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ownloads\"/>
    </mc:Choice>
  </mc:AlternateContent>
  <xr:revisionPtr revIDLastSave="0" documentId="13_ncr:1_{73059F99-B4F9-4B98-9B21-45B23D31E710}" xr6:coauthVersionLast="47" xr6:coauthVersionMax="47" xr10:uidLastSave="{00000000-0000-0000-0000-000000000000}"/>
  <bookViews>
    <workbookView showSheetTabs="0" xWindow="-120" yWindow="-120" windowWidth="29040" windowHeight="15720" tabRatio="766" xr2:uid="{32AECBC1-77A5-4548-8AF7-92A145CD01B9}"/>
  </bookViews>
  <sheets>
    <sheet name="Dashboard" sheetId="17" r:id="rId1"/>
    <sheet name="Settings" sheetId="4" r:id="rId2"/>
    <sheet name="Fixture" sheetId="14" r:id="rId3"/>
    <sheet name="Groups" sheetId="7" r:id="rId4"/>
    <sheet name="AllTeamsRankinng" sheetId="18" r:id="rId5"/>
    <sheet name="Playoffs" sheetId="8" r:id="rId6"/>
    <sheet name="FixtureCalc" sheetId="15" state="hidden" r:id="rId7"/>
    <sheet name="StandingsCalc" sheetId="16" state="hidden" r:id="rId8"/>
  </sheets>
  <definedNames>
    <definedName name="_xlnm._FilterDatabase" localSheetId="3">Groups!$D$21:$D$21</definedName>
    <definedName name="ADraw">Settings!$D$15</definedName>
    <definedName name="ADrawScore">Settings!$D$16</definedName>
    <definedName name="ALose">Settings!$D$17</definedName>
    <definedName name="automatic16">FixtureCalc!$BO$86:$CG$102</definedName>
    <definedName name="automatic4">FixtureCalc!$BO$32:$CG$48</definedName>
    <definedName name="automatic8">FixtureCalc!$BO$59:$CG$75</definedName>
    <definedName name="AWin">Settings!$D$14</definedName>
    <definedName name="champsList">FixtureCalc!$O$19:$O$21</definedName>
    <definedName name="chooseGroup">OFFSET(Settings!$C$29,0,0,COUNTA(Settings!$C$29:$C$36),1)</definedName>
    <definedName name="chosenGroup">Groups!$D$5</definedName>
    <definedName name="chosenGroupList">FixtureCalc!$T$4:$T$272</definedName>
    <definedName name="clearArea">Settings!$I$8:$J$17,Settings!$L$8:$M$17,Settings!$O$8:$P$17,Settings!$R$8:$S$17,Settings!$U$8:$V$17,Settings!$X$8:$Y$17,Settings!$AA$8:$AB$17,Settings!$AD$8:$AE$17,Settings!$C$29:$D$32,Settings!$D$8:$D$17</definedName>
    <definedName name="clearFX">Fixture!$C$7:$C$1140,Fixture!$H$7:$H$1140,Fixture!$J$7:$J$1140</definedName>
    <definedName name="columnLetter">FixtureCalc!$BK$6</definedName>
    <definedName name="combineStart">FixtureCalc!$AC$3</definedName>
    <definedName name="CopyA">Settings!$I$8:$I$17</definedName>
    <definedName name="CopyB">Settings!$L$8:$L$17</definedName>
    <definedName name="CopyC">Settings!$O$8:$O$17</definedName>
    <definedName name="CopyD">Settings!$R$8:$R$17</definedName>
    <definedName name="CopyE">Settings!$U$8:$U$17</definedName>
    <definedName name="CopyF">Settings!$X$8:$X$17</definedName>
    <definedName name="CopyG">Settings!$AA$8:$AA$17</definedName>
    <definedName name="CopyH">Settings!$AD$8:$AD$17</definedName>
    <definedName name="copyManual">FixtureCalc!$BO$4:$CG$28</definedName>
    <definedName name="copyTo">FixtureCalc!$AZ$4</definedName>
    <definedName name="countTeamsError">FixtureCalc!$R$12</definedName>
    <definedName name="eachother">Settings!$D$9</definedName>
    <definedName name="editable">Playoffs!$C$9,Playoffs!$C$11,Playoffs!$C$13,Playoffs!$C$15,Playoffs!$C$17,Playoffs!$C$19,Playoffs!$C$21,Playoffs!$C$23,Playoffs!$F$10,Playoffs!$F$14,Playoffs!$F$18,Playoffs!$F$22,Playoffs!$I$12,Playoffs!$I$20,Playoffs!$M$12,Playoffs!$M$20,Playoffs!$P$10,Playoffs!$P$14,Playoffs!$P$18,Playoffs!$P$22,Playoffs!$S$9,Playoffs!$S$11,Playoffs!$S$13,Playoffs!$S$15,Playoffs!$S$17,Playoffs!$S$19,Playoffs!$S$21,Playoffs!$S$23</definedName>
    <definedName name="editableCells">Playoffs!$C$9,Playoffs!$C$11,Playoffs!$C$13,Playoffs!$C$15,Playoffs!$C$17,Playoffs!$C$19,Playoffs!$C$21,Playoffs!$C$23,Playoffs!$F$10,Playoffs!$F$14,Playoffs!$F$18,Playoffs!$F$22,Playoffs!$I$12,Playoffs!$I$20,Playoffs!$M$12,Playoffs!$M$20,Playoffs!$P$10,Playoffs!$P$14,Playoffs!$P$18,Playoffs!$P$22,Playoffs!$S$9,Playoffs!$S$11,Playoffs!$S$13,Playoffs!$S$15,Playoffs!$S$17,Playoffs!$S$19,Playoffs!$S$21,Playoffs!$S$23</definedName>
    <definedName name="finalResults">Playoffs!$J$27,Playoffs!$L$27,Playoffs!$L$29,Playoffs!$J$29</definedName>
    <definedName name="firstRoundL">FixtureCalc!$BS$115</definedName>
    <definedName name="firstRoundR">FixtureCalc!$CC$115</definedName>
    <definedName name="fizturesize">FixtureCalc!$AJ$1</definedName>
    <definedName name="GA">Settings!$C$29</definedName>
    <definedName name="GAStart">FixtureCalc!$V$3</definedName>
    <definedName name="GB">Settings!$C$30</definedName>
    <definedName name="GBStart">FixtureCalc!$V$139</definedName>
    <definedName name="GC">Settings!$C$31</definedName>
    <definedName name="GCStart">FixtureCalc!$V$275</definedName>
    <definedName name="GD">Settings!$C$32</definedName>
    <definedName name="GDStart">FixtureCalc!$V$411</definedName>
    <definedName name="GE">Settings!$C$33</definedName>
    <definedName name="GEStart">FixtureCalc!$V$547</definedName>
    <definedName name="GF">Settings!$C$34</definedName>
    <definedName name="GFStart">FixtureCalc!$V$683</definedName>
    <definedName name="GG">Settings!$C$35</definedName>
    <definedName name="GGStart">FixtureCalc!$V$819</definedName>
    <definedName name="GH">Settings!$C$36</definedName>
    <definedName name="GHStart">FixtureCalc!$V$955</definedName>
    <definedName name="HDraw">Settings!$D$11</definedName>
    <definedName name="HDrawScore">Settings!$D$12</definedName>
    <definedName name="hide2Start">FixtureCalc!$P$28</definedName>
    <definedName name="hide2Stop">FixtureCalc!$P$29</definedName>
    <definedName name="hideStart">FixtureCalc!$P$26</definedName>
    <definedName name="hideStop">FixtureCalc!$P$27</definedName>
    <definedName name="HLose">Settings!$D$13</definedName>
    <definedName name="HWin">Settings!$D$10</definedName>
    <definedName name="lastrow">Groups!$C$19</definedName>
    <definedName name="manualCopy">FixtureCalc!$BO$4:$CG$20</definedName>
    <definedName name="manualDD">OFFSET(FixtureCalc!$BK$7,0,0,FixtureCalc!$BL$7,1)</definedName>
    <definedName name="maxMatches">FixtureCalc!$P$12</definedName>
    <definedName name="pastePO">Playoffs!$B$8:$T$32</definedName>
    <definedName name="pasteStart">Playoffs!$B$8</definedName>
    <definedName name="playoffNew">FixtureCalc!$BM$7</definedName>
    <definedName name="playoffTeams">FixtureCalc!$BL$7</definedName>
    <definedName name="_xlnm.Print_Area" localSheetId="4">OFFSET(AllTeamsRankinng!$B$2,0,0,MAX(AllTeamsRankinng!$C$6:$C$85)+5,15)</definedName>
    <definedName name="_xlnm.Print_Area" localSheetId="0">Dashboard!$B$2:$M$35</definedName>
    <definedName name="_xlnm.Print_Area" localSheetId="2">OFFSET(Fixture!$B$2,0,0,fizturesize,12)</definedName>
    <definedName name="_xlnm.Print_Area" localSheetId="3">Groups!$B$2:$O$292</definedName>
    <definedName name="_xlnm.Print_Area" localSheetId="5">Playoffs!$B$2:$T$32</definedName>
    <definedName name="_xlnm.Print_Area" localSheetId="1">Settings!$B$2:$AF$37</definedName>
    <definedName name="_xlnm.Print_Titles" localSheetId="4">AllTeamsRankinng!$5:$5</definedName>
    <definedName name="_xlnm.Print_Titles" localSheetId="2">Fixture!$5:$5</definedName>
    <definedName name="rulesList">FixtureCalc!$N$18:$N$24</definedName>
    <definedName name="secondRoundL">FixtureCalc!$BV$115</definedName>
    <definedName name="secondRoundR">FixtureCalc!$BZ$115</definedName>
    <definedName name="startRow">Groups!$B$21</definedName>
    <definedName name="structure">Playoffs!$F$6</definedName>
    <definedName name="temsmax">FixtureCalc!$Q$12</definedName>
    <definedName name="testPO">FixtureCalc!$BH$4</definedName>
    <definedName name="totalRows">FixtureCalc!$AH$2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2" i="8" l="1"/>
  <c r="F22" i="8"/>
  <c r="P18" i="8"/>
  <c r="M20" i="8" s="1"/>
  <c r="F18" i="8"/>
  <c r="I20" i="8" s="1"/>
  <c r="P14" i="8"/>
  <c r="F14" i="8"/>
  <c r="P10" i="8"/>
  <c r="M12" i="8" s="1"/>
  <c r="F10" i="8"/>
  <c r="I12" i="8" s="1"/>
  <c r="J290" i="7"/>
  <c r="H290" i="7"/>
  <c r="J288" i="7"/>
  <c r="H288" i="7"/>
  <c r="J286" i="7"/>
  <c r="H286" i="7"/>
  <c r="J284" i="7"/>
  <c r="H284" i="7"/>
  <c r="J282" i="7"/>
  <c r="H282" i="7"/>
  <c r="J280" i="7"/>
  <c r="H280" i="7"/>
  <c r="J278" i="7"/>
  <c r="H278" i="7"/>
  <c r="J276" i="7"/>
  <c r="H276" i="7"/>
  <c r="J274" i="7"/>
  <c r="H274" i="7"/>
  <c r="J272" i="7"/>
  <c r="H272" i="7"/>
  <c r="J270" i="7"/>
  <c r="H270" i="7"/>
  <c r="J268" i="7"/>
  <c r="H268" i="7"/>
  <c r="J266" i="7"/>
  <c r="H266" i="7"/>
  <c r="J264" i="7"/>
  <c r="H264" i="7"/>
  <c r="J262" i="7"/>
  <c r="H262" i="7"/>
  <c r="J260" i="7"/>
  <c r="H260" i="7"/>
  <c r="J258" i="7"/>
  <c r="H258" i="7"/>
  <c r="J256" i="7"/>
  <c r="H256" i="7"/>
  <c r="J254" i="7"/>
  <c r="H254" i="7"/>
  <c r="J252" i="7"/>
  <c r="H252" i="7"/>
  <c r="J250" i="7"/>
  <c r="H250" i="7"/>
  <c r="J248" i="7"/>
  <c r="H248" i="7"/>
  <c r="J246" i="7"/>
  <c r="H246" i="7"/>
  <c r="J244" i="7"/>
  <c r="H244" i="7"/>
  <c r="J242" i="7"/>
  <c r="H242" i="7"/>
  <c r="J240" i="7"/>
  <c r="H240" i="7"/>
  <c r="J238" i="7"/>
  <c r="H238" i="7"/>
  <c r="J236" i="7"/>
  <c r="H236" i="7"/>
  <c r="J234" i="7"/>
  <c r="H234" i="7"/>
  <c r="J232" i="7"/>
  <c r="H232" i="7"/>
  <c r="J230" i="7"/>
  <c r="H230" i="7"/>
  <c r="J228" i="7"/>
  <c r="H228" i="7"/>
  <c r="J226" i="7"/>
  <c r="H226" i="7"/>
  <c r="J224" i="7"/>
  <c r="H224" i="7"/>
  <c r="J222" i="7"/>
  <c r="H222" i="7"/>
  <c r="J220" i="7"/>
  <c r="H220" i="7"/>
  <c r="J218" i="7"/>
  <c r="H218" i="7"/>
  <c r="J216" i="7"/>
  <c r="H216" i="7"/>
  <c r="J214" i="7"/>
  <c r="H214" i="7"/>
  <c r="J212" i="7"/>
  <c r="H212" i="7"/>
  <c r="J210" i="7"/>
  <c r="H210" i="7"/>
  <c r="J208" i="7"/>
  <c r="H208" i="7"/>
  <c r="J206" i="7"/>
  <c r="H206" i="7"/>
  <c r="J204" i="7"/>
  <c r="H204" i="7"/>
  <c r="J202" i="7"/>
  <c r="H202" i="7"/>
  <c r="J200" i="7"/>
  <c r="H200" i="7"/>
  <c r="J198" i="7"/>
  <c r="H198" i="7"/>
  <c r="J196" i="7"/>
  <c r="H196" i="7"/>
  <c r="J194" i="7"/>
  <c r="H194" i="7"/>
  <c r="J192" i="7"/>
  <c r="H192" i="7"/>
  <c r="J190" i="7"/>
  <c r="H190" i="7"/>
  <c r="J188" i="7"/>
  <c r="H188" i="7"/>
  <c r="J186" i="7"/>
  <c r="H186" i="7"/>
  <c r="J184" i="7"/>
  <c r="H184" i="7"/>
  <c r="J182" i="7"/>
  <c r="H182" i="7"/>
  <c r="J180" i="7"/>
  <c r="H180" i="7"/>
  <c r="J178" i="7"/>
  <c r="H178" i="7"/>
  <c r="J176" i="7"/>
  <c r="H176" i="7"/>
  <c r="J174" i="7"/>
  <c r="H174" i="7"/>
  <c r="J172" i="7"/>
  <c r="H172" i="7"/>
  <c r="J170" i="7"/>
  <c r="H170" i="7"/>
  <c r="J168" i="7"/>
  <c r="H168" i="7"/>
  <c r="J166" i="7"/>
  <c r="H166" i="7"/>
  <c r="J164" i="7"/>
  <c r="H164" i="7"/>
  <c r="J162" i="7"/>
  <c r="H162" i="7"/>
  <c r="J160" i="7"/>
  <c r="H160" i="7"/>
  <c r="J158" i="7"/>
  <c r="H158" i="7"/>
  <c r="J156" i="7"/>
  <c r="H156" i="7"/>
  <c r="J154" i="7"/>
  <c r="H154" i="7"/>
  <c r="J152" i="7"/>
  <c r="H152" i="7"/>
  <c r="J150" i="7"/>
  <c r="H150" i="7"/>
  <c r="J148" i="7"/>
  <c r="H148" i="7"/>
  <c r="J146" i="7"/>
  <c r="H146" i="7"/>
  <c r="J144" i="7"/>
  <c r="H144" i="7"/>
  <c r="J142" i="7"/>
  <c r="H142" i="7"/>
  <c r="J140" i="7"/>
  <c r="H140" i="7"/>
  <c r="J138" i="7"/>
  <c r="H138" i="7"/>
  <c r="J136" i="7"/>
  <c r="H136" i="7"/>
  <c r="J134" i="7"/>
  <c r="H134" i="7"/>
  <c r="J132" i="7"/>
  <c r="H132" i="7"/>
  <c r="J130" i="7"/>
  <c r="H130" i="7"/>
  <c r="J128" i="7"/>
  <c r="H128" i="7"/>
  <c r="J126" i="7"/>
  <c r="H126" i="7"/>
  <c r="J124" i="7"/>
  <c r="H124" i="7"/>
  <c r="J122" i="7"/>
  <c r="H122" i="7"/>
  <c r="J120" i="7"/>
  <c r="H120" i="7"/>
  <c r="J118" i="7"/>
  <c r="H118" i="7"/>
  <c r="J116" i="7"/>
  <c r="H116" i="7"/>
  <c r="J114" i="7"/>
  <c r="H114" i="7"/>
  <c r="J112" i="7"/>
  <c r="H112" i="7"/>
  <c r="J110" i="7"/>
  <c r="H110" i="7"/>
  <c r="J108" i="7"/>
  <c r="H108" i="7"/>
  <c r="J106" i="7"/>
  <c r="H106" i="7"/>
  <c r="J104" i="7"/>
  <c r="H104" i="7"/>
  <c r="J102" i="7"/>
  <c r="H102" i="7"/>
  <c r="J100" i="7"/>
  <c r="H100" i="7"/>
  <c r="J98" i="7"/>
  <c r="H98" i="7"/>
  <c r="J96" i="7"/>
  <c r="H96" i="7"/>
  <c r="J94" i="7"/>
  <c r="H94" i="7"/>
  <c r="J92" i="7"/>
  <c r="H92" i="7"/>
  <c r="J90" i="7"/>
  <c r="H90" i="7"/>
  <c r="J88" i="7"/>
  <c r="H88" i="7"/>
  <c r="J86" i="7"/>
  <c r="H86" i="7"/>
  <c r="J84" i="7"/>
  <c r="H84" i="7"/>
  <c r="J82" i="7"/>
  <c r="H82" i="7"/>
  <c r="J80" i="7"/>
  <c r="H80" i="7"/>
  <c r="J78" i="7"/>
  <c r="H78" i="7"/>
  <c r="J76" i="7"/>
  <c r="H76" i="7"/>
  <c r="J74" i="7"/>
  <c r="H74" i="7"/>
  <c r="J72" i="7"/>
  <c r="H72" i="7"/>
  <c r="J70" i="7"/>
  <c r="H70" i="7"/>
  <c r="J68" i="7"/>
  <c r="H68" i="7"/>
  <c r="J66" i="7"/>
  <c r="H66" i="7"/>
  <c r="J64" i="7"/>
  <c r="H64" i="7"/>
  <c r="J62" i="7"/>
  <c r="H62" i="7"/>
  <c r="J60" i="7"/>
  <c r="H60" i="7"/>
  <c r="J58" i="7"/>
  <c r="H58" i="7"/>
  <c r="J56" i="7"/>
  <c r="H56" i="7"/>
  <c r="J54" i="7"/>
  <c r="H54" i="7"/>
  <c r="J52" i="7"/>
  <c r="H52" i="7"/>
  <c r="J50" i="7"/>
  <c r="H50" i="7"/>
  <c r="J48" i="7"/>
  <c r="H48" i="7"/>
  <c r="J46" i="7"/>
  <c r="H46" i="7"/>
  <c r="J44" i="7"/>
  <c r="H44" i="7"/>
  <c r="J42" i="7"/>
  <c r="H42" i="7"/>
  <c r="J40" i="7"/>
  <c r="H40" i="7"/>
  <c r="J38" i="7"/>
  <c r="H38" i="7"/>
  <c r="J36" i="7"/>
  <c r="H36" i="7"/>
  <c r="J34" i="7"/>
  <c r="H34" i="7"/>
  <c r="J32" i="7"/>
  <c r="H32" i="7"/>
  <c r="J30" i="7"/>
  <c r="H30" i="7"/>
  <c r="J28" i="7"/>
  <c r="H28" i="7"/>
  <c r="J26" i="7"/>
  <c r="H26" i="7"/>
  <c r="J24" i="7"/>
  <c r="H24" i="7"/>
  <c r="C290" i="7" l="1"/>
  <c r="C288" i="7"/>
  <c r="C286" i="7"/>
  <c r="C284" i="7"/>
  <c r="C282" i="7"/>
  <c r="C280" i="7"/>
  <c r="C278" i="7"/>
  <c r="C276" i="7"/>
  <c r="C274" i="7"/>
  <c r="C272" i="7"/>
  <c r="C270" i="7"/>
  <c r="C268" i="7"/>
  <c r="C266" i="7"/>
  <c r="C264" i="7"/>
  <c r="C262" i="7"/>
  <c r="C260" i="7"/>
  <c r="C258" i="7"/>
  <c r="C256" i="7"/>
  <c r="C254" i="7"/>
  <c r="C252" i="7"/>
  <c r="C250" i="7"/>
  <c r="C248" i="7"/>
  <c r="C246" i="7"/>
  <c r="C244" i="7"/>
  <c r="C242" i="7"/>
  <c r="C240" i="7"/>
  <c r="C238" i="7"/>
  <c r="C236" i="7"/>
  <c r="C234" i="7"/>
  <c r="C232" i="7"/>
  <c r="C230" i="7"/>
  <c r="C228" i="7"/>
  <c r="C226" i="7"/>
  <c r="C224" i="7"/>
  <c r="C222" i="7"/>
  <c r="C220" i="7"/>
  <c r="C218" i="7"/>
  <c r="C216" i="7"/>
  <c r="C214" i="7"/>
  <c r="C212" i="7"/>
  <c r="C210" i="7"/>
  <c r="C208" i="7"/>
  <c r="C206" i="7"/>
  <c r="C204" i="7"/>
  <c r="C202" i="7"/>
  <c r="C200" i="7"/>
  <c r="C198" i="7"/>
  <c r="C196" i="7"/>
  <c r="C194" i="7"/>
  <c r="C192" i="7"/>
  <c r="C190" i="7"/>
  <c r="C188" i="7"/>
  <c r="C186" i="7"/>
  <c r="C184" i="7"/>
  <c r="C182" i="7"/>
  <c r="C180" i="7"/>
  <c r="C178" i="7"/>
  <c r="C176" i="7"/>
  <c r="C174" i="7"/>
  <c r="C172" i="7"/>
  <c r="C170" i="7"/>
  <c r="C168" i="7"/>
  <c r="C166" i="7"/>
  <c r="C164" i="7"/>
  <c r="C162" i="7"/>
  <c r="C160" i="7"/>
  <c r="C158" i="7"/>
  <c r="C156" i="7"/>
  <c r="C154" i="7"/>
  <c r="C152" i="7"/>
  <c r="C150" i="7"/>
  <c r="C148" i="7"/>
  <c r="C146" i="7"/>
  <c r="C144" i="7"/>
  <c r="C142" i="7"/>
  <c r="C140" i="7"/>
  <c r="C138" i="7"/>
  <c r="C136" i="7"/>
  <c r="C134" i="7"/>
  <c r="C132" i="7"/>
  <c r="C130" i="7"/>
  <c r="C128" i="7"/>
  <c r="C126" i="7"/>
  <c r="C124" i="7"/>
  <c r="C122" i="7"/>
  <c r="C120" i="7"/>
  <c r="C118" i="7"/>
  <c r="C116" i="7"/>
  <c r="C114" i="7"/>
  <c r="C112" i="7"/>
  <c r="C110" i="7"/>
  <c r="C108" i="7"/>
  <c r="C106" i="7"/>
  <c r="C104" i="7"/>
  <c r="C102" i="7"/>
  <c r="C100" i="7"/>
  <c r="C98" i="7"/>
  <c r="C96" i="7"/>
  <c r="C94" i="7"/>
  <c r="C92" i="7"/>
  <c r="C90" i="7"/>
  <c r="C88" i="7"/>
  <c r="C86" i="7"/>
  <c r="C84" i="7"/>
  <c r="C82" i="7"/>
  <c r="C80" i="7"/>
  <c r="C78" i="7"/>
  <c r="C76" i="7"/>
  <c r="C74" i="7"/>
  <c r="C72" i="7"/>
  <c r="C70" i="7"/>
  <c r="C68" i="7"/>
  <c r="C66" i="7"/>
  <c r="C64" i="7"/>
  <c r="C62" i="7"/>
  <c r="C60" i="7"/>
  <c r="C58" i="7"/>
  <c r="C56" i="7"/>
  <c r="C54" i="7"/>
  <c r="C52" i="7"/>
  <c r="C50" i="7"/>
  <c r="C48" i="7"/>
  <c r="C46" i="7"/>
  <c r="C44" i="7"/>
  <c r="C42" i="7"/>
  <c r="C40" i="7"/>
  <c r="C38" i="7"/>
  <c r="C36" i="7"/>
  <c r="C34" i="7"/>
  <c r="C32" i="7"/>
  <c r="C30" i="7"/>
  <c r="C28" i="7"/>
  <c r="C26" i="7"/>
  <c r="C24" i="7"/>
  <c r="K290" i="7"/>
  <c r="K288" i="7"/>
  <c r="K286" i="7"/>
  <c r="K284" i="7"/>
  <c r="K282" i="7"/>
  <c r="K280" i="7"/>
  <c r="K278" i="7"/>
  <c r="K276" i="7"/>
  <c r="K274" i="7"/>
  <c r="K272" i="7"/>
  <c r="K270" i="7"/>
  <c r="K268" i="7"/>
  <c r="K266" i="7"/>
  <c r="K264" i="7"/>
  <c r="K262" i="7"/>
  <c r="K260" i="7"/>
  <c r="K258" i="7"/>
  <c r="K256" i="7"/>
  <c r="K254" i="7"/>
  <c r="K252" i="7"/>
  <c r="K250" i="7"/>
  <c r="K248" i="7"/>
  <c r="K246" i="7"/>
  <c r="K244" i="7"/>
  <c r="K242" i="7"/>
  <c r="K240" i="7"/>
  <c r="K238" i="7"/>
  <c r="K236" i="7"/>
  <c r="K234" i="7"/>
  <c r="K232" i="7"/>
  <c r="K230" i="7"/>
  <c r="K228" i="7"/>
  <c r="K226" i="7"/>
  <c r="K224" i="7"/>
  <c r="K222" i="7"/>
  <c r="K220" i="7"/>
  <c r="K218" i="7"/>
  <c r="K216" i="7"/>
  <c r="K214" i="7"/>
  <c r="K212" i="7"/>
  <c r="K210" i="7"/>
  <c r="K208" i="7"/>
  <c r="K206" i="7"/>
  <c r="K204" i="7"/>
  <c r="K202" i="7"/>
  <c r="K200" i="7"/>
  <c r="K198" i="7"/>
  <c r="K196" i="7"/>
  <c r="K194" i="7"/>
  <c r="K192" i="7"/>
  <c r="K190" i="7"/>
  <c r="K188" i="7"/>
  <c r="K186" i="7"/>
  <c r="K184" i="7"/>
  <c r="K182" i="7"/>
  <c r="K180" i="7"/>
  <c r="K178" i="7"/>
  <c r="K176" i="7"/>
  <c r="K174" i="7"/>
  <c r="K172" i="7"/>
  <c r="K170" i="7"/>
  <c r="K168" i="7"/>
  <c r="K166" i="7"/>
  <c r="K164" i="7"/>
  <c r="K162" i="7"/>
  <c r="K160" i="7"/>
  <c r="K158" i="7"/>
  <c r="K156" i="7"/>
  <c r="K154" i="7"/>
  <c r="K152" i="7"/>
  <c r="K150" i="7"/>
  <c r="K148" i="7"/>
  <c r="K146" i="7"/>
  <c r="K144" i="7"/>
  <c r="K142" i="7"/>
  <c r="K140" i="7"/>
  <c r="K138" i="7"/>
  <c r="K136" i="7"/>
  <c r="K134" i="7"/>
  <c r="K132" i="7"/>
  <c r="K130" i="7"/>
  <c r="K128" i="7"/>
  <c r="K126" i="7"/>
  <c r="K124" i="7"/>
  <c r="K122" i="7"/>
  <c r="K120" i="7"/>
  <c r="K118" i="7"/>
  <c r="K116" i="7"/>
  <c r="K114" i="7"/>
  <c r="K112" i="7"/>
  <c r="K110" i="7"/>
  <c r="K108" i="7"/>
  <c r="K106" i="7"/>
  <c r="K104" i="7"/>
  <c r="K102" i="7"/>
  <c r="K100" i="7"/>
  <c r="K98" i="7"/>
  <c r="K96" i="7"/>
  <c r="K94" i="7"/>
  <c r="K92" i="7"/>
  <c r="K90" i="7"/>
  <c r="K88" i="7"/>
  <c r="K86" i="7"/>
  <c r="K84" i="7"/>
  <c r="K82" i="7"/>
  <c r="K80" i="7"/>
  <c r="K78" i="7"/>
  <c r="K76" i="7"/>
  <c r="K74" i="7"/>
  <c r="K72" i="7"/>
  <c r="K70" i="7"/>
  <c r="K68" i="7"/>
  <c r="K66" i="7"/>
  <c r="K64" i="7"/>
  <c r="K62" i="7"/>
  <c r="K60" i="7"/>
  <c r="K58" i="7"/>
  <c r="K56" i="7"/>
  <c r="K54" i="7"/>
  <c r="K52" i="7"/>
  <c r="K50" i="7"/>
  <c r="K48" i="7"/>
  <c r="K46" i="7"/>
  <c r="K44" i="7"/>
  <c r="K42" i="7"/>
  <c r="K40" i="7"/>
  <c r="K38" i="7"/>
  <c r="K36" i="7"/>
  <c r="K34" i="7"/>
  <c r="K32" i="7"/>
  <c r="K30" i="7"/>
  <c r="K28" i="7"/>
  <c r="K26" i="7"/>
  <c r="K24" i="7"/>
  <c r="G290" i="7"/>
  <c r="I290" i="7" s="1"/>
  <c r="G288" i="7"/>
  <c r="I288" i="7" s="1"/>
  <c r="G286" i="7"/>
  <c r="I286" i="7" s="1"/>
  <c r="G284" i="7"/>
  <c r="I284" i="7" s="1"/>
  <c r="G282" i="7"/>
  <c r="I282" i="7" s="1"/>
  <c r="G280" i="7"/>
  <c r="I280" i="7" s="1"/>
  <c r="G278" i="7"/>
  <c r="I278" i="7" s="1"/>
  <c r="G276" i="7"/>
  <c r="I276" i="7" s="1"/>
  <c r="G274" i="7"/>
  <c r="I274" i="7" s="1"/>
  <c r="G272" i="7"/>
  <c r="I272" i="7" s="1"/>
  <c r="G270" i="7"/>
  <c r="I270" i="7" s="1"/>
  <c r="G268" i="7"/>
  <c r="I268" i="7" s="1"/>
  <c r="G266" i="7"/>
  <c r="I266" i="7" s="1"/>
  <c r="G264" i="7"/>
  <c r="I264" i="7" s="1"/>
  <c r="G262" i="7"/>
  <c r="I262" i="7" s="1"/>
  <c r="G260" i="7"/>
  <c r="I260" i="7" s="1"/>
  <c r="G258" i="7"/>
  <c r="I258" i="7" s="1"/>
  <c r="G256" i="7"/>
  <c r="I256" i="7" s="1"/>
  <c r="G254" i="7"/>
  <c r="I254" i="7" s="1"/>
  <c r="G252" i="7"/>
  <c r="I252" i="7" s="1"/>
  <c r="G250" i="7"/>
  <c r="I250" i="7" s="1"/>
  <c r="G248" i="7"/>
  <c r="I248" i="7" s="1"/>
  <c r="G246" i="7"/>
  <c r="I246" i="7" s="1"/>
  <c r="G244" i="7"/>
  <c r="I244" i="7" s="1"/>
  <c r="G242" i="7"/>
  <c r="I242" i="7" s="1"/>
  <c r="G240" i="7"/>
  <c r="I240" i="7" s="1"/>
  <c r="G238" i="7"/>
  <c r="I238" i="7" s="1"/>
  <c r="G236" i="7"/>
  <c r="I236" i="7" s="1"/>
  <c r="G234" i="7"/>
  <c r="I234" i="7" s="1"/>
  <c r="G232" i="7"/>
  <c r="I232" i="7" s="1"/>
  <c r="G230" i="7"/>
  <c r="I230" i="7" s="1"/>
  <c r="G228" i="7"/>
  <c r="I228" i="7" s="1"/>
  <c r="G226" i="7"/>
  <c r="I226" i="7" s="1"/>
  <c r="G224" i="7"/>
  <c r="I224" i="7" s="1"/>
  <c r="G222" i="7"/>
  <c r="I222" i="7" s="1"/>
  <c r="G220" i="7"/>
  <c r="I220" i="7" s="1"/>
  <c r="G218" i="7"/>
  <c r="I218" i="7" s="1"/>
  <c r="G216" i="7"/>
  <c r="I216" i="7" s="1"/>
  <c r="G214" i="7"/>
  <c r="I214" i="7" s="1"/>
  <c r="G212" i="7"/>
  <c r="I212" i="7" s="1"/>
  <c r="G210" i="7"/>
  <c r="I210" i="7" s="1"/>
  <c r="G208" i="7"/>
  <c r="I208" i="7" s="1"/>
  <c r="G206" i="7"/>
  <c r="I206" i="7" s="1"/>
  <c r="G204" i="7"/>
  <c r="I204" i="7" s="1"/>
  <c r="G202" i="7"/>
  <c r="I202" i="7" s="1"/>
  <c r="G200" i="7"/>
  <c r="I200" i="7" s="1"/>
  <c r="G198" i="7"/>
  <c r="I198" i="7" s="1"/>
  <c r="G196" i="7"/>
  <c r="I196" i="7" s="1"/>
  <c r="G194" i="7"/>
  <c r="I194" i="7" s="1"/>
  <c r="G192" i="7"/>
  <c r="I192" i="7" s="1"/>
  <c r="G190" i="7"/>
  <c r="I190" i="7" s="1"/>
  <c r="G188" i="7"/>
  <c r="I188" i="7" s="1"/>
  <c r="G186" i="7"/>
  <c r="I186" i="7" s="1"/>
  <c r="G184" i="7"/>
  <c r="I184" i="7" s="1"/>
  <c r="G182" i="7"/>
  <c r="I182" i="7" s="1"/>
  <c r="G180" i="7"/>
  <c r="I180" i="7" s="1"/>
  <c r="G178" i="7"/>
  <c r="I178" i="7" s="1"/>
  <c r="G176" i="7"/>
  <c r="I176" i="7" s="1"/>
  <c r="G174" i="7"/>
  <c r="I174" i="7" s="1"/>
  <c r="G172" i="7"/>
  <c r="I172" i="7" s="1"/>
  <c r="G170" i="7"/>
  <c r="I170" i="7" s="1"/>
  <c r="G168" i="7"/>
  <c r="I168" i="7" s="1"/>
  <c r="G166" i="7"/>
  <c r="I166" i="7" s="1"/>
  <c r="G164" i="7"/>
  <c r="I164" i="7" s="1"/>
  <c r="G162" i="7"/>
  <c r="I162" i="7" s="1"/>
  <c r="G160" i="7"/>
  <c r="I160" i="7" s="1"/>
  <c r="G158" i="7"/>
  <c r="I158" i="7" s="1"/>
  <c r="G156" i="7"/>
  <c r="I156" i="7" s="1"/>
  <c r="G154" i="7"/>
  <c r="I154" i="7" s="1"/>
  <c r="G152" i="7"/>
  <c r="I152" i="7" s="1"/>
  <c r="G150" i="7"/>
  <c r="I150" i="7" s="1"/>
  <c r="G148" i="7"/>
  <c r="I148" i="7" s="1"/>
  <c r="G146" i="7"/>
  <c r="I146" i="7" s="1"/>
  <c r="G144" i="7"/>
  <c r="I144" i="7" s="1"/>
  <c r="G142" i="7"/>
  <c r="I142" i="7" s="1"/>
  <c r="G140" i="7"/>
  <c r="I140" i="7" s="1"/>
  <c r="G138" i="7"/>
  <c r="I138" i="7" s="1"/>
  <c r="G136" i="7"/>
  <c r="I136" i="7" s="1"/>
  <c r="G134" i="7"/>
  <c r="I134" i="7" s="1"/>
  <c r="G132" i="7"/>
  <c r="I132" i="7" s="1"/>
  <c r="G130" i="7"/>
  <c r="I130" i="7" s="1"/>
  <c r="G128" i="7"/>
  <c r="I128" i="7" s="1"/>
  <c r="G126" i="7"/>
  <c r="I126" i="7" s="1"/>
  <c r="G124" i="7"/>
  <c r="I124" i="7" s="1"/>
  <c r="G122" i="7"/>
  <c r="I122" i="7" s="1"/>
  <c r="G120" i="7"/>
  <c r="I120" i="7" s="1"/>
  <c r="G118" i="7"/>
  <c r="I118" i="7" s="1"/>
  <c r="G116" i="7"/>
  <c r="I116" i="7" s="1"/>
  <c r="G114" i="7"/>
  <c r="I114" i="7" s="1"/>
  <c r="G112" i="7"/>
  <c r="I112" i="7" s="1"/>
  <c r="G110" i="7"/>
  <c r="I110" i="7" s="1"/>
  <c r="G108" i="7"/>
  <c r="I108" i="7" s="1"/>
  <c r="G106" i="7"/>
  <c r="I106" i="7" s="1"/>
  <c r="G104" i="7"/>
  <c r="I104" i="7" s="1"/>
  <c r="G102" i="7"/>
  <c r="I102" i="7" s="1"/>
  <c r="G100" i="7"/>
  <c r="I100" i="7" s="1"/>
  <c r="G98" i="7"/>
  <c r="I98" i="7" s="1"/>
  <c r="G96" i="7"/>
  <c r="I96" i="7" s="1"/>
  <c r="G94" i="7"/>
  <c r="I94" i="7" s="1"/>
  <c r="G92" i="7"/>
  <c r="I92" i="7" s="1"/>
  <c r="G90" i="7"/>
  <c r="I90" i="7" s="1"/>
  <c r="G88" i="7"/>
  <c r="I88" i="7" s="1"/>
  <c r="G86" i="7"/>
  <c r="I86" i="7" s="1"/>
  <c r="G84" i="7"/>
  <c r="I84" i="7" s="1"/>
  <c r="G82" i="7"/>
  <c r="I82" i="7" s="1"/>
  <c r="G80" i="7"/>
  <c r="I80" i="7" s="1"/>
  <c r="G78" i="7"/>
  <c r="I78" i="7" s="1"/>
  <c r="G76" i="7"/>
  <c r="I76" i="7" s="1"/>
  <c r="G74" i="7"/>
  <c r="I74" i="7" s="1"/>
  <c r="G72" i="7"/>
  <c r="I72" i="7" s="1"/>
  <c r="G70" i="7"/>
  <c r="I70" i="7" s="1"/>
  <c r="G68" i="7"/>
  <c r="I68" i="7" s="1"/>
  <c r="G66" i="7"/>
  <c r="I66" i="7" s="1"/>
  <c r="G64" i="7"/>
  <c r="I64" i="7" s="1"/>
  <c r="G62" i="7"/>
  <c r="I62" i="7" s="1"/>
  <c r="G60" i="7"/>
  <c r="I60" i="7" s="1"/>
  <c r="G58" i="7"/>
  <c r="I58" i="7" s="1"/>
  <c r="G56" i="7"/>
  <c r="I56" i="7" s="1"/>
  <c r="G54" i="7"/>
  <c r="I54" i="7" s="1"/>
  <c r="G52" i="7"/>
  <c r="I52" i="7" s="1"/>
  <c r="G50" i="7"/>
  <c r="I50" i="7" s="1"/>
  <c r="G48" i="7"/>
  <c r="I48" i="7" s="1"/>
  <c r="G46" i="7"/>
  <c r="I46" i="7" s="1"/>
  <c r="G44" i="7"/>
  <c r="I44" i="7" s="1"/>
  <c r="G42" i="7"/>
  <c r="I42" i="7" s="1"/>
  <c r="G40" i="7"/>
  <c r="I40" i="7" s="1"/>
  <c r="G38" i="7"/>
  <c r="I38" i="7" s="1"/>
  <c r="G36" i="7"/>
  <c r="I36" i="7" s="1"/>
  <c r="G34" i="7"/>
  <c r="I34" i="7" s="1"/>
  <c r="G32" i="7"/>
  <c r="I32" i="7" s="1"/>
  <c r="G30" i="7"/>
  <c r="I30" i="7" s="1"/>
  <c r="G28" i="7"/>
  <c r="I28" i="7" s="1"/>
  <c r="G26" i="7"/>
  <c r="I26" i="7" s="1"/>
  <c r="G24" i="7"/>
  <c r="I24" i="7" s="1"/>
  <c r="D290" i="7"/>
  <c r="D288" i="7"/>
  <c r="D286" i="7"/>
  <c r="D284" i="7"/>
  <c r="D282" i="7"/>
  <c r="D280" i="7"/>
  <c r="D278" i="7"/>
  <c r="D276" i="7"/>
  <c r="D274" i="7"/>
  <c r="D272" i="7"/>
  <c r="D270" i="7"/>
  <c r="D268" i="7"/>
  <c r="D266" i="7"/>
  <c r="D264" i="7"/>
  <c r="D262" i="7"/>
  <c r="D260" i="7"/>
  <c r="D258" i="7"/>
  <c r="D256" i="7"/>
  <c r="D254" i="7"/>
  <c r="D252" i="7"/>
  <c r="D250" i="7"/>
  <c r="D248" i="7"/>
  <c r="D246" i="7"/>
  <c r="D244" i="7"/>
  <c r="D242" i="7"/>
  <c r="D240" i="7"/>
  <c r="D238" i="7"/>
  <c r="D236" i="7"/>
  <c r="D234" i="7"/>
  <c r="D232" i="7"/>
  <c r="D230" i="7"/>
  <c r="D228" i="7"/>
  <c r="D226" i="7"/>
  <c r="D224" i="7"/>
  <c r="D222" i="7"/>
  <c r="D220" i="7"/>
  <c r="D218" i="7"/>
  <c r="D216" i="7"/>
  <c r="D214" i="7"/>
  <c r="D212" i="7"/>
  <c r="D210" i="7"/>
  <c r="D208" i="7"/>
  <c r="D206" i="7"/>
  <c r="D204" i="7"/>
  <c r="D202" i="7"/>
  <c r="D200" i="7"/>
  <c r="D198" i="7"/>
  <c r="D196" i="7"/>
  <c r="D194" i="7"/>
  <c r="D192" i="7"/>
  <c r="D190" i="7"/>
  <c r="D188" i="7"/>
  <c r="D186" i="7"/>
  <c r="D184" i="7"/>
  <c r="D182" i="7"/>
  <c r="D180" i="7"/>
  <c r="D178" i="7"/>
  <c r="D176" i="7"/>
  <c r="D174" i="7"/>
  <c r="D172" i="7"/>
  <c r="D170" i="7"/>
  <c r="D168" i="7"/>
  <c r="D166" i="7"/>
  <c r="D164" i="7"/>
  <c r="D162" i="7"/>
  <c r="D160" i="7"/>
  <c r="D158" i="7"/>
  <c r="D156" i="7"/>
  <c r="D154" i="7"/>
  <c r="D152" i="7"/>
  <c r="D150" i="7"/>
  <c r="D148" i="7"/>
  <c r="D146" i="7"/>
  <c r="D144" i="7"/>
  <c r="D142" i="7"/>
  <c r="D140" i="7"/>
  <c r="D138" i="7"/>
  <c r="D136" i="7"/>
  <c r="D134" i="7"/>
  <c r="D132" i="7"/>
  <c r="D130" i="7"/>
  <c r="D128" i="7"/>
  <c r="D126" i="7"/>
  <c r="D124" i="7"/>
  <c r="D122" i="7"/>
  <c r="D120" i="7"/>
  <c r="D118" i="7"/>
  <c r="D116" i="7"/>
  <c r="D114" i="7"/>
  <c r="D112" i="7"/>
  <c r="D110" i="7"/>
  <c r="D108" i="7"/>
  <c r="D106" i="7"/>
  <c r="D104" i="7"/>
  <c r="D102" i="7"/>
  <c r="D100" i="7"/>
  <c r="D98" i="7"/>
  <c r="D96" i="7"/>
  <c r="D94" i="7"/>
  <c r="D92" i="7"/>
  <c r="D90" i="7"/>
  <c r="D88" i="7"/>
  <c r="D86" i="7"/>
  <c r="D84" i="7"/>
  <c r="D82" i="7"/>
  <c r="D80" i="7"/>
  <c r="D78" i="7"/>
  <c r="D76" i="7"/>
  <c r="D74" i="7"/>
  <c r="D72" i="7"/>
  <c r="D70" i="7"/>
  <c r="D68" i="7"/>
  <c r="D66" i="7"/>
  <c r="D64" i="7"/>
  <c r="D62" i="7"/>
  <c r="D60" i="7"/>
  <c r="D58" i="7"/>
  <c r="D56" i="7"/>
  <c r="D54" i="7"/>
  <c r="D52" i="7"/>
  <c r="D50" i="7"/>
  <c r="D48" i="7"/>
  <c r="D46" i="7"/>
  <c r="D44" i="7"/>
  <c r="D42" i="7"/>
  <c r="D40" i="7"/>
  <c r="D38" i="7"/>
  <c r="D36" i="7"/>
  <c r="D34" i="7"/>
  <c r="D32" i="7"/>
  <c r="D30" i="7"/>
  <c r="D28" i="7"/>
  <c r="D26" i="7"/>
  <c r="D24" i="7"/>
  <c r="P29" i="15"/>
  <c r="P27" i="15" l="1"/>
  <c r="J31" i="8"/>
  <c r="M29" i="8"/>
  <c r="I29" i="8"/>
  <c r="M27" i="8"/>
  <c r="I27" i="8"/>
  <c r="CC115" i="15"/>
  <c r="BZ115" i="15"/>
  <c r="BV115" i="15"/>
  <c r="BS115" i="15"/>
  <c r="BW109" i="15"/>
  <c r="BZ107" i="15"/>
  <c r="BV107" i="15"/>
  <c r="BZ105" i="15"/>
  <c r="BV105" i="15"/>
  <c r="BW82" i="15"/>
  <c r="BZ80" i="15"/>
  <c r="BV80" i="15"/>
  <c r="BZ78" i="15"/>
  <c r="BV78" i="15"/>
  <c r="BW55" i="15"/>
  <c r="BZ53" i="15"/>
  <c r="BV53" i="15"/>
  <c r="BZ51" i="15"/>
  <c r="BV51" i="15"/>
  <c r="BW27" i="15"/>
  <c r="BZ25" i="15"/>
  <c r="BV25" i="15"/>
  <c r="BZ23" i="15"/>
  <c r="BV23" i="15"/>
  <c r="BL7" i="15"/>
  <c r="BJ7" i="15" s="1"/>
  <c r="BJ8" i="15" s="1"/>
  <c r="BK6" i="15"/>
  <c r="BJ9" i="15" l="1"/>
  <c r="BJ10" i="15" l="1"/>
  <c r="BJ11" i="15" l="1"/>
  <c r="BJ12" i="15" l="1"/>
  <c r="BJ13" i="15" l="1"/>
  <c r="BJ14" i="15" l="1"/>
  <c r="BJ15" i="15" l="1"/>
  <c r="BJ16" i="15" l="1"/>
  <c r="BK15" i="15" a="1"/>
  <c r="BK15" i="15" s="1"/>
  <c r="BP95" i="15" s="1"/>
  <c r="BJ17" i="15" l="1"/>
  <c r="BK16" i="15" a="1"/>
  <c r="BK16" i="15" s="1"/>
  <c r="CF95" i="15" s="1"/>
  <c r="BJ18" i="15" l="1"/>
  <c r="BK17" i="15" a="1"/>
  <c r="BK17" i="15" s="1"/>
  <c r="BP97" i="15" s="1"/>
  <c r="BS96" i="15" s="1"/>
  <c r="BK18" i="15" l="1" a="1"/>
  <c r="BK18" i="15" s="1"/>
  <c r="CF97" i="15" s="1"/>
  <c r="CC96" i="15" s="1"/>
  <c r="BJ19" i="15"/>
  <c r="BK19" i="15" l="1" a="1"/>
  <c r="BK19" i="15" s="1"/>
  <c r="BP99" i="15" s="1"/>
  <c r="BJ20" i="15"/>
  <c r="BJ21" i="15" l="1"/>
  <c r="BK20" i="15" a="1"/>
  <c r="BK20" i="15" s="1"/>
  <c r="CF99" i="15" s="1"/>
  <c r="BJ22" i="15" l="1"/>
  <c r="BK21" i="15" a="1"/>
  <c r="BK21" i="15" s="1"/>
  <c r="BP101" i="15" s="1"/>
  <c r="BS100" i="15" s="1"/>
  <c r="BV98" i="15" s="1"/>
  <c r="BK22" i="15" l="1" a="1"/>
  <c r="BK22" i="15" s="1"/>
  <c r="CF101" i="15" s="1"/>
  <c r="CC100" i="15" s="1"/>
  <c r="BZ98" i="15" s="1"/>
  <c r="BJ23" i="15"/>
  <c r="BJ24" i="15" l="1"/>
  <c r="BK23" i="15" a="1"/>
  <c r="BK23" i="15" s="1"/>
  <c r="BJ25" i="15" l="1"/>
  <c r="BK24" i="15" a="1"/>
  <c r="BK24" i="15" s="1"/>
  <c r="BJ26" i="15" l="1"/>
  <c r="BK25" i="15" a="1"/>
  <c r="BK25" i="15" s="1"/>
  <c r="BK26" i="15" l="1" a="1"/>
  <c r="BK26" i="15" s="1"/>
  <c r="BJ27" i="15"/>
  <c r="BJ28" i="15" l="1"/>
  <c r="BK27" i="15" a="1"/>
  <c r="BK27" i="15" s="1"/>
  <c r="BJ29" i="15" l="1"/>
  <c r="BK28" i="15" a="1"/>
  <c r="BK28" i="15" s="1"/>
  <c r="BJ30" i="15" l="1"/>
  <c r="BK30" i="15" s="1" a="1"/>
  <c r="BK30" i="15" s="1"/>
  <c r="BK29" i="15" a="1"/>
  <c r="BK29" i="15" s="1"/>
  <c r="AO4" i="15" l="1"/>
  <c r="AS4" i="15" s="1"/>
  <c r="Q17" i="4"/>
  <c r="N17" i="4"/>
  <c r="K17" i="4"/>
  <c r="Q16" i="4"/>
  <c r="N16" i="4"/>
  <c r="K16" i="4"/>
  <c r="Q15" i="4"/>
  <c r="N15" i="4"/>
  <c r="K15" i="4"/>
  <c r="Q14" i="4"/>
  <c r="N14" i="4"/>
  <c r="K14" i="4"/>
  <c r="Q13" i="4"/>
  <c r="N13" i="4"/>
  <c r="K13" i="4"/>
  <c r="Q12" i="4"/>
  <c r="N12" i="4"/>
  <c r="K12" i="4"/>
  <c r="Q11" i="4"/>
  <c r="N11" i="4"/>
  <c r="K11" i="4"/>
  <c r="Q10" i="4"/>
  <c r="N10" i="4"/>
  <c r="K10" i="4"/>
  <c r="Q9" i="4"/>
  <c r="N9" i="4"/>
  <c r="K9" i="4"/>
  <c r="Q8" i="4"/>
  <c r="N8" i="4"/>
  <c r="K8" i="4"/>
  <c r="AR4" i="15" l="1"/>
  <c r="AV14" i="15" l="1"/>
  <c r="AU14" i="15" s="1"/>
  <c r="AV15" i="15"/>
  <c r="AU15" i="15" s="1"/>
  <c r="AV16" i="15"/>
  <c r="AU16" i="15" s="1"/>
  <c r="AV17" i="15"/>
  <c r="AU17" i="15" s="1"/>
  <c r="AV18" i="15"/>
  <c r="AU18" i="15" s="1"/>
  <c r="AV19" i="15"/>
  <c r="AU19" i="15" s="1"/>
  <c r="AV20" i="15"/>
  <c r="AU20" i="15" s="1"/>
  <c r="AV21" i="15"/>
  <c r="AU21" i="15" s="1"/>
  <c r="AV22" i="15"/>
  <c r="AU22" i="15" s="1"/>
  <c r="AV23" i="15"/>
  <c r="AU23" i="15" s="1"/>
  <c r="AW14" i="15"/>
  <c r="BA15" i="15" s="1"/>
  <c r="AW15" i="15"/>
  <c r="BA16" i="15" s="1"/>
  <c r="AW16" i="15"/>
  <c r="BA17" i="15" s="1"/>
  <c r="AW17" i="15"/>
  <c r="AO41" i="15"/>
  <c r="AO78" i="15"/>
  <c r="AO115" i="15"/>
  <c r="AO5" i="15"/>
  <c r="AO6" i="15"/>
  <c r="AO7" i="15"/>
  <c r="AO8" i="15"/>
  <c r="AO9" i="15"/>
  <c r="AO10" i="15"/>
  <c r="AO11" i="15"/>
  <c r="AO12" i="15"/>
  <c r="AO13" i="15"/>
  <c r="AO14" i="15"/>
  <c r="AO15" i="15"/>
  <c r="AO16" i="15"/>
  <c r="AO17" i="15"/>
  <c r="AO18" i="15"/>
  <c r="AO19" i="15"/>
  <c r="AO20" i="15"/>
  <c r="AO21" i="15"/>
  <c r="AO22" i="15"/>
  <c r="AO23" i="15"/>
  <c r="AO24" i="15"/>
  <c r="AO25" i="15"/>
  <c r="AO26" i="15"/>
  <c r="AO27" i="15"/>
  <c r="AO28" i="15"/>
  <c r="AO29" i="15"/>
  <c r="AO30" i="15"/>
  <c r="AO31" i="15"/>
  <c r="AO32" i="15"/>
  <c r="AO33" i="15"/>
  <c r="AO34" i="15"/>
  <c r="AO35" i="15"/>
  <c r="AO36" i="15"/>
  <c r="AO37" i="15"/>
  <c r="AO38" i="15"/>
  <c r="AO39" i="15"/>
  <c r="AO40" i="15"/>
  <c r="AO42" i="15"/>
  <c r="AO43" i="15"/>
  <c r="AO44" i="15"/>
  <c r="AO45" i="15"/>
  <c r="AO46" i="15"/>
  <c r="AO47" i="15"/>
  <c r="AO48" i="15"/>
  <c r="AO49" i="15"/>
  <c r="AO50" i="15"/>
  <c r="AO51" i="15"/>
  <c r="AO52" i="15"/>
  <c r="AO53" i="15"/>
  <c r="AO54" i="15"/>
  <c r="AO55" i="15"/>
  <c r="AO56" i="15"/>
  <c r="AO57" i="15"/>
  <c r="AO58" i="15"/>
  <c r="AO59" i="15"/>
  <c r="AO60" i="15"/>
  <c r="AO61" i="15"/>
  <c r="AO62" i="15"/>
  <c r="AO63" i="15"/>
  <c r="AO64" i="15"/>
  <c r="AO65" i="15"/>
  <c r="AO66" i="15"/>
  <c r="AO67" i="15"/>
  <c r="AO68" i="15"/>
  <c r="AO69" i="15"/>
  <c r="AO70" i="15"/>
  <c r="AO71" i="15"/>
  <c r="AO72" i="15"/>
  <c r="AO73" i="15"/>
  <c r="AO74" i="15"/>
  <c r="AO75" i="15"/>
  <c r="AO76" i="15"/>
  <c r="AO77" i="15"/>
  <c r="AO79" i="15"/>
  <c r="AO80" i="15"/>
  <c r="AO81" i="15"/>
  <c r="AO82" i="15"/>
  <c r="AO83" i="15"/>
  <c r="AO84" i="15"/>
  <c r="AO85" i="15"/>
  <c r="AO86" i="15"/>
  <c r="AO87" i="15"/>
  <c r="AO88" i="15"/>
  <c r="AO89" i="15"/>
  <c r="AO90" i="15"/>
  <c r="AO91" i="15"/>
  <c r="AO92" i="15"/>
  <c r="AO93" i="15"/>
  <c r="AO94" i="15"/>
  <c r="AO95" i="15"/>
  <c r="AO96" i="15"/>
  <c r="AO97" i="15"/>
  <c r="AO98" i="15"/>
  <c r="AO99" i="15"/>
  <c r="AO100" i="15"/>
  <c r="AO101" i="15"/>
  <c r="AO102" i="15"/>
  <c r="AO103" i="15"/>
  <c r="AO104" i="15"/>
  <c r="AO105" i="15"/>
  <c r="AO106" i="15"/>
  <c r="AO107" i="15"/>
  <c r="AO108" i="15"/>
  <c r="AO109" i="15"/>
  <c r="AO110" i="15"/>
  <c r="AO111" i="15"/>
  <c r="AO112" i="15"/>
  <c r="AO113" i="15"/>
  <c r="AO114" i="15"/>
  <c r="AO116" i="15"/>
  <c r="AO117" i="15"/>
  <c r="AO118" i="15"/>
  <c r="AO119" i="15"/>
  <c r="AO120" i="15"/>
  <c r="AO121" i="15"/>
  <c r="AO122" i="15"/>
  <c r="AO123" i="15"/>
  <c r="AO124" i="15"/>
  <c r="AO125" i="15"/>
  <c r="AO126" i="15"/>
  <c r="AO127" i="15"/>
  <c r="AO128" i="15"/>
  <c r="AO129" i="15"/>
  <c r="AO130" i="15"/>
  <c r="AO131" i="15"/>
  <c r="AO132" i="15"/>
  <c r="AO133" i="15"/>
  <c r="AO134" i="15"/>
  <c r="AO135" i="15"/>
  <c r="AO136" i="15"/>
  <c r="AO137" i="15"/>
  <c r="AO138" i="15"/>
  <c r="AO139" i="15"/>
  <c r="AO140" i="15"/>
  <c r="AO141" i="15"/>
  <c r="AO142" i="15"/>
  <c r="AO143" i="15"/>
  <c r="AO144" i="15"/>
  <c r="AO145" i="15"/>
  <c r="AO146" i="15"/>
  <c r="AO147" i="15"/>
  <c r="AO148" i="15"/>
  <c r="AO149" i="15"/>
  <c r="AO150" i="15"/>
  <c r="AO151" i="15"/>
  <c r="AO152" i="15"/>
  <c r="AO153" i="15"/>
  <c r="AO154" i="15"/>
  <c r="AO155" i="15"/>
  <c r="AO156" i="15"/>
  <c r="AO157" i="15"/>
  <c r="AO158" i="15"/>
  <c r="AO159" i="15"/>
  <c r="AO160" i="15"/>
  <c r="AO161" i="15"/>
  <c r="AO162" i="15"/>
  <c r="AO163" i="15"/>
  <c r="AO164" i="15"/>
  <c r="AO165" i="15"/>
  <c r="AO166" i="15"/>
  <c r="AO167" i="15"/>
  <c r="AO168" i="15"/>
  <c r="AO169" i="15"/>
  <c r="AO170" i="15"/>
  <c r="AO171" i="15"/>
  <c r="AO172" i="15"/>
  <c r="AO173" i="15"/>
  <c r="AO174" i="15"/>
  <c r="AO175" i="15"/>
  <c r="AO176" i="15"/>
  <c r="AO177" i="15"/>
  <c r="AO178" i="15"/>
  <c r="AO179" i="15"/>
  <c r="AO180" i="15"/>
  <c r="AO181" i="15"/>
  <c r="AO182" i="15"/>
  <c r="AO183" i="15"/>
  <c r="AO184" i="15"/>
  <c r="AO185" i="15"/>
  <c r="AO186" i="15"/>
  <c r="AO187" i="15"/>
  <c r="AO188" i="15"/>
  <c r="AO189" i="15"/>
  <c r="AO190" i="15"/>
  <c r="AO191" i="15"/>
  <c r="AO192" i="15"/>
  <c r="AO193" i="15"/>
  <c r="AO194" i="15"/>
  <c r="AO195" i="15"/>
  <c r="AO196" i="15"/>
  <c r="AO197" i="15"/>
  <c r="AO198" i="15"/>
  <c r="AO199" i="15"/>
  <c r="AO200" i="15"/>
  <c r="AO201" i="15"/>
  <c r="AO202" i="15"/>
  <c r="AO203" i="15"/>
  <c r="AO204" i="15"/>
  <c r="AO205" i="15"/>
  <c r="AO206" i="15"/>
  <c r="AO207" i="15"/>
  <c r="AO208" i="15"/>
  <c r="AO209" i="15"/>
  <c r="AO210" i="15"/>
  <c r="AO211" i="15"/>
  <c r="AO212" i="15"/>
  <c r="AO213" i="15"/>
  <c r="AO214" i="15"/>
  <c r="AO215" i="15"/>
  <c r="AO216" i="15"/>
  <c r="AO217" i="15"/>
  <c r="AO218" i="15"/>
  <c r="AO219" i="15"/>
  <c r="AO220" i="15"/>
  <c r="AO221" i="15"/>
  <c r="AO222" i="15"/>
  <c r="AO223" i="15"/>
  <c r="AO224" i="15"/>
  <c r="AO225" i="15"/>
  <c r="AO226" i="15"/>
  <c r="AO227" i="15"/>
  <c r="AO228" i="15"/>
  <c r="AO229" i="15"/>
  <c r="AO230" i="15"/>
  <c r="AO231" i="15"/>
  <c r="AO232" i="15"/>
  <c r="AO233" i="15"/>
  <c r="AO234" i="15"/>
  <c r="AO235" i="15"/>
  <c r="AO236" i="15"/>
  <c r="AO237" i="15"/>
  <c r="AO238" i="15"/>
  <c r="AO239" i="15"/>
  <c r="AO240" i="15"/>
  <c r="AO241" i="15"/>
  <c r="AO242" i="15"/>
  <c r="AO243" i="15"/>
  <c r="AO244" i="15"/>
  <c r="AO245" i="15"/>
  <c r="AO246" i="15"/>
  <c r="AO247" i="15"/>
  <c r="AO248" i="15"/>
  <c r="AO249" i="15"/>
  <c r="AO250" i="15"/>
  <c r="AO251" i="15"/>
  <c r="AO252" i="15"/>
  <c r="AO253" i="15"/>
  <c r="AO254" i="15"/>
  <c r="AO255" i="15"/>
  <c r="AO256" i="15"/>
  <c r="AO257" i="15"/>
  <c r="AO258" i="15"/>
  <c r="AO259" i="15"/>
  <c r="AO260" i="15"/>
  <c r="AO261" i="15"/>
  <c r="AO262" i="15"/>
  <c r="AO263" i="15"/>
  <c r="AO264" i="15"/>
  <c r="AO265" i="15"/>
  <c r="AO266" i="15"/>
  <c r="AO267" i="15"/>
  <c r="AO268" i="15"/>
  <c r="AO269" i="15"/>
  <c r="AO270" i="15"/>
  <c r="AO271" i="15"/>
  <c r="AO272" i="15"/>
  <c r="AO273" i="15"/>
  <c r="AO274" i="15"/>
  <c r="AO275" i="15"/>
  <c r="AO276" i="15"/>
  <c r="AO277" i="15"/>
  <c r="AO278" i="15"/>
  <c r="AO279" i="15"/>
  <c r="AO280" i="15"/>
  <c r="AO281" i="15"/>
  <c r="AO282" i="15"/>
  <c r="AO283" i="15"/>
  <c r="AO284" i="15"/>
  <c r="AO285" i="15"/>
  <c r="AO286" i="15"/>
  <c r="AO287" i="15"/>
  <c r="AO288" i="15"/>
  <c r="AO289" i="15"/>
  <c r="AO290" i="15"/>
  <c r="AO291" i="15"/>
  <c r="AO292" i="15"/>
  <c r="AO293" i="15"/>
  <c r="AO294" i="15"/>
  <c r="AO295" i="15"/>
  <c r="AO296" i="15"/>
  <c r="AO297" i="15"/>
  <c r="AO298" i="15"/>
  <c r="AO299" i="15"/>
  <c r="AO300" i="15"/>
  <c r="AO301" i="15"/>
  <c r="AO302" i="15"/>
  <c r="AO303" i="15"/>
  <c r="AO304" i="15"/>
  <c r="AO305" i="15"/>
  <c r="AO306" i="15"/>
  <c r="AO307" i="15"/>
  <c r="AO308" i="15"/>
  <c r="AO309" i="15"/>
  <c r="AO310" i="15"/>
  <c r="AO311" i="15"/>
  <c r="AO312" i="15"/>
  <c r="AO313" i="15"/>
  <c r="AO314" i="15"/>
  <c r="AO315" i="15"/>
  <c r="AO316" i="15"/>
  <c r="AO317" i="15"/>
  <c r="AO318" i="15"/>
  <c r="AO319" i="15"/>
  <c r="AO320" i="15"/>
  <c r="AO321" i="15"/>
  <c r="AO322" i="15"/>
  <c r="AO323" i="15"/>
  <c r="AO324" i="15"/>
  <c r="AO325" i="15"/>
  <c r="AO326" i="15"/>
  <c r="AO327" i="15"/>
  <c r="AO328" i="15"/>
  <c r="AO329" i="15"/>
  <c r="AO330" i="15"/>
  <c r="AO331" i="15"/>
  <c r="AO332" i="15"/>
  <c r="AO333" i="15"/>
  <c r="AO334" i="15"/>
  <c r="AO335" i="15"/>
  <c r="AO336" i="15"/>
  <c r="AO337" i="15"/>
  <c r="AO338" i="15"/>
  <c r="AO339" i="15"/>
  <c r="AO340" i="15"/>
  <c r="AO341" i="15"/>
  <c r="AO342" i="15"/>
  <c r="AO343" i="15"/>
  <c r="AO344" i="15"/>
  <c r="AO345" i="15"/>
  <c r="AO346" i="15"/>
  <c r="AO347" i="15"/>
  <c r="AO348" i="15"/>
  <c r="AO349" i="15"/>
  <c r="AO350" i="15"/>
  <c r="AO351" i="15"/>
  <c r="AO352" i="15"/>
  <c r="AO353" i="15"/>
  <c r="AO354" i="15"/>
  <c r="AO355" i="15"/>
  <c r="AO356" i="15"/>
  <c r="AO357" i="15"/>
  <c r="AO358" i="15"/>
  <c r="AO359" i="15"/>
  <c r="AO360" i="15"/>
  <c r="AO361" i="15"/>
  <c r="AO362" i="15"/>
  <c r="AO363" i="15"/>
  <c r="AO364" i="15"/>
  <c r="AO365" i="15"/>
  <c r="AO366" i="15"/>
  <c r="AO367" i="15"/>
  <c r="AO368" i="15"/>
  <c r="AO369" i="15"/>
  <c r="AO370" i="15"/>
  <c r="AO371" i="15"/>
  <c r="AO372" i="15"/>
  <c r="AO373" i="15"/>
  <c r="AO374" i="15"/>
  <c r="AO375" i="15"/>
  <c r="AO376" i="15"/>
  <c r="AO377" i="15"/>
  <c r="AO378" i="15"/>
  <c r="AO379" i="15"/>
  <c r="AO380" i="15"/>
  <c r="AO381" i="15"/>
  <c r="AO382" i="15"/>
  <c r="AO383" i="15"/>
  <c r="AO384" i="15"/>
  <c r="AO385" i="15"/>
  <c r="AO386" i="15"/>
  <c r="AO387" i="15"/>
  <c r="AO388" i="15"/>
  <c r="AO389" i="15"/>
  <c r="AO390" i="15"/>
  <c r="AO391" i="15"/>
  <c r="AO392" i="15"/>
  <c r="AO393" i="15"/>
  <c r="AO394" i="15"/>
  <c r="AO395" i="15"/>
  <c r="AO396" i="15"/>
  <c r="AO397" i="15"/>
  <c r="AO398" i="15"/>
  <c r="AO399" i="15"/>
  <c r="AO400" i="15"/>
  <c r="AO401" i="15"/>
  <c r="AO402" i="15"/>
  <c r="AO403" i="15"/>
  <c r="AO404" i="15"/>
  <c r="AO405" i="15"/>
  <c r="AO406" i="15"/>
  <c r="AO407" i="15"/>
  <c r="AO408" i="15"/>
  <c r="AO409" i="15"/>
  <c r="AO410" i="15"/>
  <c r="AO411" i="15"/>
  <c r="AO412" i="15"/>
  <c r="AO413" i="15"/>
  <c r="AO414" i="15"/>
  <c r="AO415" i="15"/>
  <c r="AO416" i="15"/>
  <c r="AO417" i="15"/>
  <c r="AO418" i="15"/>
  <c r="AO419" i="15"/>
  <c r="AO420" i="15"/>
  <c r="AO421" i="15"/>
  <c r="AO422" i="15"/>
  <c r="AO423" i="15"/>
  <c r="AO424" i="15"/>
  <c r="AO425" i="15"/>
  <c r="AO426" i="15"/>
  <c r="AO427" i="15"/>
  <c r="AO428" i="15"/>
  <c r="AO429" i="15"/>
  <c r="AO430" i="15"/>
  <c r="AO431" i="15"/>
  <c r="AO432" i="15"/>
  <c r="AO433" i="15"/>
  <c r="AO434" i="15"/>
  <c r="AO435" i="15"/>
  <c r="AO436" i="15"/>
  <c r="AO437" i="15"/>
  <c r="AO438" i="15"/>
  <c r="AO439" i="15"/>
  <c r="AO440" i="15"/>
  <c r="AO441" i="15"/>
  <c r="AO442" i="15"/>
  <c r="AO443" i="15"/>
  <c r="AO444" i="15"/>
  <c r="AO445" i="15"/>
  <c r="AO446" i="15"/>
  <c r="AO447" i="15"/>
  <c r="AO448" i="15"/>
  <c r="AO449" i="15"/>
  <c r="AO450" i="15"/>
  <c r="AO451" i="15"/>
  <c r="AO452" i="15"/>
  <c r="AO453" i="15"/>
  <c r="AO454" i="15"/>
  <c r="AO455" i="15"/>
  <c r="AO456" i="15"/>
  <c r="AO457" i="15"/>
  <c r="AO458" i="15"/>
  <c r="AO459" i="15"/>
  <c r="AO460" i="15"/>
  <c r="AO461" i="15"/>
  <c r="AO462" i="15"/>
  <c r="AO463" i="15"/>
  <c r="AO464" i="15"/>
  <c r="AO465" i="15"/>
  <c r="AO466" i="15"/>
  <c r="AO467" i="15"/>
  <c r="AO468" i="15"/>
  <c r="AO469" i="15"/>
  <c r="AO470" i="15"/>
  <c r="AO471" i="15"/>
  <c r="AO472" i="15"/>
  <c r="AO473" i="15"/>
  <c r="AO474" i="15"/>
  <c r="AO475" i="15"/>
  <c r="AO476" i="15"/>
  <c r="AO477" i="15"/>
  <c r="AO478" i="15"/>
  <c r="AO479" i="15"/>
  <c r="AO480" i="15"/>
  <c r="AO481" i="15"/>
  <c r="AO482" i="15"/>
  <c r="AO483" i="15"/>
  <c r="AO484" i="15"/>
  <c r="AO485" i="15"/>
  <c r="AO486" i="15"/>
  <c r="AO487" i="15"/>
  <c r="AO488" i="15"/>
  <c r="AO489" i="15"/>
  <c r="AO490" i="15"/>
  <c r="AO491" i="15"/>
  <c r="AO492" i="15"/>
  <c r="AO493" i="15"/>
  <c r="AO494" i="15"/>
  <c r="AO495" i="15"/>
  <c r="AO496" i="15"/>
  <c r="AO497" i="15"/>
  <c r="AO498" i="15"/>
  <c r="AO499" i="15"/>
  <c r="AO500" i="15"/>
  <c r="AO501" i="15"/>
  <c r="AO502" i="15"/>
  <c r="AO503" i="15"/>
  <c r="AO504" i="15"/>
  <c r="AO505" i="15"/>
  <c r="AO506" i="15"/>
  <c r="AO507" i="15"/>
  <c r="AO508" i="15"/>
  <c r="AO509" i="15"/>
  <c r="AO510" i="15"/>
  <c r="AO511" i="15"/>
  <c r="AO512" i="15"/>
  <c r="AO513" i="15"/>
  <c r="AO514" i="15"/>
  <c r="AO515" i="15"/>
  <c r="AO516" i="15"/>
  <c r="AO517" i="15"/>
  <c r="AO518" i="15"/>
  <c r="AO519" i="15"/>
  <c r="AO520" i="15"/>
  <c r="AO521" i="15"/>
  <c r="AO522" i="15"/>
  <c r="AO523" i="15"/>
  <c r="AO524" i="15"/>
  <c r="AO525" i="15"/>
  <c r="AO526" i="15"/>
  <c r="AO527" i="15"/>
  <c r="AO528" i="15"/>
  <c r="AO529" i="15"/>
  <c r="AO530" i="15"/>
  <c r="AO531" i="15"/>
  <c r="AO532" i="15"/>
  <c r="AO533" i="15"/>
  <c r="AO534" i="15"/>
  <c r="AO535" i="15"/>
  <c r="AO536" i="15"/>
  <c r="AO537" i="15"/>
  <c r="AO538" i="15"/>
  <c r="AO539" i="15"/>
  <c r="AO540" i="15"/>
  <c r="AO541" i="15"/>
  <c r="AO542" i="15"/>
  <c r="AO543" i="15"/>
  <c r="AO544" i="15"/>
  <c r="AO545" i="15"/>
  <c r="AO546" i="15"/>
  <c r="AO547" i="15"/>
  <c r="AO548" i="15"/>
  <c r="AO549" i="15"/>
  <c r="AO550" i="15"/>
  <c r="AO551" i="15"/>
  <c r="AO552" i="15"/>
  <c r="AO553" i="15"/>
  <c r="AO554" i="15"/>
  <c r="AO555" i="15"/>
  <c r="AO556" i="15"/>
  <c r="AO557" i="15"/>
  <c r="AO558" i="15"/>
  <c r="AO559" i="15"/>
  <c r="AO560" i="15"/>
  <c r="AO561" i="15"/>
  <c r="AO562" i="15"/>
  <c r="AO563" i="15"/>
  <c r="AO564" i="15"/>
  <c r="AO565" i="15"/>
  <c r="AO566" i="15"/>
  <c r="AO567" i="15"/>
  <c r="AO568" i="15"/>
  <c r="AO569" i="15"/>
  <c r="AO570" i="15"/>
  <c r="AO571" i="15"/>
  <c r="AO572" i="15"/>
  <c r="AO573" i="15"/>
  <c r="AO574" i="15"/>
  <c r="AO575" i="15"/>
  <c r="AO576" i="15"/>
  <c r="AO577" i="15"/>
  <c r="AO578" i="15"/>
  <c r="AO579" i="15"/>
  <c r="AO580" i="15"/>
  <c r="AO581" i="15"/>
  <c r="AO582" i="15"/>
  <c r="AO583" i="15"/>
  <c r="AO584" i="15"/>
  <c r="AO585" i="15"/>
  <c r="AO586" i="15"/>
  <c r="AO587" i="15"/>
  <c r="AO588" i="15"/>
  <c r="AO589" i="15"/>
  <c r="AO590" i="15"/>
  <c r="AO591" i="15"/>
  <c r="AO592" i="15"/>
  <c r="AO593" i="15"/>
  <c r="AO594" i="15"/>
  <c r="AO595" i="15"/>
  <c r="AO596" i="15"/>
  <c r="AO597" i="15"/>
  <c r="AO598" i="15"/>
  <c r="AO599" i="15"/>
  <c r="AO600" i="15"/>
  <c r="AO601" i="15"/>
  <c r="AO602" i="15"/>
  <c r="AO603" i="15"/>
  <c r="AO604" i="15"/>
  <c r="AO605" i="15"/>
  <c r="AO606" i="15"/>
  <c r="AO607" i="15"/>
  <c r="AO608" i="15"/>
  <c r="AO609" i="15"/>
  <c r="AO610" i="15"/>
  <c r="AO611" i="15"/>
  <c r="AO612" i="15"/>
  <c r="AO613" i="15"/>
  <c r="AO614" i="15"/>
  <c r="AO615" i="15"/>
  <c r="AO616" i="15"/>
  <c r="AO617" i="15"/>
  <c r="AO618" i="15"/>
  <c r="AO619" i="15"/>
  <c r="AO620" i="15"/>
  <c r="AO621" i="15"/>
  <c r="AO622" i="15"/>
  <c r="AO623" i="15"/>
  <c r="AO624" i="15"/>
  <c r="AO625" i="15"/>
  <c r="AO626" i="15"/>
  <c r="AO627" i="15"/>
  <c r="AO628" i="15"/>
  <c r="AO629" i="15"/>
  <c r="AO630" i="15"/>
  <c r="AO631" i="15"/>
  <c r="AO632" i="15"/>
  <c r="AO633" i="15"/>
  <c r="AO634" i="15"/>
  <c r="AO635" i="15"/>
  <c r="AO636" i="15"/>
  <c r="AO637" i="15"/>
  <c r="AO638" i="15"/>
  <c r="AO639" i="15"/>
  <c r="AO640" i="15"/>
  <c r="AO641" i="15"/>
  <c r="AO642" i="15"/>
  <c r="AO643" i="15"/>
  <c r="AO644" i="15"/>
  <c r="AO645" i="15"/>
  <c r="AO646" i="15"/>
  <c r="AO647" i="15"/>
  <c r="AO648" i="15"/>
  <c r="AO649" i="15"/>
  <c r="AO650" i="15"/>
  <c r="AO651" i="15"/>
  <c r="AO652" i="15"/>
  <c r="AO653" i="15"/>
  <c r="AO654" i="15"/>
  <c r="AO655" i="15"/>
  <c r="AO656" i="15"/>
  <c r="AO657" i="15"/>
  <c r="AO658" i="15"/>
  <c r="AO659" i="15"/>
  <c r="AO660" i="15"/>
  <c r="AO661" i="15"/>
  <c r="AO662" i="15"/>
  <c r="AO663" i="15"/>
  <c r="AO664" i="15"/>
  <c r="AO665" i="15"/>
  <c r="AO666" i="15"/>
  <c r="AO667" i="15"/>
  <c r="AO668" i="15"/>
  <c r="AO669" i="15"/>
  <c r="AO670" i="15"/>
  <c r="AO671" i="15"/>
  <c r="AO672" i="15"/>
  <c r="AO673" i="15"/>
  <c r="AO674" i="15"/>
  <c r="AO675" i="15"/>
  <c r="AO676" i="15"/>
  <c r="AO677" i="15"/>
  <c r="AO678" i="15"/>
  <c r="AO679" i="15"/>
  <c r="AO680" i="15"/>
  <c r="AO681" i="15"/>
  <c r="AO682" i="15"/>
  <c r="AO683" i="15"/>
  <c r="AO684" i="15"/>
  <c r="AO685" i="15"/>
  <c r="AO686" i="15"/>
  <c r="AO687" i="15"/>
  <c r="AO688" i="15"/>
  <c r="AO689" i="15"/>
  <c r="AO690" i="15"/>
  <c r="AO691" i="15"/>
  <c r="AO692" i="15"/>
  <c r="AO693" i="15"/>
  <c r="AO694" i="15"/>
  <c r="AO695" i="15"/>
  <c r="AO696" i="15"/>
  <c r="AO697" i="15"/>
  <c r="AO698" i="15"/>
  <c r="AO699" i="15"/>
  <c r="AO700" i="15"/>
  <c r="AO701" i="15"/>
  <c r="AO702" i="15"/>
  <c r="AO703" i="15"/>
  <c r="AO704" i="15"/>
  <c r="AO705" i="15"/>
  <c r="AO706" i="15"/>
  <c r="AO707" i="15"/>
  <c r="AO708" i="15"/>
  <c r="AO709" i="15"/>
  <c r="AO710" i="15"/>
  <c r="AO711" i="15"/>
  <c r="AO712" i="15"/>
  <c r="AO713" i="15"/>
  <c r="AO714" i="15"/>
  <c r="AO715" i="15"/>
  <c r="AO716" i="15"/>
  <c r="AO717" i="15"/>
  <c r="AO718" i="15"/>
  <c r="AO719" i="15"/>
  <c r="AO720" i="15"/>
  <c r="AO721" i="15"/>
  <c r="AO722" i="15"/>
  <c r="AO723" i="15"/>
  <c r="AO724" i="15"/>
  <c r="AO725" i="15"/>
  <c r="AO726" i="15"/>
  <c r="AO727" i="15"/>
  <c r="AO728" i="15"/>
  <c r="AO729" i="15"/>
  <c r="AO730" i="15"/>
  <c r="AO731" i="15"/>
  <c r="AO732" i="15"/>
  <c r="AO733" i="15"/>
  <c r="AO734" i="15"/>
  <c r="AO735" i="15"/>
  <c r="AO736" i="15"/>
  <c r="AO737" i="15"/>
  <c r="AO738" i="15"/>
  <c r="AO739" i="15"/>
  <c r="AO740" i="15"/>
  <c r="AO741" i="15"/>
  <c r="AO742" i="15"/>
  <c r="AO743" i="15"/>
  <c r="AO744" i="15"/>
  <c r="AO745" i="15"/>
  <c r="AO746" i="15"/>
  <c r="AO747" i="15"/>
  <c r="AO748" i="15"/>
  <c r="AO749" i="15"/>
  <c r="AO750" i="15"/>
  <c r="AO751" i="15"/>
  <c r="AO752" i="15"/>
  <c r="AO753" i="15"/>
  <c r="AO754" i="15"/>
  <c r="AO755" i="15"/>
  <c r="AO756" i="15"/>
  <c r="AO757" i="15"/>
  <c r="AO758" i="15"/>
  <c r="AO759" i="15"/>
  <c r="AO760" i="15"/>
  <c r="AO761" i="15"/>
  <c r="AO762" i="15"/>
  <c r="AO763" i="15"/>
  <c r="AO764" i="15"/>
  <c r="AO765" i="15"/>
  <c r="AO766" i="15"/>
  <c r="AO767" i="15"/>
  <c r="AO768" i="15"/>
  <c r="AO769" i="15"/>
  <c r="AO770" i="15"/>
  <c r="AO771" i="15"/>
  <c r="AO772" i="15"/>
  <c r="AO773" i="15"/>
  <c r="AO774" i="15"/>
  <c r="AO775" i="15"/>
  <c r="AO776" i="15"/>
  <c r="AO777" i="15"/>
  <c r="AO778" i="15"/>
  <c r="AO779" i="15"/>
  <c r="AO780" i="15"/>
  <c r="AO781" i="15"/>
  <c r="AO782" i="15"/>
  <c r="AO783" i="15"/>
  <c r="AO784" i="15"/>
  <c r="AO785" i="15"/>
  <c r="AO786" i="15"/>
  <c r="AO787" i="15"/>
  <c r="AO788" i="15"/>
  <c r="AO789" i="15"/>
  <c r="AO790" i="15"/>
  <c r="AO791" i="15"/>
  <c r="AO792" i="15"/>
  <c r="AO793" i="15"/>
  <c r="AO794" i="15"/>
  <c r="AO795" i="15"/>
  <c r="AO796" i="15"/>
  <c r="AO797" i="15"/>
  <c r="AO798" i="15"/>
  <c r="AO799" i="15"/>
  <c r="AO800" i="15"/>
  <c r="AO801" i="15"/>
  <c r="AO802" i="15"/>
  <c r="AO803" i="15"/>
  <c r="AO804" i="15"/>
  <c r="AO805" i="15"/>
  <c r="AO806" i="15"/>
  <c r="AO807" i="15"/>
  <c r="AO808" i="15"/>
  <c r="AO809" i="15"/>
  <c r="AO810" i="15"/>
  <c r="AO811" i="15"/>
  <c r="AO812" i="15"/>
  <c r="AO813" i="15"/>
  <c r="AO814" i="15"/>
  <c r="AO815" i="15"/>
  <c r="AO816" i="15"/>
  <c r="AO817" i="15"/>
  <c r="AO818" i="15"/>
  <c r="AO819" i="15"/>
  <c r="AO820" i="15"/>
  <c r="AO821" i="15"/>
  <c r="AO822" i="15"/>
  <c r="AO823" i="15"/>
  <c r="AO824" i="15"/>
  <c r="AO825" i="15"/>
  <c r="AO826" i="15"/>
  <c r="AO827" i="15"/>
  <c r="AO828" i="15"/>
  <c r="AO829" i="15"/>
  <c r="AO830" i="15"/>
  <c r="AO831" i="15"/>
  <c r="AO832" i="15"/>
  <c r="AO833" i="15"/>
  <c r="AO834" i="15"/>
  <c r="AO835" i="15"/>
  <c r="AO836" i="15"/>
  <c r="AO837" i="15"/>
  <c r="AO838" i="15"/>
  <c r="AO839" i="15"/>
  <c r="AO840" i="15"/>
  <c r="AO841" i="15"/>
  <c r="AO842" i="15"/>
  <c r="AO843" i="15"/>
  <c r="AO844" i="15"/>
  <c r="AO845" i="15"/>
  <c r="AO846" i="15"/>
  <c r="AO847" i="15"/>
  <c r="AO848" i="15"/>
  <c r="AO849" i="15"/>
  <c r="AO850" i="15"/>
  <c r="AO851" i="15"/>
  <c r="AO852" i="15"/>
  <c r="AO853" i="15"/>
  <c r="AO854" i="15"/>
  <c r="AO855" i="15"/>
  <c r="AO856" i="15"/>
  <c r="AO857" i="15"/>
  <c r="AO858" i="15"/>
  <c r="AO859" i="15"/>
  <c r="AO860" i="15"/>
  <c r="AO861" i="15"/>
  <c r="AO862" i="15"/>
  <c r="AO863" i="15"/>
  <c r="AO864" i="15"/>
  <c r="AO865" i="15"/>
  <c r="AO866" i="15"/>
  <c r="AO867" i="15"/>
  <c r="AO868" i="15"/>
  <c r="AO869" i="15"/>
  <c r="AO870" i="15"/>
  <c r="AO871" i="15"/>
  <c r="AO872" i="15"/>
  <c r="AO873" i="15"/>
  <c r="AO874" i="15"/>
  <c r="AO875" i="15"/>
  <c r="AO876" i="15"/>
  <c r="AO877" i="15"/>
  <c r="AO878" i="15"/>
  <c r="AO879" i="15"/>
  <c r="AO880" i="15"/>
  <c r="AO881" i="15"/>
  <c r="AO882" i="15"/>
  <c r="AO883" i="15"/>
  <c r="AO884" i="15"/>
  <c r="AO885" i="15"/>
  <c r="AO886" i="15"/>
  <c r="AO887" i="15"/>
  <c r="AO888" i="15"/>
  <c r="AO889" i="15"/>
  <c r="AO890" i="15"/>
  <c r="AO891" i="15"/>
  <c r="AO892" i="15"/>
  <c r="AO893" i="15"/>
  <c r="AO894" i="15"/>
  <c r="AO895" i="15"/>
  <c r="AO896" i="15"/>
  <c r="AO897" i="15"/>
  <c r="AO898" i="15"/>
  <c r="AO899" i="15"/>
  <c r="AO900" i="15"/>
  <c r="AO901" i="15"/>
  <c r="AO902" i="15"/>
  <c r="AO903" i="15"/>
  <c r="AO904" i="15"/>
  <c r="AO905" i="15"/>
  <c r="AO906" i="15"/>
  <c r="AO907" i="15"/>
  <c r="AO908" i="15"/>
  <c r="AO909" i="15"/>
  <c r="AO910" i="15"/>
  <c r="AO911" i="15"/>
  <c r="AO912" i="15"/>
  <c r="AO913" i="15"/>
  <c r="AO914" i="15"/>
  <c r="AO915" i="15"/>
  <c r="AO916" i="15"/>
  <c r="AO917" i="15"/>
  <c r="AO918" i="15"/>
  <c r="AO919" i="15"/>
  <c r="AO920" i="15"/>
  <c r="AO921" i="15"/>
  <c r="AO922" i="15"/>
  <c r="AO923" i="15"/>
  <c r="AO924" i="15"/>
  <c r="AO925" i="15"/>
  <c r="AO926" i="15"/>
  <c r="AO927" i="15"/>
  <c r="AO928" i="15"/>
  <c r="AO929" i="15"/>
  <c r="AO930" i="15"/>
  <c r="AO931" i="15"/>
  <c r="AO932" i="15"/>
  <c r="AO933" i="15"/>
  <c r="AO934" i="15"/>
  <c r="AO935" i="15"/>
  <c r="AO936" i="15"/>
  <c r="AO937" i="15"/>
  <c r="AO938" i="15"/>
  <c r="AO939" i="15"/>
  <c r="AO940" i="15"/>
  <c r="AO941" i="15"/>
  <c r="AO942" i="15"/>
  <c r="AO943" i="15"/>
  <c r="AO944" i="15"/>
  <c r="AO945" i="15"/>
  <c r="AO946" i="15"/>
  <c r="AO947" i="15"/>
  <c r="AO948" i="15"/>
  <c r="AO949" i="15"/>
  <c r="AO950" i="15"/>
  <c r="AO951" i="15"/>
  <c r="AO952" i="15"/>
  <c r="AO953" i="15"/>
  <c r="AO954" i="15"/>
  <c r="AO955" i="15"/>
  <c r="AO956" i="15"/>
  <c r="AO957" i="15"/>
  <c r="AO958" i="15"/>
  <c r="AO959" i="15"/>
  <c r="AO960" i="15"/>
  <c r="AO961" i="15"/>
  <c r="AO962" i="15"/>
  <c r="AO963" i="15"/>
  <c r="AO964" i="15"/>
  <c r="AO965" i="15"/>
  <c r="AO966" i="15"/>
  <c r="AO967" i="15"/>
  <c r="AO968" i="15"/>
  <c r="AO969" i="15"/>
  <c r="AO970" i="15"/>
  <c r="AO971" i="15"/>
  <c r="AO972" i="15"/>
  <c r="AO973" i="15"/>
  <c r="AO974" i="15"/>
  <c r="AO975" i="15"/>
  <c r="AO976" i="15"/>
  <c r="AO977" i="15"/>
  <c r="AO978" i="15"/>
  <c r="AO979" i="15"/>
  <c r="AO980" i="15"/>
  <c r="AO981" i="15"/>
  <c r="AO982" i="15"/>
  <c r="AO983" i="15"/>
  <c r="AO984" i="15"/>
  <c r="AO985" i="15"/>
  <c r="AO986" i="15"/>
  <c r="AO987" i="15"/>
  <c r="AO988" i="15"/>
  <c r="AO989" i="15"/>
  <c r="AO990" i="15"/>
  <c r="AO991" i="15"/>
  <c r="AO992" i="15"/>
  <c r="AO993" i="15"/>
  <c r="AO994" i="15"/>
  <c r="AO995" i="15"/>
  <c r="AO996" i="15"/>
  <c r="AO997" i="15"/>
  <c r="AO998" i="15"/>
  <c r="AO999" i="15"/>
  <c r="AO1000" i="15"/>
  <c r="AO1001" i="15"/>
  <c r="AO1002" i="15"/>
  <c r="AO1003" i="15"/>
  <c r="AO1004" i="15"/>
  <c r="AO1005" i="15"/>
  <c r="AO1006" i="15"/>
  <c r="AO1007" i="15"/>
  <c r="AO1008" i="15"/>
  <c r="AO1009" i="15"/>
  <c r="AO1010" i="15"/>
  <c r="AO1011" i="15"/>
  <c r="AO1012" i="15"/>
  <c r="AO1013" i="15"/>
  <c r="AO1014" i="15"/>
  <c r="AO1015" i="15"/>
  <c r="AO1016" i="15"/>
  <c r="AO1017" i="15"/>
  <c r="AO1018" i="15"/>
  <c r="AO1019" i="15"/>
  <c r="AO1020" i="15"/>
  <c r="AO1021" i="15"/>
  <c r="AO1022" i="15"/>
  <c r="AO1023" i="15"/>
  <c r="AO1024" i="15"/>
  <c r="AO1025" i="15"/>
  <c r="AO1026" i="15"/>
  <c r="AO1027" i="15"/>
  <c r="AO1028" i="15"/>
  <c r="AO1029" i="15"/>
  <c r="AO1030" i="15"/>
  <c r="AO1031" i="15"/>
  <c r="AO1032" i="15"/>
  <c r="AO1033" i="15"/>
  <c r="AO1034" i="15"/>
  <c r="AO1035" i="15"/>
  <c r="AO1036" i="15"/>
  <c r="AO1037" i="15"/>
  <c r="AO1038" i="15"/>
  <c r="AO1039" i="15"/>
  <c r="AO1040" i="15"/>
  <c r="AO1041" i="15"/>
  <c r="AO1042" i="15"/>
  <c r="AO1043" i="15"/>
  <c r="AO1044" i="15"/>
  <c r="AO1045" i="15"/>
  <c r="AO1046" i="15"/>
  <c r="AO1047" i="15"/>
  <c r="AO1048" i="15"/>
  <c r="AO1049" i="15"/>
  <c r="AO1050" i="15"/>
  <c r="AO1051" i="15"/>
  <c r="AO1052" i="15"/>
  <c r="AO1053" i="15"/>
  <c r="AO1054" i="15"/>
  <c r="AO1055" i="15"/>
  <c r="AO1056" i="15"/>
  <c r="AO1057" i="15"/>
  <c r="AO1058" i="15"/>
  <c r="AO1059" i="15"/>
  <c r="AO1060" i="15"/>
  <c r="AO1061" i="15"/>
  <c r="AO1062" i="15"/>
  <c r="AO1063" i="15"/>
  <c r="AO1064" i="15"/>
  <c r="AO1065" i="15"/>
  <c r="AO1066" i="15"/>
  <c r="AO1067" i="15"/>
  <c r="AO1068" i="15"/>
  <c r="AO1069" i="15"/>
  <c r="AO1070" i="15"/>
  <c r="AO1071" i="15"/>
  <c r="AO1072" i="15"/>
  <c r="AO1073" i="15"/>
  <c r="AO1074" i="15"/>
  <c r="AO1075" i="15"/>
  <c r="AO1076" i="15"/>
  <c r="AO1077" i="15"/>
  <c r="AO1078" i="15"/>
  <c r="AO1079" i="15"/>
  <c r="AO1080" i="15"/>
  <c r="AO1081" i="15"/>
  <c r="AO1082" i="15"/>
  <c r="AO1083" i="15"/>
  <c r="AO1084" i="15"/>
  <c r="AO1085" i="15"/>
  <c r="AO1086" i="15"/>
  <c r="AO1087" i="15"/>
  <c r="AO1088" i="15"/>
  <c r="AO1089" i="15"/>
  <c r="AO1090" i="15"/>
  <c r="AO1091" i="15"/>
  <c r="AO1092" i="15"/>
  <c r="AO1093" i="15"/>
  <c r="AO1094" i="15"/>
  <c r="AO1095" i="15"/>
  <c r="AO1096" i="15"/>
  <c r="AO1097" i="15"/>
  <c r="AO1098" i="15"/>
  <c r="AO1099" i="15"/>
  <c r="AO1100" i="15"/>
  <c r="AO1101" i="15"/>
  <c r="AO1102" i="15"/>
  <c r="AO1103" i="15"/>
  <c r="AO1104" i="15"/>
  <c r="AO1105" i="15"/>
  <c r="AO1106" i="15"/>
  <c r="AO1107" i="15"/>
  <c r="AO1108" i="15"/>
  <c r="AO1109" i="15"/>
  <c r="AO1110" i="15"/>
  <c r="AO1111" i="15"/>
  <c r="AO1112" i="15"/>
  <c r="AO1113" i="15"/>
  <c r="AO1114" i="15"/>
  <c r="AO1115" i="15"/>
  <c r="AO1116" i="15"/>
  <c r="AO1117" i="15"/>
  <c r="AO1118" i="15"/>
  <c r="AO1119" i="15"/>
  <c r="AO1120" i="15"/>
  <c r="AO1121" i="15"/>
  <c r="AO1122" i="15"/>
  <c r="AO1123" i="15"/>
  <c r="AO1124" i="15"/>
  <c r="AO1125" i="15"/>
  <c r="AO1126" i="15"/>
  <c r="AO1127" i="15"/>
  <c r="AO1128" i="15"/>
  <c r="AO1129" i="15"/>
  <c r="AO1130" i="15"/>
  <c r="AO1131" i="15"/>
  <c r="AO1132" i="15"/>
  <c r="AO1133" i="15"/>
  <c r="AO1134" i="15"/>
  <c r="AO1135" i="15"/>
  <c r="AO1136" i="15"/>
  <c r="AO1137" i="15"/>
  <c r="D14" i="16"/>
  <c r="D15" i="16"/>
  <c r="D16" i="16"/>
  <c r="D17" i="16"/>
  <c r="H12" i="4"/>
  <c r="AV8" i="15" s="1"/>
  <c r="AU8" i="15" s="1"/>
  <c r="H13" i="4"/>
  <c r="AV9" i="15" s="1"/>
  <c r="AU9" i="15" s="1"/>
  <c r="H14" i="4"/>
  <c r="AV10" i="15" s="1"/>
  <c r="AU10" i="15" s="1"/>
  <c r="H15" i="4"/>
  <c r="AV11" i="15" s="1"/>
  <c r="AU11" i="15" s="1"/>
  <c r="H16" i="4"/>
  <c r="AV12" i="15" s="1"/>
  <c r="AU12" i="15" s="1"/>
  <c r="H17" i="4"/>
  <c r="AV13" i="15" s="1"/>
  <c r="AU13" i="15" s="1"/>
  <c r="AV28" i="15"/>
  <c r="AU28" i="15" s="1"/>
  <c r="AV29" i="15"/>
  <c r="AU29" i="15" s="1"/>
  <c r="AV30" i="15"/>
  <c r="AU30" i="15" s="1"/>
  <c r="AV31" i="15"/>
  <c r="AU31" i="15" s="1"/>
  <c r="AV32" i="15"/>
  <c r="AU32" i="15" s="1"/>
  <c r="AV33" i="15"/>
  <c r="AU33" i="15" s="1"/>
  <c r="AV38" i="15"/>
  <c r="AU38" i="15" s="1"/>
  <c r="AV39" i="15"/>
  <c r="AU39" i="15" s="1"/>
  <c r="AV40" i="15"/>
  <c r="AU40" i="15" s="1"/>
  <c r="AV41" i="15"/>
  <c r="AU41" i="15" s="1"/>
  <c r="AV42" i="15"/>
  <c r="AU42" i="15" s="1"/>
  <c r="AV43" i="15"/>
  <c r="AU43" i="15" s="1"/>
  <c r="T12" i="4"/>
  <c r="AV48" i="15" s="1"/>
  <c r="AU48" i="15" s="1"/>
  <c r="T13" i="4"/>
  <c r="AV49" i="15" s="1"/>
  <c r="AU49" i="15" s="1"/>
  <c r="T14" i="4"/>
  <c r="AV50" i="15" s="1"/>
  <c r="AU50" i="15" s="1"/>
  <c r="T15" i="4"/>
  <c r="AV51" i="15" s="1"/>
  <c r="AU51" i="15" s="1"/>
  <c r="T16" i="4"/>
  <c r="AV52" i="15" s="1"/>
  <c r="AU52" i="15" s="1"/>
  <c r="T17" i="4"/>
  <c r="AV53" i="15" s="1"/>
  <c r="AU53" i="15" s="1"/>
  <c r="W12" i="4"/>
  <c r="AV58" i="15" s="1"/>
  <c r="AU58" i="15" s="1"/>
  <c r="W13" i="4"/>
  <c r="AV59" i="15" s="1"/>
  <c r="AU59" i="15" s="1"/>
  <c r="W14" i="4"/>
  <c r="AV60" i="15" s="1"/>
  <c r="AU60" i="15" s="1"/>
  <c r="W15" i="4"/>
  <c r="AV61" i="15" s="1"/>
  <c r="AU61" i="15" s="1"/>
  <c r="W16" i="4"/>
  <c r="AV62" i="15" s="1"/>
  <c r="AU62" i="15" s="1"/>
  <c r="W17" i="4"/>
  <c r="AV63" i="15" s="1"/>
  <c r="AU63" i="15" s="1"/>
  <c r="Z12" i="4"/>
  <c r="AV68" i="15" s="1"/>
  <c r="AU68" i="15" s="1"/>
  <c r="Z13" i="4"/>
  <c r="AV69" i="15" s="1"/>
  <c r="AU69" i="15" s="1"/>
  <c r="Z14" i="4"/>
  <c r="AV70" i="15" s="1"/>
  <c r="AU70" i="15" s="1"/>
  <c r="Z15" i="4"/>
  <c r="AV71" i="15" s="1"/>
  <c r="AU71" i="15" s="1"/>
  <c r="Z16" i="4"/>
  <c r="AV72" i="15" s="1"/>
  <c r="AU72" i="15" s="1"/>
  <c r="Z17" i="4"/>
  <c r="AV73" i="15" s="1"/>
  <c r="AU73" i="15" s="1"/>
  <c r="AC12" i="4"/>
  <c r="AV78" i="15" s="1"/>
  <c r="AU78" i="15" s="1"/>
  <c r="AC13" i="4"/>
  <c r="AV79" i="15" s="1"/>
  <c r="AU79" i="15" s="1"/>
  <c r="AC14" i="4"/>
  <c r="AV80" i="15" s="1"/>
  <c r="AU80" i="15" s="1"/>
  <c r="AC15" i="4"/>
  <c r="AV81" i="15" s="1"/>
  <c r="AU81" i="15" s="1"/>
  <c r="AC16" i="4"/>
  <c r="AV82" i="15" s="1"/>
  <c r="AU82" i="15" s="1"/>
  <c r="AC17" i="4"/>
  <c r="AV83" i="15" s="1"/>
  <c r="AU83" i="15" s="1"/>
  <c r="AW82" i="15"/>
  <c r="BG23" i="15" s="1"/>
  <c r="AW69" i="15"/>
  <c r="BF20" i="15" s="1"/>
  <c r="AW72" i="15"/>
  <c r="BF23" i="15" s="1"/>
  <c r="AW71" i="15"/>
  <c r="BF22" i="15" s="1"/>
  <c r="AW32" i="15"/>
  <c r="BB23" i="15" s="1"/>
  <c r="AW31" i="15"/>
  <c r="BB22" i="15" s="1"/>
  <c r="AW59" i="15"/>
  <c r="BE20" i="15" s="1"/>
  <c r="AW70" i="15"/>
  <c r="BF21" i="15" s="1"/>
  <c r="AW63" i="15"/>
  <c r="BE24" i="15" s="1"/>
  <c r="AW83" i="15"/>
  <c r="BG24" i="15" s="1"/>
  <c r="AW33" i="15"/>
  <c r="BB24" i="15" s="1"/>
  <c r="AW30" i="15"/>
  <c r="BB21" i="15" s="1"/>
  <c r="AW68" i="15"/>
  <c r="BF19" i="15" s="1"/>
  <c r="AW28" i="15"/>
  <c r="BB19" i="15" s="1"/>
  <c r="AW40" i="15"/>
  <c r="BC21" i="15" s="1"/>
  <c r="AW60" i="15"/>
  <c r="BE21" i="15" s="1"/>
  <c r="AW80" i="15"/>
  <c r="BG21" i="15" s="1"/>
  <c r="AW58" i="15"/>
  <c r="BE19" i="15" s="1"/>
  <c r="AW81" i="15"/>
  <c r="BG22" i="15" s="1"/>
  <c r="AW73" i="15"/>
  <c r="BF24" i="15" s="1"/>
  <c r="AW61" i="15"/>
  <c r="BE22" i="15" s="1"/>
  <c r="AW29" i="15"/>
  <c r="BB20" i="15" s="1"/>
  <c r="AW39" i="15"/>
  <c r="BC20" i="15" s="1"/>
  <c r="AW42" i="15"/>
  <c r="BC23" i="15" s="1"/>
  <c r="AW43" i="15"/>
  <c r="BC24" i="15" s="1"/>
  <c r="AW62" i="15"/>
  <c r="BE23" i="15" s="1"/>
  <c r="AW79" i="15"/>
  <c r="BG20" i="15" s="1"/>
  <c r="AW78" i="15"/>
  <c r="BG19" i="15" s="1"/>
  <c r="AW41" i="15"/>
  <c r="BC22" i="15" s="1"/>
  <c r="AW8" i="15"/>
  <c r="AZ19" i="15" s="1"/>
  <c r="AW9" i="15"/>
  <c r="AZ20" i="15" s="1"/>
  <c r="AW11" i="15"/>
  <c r="AZ22" i="15" s="1"/>
  <c r="AW13" i="15"/>
  <c r="AZ24" i="15" s="1"/>
  <c r="AW19" i="15"/>
  <c r="BA20" i="15" s="1"/>
  <c r="AW21" i="15"/>
  <c r="BA22" i="15" s="1"/>
  <c r="AW23" i="15"/>
  <c r="BA24" i="15" s="1"/>
  <c r="AW10" i="15"/>
  <c r="AZ21" i="15" s="1"/>
  <c r="AW12" i="15"/>
  <c r="AZ23" i="15" s="1"/>
  <c r="AW18" i="15"/>
  <c r="BA19" i="15" s="1"/>
  <c r="AW20" i="15"/>
  <c r="BA21" i="15" s="1"/>
  <c r="AW22" i="15"/>
  <c r="BA23" i="15" s="1"/>
  <c r="AW38" i="15"/>
  <c r="BC19" i="15" s="1"/>
  <c r="D8" i="16"/>
  <c r="D9" i="16"/>
  <c r="D10" i="16"/>
  <c r="D11" i="16"/>
  <c r="D12" i="16"/>
  <c r="D13" i="16"/>
  <c r="D18" i="16"/>
  <c r="D19" i="16"/>
  <c r="D20" i="16"/>
  <c r="D21" i="16"/>
  <c r="D22" i="16"/>
  <c r="D23" i="16"/>
  <c r="D28" i="16"/>
  <c r="D29" i="16"/>
  <c r="D30" i="16"/>
  <c r="D31" i="16"/>
  <c r="D32" i="16"/>
  <c r="D33" i="16"/>
  <c r="D38" i="16"/>
  <c r="D39" i="16"/>
  <c r="D40" i="16"/>
  <c r="D41" i="16"/>
  <c r="D42" i="16"/>
  <c r="D43" i="16"/>
  <c r="D48" i="16"/>
  <c r="D49" i="16"/>
  <c r="D50" i="16"/>
  <c r="D51" i="16"/>
  <c r="D52" i="16"/>
  <c r="D53" i="16"/>
  <c r="D58" i="16"/>
  <c r="D59" i="16"/>
  <c r="D60" i="16"/>
  <c r="D61" i="16"/>
  <c r="D62" i="16"/>
  <c r="D63" i="16"/>
  <c r="D68" i="16"/>
  <c r="D69" i="16"/>
  <c r="D70" i="16"/>
  <c r="D71" i="16"/>
  <c r="D72" i="16"/>
  <c r="D73" i="16"/>
  <c r="D78" i="16"/>
  <c r="D79" i="16"/>
  <c r="D80" i="16"/>
  <c r="D81" i="16"/>
  <c r="D82" i="16"/>
  <c r="D83" i="16"/>
  <c r="C3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105" i="14"/>
  <c r="D106" i="14"/>
  <c r="D107" i="14"/>
  <c r="D108" i="14"/>
  <c r="D109" i="14"/>
  <c r="D110" i="14"/>
  <c r="D111" i="14"/>
  <c r="D112" i="14"/>
  <c r="D113" i="14"/>
  <c r="D114" i="14"/>
  <c r="D115" i="14"/>
  <c r="D116" i="14"/>
  <c r="D117" i="14"/>
  <c r="D118" i="14"/>
  <c r="D119" i="14"/>
  <c r="D120" i="14"/>
  <c r="D121" i="14"/>
  <c r="D122" i="14"/>
  <c r="D123" i="14"/>
  <c r="D124" i="14"/>
  <c r="D125" i="14"/>
  <c r="D126" i="14"/>
  <c r="D127" i="14"/>
  <c r="D128" i="14"/>
  <c r="D129" i="14"/>
  <c r="D130" i="14"/>
  <c r="D131" i="14"/>
  <c r="D132" i="14"/>
  <c r="D133" i="14"/>
  <c r="D134" i="14"/>
  <c r="D135" i="14"/>
  <c r="D136" i="14"/>
  <c r="D137" i="14"/>
  <c r="D138" i="14"/>
  <c r="D139" i="14"/>
  <c r="D140" i="14"/>
  <c r="D141" i="14"/>
  <c r="D142" i="14"/>
  <c r="D143" i="14"/>
  <c r="D144" i="14"/>
  <c r="D145" i="14"/>
  <c r="D146" i="14"/>
  <c r="D147" i="14"/>
  <c r="D148" i="14"/>
  <c r="D149" i="14"/>
  <c r="D150" i="14"/>
  <c r="D151" i="14"/>
  <c r="D152" i="14"/>
  <c r="D153" i="14"/>
  <c r="D154" i="14"/>
  <c r="D155" i="14"/>
  <c r="D156" i="14"/>
  <c r="D157" i="14"/>
  <c r="D158" i="14"/>
  <c r="D159" i="14"/>
  <c r="D160" i="14"/>
  <c r="D161" i="14"/>
  <c r="D162" i="14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D205" i="14"/>
  <c r="D206" i="14"/>
  <c r="D207" i="14"/>
  <c r="D208" i="14"/>
  <c r="D209" i="14"/>
  <c r="D210" i="14"/>
  <c r="D211" i="14"/>
  <c r="D212" i="14"/>
  <c r="D213" i="14"/>
  <c r="D214" i="14"/>
  <c r="D215" i="14"/>
  <c r="D216" i="14"/>
  <c r="D217" i="14"/>
  <c r="D218" i="14"/>
  <c r="D219" i="14"/>
  <c r="D220" i="14"/>
  <c r="D221" i="14"/>
  <c r="D222" i="14"/>
  <c r="D223" i="14"/>
  <c r="D224" i="14"/>
  <c r="D225" i="14"/>
  <c r="D226" i="14"/>
  <c r="D227" i="14"/>
  <c r="D228" i="14"/>
  <c r="D229" i="14"/>
  <c r="D230" i="14"/>
  <c r="D231" i="14"/>
  <c r="D232" i="14"/>
  <c r="D233" i="14"/>
  <c r="D234" i="14"/>
  <c r="D235" i="14"/>
  <c r="D236" i="14"/>
  <c r="D237" i="14"/>
  <c r="D238" i="14"/>
  <c r="D239" i="14"/>
  <c r="D240" i="14"/>
  <c r="D241" i="14"/>
  <c r="D242" i="14"/>
  <c r="D243" i="14"/>
  <c r="D244" i="14"/>
  <c r="D245" i="14"/>
  <c r="D246" i="14"/>
  <c r="D247" i="14"/>
  <c r="D248" i="14"/>
  <c r="D249" i="14"/>
  <c r="D250" i="14"/>
  <c r="D251" i="14"/>
  <c r="D252" i="14"/>
  <c r="D253" i="14"/>
  <c r="D254" i="14"/>
  <c r="D255" i="14"/>
  <c r="D256" i="14"/>
  <c r="D257" i="14"/>
  <c r="D258" i="14"/>
  <c r="D259" i="14"/>
  <c r="D260" i="14"/>
  <c r="D261" i="14"/>
  <c r="D262" i="14"/>
  <c r="D263" i="14"/>
  <c r="D264" i="14"/>
  <c r="D265" i="14"/>
  <c r="D266" i="14"/>
  <c r="D267" i="14"/>
  <c r="D268" i="14"/>
  <c r="D269" i="14"/>
  <c r="D270" i="14"/>
  <c r="D271" i="14"/>
  <c r="D272" i="14"/>
  <c r="D273" i="14"/>
  <c r="D274" i="14"/>
  <c r="D275" i="14"/>
  <c r="D276" i="14"/>
  <c r="D277" i="14"/>
  <c r="D278" i="14"/>
  <c r="D279" i="14"/>
  <c r="D280" i="14"/>
  <c r="D281" i="14"/>
  <c r="D282" i="14"/>
  <c r="D283" i="14"/>
  <c r="D284" i="14"/>
  <c r="D285" i="14"/>
  <c r="D286" i="14"/>
  <c r="D287" i="14"/>
  <c r="D288" i="14"/>
  <c r="D289" i="14"/>
  <c r="D290" i="14"/>
  <c r="D291" i="14"/>
  <c r="D292" i="14"/>
  <c r="D293" i="14"/>
  <c r="D294" i="14"/>
  <c r="D295" i="14"/>
  <c r="D296" i="14"/>
  <c r="D297" i="14"/>
  <c r="D298" i="14"/>
  <c r="D299" i="14"/>
  <c r="D300" i="14"/>
  <c r="D301" i="14"/>
  <c r="D302" i="14"/>
  <c r="D303" i="14"/>
  <c r="D304" i="14"/>
  <c r="D305" i="14"/>
  <c r="D306" i="14"/>
  <c r="D307" i="14"/>
  <c r="D308" i="14"/>
  <c r="D309" i="14"/>
  <c r="D310" i="14"/>
  <c r="D311" i="14"/>
  <c r="D312" i="14"/>
  <c r="D313" i="14"/>
  <c r="D314" i="14"/>
  <c r="D315" i="14"/>
  <c r="D316" i="14"/>
  <c r="D317" i="14"/>
  <c r="D318" i="14"/>
  <c r="D319" i="14"/>
  <c r="D320" i="14"/>
  <c r="D321" i="14"/>
  <c r="D322" i="14"/>
  <c r="D323" i="14"/>
  <c r="D324" i="14"/>
  <c r="D325" i="14"/>
  <c r="D326" i="14"/>
  <c r="D327" i="14"/>
  <c r="D328" i="14"/>
  <c r="D329" i="14"/>
  <c r="D330" i="14"/>
  <c r="D331" i="14"/>
  <c r="D332" i="14"/>
  <c r="D333" i="14"/>
  <c r="D334" i="14"/>
  <c r="D335" i="14"/>
  <c r="D336" i="14"/>
  <c r="D337" i="14"/>
  <c r="D338" i="14"/>
  <c r="D339" i="14"/>
  <c r="D340" i="14"/>
  <c r="D341" i="14"/>
  <c r="D342" i="14"/>
  <c r="D343" i="14"/>
  <c r="D344" i="14"/>
  <c r="D345" i="14"/>
  <c r="D346" i="14"/>
  <c r="D347" i="14"/>
  <c r="D348" i="14"/>
  <c r="D349" i="14"/>
  <c r="D350" i="14"/>
  <c r="D351" i="14"/>
  <c r="D352" i="14"/>
  <c r="D353" i="14"/>
  <c r="D354" i="14"/>
  <c r="D355" i="14"/>
  <c r="D356" i="14"/>
  <c r="D357" i="14"/>
  <c r="D358" i="14"/>
  <c r="D359" i="14"/>
  <c r="D360" i="14"/>
  <c r="D361" i="14"/>
  <c r="D362" i="14"/>
  <c r="D363" i="14"/>
  <c r="D364" i="14"/>
  <c r="D365" i="14"/>
  <c r="D366" i="14"/>
  <c r="D367" i="14"/>
  <c r="D368" i="14"/>
  <c r="D369" i="14"/>
  <c r="D370" i="14"/>
  <c r="D371" i="14"/>
  <c r="D372" i="14"/>
  <c r="D373" i="14"/>
  <c r="D374" i="14"/>
  <c r="D375" i="14"/>
  <c r="D376" i="14"/>
  <c r="D377" i="14"/>
  <c r="D378" i="14"/>
  <c r="D379" i="14"/>
  <c r="D380" i="14"/>
  <c r="D381" i="14"/>
  <c r="D382" i="14"/>
  <c r="D383" i="14"/>
  <c r="D384" i="14"/>
  <c r="D385" i="14"/>
  <c r="D386" i="14"/>
  <c r="D387" i="14"/>
  <c r="D388" i="14"/>
  <c r="D389" i="14"/>
  <c r="D390" i="14"/>
  <c r="D391" i="14"/>
  <c r="D392" i="14"/>
  <c r="D393" i="14"/>
  <c r="D394" i="14"/>
  <c r="D395" i="14"/>
  <c r="D396" i="14"/>
  <c r="D397" i="14"/>
  <c r="D398" i="14"/>
  <c r="D399" i="14"/>
  <c r="D400" i="14"/>
  <c r="D401" i="14"/>
  <c r="D402" i="14"/>
  <c r="D403" i="14"/>
  <c r="D404" i="14"/>
  <c r="D405" i="14"/>
  <c r="D406" i="14"/>
  <c r="D407" i="14"/>
  <c r="D408" i="14"/>
  <c r="D409" i="14"/>
  <c r="D410" i="14"/>
  <c r="D411" i="14"/>
  <c r="D412" i="14"/>
  <c r="D413" i="14"/>
  <c r="D414" i="14"/>
  <c r="D415" i="14"/>
  <c r="D416" i="14"/>
  <c r="D417" i="14"/>
  <c r="D418" i="14"/>
  <c r="D419" i="14"/>
  <c r="D420" i="14"/>
  <c r="D421" i="14"/>
  <c r="D422" i="14"/>
  <c r="D423" i="14"/>
  <c r="D424" i="14"/>
  <c r="D425" i="14"/>
  <c r="D426" i="14"/>
  <c r="D427" i="14"/>
  <c r="D428" i="14"/>
  <c r="D429" i="14"/>
  <c r="D430" i="14"/>
  <c r="D431" i="14"/>
  <c r="D432" i="14"/>
  <c r="D433" i="14"/>
  <c r="D434" i="14"/>
  <c r="D435" i="14"/>
  <c r="D436" i="14"/>
  <c r="D437" i="14"/>
  <c r="D438" i="14"/>
  <c r="D439" i="14"/>
  <c r="D440" i="14"/>
  <c r="D441" i="14"/>
  <c r="D442" i="14"/>
  <c r="D443" i="14"/>
  <c r="D444" i="14"/>
  <c r="D445" i="14"/>
  <c r="D446" i="14"/>
  <c r="D447" i="14"/>
  <c r="D448" i="14"/>
  <c r="D449" i="14"/>
  <c r="D450" i="14"/>
  <c r="D451" i="14"/>
  <c r="D452" i="14"/>
  <c r="D453" i="14"/>
  <c r="D454" i="14"/>
  <c r="D455" i="14"/>
  <c r="D456" i="14"/>
  <c r="D457" i="14"/>
  <c r="D458" i="14"/>
  <c r="D459" i="14"/>
  <c r="D460" i="14"/>
  <c r="D461" i="14"/>
  <c r="D462" i="14"/>
  <c r="D463" i="14"/>
  <c r="D464" i="14"/>
  <c r="D465" i="14"/>
  <c r="D466" i="14"/>
  <c r="D467" i="14"/>
  <c r="D468" i="14"/>
  <c r="D469" i="14"/>
  <c r="D470" i="14"/>
  <c r="D471" i="14"/>
  <c r="D472" i="14"/>
  <c r="D473" i="14"/>
  <c r="D474" i="14"/>
  <c r="D475" i="14"/>
  <c r="D476" i="14"/>
  <c r="D477" i="14"/>
  <c r="D478" i="14"/>
  <c r="D479" i="14"/>
  <c r="D480" i="14"/>
  <c r="D481" i="14"/>
  <c r="D482" i="14"/>
  <c r="D483" i="14"/>
  <c r="D484" i="14"/>
  <c r="D485" i="14"/>
  <c r="D486" i="14"/>
  <c r="D487" i="14"/>
  <c r="D488" i="14"/>
  <c r="D489" i="14"/>
  <c r="D490" i="14"/>
  <c r="D491" i="14"/>
  <c r="D492" i="14"/>
  <c r="D493" i="14"/>
  <c r="D494" i="14"/>
  <c r="D495" i="14"/>
  <c r="D496" i="14"/>
  <c r="D497" i="14"/>
  <c r="D498" i="14"/>
  <c r="D499" i="14"/>
  <c r="D500" i="14"/>
  <c r="D501" i="14"/>
  <c r="D502" i="14"/>
  <c r="D503" i="14"/>
  <c r="D504" i="14"/>
  <c r="D505" i="14"/>
  <c r="D506" i="14"/>
  <c r="D507" i="14"/>
  <c r="D508" i="14"/>
  <c r="D509" i="14"/>
  <c r="D510" i="14"/>
  <c r="D511" i="14"/>
  <c r="D512" i="14"/>
  <c r="D513" i="14"/>
  <c r="D514" i="14"/>
  <c r="D515" i="14"/>
  <c r="D516" i="14"/>
  <c r="D517" i="14"/>
  <c r="D518" i="14"/>
  <c r="D519" i="14"/>
  <c r="D520" i="14"/>
  <c r="D521" i="14"/>
  <c r="D522" i="14"/>
  <c r="D523" i="14"/>
  <c r="D524" i="14"/>
  <c r="D525" i="14"/>
  <c r="D526" i="14"/>
  <c r="D527" i="14"/>
  <c r="D528" i="14"/>
  <c r="D529" i="14"/>
  <c r="D530" i="14"/>
  <c r="D531" i="14"/>
  <c r="D532" i="14"/>
  <c r="D533" i="14"/>
  <c r="D534" i="14"/>
  <c r="D535" i="14"/>
  <c r="D536" i="14"/>
  <c r="D537" i="14"/>
  <c r="D538" i="14"/>
  <c r="D539" i="14"/>
  <c r="D540" i="14"/>
  <c r="D541" i="14"/>
  <c r="D542" i="14"/>
  <c r="D543" i="14"/>
  <c r="D544" i="14"/>
  <c r="D545" i="14"/>
  <c r="D546" i="14"/>
  <c r="D547" i="14"/>
  <c r="D548" i="14"/>
  <c r="D549" i="14"/>
  <c r="D550" i="14"/>
  <c r="D551" i="14"/>
  <c r="D552" i="14"/>
  <c r="D553" i="14"/>
  <c r="D554" i="14"/>
  <c r="D555" i="14"/>
  <c r="D556" i="14"/>
  <c r="D557" i="14"/>
  <c r="D558" i="14"/>
  <c r="D559" i="14"/>
  <c r="D560" i="14"/>
  <c r="D561" i="14"/>
  <c r="D562" i="14"/>
  <c r="D563" i="14"/>
  <c r="D564" i="14"/>
  <c r="D565" i="14"/>
  <c r="D566" i="14"/>
  <c r="D567" i="14"/>
  <c r="D568" i="14"/>
  <c r="D569" i="14"/>
  <c r="D570" i="14"/>
  <c r="D571" i="14"/>
  <c r="D572" i="14"/>
  <c r="D573" i="14"/>
  <c r="D574" i="14"/>
  <c r="D575" i="14"/>
  <c r="D576" i="14"/>
  <c r="D577" i="14"/>
  <c r="D578" i="14"/>
  <c r="D579" i="14"/>
  <c r="D580" i="14"/>
  <c r="D581" i="14"/>
  <c r="D582" i="14"/>
  <c r="D583" i="14"/>
  <c r="D584" i="14"/>
  <c r="D585" i="14"/>
  <c r="D586" i="14"/>
  <c r="D587" i="14"/>
  <c r="D588" i="14"/>
  <c r="D589" i="14"/>
  <c r="D590" i="14"/>
  <c r="D591" i="14"/>
  <c r="D592" i="14"/>
  <c r="D593" i="14"/>
  <c r="D594" i="14"/>
  <c r="D595" i="14"/>
  <c r="D596" i="14"/>
  <c r="D597" i="14"/>
  <c r="D598" i="14"/>
  <c r="D599" i="14"/>
  <c r="D600" i="14"/>
  <c r="D601" i="14"/>
  <c r="D602" i="14"/>
  <c r="D603" i="14"/>
  <c r="D604" i="14"/>
  <c r="D605" i="14"/>
  <c r="D606" i="14"/>
  <c r="D607" i="14"/>
  <c r="D608" i="14"/>
  <c r="D609" i="14"/>
  <c r="D610" i="14"/>
  <c r="D611" i="14"/>
  <c r="D612" i="14"/>
  <c r="D613" i="14"/>
  <c r="D614" i="14"/>
  <c r="D615" i="14"/>
  <c r="D616" i="14"/>
  <c r="D617" i="14"/>
  <c r="D618" i="14"/>
  <c r="D619" i="14"/>
  <c r="D620" i="14"/>
  <c r="D621" i="14"/>
  <c r="D622" i="14"/>
  <c r="D623" i="14"/>
  <c r="D624" i="14"/>
  <c r="D625" i="14"/>
  <c r="D626" i="14"/>
  <c r="D627" i="14"/>
  <c r="D628" i="14"/>
  <c r="D629" i="14"/>
  <c r="D630" i="14"/>
  <c r="D631" i="14"/>
  <c r="D632" i="14"/>
  <c r="D633" i="14"/>
  <c r="D634" i="14"/>
  <c r="D635" i="14"/>
  <c r="D636" i="14"/>
  <c r="D637" i="14"/>
  <c r="D638" i="14"/>
  <c r="D639" i="14"/>
  <c r="D640" i="14"/>
  <c r="D641" i="14"/>
  <c r="D642" i="14"/>
  <c r="D643" i="14"/>
  <c r="D644" i="14"/>
  <c r="D645" i="14"/>
  <c r="D646" i="14"/>
  <c r="D647" i="14"/>
  <c r="D648" i="14"/>
  <c r="D649" i="14"/>
  <c r="D650" i="14"/>
  <c r="D651" i="14"/>
  <c r="D652" i="14"/>
  <c r="D653" i="14"/>
  <c r="D654" i="14"/>
  <c r="D655" i="14"/>
  <c r="D656" i="14"/>
  <c r="D657" i="14"/>
  <c r="D658" i="14"/>
  <c r="D659" i="14"/>
  <c r="D660" i="14"/>
  <c r="D661" i="14"/>
  <c r="D662" i="14"/>
  <c r="D663" i="14"/>
  <c r="D664" i="14"/>
  <c r="D665" i="14"/>
  <c r="D666" i="14"/>
  <c r="D667" i="14"/>
  <c r="D668" i="14"/>
  <c r="D669" i="14"/>
  <c r="D670" i="14"/>
  <c r="D671" i="14"/>
  <c r="D672" i="14"/>
  <c r="D673" i="14"/>
  <c r="D674" i="14"/>
  <c r="D675" i="14"/>
  <c r="D676" i="14"/>
  <c r="D677" i="14"/>
  <c r="D678" i="14"/>
  <c r="D679" i="14"/>
  <c r="D680" i="14"/>
  <c r="D681" i="14"/>
  <c r="D682" i="14"/>
  <c r="D683" i="14"/>
  <c r="D684" i="14"/>
  <c r="D685" i="14"/>
  <c r="D686" i="14"/>
  <c r="D687" i="14"/>
  <c r="D688" i="14"/>
  <c r="D689" i="14"/>
  <c r="D690" i="14"/>
  <c r="D691" i="14"/>
  <c r="D692" i="14"/>
  <c r="D693" i="14"/>
  <c r="D694" i="14"/>
  <c r="D695" i="14"/>
  <c r="D696" i="14"/>
  <c r="D697" i="14"/>
  <c r="D698" i="14"/>
  <c r="D699" i="14"/>
  <c r="D700" i="14"/>
  <c r="D701" i="14"/>
  <c r="D702" i="14"/>
  <c r="D703" i="14"/>
  <c r="D704" i="14"/>
  <c r="D705" i="14"/>
  <c r="D706" i="14"/>
  <c r="D707" i="14"/>
  <c r="D708" i="14"/>
  <c r="D709" i="14"/>
  <c r="D710" i="14"/>
  <c r="D711" i="14"/>
  <c r="D712" i="14"/>
  <c r="D713" i="14"/>
  <c r="D714" i="14"/>
  <c r="D715" i="14"/>
  <c r="D716" i="14"/>
  <c r="D717" i="14"/>
  <c r="D718" i="14"/>
  <c r="D719" i="14"/>
  <c r="D720" i="14"/>
  <c r="D721" i="14"/>
  <c r="D722" i="14"/>
  <c r="D723" i="14"/>
  <c r="D724" i="14"/>
  <c r="D725" i="14"/>
  <c r="D726" i="14"/>
  <c r="D727" i="14"/>
  <c r="D728" i="14"/>
  <c r="D729" i="14"/>
  <c r="D730" i="14"/>
  <c r="D731" i="14"/>
  <c r="D732" i="14"/>
  <c r="D733" i="14"/>
  <c r="D734" i="14"/>
  <c r="D735" i="14"/>
  <c r="D736" i="14"/>
  <c r="D737" i="14"/>
  <c r="D738" i="14"/>
  <c r="D739" i="14"/>
  <c r="D740" i="14"/>
  <c r="D741" i="14"/>
  <c r="D742" i="14"/>
  <c r="D743" i="14"/>
  <c r="D744" i="14"/>
  <c r="D745" i="14"/>
  <c r="D746" i="14"/>
  <c r="D747" i="14"/>
  <c r="D748" i="14"/>
  <c r="D749" i="14"/>
  <c r="D750" i="14"/>
  <c r="D751" i="14"/>
  <c r="D752" i="14"/>
  <c r="D753" i="14"/>
  <c r="D754" i="14"/>
  <c r="D755" i="14"/>
  <c r="D756" i="14"/>
  <c r="D757" i="14"/>
  <c r="D758" i="14"/>
  <c r="D759" i="14"/>
  <c r="D760" i="14"/>
  <c r="D761" i="14"/>
  <c r="D762" i="14"/>
  <c r="D763" i="14"/>
  <c r="D764" i="14"/>
  <c r="D765" i="14"/>
  <c r="D766" i="14"/>
  <c r="D767" i="14"/>
  <c r="D768" i="14"/>
  <c r="D769" i="14"/>
  <c r="D770" i="14"/>
  <c r="D771" i="14"/>
  <c r="D772" i="14"/>
  <c r="D773" i="14"/>
  <c r="D774" i="14"/>
  <c r="D775" i="14"/>
  <c r="D776" i="14"/>
  <c r="D777" i="14"/>
  <c r="D778" i="14"/>
  <c r="D779" i="14"/>
  <c r="D780" i="14"/>
  <c r="D781" i="14"/>
  <c r="D782" i="14"/>
  <c r="D783" i="14"/>
  <c r="D784" i="14"/>
  <c r="D785" i="14"/>
  <c r="D786" i="14"/>
  <c r="D787" i="14"/>
  <c r="D788" i="14"/>
  <c r="D789" i="14"/>
  <c r="D790" i="14"/>
  <c r="D791" i="14"/>
  <c r="D792" i="14"/>
  <c r="D793" i="14"/>
  <c r="D794" i="14"/>
  <c r="D795" i="14"/>
  <c r="D796" i="14"/>
  <c r="D797" i="14"/>
  <c r="D798" i="14"/>
  <c r="D799" i="14"/>
  <c r="D800" i="14"/>
  <c r="D801" i="14"/>
  <c r="D802" i="14"/>
  <c r="D803" i="14"/>
  <c r="D804" i="14"/>
  <c r="D805" i="14"/>
  <c r="D806" i="14"/>
  <c r="D807" i="14"/>
  <c r="D808" i="14"/>
  <c r="D809" i="14"/>
  <c r="D810" i="14"/>
  <c r="D811" i="14"/>
  <c r="D812" i="14"/>
  <c r="D813" i="14"/>
  <c r="D814" i="14"/>
  <c r="D815" i="14"/>
  <c r="D816" i="14"/>
  <c r="D817" i="14"/>
  <c r="D818" i="14"/>
  <c r="D819" i="14"/>
  <c r="D820" i="14"/>
  <c r="D821" i="14"/>
  <c r="D822" i="14"/>
  <c r="D823" i="14"/>
  <c r="D824" i="14"/>
  <c r="D825" i="14"/>
  <c r="D826" i="14"/>
  <c r="D827" i="14"/>
  <c r="D828" i="14"/>
  <c r="D829" i="14"/>
  <c r="D830" i="14"/>
  <c r="D831" i="14"/>
  <c r="D832" i="14"/>
  <c r="D833" i="14"/>
  <c r="D834" i="14"/>
  <c r="D835" i="14"/>
  <c r="D836" i="14"/>
  <c r="D837" i="14"/>
  <c r="D838" i="14"/>
  <c r="D839" i="14"/>
  <c r="D840" i="14"/>
  <c r="D841" i="14"/>
  <c r="D842" i="14"/>
  <c r="D843" i="14"/>
  <c r="D844" i="14"/>
  <c r="D845" i="14"/>
  <c r="D846" i="14"/>
  <c r="D847" i="14"/>
  <c r="D848" i="14"/>
  <c r="D849" i="14"/>
  <c r="D850" i="14"/>
  <c r="D851" i="14"/>
  <c r="D852" i="14"/>
  <c r="D853" i="14"/>
  <c r="D854" i="14"/>
  <c r="D855" i="14"/>
  <c r="D856" i="14"/>
  <c r="D857" i="14"/>
  <c r="D858" i="14"/>
  <c r="D859" i="14"/>
  <c r="D860" i="14"/>
  <c r="D861" i="14"/>
  <c r="D862" i="14"/>
  <c r="D863" i="14"/>
  <c r="D864" i="14"/>
  <c r="D865" i="14"/>
  <c r="D866" i="14"/>
  <c r="D867" i="14"/>
  <c r="D868" i="14"/>
  <c r="D869" i="14"/>
  <c r="D870" i="14"/>
  <c r="D871" i="14"/>
  <c r="D872" i="14"/>
  <c r="D873" i="14"/>
  <c r="D874" i="14"/>
  <c r="D875" i="14"/>
  <c r="D876" i="14"/>
  <c r="D877" i="14"/>
  <c r="D878" i="14"/>
  <c r="D879" i="14"/>
  <c r="D880" i="14"/>
  <c r="D881" i="14"/>
  <c r="D882" i="14"/>
  <c r="D883" i="14"/>
  <c r="D884" i="14"/>
  <c r="D885" i="14"/>
  <c r="D886" i="14"/>
  <c r="D887" i="14"/>
  <c r="D888" i="14"/>
  <c r="D889" i="14"/>
  <c r="D890" i="14"/>
  <c r="D891" i="14"/>
  <c r="D892" i="14"/>
  <c r="D893" i="14"/>
  <c r="D894" i="14"/>
  <c r="D895" i="14"/>
  <c r="D896" i="14"/>
  <c r="D897" i="14"/>
  <c r="D898" i="14"/>
  <c r="D899" i="14"/>
  <c r="D900" i="14"/>
  <c r="D901" i="14"/>
  <c r="D902" i="14"/>
  <c r="D903" i="14"/>
  <c r="D904" i="14"/>
  <c r="D905" i="14"/>
  <c r="D906" i="14"/>
  <c r="D907" i="14"/>
  <c r="D908" i="14"/>
  <c r="D909" i="14"/>
  <c r="D910" i="14"/>
  <c r="D911" i="14"/>
  <c r="D912" i="14"/>
  <c r="D913" i="14"/>
  <c r="D914" i="14"/>
  <c r="D915" i="14"/>
  <c r="D916" i="14"/>
  <c r="D917" i="14"/>
  <c r="D918" i="14"/>
  <c r="D919" i="14"/>
  <c r="D920" i="14"/>
  <c r="D921" i="14"/>
  <c r="D922" i="14"/>
  <c r="D923" i="14"/>
  <c r="D924" i="14"/>
  <c r="D925" i="14"/>
  <c r="D926" i="14"/>
  <c r="D927" i="14"/>
  <c r="D928" i="14"/>
  <c r="D929" i="14"/>
  <c r="D930" i="14"/>
  <c r="D931" i="14"/>
  <c r="D932" i="14"/>
  <c r="D933" i="14"/>
  <c r="D934" i="14"/>
  <c r="D935" i="14"/>
  <c r="D936" i="14"/>
  <c r="D937" i="14"/>
  <c r="D938" i="14"/>
  <c r="D939" i="14"/>
  <c r="D940" i="14"/>
  <c r="D941" i="14"/>
  <c r="D942" i="14"/>
  <c r="D943" i="14"/>
  <c r="D944" i="14"/>
  <c r="D945" i="14"/>
  <c r="D946" i="14"/>
  <c r="D947" i="14"/>
  <c r="D948" i="14"/>
  <c r="D949" i="14"/>
  <c r="D950" i="14"/>
  <c r="D951" i="14"/>
  <c r="D952" i="14"/>
  <c r="D953" i="14"/>
  <c r="D954" i="14"/>
  <c r="D955" i="14"/>
  <c r="D956" i="14"/>
  <c r="D957" i="14"/>
  <c r="D958" i="14"/>
  <c r="D959" i="14"/>
  <c r="D960" i="14"/>
  <c r="D961" i="14"/>
  <c r="D962" i="14"/>
  <c r="D963" i="14"/>
  <c r="D964" i="14"/>
  <c r="D965" i="14"/>
  <c r="D966" i="14"/>
  <c r="D967" i="14"/>
  <c r="D968" i="14"/>
  <c r="D969" i="14"/>
  <c r="D970" i="14"/>
  <c r="D971" i="14"/>
  <c r="D972" i="14"/>
  <c r="D973" i="14"/>
  <c r="D974" i="14"/>
  <c r="D975" i="14"/>
  <c r="D976" i="14"/>
  <c r="D977" i="14"/>
  <c r="D978" i="14"/>
  <c r="D979" i="14"/>
  <c r="D980" i="14"/>
  <c r="D981" i="14"/>
  <c r="D982" i="14"/>
  <c r="D983" i="14"/>
  <c r="D984" i="14"/>
  <c r="D985" i="14"/>
  <c r="D986" i="14"/>
  <c r="D987" i="14"/>
  <c r="D988" i="14"/>
  <c r="D989" i="14"/>
  <c r="D990" i="14"/>
  <c r="D991" i="14"/>
  <c r="D992" i="14"/>
  <c r="D993" i="14"/>
  <c r="D994" i="14"/>
  <c r="D995" i="14"/>
  <c r="D996" i="14"/>
  <c r="D997" i="14"/>
  <c r="D998" i="14"/>
  <c r="D999" i="14"/>
  <c r="D1000" i="14"/>
  <c r="D1001" i="14"/>
  <c r="D1002" i="14"/>
  <c r="D1003" i="14"/>
  <c r="D1004" i="14"/>
  <c r="D1005" i="14"/>
  <c r="D1006" i="14"/>
  <c r="D1007" i="14"/>
  <c r="D1008" i="14"/>
  <c r="D1009" i="14"/>
  <c r="D1010" i="14"/>
  <c r="D1011" i="14"/>
  <c r="D1012" i="14"/>
  <c r="D1013" i="14"/>
  <c r="D1014" i="14"/>
  <c r="D1015" i="14"/>
  <c r="D1016" i="14"/>
  <c r="D1017" i="14"/>
  <c r="D1018" i="14"/>
  <c r="D1019" i="14"/>
  <c r="D1020" i="14"/>
  <c r="D1021" i="14"/>
  <c r="D1022" i="14"/>
  <c r="D1023" i="14"/>
  <c r="D1024" i="14"/>
  <c r="D1025" i="14"/>
  <c r="D1026" i="14"/>
  <c r="D1027" i="14"/>
  <c r="D1028" i="14"/>
  <c r="D1029" i="14"/>
  <c r="D1030" i="14"/>
  <c r="D1031" i="14"/>
  <c r="D1032" i="14"/>
  <c r="D1033" i="14"/>
  <c r="D1034" i="14"/>
  <c r="D1035" i="14"/>
  <c r="D1036" i="14"/>
  <c r="D1037" i="14"/>
  <c r="D1038" i="14"/>
  <c r="D1039" i="14"/>
  <c r="D1040" i="14"/>
  <c r="D1041" i="14"/>
  <c r="D1042" i="14"/>
  <c r="D1043" i="14"/>
  <c r="D1044" i="14"/>
  <c r="D1045" i="14"/>
  <c r="D1046" i="14"/>
  <c r="D1047" i="14"/>
  <c r="D1048" i="14"/>
  <c r="D1049" i="14"/>
  <c r="D1050" i="14"/>
  <c r="D1051" i="14"/>
  <c r="D1052" i="14"/>
  <c r="D1053" i="14"/>
  <c r="D1054" i="14"/>
  <c r="D1055" i="14"/>
  <c r="D1056" i="14"/>
  <c r="D1057" i="14"/>
  <c r="D1058" i="14"/>
  <c r="D1059" i="14"/>
  <c r="D1060" i="14"/>
  <c r="D1061" i="14"/>
  <c r="D1062" i="14"/>
  <c r="D1063" i="14"/>
  <c r="D1064" i="14"/>
  <c r="D1065" i="14"/>
  <c r="D1066" i="14"/>
  <c r="D1067" i="14"/>
  <c r="D1068" i="14"/>
  <c r="D1069" i="14"/>
  <c r="D1070" i="14"/>
  <c r="D1071" i="14"/>
  <c r="D1072" i="14"/>
  <c r="D1073" i="14"/>
  <c r="D1074" i="14"/>
  <c r="D1075" i="14"/>
  <c r="D1076" i="14"/>
  <c r="D1077" i="14"/>
  <c r="D1078" i="14"/>
  <c r="D1079" i="14"/>
  <c r="D1080" i="14"/>
  <c r="D1081" i="14"/>
  <c r="D1082" i="14"/>
  <c r="D1083" i="14"/>
  <c r="D1084" i="14"/>
  <c r="D1085" i="14"/>
  <c r="D1086" i="14"/>
  <c r="D1087" i="14"/>
  <c r="D1088" i="14"/>
  <c r="D1089" i="14"/>
  <c r="D1090" i="14"/>
  <c r="D1091" i="14"/>
  <c r="D1092" i="14"/>
  <c r="D1093" i="14"/>
  <c r="D1094" i="14"/>
  <c r="D1095" i="14"/>
  <c r="D1096" i="14"/>
  <c r="D1097" i="14"/>
  <c r="D1098" i="14"/>
  <c r="D1099" i="14"/>
  <c r="D1100" i="14"/>
  <c r="D1101" i="14"/>
  <c r="D1102" i="14"/>
  <c r="D1103" i="14"/>
  <c r="D1104" i="14"/>
  <c r="D1105" i="14"/>
  <c r="D1106" i="14"/>
  <c r="D1107" i="14"/>
  <c r="D1108" i="14"/>
  <c r="D1109" i="14"/>
  <c r="D1110" i="14"/>
  <c r="D1111" i="14"/>
  <c r="D1112" i="14"/>
  <c r="D1113" i="14"/>
  <c r="D1114" i="14"/>
  <c r="D1115" i="14"/>
  <c r="D1116" i="14"/>
  <c r="D1117" i="14"/>
  <c r="D1118" i="14"/>
  <c r="D1119" i="14"/>
  <c r="D1120" i="14"/>
  <c r="D1121" i="14"/>
  <c r="D1122" i="14"/>
  <c r="D1123" i="14"/>
  <c r="D1124" i="14"/>
  <c r="D1125" i="14"/>
  <c r="D1126" i="14"/>
  <c r="D1127" i="14"/>
  <c r="D1128" i="14"/>
  <c r="D1129" i="14"/>
  <c r="D1130" i="14"/>
  <c r="D1131" i="14"/>
  <c r="D1132" i="14"/>
  <c r="D1133" i="14"/>
  <c r="D1134" i="14"/>
  <c r="D1135" i="14"/>
  <c r="D1136" i="14"/>
  <c r="D1137" i="14"/>
  <c r="D1138" i="14"/>
  <c r="D1139" i="14"/>
  <c r="D1140" i="14"/>
  <c r="D7" i="14"/>
  <c r="AX75" i="15"/>
  <c r="AX76" i="15"/>
  <c r="AX77" i="15"/>
  <c r="AX78" i="15"/>
  <c r="AX79" i="15"/>
  <c r="AX80" i="15"/>
  <c r="AX81" i="15"/>
  <c r="AX82" i="15"/>
  <c r="AX83" i="15"/>
  <c r="AX74" i="15"/>
  <c r="AW75" i="15"/>
  <c r="BG16" i="15" s="1"/>
  <c r="AW76" i="15"/>
  <c r="BG17" i="15" s="1"/>
  <c r="AW77" i="15"/>
  <c r="BG18" i="15" s="1"/>
  <c r="AW74" i="15"/>
  <c r="BG15" i="15" s="1"/>
  <c r="AX65" i="15"/>
  <c r="AX66" i="15"/>
  <c r="AX67" i="15"/>
  <c r="AX68" i="15"/>
  <c r="AX69" i="15"/>
  <c r="AX70" i="15"/>
  <c r="AX71" i="15"/>
  <c r="AX72" i="15"/>
  <c r="AX73" i="15"/>
  <c r="AX64" i="15"/>
  <c r="AW65" i="15"/>
  <c r="BF16" i="15" s="1"/>
  <c r="AW66" i="15"/>
  <c r="BF17" i="15" s="1"/>
  <c r="AW67" i="15"/>
  <c r="BF18" i="15" s="1"/>
  <c r="AW64" i="15"/>
  <c r="BF15" i="15" s="1"/>
  <c r="AX55" i="15"/>
  <c r="AX56" i="15"/>
  <c r="AX57" i="15"/>
  <c r="AX58" i="15"/>
  <c r="AX59" i="15"/>
  <c r="AX60" i="15"/>
  <c r="AX61" i="15"/>
  <c r="AX62" i="15"/>
  <c r="AX63" i="15"/>
  <c r="AX54" i="15"/>
  <c r="AW55" i="15"/>
  <c r="BE16" i="15" s="1"/>
  <c r="AW56" i="15"/>
  <c r="BE17" i="15" s="1"/>
  <c r="AW57" i="15"/>
  <c r="BE18" i="15" s="1"/>
  <c r="AW54" i="15"/>
  <c r="BE15" i="15" s="1"/>
  <c r="AX45" i="15"/>
  <c r="AX46" i="15"/>
  <c r="AX47" i="15"/>
  <c r="AX48" i="15"/>
  <c r="AX49" i="15"/>
  <c r="AX50" i="15"/>
  <c r="AX51" i="15"/>
  <c r="AX52" i="15"/>
  <c r="AX53" i="15"/>
  <c r="AX44" i="15"/>
  <c r="AW45" i="15"/>
  <c r="BD16" i="15" s="1"/>
  <c r="AW46" i="15"/>
  <c r="BD17" i="15" s="1"/>
  <c r="AW47" i="15"/>
  <c r="BD18" i="15" s="1"/>
  <c r="AW48" i="15"/>
  <c r="BD19" i="15" s="1"/>
  <c r="AW49" i="15"/>
  <c r="BD20" i="15" s="1"/>
  <c r="AW50" i="15"/>
  <c r="BD21" i="15" s="1"/>
  <c r="AW51" i="15"/>
  <c r="BD22" i="15" s="1"/>
  <c r="AW52" i="15"/>
  <c r="BD23" i="15" s="1"/>
  <c r="AW53" i="15"/>
  <c r="BD24" i="15" s="1"/>
  <c r="AW44" i="15"/>
  <c r="BD15" i="15" s="1"/>
  <c r="AW35" i="15"/>
  <c r="BC16" i="15" s="1"/>
  <c r="AW36" i="15"/>
  <c r="BC17" i="15" s="1"/>
  <c r="AW37" i="15"/>
  <c r="BC18" i="15" s="1"/>
  <c r="AW34" i="15"/>
  <c r="BC15" i="15" s="1"/>
  <c r="AX35" i="15"/>
  <c r="AX36" i="15"/>
  <c r="AX37" i="15"/>
  <c r="AX38" i="15"/>
  <c r="AX39" i="15"/>
  <c r="AX40" i="15"/>
  <c r="AX41" i="15"/>
  <c r="AX42" i="15"/>
  <c r="AX43" i="15"/>
  <c r="AX34" i="15"/>
  <c r="AX25" i="15"/>
  <c r="AX26" i="15"/>
  <c r="AX27" i="15"/>
  <c r="AX28" i="15"/>
  <c r="AX29" i="15"/>
  <c r="AX30" i="15"/>
  <c r="AX31" i="15"/>
  <c r="AX32" i="15"/>
  <c r="AX33" i="15"/>
  <c r="AX24" i="15"/>
  <c r="AW25" i="15"/>
  <c r="BB16" i="15" s="1"/>
  <c r="AW26" i="15"/>
  <c r="BB17" i="15" s="1"/>
  <c r="AW27" i="15"/>
  <c r="BB18" i="15" s="1"/>
  <c r="AW24" i="15"/>
  <c r="BB15" i="15" s="1"/>
  <c r="BA18" i="15"/>
  <c r="AX15" i="15"/>
  <c r="AX16" i="15"/>
  <c r="AX17" i="15"/>
  <c r="AX18" i="15"/>
  <c r="AX19" i="15"/>
  <c r="AX20" i="15"/>
  <c r="AX21" i="15"/>
  <c r="AX22" i="15"/>
  <c r="AX23" i="15"/>
  <c r="AX14" i="15"/>
  <c r="N5" i="15"/>
  <c r="N6" i="15"/>
  <c r="N7" i="15"/>
  <c r="N8" i="15"/>
  <c r="N9" i="15"/>
  <c r="N10" i="15"/>
  <c r="N11" i="15"/>
  <c r="N4" i="15"/>
  <c r="D75" i="16"/>
  <c r="D76" i="16"/>
  <c r="D77" i="16"/>
  <c r="D74" i="16"/>
  <c r="D65" i="16"/>
  <c r="D66" i="16"/>
  <c r="D67" i="16"/>
  <c r="D64" i="16"/>
  <c r="D55" i="16"/>
  <c r="D56" i="16"/>
  <c r="D57" i="16"/>
  <c r="D54" i="16"/>
  <c r="D45" i="16"/>
  <c r="D46" i="16"/>
  <c r="D47" i="16"/>
  <c r="D44" i="16"/>
  <c r="D35" i="16"/>
  <c r="D36" i="16"/>
  <c r="D37" i="16"/>
  <c r="D34" i="16"/>
  <c r="D25" i="16"/>
  <c r="D26" i="16"/>
  <c r="D27" i="16"/>
  <c r="D24" i="16"/>
  <c r="D5" i="16"/>
  <c r="D6" i="16"/>
  <c r="D7" i="16"/>
  <c r="D4" i="16"/>
  <c r="J2" i="16"/>
  <c r="K2" i="16"/>
  <c r="L2" i="16"/>
  <c r="M2" i="16"/>
  <c r="N2" i="16"/>
  <c r="I2" i="16"/>
  <c r="AX5" i="15"/>
  <c r="AX6" i="15"/>
  <c r="AX7" i="15"/>
  <c r="AX8" i="15"/>
  <c r="AX9" i="15"/>
  <c r="AX10" i="15"/>
  <c r="AX11" i="15"/>
  <c r="AX12" i="15"/>
  <c r="AX13" i="15"/>
  <c r="AX4" i="15"/>
  <c r="AW4" i="15"/>
  <c r="AZ15" i="15" s="1"/>
  <c r="AW5" i="15"/>
  <c r="AZ16" i="15" s="1"/>
  <c r="AW6" i="15"/>
  <c r="AZ17" i="15" s="1"/>
  <c r="AW7" i="15"/>
  <c r="AZ18" i="15" s="1"/>
  <c r="B220" i="15"/>
  <c r="B189" i="15"/>
  <c r="B158" i="15"/>
  <c r="B127" i="15"/>
  <c r="B96" i="15"/>
  <c r="B65" i="15"/>
  <c r="B34" i="15"/>
  <c r="B3" i="15"/>
  <c r="AC11" i="4"/>
  <c r="AV77" i="15" s="1"/>
  <c r="AU77" i="15" s="1"/>
  <c r="AC10" i="4"/>
  <c r="AV76" i="15" s="1"/>
  <c r="AU76" i="15" s="1"/>
  <c r="AC9" i="4"/>
  <c r="AV75" i="15" s="1"/>
  <c r="AU75" i="15" s="1"/>
  <c r="AC8" i="4"/>
  <c r="AV74" i="15" s="1"/>
  <c r="AU74" i="15" s="1"/>
  <c r="Z11" i="4"/>
  <c r="AV67" i="15" s="1"/>
  <c r="AU67" i="15" s="1"/>
  <c r="Z10" i="4"/>
  <c r="AV66" i="15" s="1"/>
  <c r="AU66" i="15" s="1"/>
  <c r="Z9" i="4"/>
  <c r="AV65" i="15" s="1"/>
  <c r="AU65" i="15" s="1"/>
  <c r="Z8" i="4"/>
  <c r="AV64" i="15" s="1"/>
  <c r="AU64" i="15" s="1"/>
  <c r="W11" i="4"/>
  <c r="AV57" i="15" s="1"/>
  <c r="AU57" i="15" s="1"/>
  <c r="W10" i="4"/>
  <c r="AV56" i="15" s="1"/>
  <c r="AU56" i="15" s="1"/>
  <c r="W9" i="4"/>
  <c r="AV55" i="15" s="1"/>
  <c r="AU55" i="15" s="1"/>
  <c r="W8" i="4"/>
  <c r="AV54" i="15" s="1"/>
  <c r="AU54" i="15" s="1"/>
  <c r="T9" i="4"/>
  <c r="AV45" i="15" s="1"/>
  <c r="AU45" i="15" s="1"/>
  <c r="T10" i="4"/>
  <c r="AV46" i="15" s="1"/>
  <c r="AU46" i="15" s="1"/>
  <c r="T11" i="4"/>
  <c r="AV47" i="15" s="1"/>
  <c r="AU47" i="15" s="1"/>
  <c r="T8" i="4"/>
  <c r="AV44" i="15" s="1"/>
  <c r="AU44" i="15" s="1"/>
  <c r="AV35" i="15"/>
  <c r="AU35" i="15" s="1"/>
  <c r="AV36" i="15"/>
  <c r="AU36" i="15" s="1"/>
  <c r="AV37" i="15"/>
  <c r="AU37" i="15" s="1"/>
  <c r="AV34" i="15"/>
  <c r="AU34" i="15" s="1"/>
  <c r="AV25" i="15"/>
  <c r="AU25" i="15" s="1"/>
  <c r="AV26" i="15"/>
  <c r="AU26" i="15" s="1"/>
  <c r="AV27" i="15"/>
  <c r="AU27" i="15" s="1"/>
  <c r="AV24" i="15"/>
  <c r="AU24" i="15" s="1"/>
  <c r="H9" i="4"/>
  <c r="AV5" i="15" s="1"/>
  <c r="AU5" i="15" s="1"/>
  <c r="H10" i="4"/>
  <c r="AV6" i="15" s="1"/>
  <c r="AU6" i="15" s="1"/>
  <c r="H11" i="4"/>
  <c r="AV7" i="15" s="1"/>
  <c r="AU7" i="15" s="1"/>
  <c r="H8" i="4"/>
  <c r="AV4" i="15" s="1"/>
  <c r="AU4" i="15" s="1"/>
  <c r="AS1126" i="15" l="1"/>
  <c r="AR1126" i="15"/>
  <c r="AS1062" i="15"/>
  <c r="AR1062" i="15"/>
  <c r="AS1014" i="15"/>
  <c r="AR1014" i="15"/>
  <c r="AS950" i="15"/>
  <c r="AR950" i="15"/>
  <c r="AS894" i="15"/>
  <c r="AR894" i="15"/>
  <c r="AS838" i="15"/>
  <c r="AR838" i="15"/>
  <c r="AS790" i="15"/>
  <c r="AR790" i="15"/>
  <c r="AS734" i="15"/>
  <c r="AR734" i="15"/>
  <c r="AS678" i="15"/>
  <c r="AR678" i="15"/>
  <c r="AS630" i="15"/>
  <c r="AR630" i="15"/>
  <c r="AS574" i="15"/>
  <c r="AR574" i="15"/>
  <c r="AS518" i="15"/>
  <c r="AR518" i="15"/>
  <c r="AS462" i="15"/>
  <c r="AR462" i="15"/>
  <c r="AS414" i="15"/>
  <c r="AR414" i="15"/>
  <c r="AS358" i="15"/>
  <c r="AR358" i="15"/>
  <c r="AS310" i="15"/>
  <c r="AR310" i="15"/>
  <c r="AS254" i="15"/>
  <c r="AR254" i="15"/>
  <c r="AS222" i="15"/>
  <c r="AR222" i="15"/>
  <c r="AS182" i="15"/>
  <c r="AR182" i="15"/>
  <c r="AS150" i="15"/>
  <c r="AR150" i="15"/>
  <c r="AS134" i="15"/>
  <c r="AR134" i="15"/>
  <c r="AS118" i="15"/>
  <c r="AR118" i="15"/>
  <c r="AS101" i="15"/>
  <c r="AR101" i="15"/>
  <c r="AS85" i="15"/>
  <c r="AR85" i="15"/>
  <c r="AS68" i="15"/>
  <c r="AR68" i="15"/>
  <c r="AS78" i="15"/>
  <c r="AR78" i="15"/>
  <c r="AS1133" i="15"/>
  <c r="AR1133" i="15"/>
  <c r="AS1125" i="15"/>
  <c r="AR1125" i="15"/>
  <c r="AS1117" i="15"/>
  <c r="AR1117" i="15"/>
  <c r="AS1109" i="15"/>
  <c r="AR1109" i="15"/>
  <c r="AS1101" i="15"/>
  <c r="AR1101" i="15"/>
  <c r="AS1093" i="15"/>
  <c r="AR1093" i="15"/>
  <c r="AS1085" i="15"/>
  <c r="AR1085" i="15"/>
  <c r="AS1077" i="15"/>
  <c r="AR1077" i="15"/>
  <c r="AS1069" i="15"/>
  <c r="AR1069" i="15"/>
  <c r="AS1061" i="15"/>
  <c r="AR1061" i="15"/>
  <c r="AS1053" i="15"/>
  <c r="AR1053" i="15"/>
  <c r="AS1045" i="15"/>
  <c r="AR1045" i="15"/>
  <c r="AS1037" i="15"/>
  <c r="AR1037" i="15"/>
  <c r="AS1029" i="15"/>
  <c r="AR1029" i="15"/>
  <c r="AS1021" i="15"/>
  <c r="AR1021" i="15"/>
  <c r="AS1013" i="15"/>
  <c r="AR1013" i="15"/>
  <c r="AS1005" i="15"/>
  <c r="AR1005" i="15"/>
  <c r="AS997" i="15"/>
  <c r="AR997" i="15"/>
  <c r="AS989" i="15"/>
  <c r="AR989" i="15"/>
  <c r="AS981" i="15"/>
  <c r="AR981" i="15"/>
  <c r="AS973" i="15"/>
  <c r="AR973" i="15"/>
  <c r="AS965" i="15"/>
  <c r="AR965" i="15"/>
  <c r="AS957" i="15"/>
  <c r="AR957" i="15"/>
  <c r="AS949" i="15"/>
  <c r="AR949" i="15"/>
  <c r="AS941" i="15"/>
  <c r="AR941" i="15"/>
  <c r="AS933" i="15"/>
  <c r="AR933" i="15"/>
  <c r="AR925" i="15"/>
  <c r="AS925" i="15"/>
  <c r="AS917" i="15"/>
  <c r="AR917" i="15"/>
  <c r="AR909" i="15"/>
  <c r="AS909" i="15"/>
  <c r="AS901" i="15"/>
  <c r="AR901" i="15"/>
  <c r="AS893" i="15"/>
  <c r="AR893" i="15"/>
  <c r="AS885" i="15"/>
  <c r="AR885" i="15"/>
  <c r="AS877" i="15"/>
  <c r="AR877" i="15"/>
  <c r="AS869" i="15"/>
  <c r="AR869" i="15"/>
  <c r="AR861" i="15"/>
  <c r="AS861" i="15"/>
  <c r="AS853" i="15"/>
  <c r="AR853" i="15"/>
  <c r="AS845" i="15"/>
  <c r="AR845" i="15"/>
  <c r="AS837" i="15"/>
  <c r="AR837" i="15"/>
  <c r="AR829" i="15"/>
  <c r="AS829" i="15"/>
  <c r="AS821" i="15"/>
  <c r="AR821" i="15"/>
  <c r="AS813" i="15"/>
  <c r="AR813" i="15"/>
  <c r="AS805" i="15"/>
  <c r="AR805" i="15"/>
  <c r="AS797" i="15"/>
  <c r="AR797" i="15"/>
  <c r="AS789" i="15"/>
  <c r="AR789" i="15"/>
  <c r="AS781" i="15"/>
  <c r="AR781" i="15"/>
  <c r="AS773" i="15"/>
  <c r="AR773" i="15"/>
  <c r="AS765" i="15"/>
  <c r="AR765" i="15"/>
  <c r="AS757" i="15"/>
  <c r="AR757" i="15"/>
  <c r="AS749" i="15"/>
  <c r="AR749" i="15"/>
  <c r="AS741" i="15"/>
  <c r="AR741" i="15"/>
  <c r="AR733" i="15"/>
  <c r="AS733" i="15"/>
  <c r="AS725" i="15"/>
  <c r="AR725" i="15"/>
  <c r="AS717" i="15"/>
  <c r="AR717" i="15"/>
  <c r="AS709" i="15"/>
  <c r="AR709" i="15"/>
  <c r="AR701" i="15"/>
  <c r="AS701" i="15"/>
  <c r="AS693" i="15"/>
  <c r="AR693" i="15"/>
  <c r="AS685" i="15"/>
  <c r="AR685" i="15"/>
  <c r="AS677" i="15"/>
  <c r="AR677" i="15"/>
  <c r="AS669" i="15"/>
  <c r="AR669" i="15"/>
  <c r="AS661" i="15"/>
  <c r="AR661" i="15"/>
  <c r="AR653" i="15"/>
  <c r="AS653" i="15"/>
  <c r="AS645" i="15"/>
  <c r="AR645" i="15"/>
  <c r="AS637" i="15"/>
  <c r="AR637" i="15"/>
  <c r="AS629" i="15"/>
  <c r="AR629" i="15"/>
  <c r="AS621" i="15"/>
  <c r="AR621" i="15"/>
  <c r="AS613" i="15"/>
  <c r="AR613" i="15"/>
  <c r="AS605" i="15"/>
  <c r="AR605" i="15"/>
  <c r="AS597" i="15"/>
  <c r="AR597" i="15"/>
  <c r="AS589" i="15"/>
  <c r="AR589" i="15"/>
  <c r="AS581" i="15"/>
  <c r="AR581" i="15"/>
  <c r="AS573" i="15"/>
  <c r="AR573" i="15"/>
  <c r="AS565" i="15"/>
  <c r="AR565" i="15"/>
  <c r="AS557" i="15"/>
  <c r="AR557" i="15"/>
  <c r="AS549" i="15"/>
  <c r="AR549" i="15"/>
  <c r="AS541" i="15"/>
  <c r="AR541" i="15"/>
  <c r="AS533" i="15"/>
  <c r="AR533" i="15"/>
  <c r="AS525" i="15"/>
  <c r="AR525" i="15"/>
  <c r="AS517" i="15"/>
  <c r="AR517" i="15"/>
  <c r="AS509" i="15"/>
  <c r="AR509" i="15"/>
  <c r="AS501" i="15"/>
  <c r="AR501" i="15"/>
  <c r="AS493" i="15"/>
  <c r="AR493" i="15"/>
  <c r="AS485" i="15"/>
  <c r="AR485" i="15"/>
  <c r="AS477" i="15"/>
  <c r="AR477" i="15"/>
  <c r="AS469" i="15"/>
  <c r="AR469" i="15"/>
  <c r="AS461" i="15"/>
  <c r="AR461" i="15"/>
  <c r="AS453" i="15"/>
  <c r="AR453" i="15"/>
  <c r="AS445" i="15"/>
  <c r="AR445" i="15"/>
  <c r="AS437" i="15"/>
  <c r="AR437" i="15"/>
  <c r="AS429" i="15"/>
  <c r="AR429" i="15"/>
  <c r="AS421" i="15"/>
  <c r="AR421" i="15"/>
  <c r="AS413" i="15"/>
  <c r="AR413" i="15"/>
  <c r="AS405" i="15"/>
  <c r="AR405" i="15"/>
  <c r="AS397" i="15"/>
  <c r="AR397" i="15"/>
  <c r="AS389" i="15"/>
  <c r="AR389" i="15"/>
  <c r="AS381" i="15"/>
  <c r="AR381" i="15"/>
  <c r="AS373" i="15"/>
  <c r="AR373" i="15"/>
  <c r="AS365" i="15"/>
  <c r="AR365" i="15"/>
  <c r="AS357" i="15"/>
  <c r="AR357" i="15"/>
  <c r="AS349" i="15"/>
  <c r="AR349" i="15"/>
  <c r="AS341" i="15"/>
  <c r="AR341" i="15"/>
  <c r="AS333" i="15"/>
  <c r="AR333" i="15"/>
  <c r="AS325" i="15"/>
  <c r="AR325" i="15"/>
  <c r="AS317" i="15"/>
  <c r="AR317" i="15"/>
  <c r="AS309" i="15"/>
  <c r="AR309" i="15"/>
  <c r="AS301" i="15"/>
  <c r="AR301" i="15"/>
  <c r="AS293" i="15"/>
  <c r="AR293" i="15"/>
  <c r="AS285" i="15"/>
  <c r="AR285" i="15"/>
  <c r="AS277" i="15"/>
  <c r="AR277" i="15"/>
  <c r="AS269" i="15"/>
  <c r="AR269" i="15"/>
  <c r="AS261" i="15"/>
  <c r="AR261" i="15"/>
  <c r="AS253" i="15"/>
  <c r="AR253" i="15"/>
  <c r="AS245" i="15"/>
  <c r="AR245" i="15"/>
  <c r="AS237" i="15"/>
  <c r="AR237" i="15"/>
  <c r="AS229" i="15"/>
  <c r="AR229" i="15"/>
  <c r="AS221" i="15"/>
  <c r="AR221" i="15"/>
  <c r="AS213" i="15"/>
  <c r="AR213" i="15"/>
  <c r="AS205" i="15"/>
  <c r="AR205" i="15"/>
  <c r="AS197" i="15"/>
  <c r="AR197" i="15"/>
  <c r="AS189" i="15"/>
  <c r="AR189" i="15"/>
  <c r="AS181" i="15"/>
  <c r="AR181" i="15"/>
  <c r="AS173" i="15"/>
  <c r="AR173" i="15"/>
  <c r="AS165" i="15"/>
  <c r="AR165" i="15"/>
  <c r="AS157" i="15"/>
  <c r="AR157" i="15"/>
  <c r="AS149" i="15"/>
  <c r="AR149" i="15"/>
  <c r="AS141" i="15"/>
  <c r="AR141" i="15"/>
  <c r="AS133" i="15"/>
  <c r="AR133" i="15"/>
  <c r="AS125" i="15"/>
  <c r="AR125" i="15"/>
  <c r="AS117" i="15"/>
  <c r="AR117" i="15"/>
  <c r="AS108" i="15"/>
  <c r="AR108" i="15"/>
  <c r="AS100" i="15"/>
  <c r="AR100" i="15"/>
  <c r="AS92" i="15"/>
  <c r="AR92" i="15"/>
  <c r="AS84" i="15"/>
  <c r="AR84" i="15"/>
  <c r="AS75" i="15"/>
  <c r="AR75" i="15"/>
  <c r="AS67" i="15"/>
  <c r="AR67" i="15"/>
  <c r="AS59" i="15"/>
  <c r="AR59" i="15"/>
  <c r="AS51" i="15"/>
  <c r="AR51" i="15"/>
  <c r="AS43" i="15"/>
  <c r="AR43" i="15"/>
  <c r="AR34" i="15"/>
  <c r="AS34" i="15"/>
  <c r="AR26" i="15"/>
  <c r="AS26" i="15"/>
  <c r="AR18" i="15"/>
  <c r="AS18" i="15"/>
  <c r="AS10" i="15"/>
  <c r="AR10" i="15"/>
  <c r="AS41" i="15"/>
  <c r="AR41" i="15"/>
  <c r="AS1118" i="15"/>
  <c r="AR1118" i="15"/>
  <c r="AS1070" i="15"/>
  <c r="AR1070" i="15"/>
  <c r="AS1022" i="15"/>
  <c r="AR1022" i="15"/>
  <c r="AS966" i="15"/>
  <c r="AR966" i="15"/>
  <c r="AS910" i="15"/>
  <c r="AR910" i="15"/>
  <c r="AS862" i="15"/>
  <c r="AR862" i="15"/>
  <c r="AS798" i="15"/>
  <c r="AR798" i="15"/>
  <c r="AS742" i="15"/>
  <c r="AR742" i="15"/>
  <c r="AS686" i="15"/>
  <c r="AR686" i="15"/>
  <c r="AS646" i="15"/>
  <c r="AR646" i="15"/>
  <c r="AS590" i="15"/>
  <c r="AR590" i="15"/>
  <c r="AS534" i="15"/>
  <c r="AR534" i="15"/>
  <c r="AS486" i="15"/>
  <c r="AR486" i="15"/>
  <c r="AS438" i="15"/>
  <c r="AR438" i="15"/>
  <c r="AS382" i="15"/>
  <c r="AR382" i="15"/>
  <c r="AS350" i="15"/>
  <c r="AR350" i="15"/>
  <c r="AS302" i="15"/>
  <c r="AR302" i="15"/>
  <c r="AS246" i="15"/>
  <c r="AR246" i="15"/>
  <c r="AS214" i="15"/>
  <c r="AR214" i="15"/>
  <c r="AS158" i="15"/>
  <c r="AR158" i="15"/>
  <c r="AS142" i="15"/>
  <c r="AR142" i="15"/>
  <c r="AS126" i="15"/>
  <c r="AR126" i="15"/>
  <c r="AS109" i="15"/>
  <c r="AR109" i="15"/>
  <c r="AS93" i="15"/>
  <c r="AR93" i="15"/>
  <c r="AS76" i="15"/>
  <c r="AR76" i="15"/>
  <c r="AS60" i="15"/>
  <c r="AR60" i="15"/>
  <c r="AS52" i="15"/>
  <c r="AR52" i="15"/>
  <c r="AS1132" i="15"/>
  <c r="AR1132" i="15"/>
  <c r="AS1124" i="15"/>
  <c r="AR1124" i="15"/>
  <c r="AS1116" i="15"/>
  <c r="AR1116" i="15"/>
  <c r="AS1108" i="15"/>
  <c r="AR1108" i="15"/>
  <c r="AS1100" i="15"/>
  <c r="AR1100" i="15"/>
  <c r="AS1092" i="15"/>
  <c r="AR1092" i="15"/>
  <c r="AS1084" i="15"/>
  <c r="AR1084" i="15"/>
  <c r="AS1076" i="15"/>
  <c r="AR1076" i="15"/>
  <c r="AS1068" i="15"/>
  <c r="AR1068" i="15"/>
  <c r="AS1060" i="15"/>
  <c r="AR1060" i="15"/>
  <c r="AS1052" i="15"/>
  <c r="AR1052" i="15"/>
  <c r="AS1044" i="15"/>
  <c r="AR1044" i="15"/>
  <c r="AS1036" i="15"/>
  <c r="AR1036" i="15"/>
  <c r="AS1028" i="15"/>
  <c r="AR1028" i="15"/>
  <c r="AS1020" i="15"/>
  <c r="AR1020" i="15"/>
  <c r="AS1012" i="15"/>
  <c r="AR1012" i="15"/>
  <c r="AS1004" i="15"/>
  <c r="AR1004" i="15"/>
  <c r="AS996" i="15"/>
  <c r="AR996" i="15"/>
  <c r="AS988" i="15"/>
  <c r="AR988" i="15"/>
  <c r="AS980" i="15"/>
  <c r="AR980" i="15"/>
  <c r="AS972" i="15"/>
  <c r="AR972" i="15"/>
  <c r="AS964" i="15"/>
  <c r="AR964" i="15"/>
  <c r="AS956" i="15"/>
  <c r="AR956" i="15"/>
  <c r="AS948" i="15"/>
  <c r="AR948" i="15"/>
  <c r="AS940" i="15"/>
  <c r="AR940" i="15"/>
  <c r="AS932" i="15"/>
  <c r="AR932" i="15"/>
  <c r="AR924" i="15"/>
  <c r="AS924" i="15"/>
  <c r="AS916" i="15"/>
  <c r="AR916" i="15"/>
  <c r="AR908" i="15"/>
  <c r="AS908" i="15"/>
  <c r="AS900" i="15"/>
  <c r="AR900" i="15"/>
  <c r="AS892" i="15"/>
  <c r="AR892" i="15"/>
  <c r="AS884" i="15"/>
  <c r="AR884" i="15"/>
  <c r="AS876" i="15"/>
  <c r="AR876" i="15"/>
  <c r="AS868" i="15"/>
  <c r="AR868" i="15"/>
  <c r="AS860" i="15"/>
  <c r="AR860" i="15"/>
  <c r="AS852" i="15"/>
  <c r="AR852" i="15"/>
  <c r="AR844" i="15"/>
  <c r="AS844" i="15"/>
  <c r="AS836" i="15"/>
  <c r="AR836" i="15"/>
  <c r="AS828" i="15"/>
  <c r="AR828" i="15"/>
  <c r="AS820" i="15"/>
  <c r="AR820" i="15"/>
  <c r="AR812" i="15"/>
  <c r="AS812" i="15"/>
  <c r="AS804" i="15"/>
  <c r="AR804" i="15"/>
  <c r="AS796" i="15"/>
  <c r="AR796" i="15"/>
  <c r="AS788" i="15"/>
  <c r="AR788" i="15"/>
  <c r="AS780" i="15"/>
  <c r="AR780" i="15"/>
  <c r="AS772" i="15"/>
  <c r="AR772" i="15"/>
  <c r="AS764" i="15"/>
  <c r="AR764" i="15"/>
  <c r="AS756" i="15"/>
  <c r="AR756" i="15"/>
  <c r="AS748" i="15"/>
  <c r="AR748" i="15"/>
  <c r="AS740" i="15"/>
  <c r="AR740" i="15"/>
  <c r="AS732" i="15"/>
  <c r="AR732" i="15"/>
  <c r="AS724" i="15"/>
  <c r="AR724" i="15"/>
  <c r="AR716" i="15"/>
  <c r="AS716" i="15"/>
  <c r="AS708" i="15"/>
  <c r="AR708" i="15"/>
  <c r="AS700" i="15"/>
  <c r="AR700" i="15"/>
  <c r="AS692" i="15"/>
  <c r="AR692" i="15"/>
  <c r="AS684" i="15"/>
  <c r="AR684" i="15"/>
  <c r="AS676" i="15"/>
  <c r="AR676" i="15"/>
  <c r="AS668" i="15"/>
  <c r="AR668" i="15"/>
  <c r="AS660" i="15"/>
  <c r="AR660" i="15"/>
  <c r="AS652" i="15"/>
  <c r="AR652" i="15"/>
  <c r="AS644" i="15"/>
  <c r="AR644" i="15"/>
  <c r="AS636" i="15"/>
  <c r="AR636" i="15"/>
  <c r="AS628" i="15"/>
  <c r="AR628" i="15"/>
  <c r="AS620" i="15"/>
  <c r="AR620" i="15"/>
  <c r="AS612" i="15"/>
  <c r="AR612" i="15"/>
  <c r="AS604" i="15"/>
  <c r="AR604" i="15"/>
  <c r="AS596" i="15"/>
  <c r="AR596" i="15"/>
  <c r="AS588" i="15"/>
  <c r="AR588" i="15"/>
  <c r="AS580" i="15"/>
  <c r="AR580" i="15"/>
  <c r="AS572" i="15"/>
  <c r="AR572" i="15"/>
  <c r="AS564" i="15"/>
  <c r="AR564" i="15"/>
  <c r="AS556" i="15"/>
  <c r="AR556" i="15"/>
  <c r="AS548" i="15"/>
  <c r="AR548" i="15"/>
  <c r="AS540" i="15"/>
  <c r="AR540" i="15"/>
  <c r="AS532" i="15"/>
  <c r="AR532" i="15"/>
  <c r="AS524" i="15"/>
  <c r="AR524" i="15"/>
  <c r="AS516" i="15"/>
  <c r="AR516" i="15"/>
  <c r="AS508" i="15"/>
  <c r="AR508" i="15"/>
  <c r="AS500" i="15"/>
  <c r="AR500" i="15"/>
  <c r="AS492" i="15"/>
  <c r="AR492" i="15"/>
  <c r="AS484" i="15"/>
  <c r="AR484" i="15"/>
  <c r="AS476" i="15"/>
  <c r="AR476" i="15"/>
  <c r="AS468" i="15"/>
  <c r="AR468" i="15"/>
  <c r="AS460" i="15"/>
  <c r="AR460" i="15"/>
  <c r="AS452" i="15"/>
  <c r="AR452" i="15"/>
  <c r="AS444" i="15"/>
  <c r="AR444" i="15"/>
  <c r="AS436" i="15"/>
  <c r="AR436" i="15"/>
  <c r="AS428" i="15"/>
  <c r="AR428" i="15"/>
  <c r="AS420" i="15"/>
  <c r="AR420" i="15"/>
  <c r="AS412" i="15"/>
  <c r="AR412" i="15"/>
  <c r="AS404" i="15"/>
  <c r="AR404" i="15"/>
  <c r="AS396" i="15"/>
  <c r="AR396" i="15"/>
  <c r="AS388" i="15"/>
  <c r="AR388" i="15"/>
  <c r="AS380" i="15"/>
  <c r="AR380" i="15"/>
  <c r="AS372" i="15"/>
  <c r="AR372" i="15"/>
  <c r="AS364" i="15"/>
  <c r="AR364" i="15"/>
  <c r="AS356" i="15"/>
  <c r="AR356" i="15"/>
  <c r="AS348" i="15"/>
  <c r="AR348" i="15"/>
  <c r="AS340" i="15"/>
  <c r="AR340" i="15"/>
  <c r="AS332" i="15"/>
  <c r="AR332" i="15"/>
  <c r="AS324" i="15"/>
  <c r="AR324" i="15"/>
  <c r="AS316" i="15"/>
  <c r="AR316" i="15"/>
  <c r="AS308" i="15"/>
  <c r="AR308" i="15"/>
  <c r="AS300" i="15"/>
  <c r="AR300" i="15"/>
  <c r="AS292" i="15"/>
  <c r="AR292" i="15"/>
  <c r="AS284" i="15"/>
  <c r="AR284" i="15"/>
  <c r="AS276" i="15"/>
  <c r="AR276" i="15"/>
  <c r="AS268" i="15"/>
  <c r="AR268" i="15"/>
  <c r="AS260" i="15"/>
  <c r="AR260" i="15"/>
  <c r="AS252" i="15"/>
  <c r="AR252" i="15"/>
  <c r="AS244" i="15"/>
  <c r="AR244" i="15"/>
  <c r="AS236" i="15"/>
  <c r="AR236" i="15"/>
  <c r="AS228" i="15"/>
  <c r="AR228" i="15"/>
  <c r="AS220" i="15"/>
  <c r="AR220" i="15"/>
  <c r="AS212" i="15"/>
  <c r="AR212" i="15"/>
  <c r="AS204" i="15"/>
  <c r="AR204" i="15"/>
  <c r="AS196" i="15"/>
  <c r="AR196" i="15"/>
  <c r="AS188" i="15"/>
  <c r="AR188" i="15"/>
  <c r="AS180" i="15"/>
  <c r="AR180" i="15"/>
  <c r="AS172" i="15"/>
  <c r="AR172" i="15"/>
  <c r="AS164" i="15"/>
  <c r="AR164" i="15"/>
  <c r="AS156" i="15"/>
  <c r="AR156" i="15"/>
  <c r="AS148" i="15"/>
  <c r="AR148" i="15"/>
  <c r="AS140" i="15"/>
  <c r="AR140" i="15"/>
  <c r="AS132" i="15"/>
  <c r="AR132" i="15"/>
  <c r="AS124" i="15"/>
  <c r="AR124" i="15"/>
  <c r="AS116" i="15"/>
  <c r="AR116" i="15"/>
  <c r="AS107" i="15"/>
  <c r="AR107" i="15"/>
  <c r="AS99" i="15"/>
  <c r="AR99" i="15"/>
  <c r="AS91" i="15"/>
  <c r="AR91" i="15"/>
  <c r="AS83" i="15"/>
  <c r="AR83" i="15"/>
  <c r="AS74" i="15"/>
  <c r="AR74" i="15"/>
  <c r="AR66" i="15"/>
  <c r="AS66" i="15"/>
  <c r="AS58" i="15"/>
  <c r="AR58" i="15"/>
  <c r="AS50" i="15"/>
  <c r="AR50" i="15"/>
  <c r="AS42" i="15"/>
  <c r="AR42" i="15"/>
  <c r="AS33" i="15"/>
  <c r="AR33" i="15"/>
  <c r="AS25" i="15"/>
  <c r="AR25" i="15"/>
  <c r="AS17" i="15"/>
  <c r="AR17" i="15"/>
  <c r="AS9" i="15"/>
  <c r="AR9" i="15"/>
  <c r="AS1102" i="15"/>
  <c r="AR1102" i="15"/>
  <c r="AS1046" i="15"/>
  <c r="AR1046" i="15"/>
  <c r="AS990" i="15"/>
  <c r="AR990" i="15"/>
  <c r="AS942" i="15"/>
  <c r="AR942" i="15"/>
  <c r="AS886" i="15"/>
  <c r="AR886" i="15"/>
  <c r="AS830" i="15"/>
  <c r="AR830" i="15"/>
  <c r="AS782" i="15"/>
  <c r="AR782" i="15"/>
  <c r="AS726" i="15"/>
  <c r="AR726" i="15"/>
  <c r="AS654" i="15"/>
  <c r="AR654" i="15"/>
  <c r="AS598" i="15"/>
  <c r="AR598" i="15"/>
  <c r="AS550" i="15"/>
  <c r="AR550" i="15"/>
  <c r="AS494" i="15"/>
  <c r="AR494" i="15"/>
  <c r="AS430" i="15"/>
  <c r="AR430" i="15"/>
  <c r="AS374" i="15"/>
  <c r="AR374" i="15"/>
  <c r="AS326" i="15"/>
  <c r="AR326" i="15"/>
  <c r="AS262" i="15"/>
  <c r="AR262" i="15"/>
  <c r="AS190" i="15"/>
  <c r="AR190" i="15"/>
  <c r="AS11" i="15"/>
  <c r="AR11" i="15"/>
  <c r="AS1131" i="15"/>
  <c r="AR1131" i="15"/>
  <c r="AS1123" i="15"/>
  <c r="AR1123" i="15"/>
  <c r="AS1115" i="15"/>
  <c r="AR1115" i="15"/>
  <c r="AS1107" i="15"/>
  <c r="AR1107" i="15"/>
  <c r="AS1099" i="15"/>
  <c r="AR1099" i="15"/>
  <c r="AS1091" i="15"/>
  <c r="AR1091" i="15"/>
  <c r="AS1083" i="15"/>
  <c r="AR1083" i="15"/>
  <c r="AS1075" i="15"/>
  <c r="AR1075" i="15"/>
  <c r="AS1067" i="15"/>
  <c r="AR1067" i="15"/>
  <c r="AS1059" i="15"/>
  <c r="AR1059" i="15"/>
  <c r="AS1051" i="15"/>
  <c r="AR1051" i="15"/>
  <c r="AS1043" i="15"/>
  <c r="AR1043" i="15"/>
  <c r="AS1035" i="15"/>
  <c r="AR1035" i="15"/>
  <c r="AS1027" i="15"/>
  <c r="AR1027" i="15"/>
  <c r="AS1019" i="15"/>
  <c r="AR1019" i="15"/>
  <c r="AS1011" i="15"/>
  <c r="AR1011" i="15"/>
  <c r="AS1003" i="15"/>
  <c r="AR1003" i="15"/>
  <c r="AS995" i="15"/>
  <c r="AR995" i="15"/>
  <c r="AS987" i="15"/>
  <c r="AR987" i="15"/>
  <c r="AS979" i="15"/>
  <c r="AR979" i="15"/>
  <c r="AS971" i="15"/>
  <c r="AR971" i="15"/>
  <c r="AS963" i="15"/>
  <c r="AR963" i="15"/>
  <c r="AS955" i="15"/>
  <c r="AR955" i="15"/>
  <c r="AS947" i="15"/>
  <c r="AR947" i="15"/>
  <c r="AS939" i="15"/>
  <c r="AR939" i="15"/>
  <c r="AS931" i="15"/>
  <c r="AR931" i="15"/>
  <c r="AS923" i="15"/>
  <c r="AR923" i="15"/>
  <c r="AS915" i="15"/>
  <c r="AR915" i="15"/>
  <c r="AS907" i="15"/>
  <c r="AR907" i="15"/>
  <c r="AS899" i="15"/>
  <c r="AR899" i="15"/>
  <c r="AS891" i="15"/>
  <c r="AR891" i="15"/>
  <c r="AS883" i="15"/>
  <c r="AR883" i="15"/>
  <c r="AS875" i="15"/>
  <c r="AR875" i="15"/>
  <c r="AS867" i="15"/>
  <c r="AR867" i="15"/>
  <c r="AS859" i="15"/>
  <c r="AR859" i="15"/>
  <c r="AS851" i="15"/>
  <c r="AR851" i="15"/>
  <c r="AS843" i="15"/>
  <c r="AR843" i="15"/>
  <c r="AS835" i="15"/>
  <c r="AR835" i="15"/>
  <c r="AS827" i="15"/>
  <c r="AR827" i="15"/>
  <c r="AS819" i="15"/>
  <c r="AR819" i="15"/>
  <c r="AS811" i="15"/>
  <c r="AR811" i="15"/>
  <c r="AS803" i="15"/>
  <c r="AR803" i="15"/>
  <c r="AS795" i="15"/>
  <c r="AR795" i="15"/>
  <c r="AS787" i="15"/>
  <c r="AR787" i="15"/>
  <c r="AS779" i="15"/>
  <c r="AR779" i="15"/>
  <c r="AS771" i="15"/>
  <c r="AR771" i="15"/>
  <c r="AS763" i="15"/>
  <c r="AR763" i="15"/>
  <c r="AS755" i="15"/>
  <c r="AR755" i="15"/>
  <c r="AS747" i="15"/>
  <c r="AR747" i="15"/>
  <c r="AS739" i="15"/>
  <c r="AR739" i="15"/>
  <c r="AS731" i="15"/>
  <c r="AR731" i="15"/>
  <c r="AS723" i="15"/>
  <c r="AR723" i="15"/>
  <c r="AS715" i="15"/>
  <c r="AR715" i="15"/>
  <c r="AS707" i="15"/>
  <c r="AR707" i="15"/>
  <c r="AS699" i="15"/>
  <c r="AR699" i="15"/>
  <c r="AS691" i="15"/>
  <c r="AR691" i="15"/>
  <c r="AS683" i="15"/>
  <c r="AR683" i="15"/>
  <c r="AS675" i="15"/>
  <c r="AR675" i="15"/>
  <c r="AS667" i="15"/>
  <c r="AR667" i="15"/>
  <c r="AS659" i="15"/>
  <c r="AR659" i="15"/>
  <c r="AS651" i="15"/>
  <c r="AR651" i="15"/>
  <c r="AS643" i="15"/>
  <c r="AR643" i="15"/>
  <c r="AS635" i="15"/>
  <c r="AR635" i="15"/>
  <c r="AS627" i="15"/>
  <c r="AR627" i="15"/>
  <c r="AS619" i="15"/>
  <c r="AR619" i="15"/>
  <c r="AS611" i="15"/>
  <c r="AR611" i="15"/>
  <c r="AS603" i="15"/>
  <c r="AR603" i="15"/>
  <c r="AS595" i="15"/>
  <c r="AR595" i="15"/>
  <c r="AS587" i="15"/>
  <c r="AR587" i="15"/>
  <c r="AS579" i="15"/>
  <c r="AR579" i="15"/>
  <c r="AS571" i="15"/>
  <c r="AR571" i="15"/>
  <c r="AS563" i="15"/>
  <c r="AR563" i="15"/>
  <c r="AS555" i="15"/>
  <c r="AR555" i="15"/>
  <c r="AS547" i="15"/>
  <c r="AR547" i="15"/>
  <c r="AS539" i="15"/>
  <c r="AR539" i="15"/>
  <c r="AS531" i="15"/>
  <c r="AR531" i="15"/>
  <c r="AS523" i="15"/>
  <c r="AR523" i="15"/>
  <c r="AS515" i="15"/>
  <c r="AR515" i="15"/>
  <c r="AS507" i="15"/>
  <c r="AR507" i="15"/>
  <c r="AS499" i="15"/>
  <c r="AR499" i="15"/>
  <c r="AS491" i="15"/>
  <c r="AR491" i="15"/>
  <c r="AS483" i="15"/>
  <c r="AR483" i="15"/>
  <c r="AS475" i="15"/>
  <c r="AR475" i="15"/>
  <c r="AS467" i="15"/>
  <c r="AR467" i="15"/>
  <c r="AS459" i="15"/>
  <c r="AR459" i="15"/>
  <c r="AS451" i="15"/>
  <c r="AR451" i="15"/>
  <c r="AS443" i="15"/>
  <c r="AR443" i="15"/>
  <c r="AS435" i="15"/>
  <c r="AR435" i="15"/>
  <c r="AS427" i="15"/>
  <c r="AR427" i="15"/>
  <c r="AS419" i="15"/>
  <c r="AR419" i="15"/>
  <c r="AS411" i="15"/>
  <c r="AR411" i="15"/>
  <c r="AS403" i="15"/>
  <c r="AR403" i="15"/>
  <c r="AS395" i="15"/>
  <c r="AR395" i="15"/>
  <c r="AS387" i="15"/>
  <c r="AR387" i="15"/>
  <c r="AR379" i="15"/>
  <c r="AS379" i="15"/>
  <c r="AS371" i="15"/>
  <c r="AR371" i="15"/>
  <c r="AS363" i="15"/>
  <c r="AR363" i="15"/>
  <c r="AS355" i="15"/>
  <c r="AR355" i="15"/>
  <c r="AS347" i="15"/>
  <c r="AR347" i="15"/>
  <c r="AS339" i="15"/>
  <c r="AR339" i="15"/>
  <c r="AS331" i="15"/>
  <c r="AR331" i="15"/>
  <c r="AS323" i="15"/>
  <c r="AR323" i="15"/>
  <c r="AS315" i="15"/>
  <c r="AR315" i="15"/>
  <c r="AS307" i="15"/>
  <c r="AR307" i="15"/>
  <c r="AS299" i="15"/>
  <c r="AR299" i="15"/>
  <c r="AS291" i="15"/>
  <c r="AR291" i="15"/>
  <c r="AS283" i="15"/>
  <c r="AR283" i="15"/>
  <c r="AS275" i="15"/>
  <c r="AR275" i="15"/>
  <c r="AS267" i="15"/>
  <c r="AR267" i="15"/>
  <c r="AS259" i="15"/>
  <c r="AR259" i="15"/>
  <c r="AR251" i="15"/>
  <c r="AS251" i="15"/>
  <c r="AS243" i="15"/>
  <c r="AR243" i="15"/>
  <c r="AS235" i="15"/>
  <c r="AR235" i="15"/>
  <c r="AS227" i="15"/>
  <c r="AR227" i="15"/>
  <c r="AS219" i="15"/>
  <c r="AR219" i="15"/>
  <c r="AS211" i="15"/>
  <c r="AR211" i="15"/>
  <c r="AS203" i="15"/>
  <c r="AR203" i="15"/>
  <c r="AS195" i="15"/>
  <c r="AR195" i="15"/>
  <c r="AS187" i="15"/>
  <c r="AR187" i="15"/>
  <c r="AS179" i="15"/>
  <c r="AR179" i="15"/>
  <c r="AS171" i="15"/>
  <c r="AR171" i="15"/>
  <c r="AS163" i="15"/>
  <c r="AR163" i="15"/>
  <c r="AS155" i="15"/>
  <c r="AR155" i="15"/>
  <c r="AS147" i="15"/>
  <c r="AR147" i="15"/>
  <c r="AS139" i="15"/>
  <c r="AR139" i="15"/>
  <c r="AS131" i="15"/>
  <c r="AR131" i="15"/>
  <c r="AS123" i="15"/>
  <c r="AR123" i="15"/>
  <c r="AS114" i="15"/>
  <c r="AR114" i="15"/>
  <c r="AS106" i="15"/>
  <c r="AR106" i="15"/>
  <c r="AR98" i="15"/>
  <c r="AS98" i="15"/>
  <c r="AS90" i="15"/>
  <c r="AR90" i="15"/>
  <c r="AS82" i="15"/>
  <c r="AR82" i="15"/>
  <c r="AS73" i="15"/>
  <c r="AR73" i="15"/>
  <c r="AS65" i="15"/>
  <c r="AR65" i="15"/>
  <c r="AS57" i="15"/>
  <c r="AR57" i="15"/>
  <c r="AS49" i="15"/>
  <c r="AR49" i="15"/>
  <c r="AS40" i="15"/>
  <c r="AR40" i="15"/>
  <c r="AS32" i="15"/>
  <c r="AR32" i="15"/>
  <c r="AS24" i="15"/>
  <c r="AR24" i="15"/>
  <c r="AS16" i="15"/>
  <c r="AR16" i="15"/>
  <c r="AS8" i="15"/>
  <c r="AR8" i="15"/>
  <c r="AS1134" i="15"/>
  <c r="AR1134" i="15"/>
  <c r="AS1078" i="15"/>
  <c r="AR1078" i="15"/>
  <c r="AS1030" i="15"/>
  <c r="AR1030" i="15"/>
  <c r="AS974" i="15"/>
  <c r="AR974" i="15"/>
  <c r="AS918" i="15"/>
  <c r="AR918" i="15"/>
  <c r="AS870" i="15"/>
  <c r="AR870" i="15"/>
  <c r="AS814" i="15"/>
  <c r="AR814" i="15"/>
  <c r="AS758" i="15"/>
  <c r="AR758" i="15"/>
  <c r="AS710" i="15"/>
  <c r="AR710" i="15"/>
  <c r="AS670" i="15"/>
  <c r="AR670" i="15"/>
  <c r="AS614" i="15"/>
  <c r="AR614" i="15"/>
  <c r="AS558" i="15"/>
  <c r="AR558" i="15"/>
  <c r="AS510" i="15"/>
  <c r="AR510" i="15"/>
  <c r="AS470" i="15"/>
  <c r="AR470" i="15"/>
  <c r="AS398" i="15"/>
  <c r="AR398" i="15"/>
  <c r="AS342" i="15"/>
  <c r="AR342" i="15"/>
  <c r="AS294" i="15"/>
  <c r="AR294" i="15"/>
  <c r="AS230" i="15"/>
  <c r="AR230" i="15"/>
  <c r="AS174" i="15"/>
  <c r="AR174" i="15"/>
  <c r="AR27" i="15"/>
  <c r="AS27" i="15"/>
  <c r="AS1130" i="15"/>
  <c r="AR1130" i="15"/>
  <c r="AS1122" i="15"/>
  <c r="AR1122" i="15"/>
  <c r="AS1114" i="15"/>
  <c r="AR1114" i="15"/>
  <c r="AS1106" i="15"/>
  <c r="AR1106" i="15"/>
  <c r="AS1098" i="15"/>
  <c r="AR1098" i="15"/>
  <c r="AS1090" i="15"/>
  <c r="AR1090" i="15"/>
  <c r="AS1082" i="15"/>
  <c r="AR1082" i="15"/>
  <c r="AS1074" i="15"/>
  <c r="AR1074" i="15"/>
  <c r="AS1066" i="15"/>
  <c r="AR1066" i="15"/>
  <c r="AS1058" i="15"/>
  <c r="AR1058" i="15"/>
  <c r="AS1050" i="15"/>
  <c r="AR1050" i="15"/>
  <c r="AS1042" i="15"/>
  <c r="AR1042" i="15"/>
  <c r="AS1034" i="15"/>
  <c r="AR1034" i="15"/>
  <c r="AS1026" i="15"/>
  <c r="AR1026" i="15"/>
  <c r="AS1018" i="15"/>
  <c r="AR1018" i="15"/>
  <c r="AS1010" i="15"/>
  <c r="AR1010" i="15"/>
  <c r="AS1002" i="15"/>
  <c r="AR1002" i="15"/>
  <c r="AS994" i="15"/>
  <c r="AR994" i="15"/>
  <c r="AS986" i="15"/>
  <c r="AR986" i="15"/>
  <c r="AS978" i="15"/>
  <c r="AR978" i="15"/>
  <c r="AS970" i="15"/>
  <c r="AR970" i="15"/>
  <c r="AS962" i="15"/>
  <c r="AR962" i="15"/>
  <c r="AS954" i="15"/>
  <c r="AR954" i="15"/>
  <c r="AS946" i="15"/>
  <c r="AR946" i="15"/>
  <c r="AS938" i="15"/>
  <c r="AR938" i="15"/>
  <c r="AS930" i="15"/>
  <c r="AR930" i="15"/>
  <c r="AS922" i="15"/>
  <c r="AR922" i="15"/>
  <c r="AS914" i="15"/>
  <c r="AR914" i="15"/>
  <c r="AS906" i="15"/>
  <c r="AR906" i="15"/>
  <c r="AS898" i="15"/>
  <c r="AR898" i="15"/>
  <c r="AS890" i="15"/>
  <c r="AR890" i="15"/>
  <c r="AS882" i="15"/>
  <c r="AR882" i="15"/>
  <c r="AS874" i="15"/>
  <c r="AR874" i="15"/>
  <c r="AS866" i="15"/>
  <c r="AR866" i="15"/>
  <c r="AS858" i="15"/>
  <c r="AR858" i="15"/>
  <c r="AS850" i="15"/>
  <c r="AR850" i="15"/>
  <c r="AS842" i="15"/>
  <c r="AR842" i="15"/>
  <c r="AS834" i="15"/>
  <c r="AR834" i="15"/>
  <c r="AS826" i="15"/>
  <c r="AR826" i="15"/>
  <c r="AS818" i="15"/>
  <c r="AR818" i="15"/>
  <c r="AS810" i="15"/>
  <c r="AR810" i="15"/>
  <c r="AS802" i="15"/>
  <c r="AR802" i="15"/>
  <c r="AS794" i="15"/>
  <c r="AR794" i="15"/>
  <c r="AS786" i="15"/>
  <c r="AR786" i="15"/>
  <c r="AS778" i="15"/>
  <c r="AR778" i="15"/>
  <c r="AS770" i="15"/>
  <c r="AR770" i="15"/>
  <c r="AS762" i="15"/>
  <c r="AR762" i="15"/>
  <c r="AS754" i="15"/>
  <c r="AR754" i="15"/>
  <c r="AS746" i="15"/>
  <c r="AR746" i="15"/>
  <c r="AS738" i="15"/>
  <c r="AR738" i="15"/>
  <c r="AS730" i="15"/>
  <c r="AR730" i="15"/>
  <c r="AS722" i="15"/>
  <c r="AR722" i="15"/>
  <c r="AS714" i="15"/>
  <c r="AR714" i="15"/>
  <c r="AS706" i="15"/>
  <c r="AR706" i="15"/>
  <c r="AS698" i="15"/>
  <c r="AR698" i="15"/>
  <c r="AS690" i="15"/>
  <c r="AR690" i="15"/>
  <c r="AS682" i="15"/>
  <c r="AR682" i="15"/>
  <c r="AS674" i="15"/>
  <c r="AR674" i="15"/>
  <c r="AS666" i="15"/>
  <c r="AR666" i="15"/>
  <c r="AS658" i="15"/>
  <c r="AR658" i="15"/>
  <c r="AS650" i="15"/>
  <c r="AR650" i="15"/>
  <c r="AS642" i="15"/>
  <c r="AR642" i="15"/>
  <c r="AS634" i="15"/>
  <c r="AR634" i="15"/>
  <c r="AS626" i="15"/>
  <c r="AR626" i="15"/>
  <c r="AS618" i="15"/>
  <c r="AR618" i="15"/>
  <c r="AS610" i="15"/>
  <c r="AR610" i="15"/>
  <c r="AS602" i="15"/>
  <c r="AR602" i="15"/>
  <c r="AS594" i="15"/>
  <c r="AR594" i="15"/>
  <c r="AS586" i="15"/>
  <c r="AR586" i="15"/>
  <c r="AS578" i="15"/>
  <c r="AR578" i="15"/>
  <c r="AS570" i="15"/>
  <c r="AR570" i="15"/>
  <c r="AS562" i="15"/>
  <c r="AR562" i="15"/>
  <c r="AS554" i="15"/>
  <c r="AR554" i="15"/>
  <c r="AS546" i="15"/>
  <c r="AR546" i="15"/>
  <c r="AS538" i="15"/>
  <c r="AR538" i="15"/>
  <c r="AS530" i="15"/>
  <c r="AR530" i="15"/>
  <c r="AS522" i="15"/>
  <c r="AR522" i="15"/>
  <c r="AS514" i="15"/>
  <c r="AR514" i="15"/>
  <c r="AS506" i="15"/>
  <c r="AR506" i="15"/>
  <c r="AS498" i="15"/>
  <c r="AR498" i="15"/>
  <c r="AS490" i="15"/>
  <c r="AR490" i="15"/>
  <c r="AR482" i="15"/>
  <c r="AS482" i="15"/>
  <c r="AS474" i="15"/>
  <c r="AR474" i="15"/>
  <c r="AS466" i="15"/>
  <c r="AR466" i="15"/>
  <c r="AS458" i="15"/>
  <c r="AR458" i="15"/>
  <c r="AR450" i="15"/>
  <c r="AS450" i="15"/>
  <c r="AS442" i="15"/>
  <c r="AR442" i="15"/>
  <c r="AS434" i="15"/>
  <c r="AR434" i="15"/>
  <c r="AS426" i="15"/>
  <c r="AR426" i="15"/>
  <c r="AS418" i="15"/>
  <c r="AR418" i="15"/>
  <c r="AS410" i="15"/>
  <c r="AR410" i="15"/>
  <c r="AS402" i="15"/>
  <c r="AR402" i="15"/>
  <c r="AS394" i="15"/>
  <c r="AR394" i="15"/>
  <c r="AS386" i="15"/>
  <c r="AR386" i="15"/>
  <c r="AS378" i="15"/>
  <c r="AR378" i="15"/>
  <c r="AS370" i="15"/>
  <c r="AR370" i="15"/>
  <c r="AS362" i="15"/>
  <c r="AR362" i="15"/>
  <c r="AR354" i="15"/>
  <c r="AS354" i="15"/>
  <c r="AS346" i="15"/>
  <c r="AR346" i="15"/>
  <c r="AS338" i="15"/>
  <c r="AR338" i="15"/>
  <c r="AS330" i="15"/>
  <c r="AR330" i="15"/>
  <c r="AR322" i="15"/>
  <c r="AS322" i="15"/>
  <c r="AS314" i="15"/>
  <c r="AR314" i="15"/>
  <c r="AS306" i="15"/>
  <c r="AR306" i="15"/>
  <c r="AS298" i="15"/>
  <c r="AR298" i="15"/>
  <c r="AS290" i="15"/>
  <c r="AR290" i="15"/>
  <c r="AS282" i="15"/>
  <c r="AR282" i="15"/>
  <c r="AS274" i="15"/>
  <c r="AR274" i="15"/>
  <c r="AS266" i="15"/>
  <c r="AR266" i="15"/>
  <c r="AS258" i="15"/>
  <c r="AR258" i="15"/>
  <c r="AS250" i="15"/>
  <c r="AR250" i="15"/>
  <c r="AS242" i="15"/>
  <c r="AR242" i="15"/>
  <c r="AS234" i="15"/>
  <c r="AR234" i="15"/>
  <c r="AR226" i="15"/>
  <c r="AS226" i="15"/>
  <c r="AS218" i="15"/>
  <c r="AR218" i="15"/>
  <c r="AS210" i="15"/>
  <c r="AR210" i="15"/>
  <c r="AS202" i="15"/>
  <c r="AR202" i="15"/>
  <c r="AR194" i="15"/>
  <c r="AS194" i="15"/>
  <c r="AS186" i="15"/>
  <c r="AR186" i="15"/>
  <c r="AS178" i="15"/>
  <c r="AR178" i="15"/>
  <c r="AS170" i="15"/>
  <c r="AR170" i="15"/>
  <c r="AS162" i="15"/>
  <c r="AR162" i="15"/>
  <c r="AS154" i="15"/>
  <c r="AR154" i="15"/>
  <c r="AS146" i="15"/>
  <c r="AR146" i="15"/>
  <c r="AS138" i="15"/>
  <c r="AR138" i="15"/>
  <c r="AS130" i="15"/>
  <c r="AR130" i="15"/>
  <c r="AS122" i="15"/>
  <c r="AR122" i="15"/>
  <c r="AS113" i="15"/>
  <c r="AR113" i="15"/>
  <c r="AS105" i="15"/>
  <c r="AR105" i="15"/>
  <c r="AS97" i="15"/>
  <c r="AR97" i="15"/>
  <c r="AS89" i="15"/>
  <c r="AR89" i="15"/>
  <c r="AS81" i="15"/>
  <c r="AR81" i="15"/>
  <c r="AS72" i="15"/>
  <c r="AR72" i="15"/>
  <c r="AS64" i="15"/>
  <c r="AR64" i="15"/>
  <c r="AS56" i="15"/>
  <c r="AR56" i="15"/>
  <c r="AS48" i="15"/>
  <c r="AR48" i="15"/>
  <c r="AS39" i="15"/>
  <c r="AR39" i="15"/>
  <c r="AS31" i="15"/>
  <c r="AR31" i="15"/>
  <c r="AS23" i="15"/>
  <c r="AR23" i="15"/>
  <c r="AS15" i="15"/>
  <c r="AR15" i="15"/>
  <c r="AS7" i="15"/>
  <c r="AR7" i="15"/>
  <c r="AS1086" i="15"/>
  <c r="AR1086" i="15"/>
  <c r="AS998" i="15"/>
  <c r="AR998" i="15"/>
  <c r="AS926" i="15"/>
  <c r="AR926" i="15"/>
  <c r="AS846" i="15"/>
  <c r="AR846" i="15"/>
  <c r="AS766" i="15"/>
  <c r="AR766" i="15"/>
  <c r="AS694" i="15"/>
  <c r="AR694" i="15"/>
  <c r="AS622" i="15"/>
  <c r="AR622" i="15"/>
  <c r="AS542" i="15"/>
  <c r="AR542" i="15"/>
  <c r="AS478" i="15"/>
  <c r="AR478" i="15"/>
  <c r="AS422" i="15"/>
  <c r="AR422" i="15"/>
  <c r="AS366" i="15"/>
  <c r="AR366" i="15"/>
  <c r="AS278" i="15"/>
  <c r="AR278" i="15"/>
  <c r="AS198" i="15"/>
  <c r="AR198" i="15"/>
  <c r="AS35" i="15"/>
  <c r="AR35" i="15"/>
  <c r="AS1137" i="15"/>
  <c r="AR1137" i="15"/>
  <c r="AS1129" i="15"/>
  <c r="AR1129" i="15"/>
  <c r="AS1121" i="15"/>
  <c r="AR1121" i="15"/>
  <c r="AS1113" i="15"/>
  <c r="AR1113" i="15"/>
  <c r="AS1105" i="15"/>
  <c r="AR1105" i="15"/>
  <c r="AS1097" i="15"/>
  <c r="AR1097" i="15"/>
  <c r="AS1089" i="15"/>
  <c r="AR1089" i="15"/>
  <c r="AS1081" i="15"/>
  <c r="AR1081" i="15"/>
  <c r="AS1073" i="15"/>
  <c r="AR1073" i="15"/>
  <c r="AS1065" i="15"/>
  <c r="AR1065" i="15"/>
  <c r="AS1057" i="15"/>
  <c r="AR1057" i="15"/>
  <c r="AS1049" i="15"/>
  <c r="AR1049" i="15"/>
  <c r="AS1041" i="15"/>
  <c r="AR1041" i="15"/>
  <c r="AS1033" i="15"/>
  <c r="AR1033" i="15"/>
  <c r="AS1025" i="15"/>
  <c r="AR1025" i="15"/>
  <c r="AS1017" i="15"/>
  <c r="AR1017" i="15"/>
  <c r="AS1009" i="15"/>
  <c r="AR1009" i="15"/>
  <c r="AS1001" i="15"/>
  <c r="AR1001" i="15"/>
  <c r="AS993" i="15"/>
  <c r="AR993" i="15"/>
  <c r="AS985" i="15"/>
  <c r="AR985" i="15"/>
  <c r="AS977" i="15"/>
  <c r="AR977" i="15"/>
  <c r="AS969" i="15"/>
  <c r="AR969" i="15"/>
  <c r="AS961" i="15"/>
  <c r="AR961" i="15"/>
  <c r="AS953" i="15"/>
  <c r="AR953" i="15"/>
  <c r="AS945" i="15"/>
  <c r="AR945" i="15"/>
  <c r="AS937" i="15"/>
  <c r="AR937" i="15"/>
  <c r="AS929" i="15"/>
  <c r="AR929" i="15"/>
  <c r="AS921" i="15"/>
  <c r="AR921" i="15"/>
  <c r="AS913" i="15"/>
  <c r="AR913" i="15"/>
  <c r="AS905" i="15"/>
  <c r="AR905" i="15"/>
  <c r="AS897" i="15"/>
  <c r="AR897" i="15"/>
  <c r="AS889" i="15"/>
  <c r="AR889" i="15"/>
  <c r="AS881" i="15"/>
  <c r="AR881" i="15"/>
  <c r="AS873" i="15"/>
  <c r="AR873" i="15"/>
  <c r="AS865" i="15"/>
  <c r="AR865" i="15"/>
  <c r="AS857" i="15"/>
  <c r="AR857" i="15"/>
  <c r="AS849" i="15"/>
  <c r="AR849" i="15"/>
  <c r="AS841" i="15"/>
  <c r="AR841" i="15"/>
  <c r="AS833" i="15"/>
  <c r="AR833" i="15"/>
  <c r="AS825" i="15"/>
  <c r="AR825" i="15"/>
  <c r="AS817" i="15"/>
  <c r="AR817" i="15"/>
  <c r="AS809" i="15"/>
  <c r="AR809" i="15"/>
  <c r="AS801" i="15"/>
  <c r="AR801" i="15"/>
  <c r="AS793" i="15"/>
  <c r="AR793" i="15"/>
  <c r="AS785" i="15"/>
  <c r="AR785" i="15"/>
  <c r="AS777" i="15"/>
  <c r="AR777" i="15"/>
  <c r="AS769" i="15"/>
  <c r="AR769" i="15"/>
  <c r="AS761" i="15"/>
  <c r="AR761" i="15"/>
  <c r="AS753" i="15"/>
  <c r="AR753" i="15"/>
  <c r="AS745" i="15"/>
  <c r="AR745" i="15"/>
  <c r="AS737" i="15"/>
  <c r="AR737" i="15"/>
  <c r="AS729" i="15"/>
  <c r="AR729" i="15"/>
  <c r="AS721" i="15"/>
  <c r="AR721" i="15"/>
  <c r="AS713" i="15"/>
  <c r="AR713" i="15"/>
  <c r="AS705" i="15"/>
  <c r="AR705" i="15"/>
  <c r="AS697" i="15"/>
  <c r="AR697" i="15"/>
  <c r="AS689" i="15"/>
  <c r="AR689" i="15"/>
  <c r="AS681" i="15"/>
  <c r="AR681" i="15"/>
  <c r="AS673" i="15"/>
  <c r="AR673" i="15"/>
  <c r="AS665" i="15"/>
  <c r="AR665" i="15"/>
  <c r="AS657" i="15"/>
  <c r="AR657" i="15"/>
  <c r="AS649" i="15"/>
  <c r="AR649" i="15"/>
  <c r="AS641" i="15"/>
  <c r="AR641" i="15"/>
  <c r="AS633" i="15"/>
  <c r="AR633" i="15"/>
  <c r="AS625" i="15"/>
  <c r="AR625" i="15"/>
  <c r="AS617" i="15"/>
  <c r="AR617" i="15"/>
  <c r="AS609" i="15"/>
  <c r="AR609" i="15"/>
  <c r="AS601" i="15"/>
  <c r="AR601" i="15"/>
  <c r="AS593" i="15"/>
  <c r="AR593" i="15"/>
  <c r="AS585" i="15"/>
  <c r="AR585" i="15"/>
  <c r="AS577" i="15"/>
  <c r="AR577" i="15"/>
  <c r="AS569" i="15"/>
  <c r="AR569" i="15"/>
  <c r="AS561" i="15"/>
  <c r="AR561" i="15"/>
  <c r="AS553" i="15"/>
  <c r="AR553" i="15"/>
  <c r="AS545" i="15"/>
  <c r="AR545" i="15"/>
  <c r="AS537" i="15"/>
  <c r="AR537" i="15"/>
  <c r="AS529" i="15"/>
  <c r="AR529" i="15"/>
  <c r="AS521" i="15"/>
  <c r="AR521" i="15"/>
  <c r="AS513" i="15"/>
  <c r="AR513" i="15"/>
  <c r="AS505" i="15"/>
  <c r="AR505" i="15"/>
  <c r="AS497" i="15"/>
  <c r="AR497" i="15"/>
  <c r="AS489" i="15"/>
  <c r="AR489" i="15"/>
  <c r="AS481" i="15"/>
  <c r="AR481" i="15"/>
  <c r="AS473" i="15"/>
  <c r="AR473" i="15"/>
  <c r="AS465" i="15"/>
  <c r="AR465" i="15"/>
  <c r="AS457" i="15"/>
  <c r="AR457" i="15"/>
  <c r="AS449" i="15"/>
  <c r="AR449" i="15"/>
  <c r="AS441" i="15"/>
  <c r="AR441" i="15"/>
  <c r="AS433" i="15"/>
  <c r="AR433" i="15"/>
  <c r="AS425" i="15"/>
  <c r="AR425" i="15"/>
  <c r="AS417" i="15"/>
  <c r="AR417" i="15"/>
  <c r="AS409" i="15"/>
  <c r="AR409" i="15"/>
  <c r="AS401" i="15"/>
  <c r="AR401" i="15"/>
  <c r="AS393" i="15"/>
  <c r="AR393" i="15"/>
  <c r="AS385" i="15"/>
  <c r="AR385" i="15"/>
  <c r="AS377" i="15"/>
  <c r="AR377" i="15"/>
  <c r="AS369" i="15"/>
  <c r="AR369" i="15"/>
  <c r="AS361" i="15"/>
  <c r="AR361" i="15"/>
  <c r="AS353" i="15"/>
  <c r="AR353" i="15"/>
  <c r="AS345" i="15"/>
  <c r="AR345" i="15"/>
  <c r="AS337" i="15"/>
  <c r="AR337" i="15"/>
  <c r="AS329" i="15"/>
  <c r="AR329" i="15"/>
  <c r="AS321" i="15"/>
  <c r="AR321" i="15"/>
  <c r="AS313" i="15"/>
  <c r="AR313" i="15"/>
  <c r="AS305" i="15"/>
  <c r="AR305" i="15"/>
  <c r="AS297" i="15"/>
  <c r="AR297" i="15"/>
  <c r="AS289" i="15"/>
  <c r="AR289" i="15"/>
  <c r="AS281" i="15"/>
  <c r="AR281" i="15"/>
  <c r="AS273" i="15"/>
  <c r="AR273" i="15"/>
  <c r="AS265" i="15"/>
  <c r="AR265" i="15"/>
  <c r="AS257" i="15"/>
  <c r="AR257" i="15"/>
  <c r="AS249" i="15"/>
  <c r="AR249" i="15"/>
  <c r="AS241" i="15"/>
  <c r="AR241" i="15"/>
  <c r="AS233" i="15"/>
  <c r="AR233" i="15"/>
  <c r="AS225" i="15"/>
  <c r="AR225" i="15"/>
  <c r="AS217" i="15"/>
  <c r="AR217" i="15"/>
  <c r="AS209" i="15"/>
  <c r="AR209" i="15"/>
  <c r="AS201" i="15"/>
  <c r="AR201" i="15"/>
  <c r="AS193" i="15"/>
  <c r="AR193" i="15"/>
  <c r="AS185" i="15"/>
  <c r="AR185" i="15"/>
  <c r="AS177" i="15"/>
  <c r="AR177" i="15"/>
  <c r="AS169" i="15"/>
  <c r="AR169" i="15"/>
  <c r="AS161" i="15"/>
  <c r="AR161" i="15"/>
  <c r="AS153" i="15"/>
  <c r="AR153" i="15"/>
  <c r="AS145" i="15"/>
  <c r="AR145" i="15"/>
  <c r="AS137" i="15"/>
  <c r="AR137" i="15"/>
  <c r="AS129" i="15"/>
  <c r="AR129" i="15"/>
  <c r="AS121" i="15"/>
  <c r="AR121" i="15"/>
  <c r="AS112" i="15"/>
  <c r="AR112" i="15"/>
  <c r="AS104" i="15"/>
  <c r="AR104" i="15"/>
  <c r="AS96" i="15"/>
  <c r="AR96" i="15"/>
  <c r="AS88" i="15"/>
  <c r="AR88" i="15"/>
  <c r="AS80" i="15"/>
  <c r="AR80" i="15"/>
  <c r="AS71" i="15"/>
  <c r="AR71" i="15"/>
  <c r="AS63" i="15"/>
  <c r="AR63" i="15"/>
  <c r="AS55" i="15"/>
  <c r="AR55" i="15"/>
  <c r="AS47" i="15"/>
  <c r="AR47" i="15"/>
  <c r="AS38" i="15"/>
  <c r="AR38" i="15"/>
  <c r="AS30" i="15"/>
  <c r="AR30" i="15"/>
  <c r="AS22" i="15"/>
  <c r="AR22" i="15"/>
  <c r="AS14" i="15"/>
  <c r="AR14" i="15"/>
  <c r="AS6" i="15"/>
  <c r="AR6" i="15"/>
  <c r="AS1110" i="15"/>
  <c r="AR1110" i="15"/>
  <c r="AS1054" i="15"/>
  <c r="AR1054" i="15"/>
  <c r="AS1006" i="15"/>
  <c r="AR1006" i="15"/>
  <c r="AS958" i="15"/>
  <c r="AR958" i="15"/>
  <c r="AS902" i="15"/>
  <c r="AR902" i="15"/>
  <c r="AS854" i="15"/>
  <c r="AR854" i="15"/>
  <c r="AS806" i="15"/>
  <c r="AR806" i="15"/>
  <c r="AS750" i="15"/>
  <c r="AR750" i="15"/>
  <c r="AS702" i="15"/>
  <c r="AR702" i="15"/>
  <c r="AS662" i="15"/>
  <c r="AR662" i="15"/>
  <c r="AS606" i="15"/>
  <c r="AR606" i="15"/>
  <c r="AS566" i="15"/>
  <c r="AR566" i="15"/>
  <c r="AS502" i="15"/>
  <c r="AR502" i="15"/>
  <c r="AS454" i="15"/>
  <c r="AR454" i="15"/>
  <c r="AS406" i="15"/>
  <c r="AR406" i="15"/>
  <c r="AS334" i="15"/>
  <c r="AR334" i="15"/>
  <c r="AS286" i="15"/>
  <c r="AR286" i="15"/>
  <c r="AS238" i="15"/>
  <c r="AR238" i="15"/>
  <c r="AS166" i="15"/>
  <c r="AR166" i="15"/>
  <c r="AS44" i="15"/>
  <c r="AR44" i="15"/>
  <c r="AS1136" i="15"/>
  <c r="AR1136" i="15"/>
  <c r="AS1128" i="15"/>
  <c r="AR1128" i="15"/>
  <c r="AS1120" i="15"/>
  <c r="AR1120" i="15"/>
  <c r="AS1112" i="15"/>
  <c r="AR1112" i="15"/>
  <c r="AS1104" i="15"/>
  <c r="AR1104" i="15"/>
  <c r="AS1096" i="15"/>
  <c r="AR1096" i="15"/>
  <c r="AS1088" i="15"/>
  <c r="AR1088" i="15"/>
  <c r="AS1080" i="15"/>
  <c r="AR1080" i="15"/>
  <c r="AS1072" i="15"/>
  <c r="AR1072" i="15"/>
  <c r="AS1064" i="15"/>
  <c r="AR1064" i="15"/>
  <c r="AS1056" i="15"/>
  <c r="AR1056" i="15"/>
  <c r="AS1048" i="15"/>
  <c r="AR1048" i="15"/>
  <c r="AS1040" i="15"/>
  <c r="AR1040" i="15"/>
  <c r="AS1032" i="15"/>
  <c r="AR1032" i="15"/>
  <c r="AS1024" i="15"/>
  <c r="AR1024" i="15"/>
  <c r="AS1016" i="15"/>
  <c r="AR1016" i="15"/>
  <c r="AS1008" i="15"/>
  <c r="AR1008" i="15"/>
  <c r="AS1000" i="15"/>
  <c r="AR1000" i="15"/>
  <c r="AS992" i="15"/>
  <c r="AR992" i="15"/>
  <c r="AS984" i="15"/>
  <c r="AR984" i="15"/>
  <c r="AS976" i="15"/>
  <c r="AR976" i="15"/>
  <c r="AS968" i="15"/>
  <c r="AR968" i="15"/>
  <c r="AS960" i="15"/>
  <c r="AR960" i="15"/>
  <c r="AS952" i="15"/>
  <c r="AR952" i="15"/>
  <c r="AS944" i="15"/>
  <c r="AR944" i="15"/>
  <c r="AS936" i="15"/>
  <c r="AR936" i="15"/>
  <c r="AS928" i="15"/>
  <c r="AR928" i="15"/>
  <c r="AS920" i="15"/>
  <c r="AR920" i="15"/>
  <c r="AS912" i="15"/>
  <c r="AR912" i="15"/>
  <c r="AS904" i="15"/>
  <c r="AR904" i="15"/>
  <c r="AS896" i="15"/>
  <c r="AR896" i="15"/>
  <c r="AS888" i="15"/>
  <c r="AR888" i="15"/>
  <c r="AS880" i="15"/>
  <c r="AR880" i="15"/>
  <c r="AS872" i="15"/>
  <c r="AR872" i="15"/>
  <c r="AS864" i="15"/>
  <c r="AR864" i="15"/>
  <c r="AS856" i="15"/>
  <c r="AR856" i="15"/>
  <c r="AS848" i="15"/>
  <c r="AR848" i="15"/>
  <c r="AS840" i="15"/>
  <c r="AR840" i="15"/>
  <c r="AS832" i="15"/>
  <c r="AR832" i="15"/>
  <c r="AS824" i="15"/>
  <c r="AR824" i="15"/>
  <c r="AS816" i="15"/>
  <c r="AR816" i="15"/>
  <c r="AS808" i="15"/>
  <c r="AR808" i="15"/>
  <c r="AS800" i="15"/>
  <c r="AR800" i="15"/>
  <c r="AS792" i="15"/>
  <c r="AR792" i="15"/>
  <c r="AS784" i="15"/>
  <c r="AR784" i="15"/>
  <c r="AS776" i="15"/>
  <c r="AR776" i="15"/>
  <c r="AS768" i="15"/>
  <c r="AR768" i="15"/>
  <c r="AS760" i="15"/>
  <c r="AR760" i="15"/>
  <c r="AS752" i="15"/>
  <c r="AR752" i="15"/>
  <c r="AS744" i="15"/>
  <c r="AR744" i="15"/>
  <c r="AS736" i="15"/>
  <c r="AR736" i="15"/>
  <c r="AS728" i="15"/>
  <c r="AR728" i="15"/>
  <c r="AS720" i="15"/>
  <c r="AR720" i="15"/>
  <c r="AS712" i="15"/>
  <c r="AR712" i="15"/>
  <c r="AS704" i="15"/>
  <c r="AR704" i="15"/>
  <c r="AS696" i="15"/>
  <c r="AR696" i="15"/>
  <c r="AS688" i="15"/>
  <c r="AR688" i="15"/>
  <c r="AS680" i="15"/>
  <c r="AR680" i="15"/>
  <c r="AS672" i="15"/>
  <c r="AR672" i="15"/>
  <c r="AS664" i="15"/>
  <c r="AR664" i="15"/>
  <c r="AS656" i="15"/>
  <c r="AR656" i="15"/>
  <c r="AS648" i="15"/>
  <c r="AR648" i="15"/>
  <c r="AS640" i="15"/>
  <c r="AR640" i="15"/>
  <c r="AS632" i="15"/>
  <c r="AR632" i="15"/>
  <c r="AS624" i="15"/>
  <c r="AR624" i="15"/>
  <c r="AS616" i="15"/>
  <c r="AR616" i="15"/>
  <c r="AS608" i="15"/>
  <c r="AR608" i="15"/>
  <c r="AS600" i="15"/>
  <c r="AR600" i="15"/>
  <c r="AS592" i="15"/>
  <c r="AR592" i="15"/>
  <c r="AS584" i="15"/>
  <c r="AR584" i="15"/>
  <c r="AS576" i="15"/>
  <c r="AR576" i="15"/>
  <c r="AS568" i="15"/>
  <c r="AR568" i="15"/>
  <c r="AS560" i="15"/>
  <c r="AR560" i="15"/>
  <c r="AS552" i="15"/>
  <c r="AR552" i="15"/>
  <c r="AS544" i="15"/>
  <c r="AR544" i="15"/>
  <c r="AS536" i="15"/>
  <c r="AR536" i="15"/>
  <c r="AS528" i="15"/>
  <c r="AR528" i="15"/>
  <c r="AS520" i="15"/>
  <c r="AR520" i="15"/>
  <c r="AS512" i="15"/>
  <c r="AR512" i="15"/>
  <c r="AS504" i="15"/>
  <c r="AR504" i="15"/>
  <c r="AS496" i="15"/>
  <c r="AR496" i="15"/>
  <c r="AS488" i="15"/>
  <c r="AR488" i="15"/>
  <c r="AS480" i="15"/>
  <c r="AR480" i="15"/>
  <c r="AS472" i="15"/>
  <c r="AR472" i="15"/>
  <c r="AS464" i="15"/>
  <c r="AR464" i="15"/>
  <c r="AS456" i="15"/>
  <c r="AR456" i="15"/>
  <c r="AS448" i="15"/>
  <c r="AR448" i="15"/>
  <c r="AS440" i="15"/>
  <c r="AR440" i="15"/>
  <c r="AS432" i="15"/>
  <c r="AR432" i="15"/>
  <c r="AS424" i="15"/>
  <c r="AR424" i="15"/>
  <c r="AS416" i="15"/>
  <c r="AR416" i="15"/>
  <c r="AS408" i="15"/>
  <c r="AR408" i="15"/>
  <c r="AS400" i="15"/>
  <c r="AR400" i="15"/>
  <c r="AS392" i="15"/>
  <c r="AR392" i="15"/>
  <c r="AS384" i="15"/>
  <c r="AR384" i="15"/>
  <c r="AS376" i="15"/>
  <c r="AR376" i="15"/>
  <c r="AS368" i="15"/>
  <c r="AR368" i="15"/>
  <c r="AS360" i="15"/>
  <c r="AR360" i="15"/>
  <c r="AS352" i="15"/>
  <c r="AR352" i="15"/>
  <c r="AS344" i="15"/>
  <c r="AR344" i="15"/>
  <c r="AS336" i="15"/>
  <c r="AR336" i="15"/>
  <c r="AS328" i="15"/>
  <c r="AR328" i="15"/>
  <c r="AS320" i="15"/>
  <c r="AR320" i="15"/>
  <c r="AS312" i="15"/>
  <c r="AR312" i="15"/>
  <c r="AS304" i="15"/>
  <c r="AR304" i="15"/>
  <c r="AS296" i="15"/>
  <c r="AR296" i="15"/>
  <c r="AS288" i="15"/>
  <c r="AR288" i="15"/>
  <c r="AS280" i="15"/>
  <c r="AR280" i="15"/>
  <c r="AS272" i="15"/>
  <c r="AR272" i="15"/>
  <c r="AS264" i="15"/>
  <c r="AR264" i="15"/>
  <c r="AS256" i="15"/>
  <c r="AR256" i="15"/>
  <c r="AS248" i="15"/>
  <c r="AR248" i="15"/>
  <c r="AS240" i="15"/>
  <c r="AR240" i="15"/>
  <c r="AS232" i="15"/>
  <c r="AR232" i="15"/>
  <c r="AS224" i="15"/>
  <c r="AR224" i="15"/>
  <c r="AS216" i="15"/>
  <c r="AR216" i="15"/>
  <c r="AS208" i="15"/>
  <c r="AR208" i="15"/>
  <c r="AS200" i="15"/>
  <c r="AR200" i="15"/>
  <c r="AS192" i="15"/>
  <c r="AR192" i="15"/>
  <c r="AS184" i="15"/>
  <c r="AR184" i="15"/>
  <c r="AS176" i="15"/>
  <c r="AR176" i="15"/>
  <c r="AS168" i="15"/>
  <c r="AR168" i="15"/>
  <c r="AS160" i="15"/>
  <c r="AR160" i="15"/>
  <c r="AS152" i="15"/>
  <c r="AR152" i="15"/>
  <c r="AS144" i="15"/>
  <c r="AR144" i="15"/>
  <c r="AS136" i="15"/>
  <c r="AR136" i="15"/>
  <c r="AS128" i="15"/>
  <c r="AR128" i="15"/>
  <c r="AS120" i="15"/>
  <c r="AR120" i="15"/>
  <c r="AS111" i="15"/>
  <c r="AR111" i="15"/>
  <c r="AS103" i="15"/>
  <c r="AR103" i="15"/>
  <c r="AS95" i="15"/>
  <c r="AR95" i="15"/>
  <c r="AS87" i="15"/>
  <c r="AR87" i="15"/>
  <c r="AS79" i="15"/>
  <c r="AR79" i="15"/>
  <c r="AS70" i="15"/>
  <c r="AR70" i="15"/>
  <c r="AS62" i="15"/>
  <c r="AR62" i="15"/>
  <c r="AS54" i="15"/>
  <c r="AR54" i="15"/>
  <c r="AS46" i="15"/>
  <c r="AR46" i="15"/>
  <c r="AS37" i="15"/>
  <c r="AR37" i="15"/>
  <c r="AS29" i="15"/>
  <c r="AR29" i="15"/>
  <c r="AS21" i="15"/>
  <c r="AR21" i="15"/>
  <c r="AS13" i="15"/>
  <c r="AR13" i="15"/>
  <c r="AS5" i="15"/>
  <c r="AR5" i="15"/>
  <c r="AS1094" i="15"/>
  <c r="AR1094" i="15"/>
  <c r="AS1038" i="15"/>
  <c r="AR1038" i="15"/>
  <c r="AS982" i="15"/>
  <c r="AR982" i="15"/>
  <c r="AS934" i="15"/>
  <c r="AR934" i="15"/>
  <c r="AS878" i="15"/>
  <c r="AR878" i="15"/>
  <c r="AS822" i="15"/>
  <c r="AR822" i="15"/>
  <c r="AS774" i="15"/>
  <c r="AR774" i="15"/>
  <c r="AS718" i="15"/>
  <c r="AR718" i="15"/>
  <c r="AS638" i="15"/>
  <c r="AR638" i="15"/>
  <c r="AS582" i="15"/>
  <c r="AR582" i="15"/>
  <c r="AS526" i="15"/>
  <c r="AR526" i="15"/>
  <c r="AS446" i="15"/>
  <c r="AR446" i="15"/>
  <c r="AS390" i="15"/>
  <c r="AR390" i="15"/>
  <c r="AS318" i="15"/>
  <c r="AR318" i="15"/>
  <c r="AS270" i="15"/>
  <c r="AR270" i="15"/>
  <c r="AS206" i="15"/>
  <c r="AR206" i="15"/>
  <c r="AR19" i="15"/>
  <c r="AS19" i="15"/>
  <c r="AS1135" i="15"/>
  <c r="AR1135" i="15"/>
  <c r="AS1127" i="15"/>
  <c r="AR1127" i="15"/>
  <c r="AS1119" i="15"/>
  <c r="AR1119" i="15"/>
  <c r="AS1111" i="15"/>
  <c r="AR1111" i="15"/>
  <c r="AS1103" i="15"/>
  <c r="AR1103" i="15"/>
  <c r="AS1095" i="15"/>
  <c r="AR1095" i="15"/>
  <c r="AS1087" i="15"/>
  <c r="AR1087" i="15"/>
  <c r="AS1079" i="15"/>
  <c r="AR1079" i="15"/>
  <c r="AS1071" i="15"/>
  <c r="AR1071" i="15"/>
  <c r="AS1063" i="15"/>
  <c r="AR1063" i="15"/>
  <c r="AS1055" i="15"/>
  <c r="AR1055" i="15"/>
  <c r="AS1047" i="15"/>
  <c r="AR1047" i="15"/>
  <c r="AS1039" i="15"/>
  <c r="AR1039" i="15"/>
  <c r="AS1031" i="15"/>
  <c r="AR1031" i="15"/>
  <c r="AS1023" i="15"/>
  <c r="AR1023" i="15"/>
  <c r="AS1015" i="15"/>
  <c r="AR1015" i="15"/>
  <c r="AS1007" i="15"/>
  <c r="AR1007" i="15"/>
  <c r="AS999" i="15"/>
  <c r="AR999" i="15"/>
  <c r="AS991" i="15"/>
  <c r="AR991" i="15"/>
  <c r="AS983" i="15"/>
  <c r="AR983" i="15"/>
  <c r="AS975" i="15"/>
  <c r="AR975" i="15"/>
  <c r="AS967" i="15"/>
  <c r="AR967" i="15"/>
  <c r="AS959" i="15"/>
  <c r="AR959" i="15"/>
  <c r="AS951" i="15"/>
  <c r="AR951" i="15"/>
  <c r="AS943" i="15"/>
  <c r="AR943" i="15"/>
  <c r="AS935" i="15"/>
  <c r="AR935" i="15"/>
  <c r="AS927" i="15"/>
  <c r="AR927" i="15"/>
  <c r="AS919" i="15"/>
  <c r="AR919" i="15"/>
  <c r="AS911" i="15"/>
  <c r="AR911" i="15"/>
  <c r="AS903" i="15"/>
  <c r="AR903" i="15"/>
  <c r="AS895" i="15"/>
  <c r="AR895" i="15"/>
  <c r="AS887" i="15"/>
  <c r="AR887" i="15"/>
  <c r="AS879" i="15"/>
  <c r="AR879" i="15"/>
  <c r="AS871" i="15"/>
  <c r="AR871" i="15"/>
  <c r="AS863" i="15"/>
  <c r="AR863" i="15"/>
  <c r="AS855" i="15"/>
  <c r="AR855" i="15"/>
  <c r="AS847" i="15"/>
  <c r="AR847" i="15"/>
  <c r="AS839" i="15"/>
  <c r="AR839" i="15"/>
  <c r="AS831" i="15"/>
  <c r="AR831" i="15"/>
  <c r="AS823" i="15"/>
  <c r="AR823" i="15"/>
  <c r="AS815" i="15"/>
  <c r="AR815" i="15"/>
  <c r="AS807" i="15"/>
  <c r="AR807" i="15"/>
  <c r="AS799" i="15"/>
  <c r="AR799" i="15"/>
  <c r="AS791" i="15"/>
  <c r="AR791" i="15"/>
  <c r="AS783" i="15"/>
  <c r="AR783" i="15"/>
  <c r="AS775" i="15"/>
  <c r="AR775" i="15"/>
  <c r="AS767" i="15"/>
  <c r="AR767" i="15"/>
  <c r="AS759" i="15"/>
  <c r="AR759" i="15"/>
  <c r="AS751" i="15"/>
  <c r="AR751" i="15"/>
  <c r="AS743" i="15"/>
  <c r="AR743" i="15"/>
  <c r="AS735" i="15"/>
  <c r="AR735" i="15"/>
  <c r="AS727" i="15"/>
  <c r="AR727" i="15"/>
  <c r="AS719" i="15"/>
  <c r="AR719" i="15"/>
  <c r="AS711" i="15"/>
  <c r="AR711" i="15"/>
  <c r="AS703" i="15"/>
  <c r="AR703" i="15"/>
  <c r="AS695" i="15"/>
  <c r="AR695" i="15"/>
  <c r="AS687" i="15"/>
  <c r="AR687" i="15"/>
  <c r="AS679" i="15"/>
  <c r="AR679" i="15"/>
  <c r="AS671" i="15"/>
  <c r="AR671" i="15"/>
  <c r="AS663" i="15"/>
  <c r="AR663" i="15"/>
  <c r="AS655" i="15"/>
  <c r="AR655" i="15"/>
  <c r="AS647" i="15"/>
  <c r="AR647" i="15"/>
  <c r="AS639" i="15"/>
  <c r="AR639" i="15"/>
  <c r="AS631" i="15"/>
  <c r="AR631" i="15"/>
  <c r="AS623" i="15"/>
  <c r="AR623" i="15"/>
  <c r="AS615" i="15"/>
  <c r="AR615" i="15"/>
  <c r="AS607" i="15"/>
  <c r="AR607" i="15"/>
  <c r="AS599" i="15"/>
  <c r="AR599" i="15"/>
  <c r="AS591" i="15"/>
  <c r="AR591" i="15"/>
  <c r="AS583" i="15"/>
  <c r="AR583" i="15"/>
  <c r="AS575" i="15"/>
  <c r="AR575" i="15"/>
  <c r="AS567" i="15"/>
  <c r="AR567" i="15"/>
  <c r="AS559" i="15"/>
  <c r="AR559" i="15"/>
  <c r="AS551" i="15"/>
  <c r="AR551" i="15"/>
  <c r="AS543" i="15"/>
  <c r="AR543" i="15"/>
  <c r="AS535" i="15"/>
  <c r="AR535" i="15"/>
  <c r="AS527" i="15"/>
  <c r="AR527" i="15"/>
  <c r="AS519" i="15"/>
  <c r="AR519" i="15"/>
  <c r="AS511" i="15"/>
  <c r="AR511" i="15"/>
  <c r="AS503" i="15"/>
  <c r="AR503" i="15"/>
  <c r="AS495" i="15"/>
  <c r="AR495" i="15"/>
  <c r="AS487" i="15"/>
  <c r="AR487" i="15"/>
  <c r="AS479" i="15"/>
  <c r="AR479" i="15"/>
  <c r="AS471" i="15"/>
  <c r="AR471" i="15"/>
  <c r="AS463" i="15"/>
  <c r="AR463" i="15"/>
  <c r="AS455" i="15"/>
  <c r="AR455" i="15"/>
  <c r="AS447" i="15"/>
  <c r="AR447" i="15"/>
  <c r="AS439" i="15"/>
  <c r="AR439" i="15"/>
  <c r="AS431" i="15"/>
  <c r="AR431" i="15"/>
  <c r="AS423" i="15"/>
  <c r="AR423" i="15"/>
  <c r="AS415" i="15"/>
  <c r="AR415" i="15"/>
  <c r="AS407" i="15"/>
  <c r="AR407" i="15"/>
  <c r="AS399" i="15"/>
  <c r="AR399" i="15"/>
  <c r="AS391" i="15"/>
  <c r="AR391" i="15"/>
  <c r="AS383" i="15"/>
  <c r="AR383" i="15"/>
  <c r="AS375" i="15"/>
  <c r="AR375" i="15"/>
  <c r="AS367" i="15"/>
  <c r="AR367" i="15"/>
  <c r="AS359" i="15"/>
  <c r="AR359" i="15"/>
  <c r="AS351" i="15"/>
  <c r="AR351" i="15"/>
  <c r="AS343" i="15"/>
  <c r="AR343" i="15"/>
  <c r="AS335" i="15"/>
  <c r="AR335" i="15"/>
  <c r="AS327" i="15"/>
  <c r="AR327" i="15"/>
  <c r="AS319" i="15"/>
  <c r="AR319" i="15"/>
  <c r="AS311" i="15"/>
  <c r="AR311" i="15"/>
  <c r="AS303" i="15"/>
  <c r="AR303" i="15"/>
  <c r="AS295" i="15"/>
  <c r="AR295" i="15"/>
  <c r="AS287" i="15"/>
  <c r="AR287" i="15"/>
  <c r="AS279" i="15"/>
  <c r="AR279" i="15"/>
  <c r="AS271" i="15"/>
  <c r="AR271" i="15"/>
  <c r="AS263" i="15"/>
  <c r="AR263" i="15"/>
  <c r="AS255" i="15"/>
  <c r="AR255" i="15"/>
  <c r="AS247" i="15"/>
  <c r="AR247" i="15"/>
  <c r="AS239" i="15"/>
  <c r="AR239" i="15"/>
  <c r="AS231" i="15"/>
  <c r="AR231" i="15"/>
  <c r="AS223" i="15"/>
  <c r="AR223" i="15"/>
  <c r="AS215" i="15"/>
  <c r="AR215" i="15"/>
  <c r="AS207" i="15"/>
  <c r="AR207" i="15"/>
  <c r="AS199" i="15"/>
  <c r="AR199" i="15"/>
  <c r="AS191" i="15"/>
  <c r="AR191" i="15"/>
  <c r="AS183" i="15"/>
  <c r="AR183" i="15"/>
  <c r="AS175" i="15"/>
  <c r="AR175" i="15"/>
  <c r="AS167" i="15"/>
  <c r="AR167" i="15"/>
  <c r="AS159" i="15"/>
  <c r="AR159" i="15"/>
  <c r="AS151" i="15"/>
  <c r="AR151" i="15"/>
  <c r="AS143" i="15"/>
  <c r="AR143" i="15"/>
  <c r="AS135" i="15"/>
  <c r="AR135" i="15"/>
  <c r="AS127" i="15"/>
  <c r="AR127" i="15"/>
  <c r="AS119" i="15"/>
  <c r="AR119" i="15"/>
  <c r="AS110" i="15"/>
  <c r="AR110" i="15"/>
  <c r="AS102" i="15"/>
  <c r="AR102" i="15"/>
  <c r="AS94" i="15"/>
  <c r="AR94" i="15"/>
  <c r="AS86" i="15"/>
  <c r="AR86" i="15"/>
  <c r="AS77" i="15"/>
  <c r="AR77" i="15"/>
  <c r="AS69" i="15"/>
  <c r="AR69" i="15"/>
  <c r="AS61" i="15"/>
  <c r="AR61" i="15"/>
  <c r="AS53" i="15"/>
  <c r="AR53" i="15"/>
  <c r="AS45" i="15"/>
  <c r="AR45" i="15"/>
  <c r="AS36" i="15"/>
  <c r="AR36" i="15"/>
  <c r="AS28" i="15"/>
  <c r="AR28" i="15"/>
  <c r="AS20" i="15"/>
  <c r="AR20" i="15"/>
  <c r="AS12" i="15"/>
  <c r="AR12" i="15"/>
  <c r="AS115" i="15"/>
  <c r="AR115" i="15"/>
  <c r="B4" i="16"/>
  <c r="C4" i="16" s="1"/>
  <c r="B11" i="16"/>
  <c r="B10" i="16"/>
  <c r="C10" i="16" s="1"/>
  <c r="B9" i="16"/>
  <c r="B13" i="16"/>
  <c r="C13" i="16" s="1"/>
  <c r="B12" i="16"/>
  <c r="C12" i="16" s="1"/>
  <c r="B8" i="16"/>
  <c r="AQ1133" i="15"/>
  <c r="AP1133" i="15"/>
  <c r="AQ1077" i="15"/>
  <c r="AP1077" i="15"/>
  <c r="AQ1021" i="15"/>
  <c r="AP1021" i="15"/>
  <c r="AQ965" i="15"/>
  <c r="AP965" i="15"/>
  <c r="AQ909" i="15"/>
  <c r="AP909" i="15"/>
  <c r="AQ861" i="15"/>
  <c r="AP861" i="15"/>
  <c r="AQ813" i="15"/>
  <c r="AP813" i="15"/>
  <c r="AQ757" i="15"/>
  <c r="AP757" i="15"/>
  <c r="AQ701" i="15"/>
  <c r="AP701" i="15"/>
  <c r="AQ645" i="15"/>
  <c r="AP645" i="15"/>
  <c r="AQ605" i="15"/>
  <c r="AP605" i="15"/>
  <c r="AQ557" i="15"/>
  <c r="AP557" i="15"/>
  <c r="AQ501" i="15"/>
  <c r="AP501" i="15"/>
  <c r="AQ453" i="15"/>
  <c r="AP453" i="15"/>
  <c r="AQ413" i="15"/>
  <c r="AP413" i="15"/>
  <c r="AQ365" i="15"/>
  <c r="AP365" i="15"/>
  <c r="AQ309" i="15"/>
  <c r="AP309" i="15"/>
  <c r="AQ253" i="15"/>
  <c r="AP253" i="15"/>
  <c r="AQ197" i="15"/>
  <c r="AP197" i="15"/>
  <c r="AQ157" i="15"/>
  <c r="AP157" i="15"/>
  <c r="AP100" i="15"/>
  <c r="AQ100" i="15"/>
  <c r="AQ1132" i="15"/>
  <c r="AP1132" i="15"/>
  <c r="AQ1124" i="15"/>
  <c r="AP1124" i="15"/>
  <c r="AQ1116" i="15"/>
  <c r="AP1116" i="15"/>
  <c r="AQ1108" i="15"/>
  <c r="AP1108" i="15"/>
  <c r="AQ1100" i="15"/>
  <c r="AP1100" i="15"/>
  <c r="AQ1092" i="15"/>
  <c r="AP1092" i="15"/>
  <c r="AQ1084" i="15"/>
  <c r="AP1084" i="15"/>
  <c r="AQ1076" i="15"/>
  <c r="AP1076" i="15"/>
  <c r="AQ1068" i="15"/>
  <c r="AP1068" i="15"/>
  <c r="AQ1060" i="15"/>
  <c r="AP1060" i="15"/>
  <c r="AQ1052" i="15"/>
  <c r="AP1052" i="15"/>
  <c r="AQ1044" i="15"/>
  <c r="AP1044" i="15"/>
  <c r="AQ1036" i="15"/>
  <c r="AP1036" i="15"/>
  <c r="AQ1028" i="15"/>
  <c r="AP1028" i="15"/>
  <c r="AQ1020" i="15"/>
  <c r="AP1020" i="15"/>
  <c r="AQ1012" i="15"/>
  <c r="AP1012" i="15"/>
  <c r="AQ1004" i="15"/>
  <c r="AP1004" i="15"/>
  <c r="AQ996" i="15"/>
  <c r="AP996" i="15"/>
  <c r="AQ988" i="15"/>
  <c r="AP988" i="15"/>
  <c r="AQ980" i="15"/>
  <c r="AP980" i="15"/>
  <c r="AQ972" i="15"/>
  <c r="AP972" i="15"/>
  <c r="AQ964" i="15"/>
  <c r="AP964" i="15"/>
  <c r="AQ956" i="15"/>
  <c r="AP956" i="15"/>
  <c r="AQ948" i="15"/>
  <c r="AP948" i="15"/>
  <c r="AQ940" i="15"/>
  <c r="AP940" i="15"/>
  <c r="AQ932" i="15"/>
  <c r="AP932" i="15"/>
  <c r="AQ924" i="15"/>
  <c r="AP924" i="15"/>
  <c r="AQ916" i="15"/>
  <c r="AP916" i="15"/>
  <c r="AQ908" i="15"/>
  <c r="AP908" i="15"/>
  <c r="AQ900" i="15"/>
  <c r="AP900" i="15"/>
  <c r="AQ892" i="15"/>
  <c r="AP892" i="15"/>
  <c r="AQ884" i="15"/>
  <c r="AP884" i="15"/>
  <c r="AQ876" i="15"/>
  <c r="AP876" i="15"/>
  <c r="AQ868" i="15"/>
  <c r="AP868" i="15"/>
  <c r="AQ860" i="15"/>
  <c r="AP860" i="15"/>
  <c r="AQ852" i="15"/>
  <c r="AP852" i="15"/>
  <c r="AQ844" i="15"/>
  <c r="AP844" i="15"/>
  <c r="AQ836" i="15"/>
  <c r="AP836" i="15"/>
  <c r="AQ828" i="15"/>
  <c r="AP828" i="15"/>
  <c r="AQ820" i="15"/>
  <c r="AP820" i="15"/>
  <c r="AQ812" i="15"/>
  <c r="AP812" i="15"/>
  <c r="AQ804" i="15"/>
  <c r="AP804" i="15"/>
  <c r="AQ796" i="15"/>
  <c r="AP796" i="15"/>
  <c r="AQ788" i="15"/>
  <c r="AP788" i="15"/>
  <c r="AQ780" i="15"/>
  <c r="AP780" i="15"/>
  <c r="AQ772" i="15"/>
  <c r="AP772" i="15"/>
  <c r="AQ764" i="15"/>
  <c r="AP764" i="15"/>
  <c r="AQ756" i="15"/>
  <c r="AP756" i="15"/>
  <c r="AQ748" i="15"/>
  <c r="AP748" i="15"/>
  <c r="AQ740" i="15"/>
  <c r="AP740" i="15"/>
  <c r="AQ732" i="15"/>
  <c r="AP732" i="15"/>
  <c r="AQ724" i="15"/>
  <c r="AP724" i="15"/>
  <c r="AQ716" i="15"/>
  <c r="AP716" i="15"/>
  <c r="AQ708" i="15"/>
  <c r="AP708" i="15"/>
  <c r="AQ700" i="15"/>
  <c r="AP700" i="15"/>
  <c r="AQ692" i="15"/>
  <c r="AP692" i="15"/>
  <c r="AQ684" i="15"/>
  <c r="AP684" i="15"/>
  <c r="AQ676" i="15"/>
  <c r="AP676" i="15"/>
  <c r="AQ668" i="15"/>
  <c r="AP668" i="15"/>
  <c r="AQ660" i="15"/>
  <c r="AP660" i="15"/>
  <c r="AQ652" i="15"/>
  <c r="AP652" i="15"/>
  <c r="AQ644" i="15"/>
  <c r="AP644" i="15"/>
  <c r="AQ636" i="15"/>
  <c r="AP636" i="15"/>
  <c r="AQ628" i="15"/>
  <c r="AP628" i="15"/>
  <c r="AQ620" i="15"/>
  <c r="AP620" i="15"/>
  <c r="AQ612" i="15"/>
  <c r="AP612" i="15"/>
  <c r="AQ604" i="15"/>
  <c r="AP604" i="15"/>
  <c r="AQ596" i="15"/>
  <c r="AP596" i="15"/>
  <c r="AQ588" i="15"/>
  <c r="AP588" i="15"/>
  <c r="AQ580" i="15"/>
  <c r="AP580" i="15"/>
  <c r="AQ572" i="15"/>
  <c r="AP572" i="15"/>
  <c r="AQ564" i="15"/>
  <c r="AP564" i="15"/>
  <c r="AQ556" i="15"/>
  <c r="AP556" i="15"/>
  <c r="AQ548" i="15"/>
  <c r="AP548" i="15"/>
  <c r="AQ540" i="15"/>
  <c r="AP540" i="15"/>
  <c r="AQ532" i="15"/>
  <c r="AP532" i="15"/>
  <c r="AQ524" i="15"/>
  <c r="AP524" i="15"/>
  <c r="AQ516" i="15"/>
  <c r="AP516" i="15"/>
  <c r="AQ508" i="15"/>
  <c r="AP508" i="15"/>
  <c r="AQ500" i="15"/>
  <c r="AP500" i="15"/>
  <c r="AQ492" i="15"/>
  <c r="AP492" i="15"/>
  <c r="AQ484" i="15"/>
  <c r="AP484" i="15"/>
  <c r="AQ476" i="15"/>
  <c r="AP476" i="15"/>
  <c r="AQ468" i="15"/>
  <c r="AP468" i="15"/>
  <c r="AQ460" i="15"/>
  <c r="AP460" i="15"/>
  <c r="AQ452" i="15"/>
  <c r="AP452" i="15"/>
  <c r="AQ444" i="15"/>
  <c r="AP444" i="15"/>
  <c r="AQ436" i="15"/>
  <c r="AP436" i="15"/>
  <c r="AQ428" i="15"/>
  <c r="AP428" i="15"/>
  <c r="AQ420" i="15"/>
  <c r="AP420" i="15"/>
  <c r="AQ412" i="15"/>
  <c r="AP412" i="15"/>
  <c r="AQ404" i="15"/>
  <c r="AP404" i="15"/>
  <c r="AQ396" i="15"/>
  <c r="AP396" i="15"/>
  <c r="AQ388" i="15"/>
  <c r="AP388" i="15"/>
  <c r="AQ380" i="15"/>
  <c r="AP380" i="15"/>
  <c r="AQ372" i="15"/>
  <c r="AP372" i="15"/>
  <c r="AQ364" i="15"/>
  <c r="AP364" i="15"/>
  <c r="AQ356" i="15"/>
  <c r="AP356" i="15"/>
  <c r="AQ348" i="15"/>
  <c r="AP348" i="15"/>
  <c r="AQ340" i="15"/>
  <c r="AP340" i="15"/>
  <c r="AQ332" i="15"/>
  <c r="AP332" i="15"/>
  <c r="AQ324" i="15"/>
  <c r="AP324" i="15"/>
  <c r="AQ316" i="15"/>
  <c r="AP316" i="15"/>
  <c r="AQ308" i="15"/>
  <c r="AP308" i="15"/>
  <c r="AQ300" i="15"/>
  <c r="AP300" i="15"/>
  <c r="AQ292" i="15"/>
  <c r="AP292" i="15"/>
  <c r="AQ284" i="15"/>
  <c r="AP284" i="15"/>
  <c r="AQ276" i="15"/>
  <c r="AP276" i="15"/>
  <c r="AQ268" i="15"/>
  <c r="AP268" i="15"/>
  <c r="AQ260" i="15"/>
  <c r="AP260" i="15"/>
  <c r="AQ252" i="15"/>
  <c r="AP252" i="15"/>
  <c r="AQ244" i="15"/>
  <c r="AP244" i="15"/>
  <c r="AQ236" i="15"/>
  <c r="AP236" i="15"/>
  <c r="AQ228" i="15"/>
  <c r="AP228" i="15"/>
  <c r="AQ220" i="15"/>
  <c r="AP220" i="15"/>
  <c r="AQ212" i="15"/>
  <c r="AP212" i="15"/>
  <c r="AQ204" i="15"/>
  <c r="AP204" i="15"/>
  <c r="AQ196" i="15"/>
  <c r="AP196" i="15"/>
  <c r="AQ188" i="15"/>
  <c r="AP188" i="15"/>
  <c r="AQ180" i="15"/>
  <c r="AP180" i="15"/>
  <c r="AQ172" i="15"/>
  <c r="AP172" i="15"/>
  <c r="AQ164" i="15"/>
  <c r="AP164" i="15"/>
  <c r="AQ156" i="15"/>
  <c r="AP156" i="15"/>
  <c r="AQ148" i="15"/>
  <c r="AP148" i="15"/>
  <c r="AQ140" i="15"/>
  <c r="AP140" i="15"/>
  <c r="AQ132" i="15"/>
  <c r="AP132" i="15"/>
  <c r="AQ124" i="15"/>
  <c r="AP124" i="15"/>
  <c r="AQ116" i="15"/>
  <c r="AP116" i="15"/>
  <c r="AQ107" i="15"/>
  <c r="AP107" i="15"/>
  <c r="AQ99" i="15"/>
  <c r="AP99" i="15"/>
  <c r="AQ91" i="15"/>
  <c r="AP91" i="15"/>
  <c r="AQ83" i="15"/>
  <c r="AP83" i="15"/>
  <c r="AQ74" i="15"/>
  <c r="AP74" i="15"/>
  <c r="AQ66" i="15"/>
  <c r="AP66" i="15"/>
  <c r="AQ58" i="15"/>
  <c r="AP58" i="15"/>
  <c r="AQ50" i="15"/>
  <c r="AP50" i="15"/>
  <c r="AQ42" i="15"/>
  <c r="AP42" i="15"/>
  <c r="AQ33" i="15"/>
  <c r="AP33" i="15"/>
  <c r="AQ25" i="15"/>
  <c r="AP25" i="15"/>
  <c r="AP17" i="15"/>
  <c r="AQ17" i="15"/>
  <c r="AQ9" i="15"/>
  <c r="AP9" i="15"/>
  <c r="AQ1125" i="15"/>
  <c r="AP1125" i="15"/>
  <c r="AQ1085" i="15"/>
  <c r="AP1085" i="15"/>
  <c r="AQ1029" i="15"/>
  <c r="AP1029" i="15"/>
  <c r="AQ973" i="15"/>
  <c r="AP973" i="15"/>
  <c r="AQ917" i="15"/>
  <c r="AP917" i="15"/>
  <c r="AQ869" i="15"/>
  <c r="AP869" i="15"/>
  <c r="AQ805" i="15"/>
  <c r="AP805" i="15"/>
  <c r="AQ749" i="15"/>
  <c r="AP749" i="15"/>
  <c r="AQ693" i="15"/>
  <c r="AP693" i="15"/>
  <c r="AQ637" i="15"/>
  <c r="AP637" i="15"/>
  <c r="AQ589" i="15"/>
  <c r="AP589" i="15"/>
  <c r="AQ541" i="15"/>
  <c r="AP541" i="15"/>
  <c r="AQ493" i="15"/>
  <c r="AP493" i="15"/>
  <c r="AQ445" i="15"/>
  <c r="AP445" i="15"/>
  <c r="AQ389" i="15"/>
  <c r="AP389" i="15"/>
  <c r="AQ333" i="15"/>
  <c r="AP333" i="15"/>
  <c r="AQ277" i="15"/>
  <c r="AP277" i="15"/>
  <c r="AQ229" i="15"/>
  <c r="AP229" i="15"/>
  <c r="AQ149" i="15"/>
  <c r="AP149" i="15"/>
  <c r="AQ41" i="15"/>
  <c r="AP41" i="15"/>
  <c r="AQ1131" i="15"/>
  <c r="AP1131" i="15"/>
  <c r="AQ1123" i="15"/>
  <c r="AP1123" i="15"/>
  <c r="AQ1115" i="15"/>
  <c r="AP1115" i="15"/>
  <c r="AQ1107" i="15"/>
  <c r="AP1107" i="15"/>
  <c r="AQ1099" i="15"/>
  <c r="AP1099" i="15"/>
  <c r="AQ1091" i="15"/>
  <c r="AP1091" i="15"/>
  <c r="AQ1083" i="15"/>
  <c r="AP1083" i="15"/>
  <c r="AQ1075" i="15"/>
  <c r="AP1075" i="15"/>
  <c r="AQ1067" i="15"/>
  <c r="AP1067" i="15"/>
  <c r="AQ1059" i="15"/>
  <c r="AP1059" i="15"/>
  <c r="AQ1051" i="15"/>
  <c r="AP1051" i="15"/>
  <c r="AQ1043" i="15"/>
  <c r="AP1043" i="15"/>
  <c r="AQ1035" i="15"/>
  <c r="AP1035" i="15"/>
  <c r="AQ1027" i="15"/>
  <c r="AP1027" i="15"/>
  <c r="AQ1019" i="15"/>
  <c r="AP1019" i="15"/>
  <c r="AQ1011" i="15"/>
  <c r="AP1011" i="15"/>
  <c r="AQ1003" i="15"/>
  <c r="AP1003" i="15"/>
  <c r="AQ995" i="15"/>
  <c r="AP995" i="15"/>
  <c r="AQ987" i="15"/>
  <c r="AP987" i="15"/>
  <c r="AQ979" i="15"/>
  <c r="AP979" i="15"/>
  <c r="AQ971" i="15"/>
  <c r="AP971" i="15"/>
  <c r="AQ963" i="15"/>
  <c r="AP963" i="15"/>
  <c r="AQ955" i="15"/>
  <c r="AP955" i="15"/>
  <c r="AQ947" i="15"/>
  <c r="AP947" i="15"/>
  <c r="AQ939" i="15"/>
  <c r="AP939" i="15"/>
  <c r="AQ931" i="15"/>
  <c r="AP931" i="15"/>
  <c r="AQ923" i="15"/>
  <c r="AP923" i="15"/>
  <c r="AQ915" i="15"/>
  <c r="AP915" i="15"/>
  <c r="AQ907" i="15"/>
  <c r="AP907" i="15"/>
  <c r="AQ899" i="15"/>
  <c r="AP899" i="15"/>
  <c r="AQ891" i="15"/>
  <c r="AP891" i="15"/>
  <c r="AQ883" i="15"/>
  <c r="AP883" i="15"/>
  <c r="AQ875" i="15"/>
  <c r="AP875" i="15"/>
  <c r="AQ867" i="15"/>
  <c r="AP867" i="15"/>
  <c r="AQ859" i="15"/>
  <c r="AP859" i="15"/>
  <c r="AQ851" i="15"/>
  <c r="AP851" i="15"/>
  <c r="AQ843" i="15"/>
  <c r="AP843" i="15"/>
  <c r="AQ835" i="15"/>
  <c r="AP835" i="15"/>
  <c r="AQ827" i="15"/>
  <c r="AP827" i="15"/>
  <c r="AQ819" i="15"/>
  <c r="AP819" i="15"/>
  <c r="AQ811" i="15"/>
  <c r="AP811" i="15"/>
  <c r="AQ803" i="15"/>
  <c r="AP803" i="15"/>
  <c r="AQ795" i="15"/>
  <c r="AP795" i="15"/>
  <c r="AQ787" i="15"/>
  <c r="AP787" i="15"/>
  <c r="AQ779" i="15"/>
  <c r="AP779" i="15"/>
  <c r="AQ771" i="15"/>
  <c r="AP771" i="15"/>
  <c r="AQ763" i="15"/>
  <c r="AP763" i="15"/>
  <c r="AQ755" i="15"/>
  <c r="AP755" i="15"/>
  <c r="AQ747" i="15"/>
  <c r="AP747" i="15"/>
  <c r="AQ739" i="15"/>
  <c r="AP739" i="15"/>
  <c r="AQ731" i="15"/>
  <c r="AP731" i="15"/>
  <c r="AQ723" i="15"/>
  <c r="AP723" i="15"/>
  <c r="AQ715" i="15"/>
  <c r="AP715" i="15"/>
  <c r="AQ707" i="15"/>
  <c r="AP707" i="15"/>
  <c r="AQ699" i="15"/>
  <c r="AP699" i="15"/>
  <c r="AQ691" i="15"/>
  <c r="AP691" i="15"/>
  <c r="AQ683" i="15"/>
  <c r="AP683" i="15"/>
  <c r="AQ675" i="15"/>
  <c r="AP675" i="15"/>
  <c r="AQ667" i="15"/>
  <c r="AP667" i="15"/>
  <c r="AQ659" i="15"/>
  <c r="AP659" i="15"/>
  <c r="AQ651" i="15"/>
  <c r="AP651" i="15"/>
  <c r="AQ643" i="15"/>
  <c r="AP643" i="15"/>
  <c r="AQ635" i="15"/>
  <c r="AP635" i="15"/>
  <c r="AQ627" i="15"/>
  <c r="AP627" i="15"/>
  <c r="AQ619" i="15"/>
  <c r="AP619" i="15"/>
  <c r="AQ611" i="15"/>
  <c r="AP611" i="15"/>
  <c r="AQ603" i="15"/>
  <c r="AP603" i="15"/>
  <c r="AQ595" i="15"/>
  <c r="AP595" i="15"/>
  <c r="AQ587" i="15"/>
  <c r="AP587" i="15"/>
  <c r="AQ579" i="15"/>
  <c r="AP579" i="15"/>
  <c r="AQ571" i="15"/>
  <c r="AP571" i="15"/>
  <c r="AQ563" i="15"/>
  <c r="AP563" i="15"/>
  <c r="AQ555" i="15"/>
  <c r="AP555" i="15"/>
  <c r="AQ547" i="15"/>
  <c r="AP547" i="15"/>
  <c r="AQ539" i="15"/>
  <c r="AP539" i="15"/>
  <c r="AQ531" i="15"/>
  <c r="AP531" i="15"/>
  <c r="AQ523" i="15"/>
  <c r="AP523" i="15"/>
  <c r="AQ515" i="15"/>
  <c r="AP515" i="15"/>
  <c r="AQ507" i="15"/>
  <c r="AP507" i="15"/>
  <c r="AQ499" i="15"/>
  <c r="AP499" i="15"/>
  <c r="AQ491" i="15"/>
  <c r="AP491" i="15"/>
  <c r="AQ483" i="15"/>
  <c r="AP483" i="15"/>
  <c r="AQ475" i="15"/>
  <c r="AP475" i="15"/>
  <c r="AQ467" i="15"/>
  <c r="AP467" i="15"/>
  <c r="AQ459" i="15"/>
  <c r="AP459" i="15"/>
  <c r="AQ451" i="15"/>
  <c r="AP451" i="15"/>
  <c r="AQ443" i="15"/>
  <c r="AP443" i="15"/>
  <c r="AQ435" i="15"/>
  <c r="AP435" i="15"/>
  <c r="AQ427" i="15"/>
  <c r="AP427" i="15"/>
  <c r="AQ419" i="15"/>
  <c r="AP419" i="15"/>
  <c r="AQ411" i="15"/>
  <c r="AP411" i="15"/>
  <c r="AQ403" i="15"/>
  <c r="AP403" i="15"/>
  <c r="AQ395" i="15"/>
  <c r="AP395" i="15"/>
  <c r="AQ387" i="15"/>
  <c r="AP387" i="15"/>
  <c r="AQ379" i="15"/>
  <c r="AP379" i="15"/>
  <c r="AQ371" i="15"/>
  <c r="AP371" i="15"/>
  <c r="AQ363" i="15"/>
  <c r="AP363" i="15"/>
  <c r="AQ355" i="15"/>
  <c r="AP355" i="15"/>
  <c r="AQ347" i="15"/>
  <c r="AP347" i="15"/>
  <c r="AQ339" i="15"/>
  <c r="AP339" i="15"/>
  <c r="AQ331" i="15"/>
  <c r="AP331" i="15"/>
  <c r="AQ323" i="15"/>
  <c r="AP323" i="15"/>
  <c r="AQ315" i="15"/>
  <c r="AP315" i="15"/>
  <c r="AQ307" i="15"/>
  <c r="AP307" i="15"/>
  <c r="AQ299" i="15"/>
  <c r="AP299" i="15"/>
  <c r="AQ291" i="15"/>
  <c r="AP291" i="15"/>
  <c r="AQ283" i="15"/>
  <c r="AP283" i="15"/>
  <c r="AQ275" i="15"/>
  <c r="AP275" i="15"/>
  <c r="AQ267" i="15"/>
  <c r="AP267" i="15"/>
  <c r="AQ259" i="15"/>
  <c r="AP259" i="15"/>
  <c r="AQ251" i="15"/>
  <c r="AP251" i="15"/>
  <c r="AQ243" i="15"/>
  <c r="AP243" i="15"/>
  <c r="AQ235" i="15"/>
  <c r="AP235" i="15"/>
  <c r="AQ227" i="15"/>
  <c r="AP227" i="15"/>
  <c r="AQ219" i="15"/>
  <c r="AP219" i="15"/>
  <c r="AQ211" i="15"/>
  <c r="AP211" i="15"/>
  <c r="AQ203" i="15"/>
  <c r="AP203" i="15"/>
  <c r="AQ195" i="15"/>
  <c r="AP195" i="15"/>
  <c r="AQ187" i="15"/>
  <c r="AP187" i="15"/>
  <c r="AQ179" i="15"/>
  <c r="AP179" i="15"/>
  <c r="AQ171" i="15"/>
  <c r="AP171" i="15"/>
  <c r="AQ163" i="15"/>
  <c r="AP163" i="15"/>
  <c r="AQ155" i="15"/>
  <c r="AP155" i="15"/>
  <c r="AQ147" i="15"/>
  <c r="AP147" i="15"/>
  <c r="AQ139" i="15"/>
  <c r="AP139" i="15"/>
  <c r="AQ131" i="15"/>
  <c r="AP131" i="15"/>
  <c r="AQ123" i="15"/>
  <c r="AP123" i="15"/>
  <c r="AQ114" i="15"/>
  <c r="AP114" i="15"/>
  <c r="AQ106" i="15"/>
  <c r="AP106" i="15"/>
  <c r="AQ98" i="15"/>
  <c r="AP98" i="15"/>
  <c r="AQ90" i="15"/>
  <c r="AP90" i="15"/>
  <c r="AQ82" i="15"/>
  <c r="AP82" i="15"/>
  <c r="AQ73" i="15"/>
  <c r="AP73" i="15"/>
  <c r="AQ65" i="15"/>
  <c r="AP65" i="15"/>
  <c r="AQ57" i="15"/>
  <c r="AP57" i="15"/>
  <c r="AP49" i="15"/>
  <c r="AQ49" i="15"/>
  <c r="AQ40" i="15"/>
  <c r="AP40" i="15"/>
  <c r="AQ32" i="15"/>
  <c r="AP32" i="15"/>
  <c r="AQ24" i="15"/>
  <c r="AP24" i="15"/>
  <c r="AQ16" i="15"/>
  <c r="AP16" i="15"/>
  <c r="AQ8" i="15"/>
  <c r="AP8" i="15"/>
  <c r="AQ1101" i="15"/>
  <c r="AP1101" i="15"/>
  <c r="AQ1045" i="15"/>
  <c r="AP1045" i="15"/>
  <c r="AQ981" i="15"/>
  <c r="AP981" i="15"/>
  <c r="AQ933" i="15"/>
  <c r="AP933" i="15"/>
  <c r="AQ877" i="15"/>
  <c r="AP877" i="15"/>
  <c r="AQ821" i="15"/>
  <c r="AP821" i="15"/>
  <c r="AQ773" i="15"/>
  <c r="AP773" i="15"/>
  <c r="AQ717" i="15"/>
  <c r="AP717" i="15"/>
  <c r="AQ661" i="15"/>
  <c r="AP661" i="15"/>
  <c r="AQ597" i="15"/>
  <c r="AP597" i="15"/>
  <c r="AQ533" i="15"/>
  <c r="AP533" i="15"/>
  <c r="AQ477" i="15"/>
  <c r="AP477" i="15"/>
  <c r="AQ421" i="15"/>
  <c r="AP421" i="15"/>
  <c r="AQ381" i="15"/>
  <c r="AP381" i="15"/>
  <c r="AQ325" i="15"/>
  <c r="AP325" i="15"/>
  <c r="AQ269" i="15"/>
  <c r="AP269" i="15"/>
  <c r="AQ221" i="15"/>
  <c r="AP221" i="15"/>
  <c r="AQ173" i="15"/>
  <c r="AP173" i="15"/>
  <c r="AQ108" i="15"/>
  <c r="AP108" i="15"/>
  <c r="AQ92" i="15"/>
  <c r="AP92" i="15"/>
  <c r="AQ75" i="15"/>
  <c r="AP75" i="15"/>
  <c r="AQ51" i="15"/>
  <c r="AP51" i="15"/>
  <c r="AQ10" i="15"/>
  <c r="AP10" i="15"/>
  <c r="AQ1130" i="15"/>
  <c r="AP1130" i="15"/>
  <c r="AQ1122" i="15"/>
  <c r="AP1122" i="15"/>
  <c r="AQ1114" i="15"/>
  <c r="AP1114" i="15"/>
  <c r="AQ1106" i="15"/>
  <c r="AP1106" i="15"/>
  <c r="AQ1098" i="15"/>
  <c r="AP1098" i="15"/>
  <c r="AQ1090" i="15"/>
  <c r="AP1090" i="15"/>
  <c r="AQ1082" i="15"/>
  <c r="AP1082" i="15"/>
  <c r="AQ1074" i="15"/>
  <c r="AP1074" i="15"/>
  <c r="AQ1066" i="15"/>
  <c r="AP1066" i="15"/>
  <c r="AQ1058" i="15"/>
  <c r="AP1058" i="15"/>
  <c r="AP1050" i="15"/>
  <c r="AQ1050" i="15"/>
  <c r="AQ1042" i="15"/>
  <c r="AP1042" i="15"/>
  <c r="AQ1034" i="15"/>
  <c r="AP1034" i="15"/>
  <c r="AQ1026" i="15"/>
  <c r="AP1026" i="15"/>
  <c r="AQ1018" i="15"/>
  <c r="AP1018" i="15"/>
  <c r="AQ1010" i="15"/>
  <c r="AP1010" i="15"/>
  <c r="AQ1002" i="15"/>
  <c r="AP1002" i="15"/>
  <c r="AQ994" i="15"/>
  <c r="AP994" i="15"/>
  <c r="AQ986" i="15"/>
  <c r="AP986" i="15"/>
  <c r="AQ978" i="15"/>
  <c r="AP978" i="15"/>
  <c r="AQ970" i="15"/>
  <c r="AP970" i="15"/>
  <c r="AQ962" i="15"/>
  <c r="AP962" i="15"/>
  <c r="AQ954" i="15"/>
  <c r="AP954" i="15"/>
  <c r="AQ946" i="15"/>
  <c r="AP946" i="15"/>
  <c r="AQ938" i="15"/>
  <c r="AP938" i="15"/>
  <c r="AQ930" i="15"/>
  <c r="AP930" i="15"/>
  <c r="AP922" i="15"/>
  <c r="AQ922" i="15"/>
  <c r="AQ914" i="15"/>
  <c r="AP914" i="15"/>
  <c r="AQ906" i="15"/>
  <c r="AP906" i="15"/>
  <c r="AQ898" i="15"/>
  <c r="AP898" i="15"/>
  <c r="AQ890" i="15"/>
  <c r="AP890" i="15"/>
  <c r="AQ882" i="15"/>
  <c r="AP882" i="15"/>
  <c r="AQ874" i="15"/>
  <c r="AP874" i="15"/>
  <c r="AQ866" i="15"/>
  <c r="AP866" i="15"/>
  <c r="AQ858" i="15"/>
  <c r="AP858" i="15"/>
  <c r="AQ850" i="15"/>
  <c r="AP850" i="15"/>
  <c r="AQ842" i="15"/>
  <c r="AP842" i="15"/>
  <c r="AQ834" i="15"/>
  <c r="AP834" i="15"/>
  <c r="AQ826" i="15"/>
  <c r="AP826" i="15"/>
  <c r="AQ818" i="15"/>
  <c r="AP818" i="15"/>
  <c r="AQ810" i="15"/>
  <c r="AP810" i="15"/>
  <c r="AQ802" i="15"/>
  <c r="AP802" i="15"/>
  <c r="AP794" i="15"/>
  <c r="AQ794" i="15"/>
  <c r="AQ786" i="15"/>
  <c r="AP786" i="15"/>
  <c r="AQ778" i="15"/>
  <c r="AP778" i="15"/>
  <c r="AQ770" i="15"/>
  <c r="AP770" i="15"/>
  <c r="AQ762" i="15"/>
  <c r="AP762" i="15"/>
  <c r="AQ754" i="15"/>
  <c r="AP754" i="15"/>
  <c r="AQ746" i="15"/>
  <c r="AP746" i="15"/>
  <c r="AQ738" i="15"/>
  <c r="AP738" i="15"/>
  <c r="AQ730" i="15"/>
  <c r="AP730" i="15"/>
  <c r="AQ722" i="15"/>
  <c r="AP722" i="15"/>
  <c r="AQ714" i="15"/>
  <c r="AP714" i="15"/>
  <c r="AQ706" i="15"/>
  <c r="AP706" i="15"/>
  <c r="AQ698" i="15"/>
  <c r="AP698" i="15"/>
  <c r="AQ690" i="15"/>
  <c r="AP690" i="15"/>
  <c r="AQ682" i="15"/>
  <c r="AP682" i="15"/>
  <c r="AQ674" i="15"/>
  <c r="AP674" i="15"/>
  <c r="AQ666" i="15"/>
  <c r="AP666" i="15"/>
  <c r="AQ658" i="15"/>
  <c r="AP658" i="15"/>
  <c r="AQ650" i="15"/>
  <c r="AP650" i="15"/>
  <c r="AQ642" i="15"/>
  <c r="AP642" i="15"/>
  <c r="AQ634" i="15"/>
  <c r="AP634" i="15"/>
  <c r="AQ626" i="15"/>
  <c r="AP626" i="15"/>
  <c r="AQ618" i="15"/>
  <c r="AP618" i="15"/>
  <c r="AQ610" i="15"/>
  <c r="AP610" i="15"/>
  <c r="AQ602" i="15"/>
  <c r="AP602" i="15"/>
  <c r="AQ594" i="15"/>
  <c r="AP594" i="15"/>
  <c r="AQ586" i="15"/>
  <c r="AP586" i="15"/>
  <c r="AQ578" i="15"/>
  <c r="AP578" i="15"/>
  <c r="AQ570" i="15"/>
  <c r="AP570" i="15"/>
  <c r="AQ562" i="15"/>
  <c r="AP562" i="15"/>
  <c r="AQ554" i="15"/>
  <c r="AP554" i="15"/>
  <c r="AQ546" i="15"/>
  <c r="AP546" i="15"/>
  <c r="AQ538" i="15"/>
  <c r="AP538" i="15"/>
  <c r="AQ530" i="15"/>
  <c r="AP530" i="15"/>
  <c r="AQ522" i="15"/>
  <c r="AP522" i="15"/>
  <c r="AQ514" i="15"/>
  <c r="AP514" i="15"/>
  <c r="AQ506" i="15"/>
  <c r="AP506" i="15"/>
  <c r="AQ498" i="15"/>
  <c r="AP498" i="15"/>
  <c r="AQ490" i="15"/>
  <c r="AP490" i="15"/>
  <c r="AQ482" i="15"/>
  <c r="AP482" i="15"/>
  <c r="AQ474" i="15"/>
  <c r="AP474" i="15"/>
  <c r="AQ466" i="15"/>
  <c r="AP466" i="15"/>
  <c r="AQ458" i="15"/>
  <c r="AP458" i="15"/>
  <c r="AQ450" i="15"/>
  <c r="AP450" i="15"/>
  <c r="AQ442" i="15"/>
  <c r="AP442" i="15"/>
  <c r="AQ434" i="15"/>
  <c r="AP434" i="15"/>
  <c r="AQ426" i="15"/>
  <c r="AP426" i="15"/>
  <c r="AQ418" i="15"/>
  <c r="AP418" i="15"/>
  <c r="AQ410" i="15"/>
  <c r="AP410" i="15"/>
  <c r="AQ402" i="15"/>
  <c r="AP402" i="15"/>
  <c r="AQ394" i="15"/>
  <c r="AP394" i="15"/>
  <c r="AQ386" i="15"/>
  <c r="AP386" i="15"/>
  <c r="AQ378" i="15"/>
  <c r="AP378" i="15"/>
  <c r="AQ370" i="15"/>
  <c r="AP370" i="15"/>
  <c r="AQ362" i="15"/>
  <c r="AP362" i="15"/>
  <c r="AQ354" i="15"/>
  <c r="AP354" i="15"/>
  <c r="AQ346" i="15"/>
  <c r="AP346" i="15"/>
  <c r="AQ338" i="15"/>
  <c r="AP338" i="15"/>
  <c r="AQ330" i="15"/>
  <c r="AP330" i="15"/>
  <c r="AQ322" i="15"/>
  <c r="AP322" i="15"/>
  <c r="AQ314" i="15"/>
  <c r="AP314" i="15"/>
  <c r="AQ306" i="15"/>
  <c r="AP306" i="15"/>
  <c r="AQ298" i="15"/>
  <c r="AP298" i="15"/>
  <c r="AQ290" i="15"/>
  <c r="AP290" i="15"/>
  <c r="AQ282" i="15"/>
  <c r="AP282" i="15"/>
  <c r="AQ274" i="15"/>
  <c r="AP274" i="15"/>
  <c r="AQ266" i="15"/>
  <c r="AP266" i="15"/>
  <c r="AQ258" i="15"/>
  <c r="AP258" i="15"/>
  <c r="AQ250" i="15"/>
  <c r="AP250" i="15"/>
  <c r="AQ242" i="15"/>
  <c r="AP242" i="15"/>
  <c r="AQ234" i="15"/>
  <c r="AP234" i="15"/>
  <c r="AQ226" i="15"/>
  <c r="AP226" i="15"/>
  <c r="AQ218" i="15"/>
  <c r="AP218" i="15"/>
  <c r="AQ210" i="15"/>
  <c r="AP210" i="15"/>
  <c r="AQ202" i="15"/>
  <c r="AP202" i="15"/>
  <c r="AQ194" i="15"/>
  <c r="AP194" i="15"/>
  <c r="AQ186" i="15"/>
  <c r="AP186" i="15"/>
  <c r="AQ178" i="15"/>
  <c r="AP178" i="15"/>
  <c r="AQ170" i="15"/>
  <c r="AP170" i="15"/>
  <c r="AQ162" i="15"/>
  <c r="AP162" i="15"/>
  <c r="AQ154" i="15"/>
  <c r="AP154" i="15"/>
  <c r="AQ146" i="15"/>
  <c r="AP146" i="15"/>
  <c r="AQ138" i="15"/>
  <c r="AP138" i="15"/>
  <c r="AQ130" i="15"/>
  <c r="AP130" i="15"/>
  <c r="AQ122" i="15"/>
  <c r="AP122" i="15"/>
  <c r="AP113" i="15"/>
  <c r="AQ113" i="15"/>
  <c r="AQ105" i="15"/>
  <c r="AP105" i="15"/>
  <c r="AQ97" i="15"/>
  <c r="AP97" i="15"/>
  <c r="AQ89" i="15"/>
  <c r="AP89" i="15"/>
  <c r="AP81" i="15"/>
  <c r="AQ81" i="15"/>
  <c r="AQ72" i="15"/>
  <c r="AP72" i="15"/>
  <c r="AQ64" i="15"/>
  <c r="AP64" i="15"/>
  <c r="AQ56" i="15"/>
  <c r="AP56" i="15"/>
  <c r="AQ48" i="15"/>
  <c r="AP48" i="15"/>
  <c r="AQ39" i="15"/>
  <c r="AP39" i="15"/>
  <c r="AQ31" i="15"/>
  <c r="AP31" i="15"/>
  <c r="AQ23" i="15"/>
  <c r="AP23" i="15"/>
  <c r="AQ15" i="15"/>
  <c r="AP15" i="15"/>
  <c r="AQ7" i="15"/>
  <c r="AP7" i="15"/>
  <c r="AQ1117" i="15"/>
  <c r="AP1117" i="15"/>
  <c r="AQ1069" i="15"/>
  <c r="AP1069" i="15"/>
  <c r="AQ1013" i="15"/>
  <c r="AP1013" i="15"/>
  <c r="AQ957" i="15"/>
  <c r="AP957" i="15"/>
  <c r="AQ901" i="15"/>
  <c r="AP901" i="15"/>
  <c r="AQ845" i="15"/>
  <c r="AP845" i="15"/>
  <c r="AQ797" i="15"/>
  <c r="AP797" i="15"/>
  <c r="AQ741" i="15"/>
  <c r="AP741" i="15"/>
  <c r="AQ685" i="15"/>
  <c r="AP685" i="15"/>
  <c r="AQ629" i="15"/>
  <c r="AP629" i="15"/>
  <c r="AQ573" i="15"/>
  <c r="AP573" i="15"/>
  <c r="AQ525" i="15"/>
  <c r="AP525" i="15"/>
  <c r="AQ469" i="15"/>
  <c r="AP469" i="15"/>
  <c r="AQ405" i="15"/>
  <c r="AP405" i="15"/>
  <c r="AQ349" i="15"/>
  <c r="AP349" i="15"/>
  <c r="AQ301" i="15"/>
  <c r="AP301" i="15"/>
  <c r="AQ245" i="15"/>
  <c r="AP245" i="15"/>
  <c r="AQ189" i="15"/>
  <c r="AP189" i="15"/>
  <c r="AQ133" i="15"/>
  <c r="AP133" i="15"/>
  <c r="AQ43" i="15"/>
  <c r="AP43" i="15"/>
  <c r="AQ1137" i="15"/>
  <c r="AP1137" i="15"/>
  <c r="AQ1129" i="15"/>
  <c r="AP1129" i="15"/>
  <c r="AQ1121" i="15"/>
  <c r="AP1121" i="15"/>
  <c r="AQ1113" i="15"/>
  <c r="AP1113" i="15"/>
  <c r="AQ1105" i="15"/>
  <c r="AP1105" i="15"/>
  <c r="AQ1097" i="15"/>
  <c r="AP1097" i="15"/>
  <c r="AQ1089" i="15"/>
  <c r="AP1089" i="15"/>
  <c r="AQ1081" i="15"/>
  <c r="AP1081" i="15"/>
  <c r="AQ1073" i="15"/>
  <c r="AP1073" i="15"/>
  <c r="AQ1065" i="15"/>
  <c r="AP1065" i="15"/>
  <c r="AQ1057" i="15"/>
  <c r="AP1057" i="15"/>
  <c r="AQ1049" i="15"/>
  <c r="AP1049" i="15"/>
  <c r="AQ1041" i="15"/>
  <c r="AP1041" i="15"/>
  <c r="AQ1033" i="15"/>
  <c r="AP1033" i="15"/>
  <c r="AQ1025" i="15"/>
  <c r="AP1025" i="15"/>
  <c r="AQ1017" i="15"/>
  <c r="AP1017" i="15"/>
  <c r="AQ1009" i="15"/>
  <c r="AP1009" i="15"/>
  <c r="AQ1001" i="15"/>
  <c r="AP1001" i="15"/>
  <c r="AQ993" i="15"/>
  <c r="AP993" i="15"/>
  <c r="AQ985" i="15"/>
  <c r="AP985" i="15"/>
  <c r="AQ977" i="15"/>
  <c r="AP977" i="15"/>
  <c r="AQ969" i="15"/>
  <c r="AP969" i="15"/>
  <c r="AQ961" i="15"/>
  <c r="AP961" i="15"/>
  <c r="AQ953" i="15"/>
  <c r="AP953" i="15"/>
  <c r="AQ945" i="15"/>
  <c r="AP945" i="15"/>
  <c r="AQ937" i="15"/>
  <c r="AP937" i="15"/>
  <c r="AQ929" i="15"/>
  <c r="AP929" i="15"/>
  <c r="AQ921" i="15"/>
  <c r="AP921" i="15"/>
  <c r="AQ913" i="15"/>
  <c r="AP913" i="15"/>
  <c r="AQ905" i="15"/>
  <c r="AP905" i="15"/>
  <c r="AQ897" i="15"/>
  <c r="AP897" i="15"/>
  <c r="AQ889" i="15"/>
  <c r="AP889" i="15"/>
  <c r="AQ881" i="15"/>
  <c r="AP881" i="15"/>
  <c r="AQ873" i="15"/>
  <c r="AP873" i="15"/>
  <c r="AQ865" i="15"/>
  <c r="AP865" i="15"/>
  <c r="AQ857" i="15"/>
  <c r="AP857" i="15"/>
  <c r="AQ849" i="15"/>
  <c r="AP849" i="15"/>
  <c r="AQ841" i="15"/>
  <c r="AP841" i="15"/>
  <c r="AQ833" i="15"/>
  <c r="AP833" i="15"/>
  <c r="AQ825" i="15"/>
  <c r="AP825" i="15"/>
  <c r="AQ817" i="15"/>
  <c r="AP817" i="15"/>
  <c r="AQ809" i="15"/>
  <c r="AP809" i="15"/>
  <c r="AQ801" i="15"/>
  <c r="AP801" i="15"/>
  <c r="AQ793" i="15"/>
  <c r="AP793" i="15"/>
  <c r="AQ785" i="15"/>
  <c r="AP785" i="15"/>
  <c r="AQ777" i="15"/>
  <c r="AP777" i="15"/>
  <c r="AQ769" i="15"/>
  <c r="AP769" i="15"/>
  <c r="AQ761" i="15"/>
  <c r="AP761" i="15"/>
  <c r="AQ753" i="15"/>
  <c r="AP753" i="15"/>
  <c r="AQ745" i="15"/>
  <c r="AP745" i="15"/>
  <c r="AQ737" i="15"/>
  <c r="AP737" i="15"/>
  <c r="AQ729" i="15"/>
  <c r="AP729" i="15"/>
  <c r="AQ721" i="15"/>
  <c r="AP721" i="15"/>
  <c r="AQ713" i="15"/>
  <c r="AP713" i="15"/>
  <c r="AQ705" i="15"/>
  <c r="AP705" i="15"/>
  <c r="AQ697" i="15"/>
  <c r="AP697" i="15"/>
  <c r="AQ689" i="15"/>
  <c r="AP689" i="15"/>
  <c r="AQ681" i="15"/>
  <c r="AP681" i="15"/>
  <c r="AQ673" i="15"/>
  <c r="AP673" i="15"/>
  <c r="AQ665" i="15"/>
  <c r="AP665" i="15"/>
  <c r="AQ657" i="15"/>
  <c r="AP657" i="15"/>
  <c r="AQ649" i="15"/>
  <c r="AP649" i="15"/>
  <c r="AQ641" i="15"/>
  <c r="AP641" i="15"/>
  <c r="AQ633" i="15"/>
  <c r="AP633" i="15"/>
  <c r="AQ625" i="15"/>
  <c r="AP625" i="15"/>
  <c r="AQ617" i="15"/>
  <c r="AP617" i="15"/>
  <c r="AQ609" i="15"/>
  <c r="AP609" i="15"/>
  <c r="AQ601" i="15"/>
  <c r="AP601" i="15"/>
  <c r="AQ593" i="15"/>
  <c r="AP593" i="15"/>
  <c r="AQ585" i="15"/>
  <c r="AP585" i="15"/>
  <c r="AQ577" i="15"/>
  <c r="AP577" i="15"/>
  <c r="AQ569" i="15"/>
  <c r="AP569" i="15"/>
  <c r="AQ561" i="15"/>
  <c r="AP561" i="15"/>
  <c r="AQ553" i="15"/>
  <c r="AP553" i="15"/>
  <c r="AQ545" i="15"/>
  <c r="AP545" i="15"/>
  <c r="AQ537" i="15"/>
  <c r="AP537" i="15"/>
  <c r="AQ529" i="15"/>
  <c r="AP529" i="15"/>
  <c r="AQ521" i="15"/>
  <c r="AP521" i="15"/>
  <c r="AQ513" i="15"/>
  <c r="AP513" i="15"/>
  <c r="AQ505" i="15"/>
  <c r="AP505" i="15"/>
  <c r="AP497" i="15"/>
  <c r="AQ497" i="15"/>
  <c r="AQ489" i="15"/>
  <c r="AP489" i="15"/>
  <c r="AQ481" i="15"/>
  <c r="AP481" i="15"/>
  <c r="AQ473" i="15"/>
  <c r="AP473" i="15"/>
  <c r="AP465" i="15"/>
  <c r="AQ465" i="15"/>
  <c r="AQ457" i="15"/>
  <c r="AP457" i="15"/>
  <c r="AQ449" i="15"/>
  <c r="AP449" i="15"/>
  <c r="AQ441" i="15"/>
  <c r="AP441" i="15"/>
  <c r="AQ433" i="15"/>
  <c r="AP433" i="15"/>
  <c r="AQ425" i="15"/>
  <c r="AP425" i="15"/>
  <c r="AQ417" i="15"/>
  <c r="AP417" i="15"/>
  <c r="AQ409" i="15"/>
  <c r="AP409" i="15"/>
  <c r="AQ401" i="15"/>
  <c r="AP401" i="15"/>
  <c r="AQ393" i="15"/>
  <c r="AP393" i="15"/>
  <c r="AQ385" i="15"/>
  <c r="AP385" i="15"/>
  <c r="AQ377" i="15"/>
  <c r="AP377" i="15"/>
  <c r="AP369" i="15"/>
  <c r="AQ369" i="15"/>
  <c r="AQ361" i="15"/>
  <c r="AP361" i="15"/>
  <c r="AQ353" i="15"/>
  <c r="AP353" i="15"/>
  <c r="AQ345" i="15"/>
  <c r="AP345" i="15"/>
  <c r="AP337" i="15"/>
  <c r="AQ337" i="15"/>
  <c r="AQ329" i="15"/>
  <c r="AP329" i="15"/>
  <c r="AQ321" i="15"/>
  <c r="AP321" i="15"/>
  <c r="AQ313" i="15"/>
  <c r="AP313" i="15"/>
  <c r="AQ305" i="15"/>
  <c r="AP305" i="15"/>
  <c r="AQ297" i="15"/>
  <c r="AP297" i="15"/>
  <c r="AQ289" i="15"/>
  <c r="AP289" i="15"/>
  <c r="AQ281" i="15"/>
  <c r="AP281" i="15"/>
  <c r="AQ273" i="15"/>
  <c r="AP273" i="15"/>
  <c r="AQ265" i="15"/>
  <c r="AP265" i="15"/>
  <c r="AQ257" i="15"/>
  <c r="AP257" i="15"/>
  <c r="AQ249" i="15"/>
  <c r="AP249" i="15"/>
  <c r="AP241" i="15"/>
  <c r="AQ241" i="15"/>
  <c r="AQ233" i="15"/>
  <c r="AP233" i="15"/>
  <c r="AQ225" i="15"/>
  <c r="AP225" i="15"/>
  <c r="AQ217" i="15"/>
  <c r="AP217" i="15"/>
  <c r="AP209" i="15"/>
  <c r="AQ209" i="15"/>
  <c r="AQ201" i="15"/>
  <c r="AP201" i="15"/>
  <c r="AQ193" i="15"/>
  <c r="AP193" i="15"/>
  <c r="AQ185" i="15"/>
  <c r="AP185" i="15"/>
  <c r="AQ177" i="15"/>
  <c r="AP177" i="15"/>
  <c r="AQ169" i="15"/>
  <c r="AP169" i="15"/>
  <c r="AQ161" i="15"/>
  <c r="AP161" i="15"/>
  <c r="AQ153" i="15"/>
  <c r="AP153" i="15"/>
  <c r="AQ145" i="15"/>
  <c r="AP145" i="15"/>
  <c r="AQ137" i="15"/>
  <c r="AP137" i="15"/>
  <c r="AQ129" i="15"/>
  <c r="AP129" i="15"/>
  <c r="AQ121" i="15"/>
  <c r="AP121" i="15"/>
  <c r="AQ112" i="15"/>
  <c r="AP112" i="15"/>
  <c r="AQ104" i="15"/>
  <c r="AP104" i="15"/>
  <c r="AQ96" i="15"/>
  <c r="AP96" i="15"/>
  <c r="AQ88" i="15"/>
  <c r="AP88" i="15"/>
  <c r="AQ80" i="15"/>
  <c r="AP80" i="15"/>
  <c r="AQ71" i="15"/>
  <c r="AP71" i="15"/>
  <c r="AQ63" i="15"/>
  <c r="AP63" i="15"/>
  <c r="AQ55" i="15"/>
  <c r="AP55" i="15"/>
  <c r="AQ47" i="15"/>
  <c r="AP47" i="15"/>
  <c r="AQ38" i="15"/>
  <c r="AP38" i="15"/>
  <c r="AQ30" i="15"/>
  <c r="AP30" i="15"/>
  <c r="AQ22" i="15"/>
  <c r="AP22" i="15"/>
  <c r="AQ14" i="15"/>
  <c r="AP14" i="15"/>
  <c r="AQ6" i="15"/>
  <c r="AP6" i="15"/>
  <c r="AQ1061" i="15"/>
  <c r="AP1061" i="15"/>
  <c r="AQ997" i="15"/>
  <c r="AP997" i="15"/>
  <c r="AQ925" i="15"/>
  <c r="AP925" i="15"/>
  <c r="AQ853" i="15"/>
  <c r="AP853" i="15"/>
  <c r="AQ789" i="15"/>
  <c r="AP789" i="15"/>
  <c r="AQ725" i="15"/>
  <c r="AP725" i="15"/>
  <c r="AQ653" i="15"/>
  <c r="AP653" i="15"/>
  <c r="AQ581" i="15"/>
  <c r="AP581" i="15"/>
  <c r="AQ509" i="15"/>
  <c r="AP509" i="15"/>
  <c r="AQ437" i="15"/>
  <c r="AP437" i="15"/>
  <c r="AQ357" i="15"/>
  <c r="AP357" i="15"/>
  <c r="AQ285" i="15"/>
  <c r="AP285" i="15"/>
  <c r="AQ213" i="15"/>
  <c r="AP213" i="15"/>
  <c r="AQ141" i="15"/>
  <c r="AP141" i="15"/>
  <c r="AQ34" i="15"/>
  <c r="AP34" i="15"/>
  <c r="AQ1136" i="15"/>
  <c r="AP1136" i="15"/>
  <c r="AQ1128" i="15"/>
  <c r="AP1128" i="15"/>
  <c r="AQ1120" i="15"/>
  <c r="AP1120" i="15"/>
  <c r="AQ1112" i="15"/>
  <c r="AP1112" i="15"/>
  <c r="AQ1104" i="15"/>
  <c r="AP1104" i="15"/>
  <c r="AQ1096" i="15"/>
  <c r="AP1096" i="15"/>
  <c r="AQ1088" i="15"/>
  <c r="AP1088" i="15"/>
  <c r="AQ1080" i="15"/>
  <c r="AP1080" i="15"/>
  <c r="AQ1072" i="15"/>
  <c r="AP1072" i="15"/>
  <c r="AQ1064" i="15"/>
  <c r="AP1064" i="15"/>
  <c r="AQ1056" i="15"/>
  <c r="AP1056" i="15"/>
  <c r="AQ1048" i="15"/>
  <c r="AP1048" i="15"/>
  <c r="AQ1040" i="15"/>
  <c r="AP1040" i="15"/>
  <c r="AQ1032" i="15"/>
  <c r="AP1032" i="15"/>
  <c r="AQ1024" i="15"/>
  <c r="AP1024" i="15"/>
  <c r="AQ1016" i="15"/>
  <c r="AP1016" i="15"/>
  <c r="AQ1008" i="15"/>
  <c r="AP1008" i="15"/>
  <c r="AQ1000" i="15"/>
  <c r="AP1000" i="15"/>
  <c r="AQ992" i="15"/>
  <c r="AP992" i="15"/>
  <c r="AQ984" i="15"/>
  <c r="AP984" i="15"/>
  <c r="AQ976" i="15"/>
  <c r="AP976" i="15"/>
  <c r="AQ968" i="15"/>
  <c r="AP968" i="15"/>
  <c r="AQ960" i="15"/>
  <c r="AP960" i="15"/>
  <c r="AQ952" i="15"/>
  <c r="AP952" i="15"/>
  <c r="AQ944" i="15"/>
  <c r="AP944" i="15"/>
  <c r="AQ936" i="15"/>
  <c r="AP936" i="15"/>
  <c r="AQ928" i="15"/>
  <c r="AP928" i="15"/>
  <c r="AQ920" i="15"/>
  <c r="AP920" i="15"/>
  <c r="AQ912" i="15"/>
  <c r="AP912" i="15"/>
  <c r="AQ904" i="15"/>
  <c r="AP904" i="15"/>
  <c r="AQ896" i="15"/>
  <c r="AP896" i="15"/>
  <c r="AQ888" i="15"/>
  <c r="AP888" i="15"/>
  <c r="AQ880" i="15"/>
  <c r="AP880" i="15"/>
  <c r="AQ872" i="15"/>
  <c r="AP872" i="15"/>
  <c r="AQ864" i="15"/>
  <c r="AP864" i="15"/>
  <c r="AQ856" i="15"/>
  <c r="AP856" i="15"/>
  <c r="AQ848" i="15"/>
  <c r="AP848" i="15"/>
  <c r="AQ840" i="15"/>
  <c r="AP840" i="15"/>
  <c r="AQ832" i="15"/>
  <c r="AP832" i="15"/>
  <c r="AQ824" i="15"/>
  <c r="AP824" i="15"/>
  <c r="AQ816" i="15"/>
  <c r="AP816" i="15"/>
  <c r="AQ808" i="15"/>
  <c r="AP808" i="15"/>
  <c r="AQ800" i="15"/>
  <c r="AP800" i="15"/>
  <c r="AQ792" i="15"/>
  <c r="AP792" i="15"/>
  <c r="AQ784" i="15"/>
  <c r="AP784" i="15"/>
  <c r="AQ776" i="15"/>
  <c r="AP776" i="15"/>
  <c r="AQ768" i="15"/>
  <c r="AP768" i="15"/>
  <c r="AQ760" i="15"/>
  <c r="AP760" i="15"/>
  <c r="AQ752" i="15"/>
  <c r="AP752" i="15"/>
  <c r="AQ744" i="15"/>
  <c r="AP744" i="15"/>
  <c r="AQ736" i="15"/>
  <c r="AP736" i="15"/>
  <c r="AQ728" i="15"/>
  <c r="AP728" i="15"/>
  <c r="AQ720" i="15"/>
  <c r="AP720" i="15"/>
  <c r="AQ712" i="15"/>
  <c r="AP712" i="15"/>
  <c r="AQ704" i="15"/>
  <c r="AP704" i="15"/>
  <c r="AQ696" i="15"/>
  <c r="AP696" i="15"/>
  <c r="AQ688" i="15"/>
  <c r="AP688" i="15"/>
  <c r="AQ680" i="15"/>
  <c r="AP680" i="15"/>
  <c r="AQ672" i="15"/>
  <c r="AP672" i="15"/>
  <c r="AQ664" i="15"/>
  <c r="AP664" i="15"/>
  <c r="AQ656" i="15"/>
  <c r="AP656" i="15"/>
  <c r="AQ648" i="15"/>
  <c r="AP648" i="15"/>
  <c r="AQ640" i="15"/>
  <c r="AP640" i="15"/>
  <c r="AQ632" i="15"/>
  <c r="AP632" i="15"/>
  <c r="AQ624" i="15"/>
  <c r="AP624" i="15"/>
  <c r="AQ616" i="15"/>
  <c r="AP616" i="15"/>
  <c r="AQ608" i="15"/>
  <c r="AP608" i="15"/>
  <c r="AQ600" i="15"/>
  <c r="AP600" i="15"/>
  <c r="AQ592" i="15"/>
  <c r="AP592" i="15"/>
  <c r="AQ584" i="15"/>
  <c r="AP584" i="15"/>
  <c r="AQ576" i="15"/>
  <c r="AP576" i="15"/>
  <c r="AQ568" i="15"/>
  <c r="AP568" i="15"/>
  <c r="AQ560" i="15"/>
  <c r="AP560" i="15"/>
  <c r="AQ552" i="15"/>
  <c r="AP552" i="15"/>
  <c r="AQ544" i="15"/>
  <c r="AP544" i="15"/>
  <c r="AQ536" i="15"/>
  <c r="AP536" i="15"/>
  <c r="AQ528" i="15"/>
  <c r="AP528" i="15"/>
  <c r="AQ520" i="15"/>
  <c r="AP520" i="15"/>
  <c r="AQ512" i="15"/>
  <c r="AP512" i="15"/>
  <c r="AQ504" i="15"/>
  <c r="AP504" i="15"/>
  <c r="AQ496" i="15"/>
  <c r="AP496" i="15"/>
  <c r="AQ488" i="15"/>
  <c r="AP488" i="15"/>
  <c r="AQ480" i="15"/>
  <c r="AP480" i="15"/>
  <c r="AQ472" i="15"/>
  <c r="AP472" i="15"/>
  <c r="AQ464" i="15"/>
  <c r="AP464" i="15"/>
  <c r="AQ456" i="15"/>
  <c r="AP456" i="15"/>
  <c r="AQ448" i="15"/>
  <c r="AP448" i="15"/>
  <c r="AQ440" i="15"/>
  <c r="AP440" i="15"/>
  <c r="AQ432" i="15"/>
  <c r="AP432" i="15"/>
  <c r="AQ424" i="15"/>
  <c r="AP424" i="15"/>
  <c r="AQ416" i="15"/>
  <c r="AP416" i="15"/>
  <c r="AQ408" i="15"/>
  <c r="AP408" i="15"/>
  <c r="AQ400" i="15"/>
  <c r="AP400" i="15"/>
  <c r="AQ392" i="15"/>
  <c r="AP392" i="15"/>
  <c r="AQ384" i="15"/>
  <c r="AP384" i="15"/>
  <c r="AQ376" i="15"/>
  <c r="AP376" i="15"/>
  <c r="AQ368" i="15"/>
  <c r="AP368" i="15"/>
  <c r="AQ360" i="15"/>
  <c r="AP360" i="15"/>
  <c r="AQ352" i="15"/>
  <c r="AP352" i="15"/>
  <c r="AQ344" i="15"/>
  <c r="AP344" i="15"/>
  <c r="AQ336" i="15"/>
  <c r="AP336" i="15"/>
  <c r="AQ328" i="15"/>
  <c r="AP328" i="15"/>
  <c r="AQ320" i="15"/>
  <c r="AP320" i="15"/>
  <c r="AQ312" i="15"/>
  <c r="AP312" i="15"/>
  <c r="AQ304" i="15"/>
  <c r="AP304" i="15"/>
  <c r="AQ296" i="15"/>
  <c r="AP296" i="15"/>
  <c r="AQ288" i="15"/>
  <c r="AP288" i="15"/>
  <c r="AQ280" i="15"/>
  <c r="AP280" i="15"/>
  <c r="AQ272" i="15"/>
  <c r="AP272" i="15"/>
  <c r="AQ264" i="15"/>
  <c r="AP264" i="15"/>
  <c r="AQ256" i="15"/>
  <c r="AP256" i="15"/>
  <c r="AQ248" i="15"/>
  <c r="AP248" i="15"/>
  <c r="AQ240" i="15"/>
  <c r="AP240" i="15"/>
  <c r="AQ232" i="15"/>
  <c r="AP232" i="15"/>
  <c r="AQ224" i="15"/>
  <c r="AP224" i="15"/>
  <c r="AQ216" i="15"/>
  <c r="AP216" i="15"/>
  <c r="AQ208" i="15"/>
  <c r="AP208" i="15"/>
  <c r="AQ200" i="15"/>
  <c r="AP200" i="15"/>
  <c r="AQ192" i="15"/>
  <c r="AP192" i="15"/>
  <c r="AQ184" i="15"/>
  <c r="AP184" i="15"/>
  <c r="AQ176" i="15"/>
  <c r="AP176" i="15"/>
  <c r="AQ168" i="15"/>
  <c r="AP168" i="15"/>
  <c r="AQ160" i="15"/>
  <c r="AP160" i="15"/>
  <c r="AQ152" i="15"/>
  <c r="AP152" i="15"/>
  <c r="AQ144" i="15"/>
  <c r="AP144" i="15"/>
  <c r="AQ136" i="15"/>
  <c r="AP136" i="15"/>
  <c r="AQ128" i="15"/>
  <c r="AP128" i="15"/>
  <c r="AQ120" i="15"/>
  <c r="AP120" i="15"/>
  <c r="AQ111" i="15"/>
  <c r="AP111" i="15"/>
  <c r="AQ103" i="15"/>
  <c r="AP103" i="15"/>
  <c r="AQ95" i="15"/>
  <c r="AP95" i="15"/>
  <c r="AQ87" i="15"/>
  <c r="AP87" i="15"/>
  <c r="AQ79" i="15"/>
  <c r="AP79" i="15"/>
  <c r="AQ70" i="15"/>
  <c r="AP70" i="15"/>
  <c r="AQ62" i="15"/>
  <c r="AP62" i="15"/>
  <c r="AQ54" i="15"/>
  <c r="AP54" i="15"/>
  <c r="AQ46" i="15"/>
  <c r="AP46" i="15"/>
  <c r="AQ37" i="15"/>
  <c r="AP37" i="15"/>
  <c r="AQ29" i="15"/>
  <c r="AP29" i="15"/>
  <c r="AQ21" i="15"/>
  <c r="AP21" i="15"/>
  <c r="AQ13" i="15"/>
  <c r="AP13" i="15"/>
  <c r="AQ5" i="15"/>
  <c r="AP5" i="15"/>
  <c r="AQ1109" i="15"/>
  <c r="AP1109" i="15"/>
  <c r="AQ1053" i="15"/>
  <c r="AP1053" i="15"/>
  <c r="AQ1005" i="15"/>
  <c r="AP1005" i="15"/>
  <c r="AQ949" i="15"/>
  <c r="AP949" i="15"/>
  <c r="AQ893" i="15"/>
  <c r="AP893" i="15"/>
  <c r="AQ837" i="15"/>
  <c r="AP837" i="15"/>
  <c r="AQ781" i="15"/>
  <c r="AP781" i="15"/>
  <c r="AQ733" i="15"/>
  <c r="AP733" i="15"/>
  <c r="AQ677" i="15"/>
  <c r="AP677" i="15"/>
  <c r="AQ621" i="15"/>
  <c r="AP621" i="15"/>
  <c r="AQ565" i="15"/>
  <c r="AP565" i="15"/>
  <c r="AQ517" i="15"/>
  <c r="AP517" i="15"/>
  <c r="AQ461" i="15"/>
  <c r="AP461" i="15"/>
  <c r="AQ397" i="15"/>
  <c r="AP397" i="15"/>
  <c r="AQ341" i="15"/>
  <c r="AP341" i="15"/>
  <c r="AQ293" i="15"/>
  <c r="AP293" i="15"/>
  <c r="AQ237" i="15"/>
  <c r="AP237" i="15"/>
  <c r="AQ181" i="15"/>
  <c r="AP181" i="15"/>
  <c r="AQ125" i="15"/>
  <c r="AP125" i="15"/>
  <c r="AQ18" i="15"/>
  <c r="AP18" i="15"/>
  <c r="AQ1135" i="15"/>
  <c r="AP1135" i="15"/>
  <c r="AQ1127" i="15"/>
  <c r="AP1127" i="15"/>
  <c r="AQ1119" i="15"/>
  <c r="AP1119" i="15"/>
  <c r="AQ1111" i="15"/>
  <c r="AP1111" i="15"/>
  <c r="AQ1103" i="15"/>
  <c r="AP1103" i="15"/>
  <c r="AQ1095" i="15"/>
  <c r="AP1095" i="15"/>
  <c r="AQ1087" i="15"/>
  <c r="AP1087" i="15"/>
  <c r="AQ1079" i="15"/>
  <c r="AP1079" i="15"/>
  <c r="AQ1071" i="15"/>
  <c r="AP1071" i="15"/>
  <c r="AQ1063" i="15"/>
  <c r="AP1063" i="15"/>
  <c r="AQ1055" i="15"/>
  <c r="AP1055" i="15"/>
  <c r="AQ1047" i="15"/>
  <c r="AP1047" i="15"/>
  <c r="AQ1039" i="15"/>
  <c r="AP1039" i="15"/>
  <c r="AQ1031" i="15"/>
  <c r="AP1031" i="15"/>
  <c r="AQ1023" i="15"/>
  <c r="AP1023" i="15"/>
  <c r="AQ1015" i="15"/>
  <c r="AP1015" i="15"/>
  <c r="AQ1007" i="15"/>
  <c r="AP1007" i="15"/>
  <c r="AQ999" i="15"/>
  <c r="AP999" i="15"/>
  <c r="AQ991" i="15"/>
  <c r="AP991" i="15"/>
  <c r="AQ983" i="15"/>
  <c r="AP983" i="15"/>
  <c r="AQ975" i="15"/>
  <c r="AP975" i="15"/>
  <c r="AQ967" i="15"/>
  <c r="AP967" i="15"/>
  <c r="AQ959" i="15"/>
  <c r="AP959" i="15"/>
  <c r="AQ951" i="15"/>
  <c r="AP951" i="15"/>
  <c r="AQ943" i="15"/>
  <c r="AP943" i="15"/>
  <c r="AQ935" i="15"/>
  <c r="AP935" i="15"/>
  <c r="AQ927" i="15"/>
  <c r="AP927" i="15"/>
  <c r="AQ919" i="15"/>
  <c r="AP919" i="15"/>
  <c r="AQ911" i="15"/>
  <c r="AP911" i="15"/>
  <c r="AQ903" i="15"/>
  <c r="AP903" i="15"/>
  <c r="AQ895" i="15"/>
  <c r="AP895" i="15"/>
  <c r="AP887" i="15"/>
  <c r="AQ887" i="15"/>
  <c r="AQ879" i="15"/>
  <c r="AP879" i="15"/>
  <c r="AQ871" i="15"/>
  <c r="AP871" i="15"/>
  <c r="AQ863" i="15"/>
  <c r="AP863" i="15"/>
  <c r="AQ855" i="15"/>
  <c r="AP855" i="15"/>
  <c r="AQ847" i="15"/>
  <c r="AP847" i="15"/>
  <c r="AQ839" i="15"/>
  <c r="AP839" i="15"/>
  <c r="AQ831" i="15"/>
  <c r="AP831" i="15"/>
  <c r="AQ823" i="15"/>
  <c r="AP823" i="15"/>
  <c r="AQ815" i="15"/>
  <c r="AP815" i="15"/>
  <c r="AQ807" i="15"/>
  <c r="AP807" i="15"/>
  <c r="AQ799" i="15"/>
  <c r="AP799" i="15"/>
  <c r="AP791" i="15"/>
  <c r="AQ791" i="15"/>
  <c r="AQ783" i="15"/>
  <c r="AP783" i="15"/>
  <c r="AQ775" i="15"/>
  <c r="AP775" i="15"/>
  <c r="AQ767" i="15"/>
  <c r="AP767" i="15"/>
  <c r="AP759" i="15"/>
  <c r="AQ759" i="15"/>
  <c r="AQ751" i="15"/>
  <c r="AP751" i="15"/>
  <c r="AQ743" i="15"/>
  <c r="AP743" i="15"/>
  <c r="AQ735" i="15"/>
  <c r="AP735" i="15"/>
  <c r="AQ727" i="15"/>
  <c r="AP727" i="15"/>
  <c r="AQ719" i="15"/>
  <c r="AP719" i="15"/>
  <c r="AQ711" i="15"/>
  <c r="AP711" i="15"/>
  <c r="AQ703" i="15"/>
  <c r="AP703" i="15"/>
  <c r="AQ695" i="15"/>
  <c r="AP695" i="15"/>
  <c r="AQ687" i="15"/>
  <c r="AP687" i="15"/>
  <c r="AQ679" i="15"/>
  <c r="AP679" i="15"/>
  <c r="AQ671" i="15"/>
  <c r="AP671" i="15"/>
  <c r="AQ663" i="15"/>
  <c r="AP663" i="15"/>
  <c r="AQ655" i="15"/>
  <c r="AP655" i="15"/>
  <c r="AQ647" i="15"/>
  <c r="AP647" i="15"/>
  <c r="AQ639" i="15"/>
  <c r="AP639" i="15"/>
  <c r="AQ631" i="15"/>
  <c r="AP631" i="15"/>
  <c r="AQ623" i="15"/>
  <c r="AP623" i="15"/>
  <c r="AQ615" i="15"/>
  <c r="AP615" i="15"/>
  <c r="AQ607" i="15"/>
  <c r="AP607" i="15"/>
  <c r="AQ599" i="15"/>
  <c r="AP599" i="15"/>
  <c r="AQ591" i="15"/>
  <c r="AP591" i="15"/>
  <c r="AQ583" i="15"/>
  <c r="AP583" i="15"/>
  <c r="AQ575" i="15"/>
  <c r="AP575" i="15"/>
  <c r="AQ567" i="15"/>
  <c r="AP567" i="15"/>
  <c r="AQ559" i="15"/>
  <c r="AP559" i="15"/>
  <c r="AQ551" i="15"/>
  <c r="AP551" i="15"/>
  <c r="AQ543" i="15"/>
  <c r="AP543" i="15"/>
  <c r="AQ535" i="15"/>
  <c r="AP535" i="15"/>
  <c r="AQ527" i="15"/>
  <c r="AP527" i="15"/>
  <c r="AQ519" i="15"/>
  <c r="AP519" i="15"/>
  <c r="AQ511" i="15"/>
  <c r="AP511" i="15"/>
  <c r="AQ503" i="15"/>
  <c r="AP503" i="15"/>
  <c r="AQ495" i="15"/>
  <c r="AP495" i="15"/>
  <c r="AQ487" i="15"/>
  <c r="AP487" i="15"/>
  <c r="AQ479" i="15"/>
  <c r="AP479" i="15"/>
  <c r="AQ471" i="15"/>
  <c r="AP471" i="15"/>
  <c r="AQ463" i="15"/>
  <c r="AP463" i="15"/>
  <c r="AQ455" i="15"/>
  <c r="AP455" i="15"/>
  <c r="AQ447" i="15"/>
  <c r="AP447" i="15"/>
  <c r="AQ439" i="15"/>
  <c r="AP439" i="15"/>
  <c r="AQ431" i="15"/>
  <c r="AP431" i="15"/>
  <c r="AQ423" i="15"/>
  <c r="AP423" i="15"/>
  <c r="AQ415" i="15"/>
  <c r="AP415" i="15"/>
  <c r="AQ407" i="15"/>
  <c r="AP407" i="15"/>
  <c r="AQ399" i="15"/>
  <c r="AP399" i="15"/>
  <c r="AQ391" i="15"/>
  <c r="AP391" i="15"/>
  <c r="AQ383" i="15"/>
  <c r="AP383" i="15"/>
  <c r="AQ375" i="15"/>
  <c r="AP375" i="15"/>
  <c r="AQ367" i="15"/>
  <c r="AP367" i="15"/>
  <c r="AQ359" i="15"/>
  <c r="AP359" i="15"/>
  <c r="AQ351" i="15"/>
  <c r="AP351" i="15"/>
  <c r="AQ343" i="15"/>
  <c r="AP343" i="15"/>
  <c r="AQ335" i="15"/>
  <c r="AP335" i="15"/>
  <c r="AQ327" i="15"/>
  <c r="AP327" i="15"/>
  <c r="AQ319" i="15"/>
  <c r="AP319" i="15"/>
  <c r="AQ311" i="15"/>
  <c r="AP311" i="15"/>
  <c r="AQ303" i="15"/>
  <c r="AP303" i="15"/>
  <c r="AQ295" i="15"/>
  <c r="AP295" i="15"/>
  <c r="AQ287" i="15"/>
  <c r="AP287" i="15"/>
  <c r="AQ279" i="15"/>
  <c r="AP279" i="15"/>
  <c r="AQ271" i="15"/>
  <c r="AP271" i="15"/>
  <c r="AQ263" i="15"/>
  <c r="AP263" i="15"/>
  <c r="AQ255" i="15"/>
  <c r="AP255" i="15"/>
  <c r="AQ247" i="15"/>
  <c r="AP247" i="15"/>
  <c r="AQ239" i="15"/>
  <c r="AP239" i="15"/>
  <c r="AQ231" i="15"/>
  <c r="AP231" i="15"/>
  <c r="AQ223" i="15"/>
  <c r="AP223" i="15"/>
  <c r="AQ215" i="15"/>
  <c r="AP215" i="15"/>
  <c r="AQ207" i="15"/>
  <c r="AP207" i="15"/>
  <c r="AQ199" i="15"/>
  <c r="AP199" i="15"/>
  <c r="AQ191" i="15"/>
  <c r="AP191" i="15"/>
  <c r="AQ183" i="15"/>
  <c r="AP183" i="15"/>
  <c r="AQ175" i="15"/>
  <c r="AP175" i="15"/>
  <c r="AQ167" i="15"/>
  <c r="AP167" i="15"/>
  <c r="AQ159" i="15"/>
  <c r="AP159" i="15"/>
  <c r="AQ151" i="15"/>
  <c r="AP151" i="15"/>
  <c r="AQ143" i="15"/>
  <c r="AP143" i="15"/>
  <c r="AQ135" i="15"/>
  <c r="AP135" i="15"/>
  <c r="AQ127" i="15"/>
  <c r="AP127" i="15"/>
  <c r="AQ119" i="15"/>
  <c r="AP119" i="15"/>
  <c r="AQ110" i="15"/>
  <c r="AP110" i="15"/>
  <c r="AQ102" i="15"/>
  <c r="AP102" i="15"/>
  <c r="AQ94" i="15"/>
  <c r="AP94" i="15"/>
  <c r="AQ86" i="15"/>
  <c r="AP86" i="15"/>
  <c r="AQ77" i="15"/>
  <c r="AP77" i="15"/>
  <c r="AQ69" i="15"/>
  <c r="AP69" i="15"/>
  <c r="AQ61" i="15"/>
  <c r="AP61" i="15"/>
  <c r="AQ53" i="15"/>
  <c r="AP53" i="15"/>
  <c r="AQ45" i="15"/>
  <c r="AP45" i="15"/>
  <c r="AP36" i="15"/>
  <c r="AQ36" i="15"/>
  <c r="AP28" i="15"/>
  <c r="AQ28" i="15"/>
  <c r="AP20" i="15"/>
  <c r="AQ20" i="15"/>
  <c r="AQ12" i="15"/>
  <c r="AP12" i="15"/>
  <c r="AQ115" i="15"/>
  <c r="AP115" i="15"/>
  <c r="AQ1093" i="15"/>
  <c r="AP1093" i="15"/>
  <c r="AQ1037" i="15"/>
  <c r="AP1037" i="15"/>
  <c r="AQ989" i="15"/>
  <c r="AP989" i="15"/>
  <c r="AQ941" i="15"/>
  <c r="AP941" i="15"/>
  <c r="AQ885" i="15"/>
  <c r="AP885" i="15"/>
  <c r="AQ829" i="15"/>
  <c r="AP829" i="15"/>
  <c r="AQ765" i="15"/>
  <c r="AP765" i="15"/>
  <c r="AQ709" i="15"/>
  <c r="AP709" i="15"/>
  <c r="AQ669" i="15"/>
  <c r="AP669" i="15"/>
  <c r="AQ613" i="15"/>
  <c r="AP613" i="15"/>
  <c r="AQ549" i="15"/>
  <c r="AP549" i="15"/>
  <c r="AQ485" i="15"/>
  <c r="AP485" i="15"/>
  <c r="AQ429" i="15"/>
  <c r="AP429" i="15"/>
  <c r="AQ373" i="15"/>
  <c r="AP373" i="15"/>
  <c r="AQ317" i="15"/>
  <c r="AP317" i="15"/>
  <c r="AQ261" i="15"/>
  <c r="AP261" i="15"/>
  <c r="AQ205" i="15"/>
  <c r="AP205" i="15"/>
  <c r="AQ165" i="15"/>
  <c r="AP165" i="15"/>
  <c r="AQ117" i="15"/>
  <c r="AP117" i="15"/>
  <c r="AQ84" i="15"/>
  <c r="AP84" i="15"/>
  <c r="AQ67" i="15"/>
  <c r="AP67" i="15"/>
  <c r="AQ59" i="15"/>
  <c r="AP59" i="15"/>
  <c r="AQ26" i="15"/>
  <c r="AP26" i="15"/>
  <c r="AQ1134" i="15"/>
  <c r="AP1134" i="15"/>
  <c r="AQ1126" i="15"/>
  <c r="AP1126" i="15"/>
  <c r="AQ1118" i="15"/>
  <c r="AP1118" i="15"/>
  <c r="AQ1110" i="15"/>
  <c r="AP1110" i="15"/>
  <c r="AQ1102" i="15"/>
  <c r="AP1102" i="15"/>
  <c r="AQ1094" i="15"/>
  <c r="AP1094" i="15"/>
  <c r="AQ1086" i="15"/>
  <c r="AP1086" i="15"/>
  <c r="AQ1078" i="15"/>
  <c r="AP1078" i="15"/>
  <c r="AQ1070" i="15"/>
  <c r="AP1070" i="15"/>
  <c r="AQ1062" i="15"/>
  <c r="AP1062" i="15"/>
  <c r="AQ1054" i="15"/>
  <c r="AP1054" i="15"/>
  <c r="AQ1046" i="15"/>
  <c r="AP1046" i="15"/>
  <c r="AQ1038" i="15"/>
  <c r="AP1038" i="15"/>
  <c r="AQ1030" i="15"/>
  <c r="AP1030" i="15"/>
  <c r="AQ1022" i="15"/>
  <c r="AP1022" i="15"/>
  <c r="AQ1014" i="15"/>
  <c r="AP1014" i="15"/>
  <c r="AQ1006" i="15"/>
  <c r="AP1006" i="15"/>
  <c r="AQ998" i="15"/>
  <c r="AP998" i="15"/>
  <c r="AQ990" i="15"/>
  <c r="AP990" i="15"/>
  <c r="AQ982" i="15"/>
  <c r="AP982" i="15"/>
  <c r="AQ974" i="15"/>
  <c r="AP974" i="15"/>
  <c r="AQ966" i="15"/>
  <c r="AP966" i="15"/>
  <c r="AQ958" i="15"/>
  <c r="AP958" i="15"/>
  <c r="AQ950" i="15"/>
  <c r="AP950" i="15"/>
  <c r="AQ942" i="15"/>
  <c r="AP942" i="15"/>
  <c r="AQ934" i="15"/>
  <c r="AP934" i="15"/>
  <c r="AQ926" i="15"/>
  <c r="AP926" i="15"/>
  <c r="AQ918" i="15"/>
  <c r="AP918" i="15"/>
  <c r="AQ910" i="15"/>
  <c r="AP910" i="15"/>
  <c r="AQ902" i="15"/>
  <c r="AP902" i="15"/>
  <c r="AQ894" i="15"/>
  <c r="AP894" i="15"/>
  <c r="AQ886" i="15"/>
  <c r="AP886" i="15"/>
  <c r="AQ878" i="15"/>
  <c r="AP878" i="15"/>
  <c r="AQ870" i="15"/>
  <c r="AP870" i="15"/>
  <c r="AQ862" i="15"/>
  <c r="AP862" i="15"/>
  <c r="AQ854" i="15"/>
  <c r="AP854" i="15"/>
  <c r="AQ846" i="15"/>
  <c r="AP846" i="15"/>
  <c r="AQ838" i="15"/>
  <c r="AP838" i="15"/>
  <c r="AQ830" i="15"/>
  <c r="AP830" i="15"/>
  <c r="AQ822" i="15"/>
  <c r="AP822" i="15"/>
  <c r="AQ814" i="15"/>
  <c r="AP814" i="15"/>
  <c r="AQ806" i="15"/>
  <c r="AP806" i="15"/>
  <c r="AQ798" i="15"/>
  <c r="AP798" i="15"/>
  <c r="AQ790" i="15"/>
  <c r="AP790" i="15"/>
  <c r="AQ782" i="15"/>
  <c r="AP782" i="15"/>
  <c r="AQ774" i="15"/>
  <c r="AP774" i="15"/>
  <c r="AQ766" i="15"/>
  <c r="AP766" i="15"/>
  <c r="AQ758" i="15"/>
  <c r="AP758" i="15"/>
  <c r="AQ750" i="15"/>
  <c r="AP750" i="15"/>
  <c r="AQ742" i="15"/>
  <c r="AP742" i="15"/>
  <c r="AQ734" i="15"/>
  <c r="AP734" i="15"/>
  <c r="AQ726" i="15"/>
  <c r="AP726" i="15"/>
  <c r="AQ718" i="15"/>
  <c r="AP718" i="15"/>
  <c r="AQ710" i="15"/>
  <c r="AP710" i="15"/>
  <c r="AQ702" i="15"/>
  <c r="AP702" i="15"/>
  <c r="AQ694" i="15"/>
  <c r="AP694" i="15"/>
  <c r="AQ686" i="15"/>
  <c r="AP686" i="15"/>
  <c r="AQ678" i="15"/>
  <c r="AP678" i="15"/>
  <c r="AQ670" i="15"/>
  <c r="AP670" i="15"/>
  <c r="AQ662" i="15"/>
  <c r="AP662" i="15"/>
  <c r="AQ654" i="15"/>
  <c r="AP654" i="15"/>
  <c r="AQ646" i="15"/>
  <c r="AP646" i="15"/>
  <c r="AQ638" i="15"/>
  <c r="AP638" i="15"/>
  <c r="AQ630" i="15"/>
  <c r="AP630" i="15"/>
  <c r="AQ622" i="15"/>
  <c r="AP622" i="15"/>
  <c r="AQ614" i="15"/>
  <c r="AP614" i="15"/>
  <c r="AQ606" i="15"/>
  <c r="AP606" i="15"/>
  <c r="AQ598" i="15"/>
  <c r="AP598" i="15"/>
  <c r="AQ590" i="15"/>
  <c r="AP590" i="15"/>
  <c r="AQ582" i="15"/>
  <c r="AP582" i="15"/>
  <c r="AQ574" i="15"/>
  <c r="AP574" i="15"/>
  <c r="AQ566" i="15"/>
  <c r="AP566" i="15"/>
  <c r="AQ558" i="15"/>
  <c r="AP558" i="15"/>
  <c r="AQ550" i="15"/>
  <c r="AP550" i="15"/>
  <c r="AQ542" i="15"/>
  <c r="AP542" i="15"/>
  <c r="AQ534" i="15"/>
  <c r="AP534" i="15"/>
  <c r="AQ526" i="15"/>
  <c r="AP526" i="15"/>
  <c r="AQ518" i="15"/>
  <c r="AP518" i="15"/>
  <c r="AQ510" i="15"/>
  <c r="AP510" i="15"/>
  <c r="AQ502" i="15"/>
  <c r="AP502" i="15"/>
  <c r="AQ494" i="15"/>
  <c r="AP494" i="15"/>
  <c r="AQ486" i="15"/>
  <c r="AP486" i="15"/>
  <c r="AQ478" i="15"/>
  <c r="AP478" i="15"/>
  <c r="AQ470" i="15"/>
  <c r="AP470" i="15"/>
  <c r="AQ462" i="15"/>
  <c r="AP462" i="15"/>
  <c r="AQ454" i="15"/>
  <c r="AP454" i="15"/>
  <c r="AQ446" i="15"/>
  <c r="AP446" i="15"/>
  <c r="AQ438" i="15"/>
  <c r="AP438" i="15"/>
  <c r="AQ430" i="15"/>
  <c r="AP430" i="15"/>
  <c r="AQ422" i="15"/>
  <c r="AP422" i="15"/>
  <c r="AQ414" i="15"/>
  <c r="AP414" i="15"/>
  <c r="AQ406" i="15"/>
  <c r="AP406" i="15"/>
  <c r="AQ398" i="15"/>
  <c r="AP398" i="15"/>
  <c r="AQ390" i="15"/>
  <c r="AP390" i="15"/>
  <c r="AQ382" i="15"/>
  <c r="AP382" i="15"/>
  <c r="AQ374" i="15"/>
  <c r="AP374" i="15"/>
  <c r="AQ366" i="15"/>
  <c r="AP366" i="15"/>
  <c r="AQ358" i="15"/>
  <c r="AP358" i="15"/>
  <c r="AQ350" i="15"/>
  <c r="AP350" i="15"/>
  <c r="AQ342" i="15"/>
  <c r="AP342" i="15"/>
  <c r="AQ334" i="15"/>
  <c r="AP334" i="15"/>
  <c r="AQ326" i="15"/>
  <c r="AP326" i="15"/>
  <c r="AQ318" i="15"/>
  <c r="AP318" i="15"/>
  <c r="AQ310" i="15"/>
  <c r="AP310" i="15"/>
  <c r="AQ302" i="15"/>
  <c r="AP302" i="15"/>
  <c r="AQ294" i="15"/>
  <c r="AP294" i="15"/>
  <c r="AQ286" i="15"/>
  <c r="AP286" i="15"/>
  <c r="AQ278" i="15"/>
  <c r="AP278" i="15"/>
  <c r="AQ270" i="15"/>
  <c r="AP270" i="15"/>
  <c r="AQ262" i="15"/>
  <c r="AP262" i="15"/>
  <c r="AQ254" i="15"/>
  <c r="AP254" i="15"/>
  <c r="AQ246" i="15"/>
  <c r="AP246" i="15"/>
  <c r="AQ238" i="15"/>
  <c r="AP238" i="15"/>
  <c r="AQ230" i="15"/>
  <c r="AP230" i="15"/>
  <c r="AQ222" i="15"/>
  <c r="AP222" i="15"/>
  <c r="AQ214" i="15"/>
  <c r="AP214" i="15"/>
  <c r="AQ206" i="15"/>
  <c r="AP206" i="15"/>
  <c r="AQ198" i="15"/>
  <c r="AP198" i="15"/>
  <c r="AQ190" i="15"/>
  <c r="AP190" i="15"/>
  <c r="AQ182" i="15"/>
  <c r="AP182" i="15"/>
  <c r="AQ174" i="15"/>
  <c r="AP174" i="15"/>
  <c r="AQ166" i="15"/>
  <c r="AP166" i="15"/>
  <c r="AQ158" i="15"/>
  <c r="AP158" i="15"/>
  <c r="AQ150" i="15"/>
  <c r="AP150" i="15"/>
  <c r="AQ142" i="15"/>
  <c r="AP142" i="15"/>
  <c r="AQ134" i="15"/>
  <c r="AP134" i="15"/>
  <c r="AQ126" i="15"/>
  <c r="AP126" i="15"/>
  <c r="AQ118" i="15"/>
  <c r="AP118" i="15"/>
  <c r="AQ109" i="15"/>
  <c r="AP109" i="15"/>
  <c r="AQ101" i="15"/>
  <c r="AP101" i="15"/>
  <c r="AQ93" i="15"/>
  <c r="AP93" i="15"/>
  <c r="AQ85" i="15"/>
  <c r="AP85" i="15"/>
  <c r="AQ76" i="15"/>
  <c r="AP76" i="15"/>
  <c r="AQ68" i="15"/>
  <c r="AP68" i="15"/>
  <c r="AQ60" i="15"/>
  <c r="AP60" i="15"/>
  <c r="AQ52" i="15"/>
  <c r="AP52" i="15"/>
  <c r="AQ44" i="15"/>
  <c r="AP44" i="15"/>
  <c r="AQ35" i="15"/>
  <c r="AP35" i="15"/>
  <c r="AQ27" i="15"/>
  <c r="AP27" i="15"/>
  <c r="AQ19" i="15"/>
  <c r="AP19" i="15"/>
  <c r="AQ11" i="15"/>
  <c r="AP11" i="15"/>
  <c r="AQ78" i="15"/>
  <c r="AP78" i="15"/>
  <c r="AQ4" i="15"/>
  <c r="AP4" i="15"/>
  <c r="C9" i="16"/>
  <c r="C8" i="16"/>
  <c r="B7" i="16"/>
  <c r="C7" i="16" s="1"/>
  <c r="B6" i="16"/>
  <c r="C6" i="16" s="1"/>
  <c r="C11" i="16"/>
  <c r="BH15" i="15"/>
  <c r="B5" i="16"/>
  <c r="C5" i="16" s="1"/>
  <c r="Q8" i="15"/>
  <c r="R8" i="15" s="1"/>
  <c r="B18" i="16"/>
  <c r="B16" i="16"/>
  <c r="C16" i="16" s="1"/>
  <c r="B17" i="16"/>
  <c r="C17" i="16" s="1"/>
  <c r="B32" i="16"/>
  <c r="B33" i="16"/>
  <c r="B31" i="16"/>
  <c r="B14" i="16"/>
  <c r="C14" i="16" s="1"/>
  <c r="B15" i="16"/>
  <c r="C15" i="16" s="1"/>
  <c r="B26" i="16"/>
  <c r="C26" i="16" s="1"/>
  <c r="B27" i="16"/>
  <c r="C27" i="16" s="1"/>
  <c r="B28" i="16"/>
  <c r="B29" i="16"/>
  <c r="B30" i="16"/>
  <c r="B22" i="16"/>
  <c r="B23" i="16"/>
  <c r="B24" i="16"/>
  <c r="C24" i="16" s="1"/>
  <c r="B25" i="16"/>
  <c r="C25" i="16" s="1"/>
  <c r="B21" i="16"/>
  <c r="B20" i="16"/>
  <c r="B19" i="16"/>
  <c r="B35" i="16"/>
  <c r="C35" i="16" s="1"/>
  <c r="B49" i="16"/>
  <c r="B60" i="16"/>
  <c r="B61" i="16"/>
  <c r="B62" i="16"/>
  <c r="B47" i="16"/>
  <c r="C47" i="16" s="1"/>
  <c r="B48" i="16"/>
  <c r="B59" i="16"/>
  <c r="B82" i="16"/>
  <c r="B83" i="16"/>
  <c r="B46" i="16"/>
  <c r="C46" i="16" s="1"/>
  <c r="B56" i="16"/>
  <c r="C56" i="16" s="1"/>
  <c r="B58" i="16"/>
  <c r="B78" i="16"/>
  <c r="B79" i="16"/>
  <c r="B81" i="16"/>
  <c r="B45" i="16"/>
  <c r="C45" i="16" s="1"/>
  <c r="B55" i="16"/>
  <c r="C55" i="16" s="1"/>
  <c r="B57" i="16"/>
  <c r="C57" i="16" s="1"/>
  <c r="B73" i="16"/>
  <c r="B74" i="16"/>
  <c r="C74" i="16" s="1"/>
  <c r="B75" i="16"/>
  <c r="C75" i="16" s="1"/>
  <c r="B77" i="16"/>
  <c r="C77" i="16" s="1"/>
  <c r="B80" i="16"/>
  <c r="B44" i="16"/>
  <c r="C44" i="16" s="1"/>
  <c r="B54" i="16"/>
  <c r="C54" i="16" s="1"/>
  <c r="B69" i="16"/>
  <c r="B70" i="16"/>
  <c r="B72" i="16"/>
  <c r="B76" i="16"/>
  <c r="C76" i="16" s="1"/>
  <c r="B40" i="16"/>
  <c r="B41" i="16"/>
  <c r="B43" i="16"/>
  <c r="B53" i="16"/>
  <c r="B65" i="16"/>
  <c r="C65" i="16" s="1"/>
  <c r="B66" i="16"/>
  <c r="C66" i="16" s="1"/>
  <c r="B68" i="16"/>
  <c r="B71" i="16"/>
  <c r="B34" i="16"/>
  <c r="C34" i="16" s="1"/>
  <c r="B37" i="16"/>
  <c r="C37" i="16" s="1"/>
  <c r="B39" i="16"/>
  <c r="B42" i="16"/>
  <c r="B51" i="16"/>
  <c r="B52" i="16"/>
  <c r="B64" i="16"/>
  <c r="C64" i="16" s="1"/>
  <c r="B67" i="16"/>
  <c r="C67" i="16" s="1"/>
  <c r="B36" i="16"/>
  <c r="C36" i="16" s="1"/>
  <c r="B38" i="16"/>
  <c r="B50" i="16"/>
  <c r="B63" i="16"/>
  <c r="D189" i="15"/>
  <c r="D65" i="15"/>
  <c r="Q4" i="15"/>
  <c r="D158" i="15"/>
  <c r="D34" i="15"/>
  <c r="D127" i="15"/>
  <c r="D3" i="15"/>
  <c r="D220" i="15"/>
  <c r="D96" i="15"/>
  <c r="Q5" i="15"/>
  <c r="R5" i="15" s="1"/>
  <c r="Q6" i="15"/>
  <c r="R6" i="15" s="1"/>
  <c r="Q7" i="15"/>
  <c r="R7" i="15" s="1"/>
  <c r="Q9" i="15"/>
  <c r="R9" i="15" s="1"/>
  <c r="Q10" i="15"/>
  <c r="R10" i="15" s="1"/>
  <c r="Q11" i="15"/>
  <c r="R11" i="15" s="1"/>
  <c r="I35" i="15" l="1"/>
  <c r="H35" i="15"/>
  <c r="G35" i="15"/>
  <c r="F35" i="15"/>
  <c r="E35" i="15"/>
  <c r="L35" i="15"/>
  <c r="D35" i="15"/>
  <c r="K35" i="15"/>
  <c r="C35" i="15"/>
  <c r="J35" i="15"/>
  <c r="I159" i="15"/>
  <c r="H159" i="15"/>
  <c r="G159" i="15"/>
  <c r="F159" i="15"/>
  <c r="E159" i="15"/>
  <c r="L159" i="15"/>
  <c r="D159" i="15"/>
  <c r="K159" i="15"/>
  <c r="C159" i="15"/>
  <c r="J159" i="15"/>
  <c r="G66" i="15"/>
  <c r="F66" i="15"/>
  <c r="E66" i="15"/>
  <c r="L66" i="15"/>
  <c r="D66" i="15"/>
  <c r="K66" i="15"/>
  <c r="C66" i="15"/>
  <c r="J66" i="15"/>
  <c r="I66" i="15"/>
  <c r="H66" i="15"/>
  <c r="E97" i="15"/>
  <c r="L97" i="15"/>
  <c r="D97" i="15"/>
  <c r="K97" i="15"/>
  <c r="C97" i="15"/>
  <c r="J97" i="15"/>
  <c r="I97" i="15"/>
  <c r="H97" i="15"/>
  <c r="G97" i="15"/>
  <c r="F97" i="15"/>
  <c r="G190" i="15"/>
  <c r="F190" i="15"/>
  <c r="E190" i="15"/>
  <c r="L190" i="15"/>
  <c r="D190" i="15"/>
  <c r="K190" i="15"/>
  <c r="C190" i="15"/>
  <c r="J190" i="15"/>
  <c r="I190" i="15"/>
  <c r="H190" i="15"/>
  <c r="E221" i="15"/>
  <c r="L221" i="15"/>
  <c r="D221" i="15"/>
  <c r="K221" i="15"/>
  <c r="C221" i="15"/>
  <c r="J221" i="15"/>
  <c r="I221" i="15"/>
  <c r="H221" i="15"/>
  <c r="G221" i="15"/>
  <c r="F221" i="15"/>
  <c r="K128" i="15"/>
  <c r="C128" i="15"/>
  <c r="J128" i="15"/>
  <c r="I128" i="15"/>
  <c r="H128" i="15"/>
  <c r="G128" i="15"/>
  <c r="F128" i="15"/>
  <c r="E128" i="15"/>
  <c r="L128" i="15"/>
  <c r="D128" i="15"/>
  <c r="R18" i="15"/>
  <c r="C6" i="18" s="1"/>
  <c r="C7" i="18" s="1"/>
  <c r="C51" i="16"/>
  <c r="E51" i="16"/>
  <c r="C69" i="16"/>
  <c r="E69" i="16"/>
  <c r="C60" i="16"/>
  <c r="E60" i="16"/>
  <c r="C23" i="16"/>
  <c r="C63" i="16"/>
  <c r="E63" i="16"/>
  <c r="C42" i="16"/>
  <c r="C53" i="16"/>
  <c r="E53" i="16"/>
  <c r="C83" i="16"/>
  <c r="E83" i="16"/>
  <c r="C49" i="16"/>
  <c r="E49" i="16"/>
  <c r="C22" i="16"/>
  <c r="C31" i="16"/>
  <c r="C50" i="16"/>
  <c r="E50" i="16"/>
  <c r="C39" i="16"/>
  <c r="C43" i="16"/>
  <c r="C82" i="16"/>
  <c r="E82" i="16"/>
  <c r="C30" i="16"/>
  <c r="C33" i="16"/>
  <c r="C38" i="16"/>
  <c r="C41" i="16"/>
  <c r="C80" i="16"/>
  <c r="E80" i="16"/>
  <c r="C81" i="16"/>
  <c r="E81" i="16"/>
  <c r="C59" i="16"/>
  <c r="E59" i="16"/>
  <c r="C19" i="16"/>
  <c r="C29" i="16"/>
  <c r="C32" i="16"/>
  <c r="C40" i="16"/>
  <c r="C79" i="16"/>
  <c r="E79" i="16"/>
  <c r="C48" i="16"/>
  <c r="E48" i="16"/>
  <c r="C20" i="16"/>
  <c r="C28" i="16"/>
  <c r="C71" i="16"/>
  <c r="E71" i="16"/>
  <c r="C78" i="16"/>
  <c r="E78" i="16"/>
  <c r="C21" i="16"/>
  <c r="Q12" i="15" a="1"/>
  <c r="Q12" i="15" s="1"/>
  <c r="P30" i="15" s="1"/>
  <c r="C68" i="16"/>
  <c r="E68" i="16"/>
  <c r="C72" i="16"/>
  <c r="E72" i="16"/>
  <c r="C58" i="16"/>
  <c r="E58" i="16"/>
  <c r="C62" i="16"/>
  <c r="E62" i="16"/>
  <c r="C18" i="16"/>
  <c r="C52" i="16"/>
  <c r="E52" i="16"/>
  <c r="C70" i="16"/>
  <c r="E70" i="16"/>
  <c r="C73" i="16"/>
  <c r="E73" i="16"/>
  <c r="C61" i="16"/>
  <c r="E61" i="16"/>
  <c r="R4" i="15"/>
  <c r="R12" i="15" s="1"/>
  <c r="O9" i="15"/>
  <c r="V684" i="15" s="1"/>
  <c r="B161" i="15"/>
  <c r="O6" i="15"/>
  <c r="V276" i="15" s="1"/>
  <c r="B68" i="15"/>
  <c r="O7" i="15"/>
  <c r="V412" i="15" s="1"/>
  <c r="B99" i="15"/>
  <c r="O10" i="15"/>
  <c r="V820" i="15" s="1"/>
  <c r="B192" i="15"/>
  <c r="O11" i="15"/>
  <c r="B223" i="15"/>
  <c r="D4" i="15"/>
  <c r="F4" i="15"/>
  <c r="H4" i="15"/>
  <c r="J4" i="15"/>
  <c r="L4" i="15"/>
  <c r="O4" i="15"/>
  <c r="B6" i="15"/>
  <c r="E4" i="15"/>
  <c r="G4" i="15"/>
  <c r="I4" i="15"/>
  <c r="K4" i="15"/>
  <c r="C4" i="15"/>
  <c r="M4" i="15"/>
  <c r="O8" i="15"/>
  <c r="V548" i="15" s="1"/>
  <c r="B130" i="15"/>
  <c r="B37" i="15"/>
  <c r="O5" i="15"/>
  <c r="V140" i="15" s="1"/>
  <c r="C9" i="7" l="1"/>
  <c r="C10" i="7" s="1"/>
  <c r="C8" i="18"/>
  <c r="W820" i="15"/>
  <c r="V821" i="15" s="1"/>
  <c r="W276" i="15"/>
  <c r="B131" i="15"/>
  <c r="D130" i="15"/>
  <c r="F130" i="15" s="1"/>
  <c r="H130" i="15" s="1"/>
  <c r="C130" i="15"/>
  <c r="V4" i="15"/>
  <c r="W4" i="15" s="1"/>
  <c r="B224" i="15"/>
  <c r="D223" i="15"/>
  <c r="F223" i="15" s="1"/>
  <c r="H223" i="15" s="1"/>
  <c r="C223" i="15"/>
  <c r="E223" i="15" s="1"/>
  <c r="B69" i="15"/>
  <c r="D68" i="15"/>
  <c r="F68" i="15" s="1"/>
  <c r="C68" i="15"/>
  <c r="E68" i="15" s="1"/>
  <c r="D6" i="15"/>
  <c r="C15" i="15" s="1"/>
  <c r="B7" i="15"/>
  <c r="C6" i="15"/>
  <c r="E6" i="15" s="1"/>
  <c r="W548" i="15"/>
  <c r="B100" i="15"/>
  <c r="D99" i="15"/>
  <c r="C99" i="15"/>
  <c r="E99" i="15" s="1"/>
  <c r="B162" i="15"/>
  <c r="D161" i="15"/>
  <c r="F161" i="15" s="1"/>
  <c r="H161" i="15" s="1"/>
  <c r="C161" i="15"/>
  <c r="E161" i="15" s="1"/>
  <c r="G161" i="15" s="1"/>
  <c r="I161" i="15" s="1"/>
  <c r="AD2" i="15"/>
  <c r="AC4" i="15" s="1"/>
  <c r="V956" i="15"/>
  <c r="W412" i="15"/>
  <c r="W684" i="15"/>
  <c r="W140" i="15"/>
  <c r="B193" i="15"/>
  <c r="C192" i="15"/>
  <c r="E192" i="15" s="1"/>
  <c r="G192" i="15" s="1"/>
  <c r="D192" i="15"/>
  <c r="B38" i="15"/>
  <c r="C37" i="15"/>
  <c r="E37" i="15" s="1"/>
  <c r="D37" i="15"/>
  <c r="F6" i="15" l="1"/>
  <c r="F24" i="15" s="1"/>
  <c r="G6" i="15"/>
  <c r="I6" i="15" s="1"/>
  <c r="K6" i="15" s="1"/>
  <c r="K24" i="15" s="1"/>
  <c r="F15" i="15"/>
  <c r="C9" i="18"/>
  <c r="C11" i="7"/>
  <c r="Z140" i="15"/>
  <c r="Y548" i="15"/>
  <c r="E130" i="15"/>
  <c r="G130" i="15" s="1"/>
  <c r="H139" i="15" s="1"/>
  <c r="Z548" i="15"/>
  <c r="Z276" i="15"/>
  <c r="Y820" i="15"/>
  <c r="Z412" i="15"/>
  <c r="J170" i="15"/>
  <c r="I179" i="15"/>
  <c r="K161" i="15"/>
  <c r="K162" i="15" s="1"/>
  <c r="F86" i="15"/>
  <c r="E77" i="15"/>
  <c r="H68" i="15"/>
  <c r="F46" i="15"/>
  <c r="E55" i="15"/>
  <c r="G37" i="15"/>
  <c r="G38" i="15" s="1"/>
  <c r="H201" i="15"/>
  <c r="G210" i="15"/>
  <c r="I192" i="15"/>
  <c r="I193" i="15" s="1"/>
  <c r="F108" i="15"/>
  <c r="E117" i="15"/>
  <c r="G99" i="15"/>
  <c r="G100" i="15" s="1"/>
  <c r="G170" i="15"/>
  <c r="H179" i="15"/>
  <c r="J161" i="15"/>
  <c r="J162" i="15" s="1"/>
  <c r="E241" i="15"/>
  <c r="F232" i="15"/>
  <c r="G223" i="15"/>
  <c r="G224" i="15" s="1"/>
  <c r="D201" i="15"/>
  <c r="C210" i="15"/>
  <c r="C108" i="15"/>
  <c r="D117" i="15"/>
  <c r="Y412" i="15"/>
  <c r="D170" i="15"/>
  <c r="C179" i="15"/>
  <c r="B225" i="15"/>
  <c r="C224" i="15"/>
  <c r="D224" i="15"/>
  <c r="H224" i="15"/>
  <c r="E224" i="15"/>
  <c r="F224" i="15"/>
  <c r="D139" i="15"/>
  <c r="C148" i="15"/>
  <c r="Y276" i="15"/>
  <c r="B39" i="15"/>
  <c r="C38" i="15"/>
  <c r="D38" i="15"/>
  <c r="E38" i="15"/>
  <c r="B163" i="15"/>
  <c r="C162" i="15"/>
  <c r="D162" i="15"/>
  <c r="G162" i="15"/>
  <c r="E162" i="15"/>
  <c r="F162" i="15"/>
  <c r="H162" i="15"/>
  <c r="I162" i="15"/>
  <c r="F99" i="15"/>
  <c r="F100" i="15" s="1"/>
  <c r="C201" i="15"/>
  <c r="D210" i="15"/>
  <c r="F192" i="15"/>
  <c r="F193" i="15" s="1"/>
  <c r="W956" i="15"/>
  <c r="V957" i="15" s="1"/>
  <c r="D24" i="15"/>
  <c r="F77" i="15"/>
  <c r="E86" i="15"/>
  <c r="B70" i="15"/>
  <c r="C69" i="15"/>
  <c r="D69" i="15"/>
  <c r="H69" i="15"/>
  <c r="E69" i="15"/>
  <c r="F69" i="15"/>
  <c r="C241" i="15"/>
  <c r="D232" i="15"/>
  <c r="Z684" i="15"/>
  <c r="AD4" i="15"/>
  <c r="C170" i="15"/>
  <c r="D179" i="15"/>
  <c r="D15" i="15"/>
  <c r="C24" i="15"/>
  <c r="D77" i="15"/>
  <c r="C86" i="15"/>
  <c r="C46" i="15"/>
  <c r="D55" i="15"/>
  <c r="F37" i="15"/>
  <c r="F38" i="15" s="1"/>
  <c r="Y684" i="15"/>
  <c r="D108" i="15"/>
  <c r="C117" i="15"/>
  <c r="B101" i="15"/>
  <c r="C100" i="15"/>
  <c r="D100" i="15"/>
  <c r="E100" i="15"/>
  <c r="G68" i="15"/>
  <c r="G69" i="15" s="1"/>
  <c r="F148" i="15"/>
  <c r="E139" i="15"/>
  <c r="C139" i="15"/>
  <c r="D148" i="15"/>
  <c r="B194" i="15"/>
  <c r="C193" i="15"/>
  <c r="D193" i="15"/>
  <c r="G193" i="15"/>
  <c r="E193" i="15"/>
  <c r="H170" i="15"/>
  <c r="G179" i="15"/>
  <c r="E170" i="15"/>
  <c r="F179" i="15"/>
  <c r="C7" i="15"/>
  <c r="D7" i="15"/>
  <c r="B8" i="15"/>
  <c r="K7" i="15"/>
  <c r="E7" i="15"/>
  <c r="F16" i="15" s="1"/>
  <c r="I7" i="15"/>
  <c r="C232" i="15"/>
  <c r="D241" i="15"/>
  <c r="G139" i="15"/>
  <c r="H148" i="15"/>
  <c r="Z820" i="15"/>
  <c r="D46" i="15"/>
  <c r="C55" i="15"/>
  <c r="E24" i="15"/>
  <c r="G232" i="15"/>
  <c r="H241" i="15"/>
  <c r="F241" i="15"/>
  <c r="E232" i="15"/>
  <c r="F201" i="15"/>
  <c r="E210" i="15"/>
  <c r="Y140" i="15"/>
  <c r="F170" i="15"/>
  <c r="E179" i="15"/>
  <c r="C77" i="15"/>
  <c r="D86" i="15"/>
  <c r="J223" i="15"/>
  <c r="J130" i="15"/>
  <c r="B132" i="15"/>
  <c r="F131" i="15"/>
  <c r="D131" i="15"/>
  <c r="H131" i="15"/>
  <c r="C131" i="15"/>
  <c r="W821" i="15"/>
  <c r="G7" i="15" l="1"/>
  <c r="G25" i="15" s="1"/>
  <c r="H6" i="15"/>
  <c r="J6" i="15" s="1"/>
  <c r="H15" i="15"/>
  <c r="L15" i="15"/>
  <c r="E15" i="15"/>
  <c r="F7" i="15"/>
  <c r="F25" i="15" s="1"/>
  <c r="J15" i="15"/>
  <c r="I24" i="15"/>
  <c r="G24" i="15"/>
  <c r="X548" i="15"/>
  <c r="C10" i="18"/>
  <c r="C12" i="7"/>
  <c r="X140" i="15"/>
  <c r="F139" i="15"/>
  <c r="G131" i="15"/>
  <c r="G132" i="15" s="1"/>
  <c r="X820" i="15"/>
  <c r="X276" i="15"/>
  <c r="I130" i="15"/>
  <c r="I131" i="15" s="1"/>
  <c r="I132" i="15" s="1"/>
  <c r="G148" i="15"/>
  <c r="Y956" i="15"/>
  <c r="E131" i="15"/>
  <c r="E132" i="15" s="1"/>
  <c r="E148" i="15"/>
  <c r="Z4" i="15"/>
  <c r="Z956" i="15"/>
  <c r="X412" i="15"/>
  <c r="X684" i="15"/>
  <c r="G87" i="15"/>
  <c r="H78" i="15"/>
  <c r="E109" i="15"/>
  <c r="F118" i="15"/>
  <c r="J180" i="15"/>
  <c r="I171" i="15"/>
  <c r="C149" i="15"/>
  <c r="D140" i="15"/>
  <c r="B195" i="15"/>
  <c r="E194" i="15"/>
  <c r="F194" i="15"/>
  <c r="I194" i="15"/>
  <c r="D194" i="15"/>
  <c r="G194" i="15"/>
  <c r="C194" i="15"/>
  <c r="E46" i="15"/>
  <c r="F55" i="15"/>
  <c r="H37" i="15"/>
  <c r="Y4" i="15"/>
  <c r="H87" i="15"/>
  <c r="G78" i="15"/>
  <c r="F210" i="15"/>
  <c r="E201" i="15"/>
  <c r="H192" i="15"/>
  <c r="J171" i="15"/>
  <c r="I180" i="15"/>
  <c r="B40" i="15"/>
  <c r="D39" i="15"/>
  <c r="G39" i="15"/>
  <c r="E39" i="15"/>
  <c r="F39" i="15"/>
  <c r="C39" i="15"/>
  <c r="G77" i="15"/>
  <c r="H86" i="15"/>
  <c r="J68" i="15"/>
  <c r="E140" i="15"/>
  <c r="F149" i="15"/>
  <c r="J16" i="15"/>
  <c r="I25" i="15"/>
  <c r="H180" i="15"/>
  <c r="G171" i="15"/>
  <c r="D171" i="15"/>
  <c r="C180" i="15"/>
  <c r="E47" i="15"/>
  <c r="F56" i="15"/>
  <c r="G233" i="15"/>
  <c r="H242" i="15"/>
  <c r="H232" i="15"/>
  <c r="G241" i="15"/>
  <c r="I223" i="15"/>
  <c r="H46" i="15"/>
  <c r="G55" i="15"/>
  <c r="I37" i="15"/>
  <c r="B133" i="15"/>
  <c r="C132" i="15"/>
  <c r="D132" i="15"/>
  <c r="F132" i="15"/>
  <c r="H132" i="15"/>
  <c r="B9" i="15"/>
  <c r="I8" i="15"/>
  <c r="C8" i="15"/>
  <c r="D8" i="15"/>
  <c r="G8" i="15"/>
  <c r="K8" i="15"/>
  <c r="E8" i="15"/>
  <c r="F17" i="15" s="1"/>
  <c r="F109" i="15"/>
  <c r="E118" i="15"/>
  <c r="E171" i="15"/>
  <c r="F180" i="15"/>
  <c r="F47" i="15"/>
  <c r="E56" i="15"/>
  <c r="Z821" i="15"/>
  <c r="G140" i="15"/>
  <c r="H149" i="15"/>
  <c r="I139" i="15"/>
  <c r="J148" i="15"/>
  <c r="L130" i="15"/>
  <c r="C16" i="15"/>
  <c r="D25" i="15"/>
  <c r="F202" i="15"/>
  <c r="E211" i="15"/>
  <c r="B102" i="15"/>
  <c r="E101" i="15"/>
  <c r="F101" i="15"/>
  <c r="C101" i="15"/>
  <c r="D101" i="15"/>
  <c r="G101" i="15"/>
  <c r="AF4" i="15"/>
  <c r="AE4" i="15" s="1"/>
  <c r="AC5" i="15"/>
  <c r="E78" i="15"/>
  <c r="F87" i="15"/>
  <c r="C78" i="15"/>
  <c r="D87" i="15"/>
  <c r="L171" i="15"/>
  <c r="K180" i="15"/>
  <c r="B164" i="15"/>
  <c r="E163" i="15"/>
  <c r="F163" i="15"/>
  <c r="I163" i="15"/>
  <c r="C163" i="15"/>
  <c r="J163" i="15"/>
  <c r="D163" i="15"/>
  <c r="G163" i="15"/>
  <c r="H163" i="15"/>
  <c r="K163" i="15"/>
  <c r="G242" i="15"/>
  <c r="H233" i="15"/>
  <c r="H108" i="15"/>
  <c r="G117" i="15"/>
  <c r="I99" i="15"/>
  <c r="L170" i="15"/>
  <c r="K179" i="15"/>
  <c r="J241" i="15"/>
  <c r="I232" i="15"/>
  <c r="L223" i="15"/>
  <c r="E25" i="15"/>
  <c r="D16" i="15"/>
  <c r="C25" i="15"/>
  <c r="H202" i="15"/>
  <c r="G211" i="15"/>
  <c r="H109" i="15"/>
  <c r="G118" i="15"/>
  <c r="F171" i="15"/>
  <c r="E180" i="15"/>
  <c r="H47" i="15"/>
  <c r="G56" i="15"/>
  <c r="C233" i="15"/>
  <c r="D242" i="15"/>
  <c r="I170" i="15"/>
  <c r="J179" i="15"/>
  <c r="L161" i="15"/>
  <c r="Y821" i="15"/>
  <c r="K25" i="15"/>
  <c r="L16" i="15"/>
  <c r="J202" i="15"/>
  <c r="I211" i="15"/>
  <c r="D211" i="15"/>
  <c r="C202" i="15"/>
  <c r="H77" i="15"/>
  <c r="G86" i="15"/>
  <c r="I68" i="15"/>
  <c r="C109" i="15"/>
  <c r="D118" i="15"/>
  <c r="D78" i="15"/>
  <c r="C87" i="15"/>
  <c r="C47" i="15"/>
  <c r="D56" i="15"/>
  <c r="E233" i="15"/>
  <c r="F242" i="15"/>
  <c r="J224" i="15"/>
  <c r="J225" i="15" s="1"/>
  <c r="C140" i="15"/>
  <c r="D149" i="15"/>
  <c r="D202" i="15"/>
  <c r="C211" i="15"/>
  <c r="F78" i="15"/>
  <c r="E87" i="15"/>
  <c r="B71" i="15"/>
  <c r="F70" i="15"/>
  <c r="C70" i="15"/>
  <c r="D70" i="15"/>
  <c r="G70" i="15"/>
  <c r="H70" i="15"/>
  <c r="E70" i="15"/>
  <c r="G180" i="15"/>
  <c r="H171" i="15"/>
  <c r="D47" i="15"/>
  <c r="C56" i="15"/>
  <c r="D233" i="15"/>
  <c r="C242" i="15"/>
  <c r="J201" i="15"/>
  <c r="I210" i="15"/>
  <c r="K192" i="15"/>
  <c r="J131" i="15"/>
  <c r="E202" i="15"/>
  <c r="F211" i="15"/>
  <c r="D109" i="15"/>
  <c r="C118" i="15"/>
  <c r="W957" i="15"/>
  <c r="E108" i="15"/>
  <c r="F117" i="15"/>
  <c r="H99" i="15"/>
  <c r="C171" i="15"/>
  <c r="D180" i="15"/>
  <c r="F233" i="15"/>
  <c r="E242" i="15"/>
  <c r="B226" i="15"/>
  <c r="F225" i="15"/>
  <c r="C225" i="15"/>
  <c r="H225" i="15"/>
  <c r="E225" i="15"/>
  <c r="D225" i="15"/>
  <c r="G225" i="15"/>
  <c r="H16" i="15" l="1"/>
  <c r="L6" i="15"/>
  <c r="J7" i="15"/>
  <c r="I15" i="15"/>
  <c r="J24" i="15"/>
  <c r="H7" i="15"/>
  <c r="G15" i="15"/>
  <c r="H24" i="15"/>
  <c r="E16" i="15"/>
  <c r="F8" i="15"/>
  <c r="F26" i="15" s="1"/>
  <c r="K130" i="15"/>
  <c r="K148" i="15" s="1"/>
  <c r="C11" i="18"/>
  <c r="C13" i="7"/>
  <c r="X4" i="15"/>
  <c r="E149" i="15"/>
  <c r="J139" i="15"/>
  <c r="G149" i="15"/>
  <c r="F140" i="15"/>
  <c r="I148" i="15"/>
  <c r="I149" i="15"/>
  <c r="H140" i="15"/>
  <c r="J140" i="15"/>
  <c r="X956" i="15"/>
  <c r="J243" i="15"/>
  <c r="I234" i="15"/>
  <c r="H234" i="15"/>
  <c r="G243" i="15"/>
  <c r="K210" i="15"/>
  <c r="L201" i="15"/>
  <c r="K193" i="15"/>
  <c r="G108" i="15"/>
  <c r="H117" i="15"/>
  <c r="J99" i="15"/>
  <c r="H100" i="15"/>
  <c r="G234" i="15"/>
  <c r="H243" i="15"/>
  <c r="F79" i="15"/>
  <c r="E88" i="15"/>
  <c r="L172" i="15"/>
  <c r="K181" i="15"/>
  <c r="F172" i="15"/>
  <c r="E181" i="15"/>
  <c r="D110" i="15"/>
  <c r="C119" i="15"/>
  <c r="C17" i="15"/>
  <c r="D26" i="15"/>
  <c r="G150" i="15"/>
  <c r="H141" i="15"/>
  <c r="G57" i="15"/>
  <c r="H48" i="15"/>
  <c r="F203" i="15"/>
  <c r="E212" i="15"/>
  <c r="H88" i="15"/>
  <c r="G79" i="15"/>
  <c r="D88" i="15"/>
  <c r="C79" i="15"/>
  <c r="E243" i="15"/>
  <c r="F234" i="15"/>
  <c r="I140" i="15"/>
  <c r="J149" i="15"/>
  <c r="C88" i="15"/>
  <c r="D79" i="15"/>
  <c r="F181" i="15"/>
  <c r="E172" i="15"/>
  <c r="Y957" i="15"/>
  <c r="E79" i="15"/>
  <c r="F88" i="15"/>
  <c r="X821" i="15"/>
  <c r="H181" i="15"/>
  <c r="G172" i="15"/>
  <c r="B165" i="15"/>
  <c r="H164" i="15"/>
  <c r="K164" i="15"/>
  <c r="F164" i="15"/>
  <c r="I164" i="15"/>
  <c r="C164" i="15"/>
  <c r="J164" i="15"/>
  <c r="D164" i="15"/>
  <c r="E164" i="15"/>
  <c r="G164" i="15"/>
  <c r="D150" i="15"/>
  <c r="C141" i="15"/>
  <c r="J232" i="15"/>
  <c r="I241" i="15"/>
  <c r="K223" i="15"/>
  <c r="I224" i="15"/>
  <c r="D57" i="15"/>
  <c r="C48" i="15"/>
  <c r="B196" i="15"/>
  <c r="C195" i="15"/>
  <c r="G195" i="15"/>
  <c r="I195" i="15"/>
  <c r="D195" i="15"/>
  <c r="E195" i="15"/>
  <c r="F195" i="15"/>
  <c r="K232" i="15"/>
  <c r="L241" i="15"/>
  <c r="L224" i="15"/>
  <c r="H172" i="15"/>
  <c r="G181" i="15"/>
  <c r="F119" i="15"/>
  <c r="E110" i="15"/>
  <c r="D17" i="15"/>
  <c r="C26" i="15"/>
  <c r="J132" i="15"/>
  <c r="J133" i="15" s="1"/>
  <c r="D48" i="15"/>
  <c r="C57" i="15"/>
  <c r="B41" i="15"/>
  <c r="C40" i="15"/>
  <c r="E40" i="15"/>
  <c r="F40" i="15"/>
  <c r="G40" i="15"/>
  <c r="D40" i="15"/>
  <c r="Z957" i="15"/>
  <c r="I233" i="15"/>
  <c r="J242" i="15"/>
  <c r="D181" i="15"/>
  <c r="C172" i="15"/>
  <c r="E26" i="15"/>
  <c r="J17" i="15"/>
  <c r="I26" i="15"/>
  <c r="J141" i="15"/>
  <c r="I150" i="15"/>
  <c r="D141" i="15"/>
  <c r="C150" i="15"/>
  <c r="I77" i="15"/>
  <c r="J86" i="15"/>
  <c r="L68" i="15"/>
  <c r="J69" i="15"/>
  <c r="G46" i="15"/>
  <c r="H55" i="15"/>
  <c r="J37" i="15"/>
  <c r="H38" i="15"/>
  <c r="H203" i="15"/>
  <c r="G212" i="15"/>
  <c r="C243" i="15"/>
  <c r="D234" i="15"/>
  <c r="B72" i="15"/>
  <c r="F71" i="15"/>
  <c r="C71" i="15"/>
  <c r="D71" i="15"/>
  <c r="G71" i="15"/>
  <c r="H71" i="15"/>
  <c r="E71" i="15"/>
  <c r="E234" i="15"/>
  <c r="F243" i="15"/>
  <c r="J181" i="15"/>
  <c r="I172" i="15"/>
  <c r="F110" i="15"/>
  <c r="E119" i="15"/>
  <c r="L17" i="15"/>
  <c r="K26" i="15"/>
  <c r="G141" i="15"/>
  <c r="H150" i="15"/>
  <c r="D212" i="15"/>
  <c r="C203" i="15"/>
  <c r="C234" i="15"/>
  <c r="D243" i="15"/>
  <c r="H79" i="15"/>
  <c r="G88" i="15"/>
  <c r="L179" i="15"/>
  <c r="K170" i="15"/>
  <c r="L162" i="15"/>
  <c r="D172" i="15"/>
  <c r="C181" i="15"/>
  <c r="H110" i="15"/>
  <c r="G119" i="15"/>
  <c r="B103" i="15"/>
  <c r="E102" i="15"/>
  <c r="F102" i="15"/>
  <c r="C102" i="15"/>
  <c r="G102" i="15"/>
  <c r="D102" i="15"/>
  <c r="K139" i="15"/>
  <c r="L148" i="15"/>
  <c r="L131" i="15"/>
  <c r="B10" i="15"/>
  <c r="I9" i="15"/>
  <c r="C9" i="15"/>
  <c r="D9" i="15"/>
  <c r="G9" i="15"/>
  <c r="K9" i="15"/>
  <c r="E9" i="15"/>
  <c r="F18" i="15" s="1"/>
  <c r="E141" i="15"/>
  <c r="F150" i="15"/>
  <c r="B134" i="15"/>
  <c r="E133" i="15"/>
  <c r="F133" i="15"/>
  <c r="I133" i="15"/>
  <c r="C133" i="15"/>
  <c r="D133" i="15"/>
  <c r="G133" i="15"/>
  <c r="H133" i="15"/>
  <c r="G201" i="15"/>
  <c r="H210" i="15"/>
  <c r="J192" i="15"/>
  <c r="H193" i="15"/>
  <c r="J77" i="15"/>
  <c r="I86" i="15"/>
  <c r="K68" i="15"/>
  <c r="I69" i="15"/>
  <c r="J172" i="15"/>
  <c r="I181" i="15"/>
  <c r="AD5" i="15"/>
  <c r="D119" i="15"/>
  <c r="C110" i="15"/>
  <c r="F141" i="15"/>
  <c r="E150" i="15"/>
  <c r="J46" i="15"/>
  <c r="I55" i="15"/>
  <c r="K37" i="15"/>
  <c r="I38" i="15"/>
  <c r="E48" i="15"/>
  <c r="F57" i="15"/>
  <c r="J203" i="15"/>
  <c r="I212" i="15"/>
  <c r="B227" i="15"/>
  <c r="F226" i="15"/>
  <c r="C226" i="15"/>
  <c r="D226" i="15"/>
  <c r="G226" i="15"/>
  <c r="H226" i="15"/>
  <c r="J226" i="15"/>
  <c r="E226" i="15"/>
  <c r="J108" i="15"/>
  <c r="I117" i="15"/>
  <c r="K99" i="15"/>
  <c r="I100" i="15"/>
  <c r="H17" i="15"/>
  <c r="G26" i="15"/>
  <c r="F48" i="15"/>
  <c r="E57" i="15"/>
  <c r="C212" i="15"/>
  <c r="D203" i="15"/>
  <c r="E203" i="15"/>
  <c r="F212" i="15"/>
  <c r="J25" i="15" l="1"/>
  <c r="I16" i="15"/>
  <c r="J8" i="15"/>
  <c r="L24" i="15"/>
  <c r="K15" i="15"/>
  <c r="L7" i="15"/>
  <c r="F9" i="15"/>
  <c r="F27" i="15" s="1"/>
  <c r="G16" i="15"/>
  <c r="H8" i="15"/>
  <c r="H25" i="15"/>
  <c r="E17" i="15"/>
  <c r="L139" i="15"/>
  <c r="K131" i="15"/>
  <c r="K149" i="15" s="1"/>
  <c r="C12" i="18"/>
  <c r="C14" i="7"/>
  <c r="X957" i="15"/>
  <c r="C235" i="15"/>
  <c r="D244" i="15"/>
  <c r="C18" i="15"/>
  <c r="D27" i="15"/>
  <c r="F235" i="15"/>
  <c r="E244" i="15"/>
  <c r="D235" i="15"/>
  <c r="C244" i="15"/>
  <c r="J78" i="15"/>
  <c r="I87" i="15"/>
  <c r="I70" i="15"/>
  <c r="H211" i="15"/>
  <c r="G202" i="15"/>
  <c r="H194" i="15"/>
  <c r="H142" i="15"/>
  <c r="G151" i="15"/>
  <c r="K140" i="15"/>
  <c r="L149" i="15"/>
  <c r="L132" i="15"/>
  <c r="F120" i="15"/>
  <c r="E111" i="15"/>
  <c r="F89" i="15"/>
  <c r="E80" i="15"/>
  <c r="I46" i="15"/>
  <c r="J55" i="15"/>
  <c r="L37" i="15"/>
  <c r="J38" i="15"/>
  <c r="F58" i="15"/>
  <c r="E49" i="15"/>
  <c r="B42" i="15"/>
  <c r="C41" i="15"/>
  <c r="E41" i="15"/>
  <c r="F41" i="15"/>
  <c r="G41" i="15"/>
  <c r="D41" i="15"/>
  <c r="J204" i="15"/>
  <c r="I213" i="15"/>
  <c r="F182" i="15"/>
  <c r="E173" i="15"/>
  <c r="L18" i="15"/>
  <c r="K27" i="15"/>
  <c r="I173" i="15"/>
  <c r="J182" i="15"/>
  <c r="H235" i="15"/>
  <c r="G244" i="15"/>
  <c r="G27" i="15"/>
  <c r="H18" i="15"/>
  <c r="B135" i="15"/>
  <c r="H134" i="15"/>
  <c r="F134" i="15"/>
  <c r="I134" i="15"/>
  <c r="C134" i="15"/>
  <c r="J134" i="15"/>
  <c r="G134" i="15"/>
  <c r="D134" i="15"/>
  <c r="E134" i="15"/>
  <c r="I56" i="15"/>
  <c r="J47" i="15"/>
  <c r="I39" i="15"/>
  <c r="L77" i="15"/>
  <c r="K86" i="15"/>
  <c r="K69" i="15"/>
  <c r="I201" i="15"/>
  <c r="J210" i="15"/>
  <c r="L192" i="15"/>
  <c r="J193" i="15"/>
  <c r="C142" i="15"/>
  <c r="D151" i="15"/>
  <c r="C27" i="15"/>
  <c r="D18" i="15"/>
  <c r="F49" i="15"/>
  <c r="E58" i="15"/>
  <c r="G213" i="15"/>
  <c r="H204" i="15"/>
  <c r="I235" i="15"/>
  <c r="J244" i="15"/>
  <c r="E235" i="15"/>
  <c r="F244" i="15"/>
  <c r="L46" i="15"/>
  <c r="K55" i="15"/>
  <c r="K38" i="15"/>
  <c r="I142" i="15"/>
  <c r="J151" i="15"/>
  <c r="E27" i="15"/>
  <c r="J18" i="15"/>
  <c r="I27" i="15"/>
  <c r="F111" i="15"/>
  <c r="E120" i="15"/>
  <c r="G80" i="15"/>
  <c r="H89" i="15"/>
  <c r="B73" i="15"/>
  <c r="E72" i="15"/>
  <c r="F72" i="15"/>
  <c r="C72" i="15"/>
  <c r="D72" i="15"/>
  <c r="G72" i="15"/>
  <c r="H72" i="15"/>
  <c r="C58" i="15"/>
  <c r="D49" i="15"/>
  <c r="J233" i="15"/>
  <c r="I242" i="15"/>
  <c r="I225" i="15"/>
  <c r="H173" i="15"/>
  <c r="G182" i="15"/>
  <c r="I118" i="15"/>
  <c r="J109" i="15"/>
  <c r="I101" i="15"/>
  <c r="B228" i="15"/>
  <c r="F227" i="15"/>
  <c r="D227" i="15"/>
  <c r="G227" i="15"/>
  <c r="H227" i="15"/>
  <c r="C227" i="15"/>
  <c r="J227" i="15"/>
  <c r="E227" i="15"/>
  <c r="AF5" i="15"/>
  <c r="AE5" i="15" s="1"/>
  <c r="D142" i="15"/>
  <c r="C151" i="15"/>
  <c r="C111" i="15"/>
  <c r="D120" i="15"/>
  <c r="H80" i="15"/>
  <c r="G89" i="15"/>
  <c r="I78" i="15"/>
  <c r="J87" i="15"/>
  <c r="J70" i="15"/>
  <c r="I141" i="15"/>
  <c r="J150" i="15"/>
  <c r="D204" i="15"/>
  <c r="C213" i="15"/>
  <c r="K241" i="15"/>
  <c r="L232" i="15"/>
  <c r="K224" i="15"/>
  <c r="F173" i="15"/>
  <c r="E182" i="15"/>
  <c r="L173" i="15"/>
  <c r="K182" i="15"/>
  <c r="L202" i="15"/>
  <c r="K211" i="15"/>
  <c r="K194" i="15"/>
  <c r="L108" i="15"/>
  <c r="K117" i="15"/>
  <c r="K100" i="15"/>
  <c r="I151" i="15"/>
  <c r="J142" i="15"/>
  <c r="L86" i="15"/>
  <c r="K77" i="15"/>
  <c r="L69" i="15"/>
  <c r="F213" i="15"/>
  <c r="E204" i="15"/>
  <c r="D182" i="15"/>
  <c r="C173" i="15"/>
  <c r="G173" i="15"/>
  <c r="H182" i="15"/>
  <c r="D89" i="15"/>
  <c r="C80" i="15"/>
  <c r="L242" i="15"/>
  <c r="K233" i="15"/>
  <c r="L225" i="15"/>
  <c r="G235" i="15"/>
  <c r="H244" i="15"/>
  <c r="C49" i="15"/>
  <c r="D58" i="15"/>
  <c r="B166" i="15"/>
  <c r="E165" i="15"/>
  <c r="F165" i="15"/>
  <c r="I165" i="15"/>
  <c r="C165" i="15"/>
  <c r="D165" i="15"/>
  <c r="G165" i="15"/>
  <c r="H165" i="15"/>
  <c r="J165" i="15"/>
  <c r="K165" i="15"/>
  <c r="H111" i="15"/>
  <c r="G120" i="15"/>
  <c r="E142" i="15"/>
  <c r="F151" i="15"/>
  <c r="F142" i="15"/>
  <c r="E151" i="15"/>
  <c r="D111" i="15"/>
  <c r="C120" i="15"/>
  <c r="B104" i="15"/>
  <c r="E103" i="15"/>
  <c r="F103" i="15"/>
  <c r="C103" i="15"/>
  <c r="D103" i="15"/>
  <c r="G103" i="15"/>
  <c r="D80" i="15"/>
  <c r="C89" i="15"/>
  <c r="F204" i="15"/>
  <c r="E213" i="15"/>
  <c r="D173" i="15"/>
  <c r="C182" i="15"/>
  <c r="H118" i="15"/>
  <c r="G109" i="15"/>
  <c r="H101" i="15"/>
  <c r="B11" i="15"/>
  <c r="E10" i="15"/>
  <c r="F19" i="15" s="1"/>
  <c r="I10" i="15"/>
  <c r="C10" i="15"/>
  <c r="D10" i="15"/>
  <c r="G10" i="15"/>
  <c r="K10" i="15"/>
  <c r="G142" i="15"/>
  <c r="H151" i="15"/>
  <c r="L180" i="15"/>
  <c r="K171" i="15"/>
  <c r="L163" i="15"/>
  <c r="F80" i="15"/>
  <c r="E89" i="15"/>
  <c r="H56" i="15"/>
  <c r="G47" i="15"/>
  <c r="H39" i="15"/>
  <c r="H49" i="15"/>
  <c r="G58" i="15"/>
  <c r="C204" i="15"/>
  <c r="D213" i="15"/>
  <c r="B197" i="15"/>
  <c r="C196" i="15"/>
  <c r="D196" i="15"/>
  <c r="E196" i="15"/>
  <c r="F196" i="15"/>
  <c r="I196" i="15"/>
  <c r="G196" i="15"/>
  <c r="J173" i="15"/>
  <c r="I182" i="15"/>
  <c r="I108" i="15"/>
  <c r="J117" i="15"/>
  <c r="L99" i="15"/>
  <c r="J100" i="15"/>
  <c r="L25" i="15" l="1"/>
  <c r="L8" i="15"/>
  <c r="K16" i="15"/>
  <c r="J26" i="15"/>
  <c r="J9" i="15"/>
  <c r="I17" i="15"/>
  <c r="F11" i="15"/>
  <c r="F29" i="15" s="1"/>
  <c r="E18" i="15"/>
  <c r="F10" i="15"/>
  <c r="F28" i="15" s="1"/>
  <c r="H26" i="15"/>
  <c r="G17" i="15"/>
  <c r="H9" i="15"/>
  <c r="K132" i="15"/>
  <c r="K150" i="15" s="1"/>
  <c r="L140" i="15"/>
  <c r="C13" i="18"/>
  <c r="C15" i="7"/>
  <c r="D19" i="15"/>
  <c r="C28" i="15"/>
  <c r="F81" i="15"/>
  <c r="E90" i="15"/>
  <c r="J19" i="15"/>
  <c r="I28" i="15"/>
  <c r="I174" i="15"/>
  <c r="J183" i="15"/>
  <c r="J205" i="15"/>
  <c r="I214" i="15"/>
  <c r="C112" i="15"/>
  <c r="D121" i="15"/>
  <c r="F214" i="15"/>
  <c r="E205" i="15"/>
  <c r="G110" i="15"/>
  <c r="H119" i="15"/>
  <c r="H102" i="15"/>
  <c r="D112" i="15"/>
  <c r="C121" i="15"/>
  <c r="B105" i="15"/>
  <c r="D104" i="15"/>
  <c r="G104" i="15"/>
  <c r="E104" i="15"/>
  <c r="F104" i="15"/>
  <c r="C104" i="15"/>
  <c r="H174" i="15"/>
  <c r="G183" i="15"/>
  <c r="B167" i="15"/>
  <c r="D166" i="15"/>
  <c r="G166" i="15"/>
  <c r="H166" i="15"/>
  <c r="K166" i="15"/>
  <c r="E166" i="15"/>
  <c r="F166" i="15"/>
  <c r="I166" i="15"/>
  <c r="J166" i="15"/>
  <c r="C166" i="15"/>
  <c r="C236" i="15"/>
  <c r="D245" i="15"/>
  <c r="D81" i="15"/>
  <c r="C90" i="15"/>
  <c r="J143" i="15"/>
  <c r="I152" i="15"/>
  <c r="L55" i="15"/>
  <c r="K46" i="15"/>
  <c r="L38" i="15"/>
  <c r="L174" i="15"/>
  <c r="K183" i="15"/>
  <c r="J110" i="15"/>
  <c r="I119" i="15"/>
  <c r="I102" i="15"/>
  <c r="K172" i="15"/>
  <c r="L181" i="15"/>
  <c r="L164" i="15"/>
  <c r="K28" i="15"/>
  <c r="L19" i="15"/>
  <c r="C174" i="15"/>
  <c r="D183" i="15"/>
  <c r="K56" i="15"/>
  <c r="L47" i="15"/>
  <c r="K39" i="15"/>
  <c r="E152" i="15"/>
  <c r="F143" i="15"/>
  <c r="E143" i="15"/>
  <c r="F152" i="15"/>
  <c r="E50" i="15"/>
  <c r="F59" i="15"/>
  <c r="J79" i="15"/>
  <c r="I88" i="15"/>
  <c r="I71" i="15"/>
  <c r="H205" i="15"/>
  <c r="G214" i="15"/>
  <c r="H81" i="15"/>
  <c r="G90" i="15"/>
  <c r="B198" i="15"/>
  <c r="E197" i="15"/>
  <c r="C197" i="15"/>
  <c r="D197" i="15"/>
  <c r="G197" i="15"/>
  <c r="F197" i="15"/>
  <c r="I197" i="15"/>
  <c r="H19" i="15"/>
  <c r="G28" i="15"/>
  <c r="E236" i="15"/>
  <c r="F245" i="15"/>
  <c r="L78" i="15"/>
  <c r="K87" i="15"/>
  <c r="K70" i="15"/>
  <c r="E59" i="15"/>
  <c r="F50" i="15"/>
  <c r="K234" i="15"/>
  <c r="L243" i="15"/>
  <c r="L226" i="15"/>
  <c r="D236" i="15"/>
  <c r="C245" i="15"/>
  <c r="E28" i="15"/>
  <c r="E112" i="15"/>
  <c r="F121" i="15"/>
  <c r="D174" i="15"/>
  <c r="C183" i="15"/>
  <c r="L87" i="15"/>
  <c r="K78" i="15"/>
  <c r="L70" i="15"/>
  <c r="C59" i="15"/>
  <c r="D50" i="15"/>
  <c r="D205" i="15"/>
  <c r="C214" i="15"/>
  <c r="L233" i="15"/>
  <c r="K242" i="15"/>
  <c r="K225" i="15"/>
  <c r="H112" i="15"/>
  <c r="G121" i="15"/>
  <c r="L203" i="15"/>
  <c r="K212" i="15"/>
  <c r="K195" i="15"/>
  <c r="J234" i="15"/>
  <c r="I243" i="15"/>
  <c r="I226" i="15"/>
  <c r="F90" i="15"/>
  <c r="E81" i="15"/>
  <c r="F205" i="15"/>
  <c r="E214" i="15"/>
  <c r="D28" i="15"/>
  <c r="C19" i="15"/>
  <c r="B12" i="15"/>
  <c r="F12" i="15" s="1"/>
  <c r="F30" i="15" s="1"/>
  <c r="K11" i="15"/>
  <c r="E11" i="15"/>
  <c r="F20" i="15" s="1"/>
  <c r="I11" i="15"/>
  <c r="C11" i="15"/>
  <c r="D11" i="15"/>
  <c r="G11" i="15"/>
  <c r="J174" i="15"/>
  <c r="I183" i="15"/>
  <c r="F236" i="15"/>
  <c r="E245" i="15"/>
  <c r="C143" i="15"/>
  <c r="D152" i="15"/>
  <c r="G143" i="15"/>
  <c r="H152" i="15"/>
  <c r="C50" i="15"/>
  <c r="D59" i="15"/>
  <c r="J118" i="15"/>
  <c r="I109" i="15"/>
  <c r="J101" i="15"/>
  <c r="C205" i="15"/>
  <c r="D214" i="15"/>
  <c r="H57" i="15"/>
  <c r="G48" i="15"/>
  <c r="H40" i="15"/>
  <c r="E174" i="15"/>
  <c r="F183" i="15"/>
  <c r="J88" i="15"/>
  <c r="I79" i="15"/>
  <c r="J71" i="15"/>
  <c r="J245" i="15"/>
  <c r="I236" i="15"/>
  <c r="B229" i="15"/>
  <c r="E228" i="15"/>
  <c r="J228" i="15"/>
  <c r="D228" i="15"/>
  <c r="G228" i="15"/>
  <c r="C228" i="15"/>
  <c r="F228" i="15"/>
  <c r="H228" i="15"/>
  <c r="G81" i="15"/>
  <c r="H90" i="15"/>
  <c r="B136" i="15"/>
  <c r="F135" i="15"/>
  <c r="I135" i="15"/>
  <c r="C135" i="15"/>
  <c r="D135" i="15"/>
  <c r="G135" i="15"/>
  <c r="E135" i="15"/>
  <c r="H135" i="15"/>
  <c r="J135" i="15"/>
  <c r="B43" i="15"/>
  <c r="F42" i="15"/>
  <c r="D42" i="15"/>
  <c r="G42" i="15"/>
  <c r="E42" i="15"/>
  <c r="C42" i="15"/>
  <c r="L117" i="15"/>
  <c r="K108" i="15"/>
  <c r="L100" i="15"/>
  <c r="F112" i="15"/>
  <c r="E121" i="15"/>
  <c r="J48" i="15"/>
  <c r="I57" i="15"/>
  <c r="I40" i="15"/>
  <c r="H143" i="15"/>
  <c r="G152" i="15"/>
  <c r="G236" i="15"/>
  <c r="H245" i="15"/>
  <c r="C81" i="15"/>
  <c r="D90" i="15"/>
  <c r="B74" i="15"/>
  <c r="H73" i="15"/>
  <c r="E73" i="15"/>
  <c r="F73" i="15"/>
  <c r="C73" i="15"/>
  <c r="D73" i="15"/>
  <c r="G73" i="15"/>
  <c r="I202" i="15"/>
  <c r="J211" i="15"/>
  <c r="J194" i="15"/>
  <c r="I143" i="15"/>
  <c r="J152" i="15"/>
  <c r="G203" i="15"/>
  <c r="H212" i="15"/>
  <c r="H195" i="15"/>
  <c r="G174" i="15"/>
  <c r="H183" i="15"/>
  <c r="F174" i="15"/>
  <c r="E183" i="15"/>
  <c r="L109" i="15"/>
  <c r="K118" i="15"/>
  <c r="K101" i="15"/>
  <c r="H236" i="15"/>
  <c r="G245" i="15"/>
  <c r="L210" i="15"/>
  <c r="K201" i="15"/>
  <c r="L193" i="15"/>
  <c r="D143" i="15"/>
  <c r="C152" i="15"/>
  <c r="H50" i="15"/>
  <c r="G59" i="15"/>
  <c r="I47" i="15"/>
  <c r="J56" i="15"/>
  <c r="J39" i="15"/>
  <c r="K141" i="15"/>
  <c r="L150" i="15"/>
  <c r="L133" i="15"/>
  <c r="E19" i="15" l="1"/>
  <c r="J27" i="15"/>
  <c r="I18" i="15"/>
  <c r="J10" i="15"/>
  <c r="L26" i="15"/>
  <c r="K17" i="15"/>
  <c r="L9" i="15"/>
  <c r="G18" i="15"/>
  <c r="H27" i="15"/>
  <c r="H10" i="15"/>
  <c r="H11" i="15" s="1"/>
  <c r="G20" i="15" s="1"/>
  <c r="K133" i="15"/>
  <c r="K134" i="15" s="1"/>
  <c r="L141" i="15"/>
  <c r="C14" i="18"/>
  <c r="C16" i="7"/>
  <c r="G204" i="15"/>
  <c r="H213" i="15"/>
  <c r="H196" i="15"/>
  <c r="H82" i="15"/>
  <c r="G91" i="15"/>
  <c r="F82" i="15"/>
  <c r="E91" i="15"/>
  <c r="E144" i="15"/>
  <c r="F153" i="15"/>
  <c r="F237" i="15"/>
  <c r="E246" i="15"/>
  <c r="G49" i="15"/>
  <c r="H58" i="15"/>
  <c r="H41" i="15"/>
  <c r="J20" i="15"/>
  <c r="I29" i="15"/>
  <c r="E206" i="15"/>
  <c r="F215" i="15"/>
  <c r="K57" i="15"/>
  <c r="L48" i="15"/>
  <c r="K40" i="15"/>
  <c r="D175" i="15"/>
  <c r="C184" i="15"/>
  <c r="H184" i="15"/>
  <c r="G175" i="15"/>
  <c r="C113" i="15"/>
  <c r="D122" i="15"/>
  <c r="F246" i="15"/>
  <c r="E237" i="15"/>
  <c r="B13" i="15"/>
  <c r="F13" i="15" s="1"/>
  <c r="F31" i="15" s="1"/>
  <c r="E12" i="15"/>
  <c r="F21" i="15" s="1"/>
  <c r="I12" i="15"/>
  <c r="C12" i="15"/>
  <c r="D12" i="15"/>
  <c r="H12" i="15"/>
  <c r="G12" i="15"/>
  <c r="K12" i="15"/>
  <c r="L234" i="15"/>
  <c r="K243" i="15"/>
  <c r="K226" i="15"/>
  <c r="J206" i="15"/>
  <c r="I215" i="15"/>
  <c r="J80" i="15"/>
  <c r="I89" i="15"/>
  <c r="I72" i="15"/>
  <c r="K173" i="15"/>
  <c r="L182" i="15"/>
  <c r="L165" i="15"/>
  <c r="K47" i="15"/>
  <c r="L56" i="15"/>
  <c r="L39" i="15"/>
  <c r="L175" i="15"/>
  <c r="K184" i="15"/>
  <c r="G122" i="15"/>
  <c r="H113" i="15"/>
  <c r="K142" i="15"/>
  <c r="L151" i="15"/>
  <c r="L134" i="15"/>
  <c r="L110" i="15"/>
  <c r="K119" i="15"/>
  <c r="K102" i="15"/>
  <c r="C82" i="15"/>
  <c r="D91" i="15"/>
  <c r="I144" i="15"/>
  <c r="J153" i="15"/>
  <c r="D237" i="15"/>
  <c r="C246" i="15"/>
  <c r="B230" i="15"/>
  <c r="H229" i="15"/>
  <c r="E229" i="15"/>
  <c r="C229" i="15"/>
  <c r="J229" i="15"/>
  <c r="F229" i="15"/>
  <c r="G229" i="15"/>
  <c r="D229" i="15"/>
  <c r="E20" i="15"/>
  <c r="H206" i="15"/>
  <c r="G215" i="15"/>
  <c r="J184" i="15"/>
  <c r="I175" i="15"/>
  <c r="H175" i="15"/>
  <c r="G184" i="15"/>
  <c r="E113" i="15"/>
  <c r="F122" i="15"/>
  <c r="B106" i="15"/>
  <c r="D105" i="15"/>
  <c r="G105" i="15"/>
  <c r="E105" i="15"/>
  <c r="C105" i="15"/>
  <c r="F105" i="15"/>
  <c r="K109" i="15"/>
  <c r="L118" i="15"/>
  <c r="L101" i="15"/>
  <c r="J144" i="15"/>
  <c r="I153" i="15"/>
  <c r="D20" i="15"/>
  <c r="C29" i="15"/>
  <c r="J235" i="15"/>
  <c r="I244" i="15"/>
  <c r="I227" i="15"/>
  <c r="K79" i="15"/>
  <c r="L88" i="15"/>
  <c r="L71" i="15"/>
  <c r="L79" i="15"/>
  <c r="K88" i="15"/>
  <c r="K71" i="15"/>
  <c r="F206" i="15"/>
  <c r="E215" i="15"/>
  <c r="K202" i="15"/>
  <c r="L211" i="15"/>
  <c r="L194" i="15"/>
  <c r="H91" i="15"/>
  <c r="G82" i="15"/>
  <c r="I58" i="15"/>
  <c r="J49" i="15"/>
  <c r="I41" i="15"/>
  <c r="G144" i="15"/>
  <c r="H153" i="15"/>
  <c r="L204" i="15"/>
  <c r="K213" i="15"/>
  <c r="K196" i="15"/>
  <c r="K235" i="15"/>
  <c r="L244" i="15"/>
  <c r="L227" i="15"/>
  <c r="C206" i="15"/>
  <c r="D215" i="15"/>
  <c r="B199" i="15"/>
  <c r="E198" i="15"/>
  <c r="F198" i="15"/>
  <c r="I198" i="15"/>
  <c r="C198" i="15"/>
  <c r="G198" i="15"/>
  <c r="D198" i="15"/>
  <c r="J111" i="15"/>
  <c r="I120" i="15"/>
  <c r="I103" i="15"/>
  <c r="J175" i="15"/>
  <c r="I184" i="15"/>
  <c r="C175" i="15"/>
  <c r="D184" i="15"/>
  <c r="D82" i="15"/>
  <c r="C91" i="15"/>
  <c r="B137" i="15"/>
  <c r="D136" i="15"/>
  <c r="G136" i="15"/>
  <c r="E136" i="15"/>
  <c r="F136" i="15"/>
  <c r="I136" i="15"/>
  <c r="J136" i="15"/>
  <c r="H136" i="15"/>
  <c r="C136" i="15"/>
  <c r="H51" i="15"/>
  <c r="G60" i="15"/>
  <c r="D51" i="15"/>
  <c r="C60" i="15"/>
  <c r="C51" i="15"/>
  <c r="D60" i="15"/>
  <c r="H144" i="15"/>
  <c r="G153" i="15"/>
  <c r="C237" i="15"/>
  <c r="D246" i="15"/>
  <c r="J89" i="15"/>
  <c r="I80" i="15"/>
  <c r="J72" i="15"/>
  <c r="G29" i="15"/>
  <c r="H20" i="15"/>
  <c r="E29" i="15"/>
  <c r="D206" i="15"/>
  <c r="C215" i="15"/>
  <c r="F113" i="15"/>
  <c r="E122" i="15"/>
  <c r="G111" i="15"/>
  <c r="H120" i="15"/>
  <c r="H103" i="15"/>
  <c r="H237" i="15"/>
  <c r="G246" i="15"/>
  <c r="B168" i="15"/>
  <c r="J167" i="15"/>
  <c r="H167" i="15"/>
  <c r="K167" i="15"/>
  <c r="E167" i="15"/>
  <c r="C167" i="15"/>
  <c r="D167" i="15"/>
  <c r="F167" i="15"/>
  <c r="G167" i="15"/>
  <c r="I167" i="15"/>
  <c r="J212" i="15"/>
  <c r="I203" i="15"/>
  <c r="J195" i="15"/>
  <c r="C144" i="15"/>
  <c r="D153" i="15"/>
  <c r="C20" i="15"/>
  <c r="D29" i="15"/>
  <c r="L20" i="15"/>
  <c r="K29" i="15"/>
  <c r="I48" i="15"/>
  <c r="J57" i="15"/>
  <c r="J40" i="15"/>
  <c r="B75" i="15"/>
  <c r="H74" i="15"/>
  <c r="E74" i="15"/>
  <c r="F74" i="15"/>
  <c r="C74" i="15"/>
  <c r="D74" i="15"/>
  <c r="G74" i="15"/>
  <c r="F144" i="15"/>
  <c r="E153" i="15"/>
  <c r="E175" i="15"/>
  <c r="F184" i="15"/>
  <c r="E82" i="15"/>
  <c r="F91" i="15"/>
  <c r="I237" i="15"/>
  <c r="J246" i="15"/>
  <c r="F51" i="15"/>
  <c r="E60" i="15"/>
  <c r="E51" i="15"/>
  <c r="F60" i="15"/>
  <c r="D144" i="15"/>
  <c r="C153" i="15"/>
  <c r="G237" i="15"/>
  <c r="H246" i="15"/>
  <c r="J119" i="15"/>
  <c r="I110" i="15"/>
  <c r="J102" i="15"/>
  <c r="F175" i="15"/>
  <c r="E184" i="15"/>
  <c r="D113" i="15"/>
  <c r="C122" i="15"/>
  <c r="B44" i="15"/>
  <c r="E43" i="15"/>
  <c r="G43" i="15"/>
  <c r="C43" i="15"/>
  <c r="D43" i="15"/>
  <c r="F43" i="15"/>
  <c r="H29" i="15" l="1"/>
  <c r="L10" i="15"/>
  <c r="K18" i="15"/>
  <c r="L27" i="15"/>
  <c r="I19" i="15"/>
  <c r="J28" i="15"/>
  <c r="J11" i="15"/>
  <c r="K151" i="15"/>
  <c r="L142" i="15"/>
  <c r="H28" i="15"/>
  <c r="G19" i="15"/>
  <c r="C15" i="18"/>
  <c r="C17" i="7"/>
  <c r="H185" i="15"/>
  <c r="G176" i="15"/>
  <c r="F185" i="15"/>
  <c r="E176" i="15"/>
  <c r="J213" i="15"/>
  <c r="I204" i="15"/>
  <c r="J196" i="15"/>
  <c r="C176" i="15"/>
  <c r="D185" i="15"/>
  <c r="E207" i="15"/>
  <c r="F216" i="15"/>
  <c r="C238" i="15"/>
  <c r="D247" i="15"/>
  <c r="E247" i="15"/>
  <c r="F238" i="15"/>
  <c r="D21" i="15"/>
  <c r="C30" i="15"/>
  <c r="H214" i="15"/>
  <c r="G205" i="15"/>
  <c r="H197" i="15"/>
  <c r="H176" i="15"/>
  <c r="G185" i="15"/>
  <c r="K236" i="15"/>
  <c r="L245" i="15"/>
  <c r="L228" i="15"/>
  <c r="B45" i="15"/>
  <c r="P5" i="15" s="1"/>
  <c r="V141" i="15" s="1"/>
  <c r="E44" i="15"/>
  <c r="C44" i="15"/>
  <c r="D44" i="15"/>
  <c r="G44" i="15"/>
  <c r="F44" i="15"/>
  <c r="F83" i="15"/>
  <c r="E92" i="15"/>
  <c r="D176" i="15"/>
  <c r="C185" i="15"/>
  <c r="J145" i="15"/>
  <c r="I154" i="15"/>
  <c r="D216" i="15"/>
  <c r="C207" i="15"/>
  <c r="F207" i="15"/>
  <c r="E216" i="15"/>
  <c r="L80" i="15"/>
  <c r="K89" i="15"/>
  <c r="K72" i="15"/>
  <c r="H114" i="15"/>
  <c r="G123" i="15"/>
  <c r="I49" i="15"/>
  <c r="J58" i="15"/>
  <c r="J41" i="15"/>
  <c r="D145" i="15"/>
  <c r="C154" i="15"/>
  <c r="I145" i="15"/>
  <c r="J154" i="15"/>
  <c r="D52" i="15"/>
  <c r="C61" i="15"/>
  <c r="H83" i="15"/>
  <c r="G92" i="15"/>
  <c r="D92" i="15"/>
  <c r="C83" i="15"/>
  <c r="G112" i="15"/>
  <c r="H121" i="15"/>
  <c r="H104" i="15"/>
  <c r="E145" i="15"/>
  <c r="F154" i="15"/>
  <c r="L205" i="15"/>
  <c r="K214" i="15"/>
  <c r="K197" i="15"/>
  <c r="D123" i="15"/>
  <c r="C114" i="15"/>
  <c r="H238" i="15"/>
  <c r="G247" i="15"/>
  <c r="H247" i="15"/>
  <c r="G238" i="15"/>
  <c r="L111" i="15"/>
  <c r="K120" i="15"/>
  <c r="K103" i="15"/>
  <c r="J81" i="15"/>
  <c r="I90" i="15"/>
  <c r="I73" i="15"/>
  <c r="K30" i="15"/>
  <c r="L21" i="15"/>
  <c r="J21" i="15"/>
  <c r="I30" i="15"/>
  <c r="B169" i="15"/>
  <c r="P9" i="15" s="1"/>
  <c r="V685" i="15" s="1"/>
  <c r="C168" i="15"/>
  <c r="D168" i="15"/>
  <c r="G168" i="15"/>
  <c r="H168" i="15"/>
  <c r="K168" i="15"/>
  <c r="E168" i="15"/>
  <c r="F168" i="15"/>
  <c r="I168" i="15"/>
  <c r="J168" i="15"/>
  <c r="J207" i="15"/>
  <c r="I216" i="15"/>
  <c r="J236" i="15"/>
  <c r="I245" i="15"/>
  <c r="I228" i="15"/>
  <c r="L183" i="15"/>
  <c r="K174" i="15"/>
  <c r="L166" i="15"/>
  <c r="I111" i="15"/>
  <c r="J120" i="15"/>
  <c r="J103" i="15"/>
  <c r="H92" i="15"/>
  <c r="G83" i="15"/>
  <c r="E185" i="15"/>
  <c r="F176" i="15"/>
  <c r="H207" i="15"/>
  <c r="G216" i="15"/>
  <c r="F123" i="15"/>
  <c r="E114" i="15"/>
  <c r="B231" i="15"/>
  <c r="H230" i="15"/>
  <c r="F230" i="15"/>
  <c r="C230" i="15"/>
  <c r="J230" i="15"/>
  <c r="D230" i="15"/>
  <c r="E230" i="15"/>
  <c r="G230" i="15"/>
  <c r="H21" i="15"/>
  <c r="G30" i="15"/>
  <c r="E21" i="15"/>
  <c r="F52" i="15"/>
  <c r="E61" i="15"/>
  <c r="D61" i="15"/>
  <c r="C52" i="15"/>
  <c r="E83" i="15"/>
  <c r="F92" i="15"/>
  <c r="J50" i="15"/>
  <c r="I59" i="15"/>
  <c r="I42" i="15"/>
  <c r="L235" i="15"/>
  <c r="K244" i="15"/>
  <c r="K227" i="15"/>
  <c r="H52" i="15"/>
  <c r="G61" i="15"/>
  <c r="L143" i="15"/>
  <c r="K152" i="15"/>
  <c r="K135" i="15"/>
  <c r="D83" i="15"/>
  <c r="C92" i="15"/>
  <c r="B76" i="15"/>
  <c r="D75" i="15"/>
  <c r="G75" i="15"/>
  <c r="H75" i="15"/>
  <c r="E75" i="15"/>
  <c r="F75" i="15"/>
  <c r="C75" i="15"/>
  <c r="J176" i="15"/>
  <c r="I185" i="15"/>
  <c r="L176" i="15"/>
  <c r="K185" i="15"/>
  <c r="F145" i="15"/>
  <c r="E154" i="15"/>
  <c r="B200" i="15"/>
  <c r="D199" i="15"/>
  <c r="G199" i="15"/>
  <c r="F199" i="15"/>
  <c r="I199" i="15"/>
  <c r="C199" i="15"/>
  <c r="E199" i="15"/>
  <c r="K203" i="15"/>
  <c r="L212" i="15"/>
  <c r="L195" i="15"/>
  <c r="K80" i="15"/>
  <c r="L89" i="15"/>
  <c r="L72" i="15"/>
  <c r="D114" i="15"/>
  <c r="C123" i="15"/>
  <c r="B107" i="15"/>
  <c r="C106" i="15"/>
  <c r="D106" i="15"/>
  <c r="G106" i="15"/>
  <c r="E106" i="15"/>
  <c r="F106" i="15"/>
  <c r="E238" i="15"/>
  <c r="F247" i="15"/>
  <c r="K48" i="15"/>
  <c r="L57" i="15"/>
  <c r="L40" i="15"/>
  <c r="H30" i="15"/>
  <c r="G21" i="15"/>
  <c r="E30" i="15"/>
  <c r="H145" i="15"/>
  <c r="G154" i="15"/>
  <c r="K143" i="15"/>
  <c r="L152" i="15"/>
  <c r="L135" i="15"/>
  <c r="G50" i="15"/>
  <c r="H59" i="15"/>
  <c r="H42" i="15"/>
  <c r="D207" i="15"/>
  <c r="C216" i="15"/>
  <c r="B14" i="15"/>
  <c r="F14" i="15" s="1"/>
  <c r="F32" i="15" s="1"/>
  <c r="D13" i="15"/>
  <c r="G13" i="15"/>
  <c r="H13" i="15"/>
  <c r="K13" i="15"/>
  <c r="I13" i="15"/>
  <c r="C13" i="15"/>
  <c r="E13" i="15"/>
  <c r="F22" i="15" s="1"/>
  <c r="J185" i="15"/>
  <c r="I176" i="15"/>
  <c r="G145" i="15"/>
  <c r="H154" i="15"/>
  <c r="D154" i="15"/>
  <c r="C145" i="15"/>
  <c r="J112" i="15"/>
  <c r="I121" i="15"/>
  <c r="I104" i="15"/>
  <c r="K110" i="15"/>
  <c r="L119" i="15"/>
  <c r="L102" i="15"/>
  <c r="F114" i="15"/>
  <c r="E123" i="15"/>
  <c r="I238" i="15"/>
  <c r="J247" i="15"/>
  <c r="C21" i="15"/>
  <c r="D30" i="15"/>
  <c r="L49" i="15"/>
  <c r="K58" i="15"/>
  <c r="K41" i="15"/>
  <c r="E52" i="15"/>
  <c r="F61" i="15"/>
  <c r="I81" i="15"/>
  <c r="J90" i="15"/>
  <c r="J73" i="15"/>
  <c r="B138" i="15"/>
  <c r="J137" i="15"/>
  <c r="H137" i="15"/>
  <c r="E137" i="15"/>
  <c r="C137" i="15"/>
  <c r="D137" i="15"/>
  <c r="F137" i="15"/>
  <c r="G137" i="15"/>
  <c r="I137" i="15"/>
  <c r="D238" i="15"/>
  <c r="C247" i="15"/>
  <c r="I20" i="15" l="1"/>
  <c r="J29" i="15"/>
  <c r="J12" i="15"/>
  <c r="L28" i="15"/>
  <c r="K19" i="15"/>
  <c r="L11" i="15"/>
  <c r="C16" i="18"/>
  <c r="C18" i="7"/>
  <c r="P26" i="15" s="1" a="1"/>
  <c r="P26" i="15" s="1"/>
  <c r="W685" i="15"/>
  <c r="V686" i="15" s="1"/>
  <c r="W141" i="15"/>
  <c r="V142" i="15" s="1"/>
  <c r="D239" i="15"/>
  <c r="C248" i="15"/>
  <c r="H215" i="15"/>
  <c r="G206" i="15"/>
  <c r="H198" i="15"/>
  <c r="H22" i="15"/>
  <c r="G31" i="15"/>
  <c r="D93" i="15"/>
  <c r="C84" i="15"/>
  <c r="F53" i="15"/>
  <c r="E62" i="15"/>
  <c r="I155" i="15"/>
  <c r="J146" i="15"/>
  <c r="D31" i="15"/>
  <c r="C22" i="15"/>
  <c r="K204" i="15"/>
  <c r="L213" i="15"/>
  <c r="L196" i="15"/>
  <c r="F217" i="15"/>
  <c r="E208" i="15"/>
  <c r="D76" i="15"/>
  <c r="G76" i="15"/>
  <c r="H76" i="15"/>
  <c r="E76" i="15"/>
  <c r="F76" i="15"/>
  <c r="C76" i="15"/>
  <c r="P6" i="15"/>
  <c r="V277" i="15" s="1"/>
  <c r="B77" i="15"/>
  <c r="L236" i="15"/>
  <c r="K245" i="15"/>
  <c r="K228" i="15"/>
  <c r="G248" i="15"/>
  <c r="H239" i="15"/>
  <c r="E239" i="15"/>
  <c r="F248" i="15"/>
  <c r="L184" i="15"/>
  <c r="K175" i="15"/>
  <c r="L167" i="15"/>
  <c r="D186" i="15"/>
  <c r="C177" i="15"/>
  <c r="J82" i="15"/>
  <c r="I91" i="15"/>
  <c r="I74" i="15"/>
  <c r="F45" i="15"/>
  <c r="G45" i="15"/>
  <c r="C45" i="15"/>
  <c r="D45" i="15"/>
  <c r="E45" i="15"/>
  <c r="B46" i="15"/>
  <c r="D208" i="15"/>
  <c r="C217" i="15"/>
  <c r="F62" i="15"/>
  <c r="E53" i="15"/>
  <c r="D53" i="15"/>
  <c r="C62" i="15"/>
  <c r="F146" i="15"/>
  <c r="E155" i="15"/>
  <c r="E31" i="15"/>
  <c r="J208" i="15"/>
  <c r="I217" i="15"/>
  <c r="D84" i="15"/>
  <c r="C93" i="15"/>
  <c r="H177" i="15"/>
  <c r="G186" i="15"/>
  <c r="K90" i="15"/>
  <c r="L81" i="15"/>
  <c r="K73" i="15"/>
  <c r="H146" i="15"/>
  <c r="G155" i="15"/>
  <c r="G146" i="15"/>
  <c r="H155" i="15"/>
  <c r="K59" i="15"/>
  <c r="L50" i="15"/>
  <c r="K42" i="15"/>
  <c r="D22" i="15"/>
  <c r="C31" i="15"/>
  <c r="E14" i="15"/>
  <c r="F23" i="15" s="1"/>
  <c r="I14" i="15"/>
  <c r="C14" i="15"/>
  <c r="K14" i="15"/>
  <c r="G14" i="15"/>
  <c r="H14" i="15"/>
  <c r="D14" i="15"/>
  <c r="B15" i="15"/>
  <c r="P4" i="15"/>
  <c r="P32" i="15" s="1"/>
  <c r="K144" i="15"/>
  <c r="L153" i="15"/>
  <c r="L136" i="15"/>
  <c r="F124" i="15"/>
  <c r="E115" i="15"/>
  <c r="D115" i="15"/>
  <c r="C124" i="15"/>
  <c r="F93" i="15"/>
  <c r="E84" i="15"/>
  <c r="I177" i="15"/>
  <c r="J186" i="15"/>
  <c r="H122" i="15"/>
  <c r="G113" i="15"/>
  <c r="H105" i="15"/>
  <c r="L246" i="15"/>
  <c r="K237" i="15"/>
  <c r="L229" i="15"/>
  <c r="G22" i="15"/>
  <c r="H31" i="15"/>
  <c r="D200" i="15"/>
  <c r="G200" i="15"/>
  <c r="E200" i="15"/>
  <c r="F200" i="15"/>
  <c r="I200" i="15"/>
  <c r="C200" i="15"/>
  <c r="P10" i="15"/>
  <c r="B201" i="15"/>
  <c r="G177" i="15"/>
  <c r="H186" i="15"/>
  <c r="E146" i="15"/>
  <c r="F155" i="15"/>
  <c r="I146" i="15"/>
  <c r="J155" i="15"/>
  <c r="K111" i="15"/>
  <c r="L120" i="15"/>
  <c r="L103" i="15"/>
  <c r="J22" i="15"/>
  <c r="I31" i="15"/>
  <c r="L58" i="15"/>
  <c r="K49" i="15"/>
  <c r="L41" i="15"/>
  <c r="F115" i="15"/>
  <c r="E124" i="15"/>
  <c r="F107" i="15"/>
  <c r="C107" i="15"/>
  <c r="D107" i="15"/>
  <c r="G107" i="15"/>
  <c r="E107" i="15"/>
  <c r="B108" i="15"/>
  <c r="P7" i="15"/>
  <c r="V413" i="15" s="1"/>
  <c r="F239" i="15"/>
  <c r="E248" i="15"/>
  <c r="G239" i="15"/>
  <c r="H248" i="15"/>
  <c r="J177" i="15"/>
  <c r="I186" i="15"/>
  <c r="D177" i="15"/>
  <c r="C186" i="15"/>
  <c r="I50" i="15"/>
  <c r="J59" i="15"/>
  <c r="J42" i="15"/>
  <c r="H60" i="15"/>
  <c r="G51" i="15"/>
  <c r="H43" i="15"/>
  <c r="C138" i="15"/>
  <c r="H138" i="15"/>
  <c r="E138" i="15"/>
  <c r="F138" i="15"/>
  <c r="I138" i="15"/>
  <c r="J138" i="15"/>
  <c r="D138" i="15"/>
  <c r="G138" i="15"/>
  <c r="B139" i="15"/>
  <c r="P8" i="15"/>
  <c r="V549" i="15" s="1"/>
  <c r="F208" i="15"/>
  <c r="E217" i="15"/>
  <c r="F84" i="15"/>
  <c r="E93" i="15"/>
  <c r="K153" i="15"/>
  <c r="L144" i="15"/>
  <c r="K136" i="15"/>
  <c r="J51" i="15"/>
  <c r="I60" i="15"/>
  <c r="I43" i="15"/>
  <c r="D248" i="15"/>
  <c r="C239" i="15"/>
  <c r="D231" i="15"/>
  <c r="G231" i="15"/>
  <c r="F231" i="15"/>
  <c r="E231" i="15"/>
  <c r="H231" i="15"/>
  <c r="J231" i="15"/>
  <c r="C231" i="15"/>
  <c r="P11" i="15"/>
  <c r="V958" i="15" s="1"/>
  <c r="B232" i="15"/>
  <c r="I246" i="15"/>
  <c r="J237" i="15"/>
  <c r="I229" i="15"/>
  <c r="F186" i="15"/>
  <c r="E177" i="15"/>
  <c r="F169" i="15"/>
  <c r="I169" i="15"/>
  <c r="J169" i="15"/>
  <c r="D169" i="15"/>
  <c r="G169" i="15"/>
  <c r="H169" i="15"/>
  <c r="K169" i="15"/>
  <c r="E169" i="15"/>
  <c r="C169" i="15"/>
  <c r="B170" i="15"/>
  <c r="Z685" i="15" s="1"/>
  <c r="L112" i="15"/>
  <c r="K121" i="15"/>
  <c r="K104" i="15"/>
  <c r="I205" i="15"/>
  <c r="J214" i="15"/>
  <c r="J197" i="15"/>
  <c r="D124" i="15"/>
  <c r="C115" i="15"/>
  <c r="C146" i="15"/>
  <c r="D155" i="15"/>
  <c r="F177" i="15"/>
  <c r="E186" i="15"/>
  <c r="H84" i="15"/>
  <c r="G93" i="15"/>
  <c r="E22" i="15"/>
  <c r="I82" i="15"/>
  <c r="J91" i="15"/>
  <c r="J74" i="15"/>
  <c r="H208" i="15"/>
  <c r="G217" i="15"/>
  <c r="I239" i="15"/>
  <c r="J248" i="15"/>
  <c r="L206" i="15"/>
  <c r="K215" i="15"/>
  <c r="K198" i="15"/>
  <c r="H53" i="15"/>
  <c r="G62" i="15"/>
  <c r="D146" i="15"/>
  <c r="C155" i="15"/>
  <c r="J113" i="15"/>
  <c r="I122" i="15"/>
  <c r="I105" i="15"/>
  <c r="L22" i="15"/>
  <c r="K31" i="15"/>
  <c r="H115" i="15"/>
  <c r="G124" i="15"/>
  <c r="L90" i="15"/>
  <c r="K81" i="15"/>
  <c r="L73" i="15"/>
  <c r="D217" i="15"/>
  <c r="C208" i="15"/>
  <c r="G84" i="15"/>
  <c r="H93" i="15"/>
  <c r="I112" i="15"/>
  <c r="J121" i="15"/>
  <c r="J104" i="15"/>
  <c r="L177" i="15"/>
  <c r="K186" i="15"/>
  <c r="D62" i="15"/>
  <c r="C53" i="15"/>
  <c r="L12" i="15" l="1"/>
  <c r="L29" i="15"/>
  <c r="K20" i="15"/>
  <c r="I21" i="15"/>
  <c r="J30" i="15"/>
  <c r="J13" i="15"/>
  <c r="P12" i="15" a="1"/>
  <c r="P12" i="15" s="1"/>
  <c r="C17" i="18"/>
  <c r="V5" i="15"/>
  <c r="W5" i="15" s="1"/>
  <c r="Y5" i="15" s="1"/>
  <c r="Y685" i="15"/>
  <c r="X685" i="15" s="1"/>
  <c r="Z141" i="15"/>
  <c r="W549" i="15"/>
  <c r="Z549" i="15" s="1"/>
  <c r="W413" i="15"/>
  <c r="Y413" i="15" s="1"/>
  <c r="W277" i="15"/>
  <c r="Y277" i="15" s="1"/>
  <c r="Y141" i="15"/>
  <c r="W958" i="15"/>
  <c r="V959" i="15" s="1"/>
  <c r="V822" i="15"/>
  <c r="W686" i="15"/>
  <c r="V687" i="15" s="1"/>
  <c r="W142" i="15"/>
  <c r="V143" i="15" s="1"/>
  <c r="I178" i="15"/>
  <c r="J187" i="15"/>
  <c r="F178" i="15"/>
  <c r="E187" i="15"/>
  <c r="AF2" i="15"/>
  <c r="AC6" i="15" s="1"/>
  <c r="AD6" i="15" s="1"/>
  <c r="B140" i="15"/>
  <c r="B47" i="15"/>
  <c r="K187" i="15"/>
  <c r="L178" i="15"/>
  <c r="C116" i="15"/>
  <c r="D125" i="15"/>
  <c r="C23" i="15"/>
  <c r="D32" i="15"/>
  <c r="J92" i="15"/>
  <c r="I83" i="15"/>
  <c r="J75" i="15"/>
  <c r="L113" i="15"/>
  <c r="K122" i="15"/>
  <c r="K105" i="15"/>
  <c r="G178" i="15"/>
  <c r="H187" i="15"/>
  <c r="G240" i="15"/>
  <c r="H249" i="15"/>
  <c r="C240" i="15"/>
  <c r="D249" i="15"/>
  <c r="C147" i="15"/>
  <c r="D156" i="15"/>
  <c r="G147" i="15"/>
  <c r="H156" i="15"/>
  <c r="H32" i="15"/>
  <c r="G23" i="15"/>
  <c r="C54" i="15"/>
  <c r="D63" i="15"/>
  <c r="L237" i="15"/>
  <c r="K246" i="15"/>
  <c r="K229" i="15"/>
  <c r="J122" i="15"/>
  <c r="I113" i="15"/>
  <c r="J105" i="15"/>
  <c r="D178" i="15"/>
  <c r="C187" i="15"/>
  <c r="E116" i="15"/>
  <c r="F125" i="15"/>
  <c r="J178" i="15"/>
  <c r="I187" i="15"/>
  <c r="E147" i="15"/>
  <c r="F156" i="15"/>
  <c r="E178" i="15"/>
  <c r="F187" i="15"/>
  <c r="L145" i="15"/>
  <c r="K154" i="15"/>
  <c r="K137" i="15"/>
  <c r="H116" i="15"/>
  <c r="G125" i="15"/>
  <c r="I240" i="15"/>
  <c r="J249" i="15"/>
  <c r="G156" i="15"/>
  <c r="H147" i="15"/>
  <c r="L59" i="15"/>
  <c r="K50" i="15"/>
  <c r="L42" i="15"/>
  <c r="C209" i="15"/>
  <c r="D218" i="15"/>
  <c r="H123" i="15"/>
  <c r="G114" i="15"/>
  <c r="H106" i="15"/>
  <c r="L207" i="15"/>
  <c r="K216" i="15"/>
  <c r="K199" i="15"/>
  <c r="H178" i="15"/>
  <c r="G187" i="15"/>
  <c r="J238" i="15"/>
  <c r="I247" i="15"/>
  <c r="I230" i="15"/>
  <c r="D147" i="15"/>
  <c r="C156" i="15"/>
  <c r="B109" i="15"/>
  <c r="D209" i="15"/>
  <c r="C218" i="15"/>
  <c r="H23" i="15"/>
  <c r="G32" i="15"/>
  <c r="D54" i="15"/>
  <c r="C63" i="15"/>
  <c r="K176" i="15"/>
  <c r="L185" i="15"/>
  <c r="L168" i="15"/>
  <c r="F85" i="15"/>
  <c r="E94" i="15"/>
  <c r="J114" i="15"/>
  <c r="I123" i="15"/>
  <c r="I106" i="15"/>
  <c r="F240" i="15"/>
  <c r="E249" i="15"/>
  <c r="F116" i="15"/>
  <c r="E125" i="15"/>
  <c r="L154" i="15"/>
  <c r="K145" i="15"/>
  <c r="L137" i="15"/>
  <c r="H54" i="15"/>
  <c r="G63" i="15"/>
  <c r="L214" i="15"/>
  <c r="K205" i="15"/>
  <c r="L197" i="15"/>
  <c r="C178" i="15"/>
  <c r="D187" i="15"/>
  <c r="H61" i="15"/>
  <c r="G52" i="15"/>
  <c r="H44" i="15"/>
  <c r="D116" i="15"/>
  <c r="C125" i="15"/>
  <c r="J209" i="15"/>
  <c r="I218" i="15"/>
  <c r="K32" i="15"/>
  <c r="L23" i="15"/>
  <c r="L91" i="15"/>
  <c r="K82" i="15"/>
  <c r="L74" i="15"/>
  <c r="B171" i="15"/>
  <c r="J52" i="15"/>
  <c r="I61" i="15"/>
  <c r="I44" i="15"/>
  <c r="I147" i="15"/>
  <c r="J156" i="15"/>
  <c r="F218" i="15"/>
  <c r="E209" i="15"/>
  <c r="C32" i="15"/>
  <c r="D23" i="15"/>
  <c r="L82" i="15"/>
  <c r="K91" i="15"/>
  <c r="K74" i="15"/>
  <c r="B78" i="15"/>
  <c r="G85" i="15"/>
  <c r="H94" i="15"/>
  <c r="J147" i="15"/>
  <c r="I156" i="15"/>
  <c r="L121" i="15"/>
  <c r="K112" i="15"/>
  <c r="L104" i="15"/>
  <c r="K238" i="15"/>
  <c r="L247" i="15"/>
  <c r="L230" i="15"/>
  <c r="J23" i="15"/>
  <c r="I32" i="15"/>
  <c r="L51" i="15"/>
  <c r="K60" i="15"/>
  <c r="K43" i="15"/>
  <c r="J83" i="15"/>
  <c r="I92" i="15"/>
  <c r="I75" i="15"/>
  <c r="H85" i="15"/>
  <c r="G94" i="15"/>
  <c r="I206" i="15"/>
  <c r="J215" i="15"/>
  <c r="J198" i="15"/>
  <c r="I51" i="15"/>
  <c r="J60" i="15"/>
  <c r="J43" i="15"/>
  <c r="E23" i="15"/>
  <c r="D85" i="15"/>
  <c r="C94" i="15"/>
  <c r="C85" i="15"/>
  <c r="D94" i="15"/>
  <c r="B233" i="15"/>
  <c r="E240" i="15"/>
  <c r="F249" i="15"/>
  <c r="B202" i="15"/>
  <c r="F209" i="15"/>
  <c r="E218" i="15"/>
  <c r="C249" i="15"/>
  <c r="D240" i="15"/>
  <c r="E156" i="15"/>
  <c r="F147" i="15"/>
  <c r="H209" i="15"/>
  <c r="G218" i="15"/>
  <c r="B16" i="15"/>
  <c r="H240" i="15"/>
  <c r="G249" i="15"/>
  <c r="E32" i="15"/>
  <c r="F54" i="15"/>
  <c r="E63" i="15"/>
  <c r="F63" i="15"/>
  <c r="E54" i="15"/>
  <c r="F94" i="15"/>
  <c r="E85" i="15"/>
  <c r="G207" i="15"/>
  <c r="H216" i="15"/>
  <c r="H199" i="15"/>
  <c r="J31" i="15" l="1"/>
  <c r="I22" i="15"/>
  <c r="J14" i="15"/>
  <c r="L30" i="15"/>
  <c r="K21" i="15"/>
  <c r="L13" i="15"/>
  <c r="C18" i="18"/>
  <c r="V550" i="15"/>
  <c r="X141" i="15"/>
  <c r="Y549" i="15"/>
  <c r="X549" i="15" s="1"/>
  <c r="Z277" i="15"/>
  <c r="X277" i="15" s="1"/>
  <c r="V414" i="15"/>
  <c r="W414" i="15" s="1"/>
  <c r="V415" i="15" s="1"/>
  <c r="Z413" i="15"/>
  <c r="X413" i="15" s="1"/>
  <c r="V278" i="15"/>
  <c r="W278" i="15" s="1"/>
  <c r="V279" i="15" s="1"/>
  <c r="Z5" i="15"/>
  <c r="X5" i="15" s="1"/>
  <c r="V6" i="15"/>
  <c r="W6" i="15" s="1"/>
  <c r="Y6" i="15" s="1"/>
  <c r="AC7" i="15"/>
  <c r="AD7" i="15" s="1"/>
  <c r="AF6" i="15"/>
  <c r="AE6" i="15" s="1"/>
  <c r="Y958" i="15"/>
  <c r="W959" i="15"/>
  <c r="V960" i="15" s="1"/>
  <c r="Z686" i="15"/>
  <c r="Z958" i="15"/>
  <c r="W822" i="15"/>
  <c r="V823" i="15" s="1"/>
  <c r="Y686" i="15"/>
  <c r="W687" i="15"/>
  <c r="V688" i="15" s="1"/>
  <c r="W143" i="15"/>
  <c r="V144" i="15" s="1"/>
  <c r="Z142" i="15"/>
  <c r="Y142" i="15"/>
  <c r="K177" i="15"/>
  <c r="L186" i="15"/>
  <c r="L169" i="15"/>
  <c r="B48" i="15"/>
  <c r="G208" i="15"/>
  <c r="H217" i="15"/>
  <c r="H200" i="15"/>
  <c r="J53" i="15"/>
  <c r="I62" i="15"/>
  <c r="I45" i="15"/>
  <c r="L52" i="15"/>
  <c r="K61" i="15"/>
  <c r="K44" i="15"/>
  <c r="L122" i="15"/>
  <c r="K113" i="15"/>
  <c r="L105" i="15"/>
  <c r="K146" i="15"/>
  <c r="L155" i="15"/>
  <c r="L138" i="15"/>
  <c r="B79" i="15"/>
  <c r="B234" i="15"/>
  <c r="J61" i="15"/>
  <c r="I52" i="15"/>
  <c r="J44" i="15"/>
  <c r="B172" i="15"/>
  <c r="J115" i="15"/>
  <c r="I124" i="15"/>
  <c r="I107" i="15"/>
  <c r="B110" i="15"/>
  <c r="L208" i="15"/>
  <c r="K217" i="15"/>
  <c r="K200" i="15"/>
  <c r="J123" i="15"/>
  <c r="I114" i="15"/>
  <c r="J106" i="15"/>
  <c r="L114" i="15"/>
  <c r="K123" i="15"/>
  <c r="K106" i="15"/>
  <c r="B17" i="15"/>
  <c r="B18" i="15" s="1"/>
  <c r="J216" i="15"/>
  <c r="I207" i="15"/>
  <c r="J199" i="15"/>
  <c r="K83" i="15"/>
  <c r="L92" i="15"/>
  <c r="L75" i="15"/>
  <c r="B141" i="15"/>
  <c r="L60" i="15"/>
  <c r="K51" i="15"/>
  <c r="L43" i="15"/>
  <c r="L215" i="15"/>
  <c r="K206" i="15"/>
  <c r="L198" i="15"/>
  <c r="B203" i="15"/>
  <c r="J84" i="15"/>
  <c r="I93" i="15"/>
  <c r="I76" i="15"/>
  <c r="K239" i="15"/>
  <c r="L248" i="15"/>
  <c r="L231" i="15"/>
  <c r="L83" i="15"/>
  <c r="K92" i="15"/>
  <c r="K75" i="15"/>
  <c r="G53" i="15"/>
  <c r="H62" i="15"/>
  <c r="H45" i="15"/>
  <c r="J239" i="15"/>
  <c r="I248" i="15"/>
  <c r="I231" i="15"/>
  <c r="G115" i="15"/>
  <c r="H124" i="15"/>
  <c r="H107" i="15"/>
  <c r="L146" i="15"/>
  <c r="K155" i="15"/>
  <c r="K138" i="15"/>
  <c r="K247" i="15"/>
  <c r="L238" i="15"/>
  <c r="K230" i="15"/>
  <c r="J93" i="15"/>
  <c r="I84" i="15"/>
  <c r="J76" i="15"/>
  <c r="L14" i="15" l="1"/>
  <c r="K22" i="15"/>
  <c r="L31" i="15"/>
  <c r="I23" i="15"/>
  <c r="J32" i="15"/>
  <c r="B19" i="15"/>
  <c r="W550" i="15"/>
  <c r="V551" i="15" s="1"/>
  <c r="W551" i="15" s="1"/>
  <c r="V552" i="15" s="1"/>
  <c r="C19" i="18"/>
  <c r="X958" i="15"/>
  <c r="AC8" i="15"/>
  <c r="AD8" i="15" s="1"/>
  <c r="AF7" i="15"/>
  <c r="AE7" i="15" s="1"/>
  <c r="X686" i="15"/>
  <c r="Y822" i="15"/>
  <c r="Z822" i="15"/>
  <c r="Y959" i="15"/>
  <c r="Z959" i="15"/>
  <c r="W960" i="15"/>
  <c r="Y960" i="15" s="1"/>
  <c r="Z687" i="15"/>
  <c r="Y687" i="15"/>
  <c r="W823" i="15"/>
  <c r="V824" i="15" s="1"/>
  <c r="Y414" i="15"/>
  <c r="Z414" i="15"/>
  <c r="Y550" i="15"/>
  <c r="Y278" i="15"/>
  <c r="W688" i="15"/>
  <c r="Z688" i="15" s="1"/>
  <c r="Z278" i="15"/>
  <c r="W415" i="15"/>
  <c r="V416" i="15" s="1"/>
  <c r="W279" i="15"/>
  <c r="V280" i="15" s="1"/>
  <c r="X142" i="15"/>
  <c r="Z143" i="15"/>
  <c r="Y143" i="15"/>
  <c r="W144" i="15"/>
  <c r="V145" i="15" s="1"/>
  <c r="L147" i="15"/>
  <c r="K156" i="15"/>
  <c r="L115" i="15"/>
  <c r="K124" i="15"/>
  <c r="K107" i="15"/>
  <c r="K147" i="15"/>
  <c r="L156" i="15"/>
  <c r="L84" i="15"/>
  <c r="K93" i="15"/>
  <c r="K76" i="15"/>
  <c r="J217" i="15"/>
  <c r="I208" i="15"/>
  <c r="J200" i="15"/>
  <c r="J62" i="15"/>
  <c r="I53" i="15"/>
  <c r="J45" i="15"/>
  <c r="J54" i="15"/>
  <c r="I63" i="15"/>
  <c r="Z6" i="15"/>
  <c r="X6" i="15" s="1"/>
  <c r="L239" i="15"/>
  <c r="K248" i="15"/>
  <c r="K231" i="15"/>
  <c r="B204" i="15"/>
  <c r="K84" i="15"/>
  <c r="L93" i="15"/>
  <c r="L76" i="15"/>
  <c r="B111" i="15"/>
  <c r="L53" i="15"/>
  <c r="K62" i="15"/>
  <c r="K45" i="15"/>
  <c r="I115" i="15"/>
  <c r="J124" i="15"/>
  <c r="J107" i="15"/>
  <c r="B49" i="15"/>
  <c r="J240" i="15"/>
  <c r="I249" i="15"/>
  <c r="K240" i="15"/>
  <c r="L249" i="15"/>
  <c r="J116" i="15"/>
  <c r="I125" i="15"/>
  <c r="B235" i="15"/>
  <c r="H218" i="15"/>
  <c r="G209" i="15"/>
  <c r="K178" i="15"/>
  <c r="L187" i="15"/>
  <c r="L209" i="15"/>
  <c r="K218" i="15"/>
  <c r="B80" i="15"/>
  <c r="B173" i="15"/>
  <c r="K114" i="15"/>
  <c r="L123" i="15"/>
  <c r="L106" i="15"/>
  <c r="V7" i="15"/>
  <c r="I85" i="15"/>
  <c r="J94" i="15"/>
  <c r="B142" i="15"/>
  <c r="K52" i="15"/>
  <c r="L61" i="15"/>
  <c r="L44" i="15"/>
  <c r="G54" i="15"/>
  <c r="H63" i="15"/>
  <c r="J85" i="15"/>
  <c r="I94" i="15"/>
  <c r="G116" i="15"/>
  <c r="H125" i="15"/>
  <c r="K207" i="15"/>
  <c r="L216" i="15"/>
  <c r="L199" i="15"/>
  <c r="K23" i="15" l="1"/>
  <c r="L32" i="15"/>
  <c r="Z550" i="15"/>
  <c r="X550" i="15" s="1"/>
  <c r="B20" i="15"/>
  <c r="C20" i="18"/>
  <c r="X822" i="15"/>
  <c r="AF8" i="15"/>
  <c r="AE8" i="15" s="1"/>
  <c r="AC9" i="15"/>
  <c r="AD9" i="15" s="1"/>
  <c r="AF9" i="15" s="1"/>
  <c r="Z415" i="15"/>
  <c r="Y823" i="15"/>
  <c r="X959" i="15"/>
  <c r="X414" i="15"/>
  <c r="Y279" i="15"/>
  <c r="X687" i="15"/>
  <c r="Z960" i="15"/>
  <c r="X960" i="15" s="1"/>
  <c r="V961" i="15"/>
  <c r="Z279" i="15"/>
  <c r="Z823" i="15"/>
  <c r="W824" i="15"/>
  <c r="V825" i="15" s="1"/>
  <c r="Y551" i="15"/>
  <c r="X278" i="15"/>
  <c r="Z551" i="15"/>
  <c r="Z144" i="15"/>
  <c r="Y688" i="15"/>
  <c r="X688" i="15" s="1"/>
  <c r="V689" i="15"/>
  <c r="W552" i="15"/>
  <c r="Z552" i="15" s="1"/>
  <c r="Y415" i="15"/>
  <c r="W416" i="15"/>
  <c r="Z416" i="15" s="1"/>
  <c r="W280" i="15"/>
  <c r="Z280" i="15" s="1"/>
  <c r="W145" i="15"/>
  <c r="V146" i="15" s="1"/>
  <c r="Y144" i="15"/>
  <c r="X143" i="15"/>
  <c r="K115" i="15"/>
  <c r="L124" i="15"/>
  <c r="L107" i="15"/>
  <c r="B50" i="15"/>
  <c r="K63" i="15"/>
  <c r="L54" i="15"/>
  <c r="K94" i="15"/>
  <c r="L85" i="15"/>
  <c r="B81" i="15"/>
  <c r="I116" i="15"/>
  <c r="J125" i="15"/>
  <c r="B143" i="15"/>
  <c r="K208" i="15"/>
  <c r="L217" i="15"/>
  <c r="L200" i="15"/>
  <c r="B205" i="15"/>
  <c r="I54" i="15"/>
  <c r="J63" i="15"/>
  <c r="K53" i="15"/>
  <c r="L62" i="15"/>
  <c r="L45" i="15"/>
  <c r="B174" i="15"/>
  <c r="W7" i="15"/>
  <c r="Z7" i="15" s="1"/>
  <c r="B112" i="15"/>
  <c r="K249" i="15"/>
  <c r="L240" i="15"/>
  <c r="I209" i="15"/>
  <c r="J218" i="15"/>
  <c r="L116" i="15"/>
  <c r="K125" i="15"/>
  <c r="B236" i="15"/>
  <c r="K85" i="15"/>
  <c r="L94" i="15"/>
  <c r="X551" i="15" l="1"/>
  <c r="B21" i="15"/>
  <c r="C21" i="18"/>
  <c r="AE9" i="15"/>
  <c r="AC10" i="15"/>
  <c r="AD10" i="15" s="1"/>
  <c r="X823" i="15"/>
  <c r="X415" i="15"/>
  <c r="Z824" i="15"/>
  <c r="X279" i="15"/>
  <c r="W961" i="15"/>
  <c r="V962" i="15" s="1"/>
  <c r="Y824" i="15"/>
  <c r="W825" i="15"/>
  <c r="V826" i="15" s="1"/>
  <c r="X144" i="15"/>
  <c r="W689" i="15"/>
  <c r="V690" i="15" s="1"/>
  <c r="Y552" i="15"/>
  <c r="X552" i="15" s="1"/>
  <c r="V553" i="15"/>
  <c r="Y416" i="15"/>
  <c r="X416" i="15" s="1"/>
  <c r="V417" i="15"/>
  <c r="Z145" i="15"/>
  <c r="Y280" i="15"/>
  <c r="X280" i="15" s="1"/>
  <c r="V281" i="15"/>
  <c r="Y145" i="15"/>
  <c r="Y7" i="15"/>
  <c r="X7" i="15" s="1"/>
  <c r="W146" i="15"/>
  <c r="V147" i="15" s="1"/>
  <c r="B82" i="15"/>
  <c r="L218" i="15"/>
  <c r="K209" i="15"/>
  <c r="B206" i="15"/>
  <c r="B51" i="15"/>
  <c r="B175" i="15"/>
  <c r="B144" i="15"/>
  <c r="B237" i="15"/>
  <c r="B113" i="15"/>
  <c r="L63" i="15"/>
  <c r="K54" i="15"/>
  <c r="V8" i="15"/>
  <c r="L125" i="15"/>
  <c r="K116" i="15"/>
  <c r="B22" i="15" l="1"/>
  <c r="C22" i="18"/>
  <c r="Y961" i="15"/>
  <c r="Y689" i="15"/>
  <c r="Z961" i="15"/>
  <c r="Z689" i="15"/>
  <c r="X824" i="15"/>
  <c r="Z825" i="15"/>
  <c r="Y825" i="15"/>
  <c r="W962" i="15"/>
  <c r="V963" i="15" s="1"/>
  <c r="X145" i="15"/>
  <c r="W826" i="15"/>
  <c r="V827" i="15" s="1"/>
  <c r="Y146" i="15"/>
  <c r="W690" i="15"/>
  <c r="V691" i="15" s="1"/>
  <c r="W553" i="15"/>
  <c r="V554" i="15" s="1"/>
  <c r="Z146" i="15"/>
  <c r="W417" i="15"/>
  <c r="V418" i="15" s="1"/>
  <c r="W281" i="15"/>
  <c r="V282" i="15" s="1"/>
  <c r="W147" i="15"/>
  <c r="V148" i="15" s="1"/>
  <c r="B207" i="15"/>
  <c r="B238" i="15"/>
  <c r="B176" i="15"/>
  <c r="B114" i="15"/>
  <c r="AF10" i="15"/>
  <c r="AE10" i="15" s="1"/>
  <c r="AC11" i="15"/>
  <c r="B145" i="15"/>
  <c r="W8" i="15"/>
  <c r="Z8" i="15" s="1"/>
  <c r="B52" i="15"/>
  <c r="B83" i="15"/>
  <c r="X961" i="15" l="1"/>
  <c r="B23" i="15"/>
  <c r="B24" i="15" s="1"/>
  <c r="B25" i="15" s="1"/>
  <c r="B26" i="15" s="1"/>
  <c r="B27" i="15" s="1"/>
  <c r="B28" i="15" s="1"/>
  <c r="B29" i="15" s="1"/>
  <c r="B30" i="15" s="1"/>
  <c r="B31" i="15" s="1"/>
  <c r="C23" i="18"/>
  <c r="Y962" i="15"/>
  <c r="X689" i="15"/>
  <c r="Z962" i="15"/>
  <c r="X825" i="15"/>
  <c r="Z690" i="15"/>
  <c r="Z826" i="15"/>
  <c r="Y826" i="15"/>
  <c r="Z147" i="15"/>
  <c r="Y690" i="15"/>
  <c r="W963" i="15"/>
  <c r="V964" i="15" s="1"/>
  <c r="W827" i="15"/>
  <c r="V828" i="15" s="1"/>
  <c r="X146" i="15"/>
  <c r="Z417" i="15"/>
  <c r="Y417" i="15"/>
  <c r="W691" i="15"/>
  <c r="V692" i="15" s="1"/>
  <c r="Z553" i="15"/>
  <c r="Y553" i="15"/>
  <c r="W554" i="15"/>
  <c r="V555" i="15" s="1"/>
  <c r="W418" i="15"/>
  <c r="V419" i="15" s="1"/>
  <c r="Z281" i="15"/>
  <c r="Y281" i="15"/>
  <c r="Y147" i="15"/>
  <c r="W282" i="15"/>
  <c r="V283" i="15" s="1"/>
  <c r="Y8" i="15"/>
  <c r="X8" i="15" s="1"/>
  <c r="W148" i="15"/>
  <c r="V149" i="15" s="1"/>
  <c r="B239" i="15"/>
  <c r="B177" i="15"/>
  <c r="AD11" i="15"/>
  <c r="B84" i="15"/>
  <c r="B115" i="15"/>
  <c r="B146" i="15"/>
  <c r="B53" i="15"/>
  <c r="B208" i="15"/>
  <c r="V9" i="15"/>
  <c r="X962" i="15" l="1"/>
  <c r="B32" i="15"/>
  <c r="X553" i="15"/>
  <c r="C24" i="18"/>
  <c r="X690" i="15"/>
  <c r="X147" i="15"/>
  <c r="X826" i="15"/>
  <c r="Y827" i="15"/>
  <c r="Z827" i="15"/>
  <c r="Y691" i="15"/>
  <c r="Z691" i="15"/>
  <c r="Z963" i="15"/>
  <c r="Y418" i="15"/>
  <c r="Y963" i="15"/>
  <c r="W964" i="15"/>
  <c r="V965" i="15" s="1"/>
  <c r="X417" i="15"/>
  <c r="Y554" i="15"/>
  <c r="W828" i="15"/>
  <c r="V829" i="15" s="1"/>
  <c r="W692" i="15"/>
  <c r="V693" i="15" s="1"/>
  <c r="Z554" i="15"/>
  <c r="W555" i="15"/>
  <c r="V556" i="15" s="1"/>
  <c r="Z148" i="15"/>
  <c r="Y148" i="15"/>
  <c r="X281" i="15"/>
  <c r="Z418" i="15"/>
  <c r="W419" i="15"/>
  <c r="V420" i="15" s="1"/>
  <c r="Y282" i="15"/>
  <c r="Z282" i="15"/>
  <c r="W283" i="15"/>
  <c r="V284" i="15" s="1"/>
  <c r="W149" i="15"/>
  <c r="V150" i="15" s="1"/>
  <c r="B209" i="15"/>
  <c r="B85" i="15"/>
  <c r="B178" i="15"/>
  <c r="B116" i="15"/>
  <c r="W9" i="15"/>
  <c r="Z9" i="15" s="1"/>
  <c r="AC12" i="15"/>
  <c r="AF11" i="15"/>
  <c r="AE11" i="15" s="1"/>
  <c r="B147" i="15"/>
  <c r="B54" i="15"/>
  <c r="B240" i="15"/>
  <c r="X554" i="15" l="1"/>
  <c r="C25" i="18"/>
  <c r="Y555" i="15"/>
  <c r="X963" i="15"/>
  <c r="X691" i="15"/>
  <c r="X827" i="15"/>
  <c r="Y964" i="15"/>
  <c r="X418" i="15"/>
  <c r="Z964" i="15"/>
  <c r="Y828" i="15"/>
  <c r="W965" i="15"/>
  <c r="V966" i="15" s="1"/>
  <c r="Z828" i="15"/>
  <c r="Y692" i="15"/>
  <c r="Z555" i="15"/>
  <c r="W829" i="15"/>
  <c r="V830" i="15" s="1"/>
  <c r="X148" i="15"/>
  <c r="Z692" i="15"/>
  <c r="W693" i="15"/>
  <c r="V694" i="15" s="1"/>
  <c r="Z419" i="15"/>
  <c r="W556" i="15"/>
  <c r="V557" i="15" s="1"/>
  <c r="Y419" i="15"/>
  <c r="W420" i="15"/>
  <c r="V421" i="15" s="1"/>
  <c r="Y283" i="15"/>
  <c r="Z283" i="15"/>
  <c r="W284" i="15"/>
  <c r="V285" i="15" s="1"/>
  <c r="X282" i="15"/>
  <c r="Z149" i="15"/>
  <c r="Y149" i="15"/>
  <c r="W150" i="15"/>
  <c r="V151" i="15" s="1"/>
  <c r="B210" i="15"/>
  <c r="B211" i="15" s="1"/>
  <c r="B212" i="15" s="1"/>
  <c r="B213" i="15" s="1"/>
  <c r="B214" i="15" s="1"/>
  <c r="B215" i="15" s="1"/>
  <c r="B216" i="15" s="1"/>
  <c r="B217" i="15" s="1"/>
  <c r="B218" i="15" s="1"/>
  <c r="B148" i="15"/>
  <c r="B149" i="15" s="1"/>
  <c r="B150" i="15" s="1"/>
  <c r="B151" i="15" s="1"/>
  <c r="B152" i="15" s="1"/>
  <c r="B153" i="15" s="1"/>
  <c r="B154" i="15" s="1"/>
  <c r="B155" i="15" s="1"/>
  <c r="B156" i="15" s="1"/>
  <c r="AD12" i="15"/>
  <c r="V10" i="15"/>
  <c r="B179" i="15"/>
  <c r="B180" i="15" s="1"/>
  <c r="B181" i="15" s="1"/>
  <c r="B182" i="15" s="1"/>
  <c r="B183" i="15" s="1"/>
  <c r="B184" i="15" s="1"/>
  <c r="B185" i="15" s="1"/>
  <c r="B186" i="15" s="1"/>
  <c r="B187" i="15" s="1"/>
  <c r="Y9" i="15"/>
  <c r="X9" i="15" s="1"/>
  <c r="B55" i="15"/>
  <c r="B56" i="15" s="1"/>
  <c r="B57" i="15" s="1"/>
  <c r="B58" i="15" s="1"/>
  <c r="B59" i="15" s="1"/>
  <c r="B60" i="15" s="1"/>
  <c r="B61" i="15" s="1"/>
  <c r="B62" i="15" s="1"/>
  <c r="B63" i="15" s="1"/>
  <c r="B117" i="15"/>
  <c r="B118" i="15" s="1"/>
  <c r="B119" i="15" s="1"/>
  <c r="B120" i="15" s="1"/>
  <c r="B121" i="15" s="1"/>
  <c r="B122" i="15" s="1"/>
  <c r="B123" i="15" s="1"/>
  <c r="B124" i="15" s="1"/>
  <c r="B125" i="15" s="1"/>
  <c r="B86" i="15"/>
  <c r="B87" i="15" s="1"/>
  <c r="B88" i="15" s="1"/>
  <c r="B89" i="15" s="1"/>
  <c r="B90" i="15" s="1"/>
  <c r="B91" i="15" s="1"/>
  <c r="B92" i="15" s="1"/>
  <c r="B93" i="15" s="1"/>
  <c r="B94" i="15" s="1"/>
  <c r="B241" i="15"/>
  <c r="B242" i="15" s="1"/>
  <c r="B243" i="15" s="1"/>
  <c r="B244" i="15" s="1"/>
  <c r="B245" i="15" s="1"/>
  <c r="B246" i="15" s="1"/>
  <c r="B247" i="15" s="1"/>
  <c r="B248" i="15" s="1"/>
  <c r="B249" i="15" s="1"/>
  <c r="Z965" i="15" l="1"/>
  <c r="Y965" i="15"/>
  <c r="X555" i="15"/>
  <c r="C26" i="18"/>
  <c r="Z829" i="15"/>
  <c r="X828" i="15"/>
  <c r="X283" i="15"/>
  <c r="Z693" i="15"/>
  <c r="X964" i="15"/>
  <c r="Y556" i="15"/>
  <c r="W966" i="15"/>
  <c r="V967" i="15" s="1"/>
  <c r="Y693" i="15"/>
  <c r="X692" i="15"/>
  <c r="Y829" i="15"/>
  <c r="W830" i="15"/>
  <c r="V831" i="15" s="1"/>
  <c r="W694" i="15"/>
  <c r="V695" i="15" s="1"/>
  <c r="X419" i="15"/>
  <c r="Y284" i="15"/>
  <c r="Z284" i="15"/>
  <c r="Z556" i="15"/>
  <c r="W557" i="15"/>
  <c r="V558" i="15" s="1"/>
  <c r="W421" i="15"/>
  <c r="V422" i="15" s="1"/>
  <c r="Z420" i="15"/>
  <c r="Y420" i="15"/>
  <c r="Y150" i="15"/>
  <c r="Z150" i="15"/>
  <c r="W285" i="15"/>
  <c r="V286" i="15" s="1"/>
  <c r="X149" i="15"/>
  <c r="W151" i="15"/>
  <c r="V152" i="15" s="1"/>
  <c r="W10" i="15"/>
  <c r="Z10" i="15" s="1"/>
  <c r="AC13" i="15"/>
  <c r="AF12" i="15"/>
  <c r="AE12" i="15" s="1"/>
  <c r="X965" i="15" l="1"/>
  <c r="X556" i="15"/>
  <c r="C27" i="18"/>
  <c r="Y694" i="15"/>
  <c r="X829" i="15"/>
  <c r="Y830" i="15"/>
  <c r="Z966" i="15"/>
  <c r="Y966" i="15"/>
  <c r="X693" i="15"/>
  <c r="Z694" i="15"/>
  <c r="W967" i="15"/>
  <c r="V968" i="15" s="1"/>
  <c r="Z557" i="15"/>
  <c r="X284" i="15"/>
  <c r="Z830" i="15"/>
  <c r="W831" i="15"/>
  <c r="V832" i="15" s="1"/>
  <c r="Y421" i="15"/>
  <c r="Z421" i="15"/>
  <c r="W695" i="15"/>
  <c r="V696" i="15" s="1"/>
  <c r="Y557" i="15"/>
  <c r="W558" i="15"/>
  <c r="V559" i="15" s="1"/>
  <c r="X420" i="15"/>
  <c r="Y285" i="15"/>
  <c r="Z285" i="15"/>
  <c r="Y10" i="15"/>
  <c r="X10" i="15" s="1"/>
  <c r="X150" i="15"/>
  <c r="W422" i="15"/>
  <c r="V423" i="15" s="1"/>
  <c r="Y151" i="15"/>
  <c r="W286" i="15"/>
  <c r="V287" i="15" s="1"/>
  <c r="Z151" i="15"/>
  <c r="W152" i="15"/>
  <c r="V153" i="15" s="1"/>
  <c r="V11" i="15"/>
  <c r="AD13" i="15"/>
  <c r="X830" i="15" l="1"/>
  <c r="X557" i="15"/>
  <c r="X694" i="15"/>
  <c r="C28" i="18"/>
  <c r="Z967" i="15"/>
  <c r="Y967" i="15"/>
  <c r="X966" i="15"/>
  <c r="X421" i="15"/>
  <c r="Z695" i="15"/>
  <c r="Y695" i="15"/>
  <c r="W968" i="15"/>
  <c r="V969" i="15" s="1"/>
  <c r="Z286" i="15"/>
  <c r="Z831" i="15"/>
  <c r="Y831" i="15"/>
  <c r="W832" i="15"/>
  <c r="V833" i="15" s="1"/>
  <c r="W696" i="15"/>
  <c r="V697" i="15" s="1"/>
  <c r="Y422" i="15"/>
  <c r="Y558" i="15"/>
  <c r="Z422" i="15"/>
  <c r="Z558" i="15"/>
  <c r="W559" i="15"/>
  <c r="V560" i="15" s="1"/>
  <c r="Z152" i="15"/>
  <c r="W423" i="15"/>
  <c r="V424" i="15" s="1"/>
  <c r="Y286" i="15"/>
  <c r="X151" i="15"/>
  <c r="X285" i="15"/>
  <c r="W287" i="15"/>
  <c r="V288" i="15" s="1"/>
  <c r="Y152" i="15"/>
  <c r="W153" i="15"/>
  <c r="V154" i="15" s="1"/>
  <c r="AC14" i="15"/>
  <c r="AF13" i="15"/>
  <c r="AE13" i="15" s="1"/>
  <c r="W11" i="15"/>
  <c r="Y11" i="15" s="1"/>
  <c r="C29" i="18" l="1"/>
  <c r="X558" i="15"/>
  <c r="Z968" i="15"/>
  <c r="Y968" i="15"/>
  <c r="X967" i="15"/>
  <c r="Z696" i="15"/>
  <c r="Z559" i="15"/>
  <c r="Y696" i="15"/>
  <c r="X286" i="15"/>
  <c r="X422" i="15"/>
  <c r="X695" i="15"/>
  <c r="Y287" i="15"/>
  <c r="Y559" i="15"/>
  <c r="X831" i="15"/>
  <c r="Z832" i="15"/>
  <c r="W969" i="15"/>
  <c r="V970" i="15" s="1"/>
  <c r="Y423" i="15"/>
  <c r="Y832" i="15"/>
  <c r="W833" i="15"/>
  <c r="V834" i="15" s="1"/>
  <c r="Z287" i="15"/>
  <c r="W697" i="15"/>
  <c r="V698" i="15" s="1"/>
  <c r="Z697" i="15"/>
  <c r="W560" i="15"/>
  <c r="V561" i="15" s="1"/>
  <c r="X152" i="15"/>
  <c r="Z423" i="15"/>
  <c r="Z11" i="15"/>
  <c r="X11" i="15" s="1"/>
  <c r="W424" i="15"/>
  <c r="V425" i="15" s="1"/>
  <c r="Y153" i="15"/>
  <c r="W288" i="15"/>
  <c r="V289" i="15" s="1"/>
  <c r="Z153" i="15"/>
  <c r="W154" i="15"/>
  <c r="V155" i="15" s="1"/>
  <c r="AD14" i="15"/>
  <c r="V12" i="15"/>
  <c r="Y697" i="15" l="1"/>
  <c r="X697" i="15" s="1"/>
  <c r="X559" i="15"/>
  <c r="Y833" i="15"/>
  <c r="X968" i="15"/>
  <c r="C30" i="18"/>
  <c r="Z969" i="15"/>
  <c r="Y969" i="15"/>
  <c r="X696" i="15"/>
  <c r="X287" i="15"/>
  <c r="X423" i="15"/>
  <c r="X832" i="15"/>
  <c r="W970" i="15"/>
  <c r="V971" i="15" s="1"/>
  <c r="Z288" i="15"/>
  <c r="Y560" i="15"/>
  <c r="Z560" i="15"/>
  <c r="Z833" i="15"/>
  <c r="W834" i="15"/>
  <c r="V835" i="15" s="1"/>
  <c r="Y288" i="15"/>
  <c r="W698" i="15"/>
  <c r="V699" i="15" s="1"/>
  <c r="Z424" i="15"/>
  <c r="Y424" i="15"/>
  <c r="W561" i="15"/>
  <c r="V562" i="15" s="1"/>
  <c r="W425" i="15"/>
  <c r="V426" i="15" s="1"/>
  <c r="X153" i="15"/>
  <c r="W289" i="15"/>
  <c r="V290" i="15" s="1"/>
  <c r="Y154" i="15"/>
  <c r="Z154" i="15"/>
  <c r="W155" i="15"/>
  <c r="V156" i="15" s="1"/>
  <c r="W12" i="15"/>
  <c r="Y12" i="15" s="1"/>
  <c r="AC15" i="15"/>
  <c r="AF14" i="15"/>
  <c r="AE14" i="15" s="1"/>
  <c r="X969" i="15" l="1"/>
  <c r="X833" i="15"/>
  <c r="X560" i="15"/>
  <c r="C31" i="18"/>
  <c r="Y561" i="15"/>
  <c r="Z289" i="15"/>
  <c r="X288" i="15"/>
  <c r="Y970" i="15"/>
  <c r="Y834" i="15"/>
  <c r="Z970" i="15"/>
  <c r="W971" i="15"/>
  <c r="V972" i="15" s="1"/>
  <c r="W835" i="15"/>
  <c r="V836" i="15" s="1"/>
  <c r="Z425" i="15"/>
  <c r="Z698" i="15"/>
  <c r="Y425" i="15"/>
  <c r="Y698" i="15"/>
  <c r="Z834" i="15"/>
  <c r="Z561" i="15"/>
  <c r="W699" i="15"/>
  <c r="V700" i="15" s="1"/>
  <c r="Y289" i="15"/>
  <c r="W562" i="15"/>
  <c r="V563" i="15" s="1"/>
  <c r="X424" i="15"/>
  <c r="Z155" i="15"/>
  <c r="W426" i="15"/>
  <c r="V427" i="15" s="1"/>
  <c r="Z12" i="15"/>
  <c r="X12" i="15" s="1"/>
  <c r="X154" i="15"/>
  <c r="W290" i="15"/>
  <c r="V291" i="15" s="1"/>
  <c r="W156" i="15"/>
  <c r="V157" i="15" s="1"/>
  <c r="Y155" i="15"/>
  <c r="AD15" i="15"/>
  <c r="V13" i="15"/>
  <c r="X561" i="15" l="1"/>
  <c r="C32" i="18"/>
  <c r="X289" i="15"/>
  <c r="Z971" i="15"/>
  <c r="Y971" i="15"/>
  <c r="X834" i="15"/>
  <c r="Z699" i="15"/>
  <c r="Y699" i="15"/>
  <c r="Z835" i="15"/>
  <c r="X425" i="15"/>
  <c r="W972" i="15"/>
  <c r="V973" i="15" s="1"/>
  <c r="X970" i="15"/>
  <c r="Y835" i="15"/>
  <c r="Y562" i="15"/>
  <c r="X698" i="15"/>
  <c r="Y290" i="15"/>
  <c r="W836" i="15"/>
  <c r="V837" i="15" s="1"/>
  <c r="Z290" i="15"/>
  <c r="Z562" i="15"/>
  <c r="Y426" i="15"/>
  <c r="W700" i="15"/>
  <c r="V701" i="15" s="1"/>
  <c r="X155" i="15"/>
  <c r="Z426" i="15"/>
  <c r="W563" i="15"/>
  <c r="V564" i="15" s="1"/>
  <c r="W427" i="15"/>
  <c r="V428" i="15" s="1"/>
  <c r="W291" i="15"/>
  <c r="V292" i="15" s="1"/>
  <c r="Y156" i="15"/>
  <c r="Z156" i="15"/>
  <c r="W157" i="15"/>
  <c r="V158" i="15" s="1"/>
  <c r="W13" i="15"/>
  <c r="Y13" i="15" s="1"/>
  <c r="AC16" i="15"/>
  <c r="AF15" i="15"/>
  <c r="AE15" i="15" s="1"/>
  <c r="C33" i="18" l="1"/>
  <c r="X562" i="15"/>
  <c r="X971" i="15"/>
  <c r="Z972" i="15"/>
  <c r="Y972" i="15"/>
  <c r="Y700" i="15"/>
  <c r="X699" i="15"/>
  <c r="X426" i="15"/>
  <c r="X290" i="15"/>
  <c r="X835" i="15"/>
  <c r="Z700" i="15"/>
  <c r="Y563" i="15"/>
  <c r="Z836" i="15"/>
  <c r="Z291" i="15"/>
  <c r="Y836" i="15"/>
  <c r="W973" i="15"/>
  <c r="V974" i="15" s="1"/>
  <c r="W837" i="15"/>
  <c r="V838" i="15" s="1"/>
  <c r="Y291" i="15"/>
  <c r="Z563" i="15"/>
  <c r="W701" i="15"/>
  <c r="V702" i="15" s="1"/>
  <c r="Z427" i="15"/>
  <c r="Y427" i="15"/>
  <c r="W564" i="15"/>
  <c r="V565" i="15" s="1"/>
  <c r="Z157" i="15"/>
  <c r="Y157" i="15"/>
  <c r="W428" i="15"/>
  <c r="V429" i="15" s="1"/>
  <c r="X156" i="15"/>
  <c r="W292" i="15"/>
  <c r="V293" i="15" s="1"/>
  <c r="W158" i="15"/>
  <c r="V159" i="15" s="1"/>
  <c r="Z13" i="15"/>
  <c r="X13" i="15" s="1"/>
  <c r="V14" i="15"/>
  <c r="AD16" i="15"/>
  <c r="X563" i="15" l="1"/>
  <c r="C34" i="18"/>
  <c r="X700" i="15"/>
  <c r="X972" i="15"/>
  <c r="Z973" i="15"/>
  <c r="X836" i="15"/>
  <c r="X291" i="15"/>
  <c r="Z701" i="15"/>
  <c r="Y973" i="15"/>
  <c r="Y701" i="15"/>
  <c r="X157" i="15"/>
  <c r="Z292" i="15"/>
  <c r="W974" i="15"/>
  <c r="V975" i="15" s="1"/>
  <c r="Y837" i="15"/>
  <c r="Z837" i="15"/>
  <c r="Z428" i="15"/>
  <c r="W838" i="15"/>
  <c r="V839" i="15" s="1"/>
  <c r="Y564" i="15"/>
  <c r="Z564" i="15"/>
  <c r="W702" i="15"/>
  <c r="V703" i="15" s="1"/>
  <c r="X427" i="15"/>
  <c r="Y158" i="15"/>
  <c r="Y428" i="15"/>
  <c r="W565" i="15"/>
  <c r="V566" i="15" s="1"/>
  <c r="Z158" i="15"/>
  <c r="Y292" i="15"/>
  <c r="W429" i="15"/>
  <c r="V430" i="15" s="1"/>
  <c r="W293" i="15"/>
  <c r="V294" i="15" s="1"/>
  <c r="W159" i="15"/>
  <c r="V160" i="15" s="1"/>
  <c r="AF16" i="15"/>
  <c r="AE16" i="15" s="1"/>
  <c r="AC17" i="15"/>
  <c r="W14" i="15"/>
  <c r="Y14" i="15" s="1"/>
  <c r="Z974" i="15" l="1"/>
  <c r="X564" i="15"/>
  <c r="C35" i="18"/>
  <c r="Y974" i="15"/>
  <c r="X973" i="15"/>
  <c r="Y702" i="15"/>
  <c r="Y838" i="15"/>
  <c r="Z838" i="15"/>
  <c r="Z159" i="15"/>
  <c r="X428" i="15"/>
  <c r="X701" i="15"/>
  <c r="X292" i="15"/>
  <c r="X158" i="15"/>
  <c r="X837" i="15"/>
  <c r="W975" i="15"/>
  <c r="V976" i="15" s="1"/>
  <c r="Y565" i="15"/>
  <c r="Z702" i="15"/>
  <c r="W839" i="15"/>
  <c r="V840" i="15" s="1"/>
  <c r="Z565" i="15"/>
  <c r="W703" i="15"/>
  <c r="V704" i="15" s="1"/>
  <c r="Y159" i="15"/>
  <c r="Y293" i="15"/>
  <c r="Z429" i="15"/>
  <c r="Z293" i="15"/>
  <c r="W566" i="15"/>
  <c r="V567" i="15" s="1"/>
  <c r="Y429" i="15"/>
  <c r="W430" i="15"/>
  <c r="V431" i="15" s="1"/>
  <c r="W294" i="15"/>
  <c r="V295" i="15" s="1"/>
  <c r="W160" i="15"/>
  <c r="V161" i="15" s="1"/>
  <c r="V15" i="15"/>
  <c r="AD17" i="15"/>
  <c r="Z14" i="15"/>
  <c r="X14" i="15" s="1"/>
  <c r="X974" i="15" l="1"/>
  <c r="X702" i="15"/>
  <c r="X565" i="15"/>
  <c r="Y975" i="15"/>
  <c r="C36" i="18"/>
  <c r="Z975" i="15"/>
  <c r="X838" i="15"/>
  <c r="X159" i="15"/>
  <c r="Y839" i="15"/>
  <c r="Z703" i="15"/>
  <c r="Y703" i="15"/>
  <c r="W976" i="15"/>
  <c r="V977" i="15" s="1"/>
  <c r="Z839" i="15"/>
  <c r="Z566" i="15"/>
  <c r="Y430" i="15"/>
  <c r="W840" i="15"/>
  <c r="V841" i="15" s="1"/>
  <c r="X429" i="15"/>
  <c r="Y566" i="15"/>
  <c r="Y160" i="15"/>
  <c r="Z160" i="15"/>
  <c r="X293" i="15"/>
  <c r="W704" i="15"/>
  <c r="V705" i="15" s="1"/>
  <c r="Y294" i="15"/>
  <c r="Z294" i="15"/>
  <c r="W567" i="15"/>
  <c r="V568" i="15" s="1"/>
  <c r="Z430" i="15"/>
  <c r="W431" i="15"/>
  <c r="V432" i="15" s="1"/>
  <c r="W295" i="15"/>
  <c r="V296" i="15" s="1"/>
  <c r="W161" i="15"/>
  <c r="V162" i="15" s="1"/>
  <c r="W15" i="15"/>
  <c r="V16" i="15" s="1"/>
  <c r="AF17" i="15"/>
  <c r="AE17" i="15" s="1"/>
  <c r="AC18" i="15"/>
  <c r="Z840" i="15" l="1"/>
  <c r="X975" i="15"/>
  <c r="X566" i="15"/>
  <c r="Z976" i="15"/>
  <c r="Y976" i="15"/>
  <c r="Y840" i="15"/>
  <c r="C37" i="18"/>
  <c r="X839" i="15"/>
  <c r="X703" i="15"/>
  <c r="X160" i="15"/>
  <c r="X430" i="15"/>
  <c r="X294" i="15"/>
  <c r="W977" i="15"/>
  <c r="V978" i="15" s="1"/>
  <c r="Z704" i="15"/>
  <c r="Y704" i="15"/>
  <c r="W841" i="15"/>
  <c r="V842" i="15" s="1"/>
  <c r="W705" i="15"/>
  <c r="V706" i="15" s="1"/>
  <c r="Y567" i="15"/>
  <c r="Z567" i="15"/>
  <c r="Y431" i="15"/>
  <c r="Z161" i="15"/>
  <c r="Z431" i="15"/>
  <c r="W568" i="15"/>
  <c r="V569" i="15" s="1"/>
  <c r="Y295" i="15"/>
  <c r="Z295" i="15"/>
  <c r="W432" i="15"/>
  <c r="V433" i="15" s="1"/>
  <c r="Z15" i="15"/>
  <c r="W296" i="15"/>
  <c r="V297" i="15" s="1"/>
  <c r="Y161" i="15"/>
  <c r="W162" i="15"/>
  <c r="V163" i="15" s="1"/>
  <c r="AD18" i="15"/>
  <c r="W16" i="15"/>
  <c r="V17" i="15" s="1"/>
  <c r="Y15" i="15"/>
  <c r="X840" i="15" l="1"/>
  <c r="Y977" i="15"/>
  <c r="X976" i="15"/>
  <c r="Z977" i="15"/>
  <c r="X567" i="15"/>
  <c r="Z568" i="15"/>
  <c r="Y841" i="15"/>
  <c r="Z841" i="15"/>
  <c r="C38" i="18"/>
  <c r="Z296" i="15"/>
  <c r="X161" i="15"/>
  <c r="X15" i="15"/>
  <c r="W978" i="15"/>
  <c r="V979" i="15" s="1"/>
  <c r="Z978" i="15"/>
  <c r="X704" i="15"/>
  <c r="Z705" i="15"/>
  <c r="Y705" i="15"/>
  <c r="W842" i="15"/>
  <c r="V843" i="15" s="1"/>
  <c r="Y296" i="15"/>
  <c r="X295" i="15"/>
  <c r="Y162" i="15"/>
  <c r="Y568" i="15"/>
  <c r="W706" i="15"/>
  <c r="V707" i="15" s="1"/>
  <c r="Y432" i="15"/>
  <c r="X431" i="15"/>
  <c r="Z432" i="15"/>
  <c r="W569" i="15"/>
  <c r="V570" i="15" s="1"/>
  <c r="W433" i="15"/>
  <c r="V434" i="15" s="1"/>
  <c r="Z162" i="15"/>
  <c r="W297" i="15"/>
  <c r="V298" i="15" s="1"/>
  <c r="Z16" i="15"/>
  <c r="W163" i="15"/>
  <c r="V164" i="15" s="1"/>
  <c r="Y16" i="15"/>
  <c r="W17" i="15"/>
  <c r="V18" i="15" s="1"/>
  <c r="AF18" i="15"/>
  <c r="AE18" i="15" s="1"/>
  <c r="AC19" i="15"/>
  <c r="X568" i="15" l="1"/>
  <c r="X977" i="15"/>
  <c r="X841" i="15"/>
  <c r="Y842" i="15"/>
  <c r="Y978" i="15"/>
  <c r="X978" i="15" s="1"/>
  <c r="Z706" i="15"/>
  <c r="C39" i="18"/>
  <c r="X296" i="15"/>
  <c r="X162" i="15"/>
  <c r="Z842" i="15"/>
  <c r="W979" i="15"/>
  <c r="V980" i="15" s="1"/>
  <c r="Y706" i="15"/>
  <c r="Y569" i="15"/>
  <c r="Y297" i="15"/>
  <c r="W843" i="15"/>
  <c r="V844" i="15" s="1"/>
  <c r="Z843" i="15"/>
  <c r="X705" i="15"/>
  <c r="Z569" i="15"/>
  <c r="W707" i="15"/>
  <c r="V708" i="15" s="1"/>
  <c r="X432" i="15"/>
  <c r="Y433" i="15"/>
  <c r="W570" i="15"/>
  <c r="V571" i="15" s="1"/>
  <c r="Y17" i="15"/>
  <c r="Z297" i="15"/>
  <c r="Z433" i="15"/>
  <c r="Z163" i="15"/>
  <c r="W434" i="15"/>
  <c r="V435" i="15" s="1"/>
  <c r="Z17" i="15"/>
  <c r="Y163" i="15"/>
  <c r="W298" i="15"/>
  <c r="V299" i="15" s="1"/>
  <c r="Y164" i="15"/>
  <c r="Z164" i="15"/>
  <c r="W164" i="15"/>
  <c r="V165" i="15" s="1"/>
  <c r="X16" i="15"/>
  <c r="W18" i="15"/>
  <c r="Z18" i="15" s="1"/>
  <c r="AD19" i="15"/>
  <c r="X842" i="15" l="1"/>
  <c r="X706" i="15"/>
  <c r="Z979" i="15"/>
  <c r="Y979" i="15"/>
  <c r="Y843" i="15"/>
  <c r="X843" i="15" s="1"/>
  <c r="X569" i="15"/>
  <c r="C40" i="18"/>
  <c r="Y707" i="15"/>
  <c r="X17" i="15"/>
  <c r="X297" i="15"/>
  <c r="X163" i="15"/>
  <c r="Y570" i="15"/>
  <c r="Y434" i="15"/>
  <c r="W980" i="15"/>
  <c r="V981" i="15" s="1"/>
  <c r="Y980" i="15"/>
  <c r="Z707" i="15"/>
  <c r="W844" i="15"/>
  <c r="V845" i="15" s="1"/>
  <c r="Z570" i="15"/>
  <c r="X433" i="15"/>
  <c r="Z434" i="15"/>
  <c r="W708" i="15"/>
  <c r="V709" i="15" s="1"/>
  <c r="Z298" i="15"/>
  <c r="W571" i="15"/>
  <c r="V572" i="15" s="1"/>
  <c r="Y298" i="15"/>
  <c r="W435" i="15"/>
  <c r="V436" i="15" s="1"/>
  <c r="W299" i="15"/>
  <c r="V300" i="15" s="1"/>
  <c r="W165" i="15"/>
  <c r="V166" i="15" s="1"/>
  <c r="X164" i="15"/>
  <c r="V19" i="15"/>
  <c r="AC20" i="15"/>
  <c r="AF19" i="15"/>
  <c r="AE19" i="15" s="1"/>
  <c r="Y18" i="15"/>
  <c r="X18" i="15" s="1"/>
  <c r="Z165" i="15" l="1"/>
  <c r="Y165" i="15"/>
  <c r="X979" i="15"/>
  <c r="Z435" i="15"/>
  <c r="Z708" i="15"/>
  <c r="Y708" i="15"/>
  <c r="Y844" i="15"/>
  <c r="Z844" i="15"/>
  <c r="X707" i="15"/>
  <c r="X570" i="15"/>
  <c r="C41" i="18"/>
  <c r="Z980" i="15"/>
  <c r="X980" i="15" s="1"/>
  <c r="X298" i="15"/>
  <c r="X434" i="15"/>
  <c r="W981" i="15"/>
  <c r="V982" i="15" s="1"/>
  <c r="W845" i="15"/>
  <c r="V846" i="15" s="1"/>
  <c r="Y571" i="15"/>
  <c r="Y435" i="15"/>
  <c r="W709" i="15"/>
  <c r="V710" i="15" s="1"/>
  <c r="Z571" i="15"/>
  <c r="W572" i="15"/>
  <c r="V573" i="15" s="1"/>
  <c r="Y572" i="15"/>
  <c r="Z299" i="15"/>
  <c r="W436" i="15"/>
  <c r="V437" i="15" s="1"/>
  <c r="Y299" i="15"/>
  <c r="W300" i="15"/>
  <c r="V301" i="15" s="1"/>
  <c r="W166" i="15"/>
  <c r="V167" i="15" s="1"/>
  <c r="AD20" i="15"/>
  <c r="W19" i="15"/>
  <c r="V20" i="15" s="1"/>
  <c r="X165" i="15" l="1"/>
  <c r="Z436" i="15"/>
  <c r="Z300" i="15"/>
  <c r="Z166" i="15"/>
  <c r="Y166" i="15"/>
  <c r="Y300" i="15"/>
  <c r="Y845" i="15"/>
  <c r="Z572" i="15"/>
  <c r="X572" i="15" s="1"/>
  <c r="X435" i="15"/>
  <c r="X708" i="15"/>
  <c r="X844" i="15"/>
  <c r="Z845" i="15"/>
  <c r="Y436" i="15"/>
  <c r="Z709" i="15"/>
  <c r="Y981" i="15"/>
  <c r="Y709" i="15"/>
  <c r="Z981" i="15"/>
  <c r="C42" i="18"/>
  <c r="X571" i="15"/>
  <c r="X299" i="15"/>
  <c r="W982" i="15"/>
  <c r="V983" i="15" s="1"/>
  <c r="W846" i="15"/>
  <c r="V847" i="15" s="1"/>
  <c r="W710" i="15"/>
  <c r="V711" i="15" s="1"/>
  <c r="W573" i="15"/>
  <c r="V574" i="15" s="1"/>
  <c r="W437" i="15"/>
  <c r="V438" i="15" s="1"/>
  <c r="W301" i="15"/>
  <c r="V302" i="15" s="1"/>
  <c r="W167" i="15"/>
  <c r="V168" i="15" s="1"/>
  <c r="Y19" i="15"/>
  <c r="Z19" i="15"/>
  <c r="AC21" i="15"/>
  <c r="AF20" i="15"/>
  <c r="AE20" i="15" s="1"/>
  <c r="W20" i="15"/>
  <c r="V21" i="15" s="1"/>
  <c r="X166" i="15" l="1"/>
  <c r="X436" i="15"/>
  <c r="X300" i="15"/>
  <c r="Z301" i="15"/>
  <c r="Y301" i="15"/>
  <c r="Y167" i="15"/>
  <c r="Z167" i="15"/>
  <c r="X845" i="15"/>
  <c r="X709" i="15"/>
  <c r="Z437" i="15"/>
  <c r="Y437" i="15"/>
  <c r="X981" i="15"/>
  <c r="Y573" i="15"/>
  <c r="Y846" i="15"/>
  <c r="Y710" i="15"/>
  <c r="Y982" i="15"/>
  <c r="Z710" i="15"/>
  <c r="C43" i="18"/>
  <c r="Z846" i="15"/>
  <c r="Z573" i="15"/>
  <c r="Z982" i="15"/>
  <c r="X19" i="15"/>
  <c r="W983" i="15"/>
  <c r="V984" i="15" s="1"/>
  <c r="Y983" i="15"/>
  <c r="W847" i="15"/>
  <c r="V848" i="15" s="1"/>
  <c r="W711" i="15"/>
  <c r="V712" i="15" s="1"/>
  <c r="W574" i="15"/>
  <c r="V575" i="15" s="1"/>
  <c r="W438" i="15"/>
  <c r="V439" i="15" s="1"/>
  <c r="W302" i="15"/>
  <c r="V303" i="15" s="1"/>
  <c r="W168" i="15"/>
  <c r="V169" i="15" s="1"/>
  <c r="W21" i="15"/>
  <c r="V22" i="15" s="1"/>
  <c r="AD21" i="15"/>
  <c r="Z20" i="15"/>
  <c r="Y20" i="15"/>
  <c r="X167" i="15" l="1"/>
  <c r="Y302" i="15"/>
  <c r="Z438" i="15"/>
  <c r="X301" i="15"/>
  <c r="Z302" i="15"/>
  <c r="Y168" i="15"/>
  <c r="Z168" i="15"/>
  <c r="X437" i="15"/>
  <c r="X573" i="15"/>
  <c r="X846" i="15"/>
  <c r="X982" i="15"/>
  <c r="Y438" i="15"/>
  <c r="Z847" i="15"/>
  <c r="Y847" i="15"/>
  <c r="X710" i="15"/>
  <c r="Y574" i="15"/>
  <c r="Z574" i="15"/>
  <c r="C44" i="18"/>
  <c r="Z711" i="15"/>
  <c r="Y711" i="15"/>
  <c r="Z983" i="15"/>
  <c r="X983" i="15" s="1"/>
  <c r="W984" i="15"/>
  <c r="V985" i="15" s="1"/>
  <c r="X20" i="15"/>
  <c r="W848" i="15"/>
  <c r="V849" i="15" s="1"/>
  <c r="W712" i="15"/>
  <c r="V713" i="15" s="1"/>
  <c r="W575" i="15"/>
  <c r="V576" i="15" s="1"/>
  <c r="Z21" i="15"/>
  <c r="Y21" i="15"/>
  <c r="W439" i="15"/>
  <c r="V440" i="15" s="1"/>
  <c r="W303" i="15"/>
  <c r="V304" i="15" s="1"/>
  <c r="W169" i="15"/>
  <c r="V170" i="15" s="1"/>
  <c r="AC22" i="15"/>
  <c r="AF21" i="15"/>
  <c r="AE21" i="15" s="1"/>
  <c r="W22" i="15"/>
  <c r="V23" i="15" s="1"/>
  <c r="X302" i="15" l="1"/>
  <c r="X438" i="15"/>
  <c r="X168" i="15"/>
  <c r="Y169" i="15"/>
  <c r="Z169" i="15"/>
  <c r="Y303" i="15"/>
  <c r="Z303" i="15"/>
  <c r="X847" i="15"/>
  <c r="Y439" i="15"/>
  <c r="Z439" i="15"/>
  <c r="Y848" i="15"/>
  <c r="X711" i="15"/>
  <c r="Z848" i="15"/>
  <c r="X574" i="15"/>
  <c r="Y712" i="15"/>
  <c r="Z712" i="15"/>
  <c r="Y984" i="15"/>
  <c r="Z984" i="15"/>
  <c r="C45" i="18"/>
  <c r="Y575" i="15"/>
  <c r="Z575" i="15"/>
  <c r="Z22" i="15"/>
  <c r="Y22" i="15"/>
  <c r="W985" i="15"/>
  <c r="V986" i="15" s="1"/>
  <c r="X21" i="15"/>
  <c r="W849" i="15"/>
  <c r="V850" i="15" s="1"/>
  <c r="W713" i="15"/>
  <c r="V714" i="15" s="1"/>
  <c r="W576" i="15"/>
  <c r="V577" i="15" s="1"/>
  <c r="W440" i="15"/>
  <c r="V441" i="15" s="1"/>
  <c r="W304" i="15"/>
  <c r="V305" i="15" s="1"/>
  <c r="W170" i="15"/>
  <c r="V171" i="15" s="1"/>
  <c r="Z170" i="15"/>
  <c r="AD22" i="15"/>
  <c r="W23" i="15"/>
  <c r="V24" i="15" s="1"/>
  <c r="Y170" i="15" l="1"/>
  <c r="X170" i="15" s="1"/>
  <c r="X169" i="15"/>
  <c r="X303" i="15"/>
  <c r="Z304" i="15"/>
  <c r="Y304" i="15"/>
  <c r="X984" i="15"/>
  <c r="X439" i="15"/>
  <c r="Y440" i="15"/>
  <c r="X848" i="15"/>
  <c r="Z440" i="15"/>
  <c r="X712" i="15"/>
  <c r="Z713" i="15"/>
  <c r="Y849" i="15"/>
  <c r="Y576" i="15"/>
  <c r="Z576" i="15"/>
  <c r="Y713" i="15"/>
  <c r="Z985" i="15"/>
  <c r="X575" i="15"/>
  <c r="C46" i="18"/>
  <c r="Z849" i="15"/>
  <c r="Y985" i="15"/>
  <c r="X22" i="15"/>
  <c r="Y23" i="15"/>
  <c r="Z23" i="15"/>
  <c r="W986" i="15"/>
  <c r="V987" i="15" s="1"/>
  <c r="W850" i="15"/>
  <c r="V851" i="15" s="1"/>
  <c r="W714" i="15"/>
  <c r="V715" i="15" s="1"/>
  <c r="W577" i="15"/>
  <c r="V578" i="15" s="1"/>
  <c r="W441" i="15"/>
  <c r="V442" i="15" s="1"/>
  <c r="W305" i="15"/>
  <c r="V306" i="15" s="1"/>
  <c r="W171" i="15"/>
  <c r="V172" i="15" s="1"/>
  <c r="Y171" i="15"/>
  <c r="AC23" i="15"/>
  <c r="AF22" i="15"/>
  <c r="AE22" i="15" s="1"/>
  <c r="W24" i="15"/>
  <c r="V25" i="15" s="1"/>
  <c r="X304" i="15" l="1"/>
  <c r="Z171" i="15"/>
  <c r="X171" i="15" s="1"/>
  <c r="Y305" i="15"/>
  <c r="Z305" i="15"/>
  <c r="Z577" i="15"/>
  <c r="X713" i="15"/>
  <c r="X849" i="15"/>
  <c r="X440" i="15"/>
  <c r="Z441" i="15"/>
  <c r="Y441" i="15"/>
  <c r="Z714" i="15"/>
  <c r="Y850" i="15"/>
  <c r="Y577" i="15"/>
  <c r="X576" i="15"/>
  <c r="X985" i="15"/>
  <c r="Z850" i="15"/>
  <c r="C47" i="18"/>
  <c r="Y714" i="15"/>
  <c r="Y986" i="15"/>
  <c r="Z986" i="15"/>
  <c r="X23" i="15"/>
  <c r="Y24" i="15"/>
  <c r="Z24" i="15"/>
  <c r="W987" i="15"/>
  <c r="V988" i="15" s="1"/>
  <c r="W851" i="15"/>
  <c r="V852" i="15" s="1"/>
  <c r="W715" i="15"/>
  <c r="V716" i="15" s="1"/>
  <c r="W578" i="15"/>
  <c r="V579" i="15" s="1"/>
  <c r="W442" i="15"/>
  <c r="V443" i="15" s="1"/>
  <c r="W306" i="15"/>
  <c r="V307" i="15" s="1"/>
  <c r="Z306" i="15"/>
  <c r="Y306" i="15"/>
  <c r="Z172" i="15"/>
  <c r="W172" i="15"/>
  <c r="V173" i="15" s="1"/>
  <c r="W25" i="15"/>
  <c r="V26" i="15" s="1"/>
  <c r="AD23" i="15"/>
  <c r="X577" i="15" l="1"/>
  <c r="Y172" i="15"/>
  <c r="X172" i="15" s="1"/>
  <c r="X305" i="15"/>
  <c r="Z578" i="15"/>
  <c r="X714" i="15"/>
  <c r="X850" i="15"/>
  <c r="X441" i="15"/>
  <c r="Y851" i="15"/>
  <c r="Y442" i="15"/>
  <c r="Z442" i="15"/>
  <c r="Z851" i="15"/>
  <c r="X986" i="15"/>
  <c r="Y578" i="15"/>
  <c r="Z715" i="15"/>
  <c r="C48" i="18"/>
  <c r="Y715" i="15"/>
  <c r="Z987" i="15"/>
  <c r="Y987" i="15"/>
  <c r="X24" i="15"/>
  <c r="Z25" i="15"/>
  <c r="Y25" i="15"/>
  <c r="W988" i="15"/>
  <c r="V989" i="15" s="1"/>
  <c r="W852" i="15"/>
  <c r="V853" i="15" s="1"/>
  <c r="Y852" i="15"/>
  <c r="W716" i="15"/>
  <c r="V717" i="15" s="1"/>
  <c r="W579" i="15"/>
  <c r="V580" i="15" s="1"/>
  <c r="X306" i="15"/>
  <c r="W443" i="15"/>
  <c r="V444" i="15" s="1"/>
  <c r="W307" i="15"/>
  <c r="V308" i="15" s="1"/>
  <c r="Y307" i="15"/>
  <c r="W173" i="15"/>
  <c r="V174" i="15" s="1"/>
  <c r="AC24" i="15"/>
  <c r="AF23" i="15"/>
  <c r="AE23" i="15" s="1"/>
  <c r="W26" i="15"/>
  <c r="V27" i="15" s="1"/>
  <c r="Z307" i="15" l="1"/>
  <c r="X307" i="15" s="1"/>
  <c r="Z173" i="15"/>
  <c r="Y173" i="15"/>
  <c r="X578" i="15"/>
  <c r="X442" i="15"/>
  <c r="Z443" i="15"/>
  <c r="X851" i="15"/>
  <c r="Y443" i="15"/>
  <c r="X987" i="15"/>
  <c r="X715" i="15"/>
  <c r="Y579" i="15"/>
  <c r="Z579" i="15"/>
  <c r="Z852" i="15"/>
  <c r="X852" i="15" s="1"/>
  <c r="C49" i="18"/>
  <c r="Z716" i="15"/>
  <c r="Y988" i="15"/>
  <c r="Y716" i="15"/>
  <c r="Z988" i="15"/>
  <c r="X25" i="15"/>
  <c r="Y26" i="15"/>
  <c r="Z26" i="15"/>
  <c r="W989" i="15"/>
  <c r="V990" i="15" s="1"/>
  <c r="W853" i="15"/>
  <c r="V854" i="15" s="1"/>
  <c r="W717" i="15"/>
  <c r="V718" i="15" s="1"/>
  <c r="W580" i="15"/>
  <c r="V581" i="15" s="1"/>
  <c r="W444" i="15"/>
  <c r="V445" i="15" s="1"/>
  <c r="W308" i="15"/>
  <c r="V309" i="15" s="1"/>
  <c r="W174" i="15"/>
  <c r="V175" i="15" s="1"/>
  <c r="Y174" i="15"/>
  <c r="AD24" i="15"/>
  <c r="W27" i="15"/>
  <c r="V28" i="15" s="1"/>
  <c r="X173" i="15" l="1"/>
  <c r="Z308" i="15"/>
  <c r="Y308" i="15"/>
  <c r="Y444" i="15"/>
  <c r="Z174" i="15"/>
  <c r="X174" i="15" s="1"/>
  <c r="Z444" i="15"/>
  <c r="X443" i="15"/>
  <c r="Y989" i="15"/>
  <c r="X716" i="15"/>
  <c r="Z989" i="15"/>
  <c r="Y717" i="15"/>
  <c r="Y580" i="15"/>
  <c r="X988" i="15"/>
  <c r="Y853" i="15"/>
  <c r="Z580" i="15"/>
  <c r="Z853" i="15"/>
  <c r="X579" i="15"/>
  <c r="C50" i="18"/>
  <c r="Z717" i="15"/>
  <c r="Y27" i="15"/>
  <c r="Z27" i="15"/>
  <c r="X26" i="15"/>
  <c r="W990" i="15"/>
  <c r="V991" i="15" s="1"/>
  <c r="W854" i="15"/>
  <c r="V855" i="15" s="1"/>
  <c r="W718" i="15"/>
  <c r="V719" i="15" s="1"/>
  <c r="W581" i="15"/>
  <c r="V582" i="15" s="1"/>
  <c r="W445" i="15"/>
  <c r="V446" i="15" s="1"/>
  <c r="W309" i="15"/>
  <c r="V310" i="15" s="1"/>
  <c r="W175" i="15"/>
  <c r="V176" i="15" s="1"/>
  <c r="AF24" i="15"/>
  <c r="AE24" i="15" s="1"/>
  <c r="AC25" i="15"/>
  <c r="W28" i="15"/>
  <c r="Z28" i="15" s="1"/>
  <c r="X717" i="15" l="1"/>
  <c r="X308" i="15"/>
  <c r="Z175" i="15"/>
  <c r="Y175" i="15"/>
  <c r="X444" i="15"/>
  <c r="Z309" i="15"/>
  <c r="Y309" i="15"/>
  <c r="Z718" i="15"/>
  <c r="X989" i="15"/>
  <c r="Z445" i="15"/>
  <c r="Z854" i="15"/>
  <c r="Y445" i="15"/>
  <c r="Y854" i="15"/>
  <c r="Y718" i="15"/>
  <c r="X853" i="15"/>
  <c r="Y28" i="15"/>
  <c r="X28" i="15" s="1"/>
  <c r="X580" i="15"/>
  <c r="Y990" i="15"/>
  <c r="Y581" i="15"/>
  <c r="Z581" i="15"/>
  <c r="C51" i="18"/>
  <c r="Z990" i="15"/>
  <c r="X27" i="15"/>
  <c r="W991" i="15"/>
  <c r="V992" i="15" s="1"/>
  <c r="W855" i="15"/>
  <c r="V856" i="15" s="1"/>
  <c r="W719" i="15"/>
  <c r="V720" i="15" s="1"/>
  <c r="W582" i="15"/>
  <c r="V583" i="15" s="1"/>
  <c r="W446" i="15"/>
  <c r="V447" i="15" s="1"/>
  <c r="W310" i="15"/>
  <c r="V311" i="15" s="1"/>
  <c r="Y310" i="15"/>
  <c r="Z310" i="15"/>
  <c r="W176" i="15"/>
  <c r="V177" i="15" s="1"/>
  <c r="V29" i="15"/>
  <c r="AD25" i="15"/>
  <c r="X309" i="15" l="1"/>
  <c r="X175" i="15"/>
  <c r="Z176" i="15"/>
  <c r="Y176" i="15"/>
  <c r="X445" i="15"/>
  <c r="X718" i="15"/>
  <c r="X990" i="15"/>
  <c r="X854" i="15"/>
  <c r="Y446" i="15"/>
  <c r="Z446" i="15"/>
  <c r="C52" i="18"/>
  <c r="Y582" i="15"/>
  <c r="Z855" i="15"/>
  <c r="Z582" i="15"/>
  <c r="Y855" i="15"/>
  <c r="Y719" i="15"/>
  <c r="Z991" i="15"/>
  <c r="X581" i="15"/>
  <c r="Z719" i="15"/>
  <c r="Y991" i="15"/>
  <c r="W992" i="15"/>
  <c r="V993" i="15" s="1"/>
  <c r="W856" i="15"/>
  <c r="V857" i="15" s="1"/>
  <c r="W720" i="15"/>
  <c r="V721" i="15" s="1"/>
  <c r="W583" i="15"/>
  <c r="V584" i="15" s="1"/>
  <c r="W447" i="15"/>
  <c r="V448" i="15" s="1"/>
  <c r="X310" i="15"/>
  <c r="W311" i="15"/>
  <c r="V312" i="15" s="1"/>
  <c r="W177" i="15"/>
  <c r="V178" i="15" s="1"/>
  <c r="Z177" i="15"/>
  <c r="Y177" i="15"/>
  <c r="W29" i="15"/>
  <c r="Z29" i="15" s="1"/>
  <c r="AF25" i="15"/>
  <c r="AE25" i="15" s="1"/>
  <c r="AC26" i="15"/>
  <c r="X176" i="15" l="1"/>
  <c r="Y311" i="15"/>
  <c r="Z311" i="15"/>
  <c r="X446" i="15"/>
  <c r="X719" i="15"/>
  <c r="Z447" i="15"/>
  <c r="Y447" i="15"/>
  <c r="X991" i="15"/>
  <c r="X855" i="15"/>
  <c r="Z992" i="15"/>
  <c r="Y720" i="15"/>
  <c r="Y29" i="15"/>
  <c r="X29" i="15" s="1"/>
  <c r="Y856" i="15"/>
  <c r="Z856" i="15"/>
  <c r="Z720" i="15"/>
  <c r="Y992" i="15"/>
  <c r="X582" i="15"/>
  <c r="C53" i="18"/>
  <c r="Y583" i="15"/>
  <c r="Z583" i="15"/>
  <c r="W993" i="15"/>
  <c r="V994" i="15" s="1"/>
  <c r="W857" i="15"/>
  <c r="V858" i="15" s="1"/>
  <c r="W721" i="15"/>
  <c r="V722" i="15" s="1"/>
  <c r="X177" i="15"/>
  <c r="W584" i="15"/>
  <c r="V585" i="15" s="1"/>
  <c r="W448" i="15"/>
  <c r="V449" i="15" s="1"/>
  <c r="W312" i="15"/>
  <c r="V313" i="15" s="1"/>
  <c r="W178" i="15"/>
  <c r="V179" i="15" s="1"/>
  <c r="V30" i="15"/>
  <c r="AD26" i="15"/>
  <c r="X311" i="15" l="1"/>
  <c r="Z312" i="15"/>
  <c r="Y448" i="15"/>
  <c r="Y312" i="15"/>
  <c r="Z448" i="15"/>
  <c r="Y178" i="15"/>
  <c r="Z178" i="15"/>
  <c r="Z857" i="15"/>
  <c r="X447" i="15"/>
  <c r="X856" i="15"/>
  <c r="Z721" i="15"/>
  <c r="Y721" i="15"/>
  <c r="Z584" i="15"/>
  <c r="X720" i="15"/>
  <c r="X992" i="15"/>
  <c r="Y584" i="15"/>
  <c r="Y857" i="15"/>
  <c r="X583" i="15"/>
  <c r="C54" i="18"/>
  <c r="Y993" i="15"/>
  <c r="Z993" i="15"/>
  <c r="W994" i="15"/>
  <c r="V995" i="15" s="1"/>
  <c r="W858" i="15"/>
  <c r="V859" i="15" s="1"/>
  <c r="W722" i="15"/>
  <c r="V723" i="15" s="1"/>
  <c r="W585" i="15"/>
  <c r="V586" i="15" s="1"/>
  <c r="W449" i="15"/>
  <c r="V450" i="15" s="1"/>
  <c r="W313" i="15"/>
  <c r="V314" i="15" s="1"/>
  <c r="W179" i="15"/>
  <c r="V180" i="15" s="1"/>
  <c r="AF26" i="15"/>
  <c r="AE26" i="15" s="1"/>
  <c r="AC27" i="15"/>
  <c r="W30" i="15"/>
  <c r="Z30" i="15" s="1"/>
  <c r="X312" i="15" l="1"/>
  <c r="X178" i="15"/>
  <c r="X448" i="15"/>
  <c r="X857" i="15"/>
  <c r="Z179" i="15"/>
  <c r="Y179" i="15"/>
  <c r="Y30" i="15"/>
  <c r="X30" i="15" s="1"/>
  <c r="Y313" i="15"/>
  <c r="Z313" i="15"/>
  <c r="Y585" i="15"/>
  <c r="X584" i="15"/>
  <c r="X721" i="15"/>
  <c r="Y449" i="15"/>
  <c r="Z449" i="15"/>
  <c r="Z722" i="15"/>
  <c r="Y722" i="15"/>
  <c r="X993" i="15"/>
  <c r="Y994" i="15"/>
  <c r="Z585" i="15"/>
  <c r="Z994" i="15"/>
  <c r="C55" i="18"/>
  <c r="Z858" i="15"/>
  <c r="Y858" i="15"/>
  <c r="W995" i="15"/>
  <c r="V996" i="15" s="1"/>
  <c r="W859" i="15"/>
  <c r="V860" i="15" s="1"/>
  <c r="W723" i="15"/>
  <c r="V724" i="15" s="1"/>
  <c r="W586" i="15"/>
  <c r="V587" i="15" s="1"/>
  <c r="W450" i="15"/>
  <c r="V451" i="15" s="1"/>
  <c r="W314" i="15"/>
  <c r="V315" i="15" s="1"/>
  <c r="W180" i="15"/>
  <c r="V181" i="15" s="1"/>
  <c r="V31" i="15"/>
  <c r="AD27" i="15"/>
  <c r="X179" i="15" l="1"/>
  <c r="X313" i="15"/>
  <c r="Y450" i="15"/>
  <c r="Z450" i="15"/>
  <c r="Y314" i="15"/>
  <c r="X585" i="15"/>
  <c r="Z180" i="15"/>
  <c r="Y180" i="15"/>
  <c r="Z314" i="15"/>
  <c r="Y586" i="15"/>
  <c r="X449" i="15"/>
  <c r="X722" i="15"/>
  <c r="X858" i="15"/>
  <c r="X994" i="15"/>
  <c r="Z995" i="15"/>
  <c r="Z723" i="15"/>
  <c r="Z586" i="15"/>
  <c r="Y859" i="15"/>
  <c r="Y723" i="15"/>
  <c r="Y995" i="15"/>
  <c r="C56" i="18"/>
  <c r="Z859" i="15"/>
  <c r="W996" i="15"/>
  <c r="V997" i="15" s="1"/>
  <c r="W860" i="15"/>
  <c r="V861" i="15" s="1"/>
  <c r="W724" i="15"/>
  <c r="V725" i="15" s="1"/>
  <c r="W587" i="15"/>
  <c r="V588" i="15" s="1"/>
  <c r="W451" i="15"/>
  <c r="V452" i="15" s="1"/>
  <c r="W315" i="15"/>
  <c r="V316" i="15" s="1"/>
  <c r="Y315" i="15"/>
  <c r="Z315" i="15"/>
  <c r="Y181" i="15"/>
  <c r="W181" i="15"/>
  <c r="V182" i="15" s="1"/>
  <c r="AC28" i="15"/>
  <c r="AF27" i="15"/>
  <c r="AE27" i="15" s="1"/>
  <c r="W31" i="15"/>
  <c r="Y31" i="15" s="1"/>
  <c r="X314" i="15" l="1"/>
  <c r="X450" i="15"/>
  <c r="X180" i="15"/>
  <c r="Z181" i="15"/>
  <c r="X181" i="15" s="1"/>
  <c r="X586" i="15"/>
  <c r="Z451" i="15"/>
  <c r="X995" i="15"/>
  <c r="X723" i="15"/>
  <c r="Y451" i="15"/>
  <c r="Y996" i="15"/>
  <c r="Z996" i="15"/>
  <c r="Z31" i="15"/>
  <c r="X31" i="15" s="1"/>
  <c r="Z860" i="15"/>
  <c r="X859" i="15"/>
  <c r="C57" i="18"/>
  <c r="Y860" i="15"/>
  <c r="Z587" i="15"/>
  <c r="Y587" i="15"/>
  <c r="Y724" i="15"/>
  <c r="Z724" i="15"/>
  <c r="W997" i="15"/>
  <c r="V998" i="15" s="1"/>
  <c r="W861" i="15"/>
  <c r="V862" i="15" s="1"/>
  <c r="W725" i="15"/>
  <c r="V726" i="15" s="1"/>
  <c r="W588" i="15"/>
  <c r="V589" i="15" s="1"/>
  <c r="X315" i="15"/>
  <c r="W452" i="15"/>
  <c r="V453" i="15" s="1"/>
  <c r="W316" i="15"/>
  <c r="V317" i="15" s="1"/>
  <c r="W182" i="15"/>
  <c r="V183" i="15" s="1"/>
  <c r="V32" i="15"/>
  <c r="AD28" i="15"/>
  <c r="X451" i="15" l="1"/>
  <c r="Z316" i="15"/>
  <c r="Y316" i="15"/>
  <c r="Z182" i="15"/>
  <c r="Y182" i="15"/>
  <c r="Y861" i="15"/>
  <c r="X724" i="15"/>
  <c r="X996" i="15"/>
  <c r="X860" i="15"/>
  <c r="X587" i="15"/>
  <c r="Y452" i="15"/>
  <c r="Z452" i="15"/>
  <c r="Z997" i="15"/>
  <c r="Y725" i="15"/>
  <c r="Z725" i="15"/>
  <c r="Y997" i="15"/>
  <c r="Z588" i="15"/>
  <c r="Z861" i="15"/>
  <c r="C58" i="18"/>
  <c r="Y588" i="15"/>
  <c r="W998" i="15"/>
  <c r="V999" i="15" s="1"/>
  <c r="W862" i="15"/>
  <c r="V863" i="15" s="1"/>
  <c r="W726" i="15"/>
  <c r="V727" i="15" s="1"/>
  <c r="W589" i="15"/>
  <c r="V590" i="15" s="1"/>
  <c r="W453" i="15"/>
  <c r="V454" i="15" s="1"/>
  <c r="W317" i="15"/>
  <c r="V318" i="15" s="1"/>
  <c r="W183" i="15"/>
  <c r="V184" i="15" s="1"/>
  <c r="Y183" i="15"/>
  <c r="W32" i="15"/>
  <c r="Y32" i="15" s="1"/>
  <c r="AC29" i="15"/>
  <c r="AF28" i="15"/>
  <c r="AE28" i="15" s="1"/>
  <c r="X316" i="15" l="1"/>
  <c r="X182" i="15"/>
  <c r="Z183" i="15"/>
  <c r="X183" i="15" s="1"/>
  <c r="Z317" i="15"/>
  <c r="Y317" i="15"/>
  <c r="X861" i="15"/>
  <c r="X588" i="15"/>
  <c r="X452" i="15"/>
  <c r="X997" i="15"/>
  <c r="Y453" i="15"/>
  <c r="Z453" i="15"/>
  <c r="Z998" i="15"/>
  <c r="Y998" i="15"/>
  <c r="X725" i="15"/>
  <c r="Z726" i="15"/>
  <c r="Z32" i="15"/>
  <c r="X32" i="15" s="1"/>
  <c r="Z589" i="15"/>
  <c r="C59" i="18"/>
  <c r="Y589" i="15"/>
  <c r="Z862" i="15"/>
  <c r="Y862" i="15"/>
  <c r="Y726" i="15"/>
  <c r="W999" i="15"/>
  <c r="V1000" i="15" s="1"/>
  <c r="W863" i="15"/>
  <c r="V864" i="15" s="1"/>
  <c r="W727" i="15"/>
  <c r="V728" i="15" s="1"/>
  <c r="W590" i="15"/>
  <c r="V591" i="15" s="1"/>
  <c r="W454" i="15"/>
  <c r="V455" i="15" s="1"/>
  <c r="W318" i="15"/>
  <c r="V319" i="15" s="1"/>
  <c r="W184" i="15"/>
  <c r="V185" i="15" s="1"/>
  <c r="Z184" i="15"/>
  <c r="V33" i="15"/>
  <c r="AD29" i="15"/>
  <c r="X317" i="15" l="1"/>
  <c r="Y184" i="15"/>
  <c r="X184" i="15" s="1"/>
  <c r="Y318" i="15"/>
  <c r="Z318" i="15"/>
  <c r="X726" i="15"/>
  <c r="X453" i="15"/>
  <c r="X998" i="15"/>
  <c r="Y454" i="15"/>
  <c r="Z454" i="15"/>
  <c r="X862" i="15"/>
  <c r="X589" i="15"/>
  <c r="Z727" i="15"/>
  <c r="Z999" i="15"/>
  <c r="Y727" i="15"/>
  <c r="Y999" i="15"/>
  <c r="Z863" i="15"/>
  <c r="C60" i="18"/>
  <c r="Z590" i="15"/>
  <c r="Y863" i="15"/>
  <c r="Y590" i="15"/>
  <c r="W1000" i="15"/>
  <c r="V1001" i="15" s="1"/>
  <c r="W864" i="15"/>
  <c r="V865" i="15" s="1"/>
  <c r="W728" i="15"/>
  <c r="V729" i="15" s="1"/>
  <c r="W591" i="15"/>
  <c r="V592" i="15" s="1"/>
  <c r="W455" i="15"/>
  <c r="V456" i="15" s="1"/>
  <c r="W319" i="15"/>
  <c r="V320" i="15" s="1"/>
  <c r="Z185" i="15"/>
  <c r="W185" i="15"/>
  <c r="V186" i="15" s="1"/>
  <c r="Y185" i="15"/>
  <c r="AC30" i="15"/>
  <c r="AF29" i="15"/>
  <c r="AE29" i="15" s="1"/>
  <c r="W33" i="15"/>
  <c r="Y33" i="15" s="1"/>
  <c r="X318" i="15" l="1"/>
  <c r="Z319" i="15"/>
  <c r="Y319" i="15"/>
  <c r="Y728" i="15"/>
  <c r="X727" i="15"/>
  <c r="X454" i="15"/>
  <c r="Z33" i="15"/>
  <c r="X33" i="15" s="1"/>
  <c r="Z455" i="15"/>
  <c r="Y455" i="15"/>
  <c r="X999" i="15"/>
  <c r="X863" i="15"/>
  <c r="Y591" i="15"/>
  <c r="C61" i="18"/>
  <c r="Y864" i="15"/>
  <c r="Z591" i="15"/>
  <c r="Z864" i="15"/>
  <c r="Z1000" i="15"/>
  <c r="Z728" i="15"/>
  <c r="Y1000" i="15"/>
  <c r="X590" i="15"/>
  <c r="W1001" i="15"/>
  <c r="V1002" i="15" s="1"/>
  <c r="W865" i="15"/>
  <c r="V866" i="15" s="1"/>
  <c r="X185" i="15"/>
  <c r="W729" i="15"/>
  <c r="V730" i="15" s="1"/>
  <c r="W592" i="15"/>
  <c r="V593" i="15" s="1"/>
  <c r="W456" i="15"/>
  <c r="V457" i="15" s="1"/>
  <c r="W320" i="15"/>
  <c r="V321" i="15" s="1"/>
  <c r="Y320" i="15"/>
  <c r="Z320" i="15"/>
  <c r="W186" i="15"/>
  <c r="V187" i="15" s="1"/>
  <c r="V34" i="15"/>
  <c r="AD30" i="15"/>
  <c r="X319" i="15" l="1"/>
  <c r="Z186" i="15"/>
  <c r="Y186" i="15"/>
  <c r="X728" i="15"/>
  <c r="Y592" i="15"/>
  <c r="Y865" i="15"/>
  <c r="X591" i="15"/>
  <c r="X455" i="15"/>
  <c r="Z1001" i="15"/>
  <c r="Y456" i="15"/>
  <c r="Y729" i="15"/>
  <c r="Z456" i="15"/>
  <c r="X1000" i="15"/>
  <c r="X864" i="15"/>
  <c r="Z592" i="15"/>
  <c r="Z865" i="15"/>
  <c r="Z729" i="15"/>
  <c r="Y1001" i="15"/>
  <c r="C62" i="18"/>
  <c r="W1002" i="15"/>
  <c r="V1003" i="15" s="1"/>
  <c r="W866" i="15"/>
  <c r="V867" i="15" s="1"/>
  <c r="Y866" i="15"/>
  <c r="W730" i="15"/>
  <c r="V731" i="15" s="1"/>
  <c r="X320" i="15"/>
  <c r="W593" i="15"/>
  <c r="V594" i="15" s="1"/>
  <c r="W457" i="15"/>
  <c r="V458" i="15" s="1"/>
  <c r="W321" i="15"/>
  <c r="V322" i="15" s="1"/>
  <c r="Y187" i="15"/>
  <c r="W187" i="15"/>
  <c r="V188" i="15" s="1"/>
  <c r="Z187" i="15"/>
  <c r="AC31" i="15"/>
  <c r="AF30" i="15"/>
  <c r="AE30" i="15" s="1"/>
  <c r="W34" i="15"/>
  <c r="Z34" i="15" s="1"/>
  <c r="X186" i="15" l="1"/>
  <c r="Y34" i="15"/>
  <c r="X34" i="15" s="1"/>
  <c r="Z321" i="15"/>
  <c r="Y321" i="15"/>
  <c r="X592" i="15"/>
  <c r="X865" i="15"/>
  <c r="X1001" i="15"/>
  <c r="X456" i="15"/>
  <c r="X729" i="15"/>
  <c r="Y457" i="15"/>
  <c r="Z457" i="15"/>
  <c r="Z593" i="15"/>
  <c r="Z730" i="15"/>
  <c r="Y1002" i="15"/>
  <c r="Y730" i="15"/>
  <c r="Z1002" i="15"/>
  <c r="Y593" i="15"/>
  <c r="Z866" i="15"/>
  <c r="X866" i="15" s="1"/>
  <c r="C63" i="18"/>
  <c r="W1003" i="15"/>
  <c r="V1004" i="15" s="1"/>
  <c r="Z1003" i="15"/>
  <c r="W867" i="15"/>
  <c r="V868" i="15" s="1"/>
  <c r="W731" i="15"/>
  <c r="V732" i="15" s="1"/>
  <c r="W594" i="15"/>
  <c r="V595" i="15" s="1"/>
  <c r="W458" i="15"/>
  <c r="V459" i="15" s="1"/>
  <c r="W322" i="15"/>
  <c r="V323" i="15" s="1"/>
  <c r="W188" i="15"/>
  <c r="V189" i="15" s="1"/>
  <c r="Z188" i="15"/>
  <c r="X187" i="15"/>
  <c r="AD31" i="15"/>
  <c r="V35" i="15"/>
  <c r="X321" i="15" l="1"/>
  <c r="Y188" i="15"/>
  <c r="X188" i="15" s="1"/>
  <c r="Y322" i="15"/>
  <c r="Z322" i="15"/>
  <c r="X457" i="15"/>
  <c r="X1002" i="15"/>
  <c r="Z458" i="15"/>
  <c r="Y458" i="15"/>
  <c r="Y1003" i="15"/>
  <c r="X1003" i="15" s="1"/>
  <c r="X593" i="15"/>
  <c r="Z731" i="15"/>
  <c r="Y867" i="15"/>
  <c r="X730" i="15"/>
  <c r="Y731" i="15"/>
  <c r="Y594" i="15"/>
  <c r="Z867" i="15"/>
  <c r="Z594" i="15"/>
  <c r="C64" i="18"/>
  <c r="W1004" i="15"/>
  <c r="V1005" i="15" s="1"/>
  <c r="W868" i="15"/>
  <c r="V869" i="15" s="1"/>
  <c r="W732" i="15"/>
  <c r="V733" i="15" s="1"/>
  <c r="W595" i="15"/>
  <c r="V596" i="15" s="1"/>
  <c r="W459" i="15"/>
  <c r="V460" i="15" s="1"/>
  <c r="W323" i="15"/>
  <c r="V324" i="15" s="1"/>
  <c r="W189" i="15"/>
  <c r="V190" i="15" s="1"/>
  <c r="Y189" i="15"/>
  <c r="W35" i="15"/>
  <c r="Y35" i="15" s="1"/>
  <c r="AC32" i="15"/>
  <c r="AF31" i="15"/>
  <c r="AE31" i="15" s="1"/>
  <c r="X322" i="15" l="1"/>
  <c r="Z189" i="15"/>
  <c r="X189" i="15" s="1"/>
  <c r="Z35" i="15"/>
  <c r="Z323" i="15"/>
  <c r="Y323" i="15"/>
  <c r="X867" i="15"/>
  <c r="X458" i="15"/>
  <c r="X731" i="15"/>
  <c r="Y459" i="15"/>
  <c r="Z459" i="15"/>
  <c r="X594" i="15"/>
  <c r="Y595" i="15"/>
  <c r="Z595" i="15"/>
  <c r="Z732" i="15"/>
  <c r="Y1004" i="15"/>
  <c r="Z868" i="15"/>
  <c r="Y868" i="15"/>
  <c r="Y732" i="15"/>
  <c r="Z1004" i="15"/>
  <c r="C65" i="18"/>
  <c r="W1005" i="15"/>
  <c r="V1006" i="15" s="1"/>
  <c r="W869" i="15"/>
  <c r="V870" i="15" s="1"/>
  <c r="Y869" i="15"/>
  <c r="W733" i="15"/>
  <c r="V734" i="15" s="1"/>
  <c r="W596" i="15"/>
  <c r="V597" i="15" s="1"/>
  <c r="W460" i="15"/>
  <c r="V461" i="15" s="1"/>
  <c r="X35" i="15"/>
  <c r="W324" i="15"/>
  <c r="V325" i="15" s="1"/>
  <c r="W190" i="15"/>
  <c r="V191" i="15" s="1"/>
  <c r="Z190" i="15"/>
  <c r="V36" i="15"/>
  <c r="AD32" i="15"/>
  <c r="X323" i="15" l="1"/>
  <c r="Z324" i="15"/>
  <c r="Y324" i="15"/>
  <c r="Y190" i="15"/>
  <c r="X190" i="15" s="1"/>
  <c r="X868" i="15"/>
  <c r="X732" i="15"/>
  <c r="X459" i="15"/>
  <c r="Y460" i="15"/>
  <c r="Z460" i="15"/>
  <c r="Y733" i="15"/>
  <c r="Z733" i="15"/>
  <c r="Y596" i="15"/>
  <c r="Y1005" i="15"/>
  <c r="X595" i="15"/>
  <c r="X1004" i="15"/>
  <c r="Z596" i="15"/>
  <c r="Z869" i="15"/>
  <c r="X869" i="15" s="1"/>
  <c r="C66" i="18"/>
  <c r="Z1005" i="15"/>
  <c r="W1006" i="15"/>
  <c r="V1007" i="15" s="1"/>
  <c r="W870" i="15"/>
  <c r="V871" i="15" s="1"/>
  <c r="W734" i="15"/>
  <c r="V735" i="15" s="1"/>
  <c r="W597" i="15"/>
  <c r="V598" i="15" s="1"/>
  <c r="W461" i="15"/>
  <c r="V462" i="15" s="1"/>
  <c r="W325" i="15"/>
  <c r="V326" i="15" s="1"/>
  <c r="Z325" i="15"/>
  <c r="Y325" i="15"/>
  <c r="Y191" i="15"/>
  <c r="W191" i="15"/>
  <c r="V192" i="15" s="1"/>
  <c r="Z191" i="15"/>
  <c r="W36" i="15"/>
  <c r="Z36" i="15" s="1"/>
  <c r="AF32" i="15"/>
  <c r="AE32" i="15" s="1"/>
  <c r="AC33" i="15"/>
  <c r="X324" i="15" l="1"/>
  <c r="Y36" i="15"/>
  <c r="X36" i="15" s="1"/>
  <c r="X1005" i="15"/>
  <c r="X733" i="15"/>
  <c r="X596" i="15"/>
  <c r="X460" i="15"/>
  <c r="Z461" i="15"/>
  <c r="Z1006" i="15"/>
  <c r="Y461" i="15"/>
  <c r="Y1006" i="15"/>
  <c r="Y597" i="15"/>
  <c r="Z870" i="15"/>
  <c r="Z597" i="15"/>
  <c r="Y870" i="15"/>
  <c r="Y734" i="15"/>
  <c r="Z734" i="15"/>
  <c r="C67" i="18"/>
  <c r="W1007" i="15"/>
  <c r="V1008" i="15" s="1"/>
  <c r="W871" i="15"/>
  <c r="V872" i="15" s="1"/>
  <c r="W735" i="15"/>
  <c r="V736" i="15" s="1"/>
  <c r="Z735" i="15"/>
  <c r="W598" i="15"/>
  <c r="V599" i="15" s="1"/>
  <c r="X325" i="15"/>
  <c r="W462" i="15"/>
  <c r="V463" i="15" s="1"/>
  <c r="Y462" i="15"/>
  <c r="W326" i="15"/>
  <c r="V327" i="15" s="1"/>
  <c r="W192" i="15"/>
  <c r="V193" i="15" s="1"/>
  <c r="Z192" i="15"/>
  <c r="Y192" i="15"/>
  <c r="X191" i="15"/>
  <c r="AD33" i="15"/>
  <c r="V37" i="15"/>
  <c r="Y326" i="15" l="1"/>
  <c r="Z462" i="15"/>
  <c r="X462" i="15" s="1"/>
  <c r="Z326" i="15"/>
  <c r="Z1007" i="15"/>
  <c r="X1006" i="15"/>
  <c r="X461" i="15"/>
  <c r="X597" i="15"/>
  <c r="X870" i="15"/>
  <c r="Y735" i="15"/>
  <c r="X735" i="15" s="1"/>
  <c r="X734" i="15"/>
  <c r="Y871" i="15"/>
  <c r="Y1007" i="15"/>
  <c r="X1007" i="15" s="1"/>
  <c r="Y598" i="15"/>
  <c r="Z871" i="15"/>
  <c r="Z598" i="15"/>
  <c r="C68" i="18"/>
  <c r="W1008" i="15"/>
  <c r="V1009" i="15" s="1"/>
  <c r="W872" i="15"/>
  <c r="V873" i="15" s="1"/>
  <c r="W736" i="15"/>
  <c r="V737" i="15" s="1"/>
  <c r="W599" i="15"/>
  <c r="V600" i="15" s="1"/>
  <c r="W463" i="15"/>
  <c r="V464" i="15" s="1"/>
  <c r="X192" i="15"/>
  <c r="W327" i="15"/>
  <c r="V328" i="15" s="1"/>
  <c r="Y327" i="15"/>
  <c r="W193" i="15"/>
  <c r="V194" i="15" s="1"/>
  <c r="W37" i="15"/>
  <c r="Y37" i="15" s="1"/>
  <c r="AF33" i="15"/>
  <c r="AE33" i="15" s="1"/>
  <c r="AC34" i="15"/>
  <c r="X326" i="15" l="1"/>
  <c r="Z193" i="15"/>
  <c r="Y193" i="15"/>
  <c r="Z327" i="15"/>
  <c r="X327" i="15" s="1"/>
  <c r="X871" i="15"/>
  <c r="Z463" i="15"/>
  <c r="Y463" i="15"/>
  <c r="Z1008" i="15"/>
  <c r="Y736" i="15"/>
  <c r="Y1008" i="15"/>
  <c r="Z37" i="15"/>
  <c r="X37" i="15" s="1"/>
  <c r="Y872" i="15"/>
  <c r="Z872" i="15"/>
  <c r="C69" i="18"/>
  <c r="Z736" i="15"/>
  <c r="Y599" i="15"/>
  <c r="Z599" i="15"/>
  <c r="X598" i="15"/>
  <c r="W1009" i="15"/>
  <c r="V1010" i="15" s="1"/>
  <c r="W873" i="15"/>
  <c r="V874" i="15" s="1"/>
  <c r="W737" i="15"/>
  <c r="V738" i="15" s="1"/>
  <c r="W600" i="15"/>
  <c r="V601" i="15" s="1"/>
  <c r="W464" i="15"/>
  <c r="V465" i="15" s="1"/>
  <c r="W328" i="15"/>
  <c r="V329" i="15" s="1"/>
  <c r="W194" i="15"/>
  <c r="V195" i="15" s="1"/>
  <c r="AD34" i="15"/>
  <c r="V38" i="15"/>
  <c r="X193" i="15" l="1"/>
  <c r="Z194" i="15"/>
  <c r="Z328" i="15"/>
  <c r="Y194" i="15"/>
  <c r="Y328" i="15"/>
  <c r="X1008" i="15"/>
  <c r="X463" i="15"/>
  <c r="X736" i="15"/>
  <c r="X872" i="15"/>
  <c r="Z737" i="15"/>
  <c r="Z464" i="15"/>
  <c r="Y464" i="15"/>
  <c r="Z873" i="15"/>
  <c r="Z600" i="15"/>
  <c r="Y873" i="15"/>
  <c r="Z1009" i="15"/>
  <c r="Y737" i="15"/>
  <c r="Y1009" i="15"/>
  <c r="X599" i="15"/>
  <c r="C70" i="18"/>
  <c r="Y600" i="15"/>
  <c r="W1010" i="15"/>
  <c r="V1011" i="15" s="1"/>
  <c r="Z1010" i="15"/>
  <c r="Y1010" i="15"/>
  <c r="W874" i="15"/>
  <c r="V875" i="15" s="1"/>
  <c r="W738" i="15"/>
  <c r="V739" i="15" s="1"/>
  <c r="W601" i="15"/>
  <c r="V602" i="15" s="1"/>
  <c r="W465" i="15"/>
  <c r="V466" i="15" s="1"/>
  <c r="W329" i="15"/>
  <c r="V330" i="15" s="1"/>
  <c r="W195" i="15"/>
  <c r="V196" i="15" s="1"/>
  <c r="Y195" i="15"/>
  <c r="AF34" i="15"/>
  <c r="AE34" i="15" s="1"/>
  <c r="AC35" i="15"/>
  <c r="W38" i="15"/>
  <c r="Y38" i="15" s="1"/>
  <c r="X194" i="15" l="1"/>
  <c r="X328" i="15"/>
  <c r="Z38" i="15"/>
  <c r="X38" i="15" s="1"/>
  <c r="Z195" i="15"/>
  <c r="Z329" i="15"/>
  <c r="Y329" i="15"/>
  <c r="X873" i="15"/>
  <c r="X737" i="15"/>
  <c r="X464" i="15"/>
  <c r="X600" i="15"/>
  <c r="X1009" i="15"/>
  <c r="Z465" i="15"/>
  <c r="Y465" i="15"/>
  <c r="Z601" i="15"/>
  <c r="Y738" i="15"/>
  <c r="Y874" i="15"/>
  <c r="Z874" i="15"/>
  <c r="C71" i="18"/>
  <c r="Z738" i="15"/>
  <c r="Y601" i="15"/>
  <c r="X1010" i="15"/>
  <c r="W1011" i="15"/>
  <c r="V1012" i="15" s="1"/>
  <c r="W875" i="15"/>
  <c r="V876" i="15" s="1"/>
  <c r="W739" i="15"/>
  <c r="V740" i="15" s="1"/>
  <c r="W602" i="15"/>
  <c r="V603" i="15" s="1"/>
  <c r="W466" i="15"/>
  <c r="V467" i="15" s="1"/>
  <c r="W330" i="15"/>
  <c r="V331" i="15" s="1"/>
  <c r="Y330" i="15"/>
  <c r="W196" i="15"/>
  <c r="V197" i="15" s="1"/>
  <c r="X195" i="15"/>
  <c r="V39" i="15"/>
  <c r="AD35" i="15"/>
  <c r="X329" i="15" l="1"/>
  <c r="Y196" i="15"/>
  <c r="Z330" i="15"/>
  <c r="X330" i="15" s="1"/>
  <c r="Z196" i="15"/>
  <c r="Y466" i="15"/>
  <c r="Y1011" i="15"/>
  <c r="X465" i="15"/>
  <c r="X601" i="15"/>
  <c r="X738" i="15"/>
  <c r="Z875" i="15"/>
  <c r="Z466" i="15"/>
  <c r="X874" i="15"/>
  <c r="Z1011" i="15"/>
  <c r="Y602" i="15"/>
  <c r="Z739" i="15"/>
  <c r="Y739" i="15"/>
  <c r="Z602" i="15"/>
  <c r="C72" i="18"/>
  <c r="Y875" i="15"/>
  <c r="W1012" i="15"/>
  <c r="V1013" i="15" s="1"/>
  <c r="W876" i="15"/>
  <c r="V877" i="15" s="1"/>
  <c r="W740" i="15"/>
  <c r="V741" i="15" s="1"/>
  <c r="Y740" i="15"/>
  <c r="W603" i="15"/>
  <c r="V604" i="15" s="1"/>
  <c r="Y603" i="15"/>
  <c r="W467" i="15"/>
  <c r="V468" i="15" s="1"/>
  <c r="W331" i="15"/>
  <c r="V332" i="15" s="1"/>
  <c r="W197" i="15"/>
  <c r="V198" i="15" s="1"/>
  <c r="W39" i="15"/>
  <c r="Y39" i="15" s="1"/>
  <c r="AC36" i="15"/>
  <c r="AF35" i="15"/>
  <c r="AE35" i="15" s="1"/>
  <c r="X196" i="15" l="1"/>
  <c r="X1011" i="15"/>
  <c r="X466" i="15"/>
  <c r="Y197" i="15"/>
  <c r="Y331" i="15"/>
  <c r="Z331" i="15"/>
  <c r="Z39" i="15"/>
  <c r="X39" i="15" s="1"/>
  <c r="Z197" i="15"/>
  <c r="Y1012" i="15"/>
  <c r="X875" i="15"/>
  <c r="X739" i="15"/>
  <c r="X602" i="15"/>
  <c r="Y467" i="15"/>
  <c r="Z467" i="15"/>
  <c r="Z740" i="15"/>
  <c r="X740" i="15" s="1"/>
  <c r="Z876" i="15"/>
  <c r="Y876" i="15"/>
  <c r="Z1012" i="15"/>
  <c r="C73" i="18"/>
  <c r="Z603" i="15"/>
  <c r="X603" i="15" s="1"/>
  <c r="W1013" i="15"/>
  <c r="V1014" i="15" s="1"/>
  <c r="Y1013" i="15"/>
  <c r="W877" i="15"/>
  <c r="V878" i="15" s="1"/>
  <c r="W741" i="15"/>
  <c r="V742" i="15" s="1"/>
  <c r="Z741" i="15"/>
  <c r="W604" i="15"/>
  <c r="V605" i="15" s="1"/>
  <c r="W468" i="15"/>
  <c r="V469" i="15" s="1"/>
  <c r="W332" i="15"/>
  <c r="V333" i="15" s="1"/>
  <c r="W198" i="15"/>
  <c r="V199" i="15" s="1"/>
  <c r="AD36" i="15"/>
  <c r="V40" i="15"/>
  <c r="X331" i="15" l="1"/>
  <c r="X1012" i="15"/>
  <c r="Z198" i="15"/>
  <c r="X197" i="15"/>
  <c r="Y332" i="15"/>
  <c r="Z332" i="15"/>
  <c r="Y198" i="15"/>
  <c r="Y741" i="15"/>
  <c r="X741" i="15" s="1"/>
  <c r="X467" i="15"/>
  <c r="Z1013" i="15"/>
  <c r="X1013" i="15" s="1"/>
  <c r="Y468" i="15"/>
  <c r="Z468" i="15"/>
  <c r="X876" i="15"/>
  <c r="C74" i="18"/>
  <c r="Y604" i="15"/>
  <c r="Y877" i="15"/>
  <c r="Z604" i="15"/>
  <c r="Z877" i="15"/>
  <c r="W1014" i="15"/>
  <c r="V1015" i="15" s="1"/>
  <c r="W878" i="15"/>
  <c r="V879" i="15" s="1"/>
  <c r="Z878" i="15"/>
  <c r="Y878" i="15"/>
  <c r="W742" i="15"/>
  <c r="V743" i="15" s="1"/>
  <c r="W605" i="15"/>
  <c r="V606" i="15" s="1"/>
  <c r="W469" i="15"/>
  <c r="V470" i="15" s="1"/>
  <c r="W333" i="15"/>
  <c r="V334" i="15" s="1"/>
  <c r="W199" i="15"/>
  <c r="V200" i="15" s="1"/>
  <c r="AC37" i="15"/>
  <c r="AF36" i="15"/>
  <c r="AE36" i="15" s="1"/>
  <c r="W40" i="15"/>
  <c r="V41" i="15" s="1"/>
  <c r="X198" i="15" l="1"/>
  <c r="X332" i="15"/>
  <c r="Z40" i="15"/>
  <c r="Y40" i="15"/>
  <c r="Z333" i="15"/>
  <c r="Y333" i="15"/>
  <c r="Z199" i="15"/>
  <c r="Y199" i="15"/>
  <c r="X468" i="15"/>
  <c r="Y469" i="15"/>
  <c r="X877" i="15"/>
  <c r="Z469" i="15"/>
  <c r="Y605" i="15"/>
  <c r="Y742" i="15"/>
  <c r="Z605" i="15"/>
  <c r="Z1014" i="15"/>
  <c r="Z742" i="15"/>
  <c r="Y1014" i="15"/>
  <c r="X604" i="15"/>
  <c r="C75" i="18"/>
  <c r="X878" i="15"/>
  <c r="W1015" i="15"/>
  <c r="V1016" i="15" s="1"/>
  <c r="Y1015" i="15"/>
  <c r="W879" i="15"/>
  <c r="V880" i="15" s="1"/>
  <c r="W743" i="15"/>
  <c r="V744" i="15" s="1"/>
  <c r="W606" i="15"/>
  <c r="V607" i="15" s="1"/>
  <c r="W470" i="15"/>
  <c r="V471" i="15" s="1"/>
  <c r="W334" i="15"/>
  <c r="V335" i="15" s="1"/>
  <c r="W200" i="15"/>
  <c r="V201" i="15" s="1"/>
  <c r="Z200" i="15"/>
  <c r="AD37" i="15"/>
  <c r="W41" i="15"/>
  <c r="V42" i="15" s="1"/>
  <c r="X40" i="15" l="1"/>
  <c r="X199" i="15"/>
  <c r="X333" i="15"/>
  <c r="Y200" i="15"/>
  <c r="X200" i="15" s="1"/>
  <c r="Z334" i="15"/>
  <c r="Z41" i="15"/>
  <c r="Y334" i="15"/>
  <c r="X605" i="15"/>
  <c r="X469" i="15"/>
  <c r="X742" i="15"/>
  <c r="X1014" i="15"/>
  <c r="Z1015" i="15"/>
  <c r="X1015" i="15" s="1"/>
  <c r="Z743" i="15"/>
  <c r="Y879" i="15"/>
  <c r="Y470" i="15"/>
  <c r="Z470" i="15"/>
  <c r="Z606" i="15"/>
  <c r="Y743" i="15"/>
  <c r="Z879" i="15"/>
  <c r="Y41" i="15"/>
  <c r="Y606" i="15"/>
  <c r="C76" i="18"/>
  <c r="W1016" i="15"/>
  <c r="V1017" i="15" s="1"/>
  <c r="W880" i="15"/>
  <c r="V881" i="15" s="1"/>
  <c r="W744" i="15"/>
  <c r="V745" i="15" s="1"/>
  <c r="W607" i="15"/>
  <c r="V608" i="15" s="1"/>
  <c r="W471" i="15"/>
  <c r="V472" i="15" s="1"/>
  <c r="W335" i="15"/>
  <c r="V336" i="15" s="1"/>
  <c r="Y335" i="15"/>
  <c r="W201" i="15"/>
  <c r="V202" i="15" s="1"/>
  <c r="W42" i="15"/>
  <c r="V43" i="15" s="1"/>
  <c r="AC38" i="15"/>
  <c r="AF37" i="15"/>
  <c r="AE37" i="15" s="1"/>
  <c r="X334" i="15" l="1"/>
  <c r="X41" i="15"/>
  <c r="Z201" i="15"/>
  <c r="Y201" i="15"/>
  <c r="X470" i="15"/>
  <c r="Z335" i="15"/>
  <c r="X335" i="15" s="1"/>
  <c r="Y42" i="15"/>
  <c r="Y607" i="15"/>
  <c r="X743" i="15"/>
  <c r="X879" i="15"/>
  <c r="Y471" i="15"/>
  <c r="X606" i="15"/>
  <c r="Z1016" i="15"/>
  <c r="Y744" i="15"/>
  <c r="Z471" i="15"/>
  <c r="Z880" i="15"/>
  <c r="Y880" i="15"/>
  <c r="Z42" i="15"/>
  <c r="Z744" i="15"/>
  <c r="Y1016" i="15"/>
  <c r="C77" i="18"/>
  <c r="Z607" i="15"/>
  <c r="W1017" i="15"/>
  <c r="V1018" i="15" s="1"/>
  <c r="W881" i="15"/>
  <c r="V882" i="15" s="1"/>
  <c r="W745" i="15"/>
  <c r="V746" i="15" s="1"/>
  <c r="W608" i="15"/>
  <c r="V609" i="15" s="1"/>
  <c r="W472" i="15"/>
  <c r="V473" i="15" s="1"/>
  <c r="W336" i="15"/>
  <c r="V337" i="15" s="1"/>
  <c r="Y336" i="15"/>
  <c r="Z336" i="15"/>
  <c r="W202" i="15"/>
  <c r="V203" i="15" s="1"/>
  <c r="Y202" i="15"/>
  <c r="Z202" i="15"/>
  <c r="AD38" i="15"/>
  <c r="W43" i="15"/>
  <c r="V44" i="15" s="1"/>
  <c r="Z43" i="15"/>
  <c r="X201" i="15" l="1"/>
  <c r="X607" i="15"/>
  <c r="X42" i="15"/>
  <c r="Y43" i="15"/>
  <c r="X43" i="15" s="1"/>
  <c r="Z881" i="15"/>
  <c r="X471" i="15"/>
  <c r="X744" i="15"/>
  <c r="Z472" i="15"/>
  <c r="Y472" i="15"/>
  <c r="X1016" i="15"/>
  <c r="X880" i="15"/>
  <c r="Z1017" i="15"/>
  <c r="Y1017" i="15"/>
  <c r="Z745" i="15"/>
  <c r="Y745" i="15"/>
  <c r="Y608" i="15"/>
  <c r="Z608" i="15"/>
  <c r="C78" i="18"/>
  <c r="Y881" i="15"/>
  <c r="W1018" i="15"/>
  <c r="V1019" i="15" s="1"/>
  <c r="W882" i="15"/>
  <c r="V883" i="15" s="1"/>
  <c r="W746" i="15"/>
  <c r="V747" i="15" s="1"/>
  <c r="Y746" i="15"/>
  <c r="W609" i="15"/>
  <c r="V610" i="15" s="1"/>
  <c r="X202" i="15"/>
  <c r="W473" i="15"/>
  <c r="V474" i="15" s="1"/>
  <c r="X336" i="15"/>
  <c r="W337" i="15"/>
  <c r="V338" i="15" s="1"/>
  <c r="Y337" i="15"/>
  <c r="W203" i="15"/>
  <c r="V204" i="15" s="1"/>
  <c r="W44" i="15"/>
  <c r="V45" i="15" s="1"/>
  <c r="AC39" i="15"/>
  <c r="AF38" i="15"/>
  <c r="AE38" i="15" s="1"/>
  <c r="X881" i="15" l="1"/>
  <c r="Z337" i="15"/>
  <c r="X337" i="15" s="1"/>
  <c r="Z203" i="15"/>
  <c r="Y203" i="15"/>
  <c r="Z44" i="15"/>
  <c r="Y44" i="15"/>
  <c r="Y1018" i="15"/>
  <c r="X1017" i="15"/>
  <c r="X472" i="15"/>
  <c r="X745" i="15"/>
  <c r="Z1018" i="15"/>
  <c r="Z473" i="15"/>
  <c r="Y473" i="15"/>
  <c r="Y609" i="15"/>
  <c r="Z746" i="15"/>
  <c r="X746" i="15" s="1"/>
  <c r="X608" i="15"/>
  <c r="Z609" i="15"/>
  <c r="Z882" i="15"/>
  <c r="C79" i="18"/>
  <c r="Y882" i="15"/>
  <c r="W1019" i="15"/>
  <c r="V1020" i="15" s="1"/>
  <c r="W883" i="15"/>
  <c r="V884" i="15" s="1"/>
  <c r="W747" i="15"/>
  <c r="V748" i="15" s="1"/>
  <c r="W610" i="15"/>
  <c r="V611" i="15" s="1"/>
  <c r="W474" i="15"/>
  <c r="V475" i="15" s="1"/>
  <c r="W338" i="15"/>
  <c r="V339" i="15" s="1"/>
  <c r="Y204" i="15"/>
  <c r="W204" i="15"/>
  <c r="V205" i="15" s="1"/>
  <c r="W45" i="15"/>
  <c r="V46" i="15" s="1"/>
  <c r="Y45" i="15"/>
  <c r="AD39" i="15"/>
  <c r="X203" i="15" l="1"/>
  <c r="X44" i="15"/>
  <c r="X1018" i="15"/>
  <c r="Z338" i="15"/>
  <c r="Y338" i="15"/>
  <c r="Z204" i="15"/>
  <c r="X204" i="15" s="1"/>
  <c r="X473" i="15"/>
  <c r="X609" i="15"/>
  <c r="X882" i="15"/>
  <c r="Y883" i="15"/>
  <c r="Z474" i="15"/>
  <c r="Y474" i="15"/>
  <c r="Y747" i="15"/>
  <c r="Y1019" i="15"/>
  <c r="Z883" i="15"/>
  <c r="Z45" i="15"/>
  <c r="X45" i="15" s="1"/>
  <c r="Z747" i="15"/>
  <c r="Z1019" i="15"/>
  <c r="C80" i="18"/>
  <c r="Y610" i="15"/>
  <c r="Z610" i="15"/>
  <c r="W1020" i="15"/>
  <c r="V1021" i="15" s="1"/>
  <c r="W884" i="15"/>
  <c r="V885" i="15" s="1"/>
  <c r="W748" i="15"/>
  <c r="V749" i="15" s="1"/>
  <c r="W611" i="15"/>
  <c r="V612" i="15" s="1"/>
  <c r="W475" i="15"/>
  <c r="V476" i="15" s="1"/>
  <c r="W339" i="15"/>
  <c r="V340" i="15" s="1"/>
  <c r="Y339" i="15"/>
  <c r="W205" i="15"/>
  <c r="V206" i="15" s="1"/>
  <c r="AC40" i="15"/>
  <c r="AF39" i="15"/>
  <c r="AE39" i="15" s="1"/>
  <c r="W46" i="15"/>
  <c r="V47" i="15" s="1"/>
  <c r="X338" i="15" l="1"/>
  <c r="Z205" i="15"/>
  <c r="Y205" i="15"/>
  <c r="Z46" i="15"/>
  <c r="Z339" i="15"/>
  <c r="X339" i="15" s="1"/>
  <c r="Y46" i="15"/>
  <c r="X474" i="15"/>
  <c r="X883" i="15"/>
  <c r="X1019" i="15"/>
  <c r="Z475" i="15"/>
  <c r="Y475" i="15"/>
  <c r="Z1020" i="15"/>
  <c r="X747" i="15"/>
  <c r="Y1020" i="15"/>
  <c r="Z748" i="15"/>
  <c r="Y748" i="15"/>
  <c r="Z611" i="15"/>
  <c r="Y884" i="15"/>
  <c r="Z884" i="15"/>
  <c r="X610" i="15"/>
  <c r="C81" i="18"/>
  <c r="Y611" i="15"/>
  <c r="W1021" i="15"/>
  <c r="V1022" i="15" s="1"/>
  <c r="W885" i="15"/>
  <c r="V886" i="15" s="1"/>
  <c r="W749" i="15"/>
  <c r="V750" i="15" s="1"/>
  <c r="W612" i="15"/>
  <c r="V613" i="15" s="1"/>
  <c r="W476" i="15"/>
  <c r="V477" i="15" s="1"/>
  <c r="W340" i="15"/>
  <c r="V341" i="15" s="1"/>
  <c r="Y340" i="15"/>
  <c r="Z340" i="15"/>
  <c r="W206" i="15"/>
  <c r="V207" i="15" s="1"/>
  <c r="Z206" i="15"/>
  <c r="Y206" i="15"/>
  <c r="W47" i="15"/>
  <c r="V48" i="15" s="1"/>
  <c r="AD40" i="15"/>
  <c r="X46" i="15" l="1"/>
  <c r="X205" i="15"/>
  <c r="X475" i="15"/>
  <c r="X611" i="15"/>
  <c r="X1020" i="15"/>
  <c r="Y476" i="15"/>
  <c r="Z476" i="15"/>
  <c r="Z1021" i="15"/>
  <c r="Z885" i="15"/>
  <c r="Y885" i="15"/>
  <c r="X884" i="15"/>
  <c r="X748" i="15"/>
  <c r="Z47" i="15"/>
  <c r="Y749" i="15"/>
  <c r="Y47" i="15"/>
  <c r="Z749" i="15"/>
  <c r="Y1021" i="15"/>
  <c r="Y612" i="15"/>
  <c r="Z612" i="15"/>
  <c r="C82" i="18"/>
  <c r="W1022" i="15"/>
  <c r="V1023" i="15" s="1"/>
  <c r="W886" i="15"/>
  <c r="V887" i="15" s="1"/>
  <c r="X340" i="15"/>
  <c r="W750" i="15"/>
  <c r="V751" i="15" s="1"/>
  <c r="W613" i="15"/>
  <c r="V614" i="15" s="1"/>
  <c r="X206" i="15"/>
  <c r="W477" i="15"/>
  <c r="V478" i="15" s="1"/>
  <c r="W341" i="15"/>
  <c r="V342" i="15" s="1"/>
  <c r="Z341" i="15"/>
  <c r="W207" i="15"/>
  <c r="V208" i="15" s="1"/>
  <c r="AF40" i="15"/>
  <c r="AE40" i="15" s="1"/>
  <c r="AC41" i="15"/>
  <c r="W48" i="15"/>
  <c r="V49" i="15" s="1"/>
  <c r="Z207" i="15" l="1"/>
  <c r="Y207" i="15"/>
  <c r="X207" i="15" s="1"/>
  <c r="Y341" i="15"/>
  <c r="X341" i="15" s="1"/>
  <c r="X476" i="15"/>
  <c r="X1021" i="15"/>
  <c r="X885" i="15"/>
  <c r="X47" i="15"/>
  <c r="X749" i="15"/>
  <c r="Y477" i="15"/>
  <c r="Z1022" i="15"/>
  <c r="Z477" i="15"/>
  <c r="Z750" i="15"/>
  <c r="Y1022" i="15"/>
  <c r="Y750" i="15"/>
  <c r="Z886" i="15"/>
  <c r="Y613" i="15"/>
  <c r="Z48" i="15"/>
  <c r="Z613" i="15"/>
  <c r="Y886" i="15"/>
  <c r="Y48" i="15"/>
  <c r="C83" i="18"/>
  <c r="X612" i="15"/>
  <c r="W1023" i="15"/>
  <c r="V1024" i="15" s="1"/>
  <c r="W887" i="15"/>
  <c r="V888" i="15" s="1"/>
  <c r="W751" i="15"/>
  <c r="V752" i="15" s="1"/>
  <c r="W614" i="15"/>
  <c r="V615" i="15" s="1"/>
  <c r="W478" i="15"/>
  <c r="V479" i="15" s="1"/>
  <c r="W342" i="15"/>
  <c r="V343" i="15" s="1"/>
  <c r="Z342" i="15"/>
  <c r="W208" i="15"/>
  <c r="V209" i="15" s="1"/>
  <c r="AD41" i="15"/>
  <c r="W49" i="15"/>
  <c r="V50" i="15" s="1"/>
  <c r="Y208" i="15" l="1"/>
  <c r="Z208" i="15"/>
  <c r="Y342" i="15"/>
  <c r="Y614" i="15"/>
  <c r="X613" i="15"/>
  <c r="X1022" i="15"/>
  <c r="X750" i="15"/>
  <c r="X886" i="15"/>
  <c r="X477" i="15"/>
  <c r="Z478" i="15"/>
  <c r="X48" i="15"/>
  <c r="Y751" i="15"/>
  <c r="Y478" i="15"/>
  <c r="Y887" i="15"/>
  <c r="Z887" i="15"/>
  <c r="Y1023" i="15"/>
  <c r="Z614" i="15"/>
  <c r="Z49" i="15"/>
  <c r="Y49" i="15"/>
  <c r="Z1023" i="15"/>
  <c r="C84" i="18"/>
  <c r="Z751" i="15"/>
  <c r="X342" i="15"/>
  <c r="W1024" i="15"/>
  <c r="V1025" i="15" s="1"/>
  <c r="W888" i="15"/>
  <c r="V889" i="15" s="1"/>
  <c r="W752" i="15"/>
  <c r="V753" i="15" s="1"/>
  <c r="W615" i="15"/>
  <c r="V616" i="15" s="1"/>
  <c r="W479" i="15"/>
  <c r="V480" i="15" s="1"/>
  <c r="W343" i="15"/>
  <c r="V344" i="15" s="1"/>
  <c r="W209" i="15"/>
  <c r="V210" i="15" s="1"/>
  <c r="W50" i="15"/>
  <c r="V51" i="15" s="1"/>
  <c r="Z50" i="15"/>
  <c r="AF41" i="15"/>
  <c r="AE41" i="15" s="1"/>
  <c r="AC42" i="15"/>
  <c r="X208" i="15" l="1"/>
  <c r="X614" i="15"/>
  <c r="Y50" i="15"/>
  <c r="X50" i="15" s="1"/>
  <c r="Y209" i="15"/>
  <c r="Y343" i="15"/>
  <c r="Z343" i="15"/>
  <c r="Z209" i="15"/>
  <c r="X478" i="15"/>
  <c r="X751" i="15"/>
  <c r="X1023" i="15"/>
  <c r="X49" i="15"/>
  <c r="Z1024" i="15"/>
  <c r="Z479" i="15"/>
  <c r="Y479" i="15"/>
  <c r="X887" i="15"/>
  <c r="Y1024" i="15"/>
  <c r="Y615" i="15"/>
  <c r="Z615" i="15"/>
  <c r="Y752" i="15"/>
  <c r="Z752" i="15"/>
  <c r="Z888" i="15"/>
  <c r="Y888" i="15"/>
  <c r="C85" i="18"/>
  <c r="W1025" i="15"/>
  <c r="V1026" i="15" s="1"/>
  <c r="W889" i="15"/>
  <c r="V890" i="15" s="1"/>
  <c r="W753" i="15"/>
  <c r="V754" i="15" s="1"/>
  <c r="Y753" i="15"/>
  <c r="W616" i="15"/>
  <c r="V617" i="15" s="1"/>
  <c r="W480" i="15"/>
  <c r="V481" i="15" s="1"/>
  <c r="W344" i="15"/>
  <c r="V345" i="15" s="1"/>
  <c r="Y344" i="15"/>
  <c r="Z344" i="15"/>
  <c r="W210" i="15"/>
  <c r="V211" i="15" s="1"/>
  <c r="W51" i="15"/>
  <c r="V52" i="15" s="1"/>
  <c r="Y51" i="15"/>
  <c r="Z51" i="15"/>
  <c r="AD42" i="15"/>
  <c r="X209" i="15" l="1"/>
  <c r="X343" i="15"/>
  <c r="Z210" i="15"/>
  <c r="Y210" i="15"/>
  <c r="X479" i="15"/>
  <c r="X1024" i="15"/>
  <c r="Y480" i="15"/>
  <c r="X888" i="15"/>
  <c r="Y1025" i="15"/>
  <c r="Z480" i="15"/>
  <c r="Y889" i="15"/>
  <c r="Z889" i="15"/>
  <c r="X752" i="15"/>
  <c r="X615" i="15"/>
  <c r="Z616" i="15"/>
  <c r="Y616" i="15"/>
  <c r="Z753" i="15"/>
  <c r="X753" i="15" s="1"/>
  <c r="Z1025" i="15"/>
  <c r="X344" i="15"/>
  <c r="W1026" i="15"/>
  <c r="V1027" i="15" s="1"/>
  <c r="W890" i="15"/>
  <c r="V891" i="15" s="1"/>
  <c r="W754" i="15"/>
  <c r="V755" i="15" s="1"/>
  <c r="W617" i="15"/>
  <c r="V618" i="15" s="1"/>
  <c r="W481" i="15"/>
  <c r="V482" i="15" s="1"/>
  <c r="W345" i="15"/>
  <c r="V346" i="15" s="1"/>
  <c r="W211" i="15"/>
  <c r="V212" i="15" s="1"/>
  <c r="X51" i="15"/>
  <c r="W52" i="15"/>
  <c r="V53" i="15" s="1"/>
  <c r="Z52" i="15"/>
  <c r="AF42" i="15"/>
  <c r="AE42" i="15" s="1"/>
  <c r="AC43" i="15"/>
  <c r="X210" i="15" l="1"/>
  <c r="Z345" i="15"/>
  <c r="Z211" i="15"/>
  <c r="Y211" i="15"/>
  <c r="Y345" i="15"/>
  <c r="X480" i="15"/>
  <c r="X1025" i="15"/>
  <c r="X889" i="15"/>
  <c r="Y1026" i="15"/>
  <c r="Y481" i="15"/>
  <c r="Z481" i="15"/>
  <c r="Z1026" i="15"/>
  <c r="X616" i="15"/>
  <c r="Z754" i="15"/>
  <c r="Y754" i="15"/>
  <c r="Y52" i="15"/>
  <c r="X52" i="15" s="1"/>
  <c r="Z890" i="15"/>
  <c r="Y617" i="15"/>
  <c r="Y890" i="15"/>
  <c r="Z617" i="15"/>
  <c r="W1027" i="15"/>
  <c r="V1028" i="15" s="1"/>
  <c r="W891" i="15"/>
  <c r="V892" i="15" s="1"/>
  <c r="W755" i="15"/>
  <c r="V756" i="15" s="1"/>
  <c r="W618" i="15"/>
  <c r="V619" i="15" s="1"/>
  <c r="W482" i="15"/>
  <c r="V483" i="15" s="1"/>
  <c r="W346" i="15"/>
  <c r="V347" i="15" s="1"/>
  <c r="W212" i="15"/>
  <c r="V213" i="15" s="1"/>
  <c r="AD43" i="15"/>
  <c r="W53" i="15"/>
  <c r="V54" i="15" s="1"/>
  <c r="Z53" i="15"/>
  <c r="X345" i="15" l="1"/>
  <c r="X211" i="15"/>
  <c r="Y212" i="15"/>
  <c r="Z212" i="15"/>
  <c r="Y346" i="15"/>
  <c r="Z346" i="15"/>
  <c r="X890" i="15"/>
  <c r="X481" i="15"/>
  <c r="X1026" i="15"/>
  <c r="Z482" i="15"/>
  <c r="Y482" i="15"/>
  <c r="X754" i="15"/>
  <c r="Y1027" i="15"/>
  <c r="Z1027" i="15"/>
  <c r="Y755" i="15"/>
  <c r="Y53" i="15"/>
  <c r="X53" i="15" s="1"/>
  <c r="Z755" i="15"/>
  <c r="Z891" i="15"/>
  <c r="Y618" i="15"/>
  <c r="Y891" i="15"/>
  <c r="Z618" i="15"/>
  <c r="X617" i="15"/>
  <c r="W1028" i="15"/>
  <c r="V1029" i="15" s="1"/>
  <c r="W892" i="15"/>
  <c r="V893" i="15" s="1"/>
  <c r="W756" i="15"/>
  <c r="V757" i="15" s="1"/>
  <c r="W619" i="15"/>
  <c r="V620" i="15" s="1"/>
  <c r="W483" i="15"/>
  <c r="V484" i="15" s="1"/>
  <c r="Z483" i="15"/>
  <c r="W347" i="15"/>
  <c r="V348" i="15" s="1"/>
  <c r="Y347" i="15"/>
  <c r="Z347" i="15"/>
  <c r="W213" i="15"/>
  <c r="V214" i="15" s="1"/>
  <c r="W54" i="15"/>
  <c r="V55" i="15" s="1"/>
  <c r="AC44" i="15"/>
  <c r="AF43" i="15"/>
  <c r="AE43" i="15" s="1"/>
  <c r="X212" i="15" l="1"/>
  <c r="X346" i="15"/>
  <c r="Z213" i="15"/>
  <c r="Y213" i="15"/>
  <c r="X482" i="15"/>
  <c r="Y1028" i="15"/>
  <c r="X1027" i="15"/>
  <c r="Y483" i="15"/>
  <c r="X483" i="15" s="1"/>
  <c r="X755" i="15"/>
  <c r="Z1028" i="15"/>
  <c r="X891" i="15"/>
  <c r="Z756" i="15"/>
  <c r="Y756" i="15"/>
  <c r="Z892" i="15"/>
  <c r="Y619" i="15"/>
  <c r="Y892" i="15"/>
  <c r="Z54" i="15"/>
  <c r="Y54" i="15"/>
  <c r="Z619" i="15"/>
  <c r="X618" i="15"/>
  <c r="W1029" i="15"/>
  <c r="V1030" i="15" s="1"/>
  <c r="W893" i="15"/>
  <c r="V894" i="15" s="1"/>
  <c r="W757" i="15"/>
  <c r="V758" i="15" s="1"/>
  <c r="W620" i="15"/>
  <c r="V621" i="15" s="1"/>
  <c r="W484" i="15"/>
  <c r="V485" i="15" s="1"/>
  <c r="Y484" i="15"/>
  <c r="X347" i="15"/>
  <c r="W348" i="15"/>
  <c r="V349" i="15" s="1"/>
  <c r="Y348" i="15"/>
  <c r="W214" i="15"/>
  <c r="V215" i="15" s="1"/>
  <c r="Z214" i="15"/>
  <c r="AD44" i="15"/>
  <c r="W55" i="15"/>
  <c r="V56" i="15" s="1"/>
  <c r="X1028" i="15" l="1"/>
  <c r="X213" i="15"/>
  <c r="Z55" i="15"/>
  <c r="Y55" i="15"/>
  <c r="X55" i="15" s="1"/>
  <c r="Y214" i="15"/>
  <c r="X214" i="15" s="1"/>
  <c r="Z348" i="15"/>
  <c r="X348" i="15" s="1"/>
  <c r="X756" i="15"/>
  <c r="X54" i="15"/>
  <c r="Y893" i="15"/>
  <c r="Z484" i="15"/>
  <c r="X484" i="15" s="1"/>
  <c r="Z757" i="15"/>
  <c r="X892" i="15"/>
  <c r="Y757" i="15"/>
  <c r="Z893" i="15"/>
  <c r="X619" i="15"/>
  <c r="Z1029" i="15"/>
  <c r="Y620" i="15"/>
  <c r="Z620" i="15"/>
  <c r="Y1029" i="15"/>
  <c r="W1030" i="15"/>
  <c r="V1031" i="15" s="1"/>
  <c r="W894" i="15"/>
  <c r="V895" i="15" s="1"/>
  <c r="W758" i="15"/>
  <c r="V759" i="15" s="1"/>
  <c r="W621" i="15"/>
  <c r="V622" i="15" s="1"/>
  <c r="W485" i="15"/>
  <c r="V486" i="15" s="1"/>
  <c r="W349" i="15"/>
  <c r="V350" i="15" s="1"/>
  <c r="W215" i="15"/>
  <c r="V216" i="15" s="1"/>
  <c r="Y215" i="15"/>
  <c r="AC45" i="15"/>
  <c r="AF44" i="15"/>
  <c r="AE44" i="15" s="1"/>
  <c r="W56" i="15"/>
  <c r="V57" i="15" s="1"/>
  <c r="Z215" i="15" l="1"/>
  <c r="X215" i="15" s="1"/>
  <c r="Z349" i="15"/>
  <c r="Y349" i="15"/>
  <c r="X893" i="15"/>
  <c r="Z1030" i="15"/>
  <c r="Z485" i="15"/>
  <c r="X757" i="15"/>
  <c r="Y485" i="15"/>
  <c r="Y1030" i="15"/>
  <c r="Y621" i="15"/>
  <c r="X1029" i="15"/>
  <c r="Y56" i="15"/>
  <c r="Z56" i="15"/>
  <c r="Y758" i="15"/>
  <c r="Z894" i="15"/>
  <c r="Y894" i="15"/>
  <c r="Z621" i="15"/>
  <c r="X620" i="15"/>
  <c r="Z758" i="15"/>
  <c r="W1031" i="15"/>
  <c r="V1032" i="15" s="1"/>
  <c r="Y1031" i="15"/>
  <c r="Z1031" i="15"/>
  <c r="W895" i="15"/>
  <c r="V896" i="15" s="1"/>
  <c r="W759" i="15"/>
  <c r="V760" i="15" s="1"/>
  <c r="W622" i="15"/>
  <c r="V623" i="15" s="1"/>
  <c r="Z622" i="15"/>
  <c r="W486" i="15"/>
  <c r="V487" i="15" s="1"/>
  <c r="W350" i="15"/>
  <c r="V351" i="15" s="1"/>
  <c r="X349" i="15"/>
  <c r="W216" i="15"/>
  <c r="V217" i="15" s="1"/>
  <c r="W57" i="15"/>
  <c r="V58" i="15" s="1"/>
  <c r="AD45" i="15"/>
  <c r="X485" i="15" l="1"/>
  <c r="Z350" i="15"/>
  <c r="Y350" i="15"/>
  <c r="Z216" i="15"/>
  <c r="Y216" i="15"/>
  <c r="X758" i="15"/>
  <c r="X1030" i="15"/>
  <c r="X56" i="15"/>
  <c r="X621" i="15"/>
  <c r="Y759" i="15"/>
  <c r="Z486" i="15"/>
  <c r="Y486" i="15"/>
  <c r="X894" i="15"/>
  <c r="Y57" i="15"/>
  <c r="Z57" i="15"/>
  <c r="Z759" i="15"/>
  <c r="Y622" i="15"/>
  <c r="X622" i="15" s="1"/>
  <c r="Y895" i="15"/>
  <c r="Z895" i="15"/>
  <c r="X1031" i="15"/>
  <c r="W1032" i="15"/>
  <c r="V1033" i="15" s="1"/>
  <c r="Z1032" i="15"/>
  <c r="W896" i="15"/>
  <c r="V897" i="15" s="1"/>
  <c r="W760" i="15"/>
  <c r="V761" i="15" s="1"/>
  <c r="W623" i="15"/>
  <c r="V624" i="15" s="1"/>
  <c r="W487" i="15"/>
  <c r="V488" i="15" s="1"/>
  <c r="W351" i="15"/>
  <c r="V352" i="15" s="1"/>
  <c r="Z351" i="15"/>
  <c r="W217" i="15"/>
  <c r="V218" i="15" s="1"/>
  <c r="W58" i="15"/>
  <c r="Y58" i="15" s="1"/>
  <c r="AC46" i="15"/>
  <c r="AF45" i="15"/>
  <c r="AE45" i="15" s="1"/>
  <c r="X350" i="15" l="1"/>
  <c r="X216" i="15"/>
  <c r="Z217" i="15"/>
  <c r="Z58" i="15"/>
  <c r="X58" i="15" s="1"/>
  <c r="Y351" i="15"/>
  <c r="X351" i="15" s="1"/>
  <c r="Y217" i="15"/>
  <c r="X217" i="15" s="1"/>
  <c r="X759" i="15"/>
  <c r="X57" i="15"/>
  <c r="X486" i="15"/>
  <c r="Y487" i="15"/>
  <c r="Y1032" i="15"/>
  <c r="X1032" i="15" s="1"/>
  <c r="Y623" i="15"/>
  <c r="Z487" i="15"/>
  <c r="Y760" i="15"/>
  <c r="X895" i="15"/>
  <c r="Z623" i="15"/>
  <c r="Z760" i="15"/>
  <c r="Y896" i="15"/>
  <c r="Z896" i="15"/>
  <c r="W1033" i="15"/>
  <c r="V1034" i="15" s="1"/>
  <c r="W897" i="15"/>
  <c r="V898" i="15" s="1"/>
  <c r="W761" i="15"/>
  <c r="V762" i="15" s="1"/>
  <c r="W624" i="15"/>
  <c r="V625" i="15" s="1"/>
  <c r="W488" i="15"/>
  <c r="V489" i="15" s="1"/>
  <c r="W352" i="15"/>
  <c r="V353" i="15" s="1"/>
  <c r="V59" i="15"/>
  <c r="W218" i="15"/>
  <c r="V219" i="15" s="1"/>
  <c r="AD46" i="15"/>
  <c r="Z218" i="15" l="1"/>
  <c r="Y218" i="15"/>
  <c r="Y352" i="15"/>
  <c r="Y488" i="15"/>
  <c r="Z352" i="15"/>
  <c r="X352" i="15" s="1"/>
  <c r="X487" i="15"/>
  <c r="X623" i="15"/>
  <c r="X760" i="15"/>
  <c r="Z488" i="15"/>
  <c r="Y1033" i="15"/>
  <c r="X896" i="15"/>
  <c r="Z1033" i="15"/>
  <c r="Y897" i="15"/>
  <c r="Z897" i="15"/>
  <c r="Y624" i="15"/>
  <c r="Z624" i="15"/>
  <c r="Z761" i="15"/>
  <c r="Y761" i="15"/>
  <c r="W59" i="15"/>
  <c r="V60" i="15" s="1"/>
  <c r="W1034" i="15"/>
  <c r="V1035" i="15" s="1"/>
  <c r="W898" i="15"/>
  <c r="V899" i="15" s="1"/>
  <c r="W762" i="15"/>
  <c r="V763" i="15" s="1"/>
  <c r="W625" i="15"/>
  <c r="V626" i="15" s="1"/>
  <c r="W489" i="15"/>
  <c r="V490" i="15" s="1"/>
  <c r="W353" i="15"/>
  <c r="V354" i="15" s="1"/>
  <c r="Z353" i="15"/>
  <c r="Y353" i="15"/>
  <c r="Y219" i="15"/>
  <c r="Z219" i="15"/>
  <c r="W219" i="15"/>
  <c r="V220" i="15" s="1"/>
  <c r="AC47" i="15"/>
  <c r="AF46" i="15"/>
  <c r="AE46" i="15" s="1"/>
  <c r="X218" i="15" l="1"/>
  <c r="X488" i="15"/>
  <c r="W60" i="15"/>
  <c r="V61" i="15" s="1"/>
  <c r="Z61" i="15" s="1"/>
  <c r="X1033" i="15"/>
  <c r="Y60" i="15"/>
  <c r="X897" i="15"/>
  <c r="Z489" i="15"/>
  <c r="Y489" i="15"/>
  <c r="X761" i="15"/>
  <c r="Z1034" i="15"/>
  <c r="Y1034" i="15"/>
  <c r="Z898" i="15"/>
  <c r="Y59" i="15"/>
  <c r="Z762" i="15"/>
  <c r="Z59" i="15"/>
  <c r="Y898" i="15"/>
  <c r="Z625" i="15"/>
  <c r="Y625" i="15"/>
  <c r="Y762" i="15"/>
  <c r="X624" i="15"/>
  <c r="W1035" i="15"/>
  <c r="V1036" i="15" s="1"/>
  <c r="W899" i="15"/>
  <c r="V900" i="15" s="1"/>
  <c r="W763" i="15"/>
  <c r="V764" i="15" s="1"/>
  <c r="Y763" i="15"/>
  <c r="W626" i="15"/>
  <c r="V627" i="15" s="1"/>
  <c r="X353" i="15"/>
  <c r="W490" i="15"/>
  <c r="V491" i="15" s="1"/>
  <c r="W354" i="15"/>
  <c r="V355" i="15" s="1"/>
  <c r="Z354" i="15"/>
  <c r="Y354" i="15"/>
  <c r="W220" i="15"/>
  <c r="V221" i="15" s="1"/>
  <c r="X219" i="15"/>
  <c r="AD47" i="15"/>
  <c r="Y61" i="15" l="1"/>
  <c r="W61" i="15"/>
  <c r="Z220" i="15"/>
  <c r="Y220" i="15"/>
  <c r="Z60" i="15"/>
  <c r="X60" i="15" s="1"/>
  <c r="X489" i="15"/>
  <c r="X762" i="15"/>
  <c r="X625" i="15"/>
  <c r="X898" i="15"/>
  <c r="X1034" i="15"/>
  <c r="Y490" i="15"/>
  <c r="Y1035" i="15"/>
  <c r="Z626" i="15"/>
  <c r="Y626" i="15"/>
  <c r="Z490" i="15"/>
  <c r="Z1035" i="15"/>
  <c r="Z763" i="15"/>
  <c r="X763" i="15" s="1"/>
  <c r="X59" i="15"/>
  <c r="Y899" i="15"/>
  <c r="Z899" i="15"/>
  <c r="W1036" i="15"/>
  <c r="V1037" i="15" s="1"/>
  <c r="W900" i="15"/>
  <c r="V901" i="15" s="1"/>
  <c r="X354" i="15"/>
  <c r="W764" i="15"/>
  <c r="V765" i="15" s="1"/>
  <c r="Y764" i="15"/>
  <c r="Z764" i="15"/>
  <c r="W627" i="15"/>
  <c r="V628" i="15" s="1"/>
  <c r="W491" i="15"/>
  <c r="V492" i="15" s="1"/>
  <c r="X61" i="15"/>
  <c r="Z355" i="15"/>
  <c r="W355" i="15"/>
  <c r="V356" i="15" s="1"/>
  <c r="Y355" i="15"/>
  <c r="V62" i="15"/>
  <c r="W221" i="15"/>
  <c r="V222" i="15" s="1"/>
  <c r="AC48" i="15"/>
  <c r="AF47" i="15"/>
  <c r="AE47" i="15" s="1"/>
  <c r="X220" i="15" l="1"/>
  <c r="Z221" i="15"/>
  <c r="Y221" i="15"/>
  <c r="Z1036" i="15"/>
  <c r="X626" i="15"/>
  <c r="X1035" i="15"/>
  <c r="Y491" i="15"/>
  <c r="X490" i="15"/>
  <c r="X899" i="15"/>
  <c r="Z491" i="15"/>
  <c r="Y900" i="15"/>
  <c r="Z627" i="15"/>
  <c r="Y627" i="15"/>
  <c r="Y1036" i="15"/>
  <c r="X1036" i="15" s="1"/>
  <c r="Z900" i="15"/>
  <c r="W1037" i="15"/>
  <c r="V1038" i="15" s="1"/>
  <c r="X764" i="15"/>
  <c r="W901" i="15"/>
  <c r="V902" i="15" s="1"/>
  <c r="W765" i="15"/>
  <c r="V766" i="15" s="1"/>
  <c r="W62" i="15"/>
  <c r="V63" i="15" s="1"/>
  <c r="X355" i="15"/>
  <c r="W628" i="15"/>
  <c r="V629" i="15" s="1"/>
  <c r="W492" i="15"/>
  <c r="V493" i="15" s="1"/>
  <c r="W356" i="15"/>
  <c r="V357" i="15" s="1"/>
  <c r="Z356" i="15"/>
  <c r="Y356" i="15"/>
  <c r="W222" i="15"/>
  <c r="V223" i="15" s="1"/>
  <c r="Z222" i="15"/>
  <c r="Y222" i="15"/>
  <c r="AD48" i="15"/>
  <c r="X221" i="15" l="1"/>
  <c r="X491" i="15"/>
  <c r="Z628" i="15"/>
  <c r="Y628" i="15"/>
  <c r="X627" i="15"/>
  <c r="X900" i="15"/>
  <c r="Y492" i="15"/>
  <c r="Z492" i="15"/>
  <c r="Z901" i="15"/>
  <c r="Y901" i="15"/>
  <c r="Y765" i="15"/>
  <c r="Z765" i="15"/>
  <c r="Y62" i="15"/>
  <c r="Z62" i="15"/>
  <c r="Y1037" i="15"/>
  <c r="Z1037" i="15"/>
  <c r="W1038" i="15"/>
  <c r="V1039" i="15" s="1"/>
  <c r="W902" i="15"/>
  <c r="V903" i="15" s="1"/>
  <c r="W766" i="15"/>
  <c r="V767" i="15" s="1"/>
  <c r="X222" i="15"/>
  <c r="W629" i="15"/>
  <c r="V630" i="15" s="1"/>
  <c r="W493" i="15"/>
  <c r="V494" i="15" s="1"/>
  <c r="X356" i="15"/>
  <c r="W357" i="15"/>
  <c r="V358" i="15" s="1"/>
  <c r="Z357" i="15"/>
  <c r="W223" i="15"/>
  <c r="V224" i="15" s="1"/>
  <c r="Y223" i="15"/>
  <c r="W63" i="15"/>
  <c r="V64" i="15" s="1"/>
  <c r="AC49" i="15"/>
  <c r="AF48" i="15"/>
  <c r="AE48" i="15" s="1"/>
  <c r="Y357" i="15" l="1"/>
  <c r="X357" i="15" s="1"/>
  <c r="Y493" i="15"/>
  <c r="Z223" i="15"/>
  <c r="X223" i="15" s="1"/>
  <c r="Z493" i="15"/>
  <c r="Z63" i="15"/>
  <c r="Y63" i="15"/>
  <c r="X628" i="15"/>
  <c r="Y766" i="15"/>
  <c r="Z1038" i="15"/>
  <c r="X901" i="15"/>
  <c r="X492" i="15"/>
  <c r="X62" i="15"/>
  <c r="Y629" i="15"/>
  <c r="Z629" i="15"/>
  <c r="X765" i="15"/>
  <c r="Z766" i="15"/>
  <c r="X1037" i="15"/>
  <c r="Y902" i="15"/>
  <c r="Z902" i="15"/>
  <c r="Y1038" i="15"/>
  <c r="W1039" i="15"/>
  <c r="V1040" i="15" s="1"/>
  <c r="Z1039" i="15"/>
  <c r="W903" i="15"/>
  <c r="V904" i="15" s="1"/>
  <c r="W767" i="15"/>
  <c r="V768" i="15" s="1"/>
  <c r="W630" i="15"/>
  <c r="V631" i="15" s="1"/>
  <c r="W494" i="15"/>
  <c r="V495" i="15" s="1"/>
  <c r="W358" i="15"/>
  <c r="V359" i="15" s="1"/>
  <c r="W224" i="15"/>
  <c r="V225" i="15" s="1"/>
  <c r="AD49" i="15"/>
  <c r="W64" i="15"/>
  <c r="V65" i="15" s="1"/>
  <c r="Y64" i="15"/>
  <c r="X766" i="15" l="1"/>
  <c r="X493" i="15"/>
  <c r="X63" i="15"/>
  <c r="Z358" i="15"/>
  <c r="Y358" i="15"/>
  <c r="X1038" i="15"/>
  <c r="Y224" i="15"/>
  <c r="Z224" i="15"/>
  <c r="X902" i="15"/>
  <c r="Y494" i="15"/>
  <c r="Z494" i="15"/>
  <c r="Z903" i="15"/>
  <c r="Y903" i="15"/>
  <c r="Y1039" i="15"/>
  <c r="X1039" i="15" s="1"/>
  <c r="X629" i="15"/>
  <c r="Y767" i="15"/>
  <c r="Z767" i="15"/>
  <c r="Z64" i="15"/>
  <c r="X64" i="15" s="1"/>
  <c r="Z630" i="15"/>
  <c r="Y630" i="15"/>
  <c r="W1040" i="15"/>
  <c r="V1041" i="15" s="1"/>
  <c r="Y1040" i="15"/>
  <c r="W904" i="15"/>
  <c r="V905" i="15" s="1"/>
  <c r="W768" i="15"/>
  <c r="V769" i="15" s="1"/>
  <c r="W631" i="15"/>
  <c r="V632" i="15" s="1"/>
  <c r="W495" i="15"/>
  <c r="V496" i="15" s="1"/>
  <c r="W359" i="15"/>
  <c r="V360" i="15" s="1"/>
  <c r="W225" i="15"/>
  <c r="V226" i="15" s="1"/>
  <c r="W65" i="15"/>
  <c r="Y65" i="15" s="1"/>
  <c r="Z65" i="15"/>
  <c r="AF49" i="15"/>
  <c r="AE49" i="15" s="1"/>
  <c r="AC50" i="15"/>
  <c r="X358" i="15" l="1"/>
  <c r="X224" i="15"/>
  <c r="Z225" i="15"/>
  <c r="Z359" i="15"/>
  <c r="Y359" i="15"/>
  <c r="Y225" i="15"/>
  <c r="X225" i="15" s="1"/>
  <c r="X903" i="15"/>
  <c r="X494" i="15"/>
  <c r="X630" i="15"/>
  <c r="Z1040" i="15"/>
  <c r="X1040" i="15" s="1"/>
  <c r="Z495" i="15"/>
  <c r="Y495" i="15"/>
  <c r="X767" i="15"/>
  <c r="Z768" i="15"/>
  <c r="Y768" i="15"/>
  <c r="Y904" i="15"/>
  <c r="Z904" i="15"/>
  <c r="Y631" i="15"/>
  <c r="Z631" i="15"/>
  <c r="W1041" i="15"/>
  <c r="V1042" i="15" s="1"/>
  <c r="W905" i="15"/>
  <c r="V906" i="15" s="1"/>
  <c r="W769" i="15"/>
  <c r="V770" i="15" s="1"/>
  <c r="W632" i="15"/>
  <c r="V633" i="15" s="1"/>
  <c r="W496" i="15"/>
  <c r="V497" i="15" s="1"/>
  <c r="X65" i="15"/>
  <c r="W360" i="15"/>
  <c r="V361" i="15" s="1"/>
  <c r="Z360" i="15"/>
  <c r="Z226" i="15"/>
  <c r="W226" i="15"/>
  <c r="V227" i="15" s="1"/>
  <c r="AD50" i="15"/>
  <c r="V66" i="15"/>
  <c r="X359" i="15" l="1"/>
  <c r="Y360" i="15"/>
  <c r="Y226" i="15"/>
  <c r="X226" i="15" s="1"/>
  <c r="X495" i="15"/>
  <c r="X904" i="15"/>
  <c r="Y496" i="15"/>
  <c r="Y632" i="15"/>
  <c r="X768" i="15"/>
  <c r="Z496" i="15"/>
  <c r="Z769" i="15"/>
  <c r="Y769" i="15"/>
  <c r="Y905" i="15"/>
  <c r="Z905" i="15"/>
  <c r="X631" i="15"/>
  <c r="Z632" i="15"/>
  <c r="Z1041" i="15"/>
  <c r="Y1041" i="15"/>
  <c r="W1042" i="15"/>
  <c r="V1043" i="15" s="1"/>
  <c r="W906" i="15"/>
  <c r="V907" i="15" s="1"/>
  <c r="W770" i="15"/>
  <c r="V771" i="15" s="1"/>
  <c r="W633" i="15"/>
  <c r="V634" i="15" s="1"/>
  <c r="X360" i="15"/>
  <c r="W497" i="15"/>
  <c r="V498" i="15" s="1"/>
  <c r="W361" i="15"/>
  <c r="V362" i="15" s="1"/>
  <c r="W227" i="15"/>
  <c r="V228" i="15" s="1"/>
  <c r="Y227" i="15"/>
  <c r="W66" i="15"/>
  <c r="Y66" i="15" s="1"/>
  <c r="AF50" i="15"/>
  <c r="AE50" i="15" s="1"/>
  <c r="AC51" i="15"/>
  <c r="X632" i="15" l="1"/>
  <c r="Z227" i="15"/>
  <c r="Y361" i="15"/>
  <c r="Z66" i="15"/>
  <c r="X66" i="15" s="1"/>
  <c r="Z361" i="15"/>
  <c r="X361" i="15" s="1"/>
  <c r="Y1042" i="15"/>
  <c r="X496" i="15"/>
  <c r="X769" i="15"/>
  <c r="Z906" i="15"/>
  <c r="Y770" i="15"/>
  <c r="Y497" i="15"/>
  <c r="X905" i="15"/>
  <c r="Z497" i="15"/>
  <c r="Y633" i="15"/>
  <c r="X1041" i="15"/>
  <c r="Z633" i="15"/>
  <c r="Y906" i="15"/>
  <c r="X906" i="15" s="1"/>
  <c r="Z1042" i="15"/>
  <c r="Z770" i="15"/>
  <c r="W1043" i="15"/>
  <c r="V1044" i="15" s="1"/>
  <c r="Z1043" i="15"/>
  <c r="W907" i="15"/>
  <c r="V908" i="15" s="1"/>
  <c r="W771" i="15"/>
  <c r="V772" i="15" s="1"/>
  <c r="W634" i="15"/>
  <c r="V635" i="15" s="1"/>
  <c r="W498" i="15"/>
  <c r="V499" i="15" s="1"/>
  <c r="Y498" i="15"/>
  <c r="W362" i="15"/>
  <c r="V363" i="15" s="1"/>
  <c r="X227" i="15"/>
  <c r="W228" i="15"/>
  <c r="V229" i="15" s="1"/>
  <c r="Y228" i="15"/>
  <c r="AD51" i="15"/>
  <c r="V67" i="15"/>
  <c r="X1042" i="15" l="1"/>
  <c r="Z362" i="15"/>
  <c r="Y362" i="15"/>
  <c r="Z228" i="15"/>
  <c r="X228" i="15" s="1"/>
  <c r="Y907" i="15"/>
  <c r="X770" i="15"/>
  <c r="X497" i="15"/>
  <c r="Z498" i="15"/>
  <c r="X498" i="15" s="1"/>
  <c r="Z634" i="15"/>
  <c r="Y771" i="15"/>
  <c r="Z907" i="15"/>
  <c r="X633" i="15"/>
  <c r="Y634" i="15"/>
  <c r="Z771" i="15"/>
  <c r="Y1043" i="15"/>
  <c r="X1043" i="15" s="1"/>
  <c r="W1044" i="15"/>
  <c r="V1045" i="15" s="1"/>
  <c r="W908" i="15"/>
  <c r="V909" i="15" s="1"/>
  <c r="Z908" i="15"/>
  <c r="W772" i="15"/>
  <c r="V773" i="15" s="1"/>
  <c r="W635" i="15"/>
  <c r="V636" i="15" s="1"/>
  <c r="Z635" i="15"/>
  <c r="W499" i="15"/>
  <c r="V500" i="15" s="1"/>
  <c r="W363" i="15"/>
  <c r="V364" i="15" s="1"/>
  <c r="W229" i="15"/>
  <c r="V230" i="15" s="1"/>
  <c r="AF51" i="15"/>
  <c r="AE51" i="15" s="1"/>
  <c r="AC52" i="15"/>
  <c r="W67" i="15"/>
  <c r="Z67" i="15" s="1"/>
  <c r="X362" i="15" l="1"/>
  <c r="X907" i="15"/>
  <c r="Y363" i="15"/>
  <c r="Z363" i="15"/>
  <c r="Z229" i="15"/>
  <c r="Y229" i="15"/>
  <c r="Y67" i="15"/>
  <c r="X67" i="15" s="1"/>
  <c r="Y635" i="15"/>
  <c r="X635" i="15" s="1"/>
  <c r="X771" i="15"/>
  <c r="X634" i="15"/>
  <c r="Y499" i="15"/>
  <c r="Z499" i="15"/>
  <c r="Z772" i="15"/>
  <c r="Y772" i="15"/>
  <c r="Y908" i="15"/>
  <c r="X908" i="15" s="1"/>
  <c r="Z1044" i="15"/>
  <c r="Y1044" i="15"/>
  <c r="W1045" i="15"/>
  <c r="V1046" i="15" s="1"/>
  <c r="Y1045" i="15"/>
  <c r="W909" i="15"/>
  <c r="V910" i="15" s="1"/>
  <c r="W773" i="15"/>
  <c r="V774" i="15" s="1"/>
  <c r="W636" i="15"/>
  <c r="V637" i="15" s="1"/>
  <c r="W500" i="15"/>
  <c r="V501" i="15" s="1"/>
  <c r="W364" i="15"/>
  <c r="V365" i="15" s="1"/>
  <c r="Z364" i="15"/>
  <c r="Z230" i="15"/>
  <c r="W230" i="15"/>
  <c r="V231" i="15" s="1"/>
  <c r="Y230" i="15"/>
  <c r="AD52" i="15"/>
  <c r="V68" i="15"/>
  <c r="X363" i="15" l="1"/>
  <c r="X229" i="15"/>
  <c r="Y364" i="15"/>
  <c r="X364" i="15" s="1"/>
  <c r="Z500" i="15"/>
  <c r="X772" i="15"/>
  <c r="X499" i="15"/>
  <c r="X1044" i="15"/>
  <c r="Y500" i="15"/>
  <c r="X500" i="15" s="1"/>
  <c r="Y773" i="15"/>
  <c r="Z773" i="15"/>
  <c r="Z909" i="15"/>
  <c r="Y909" i="15"/>
  <c r="Z1045" i="15"/>
  <c r="X1045" i="15" s="1"/>
  <c r="Z636" i="15"/>
  <c r="Y636" i="15"/>
  <c r="W1046" i="15"/>
  <c r="V1047" i="15" s="1"/>
  <c r="Y1046" i="15"/>
  <c r="W910" i="15"/>
  <c r="V911" i="15" s="1"/>
  <c r="W774" i="15"/>
  <c r="V775" i="15" s="1"/>
  <c r="X230" i="15"/>
  <c r="W637" i="15"/>
  <c r="V638" i="15" s="1"/>
  <c r="W501" i="15"/>
  <c r="V502" i="15" s="1"/>
  <c r="W365" i="15"/>
  <c r="V366" i="15" s="1"/>
  <c r="Y231" i="15"/>
  <c r="W231" i="15"/>
  <c r="V232" i="15" s="1"/>
  <c r="Z231" i="15"/>
  <c r="W68" i="15"/>
  <c r="V69" i="15" s="1"/>
  <c r="Z68" i="15"/>
  <c r="AC53" i="15"/>
  <c r="AF52" i="15"/>
  <c r="AE52" i="15" s="1"/>
  <c r="Z365" i="15" l="1"/>
  <c r="Y365" i="15"/>
  <c r="X365" i="15" s="1"/>
  <c r="X909" i="15"/>
  <c r="X773" i="15"/>
  <c r="Y774" i="15"/>
  <c r="Z501" i="15"/>
  <c r="X636" i="15"/>
  <c r="Y501" i="15"/>
  <c r="Y637" i="15"/>
  <c r="Z910" i="15"/>
  <c r="Z637" i="15"/>
  <c r="Y910" i="15"/>
  <c r="Y68" i="15"/>
  <c r="X68" i="15" s="1"/>
  <c r="Z774" i="15"/>
  <c r="Z1046" i="15"/>
  <c r="X1046" i="15" s="1"/>
  <c r="W1047" i="15"/>
  <c r="V1048" i="15" s="1"/>
  <c r="W911" i="15"/>
  <c r="V912" i="15" s="1"/>
  <c r="W775" i="15"/>
  <c r="V776" i="15" s="1"/>
  <c r="W638" i="15"/>
  <c r="V639" i="15" s="1"/>
  <c r="W502" i="15"/>
  <c r="V503" i="15" s="1"/>
  <c r="Y366" i="15"/>
  <c r="Z366" i="15"/>
  <c r="W366" i="15"/>
  <c r="V367" i="15" s="1"/>
  <c r="Z232" i="15"/>
  <c r="Y232" i="15"/>
  <c r="W232" i="15"/>
  <c r="V233" i="15" s="1"/>
  <c r="X231" i="15"/>
  <c r="W69" i="15"/>
  <c r="V70" i="15" s="1"/>
  <c r="AD53" i="15"/>
  <c r="Z69" i="15" l="1"/>
  <c r="Y69" i="15"/>
  <c r="Z1047" i="15"/>
  <c r="Y1047" i="15"/>
  <c r="X774" i="15"/>
  <c r="X910" i="15"/>
  <c r="X501" i="15"/>
  <c r="Z502" i="15"/>
  <c r="Y502" i="15"/>
  <c r="Y775" i="15"/>
  <c r="Z775" i="15"/>
  <c r="Z638" i="15"/>
  <c r="Z911" i="15"/>
  <c r="Y638" i="15"/>
  <c r="X637" i="15"/>
  <c r="Y911" i="15"/>
  <c r="W1048" i="15"/>
  <c r="V1049" i="15" s="1"/>
  <c r="W912" i="15"/>
  <c r="V913" i="15" s="1"/>
  <c r="Y912" i="15"/>
  <c r="W776" i="15"/>
  <c r="V777" i="15" s="1"/>
  <c r="W639" i="15"/>
  <c r="V640" i="15" s="1"/>
  <c r="X232" i="15"/>
  <c r="W503" i="15"/>
  <c r="V504" i="15" s="1"/>
  <c r="Z503" i="15"/>
  <c r="W367" i="15"/>
  <c r="V368" i="15" s="1"/>
  <c r="Y367" i="15"/>
  <c r="Z367" i="15"/>
  <c r="X366" i="15"/>
  <c r="X69" i="15"/>
  <c r="W233" i="15"/>
  <c r="V234" i="15" s="1"/>
  <c r="Z233" i="15"/>
  <c r="Y233" i="15"/>
  <c r="W70" i="15"/>
  <c r="V71" i="15" s="1"/>
  <c r="AC54" i="15"/>
  <c r="AF53" i="15"/>
  <c r="AE53" i="15" s="1"/>
  <c r="X1047" i="15" l="1"/>
  <c r="X502" i="15"/>
  <c r="X775" i="15"/>
  <c r="X911" i="15"/>
  <c r="Y503" i="15"/>
  <c r="X503" i="15" s="1"/>
  <c r="Y776" i="15"/>
  <c r="X638" i="15"/>
  <c r="Z776" i="15"/>
  <c r="Y70" i="15"/>
  <c r="Y1048" i="15"/>
  <c r="Z912" i="15"/>
  <c r="X912" i="15" s="1"/>
  <c r="Z70" i="15"/>
  <c r="Z1048" i="15"/>
  <c r="Y639" i="15"/>
  <c r="Z639" i="15"/>
  <c r="W1049" i="15"/>
  <c r="V1050" i="15" s="1"/>
  <c r="X233" i="15"/>
  <c r="W913" i="15"/>
  <c r="V914" i="15" s="1"/>
  <c r="W777" i="15"/>
  <c r="V778" i="15" s="1"/>
  <c r="W640" i="15"/>
  <c r="V641" i="15" s="1"/>
  <c r="W504" i="15"/>
  <c r="V505" i="15" s="1"/>
  <c r="X367" i="15"/>
  <c r="W368" i="15"/>
  <c r="V369" i="15" s="1"/>
  <c r="Z368" i="15"/>
  <c r="Y368" i="15"/>
  <c r="Y234" i="15"/>
  <c r="Z234" i="15"/>
  <c r="W234" i="15"/>
  <c r="V235" i="15" s="1"/>
  <c r="AD54" i="15"/>
  <c r="W71" i="15"/>
  <c r="V72" i="15" s="1"/>
  <c r="X776" i="15" l="1"/>
  <c r="X70" i="15"/>
  <c r="Y504" i="15"/>
  <c r="Z777" i="15"/>
  <c r="Z504" i="15"/>
  <c r="Y1049" i="15"/>
  <c r="Z1049" i="15"/>
  <c r="Y913" i="15"/>
  <c r="Y640" i="15"/>
  <c r="X1048" i="15"/>
  <c r="Z913" i="15"/>
  <c r="Z71" i="15"/>
  <c r="Z640" i="15"/>
  <c r="Y71" i="15"/>
  <c r="Y777" i="15"/>
  <c r="X639" i="15"/>
  <c r="W1050" i="15"/>
  <c r="V1051" i="15" s="1"/>
  <c r="W914" i="15"/>
  <c r="V915" i="15" s="1"/>
  <c r="W778" i="15"/>
  <c r="V779" i="15" s="1"/>
  <c r="X368" i="15"/>
  <c r="W641" i="15"/>
  <c r="V642" i="15" s="1"/>
  <c r="W505" i="15"/>
  <c r="V506" i="15" s="1"/>
  <c r="X234" i="15"/>
  <c r="W369" i="15"/>
  <c r="V370" i="15" s="1"/>
  <c r="Z369" i="15"/>
  <c r="Y369" i="15"/>
  <c r="W235" i="15"/>
  <c r="V236" i="15" s="1"/>
  <c r="Z235" i="15"/>
  <c r="Y235" i="15"/>
  <c r="W72" i="15"/>
  <c r="V73" i="15" s="1"/>
  <c r="Y72" i="15"/>
  <c r="Z72" i="15"/>
  <c r="AC55" i="15"/>
  <c r="AF54" i="15"/>
  <c r="AE54" i="15" s="1"/>
  <c r="Y1050" i="15" l="1"/>
  <c r="X71" i="15"/>
  <c r="X777" i="15"/>
  <c r="X640" i="15"/>
  <c r="X504" i="15"/>
  <c r="X1049" i="15"/>
  <c r="Y505" i="15"/>
  <c r="X913" i="15"/>
  <c r="Z778" i="15"/>
  <c r="Z505" i="15"/>
  <c r="Y914" i="15"/>
  <c r="Z914" i="15"/>
  <c r="Z1050" i="15"/>
  <c r="Y778" i="15"/>
  <c r="Y641" i="15"/>
  <c r="Z641" i="15"/>
  <c r="W1051" i="15"/>
  <c r="V1052" i="15" s="1"/>
  <c r="W915" i="15"/>
  <c r="V916" i="15" s="1"/>
  <c r="W779" i="15"/>
  <c r="V780" i="15" s="1"/>
  <c r="X235" i="15"/>
  <c r="W642" i="15"/>
  <c r="V643" i="15" s="1"/>
  <c r="X369" i="15"/>
  <c r="W506" i="15"/>
  <c r="V507" i="15" s="1"/>
  <c r="Z506" i="15"/>
  <c r="W370" i="15"/>
  <c r="V371" i="15" s="1"/>
  <c r="Y370" i="15"/>
  <c r="Z370" i="15"/>
  <c r="X72" i="15"/>
  <c r="W236" i="15"/>
  <c r="V237" i="15" s="1"/>
  <c r="Y236" i="15"/>
  <c r="Z236" i="15"/>
  <c r="W73" i="15"/>
  <c r="V74" i="15" s="1"/>
  <c r="AD55" i="15"/>
  <c r="X1050" i="15" l="1"/>
  <c r="Y73" i="15"/>
  <c r="Z73" i="15"/>
  <c r="Z1051" i="15"/>
  <c r="Y1051" i="15"/>
  <c r="X914" i="15"/>
  <c r="X505" i="15"/>
  <c r="X778" i="15"/>
  <c r="Y506" i="15"/>
  <c r="X506" i="15" s="1"/>
  <c r="Y642" i="15"/>
  <c r="Z779" i="15"/>
  <c r="Y779" i="15"/>
  <c r="Y915" i="15"/>
  <c r="Z642" i="15"/>
  <c r="Z915" i="15"/>
  <c r="X641" i="15"/>
  <c r="W1052" i="15"/>
  <c r="V1053" i="15" s="1"/>
  <c r="W916" i="15"/>
  <c r="V917" i="15" s="1"/>
  <c r="W780" i="15"/>
  <c r="V781" i="15" s="1"/>
  <c r="W643" i="15"/>
  <c r="V644" i="15" s="1"/>
  <c r="X236" i="15"/>
  <c r="W507" i="15"/>
  <c r="V508" i="15" s="1"/>
  <c r="X370" i="15"/>
  <c r="W371" i="15"/>
  <c r="V372" i="15" s="1"/>
  <c r="Z371" i="15"/>
  <c r="Y371" i="15"/>
  <c r="W237" i="15"/>
  <c r="V238" i="15" s="1"/>
  <c r="Y237" i="15"/>
  <c r="Z237" i="15"/>
  <c r="W74" i="15"/>
  <c r="Y74" i="15" s="1"/>
  <c r="AC56" i="15"/>
  <c r="AF55" i="15"/>
  <c r="AE55" i="15" s="1"/>
  <c r="X73" i="15" l="1"/>
  <c r="X1051" i="15"/>
  <c r="Z1052" i="15"/>
  <c r="Y916" i="15"/>
  <c r="X642" i="15"/>
  <c r="Z507" i="15"/>
  <c r="X915" i="15"/>
  <c r="Y507" i="15"/>
  <c r="X779" i="15"/>
  <c r="Z780" i="15"/>
  <c r="Z74" i="15"/>
  <c r="X74" i="15" s="1"/>
  <c r="Z916" i="15"/>
  <c r="Y643" i="15"/>
  <c r="Z643" i="15"/>
  <c r="Y1052" i="15"/>
  <c r="X1052" i="15" s="1"/>
  <c r="Y780" i="15"/>
  <c r="W1053" i="15"/>
  <c r="V1054" i="15" s="1"/>
  <c r="Z1053" i="15"/>
  <c r="W917" i="15"/>
  <c r="V918" i="15" s="1"/>
  <c r="W781" i="15"/>
  <c r="V782" i="15" s="1"/>
  <c r="X371" i="15"/>
  <c r="W644" i="15"/>
  <c r="V645" i="15" s="1"/>
  <c r="W508" i="15"/>
  <c r="V509" i="15" s="1"/>
  <c r="Z372" i="15"/>
  <c r="W372" i="15"/>
  <c r="V373" i="15" s="1"/>
  <c r="Y372" i="15"/>
  <c r="W238" i="15"/>
  <c r="V239" i="15" s="1"/>
  <c r="Y238" i="15"/>
  <c r="Z238" i="15"/>
  <c r="X237" i="15"/>
  <c r="AD56" i="15"/>
  <c r="V75" i="15"/>
  <c r="X916" i="15" l="1"/>
  <c r="X507" i="15"/>
  <c r="X780" i="15"/>
  <c r="Y508" i="15"/>
  <c r="Z781" i="15"/>
  <c r="X643" i="15"/>
  <c r="Y644" i="15"/>
  <c r="Z508" i="15"/>
  <c r="Y1053" i="15"/>
  <c r="X1053" i="15" s="1"/>
  <c r="Y781" i="15"/>
  <c r="Y917" i="15"/>
  <c r="Z644" i="15"/>
  <c r="Z917" i="15"/>
  <c r="W1054" i="15"/>
  <c r="V1055" i="15" s="1"/>
  <c r="Y1054" i="15"/>
  <c r="Z1054" i="15"/>
  <c r="W918" i="15"/>
  <c r="V919" i="15" s="1"/>
  <c r="X372" i="15"/>
  <c r="W782" i="15"/>
  <c r="V783" i="15" s="1"/>
  <c r="W645" i="15"/>
  <c r="V646" i="15" s="1"/>
  <c r="W509" i="15"/>
  <c r="V510" i="15" s="1"/>
  <c r="Y509" i="15"/>
  <c r="Z509" i="15"/>
  <c r="W373" i="15"/>
  <c r="V374" i="15" s="1"/>
  <c r="Z373" i="15"/>
  <c r="Y373" i="15"/>
  <c r="X238" i="15"/>
  <c r="W239" i="15"/>
  <c r="V240" i="15" s="1"/>
  <c r="Y239" i="15"/>
  <c r="Z239" i="15"/>
  <c r="W75" i="15"/>
  <c r="Y75" i="15" s="1"/>
  <c r="Z75" i="15"/>
  <c r="AC57" i="15"/>
  <c r="AF56" i="15"/>
  <c r="AE56" i="15" s="1"/>
  <c r="X508" i="15" l="1"/>
  <c r="X781" i="15"/>
  <c r="X644" i="15"/>
  <c r="Y645" i="15"/>
  <c r="Y782" i="15"/>
  <c r="Z782" i="15"/>
  <c r="X917" i="15"/>
  <c r="Z918" i="15"/>
  <c r="Z645" i="15"/>
  <c r="Y918" i="15"/>
  <c r="X1054" i="15"/>
  <c r="W1055" i="15"/>
  <c r="V1056" i="15" s="1"/>
  <c r="W919" i="15"/>
  <c r="V920" i="15" s="1"/>
  <c r="Y919" i="15"/>
  <c r="X373" i="15"/>
  <c r="W783" i="15"/>
  <c r="V784" i="15" s="1"/>
  <c r="X509" i="15"/>
  <c r="W646" i="15"/>
  <c r="V647" i="15" s="1"/>
  <c r="W510" i="15"/>
  <c r="V511" i="15" s="1"/>
  <c r="X75" i="15"/>
  <c r="X239" i="15"/>
  <c r="W374" i="15"/>
  <c r="V375" i="15" s="1"/>
  <c r="Y374" i="15"/>
  <c r="Z374" i="15"/>
  <c r="W240" i="15"/>
  <c r="V241" i="15" s="1"/>
  <c r="Y240" i="15"/>
  <c r="Z240" i="15"/>
  <c r="V76" i="15"/>
  <c r="AD57" i="15"/>
  <c r="X645" i="15" l="1"/>
  <c r="X918" i="15"/>
  <c r="Y510" i="15"/>
  <c r="Z510" i="15"/>
  <c r="Y783" i="15"/>
  <c r="X782" i="15"/>
  <c r="Y1055" i="15"/>
  <c r="Y646" i="15"/>
  <c r="Z646" i="15"/>
  <c r="Z919" i="15"/>
  <c r="X919" i="15" s="1"/>
  <c r="Z783" i="15"/>
  <c r="Z1055" i="15"/>
  <c r="W1056" i="15"/>
  <c r="V1057" i="15" s="1"/>
  <c r="W920" i="15"/>
  <c r="V921" i="15" s="1"/>
  <c r="W784" i="15"/>
  <c r="V785" i="15" s="1"/>
  <c r="Y784" i="15"/>
  <c r="W647" i="15"/>
  <c r="V648" i="15" s="1"/>
  <c r="X374" i="15"/>
  <c r="W511" i="15"/>
  <c r="V512" i="15" s="1"/>
  <c r="X240" i="15"/>
  <c r="W375" i="15"/>
  <c r="V376" i="15" s="1"/>
  <c r="Z375" i="15"/>
  <c r="Y375" i="15"/>
  <c r="W241" i="15"/>
  <c r="V242" i="15" s="1"/>
  <c r="Y241" i="15"/>
  <c r="Z241" i="15"/>
  <c r="AF57" i="15"/>
  <c r="AE57" i="15" s="1"/>
  <c r="AC58" i="15"/>
  <c r="W76" i="15"/>
  <c r="Z76" i="15" s="1"/>
  <c r="Y76" i="15"/>
  <c r="Y647" i="15" l="1"/>
  <c r="X783" i="15"/>
  <c r="X510" i="15"/>
  <c r="X1055" i="15"/>
  <c r="Y511" i="15"/>
  <c r="Z511" i="15"/>
  <c r="Z647" i="15"/>
  <c r="Y920" i="15"/>
  <c r="Z1056" i="15"/>
  <c r="Y1056" i="15"/>
  <c r="Z784" i="15"/>
  <c r="X784" i="15" s="1"/>
  <c r="X646" i="15"/>
  <c r="Z920" i="15"/>
  <c r="W1057" i="15"/>
  <c r="V1058" i="15" s="1"/>
  <c r="W921" i="15"/>
  <c r="V922" i="15" s="1"/>
  <c r="W785" i="15"/>
  <c r="V786" i="15" s="1"/>
  <c r="X375" i="15"/>
  <c r="X241" i="15"/>
  <c r="W648" i="15"/>
  <c r="V649" i="15" s="1"/>
  <c r="W512" i="15"/>
  <c r="V513" i="15" s="1"/>
  <c r="W376" i="15"/>
  <c r="V377" i="15" s="1"/>
  <c r="Z376" i="15"/>
  <c r="Y376" i="15"/>
  <c r="W242" i="15"/>
  <c r="V243" i="15" s="1"/>
  <c r="Z242" i="15"/>
  <c r="Y242" i="15"/>
  <c r="X76" i="15"/>
  <c r="V77" i="15"/>
  <c r="AD58" i="15"/>
  <c r="X647" i="15" l="1"/>
  <c r="Y921" i="15"/>
  <c r="X511" i="15"/>
  <c r="X1056" i="15"/>
  <c r="Z1057" i="15"/>
  <c r="Z512" i="15"/>
  <c r="Y512" i="15"/>
  <c r="Z921" i="15"/>
  <c r="X921" i="15" s="1"/>
  <c r="Y648" i="15"/>
  <c r="Z648" i="15"/>
  <c r="Y1057" i="15"/>
  <c r="Y785" i="15"/>
  <c r="Z785" i="15"/>
  <c r="X920" i="15"/>
  <c r="X242" i="15"/>
  <c r="W1058" i="15"/>
  <c r="V1059" i="15" s="1"/>
  <c r="W922" i="15"/>
  <c r="V923" i="15" s="1"/>
  <c r="W786" i="15"/>
  <c r="V787" i="15" s="1"/>
  <c r="X376" i="15"/>
  <c r="W649" i="15"/>
  <c r="V650" i="15" s="1"/>
  <c r="W513" i="15"/>
  <c r="V514" i="15" s="1"/>
  <c r="W377" i="15"/>
  <c r="V378" i="15" s="1"/>
  <c r="Z377" i="15"/>
  <c r="Y377" i="15"/>
  <c r="W243" i="15"/>
  <c r="V244" i="15" s="1"/>
  <c r="Z243" i="15"/>
  <c r="Y243" i="15"/>
  <c r="AF58" i="15"/>
  <c r="AE58" i="15" s="1"/>
  <c r="AC59" i="15"/>
  <c r="W77" i="15"/>
  <c r="Z77" i="15" s="1"/>
  <c r="Y77" i="15"/>
  <c r="Y786" i="15" l="1"/>
  <c r="X1057" i="15"/>
  <c r="Z513" i="15"/>
  <c r="Y1058" i="15"/>
  <c r="Y513" i="15"/>
  <c r="Z1058" i="15"/>
  <c r="X512" i="15"/>
  <c r="X648" i="15"/>
  <c r="Y922" i="15"/>
  <c r="Z922" i="15"/>
  <c r="X785" i="15"/>
  <c r="Y649" i="15"/>
  <c r="Z649" i="15"/>
  <c r="Z786" i="15"/>
  <c r="X377" i="15"/>
  <c r="W1059" i="15"/>
  <c r="V1060" i="15" s="1"/>
  <c r="W923" i="15"/>
  <c r="V924" i="15" s="1"/>
  <c r="W787" i="15"/>
  <c r="V788" i="15" s="1"/>
  <c r="X77" i="15"/>
  <c r="W650" i="15"/>
  <c r="V651" i="15" s="1"/>
  <c r="X243" i="15"/>
  <c r="W514" i="15"/>
  <c r="V515" i="15" s="1"/>
  <c r="W378" i="15"/>
  <c r="V379" i="15" s="1"/>
  <c r="Z378" i="15"/>
  <c r="Y378" i="15"/>
  <c r="Y244" i="15"/>
  <c r="Z244" i="15"/>
  <c r="W244" i="15"/>
  <c r="V245" i="15" s="1"/>
  <c r="V78" i="15"/>
  <c r="AD59" i="15"/>
  <c r="X786" i="15" l="1"/>
  <c r="X513" i="15"/>
  <c r="Y923" i="15"/>
  <c r="X1058" i="15"/>
  <c r="Z923" i="15"/>
  <c r="Z514" i="15"/>
  <c r="Y514" i="15"/>
  <c r="Z787" i="15"/>
  <c r="X787" i="15" s="1"/>
  <c r="Z650" i="15"/>
  <c r="X922" i="15"/>
  <c r="Y787" i="15"/>
  <c r="X649" i="15"/>
  <c r="Y650" i="15"/>
  <c r="Z1059" i="15"/>
  <c r="Y1059" i="15"/>
  <c r="W1060" i="15"/>
  <c r="V1061" i="15" s="1"/>
  <c r="X378" i="15"/>
  <c r="W924" i="15"/>
  <c r="V925" i="15" s="1"/>
  <c r="W788" i="15"/>
  <c r="V789" i="15" s="1"/>
  <c r="X244" i="15"/>
  <c r="W651" i="15"/>
  <c r="V652" i="15" s="1"/>
  <c r="W515" i="15"/>
  <c r="V516" i="15" s="1"/>
  <c r="W379" i="15"/>
  <c r="V380" i="15" s="1"/>
  <c r="Z379" i="15"/>
  <c r="Y379" i="15"/>
  <c r="W245" i="15"/>
  <c r="V246" i="15" s="1"/>
  <c r="Y245" i="15"/>
  <c r="Z245" i="15"/>
  <c r="W78" i="15"/>
  <c r="Y78" i="15"/>
  <c r="Z78" i="15"/>
  <c r="AF59" i="15"/>
  <c r="AE59" i="15" s="1"/>
  <c r="AC60" i="15"/>
  <c r="X514" i="15" l="1"/>
  <c r="X650" i="15"/>
  <c r="X923" i="15"/>
  <c r="Z924" i="15"/>
  <c r="Y515" i="15"/>
  <c r="Y1060" i="15"/>
  <c r="Z515" i="15"/>
  <c r="Z1060" i="15"/>
  <c r="X1059" i="15"/>
  <c r="Z651" i="15"/>
  <c r="Y651" i="15"/>
  <c r="Y924" i="15"/>
  <c r="X924" i="15" s="1"/>
  <c r="Z788" i="15"/>
  <c r="Y788" i="15"/>
  <c r="W1061" i="15"/>
  <c r="V1062" i="15" s="1"/>
  <c r="W925" i="15"/>
  <c r="V926" i="15" s="1"/>
  <c r="W789" i="15"/>
  <c r="V790" i="15" s="1"/>
  <c r="X78" i="15"/>
  <c r="W652" i="15"/>
  <c r="V653" i="15" s="1"/>
  <c r="W516" i="15"/>
  <c r="V517" i="15" s="1"/>
  <c r="X379" i="15"/>
  <c r="X245" i="15"/>
  <c r="W380" i="15"/>
  <c r="V381" i="15" s="1"/>
  <c r="Y380" i="15"/>
  <c r="Z380" i="15"/>
  <c r="W246" i="15"/>
  <c r="V247" i="15" s="1"/>
  <c r="Y246" i="15"/>
  <c r="Z246" i="15"/>
  <c r="V79" i="15"/>
  <c r="AD60" i="15"/>
  <c r="X1060" i="15" l="1"/>
  <c r="X515" i="15"/>
  <c r="Z516" i="15"/>
  <c r="Y789" i="15"/>
  <c r="Y516" i="15"/>
  <c r="Y925" i="15"/>
  <c r="Z789" i="15"/>
  <c r="X789" i="15" s="1"/>
  <c r="X788" i="15"/>
  <c r="X651" i="15"/>
  <c r="Y652" i="15"/>
  <c r="Z652" i="15"/>
  <c r="Z925" i="15"/>
  <c r="Y1061" i="15"/>
  <c r="Z1061" i="15"/>
  <c r="W1062" i="15"/>
  <c r="V1063" i="15" s="1"/>
  <c r="W926" i="15"/>
  <c r="V927" i="15" s="1"/>
  <c r="W790" i="15"/>
  <c r="V791" i="15" s="1"/>
  <c r="W653" i="15"/>
  <c r="V654" i="15" s="1"/>
  <c r="W517" i="15"/>
  <c r="V518" i="15" s="1"/>
  <c r="X380" i="15"/>
  <c r="W381" i="15"/>
  <c r="V382" i="15" s="1"/>
  <c r="Y381" i="15"/>
  <c r="Z381" i="15"/>
  <c r="X246" i="15"/>
  <c r="W247" i="15"/>
  <c r="V248" i="15" s="1"/>
  <c r="Y247" i="15"/>
  <c r="Z247" i="15"/>
  <c r="W79" i="15"/>
  <c r="Z79" i="15"/>
  <c r="Y79" i="15"/>
  <c r="AC61" i="15"/>
  <c r="AF60" i="15"/>
  <c r="AE60" i="15" s="1"/>
  <c r="Z1062" i="15" l="1"/>
  <c r="X516" i="15"/>
  <c r="X925" i="15"/>
  <c r="Z517" i="15"/>
  <c r="Y517" i="15"/>
  <c r="X652" i="15"/>
  <c r="Z653" i="15"/>
  <c r="Y653" i="15"/>
  <c r="X1061" i="15"/>
  <c r="Z790" i="15"/>
  <c r="Z926" i="15"/>
  <c r="Y926" i="15"/>
  <c r="Y1062" i="15"/>
  <c r="Y790" i="15"/>
  <c r="W1063" i="15"/>
  <c r="V1064" i="15" s="1"/>
  <c r="X381" i="15"/>
  <c r="W927" i="15"/>
  <c r="V928" i="15" s="1"/>
  <c r="W791" i="15"/>
  <c r="V792" i="15" s="1"/>
  <c r="Z791" i="15"/>
  <c r="Y791" i="15"/>
  <c r="W654" i="15"/>
  <c r="V655" i="15" s="1"/>
  <c r="W518" i="15"/>
  <c r="V519" i="15" s="1"/>
  <c r="W382" i="15"/>
  <c r="V383" i="15" s="1"/>
  <c r="Y382" i="15"/>
  <c r="Z382" i="15"/>
  <c r="X79" i="15"/>
  <c r="X247" i="15"/>
  <c r="W248" i="15"/>
  <c r="V249" i="15" s="1"/>
  <c r="Z248" i="15"/>
  <c r="Y248" i="15"/>
  <c r="AD61" i="15"/>
  <c r="V80" i="15"/>
  <c r="X1062" i="15" l="1"/>
  <c r="Z1063" i="15"/>
  <c r="X653" i="15"/>
  <c r="X517" i="15"/>
  <c r="X926" i="15"/>
  <c r="Z518" i="15"/>
  <c r="Y518" i="15"/>
  <c r="X790" i="15"/>
  <c r="Y1063" i="15"/>
  <c r="Y654" i="15"/>
  <c r="Z927" i="15"/>
  <c r="Z654" i="15"/>
  <c r="Y927" i="15"/>
  <c r="W1064" i="15"/>
  <c r="V1065" i="15" s="1"/>
  <c r="W928" i="15"/>
  <c r="V929" i="15" s="1"/>
  <c r="X791" i="15"/>
  <c r="W792" i="15"/>
  <c r="V793" i="15" s="1"/>
  <c r="W655" i="15"/>
  <c r="V656" i="15" s="1"/>
  <c r="W519" i="15"/>
  <c r="V520" i="15" s="1"/>
  <c r="X382" i="15"/>
  <c r="W383" i="15"/>
  <c r="V384" i="15" s="1"/>
  <c r="Z383" i="15"/>
  <c r="Y383" i="15"/>
  <c r="W249" i="15"/>
  <c r="V250" i="15" s="1"/>
  <c r="Y249" i="15"/>
  <c r="Z249" i="15"/>
  <c r="X248" i="15"/>
  <c r="AC62" i="15"/>
  <c r="AF61" i="15"/>
  <c r="AE61" i="15" s="1"/>
  <c r="W80" i="15"/>
  <c r="Z80" i="15" s="1"/>
  <c r="X1063" i="15" l="1"/>
  <c r="X518" i="15"/>
  <c r="Z519" i="15"/>
  <c r="Z928" i="15"/>
  <c r="Y519" i="15"/>
  <c r="Y1064" i="15"/>
  <c r="Z1064" i="15"/>
  <c r="Y655" i="15"/>
  <c r="X927" i="15"/>
  <c r="Z792" i="15"/>
  <c r="Y792" i="15"/>
  <c r="Y80" i="15"/>
  <c r="X80" i="15" s="1"/>
  <c r="Z655" i="15"/>
  <c r="Y928" i="15"/>
  <c r="X654" i="15"/>
  <c r="W1065" i="15"/>
  <c r="V1066" i="15" s="1"/>
  <c r="W929" i="15"/>
  <c r="V930" i="15" s="1"/>
  <c r="W793" i="15"/>
  <c r="V794" i="15" s="1"/>
  <c r="W656" i="15"/>
  <c r="V657" i="15" s="1"/>
  <c r="W520" i="15"/>
  <c r="V521" i="15" s="1"/>
  <c r="X383" i="15"/>
  <c r="W384" i="15"/>
  <c r="V385" i="15" s="1"/>
  <c r="Y384" i="15"/>
  <c r="Z384" i="15"/>
  <c r="X249" i="15"/>
  <c r="W250" i="15"/>
  <c r="V251" i="15" s="1"/>
  <c r="Y250" i="15"/>
  <c r="Z250" i="15"/>
  <c r="V81" i="15"/>
  <c r="AD62" i="15"/>
  <c r="X928" i="15" l="1"/>
  <c r="Z1065" i="15"/>
  <c r="Y1065" i="15"/>
  <c r="X519" i="15"/>
  <c r="X655" i="15"/>
  <c r="X1064" i="15"/>
  <c r="X792" i="15"/>
  <c r="Z520" i="15"/>
  <c r="Z929" i="15"/>
  <c r="Y520" i="15"/>
  <c r="Y793" i="15"/>
  <c r="Y929" i="15"/>
  <c r="Z793" i="15"/>
  <c r="Y656" i="15"/>
  <c r="Z656" i="15"/>
  <c r="W1066" i="15"/>
  <c r="V1067" i="15" s="1"/>
  <c r="W930" i="15"/>
  <c r="V931" i="15" s="1"/>
  <c r="W794" i="15"/>
  <c r="V795" i="15" s="1"/>
  <c r="W657" i="15"/>
  <c r="V658" i="15" s="1"/>
  <c r="W521" i="15"/>
  <c r="V522" i="15" s="1"/>
  <c r="Z521" i="15"/>
  <c r="X384" i="15"/>
  <c r="W385" i="15"/>
  <c r="V386" i="15" s="1"/>
  <c r="Y385" i="15"/>
  <c r="Z385" i="15"/>
  <c r="X250" i="15"/>
  <c r="W251" i="15"/>
  <c r="V252" i="15" s="1"/>
  <c r="Y251" i="15"/>
  <c r="Z251" i="15"/>
  <c r="W81" i="15"/>
  <c r="Y81" i="15"/>
  <c r="Z81" i="15"/>
  <c r="AC63" i="15"/>
  <c r="AF62" i="15"/>
  <c r="AE62" i="15" s="1"/>
  <c r="X1065" i="15" l="1"/>
  <c r="Y1066" i="15"/>
  <c r="X520" i="15"/>
  <c r="X929" i="15"/>
  <c r="X656" i="15"/>
  <c r="X793" i="15"/>
  <c r="Z1066" i="15"/>
  <c r="Y794" i="15"/>
  <c r="Z794" i="15"/>
  <c r="Y521" i="15"/>
  <c r="X521" i="15" s="1"/>
  <c r="Z657" i="15"/>
  <c r="Y657" i="15"/>
  <c r="Y930" i="15"/>
  <c r="Z930" i="15"/>
  <c r="W1067" i="15"/>
  <c r="V1068" i="15" s="1"/>
  <c r="Y1067" i="15"/>
  <c r="W931" i="15"/>
  <c r="V932" i="15" s="1"/>
  <c r="W795" i="15"/>
  <c r="V796" i="15" s="1"/>
  <c r="X385" i="15"/>
  <c r="W658" i="15"/>
  <c r="V659" i="15" s="1"/>
  <c r="W522" i="15"/>
  <c r="V523" i="15" s="1"/>
  <c r="Z522" i="15"/>
  <c r="Y386" i="15"/>
  <c r="Z386" i="15"/>
  <c r="W386" i="15"/>
  <c r="V387" i="15" s="1"/>
  <c r="X251" i="15"/>
  <c r="W252" i="15"/>
  <c r="V253" i="15" s="1"/>
  <c r="Z252" i="15"/>
  <c r="Y252" i="15"/>
  <c r="X81" i="15"/>
  <c r="AD63" i="15"/>
  <c r="V82" i="15"/>
  <c r="X1066" i="15" l="1"/>
  <c r="Z1067" i="15"/>
  <c r="X1067" i="15" s="1"/>
  <c r="X657" i="15"/>
  <c r="Y522" i="15"/>
  <c r="X522" i="15" s="1"/>
  <c r="X794" i="15"/>
  <c r="Z795" i="15"/>
  <c r="Y795" i="15"/>
  <c r="X930" i="15"/>
  <c r="Z658" i="15"/>
  <c r="Z931" i="15"/>
  <c r="Y658" i="15"/>
  <c r="Y931" i="15"/>
  <c r="W1068" i="15"/>
  <c r="V1069" i="15" s="1"/>
  <c r="W932" i="15"/>
  <c r="V933" i="15" s="1"/>
  <c r="W796" i="15"/>
  <c r="V797" i="15" s="1"/>
  <c r="W659" i="15"/>
  <c r="V660" i="15" s="1"/>
  <c r="W523" i="15"/>
  <c r="V524" i="15" s="1"/>
  <c r="Z523" i="15"/>
  <c r="Z387" i="15"/>
  <c r="W387" i="15"/>
  <c r="V388" i="15" s="1"/>
  <c r="Y387" i="15"/>
  <c r="X386" i="15"/>
  <c r="X252" i="15"/>
  <c r="Y253" i="15"/>
  <c r="W253" i="15"/>
  <c r="V254" i="15" s="1"/>
  <c r="Z253" i="15"/>
  <c r="W82" i="15"/>
  <c r="Z82" i="15" s="1"/>
  <c r="Y82" i="15"/>
  <c r="AC64" i="15"/>
  <c r="AF63" i="15"/>
  <c r="AE63" i="15" s="1"/>
  <c r="X795" i="15" l="1"/>
  <c r="X931" i="15"/>
  <c r="Y523" i="15"/>
  <c r="Y1068" i="15"/>
  <c r="Z1068" i="15"/>
  <c r="Z796" i="15"/>
  <c r="Y932" i="15"/>
  <c r="X658" i="15"/>
  <c r="Y796" i="15"/>
  <c r="Z932" i="15"/>
  <c r="X523" i="15"/>
  <c r="Z659" i="15"/>
  <c r="Y659" i="15"/>
  <c r="X253" i="15"/>
  <c r="W1069" i="15"/>
  <c r="V1070" i="15" s="1"/>
  <c r="W933" i="15"/>
  <c r="V934" i="15" s="1"/>
  <c r="W797" i="15"/>
  <c r="V798" i="15" s="1"/>
  <c r="W660" i="15"/>
  <c r="V661" i="15" s="1"/>
  <c r="X387" i="15"/>
  <c r="W524" i="15"/>
  <c r="V525" i="15" s="1"/>
  <c r="W388" i="15"/>
  <c r="V389" i="15" s="1"/>
  <c r="Y388" i="15"/>
  <c r="Z388" i="15"/>
  <c r="W254" i="15"/>
  <c r="V255" i="15" s="1"/>
  <c r="Y254" i="15"/>
  <c r="Z254" i="15"/>
  <c r="X82" i="15"/>
  <c r="AD64" i="15"/>
  <c r="V83" i="15"/>
  <c r="Z1069" i="15" l="1"/>
  <c r="X1068" i="15"/>
  <c r="X796" i="15"/>
  <c r="Y524" i="15"/>
  <c r="Z797" i="15"/>
  <c r="Z524" i="15"/>
  <c r="X659" i="15"/>
  <c r="X932" i="15"/>
  <c r="Y933" i="15"/>
  <c r="Y660" i="15"/>
  <c r="Y1069" i="15"/>
  <c r="Z933" i="15"/>
  <c r="Z660" i="15"/>
  <c r="Y797" i="15"/>
  <c r="W1070" i="15"/>
  <c r="V1071" i="15" s="1"/>
  <c r="Y1070" i="15"/>
  <c r="W934" i="15"/>
  <c r="V935" i="15" s="1"/>
  <c r="W798" i="15"/>
  <c r="V799" i="15" s="1"/>
  <c r="W661" i="15"/>
  <c r="V662" i="15" s="1"/>
  <c r="W525" i="15"/>
  <c r="V526" i="15" s="1"/>
  <c r="X388" i="15"/>
  <c r="X254" i="15"/>
  <c r="W389" i="15"/>
  <c r="V390" i="15" s="1"/>
  <c r="Y389" i="15"/>
  <c r="Z389" i="15"/>
  <c r="W255" i="15"/>
  <c r="V256" i="15" s="1"/>
  <c r="Y255" i="15"/>
  <c r="Z255" i="15"/>
  <c r="W83" i="15"/>
  <c r="Z83" i="15" s="1"/>
  <c r="AC65" i="15"/>
  <c r="AF64" i="15"/>
  <c r="AE64" i="15" s="1"/>
  <c r="X1069" i="15" l="1"/>
  <c r="X797" i="15"/>
  <c r="X524" i="15"/>
  <c r="X660" i="15"/>
  <c r="Y934" i="15"/>
  <c r="Z525" i="15"/>
  <c r="Y525" i="15"/>
  <c r="Z934" i="15"/>
  <c r="X933" i="15"/>
  <c r="Z661" i="15"/>
  <c r="Y83" i="15"/>
  <c r="X83" i="15" s="1"/>
  <c r="Y798" i="15"/>
  <c r="Z798" i="15"/>
  <c r="Y661" i="15"/>
  <c r="Z1070" i="15"/>
  <c r="X1070" i="15" s="1"/>
  <c r="W1071" i="15"/>
  <c r="V1072" i="15" s="1"/>
  <c r="W935" i="15"/>
  <c r="V936" i="15" s="1"/>
  <c r="W799" i="15"/>
  <c r="V800" i="15" s="1"/>
  <c r="W662" i="15"/>
  <c r="V663" i="15" s="1"/>
  <c r="X255" i="15"/>
  <c r="X389" i="15"/>
  <c r="W526" i="15"/>
  <c r="V527" i="15" s="1"/>
  <c r="Z526" i="15"/>
  <c r="W390" i="15"/>
  <c r="V391" i="15" s="1"/>
  <c r="Z390" i="15"/>
  <c r="Y390" i="15"/>
  <c r="W256" i="15"/>
  <c r="V257" i="15" s="1"/>
  <c r="Z256" i="15"/>
  <c r="Y256" i="15"/>
  <c r="V84" i="15"/>
  <c r="AD65" i="15"/>
  <c r="X934" i="15" l="1"/>
  <c r="Z662" i="15"/>
  <c r="Z935" i="15"/>
  <c r="X525" i="15"/>
  <c r="X661" i="15"/>
  <c r="Y526" i="15"/>
  <c r="X526" i="15" s="1"/>
  <c r="X798" i="15"/>
  <c r="Y799" i="15"/>
  <c r="Z799" i="15"/>
  <c r="Y935" i="15"/>
  <c r="Z1071" i="15"/>
  <c r="Y662" i="15"/>
  <c r="X662" i="15" s="1"/>
  <c r="Y1071" i="15"/>
  <c r="W1072" i="15"/>
  <c r="V1073" i="15" s="1"/>
  <c r="W936" i="15"/>
  <c r="V937" i="15" s="1"/>
  <c r="Y936" i="15"/>
  <c r="Z936" i="15"/>
  <c r="W800" i="15"/>
  <c r="V801" i="15" s="1"/>
  <c r="X390" i="15"/>
  <c r="W663" i="15"/>
  <c r="V664" i="15" s="1"/>
  <c r="W527" i="15"/>
  <c r="V528" i="15" s="1"/>
  <c r="X256" i="15"/>
  <c r="W391" i="15"/>
  <c r="V392" i="15" s="1"/>
  <c r="Z391" i="15"/>
  <c r="Y391" i="15"/>
  <c r="W257" i="15"/>
  <c r="V258" i="15" s="1"/>
  <c r="Y257" i="15"/>
  <c r="Z257" i="15"/>
  <c r="AF65" i="15"/>
  <c r="AE65" i="15" s="1"/>
  <c r="AC66" i="15"/>
  <c r="W84" i="15"/>
  <c r="Z84" i="15" s="1"/>
  <c r="Y84" i="15" l="1"/>
  <c r="X84" i="15" s="1"/>
  <c r="X935" i="15"/>
  <c r="Z800" i="15"/>
  <c r="X1071" i="15"/>
  <c r="Y527" i="15"/>
  <c r="Z527" i="15"/>
  <c r="Y663" i="15"/>
  <c r="X799" i="15"/>
  <c r="Z1072" i="15"/>
  <c r="Z663" i="15"/>
  <c r="Y1072" i="15"/>
  <c r="Y800" i="15"/>
  <c r="X936" i="15"/>
  <c r="W1073" i="15"/>
  <c r="V1074" i="15" s="1"/>
  <c r="W937" i="15"/>
  <c r="V938" i="15" s="1"/>
  <c r="X391" i="15"/>
  <c r="W801" i="15"/>
  <c r="V802" i="15" s="1"/>
  <c r="W664" i="15"/>
  <c r="V665" i="15" s="1"/>
  <c r="W528" i="15"/>
  <c r="V529" i="15" s="1"/>
  <c r="Y528" i="15"/>
  <c r="Z392" i="15"/>
  <c r="W392" i="15"/>
  <c r="V393" i="15" s="1"/>
  <c r="Y392" i="15"/>
  <c r="X257" i="15"/>
  <c r="W258" i="15"/>
  <c r="V259" i="15" s="1"/>
  <c r="Y258" i="15"/>
  <c r="Z258" i="15"/>
  <c r="V85" i="15"/>
  <c r="AD66" i="15"/>
  <c r="X800" i="15" l="1"/>
  <c r="X663" i="15"/>
  <c r="X527" i="15"/>
  <c r="X1072" i="15"/>
  <c r="Z528" i="15"/>
  <c r="X528" i="15" s="1"/>
  <c r="Y664" i="15"/>
  <c r="Y801" i="15"/>
  <c r="Z1073" i="15"/>
  <c r="Z937" i="15"/>
  <c r="Y937" i="15"/>
  <c r="Z801" i="15"/>
  <c r="Y1073" i="15"/>
  <c r="Z664" i="15"/>
  <c r="W1074" i="15"/>
  <c r="V1075" i="15" s="1"/>
  <c r="Z1074" i="15"/>
  <c r="X392" i="15"/>
  <c r="W938" i="15"/>
  <c r="V939" i="15" s="1"/>
  <c r="W802" i="15"/>
  <c r="V803" i="15" s="1"/>
  <c r="W665" i="15"/>
  <c r="V666" i="15" s="1"/>
  <c r="W529" i="15"/>
  <c r="V530" i="15" s="1"/>
  <c r="Z529" i="15"/>
  <c r="W393" i="15"/>
  <c r="V394" i="15" s="1"/>
  <c r="Y393" i="15"/>
  <c r="Z393" i="15"/>
  <c r="X258" i="15"/>
  <c r="W259" i="15"/>
  <c r="V260" i="15" s="1"/>
  <c r="Y259" i="15"/>
  <c r="Z259" i="15"/>
  <c r="W85" i="15"/>
  <c r="Y85" i="15" s="1"/>
  <c r="AF66" i="15"/>
  <c r="AE66" i="15" s="1"/>
  <c r="AC67" i="15"/>
  <c r="Y938" i="15" l="1"/>
  <c r="X801" i="15"/>
  <c r="X937" i="15"/>
  <c r="X664" i="15"/>
  <c r="X1073" i="15"/>
  <c r="Y529" i="15"/>
  <c r="X529" i="15" s="1"/>
  <c r="Z802" i="15"/>
  <c r="Z85" i="15"/>
  <c r="X85" i="15" s="1"/>
  <c r="Z938" i="15"/>
  <c r="X938" i="15" s="1"/>
  <c r="Y665" i="15"/>
  <c r="Z665" i="15"/>
  <c r="Y802" i="15"/>
  <c r="Y1074" i="15"/>
  <c r="X1074" i="15" s="1"/>
  <c r="W1075" i="15"/>
  <c r="V1076" i="15" s="1"/>
  <c r="W939" i="15"/>
  <c r="V940" i="15" s="1"/>
  <c r="W803" i="15"/>
  <c r="V804" i="15" s="1"/>
  <c r="W666" i="15"/>
  <c r="V667" i="15" s="1"/>
  <c r="X393" i="15"/>
  <c r="W530" i="15"/>
  <c r="V531" i="15" s="1"/>
  <c r="Y530" i="15"/>
  <c r="X259" i="15"/>
  <c r="W394" i="15"/>
  <c r="V395" i="15" s="1"/>
  <c r="Z394" i="15"/>
  <c r="Y394" i="15"/>
  <c r="W260" i="15"/>
  <c r="V261" i="15" s="1"/>
  <c r="Y260" i="15"/>
  <c r="Z260" i="15"/>
  <c r="AD67" i="15"/>
  <c r="V86" i="15"/>
  <c r="X665" i="15" l="1"/>
  <c r="X802" i="15"/>
  <c r="Z803" i="15"/>
  <c r="Y939" i="15"/>
  <c r="Z530" i="15"/>
  <c r="X530" i="15" s="1"/>
  <c r="Z939" i="15"/>
  <c r="Y666" i="15"/>
  <c r="Z1075" i="15"/>
  <c r="Z666" i="15"/>
  <c r="Y803" i="15"/>
  <c r="Y1075" i="15"/>
  <c r="W1076" i="15"/>
  <c r="V1077" i="15" s="1"/>
  <c r="W940" i="15"/>
  <c r="V941" i="15" s="1"/>
  <c r="W804" i="15"/>
  <c r="V805" i="15" s="1"/>
  <c r="Y804" i="15"/>
  <c r="W667" i="15"/>
  <c r="V668" i="15" s="1"/>
  <c r="X394" i="15"/>
  <c r="W531" i="15"/>
  <c r="V532" i="15" s="1"/>
  <c r="Y531" i="15"/>
  <c r="W395" i="15"/>
  <c r="V396" i="15" s="1"/>
  <c r="Y395" i="15"/>
  <c r="Z395" i="15"/>
  <c r="X260" i="15"/>
  <c r="Z261" i="15"/>
  <c r="W261" i="15"/>
  <c r="V262" i="15" s="1"/>
  <c r="Y261" i="15"/>
  <c r="W86" i="15"/>
  <c r="Z86" i="15" s="1"/>
  <c r="Y86" i="15"/>
  <c r="AF67" i="15"/>
  <c r="AE67" i="15" s="1"/>
  <c r="AC68" i="15"/>
  <c r="X803" i="15" l="1"/>
  <c r="X939" i="15"/>
  <c r="X1075" i="15"/>
  <c r="X666" i="15"/>
  <c r="Z667" i="15"/>
  <c r="Z531" i="15"/>
  <c r="X531" i="15" s="1"/>
  <c r="Z804" i="15"/>
  <c r="X804" i="15" s="1"/>
  <c r="Z940" i="15"/>
  <c r="Y667" i="15"/>
  <c r="Y1076" i="15"/>
  <c r="Y940" i="15"/>
  <c r="Z1076" i="15"/>
  <c r="W1077" i="15"/>
  <c r="V1078" i="15" s="1"/>
  <c r="Z1077" i="15"/>
  <c r="W941" i="15"/>
  <c r="V942" i="15" s="1"/>
  <c r="X261" i="15"/>
  <c r="W805" i="15"/>
  <c r="V806" i="15" s="1"/>
  <c r="Z805" i="15"/>
  <c r="W668" i="15"/>
  <c r="V669" i="15" s="1"/>
  <c r="W532" i="15"/>
  <c r="V533" i="15" s="1"/>
  <c r="Z532" i="15"/>
  <c r="X86" i="15"/>
  <c r="X395" i="15"/>
  <c r="W396" i="15"/>
  <c r="V397" i="15" s="1"/>
  <c r="Y396" i="15"/>
  <c r="Z396" i="15"/>
  <c r="W262" i="15"/>
  <c r="V263" i="15" s="1"/>
  <c r="Z262" i="15"/>
  <c r="Y262" i="15"/>
  <c r="V87" i="15"/>
  <c r="AD68" i="15"/>
  <c r="Y1077" i="15" l="1"/>
  <c r="X1077" i="15" s="1"/>
  <c r="X667" i="15"/>
  <c r="Y532" i="15"/>
  <c r="X532" i="15" s="1"/>
  <c r="X940" i="15"/>
  <c r="Y941" i="15"/>
  <c r="X1076" i="15"/>
  <c r="Z668" i="15"/>
  <c r="Y668" i="15"/>
  <c r="Z941" i="15"/>
  <c r="Y805" i="15"/>
  <c r="X805" i="15" s="1"/>
  <c r="X262" i="15"/>
  <c r="W1078" i="15"/>
  <c r="V1079" i="15" s="1"/>
  <c r="W942" i="15"/>
  <c r="V943" i="15" s="1"/>
  <c r="Z942" i="15"/>
  <c r="W806" i="15"/>
  <c r="V807" i="15" s="1"/>
  <c r="W669" i="15"/>
  <c r="V670" i="15" s="1"/>
  <c r="X396" i="15"/>
  <c r="W533" i="15"/>
  <c r="V534" i="15" s="1"/>
  <c r="Y533" i="15"/>
  <c r="Z533" i="15"/>
  <c r="W397" i="15"/>
  <c r="V398" i="15" s="1"/>
  <c r="Y397" i="15"/>
  <c r="Z397" i="15"/>
  <c r="W263" i="15"/>
  <c r="V264" i="15" s="1"/>
  <c r="Y263" i="15"/>
  <c r="Z263" i="15"/>
  <c r="W87" i="15"/>
  <c r="Y87" i="15" s="1"/>
  <c r="Z87" i="15"/>
  <c r="AC69" i="15"/>
  <c r="AF68" i="15"/>
  <c r="AE68" i="15" s="1"/>
  <c r="X941" i="15" l="1"/>
  <c r="Y669" i="15"/>
  <c r="Z669" i="15"/>
  <c r="X668" i="15"/>
  <c r="Y1078" i="15"/>
  <c r="Z806" i="15"/>
  <c r="Y806" i="15"/>
  <c r="Y942" i="15"/>
  <c r="X942" i="15" s="1"/>
  <c r="Z1078" i="15"/>
  <c r="W1079" i="15"/>
  <c r="V1080" i="15" s="1"/>
  <c r="Z1079" i="15"/>
  <c r="Y1079" i="15"/>
  <c r="W943" i="15"/>
  <c r="V944" i="15" s="1"/>
  <c r="X263" i="15"/>
  <c r="W807" i="15"/>
  <c r="V808" i="15" s="1"/>
  <c r="Y807" i="15"/>
  <c r="X533" i="15"/>
  <c r="W670" i="15"/>
  <c r="V671" i="15" s="1"/>
  <c r="X397" i="15"/>
  <c r="W534" i="15"/>
  <c r="V535" i="15" s="1"/>
  <c r="X87" i="15"/>
  <c r="W398" i="15"/>
  <c r="V399" i="15" s="1"/>
  <c r="Z398" i="15"/>
  <c r="Y398" i="15"/>
  <c r="W264" i="15"/>
  <c r="V265" i="15" s="1"/>
  <c r="Z264" i="15"/>
  <c r="Y264" i="15"/>
  <c r="V88" i="15"/>
  <c r="AD69" i="15"/>
  <c r="X669" i="15" l="1"/>
  <c r="X1078" i="15"/>
  <c r="Z534" i="15"/>
  <c r="Z943" i="15"/>
  <c r="Y534" i="15"/>
  <c r="X806" i="15"/>
  <c r="Z807" i="15"/>
  <c r="X807" i="15" s="1"/>
  <c r="Z670" i="15"/>
  <c r="Y670" i="15"/>
  <c r="Y943" i="15"/>
  <c r="X1079" i="15"/>
  <c r="W1080" i="15"/>
  <c r="V1081" i="15" s="1"/>
  <c r="W944" i="15"/>
  <c r="V945" i="15" s="1"/>
  <c r="W808" i="15"/>
  <c r="V809" i="15" s="1"/>
  <c r="W671" i="15"/>
  <c r="V672" i="15" s="1"/>
  <c r="W535" i="15"/>
  <c r="V536" i="15" s="1"/>
  <c r="Y535" i="15"/>
  <c r="Z535" i="15"/>
  <c r="X398" i="15"/>
  <c r="W399" i="15"/>
  <c r="V400" i="15" s="1"/>
  <c r="Z399" i="15"/>
  <c r="Y399" i="15"/>
  <c r="X264" i="15"/>
  <c r="W265" i="15"/>
  <c r="V266" i="15" s="1"/>
  <c r="Z265" i="15"/>
  <c r="Y265" i="15"/>
  <c r="AC70" i="15"/>
  <c r="AF69" i="15"/>
  <c r="AE69" i="15" s="1"/>
  <c r="W88" i="15"/>
  <c r="Z88" i="15" s="1"/>
  <c r="Y88" i="15"/>
  <c r="Z1080" i="15" l="1"/>
  <c r="X534" i="15"/>
  <c r="X943" i="15"/>
  <c r="X670" i="15"/>
  <c r="Y1080" i="15"/>
  <c r="Z808" i="15"/>
  <c r="Y808" i="15"/>
  <c r="Z671" i="15"/>
  <c r="Y944" i="15"/>
  <c r="Y671" i="15"/>
  <c r="Z944" i="15"/>
  <c r="W1081" i="15"/>
  <c r="V1082" i="15" s="1"/>
  <c r="W945" i="15"/>
  <c r="V946" i="15" s="1"/>
  <c r="X265" i="15"/>
  <c r="W809" i="15"/>
  <c r="V810" i="15" s="1"/>
  <c r="W672" i="15"/>
  <c r="V673" i="15" s="1"/>
  <c r="Z672" i="15"/>
  <c r="X88" i="15"/>
  <c r="X535" i="15"/>
  <c r="X399" i="15"/>
  <c r="W536" i="15"/>
  <c r="V537" i="15" s="1"/>
  <c r="W400" i="15"/>
  <c r="V401" i="15" s="1"/>
  <c r="Z400" i="15"/>
  <c r="Y400" i="15"/>
  <c r="W266" i="15"/>
  <c r="V267" i="15" s="1"/>
  <c r="Y266" i="15"/>
  <c r="Z266" i="15"/>
  <c r="AD70" i="15"/>
  <c r="V89" i="15"/>
  <c r="X1080" i="15" l="1"/>
  <c r="Y672" i="15"/>
  <c r="X672" i="15" s="1"/>
  <c r="X671" i="15"/>
  <c r="X944" i="15"/>
  <c r="X808" i="15"/>
  <c r="Z536" i="15"/>
  <c r="Y536" i="15"/>
  <c r="Z1081" i="15"/>
  <c r="Y1081" i="15"/>
  <c r="Y809" i="15"/>
  <c r="Z945" i="15"/>
  <c r="Y945" i="15"/>
  <c r="Z809" i="15"/>
  <c r="W1082" i="15"/>
  <c r="V1083" i="15" s="1"/>
  <c r="W946" i="15"/>
  <c r="V947" i="15" s="1"/>
  <c r="W810" i="15"/>
  <c r="V811" i="15" s="1"/>
  <c r="X266" i="15"/>
  <c r="W673" i="15"/>
  <c r="V674" i="15" s="1"/>
  <c r="Y673" i="15"/>
  <c r="W537" i="15"/>
  <c r="V538" i="15" s="1"/>
  <c r="Y537" i="15"/>
  <c r="X400" i="15"/>
  <c r="W401" i="15"/>
  <c r="V402" i="15" s="1"/>
  <c r="Z401" i="15"/>
  <c r="Y401" i="15"/>
  <c r="W267" i="15"/>
  <c r="V268" i="15" s="1"/>
  <c r="Z267" i="15"/>
  <c r="Y267" i="15"/>
  <c r="W89" i="15"/>
  <c r="V90" i="15" s="1"/>
  <c r="Z89" i="15"/>
  <c r="AC71" i="15"/>
  <c r="AF70" i="15"/>
  <c r="AE70" i="15" s="1"/>
  <c r="Y89" i="15" l="1"/>
  <c r="Z946" i="15"/>
  <c r="X945" i="15"/>
  <c r="X1081" i="15"/>
  <c r="X809" i="15"/>
  <c r="X536" i="15"/>
  <c r="Y946" i="15"/>
  <c r="Y1082" i="15"/>
  <c r="Z1082" i="15"/>
  <c r="Z537" i="15"/>
  <c r="X537" i="15" s="1"/>
  <c r="Z810" i="15"/>
  <c r="Y810" i="15"/>
  <c r="Z673" i="15"/>
  <c r="X673" i="15" s="1"/>
  <c r="W1083" i="15"/>
  <c r="V1084" i="15" s="1"/>
  <c r="Y1083" i="15"/>
  <c r="Z1083" i="15"/>
  <c r="W947" i="15"/>
  <c r="V948" i="15" s="1"/>
  <c r="X401" i="15"/>
  <c r="X267" i="15"/>
  <c r="W811" i="15"/>
  <c r="V812" i="15" s="1"/>
  <c r="Y811" i="15"/>
  <c r="W674" i="15"/>
  <c r="V675" i="15" s="1"/>
  <c r="X89" i="15"/>
  <c r="W538" i="15"/>
  <c r="V539" i="15" s="1"/>
  <c r="W402" i="15"/>
  <c r="V403" i="15" s="1"/>
  <c r="Z402" i="15"/>
  <c r="Y402" i="15"/>
  <c r="W268" i="15"/>
  <c r="V269" i="15" s="1"/>
  <c r="Y268" i="15"/>
  <c r="Z268" i="15"/>
  <c r="W90" i="15"/>
  <c r="Y90" i="15" s="1"/>
  <c r="AD71" i="15"/>
  <c r="X946" i="15" l="1"/>
  <c r="Z90" i="15"/>
  <c r="X90" i="15" s="1"/>
  <c r="X1082" i="15"/>
  <c r="Y538" i="15"/>
  <c r="Z538" i="15"/>
  <c r="Y674" i="15"/>
  <c r="X810" i="15"/>
  <c r="Z674" i="15"/>
  <c r="Y947" i="15"/>
  <c r="Z811" i="15"/>
  <c r="X811" i="15" s="1"/>
  <c r="Z947" i="15"/>
  <c r="X1083" i="15"/>
  <c r="W1084" i="15"/>
  <c r="V1085" i="15" s="1"/>
  <c r="W948" i="15"/>
  <c r="V949" i="15" s="1"/>
  <c r="W812" i="15"/>
  <c r="V813" i="15" s="1"/>
  <c r="Y812" i="15"/>
  <c r="X402" i="15"/>
  <c r="W675" i="15"/>
  <c r="V676" i="15" s="1"/>
  <c r="X268" i="15"/>
  <c r="W539" i="15"/>
  <c r="V540" i="15" s="1"/>
  <c r="W403" i="15"/>
  <c r="V404" i="15" s="1"/>
  <c r="Y403" i="15"/>
  <c r="Z403" i="15"/>
  <c r="Z269" i="15"/>
  <c r="W269" i="15"/>
  <c r="V270" i="15" s="1"/>
  <c r="Y269" i="15"/>
  <c r="AC72" i="15"/>
  <c r="AF71" i="15"/>
  <c r="AE71" i="15" s="1"/>
  <c r="V91" i="15"/>
  <c r="X538" i="15" l="1"/>
  <c r="X947" i="15"/>
  <c r="Y1084" i="15"/>
  <c r="Y539" i="15"/>
  <c r="Z539" i="15"/>
  <c r="X674" i="15"/>
  <c r="Z812" i="15"/>
  <c r="X812" i="15" s="1"/>
  <c r="Z675" i="15"/>
  <c r="Y948" i="15"/>
  <c r="Y675" i="15"/>
  <c r="Z948" i="15"/>
  <c r="Z1084" i="15"/>
  <c r="W1085" i="15"/>
  <c r="V1086" i="15" s="1"/>
  <c r="W949" i="15"/>
  <c r="V950" i="15" s="1"/>
  <c r="W813" i="15"/>
  <c r="V814" i="15" s="1"/>
  <c r="W676" i="15"/>
  <c r="V677" i="15" s="1"/>
  <c r="W540" i="15"/>
  <c r="V541" i="15" s="1"/>
  <c r="X403" i="15"/>
  <c r="X269" i="15"/>
  <c r="W404" i="15"/>
  <c r="V405" i="15" s="1"/>
  <c r="Y404" i="15"/>
  <c r="Z404" i="15"/>
  <c r="W270" i="15"/>
  <c r="V271" i="15" s="1"/>
  <c r="Z270" i="15"/>
  <c r="Y270" i="15"/>
  <c r="W91" i="15"/>
  <c r="V92" i="15" s="1"/>
  <c r="Y91" i="15"/>
  <c r="AD72" i="15"/>
  <c r="X948" i="15" l="1"/>
  <c r="X1084" i="15"/>
  <c r="X675" i="15"/>
  <c r="Z540" i="15"/>
  <c r="X539" i="15"/>
  <c r="Y540" i="15"/>
  <c r="Y1085" i="15"/>
  <c r="Z813" i="15"/>
  <c r="Z1085" i="15"/>
  <c r="Z91" i="15"/>
  <c r="X91" i="15" s="1"/>
  <c r="Y813" i="15"/>
  <c r="Y676" i="15"/>
  <c r="Z676" i="15"/>
  <c r="Y949" i="15"/>
  <c r="Z949" i="15"/>
  <c r="X404" i="15"/>
  <c r="W1086" i="15"/>
  <c r="V1087" i="15" s="1"/>
  <c r="W950" i="15"/>
  <c r="V951" i="15" s="1"/>
  <c r="W814" i="15"/>
  <c r="V815" i="15" s="1"/>
  <c r="X270" i="15"/>
  <c r="W677" i="15"/>
  <c r="V678" i="15" s="1"/>
  <c r="W541" i="15"/>
  <c r="V542" i="15" s="1"/>
  <c r="Z541" i="15"/>
  <c r="Y541" i="15"/>
  <c r="W405" i="15"/>
  <c r="V406" i="15" s="1"/>
  <c r="Z405" i="15"/>
  <c r="Y405" i="15"/>
  <c r="W271" i="15"/>
  <c r="V272" i="15" s="1"/>
  <c r="Y271" i="15"/>
  <c r="Z271" i="15"/>
  <c r="AC73" i="15"/>
  <c r="AF72" i="15"/>
  <c r="AE72" i="15" s="1"/>
  <c r="W92" i="15"/>
  <c r="V93" i="15" s="1"/>
  <c r="Y92" i="15"/>
  <c r="X540" i="15" l="1"/>
  <c r="Z92" i="15"/>
  <c r="X92" i="15" s="1"/>
  <c r="Y1086" i="15"/>
  <c r="X1085" i="15"/>
  <c r="X813" i="15"/>
  <c r="X949" i="15"/>
  <c r="Z677" i="15"/>
  <c r="Z950" i="15"/>
  <c r="Y677" i="15"/>
  <c r="Y950" i="15"/>
  <c r="Y814" i="15"/>
  <c r="Z1086" i="15"/>
  <c r="Z814" i="15"/>
  <c r="X676" i="15"/>
  <c r="X541" i="15"/>
  <c r="W1087" i="15"/>
  <c r="V1088" i="15" s="1"/>
  <c r="W951" i="15"/>
  <c r="V952" i="15" s="1"/>
  <c r="W815" i="15"/>
  <c r="V816" i="15" s="1"/>
  <c r="X271" i="15"/>
  <c r="X405" i="15"/>
  <c r="W678" i="15"/>
  <c r="V679" i="15" s="1"/>
  <c r="W542" i="15"/>
  <c r="V543" i="15" s="1"/>
  <c r="Z542" i="15"/>
  <c r="W406" i="15"/>
  <c r="V407" i="15" s="1"/>
  <c r="Y406" i="15"/>
  <c r="Z406" i="15"/>
  <c r="Y272" i="15"/>
  <c r="W272" i="15"/>
  <c r="V273" i="15" s="1"/>
  <c r="Z272" i="15"/>
  <c r="AD73" i="15"/>
  <c r="W93" i="15"/>
  <c r="Y93" i="15" s="1"/>
  <c r="Z93" i="15"/>
  <c r="X1086" i="15" l="1"/>
  <c r="X950" i="15"/>
  <c r="Y542" i="15"/>
  <c r="X542" i="15" s="1"/>
  <c r="Z1087" i="15"/>
  <c r="Y815" i="15"/>
  <c r="Y1087" i="15"/>
  <c r="X677" i="15"/>
  <c r="X814" i="15"/>
  <c r="Z815" i="15"/>
  <c r="Z678" i="15"/>
  <c r="Y951" i="15"/>
  <c r="Y678" i="15"/>
  <c r="Z951" i="15"/>
  <c r="W1088" i="15"/>
  <c r="V1089" i="15" s="1"/>
  <c r="Y1088" i="15"/>
  <c r="Z1088" i="15"/>
  <c r="W952" i="15"/>
  <c r="V953" i="15" s="1"/>
  <c r="W816" i="15"/>
  <c r="V817" i="15" s="1"/>
  <c r="W679" i="15"/>
  <c r="V680" i="15" s="1"/>
  <c r="X272" i="15"/>
  <c r="W543" i="15"/>
  <c r="V544" i="15" s="1"/>
  <c r="X406" i="15"/>
  <c r="W407" i="15"/>
  <c r="V408" i="15" s="1"/>
  <c r="Y407" i="15"/>
  <c r="Z407" i="15"/>
  <c r="Y273" i="15"/>
  <c r="Z273" i="15"/>
  <c r="W273" i="15"/>
  <c r="V274" i="15" s="1"/>
  <c r="X93" i="15"/>
  <c r="V94" i="15"/>
  <c r="AF73" i="15"/>
  <c r="AE73" i="15" s="1"/>
  <c r="AC74" i="15"/>
  <c r="X815" i="15" l="1"/>
  <c r="X678" i="15"/>
  <c r="Y543" i="15"/>
  <c r="Z543" i="15"/>
  <c r="Z816" i="15"/>
  <c r="X1087" i="15"/>
  <c r="X951" i="15"/>
  <c r="Y816" i="15"/>
  <c r="X816" i="15" s="1"/>
  <c r="Z952" i="15"/>
  <c r="Y679" i="15"/>
  <c r="Z679" i="15"/>
  <c r="Y952" i="15"/>
  <c r="X1088" i="15"/>
  <c r="W1089" i="15"/>
  <c r="V1090" i="15" s="1"/>
  <c r="Y1089" i="15"/>
  <c r="Z1089" i="15"/>
  <c r="X407" i="15"/>
  <c r="W953" i="15"/>
  <c r="V954" i="15" s="1"/>
  <c r="W817" i="15"/>
  <c r="V818" i="15" s="1"/>
  <c r="X273" i="15"/>
  <c r="W680" i="15"/>
  <c r="V681" i="15" s="1"/>
  <c r="W544" i="15"/>
  <c r="V545" i="15" s="1"/>
  <c r="Z408" i="15"/>
  <c r="Y408" i="15"/>
  <c r="W408" i="15"/>
  <c r="V409" i="15" s="1"/>
  <c r="W274" i="15"/>
  <c r="Y274" i="15" s="1"/>
  <c r="Z274" i="15"/>
  <c r="W94" i="15"/>
  <c r="Y94" i="15"/>
  <c r="Z94" i="15"/>
  <c r="AD74" i="15"/>
  <c r="X543" i="15" l="1"/>
  <c r="Y680" i="15"/>
  <c r="X952" i="15"/>
  <c r="Z544" i="15"/>
  <c r="Y544" i="15"/>
  <c r="Z680" i="15"/>
  <c r="Y817" i="15"/>
  <c r="Z817" i="15"/>
  <c r="Y953" i="15"/>
  <c r="Z953" i="15"/>
  <c r="X679" i="15"/>
  <c r="X408" i="15"/>
  <c r="X1089" i="15"/>
  <c r="W1090" i="15"/>
  <c r="Z1090" i="15" s="1"/>
  <c r="W954" i="15"/>
  <c r="Z954" i="15" s="1"/>
  <c r="W818" i="15"/>
  <c r="Y818" i="15" s="1"/>
  <c r="Z818" i="15"/>
  <c r="W681" i="15"/>
  <c r="V682" i="15" s="1"/>
  <c r="W545" i="15"/>
  <c r="V546" i="15" s="1"/>
  <c r="Y545" i="15"/>
  <c r="X274" i="15"/>
  <c r="W409" i="15"/>
  <c r="V410" i="15" s="1"/>
  <c r="Y409" i="15"/>
  <c r="Z409" i="15"/>
  <c r="X94" i="15"/>
  <c r="AF74" i="15"/>
  <c r="AE74" i="15" s="1"/>
  <c r="AC75" i="15"/>
  <c r="V95" i="15"/>
  <c r="X680" i="15" l="1"/>
  <c r="Y681" i="15"/>
  <c r="X544" i="15"/>
  <c r="Z545" i="15"/>
  <c r="X545" i="15" s="1"/>
  <c r="Z681" i="15"/>
  <c r="X817" i="15"/>
  <c r="Y954" i="15"/>
  <c r="X954" i="15" s="1"/>
  <c r="X953" i="15"/>
  <c r="Y1090" i="15"/>
  <c r="X1090" i="15" s="1"/>
  <c r="X818" i="15"/>
  <c r="X409" i="15"/>
  <c r="W682" i="15"/>
  <c r="Y682" i="15" s="1"/>
  <c r="W546" i="15"/>
  <c r="Z546" i="15" s="1"/>
  <c r="W410" i="15"/>
  <c r="Y410" i="15"/>
  <c r="Z410" i="15"/>
  <c r="W95" i="15"/>
  <c r="Y95" i="15"/>
  <c r="Z95" i="15"/>
  <c r="AD75" i="15"/>
  <c r="X681" i="15" l="1"/>
  <c r="Y546" i="15"/>
  <c r="X546" i="15" s="1"/>
  <c r="Z682" i="15"/>
  <c r="X682" i="15" s="1"/>
  <c r="X410" i="15"/>
  <c r="X95" i="15"/>
  <c r="AF75" i="15"/>
  <c r="AE75" i="15" s="1"/>
  <c r="AC76" i="15"/>
  <c r="V96" i="15"/>
  <c r="W96" i="15" l="1"/>
  <c r="Y96" i="15" s="1"/>
  <c r="Z96" i="15"/>
  <c r="AD76" i="15"/>
  <c r="X96" i="15" l="1"/>
  <c r="AC77" i="15"/>
  <c r="AF76" i="15"/>
  <c r="AE76" i="15" s="1"/>
  <c r="V97" i="15"/>
  <c r="W97" i="15" l="1"/>
  <c r="Z97" i="15"/>
  <c r="Y97" i="15"/>
  <c r="AD77" i="15"/>
  <c r="X97" i="15" l="1"/>
  <c r="AC78" i="15"/>
  <c r="AF77" i="15"/>
  <c r="AE77" i="15" s="1"/>
  <c r="V98" i="15"/>
  <c r="W98" i="15" l="1"/>
  <c r="Y98" i="15"/>
  <c r="Z98" i="15"/>
  <c r="AD78" i="15"/>
  <c r="X98" i="15" l="1"/>
  <c r="AC79" i="15"/>
  <c r="AF78" i="15"/>
  <c r="AE78" i="15" s="1"/>
  <c r="V99" i="15"/>
  <c r="W99" i="15" l="1"/>
  <c r="Z99" i="15"/>
  <c r="Y99" i="15"/>
  <c r="AD79" i="15"/>
  <c r="X99" i="15" l="1"/>
  <c r="V100" i="15"/>
  <c r="AC80" i="15"/>
  <c r="AF79" i="15"/>
  <c r="AE79" i="15" s="1"/>
  <c r="AD80" i="15" l="1"/>
  <c r="W100" i="15"/>
  <c r="Z100" i="15"/>
  <c r="Y100" i="15"/>
  <c r="X100" i="15" l="1"/>
  <c r="V101" i="15"/>
  <c r="AC81" i="15"/>
  <c r="AF80" i="15"/>
  <c r="AE80" i="15" s="1"/>
  <c r="AD81" i="15" l="1"/>
  <c r="W101" i="15"/>
  <c r="V102" i="15" s="1"/>
  <c r="Y101" i="15"/>
  <c r="Z101" i="15"/>
  <c r="X101" i="15" l="1"/>
  <c r="AF81" i="15"/>
  <c r="AE81" i="15" s="1"/>
  <c r="AC82" i="15"/>
  <c r="W102" i="15"/>
  <c r="V103" i="15" s="1"/>
  <c r="Y102" i="15"/>
  <c r="Z102" i="15"/>
  <c r="X102" i="15" l="1"/>
  <c r="W103" i="15"/>
  <c r="V104" i="15" s="1"/>
  <c r="Y103" i="15"/>
  <c r="Z103" i="15"/>
  <c r="AD82" i="15"/>
  <c r="X103" i="15" l="1"/>
  <c r="AF82" i="15"/>
  <c r="AE82" i="15" s="1"/>
  <c r="AC83" i="15"/>
  <c r="W104" i="15"/>
  <c r="V105" i="15" s="1"/>
  <c r="Y104" i="15"/>
  <c r="Z104" i="15"/>
  <c r="X104" i="15" l="1"/>
  <c r="W105" i="15"/>
  <c r="Y105" i="15"/>
  <c r="Z105" i="15"/>
  <c r="AD83" i="15"/>
  <c r="X105" i="15" l="1"/>
  <c r="V106" i="15"/>
  <c r="AF83" i="15"/>
  <c r="AE83" i="15" s="1"/>
  <c r="AC84" i="15"/>
  <c r="AD84" i="15" l="1"/>
  <c r="W106" i="15"/>
  <c r="Y106" i="15"/>
  <c r="Z106" i="15"/>
  <c r="X106" i="15" l="1"/>
  <c r="V107" i="15"/>
  <c r="AC85" i="15"/>
  <c r="AF84" i="15"/>
  <c r="AE84" i="15" s="1"/>
  <c r="W107" i="15" l="1"/>
  <c r="V108" i="15" s="1"/>
  <c r="Y107" i="15"/>
  <c r="Z107" i="15"/>
  <c r="AD85" i="15"/>
  <c r="X107" i="15" l="1"/>
  <c r="W108" i="15"/>
  <c r="V109" i="15" s="1"/>
  <c r="Y108" i="15"/>
  <c r="Z108" i="15"/>
  <c r="AC86" i="15"/>
  <c r="AF85" i="15"/>
  <c r="AE85" i="15" s="1"/>
  <c r="X108" i="15" l="1"/>
  <c r="AD86" i="15"/>
  <c r="W109" i="15"/>
  <c r="V110" i="15" s="1"/>
  <c r="Y109" i="15"/>
  <c r="Z109" i="15"/>
  <c r="X109" i="15" l="1"/>
  <c r="W110" i="15"/>
  <c r="Z110" i="15"/>
  <c r="Y110" i="15"/>
  <c r="AC87" i="15"/>
  <c r="AF86" i="15"/>
  <c r="AE86" i="15" s="1"/>
  <c r="X110" i="15" l="1"/>
  <c r="V111" i="15"/>
  <c r="AD87" i="15"/>
  <c r="W111" i="15" l="1"/>
  <c r="Y111" i="15" s="1"/>
  <c r="AC88" i="15"/>
  <c r="AF87" i="15"/>
  <c r="AE87" i="15" s="1"/>
  <c r="Z111" i="15" l="1"/>
  <c r="X111" i="15" s="1"/>
  <c r="V112" i="15"/>
  <c r="AD88" i="15"/>
  <c r="W112" i="15" l="1"/>
  <c r="Z112" i="15"/>
  <c r="Y112" i="15"/>
  <c r="AC89" i="15"/>
  <c r="AF88" i="15"/>
  <c r="AE88" i="15" s="1"/>
  <c r="X112" i="15" l="1"/>
  <c r="V113" i="15"/>
  <c r="AD89" i="15"/>
  <c r="Z113" i="15" l="1"/>
  <c r="W113" i="15"/>
  <c r="V114" i="15" s="1"/>
  <c r="AF89" i="15"/>
  <c r="AE89" i="15" s="1"/>
  <c r="AC90" i="15"/>
  <c r="Y113" i="15" l="1"/>
  <c r="X113" i="15" s="1"/>
  <c r="W114" i="15"/>
  <c r="V115" i="15" s="1"/>
  <c r="AD90" i="15"/>
  <c r="Y114" i="15" l="1"/>
  <c r="Z114" i="15"/>
  <c r="W115" i="15"/>
  <c r="Y115" i="15"/>
  <c r="Z115" i="15"/>
  <c r="AF90" i="15"/>
  <c r="AE90" i="15" s="1"/>
  <c r="AC91" i="15"/>
  <c r="X114" i="15" l="1"/>
  <c r="X115" i="15"/>
  <c r="AD91" i="15"/>
  <c r="V116" i="15"/>
  <c r="W116" i="15" l="1"/>
  <c r="Z116" i="15"/>
  <c r="Y116" i="15"/>
  <c r="AF91" i="15"/>
  <c r="AE91" i="15" s="1"/>
  <c r="AC92" i="15"/>
  <c r="X116" i="15" l="1"/>
  <c r="V117" i="15"/>
  <c r="AD92" i="15"/>
  <c r="W117" i="15" l="1"/>
  <c r="Z117" i="15"/>
  <c r="Y117" i="15"/>
  <c r="AC93" i="15"/>
  <c r="AF92" i="15"/>
  <c r="AE92" i="15" s="1"/>
  <c r="X117" i="15" l="1"/>
  <c r="V118" i="15"/>
  <c r="AD93" i="15"/>
  <c r="W118" i="15" l="1"/>
  <c r="Y118" i="15"/>
  <c r="Z118" i="15"/>
  <c r="AC94" i="15"/>
  <c r="AF93" i="15"/>
  <c r="AE93" i="15" s="1"/>
  <c r="X118" i="15" l="1"/>
  <c r="V119" i="15"/>
  <c r="AD94" i="15"/>
  <c r="AC95" i="15" l="1"/>
  <c r="AF94" i="15"/>
  <c r="AE94" i="15" s="1"/>
  <c r="W119" i="15"/>
  <c r="Z119" i="15"/>
  <c r="Y119" i="15"/>
  <c r="X119" i="15" l="1"/>
  <c r="V120" i="15"/>
  <c r="AD95" i="15"/>
  <c r="W120" i="15" l="1"/>
  <c r="Z120" i="15"/>
  <c r="Y120" i="15"/>
  <c r="AC96" i="15"/>
  <c r="AF95" i="15"/>
  <c r="AE95" i="15" s="1"/>
  <c r="X120" i="15" l="1"/>
  <c r="V121" i="15"/>
  <c r="AD96" i="15"/>
  <c r="W121" i="15" l="1"/>
  <c r="Y121" i="15"/>
  <c r="Z121" i="15"/>
  <c r="AC97" i="15"/>
  <c r="AF96" i="15"/>
  <c r="AE96" i="15" s="1"/>
  <c r="X121" i="15" l="1"/>
  <c r="V122" i="15"/>
  <c r="AD97" i="15"/>
  <c r="AF97" i="15" l="1"/>
  <c r="AE97" i="15" s="1"/>
  <c r="AC98" i="15"/>
  <c r="W122" i="15"/>
  <c r="Y122" i="15" s="1"/>
  <c r="Z122" i="15"/>
  <c r="X122" i="15" l="1"/>
  <c r="V123" i="15"/>
  <c r="AD98" i="15"/>
  <c r="W123" i="15" l="1"/>
  <c r="Y123" i="15"/>
  <c r="Z123" i="15"/>
  <c r="AF98" i="15"/>
  <c r="AE98" i="15" s="1"/>
  <c r="AC99" i="15"/>
  <c r="X123" i="15" l="1"/>
  <c r="V124" i="15"/>
  <c r="AD99" i="15"/>
  <c r="W124" i="15" l="1"/>
  <c r="Y124" i="15" s="1"/>
  <c r="Z124" i="15"/>
  <c r="AF99" i="15"/>
  <c r="AE99" i="15" s="1"/>
  <c r="AC100" i="15"/>
  <c r="X124" i="15" l="1"/>
  <c r="V125" i="15"/>
  <c r="AD100" i="15"/>
  <c r="AC101" i="15" l="1"/>
  <c r="AF100" i="15"/>
  <c r="AE100" i="15" s="1"/>
  <c r="W125" i="15"/>
  <c r="Y125" i="15"/>
  <c r="Z125" i="15"/>
  <c r="X125" i="15" l="1"/>
  <c r="V126" i="15"/>
  <c r="AD101" i="15"/>
  <c r="AC102" i="15" l="1"/>
  <c r="AF101" i="15"/>
  <c r="AE101" i="15" s="1"/>
  <c r="W126" i="15"/>
  <c r="V127" i="15" s="1"/>
  <c r="Y126" i="15"/>
  <c r="Z126" i="15"/>
  <c r="X126" i="15" l="1"/>
  <c r="W127" i="15"/>
  <c r="Y127" i="15"/>
  <c r="Z127" i="15"/>
  <c r="AD102" i="15"/>
  <c r="X127" i="15" l="1"/>
  <c r="AC103" i="15"/>
  <c r="AF102" i="15"/>
  <c r="AE102" i="15" s="1"/>
  <c r="V128" i="15"/>
  <c r="W128" i="15" l="1"/>
  <c r="Z128" i="15"/>
  <c r="Y128" i="15"/>
  <c r="AD103" i="15"/>
  <c r="X128" i="15" l="1"/>
  <c r="V129" i="15"/>
  <c r="AC104" i="15"/>
  <c r="AF103" i="15"/>
  <c r="AE103" i="15" s="1"/>
  <c r="AD104" i="15" l="1"/>
  <c r="W129" i="15"/>
  <c r="Y129" i="15" s="1"/>
  <c r="Z129" i="15"/>
  <c r="X129" i="15" l="1"/>
  <c r="AC105" i="15"/>
  <c r="AF104" i="15"/>
  <c r="AE104" i="15" s="1"/>
  <c r="V130" i="15"/>
  <c r="W130" i="15" l="1"/>
  <c r="Y130" i="15"/>
  <c r="Z130" i="15"/>
  <c r="AD105" i="15"/>
  <c r="X130" i="15" l="1"/>
  <c r="AF105" i="15"/>
  <c r="AE105" i="15" s="1"/>
  <c r="AC106" i="15"/>
  <c r="V131" i="15"/>
  <c r="W131" i="15" l="1"/>
  <c r="Z131" i="15"/>
  <c r="Y131" i="15"/>
  <c r="AD106" i="15"/>
  <c r="X131" i="15" l="1"/>
  <c r="AF106" i="15"/>
  <c r="AE106" i="15" s="1"/>
  <c r="AC107" i="15"/>
  <c r="V132" i="15"/>
  <c r="W132" i="15" l="1"/>
  <c r="Z132" i="15"/>
  <c r="Y132" i="15"/>
  <c r="AD107" i="15"/>
  <c r="X132" i="15" l="1"/>
  <c r="AF107" i="15"/>
  <c r="AE107" i="15" s="1"/>
  <c r="AC108" i="15"/>
  <c r="V133" i="15"/>
  <c r="W133" i="15" l="1"/>
  <c r="V134" i="15" s="1"/>
  <c r="Y133" i="15"/>
  <c r="Z133" i="15"/>
  <c r="AD108" i="15"/>
  <c r="X133" i="15" l="1"/>
  <c r="W134" i="15"/>
  <c r="V135" i="15" s="1"/>
  <c r="Z134" i="15"/>
  <c r="Y134" i="15"/>
  <c r="AC109" i="15"/>
  <c r="AF108" i="15"/>
  <c r="AE108" i="15" s="1"/>
  <c r="X134" i="15" l="1"/>
  <c r="AD109" i="15"/>
  <c r="W135" i="15"/>
  <c r="V136" i="15" s="1"/>
  <c r="Z135" i="15"/>
  <c r="Y135" i="15"/>
  <c r="X135" i="15" l="1"/>
  <c r="W136" i="15"/>
  <c r="Y136" i="15"/>
  <c r="Z136" i="15"/>
  <c r="AC110" i="15"/>
  <c r="AF109" i="15"/>
  <c r="AE109" i="15" s="1"/>
  <c r="X136" i="15" l="1"/>
  <c r="V137" i="15"/>
  <c r="AD110" i="15"/>
  <c r="AC111" i="15" l="1"/>
  <c r="AF110" i="15"/>
  <c r="AE110" i="15" s="1"/>
  <c r="W137" i="15"/>
  <c r="Y137" i="15"/>
  <c r="Z137" i="15"/>
  <c r="X137" i="15" l="1"/>
  <c r="V138" i="15"/>
  <c r="AD111" i="15"/>
  <c r="W138" i="15" l="1"/>
  <c r="Y138" i="15"/>
  <c r="Z138" i="15"/>
  <c r="AC112" i="15"/>
  <c r="AF111" i="15"/>
  <c r="AE111" i="15" s="1"/>
  <c r="AH5" i="15" l="1" a="1"/>
  <c r="AH5" i="15" s="1"/>
  <c r="AG83" i="15" a="1"/>
  <c r="AG83" i="15" s="1"/>
  <c r="AB83" i="15" s="1"/>
  <c r="AH83" i="15" a="1"/>
  <c r="AH83" i="15" s="1"/>
  <c r="X138" i="15"/>
  <c r="AH11" i="15" s="1" a="1"/>
  <c r="AH11" i="15" s="1"/>
  <c r="AG78" i="15" a="1"/>
  <c r="AG78" i="15" s="1"/>
  <c r="AB78" i="15" s="1"/>
  <c r="AH79" i="15" a="1"/>
  <c r="AH79" i="15" s="1"/>
  <c r="AG79" i="15" a="1"/>
  <c r="AG79" i="15" s="1"/>
  <c r="AB79" i="15" s="1"/>
  <c r="AG84" i="15" a="1"/>
  <c r="AG84" i="15" s="1"/>
  <c r="AB84" i="15" s="1"/>
  <c r="AH88" i="15" a="1"/>
  <c r="AH88" i="15" s="1"/>
  <c r="AG89" i="15" a="1"/>
  <c r="AG89" i="15" s="1"/>
  <c r="AB89" i="15" s="1"/>
  <c r="AG102" i="15" a="1"/>
  <c r="AG102" i="15" s="1"/>
  <c r="AB102" i="15" s="1"/>
  <c r="AH105" i="15" a="1"/>
  <c r="AH105" i="15" s="1"/>
  <c r="AG105" i="15" a="1"/>
  <c r="AG105" i="15" s="1"/>
  <c r="AB105" i="15" s="1"/>
  <c r="AH108" i="15" a="1"/>
  <c r="AH108" i="15" s="1"/>
  <c r="AG14" i="15" a="1"/>
  <c r="AG14" i="15" s="1"/>
  <c r="AB14" i="15" s="1"/>
  <c r="AH13" i="15" a="1"/>
  <c r="AH13" i="15" s="1"/>
  <c r="AH8" i="15" a="1"/>
  <c r="AH8" i="15" s="1"/>
  <c r="AH29" i="15" a="1"/>
  <c r="AH29" i="15" s="1"/>
  <c r="AG58" i="15" a="1"/>
  <c r="AG58" i="15" s="1"/>
  <c r="AB58" i="15" s="1"/>
  <c r="AH7" i="15" a="1"/>
  <c r="AH7" i="15" s="1"/>
  <c r="AH34" i="15" a="1"/>
  <c r="AH34" i="15" s="1"/>
  <c r="AG70" i="15" a="1"/>
  <c r="AG70" i="15" s="1"/>
  <c r="AB70" i="15" s="1"/>
  <c r="AG49" i="15" a="1"/>
  <c r="AG49" i="15" s="1"/>
  <c r="AB49" i="15" s="1"/>
  <c r="AG32" i="15" a="1"/>
  <c r="AG32" i="15" s="1"/>
  <c r="AB32" i="15" s="1"/>
  <c r="AG75" i="15" a="1"/>
  <c r="AG75" i="15" s="1"/>
  <c r="AB75" i="15" s="1"/>
  <c r="AH92" i="15" a="1"/>
  <c r="AH92" i="15" s="1"/>
  <c r="AG108" i="15" a="1"/>
  <c r="AG108" i="15" s="1"/>
  <c r="AB108" i="15" s="1"/>
  <c r="AH55" i="15" a="1"/>
  <c r="AH55" i="15" s="1"/>
  <c r="AH18" i="15" a="1"/>
  <c r="AH18" i="15" s="1"/>
  <c r="AH40" i="15" a="1"/>
  <c r="AH40" i="15" s="1"/>
  <c r="AH12" i="15" a="1"/>
  <c r="AH12" i="15" s="1"/>
  <c r="AG31" i="15" a="1"/>
  <c r="AG31" i="15" s="1"/>
  <c r="AB31" i="15" s="1"/>
  <c r="AG54" i="15" a="1"/>
  <c r="AG54" i="15" s="1"/>
  <c r="AB54" i="15" s="1"/>
  <c r="AG30" i="15" a="1"/>
  <c r="AG30" i="15" s="1"/>
  <c r="AB30" i="15" s="1"/>
  <c r="AH31" i="15" a="1"/>
  <c r="AH31" i="15" s="1"/>
  <c r="AH24" i="15" a="1"/>
  <c r="AH24" i="15" s="1"/>
  <c r="AH45" i="15" a="1"/>
  <c r="AH45" i="15" s="1"/>
  <c r="AH75" i="15" a="1"/>
  <c r="AH75" i="15" s="1"/>
  <c r="AH93" i="15" a="1"/>
  <c r="AH93" i="15" s="1"/>
  <c r="AG110" i="15" a="1"/>
  <c r="AG110" i="15" s="1"/>
  <c r="AB110" i="15" s="1"/>
  <c r="AH46" i="15" a="1"/>
  <c r="AH46" i="15" s="1"/>
  <c r="AH10" i="15" a="1"/>
  <c r="AH10" i="15" s="1"/>
  <c r="AH22" i="15" a="1"/>
  <c r="AH22" i="15" s="1"/>
  <c r="AH32" i="15" a="1"/>
  <c r="AH32" i="15" s="1"/>
  <c r="AG40" i="15" a="1"/>
  <c r="AG40" i="15" s="1"/>
  <c r="AB40" i="15" s="1"/>
  <c r="AG10" i="15" a="1"/>
  <c r="AG10" i="15" s="1"/>
  <c r="AB10" i="15" s="1"/>
  <c r="AG35" i="15" a="1"/>
  <c r="AG35" i="15" s="1"/>
  <c r="AB35" i="15" s="1"/>
  <c r="AH20" i="15" a="1"/>
  <c r="AH20" i="15" s="1"/>
  <c r="AH30" i="15" a="1"/>
  <c r="AH30" i="15" s="1"/>
  <c r="AG36" i="15" a="1"/>
  <c r="AG36" i="15" s="1"/>
  <c r="AB36" i="15" s="1"/>
  <c r="AH78" i="15" a="1"/>
  <c r="AH78" i="15" s="1"/>
  <c r="AG94" i="15" a="1"/>
  <c r="AG94" i="15" s="1"/>
  <c r="AB94" i="15" s="1"/>
  <c r="AG34" i="15" a="1"/>
  <c r="AG34" i="15" s="1"/>
  <c r="AB34" i="15" s="1"/>
  <c r="AH54" i="15" a="1"/>
  <c r="AH54" i="15" s="1"/>
  <c r="AG9" i="15" a="1"/>
  <c r="AG9" i="15" s="1"/>
  <c r="AB9" i="15" s="1"/>
  <c r="AH38" i="15" a="1"/>
  <c r="AH38" i="15" s="1"/>
  <c r="AG15" i="15" a="1"/>
  <c r="AG15" i="15" s="1"/>
  <c r="AB15" i="15" s="1"/>
  <c r="AH33" i="15" a="1"/>
  <c r="AH33" i="15" s="1"/>
  <c r="AH50" i="15" a="1"/>
  <c r="AH50" i="15" s="1"/>
  <c r="AG48" i="15" a="1"/>
  <c r="AG48" i="15" s="1"/>
  <c r="AB48" i="15" s="1"/>
  <c r="AH35" i="15" a="1"/>
  <c r="AH35" i="15" s="1"/>
  <c r="AG61" i="15" a="1"/>
  <c r="AG61" i="15" s="1"/>
  <c r="AB61" i="15" s="1"/>
  <c r="AH77" i="15" a="1"/>
  <c r="AH77" i="15" s="1"/>
  <c r="AH95" i="15" a="1"/>
  <c r="AH95" i="15" s="1"/>
  <c r="AH70" i="15" a="1"/>
  <c r="AH70" i="15" s="1"/>
  <c r="AG62" i="15" a="1"/>
  <c r="AG62" i="15" s="1"/>
  <c r="AB62" i="15" s="1"/>
  <c r="AH60" i="15" a="1"/>
  <c r="AH60" i="15" s="1"/>
  <c r="AH26" i="15" a="1"/>
  <c r="AH26" i="15" s="1"/>
  <c r="AG55" i="15" a="1"/>
  <c r="AG55" i="15" s="1"/>
  <c r="AB55" i="15" s="1"/>
  <c r="AG18" i="15" a="1"/>
  <c r="AG18" i="15" s="1"/>
  <c r="AB18" i="15" s="1"/>
  <c r="AH9" i="15" a="1"/>
  <c r="AH9" i="15" s="1"/>
  <c r="AG51" i="15" a="1"/>
  <c r="AG51" i="15" s="1"/>
  <c r="AB51" i="15" s="1"/>
  <c r="AH15" i="15" a="1"/>
  <c r="AH15" i="15" s="1"/>
  <c r="AG22" i="15" a="1"/>
  <c r="AG22" i="15" s="1"/>
  <c r="AB22" i="15" s="1"/>
  <c r="AG65" i="15" a="1"/>
  <c r="AG65" i="15" s="1"/>
  <c r="AB65" i="15" s="1"/>
  <c r="AH84" i="15" a="1"/>
  <c r="AH84" i="15" s="1"/>
  <c r="AH96" i="15" a="1"/>
  <c r="AH96" i="15" s="1"/>
  <c r="AG8" i="15" a="1"/>
  <c r="AG8" i="15" s="1"/>
  <c r="AB8" i="15" s="1"/>
  <c r="AG42" i="15" a="1"/>
  <c r="AG42" i="15" s="1"/>
  <c r="AB42" i="15" s="1"/>
  <c r="AH66" i="15" a="1"/>
  <c r="AH66" i="15" s="1"/>
  <c r="AG24" i="15" a="1"/>
  <c r="AG24" i="15" s="1"/>
  <c r="AB24" i="15" s="1"/>
  <c r="AG25" i="15" a="1"/>
  <c r="AG25" i="15" s="1"/>
  <c r="AB25" i="15" s="1"/>
  <c r="AG28" i="15" a="1"/>
  <c r="AG28" i="15" s="1"/>
  <c r="AB28" i="15" s="1"/>
  <c r="AH56" i="15" a="1"/>
  <c r="AH56" i="15" s="1"/>
  <c r="AG7" i="15" a="1"/>
  <c r="AG7" i="15" s="1"/>
  <c r="AB7" i="15" s="1"/>
  <c r="AH42" i="15" a="1"/>
  <c r="AH42" i="15" s="1"/>
  <c r="AG27" i="15" a="1"/>
  <c r="AG27" i="15" s="1"/>
  <c r="AB27" i="15" s="1"/>
  <c r="AH85" i="15" a="1"/>
  <c r="AH85" i="15" s="1"/>
  <c r="AG97" i="15" a="1"/>
  <c r="AG97" i="15" s="1"/>
  <c r="AB97" i="15" s="1"/>
  <c r="AG39" i="15" a="1"/>
  <c r="AG39" i="15" s="1"/>
  <c r="AB39" i="15" s="1"/>
  <c r="AG38" i="15" a="1"/>
  <c r="AG38" i="15" s="1"/>
  <c r="AB38" i="15" s="1"/>
  <c r="AH52" i="15" a="1"/>
  <c r="AH52" i="15" s="1"/>
  <c r="AG20" i="15" a="1"/>
  <c r="AG20" i="15" s="1"/>
  <c r="AB20" i="15" s="1"/>
  <c r="AG66" i="15" a="1"/>
  <c r="AG66" i="15" s="1"/>
  <c r="AB66" i="15" s="1"/>
  <c r="AG29" i="15" a="1"/>
  <c r="AG29" i="15" s="1"/>
  <c r="AB29" i="15" s="1"/>
  <c r="AG59" i="15" a="1"/>
  <c r="AG59" i="15" s="1"/>
  <c r="AB59" i="15" s="1"/>
  <c r="AH17" i="15" a="1"/>
  <c r="AH17" i="15" s="1"/>
  <c r="AG52" i="15" a="1"/>
  <c r="AG52" i="15" s="1"/>
  <c r="AB52" i="15" s="1"/>
  <c r="AG50" i="15" a="1"/>
  <c r="AG50" i="15" s="1"/>
  <c r="AB50" i="15" s="1"/>
  <c r="AH91" i="15" a="1"/>
  <c r="AH91" i="15" s="1"/>
  <c r="AH98" i="15" a="1"/>
  <c r="AH98" i="15" s="1"/>
  <c r="AG73" i="15" a="1"/>
  <c r="AG73" i="15" s="1"/>
  <c r="AB73" i="15" s="1"/>
  <c r="AH19" i="15" a="1"/>
  <c r="AH19" i="15" s="1"/>
  <c r="AH65" i="15" a="1"/>
  <c r="AH65" i="15" s="1"/>
  <c r="AH51" i="15" a="1"/>
  <c r="AH51" i="15" s="1"/>
  <c r="AH25" i="15" a="1"/>
  <c r="AH25" i="15" s="1"/>
  <c r="AG19" i="15" a="1"/>
  <c r="AG19" i="15" s="1"/>
  <c r="AB19" i="15" s="1"/>
  <c r="AH58" i="15" a="1"/>
  <c r="AH58" i="15" s="1"/>
  <c r="AH69" i="15" a="1"/>
  <c r="AH69" i="15" s="1"/>
  <c r="AH39" i="15" a="1"/>
  <c r="AH39" i="15" s="1"/>
  <c r="AG17" i="15" a="1"/>
  <c r="AG17" i="15" s="1"/>
  <c r="AB17" i="15" s="1"/>
  <c r="AG76" i="15" a="1"/>
  <c r="AG76" i="15" s="1"/>
  <c r="AB76" i="15" s="1"/>
  <c r="AG91" i="15" a="1"/>
  <c r="AG91" i="15" s="1"/>
  <c r="AB91" i="15" s="1"/>
  <c r="AG104" i="15" a="1"/>
  <c r="AG104" i="15" s="1"/>
  <c r="AB104" i="15" s="1"/>
  <c r="AH72" i="15" a="1"/>
  <c r="AH72" i="15" s="1"/>
  <c r="AG111" i="15" a="1"/>
  <c r="AG111" i="15" s="1"/>
  <c r="AB111" i="15" s="1"/>
  <c r="AH111" i="15" a="1"/>
  <c r="AH111" i="15" s="1"/>
  <c r="AD112" i="15"/>
  <c r="AG71" i="15" a="1"/>
  <c r="AG71" i="15" s="1"/>
  <c r="AB71" i="15" s="1"/>
  <c r="AH71" i="15" a="1"/>
  <c r="AH71" i="15" s="1"/>
  <c r="AG72" i="15" a="1"/>
  <c r="AG72" i="15" s="1"/>
  <c r="AB72" i="15" s="1"/>
  <c r="AG23" i="15" a="1"/>
  <c r="AG23" i="15" s="1"/>
  <c r="AB23" i="15" s="1"/>
  <c r="AH28" i="15" a="1"/>
  <c r="AH28" i="15" s="1"/>
  <c r="AH63" i="15" a="1"/>
  <c r="AH63" i="15" s="1"/>
  <c r="AG45" i="15" a="1"/>
  <c r="AG45" i="15" s="1"/>
  <c r="AB45" i="15" s="1"/>
  <c r="AH59" i="15" a="1"/>
  <c r="AH59" i="15" s="1"/>
  <c r="AG33" i="15" a="1"/>
  <c r="AG33" i="15" s="1"/>
  <c r="AB33" i="15" s="1"/>
  <c r="AH53" i="15" a="1"/>
  <c r="AH53" i="15" s="1"/>
  <c r="AH14" i="15" a="1"/>
  <c r="AH14" i="15" s="1"/>
  <c r="AG16" i="15" a="1"/>
  <c r="AG16" i="15" s="1"/>
  <c r="AB16" i="15" s="1"/>
  <c r="AH61" i="15" a="1"/>
  <c r="AH61" i="15" s="1"/>
  <c r="AH48" i="15" a="1"/>
  <c r="AH48" i="15" s="1"/>
  <c r="AH6" i="15" a="1"/>
  <c r="AH6" i="15" s="1"/>
  <c r="AH67" i="15" a="1"/>
  <c r="AH67" i="15" s="1"/>
  <c r="AG41" i="15" a="1"/>
  <c r="AG41" i="15" s="1"/>
  <c r="AB41" i="15" s="1"/>
  <c r="AH49" i="15" a="1"/>
  <c r="AH49" i="15" s="1"/>
  <c r="AH16" i="15" a="1"/>
  <c r="AH16" i="15" s="1"/>
  <c r="AG57" i="15" a="1"/>
  <c r="AG57" i="15" s="1"/>
  <c r="AB57" i="15" s="1"/>
  <c r="AG60" i="15" a="1"/>
  <c r="AG60" i="15" s="1"/>
  <c r="AB60" i="15" s="1"/>
  <c r="AG6" i="15" a="1"/>
  <c r="AG6" i="15" s="1"/>
  <c r="AB6" i="15" s="1"/>
  <c r="AG53" i="15" a="1"/>
  <c r="AG53" i="15" s="1"/>
  <c r="AB53" i="15" s="1"/>
  <c r="AG37" i="15" a="1"/>
  <c r="AG37" i="15" s="1"/>
  <c r="AB37" i="15" s="1"/>
  <c r="AH41" i="15" a="1"/>
  <c r="AH41" i="15" s="1"/>
  <c r="AG67" i="15" a="1"/>
  <c r="AG67" i="15" s="1"/>
  <c r="AB67" i="15" s="1"/>
  <c r="AG63" i="15" a="1"/>
  <c r="AG63" i="15" s="1"/>
  <c r="AB63" i="15" s="1"/>
  <c r="AG12" i="15" a="1"/>
  <c r="AG12" i="15" s="1"/>
  <c r="AB12" i="15" s="1"/>
  <c r="AG47" i="15" a="1"/>
  <c r="AG47" i="15" s="1"/>
  <c r="AB47" i="15" s="1"/>
  <c r="AG46" i="15" a="1"/>
  <c r="AG46" i="15" s="1"/>
  <c r="AB46" i="15" s="1"/>
  <c r="AH23" i="15" a="1"/>
  <c r="AH23" i="15" s="1"/>
  <c r="AH27" i="15" a="1"/>
  <c r="AH27" i="15" s="1"/>
  <c r="AH21" i="15" a="1"/>
  <c r="AH21" i="15" s="1"/>
  <c r="AG56" i="15" a="1"/>
  <c r="AG56" i="15" s="1"/>
  <c r="AB56" i="15" s="1"/>
  <c r="AH73" i="15" a="1"/>
  <c r="AH73" i="15" s="1"/>
  <c r="AG68" i="15" a="1"/>
  <c r="AG68" i="15" s="1"/>
  <c r="AB68" i="15" s="1"/>
  <c r="AH36" i="15" a="1"/>
  <c r="AH36" i="15" s="1"/>
  <c r="AH37" i="15" a="1"/>
  <c r="AH37" i="15" s="1"/>
  <c r="AH64" i="15" a="1"/>
  <c r="AH64" i="15" s="1"/>
  <c r="AH57" i="15" a="1"/>
  <c r="AH57" i="15" s="1"/>
  <c r="AH47" i="15" a="1"/>
  <c r="AH47" i="15" s="1"/>
  <c r="AG11" i="15" a="1"/>
  <c r="AG11" i="15" s="1"/>
  <c r="AB11" i="15" s="1"/>
  <c r="AG13" i="15" a="1"/>
  <c r="AG13" i="15" s="1"/>
  <c r="AB13" i="15" s="1"/>
  <c r="AG26" i="15" a="1"/>
  <c r="AG26" i="15" s="1"/>
  <c r="AB26" i="15" s="1"/>
  <c r="AG21" i="15" a="1"/>
  <c r="AG21" i="15" s="1"/>
  <c r="AB21" i="15" s="1"/>
  <c r="AG69" i="15" a="1"/>
  <c r="AG69" i="15" s="1"/>
  <c r="AB69" i="15" s="1"/>
  <c r="AH68" i="15" a="1"/>
  <c r="AH68" i="15" s="1"/>
  <c r="AG74" i="15" a="1"/>
  <c r="AG74" i="15" s="1"/>
  <c r="AB74" i="15" s="1"/>
  <c r="AH74" i="15" a="1"/>
  <c r="AH74" i="15" s="1"/>
  <c r="AH62" i="15" a="1"/>
  <c r="AH62" i="15" s="1"/>
  <c r="AG64" i="15" a="1"/>
  <c r="AG64" i="15" s="1"/>
  <c r="AB64" i="15" s="1"/>
  <c r="AG77" i="15" a="1"/>
  <c r="AG77" i="15" s="1"/>
  <c r="AB77" i="15" s="1"/>
  <c r="AH76" i="15" a="1"/>
  <c r="AH76" i="15" s="1"/>
  <c r="AH80" i="15" a="1"/>
  <c r="AH80" i="15" s="1"/>
  <c r="AG80" i="15" a="1"/>
  <c r="AG80" i="15" s="1"/>
  <c r="AB80" i="15" s="1"/>
  <c r="AH81" i="15" a="1"/>
  <c r="AH81" i="15" s="1"/>
  <c r="AG81" i="15" a="1"/>
  <c r="AG81" i="15" s="1"/>
  <c r="AB81" i="15" s="1"/>
  <c r="AG85" i="15" a="1"/>
  <c r="AG85" i="15" s="1"/>
  <c r="AB85" i="15" s="1"/>
  <c r="AH86" i="15" a="1"/>
  <c r="AH86" i="15" s="1"/>
  <c r="AG86" i="15" a="1"/>
  <c r="AG86" i="15" s="1"/>
  <c r="AB86" i="15" s="1"/>
  <c r="AH87" i="15" a="1"/>
  <c r="AH87" i="15" s="1"/>
  <c r="AG87" i="15" a="1"/>
  <c r="AG87" i="15" s="1"/>
  <c r="AB87" i="15" s="1"/>
  <c r="AG88" i="15" a="1"/>
  <c r="AG88" i="15" s="1"/>
  <c r="AB88" i="15" s="1"/>
  <c r="AH89" i="15" a="1"/>
  <c r="AH89" i="15" s="1"/>
  <c r="AG90" i="15" a="1"/>
  <c r="AG90" i="15" s="1"/>
  <c r="AB90" i="15" s="1"/>
  <c r="AH90" i="15" a="1"/>
  <c r="AH90" i="15" s="1"/>
  <c r="AG92" i="15" a="1"/>
  <c r="AG92" i="15" s="1"/>
  <c r="AB92" i="15" s="1"/>
  <c r="AG93" i="15" a="1"/>
  <c r="AG93" i="15" s="1"/>
  <c r="AB93" i="15" s="1"/>
  <c r="AH94" i="15" a="1"/>
  <c r="AH94" i="15" s="1"/>
  <c r="AG95" i="15" a="1"/>
  <c r="AG95" i="15" s="1"/>
  <c r="AB95" i="15" s="1"/>
  <c r="AG96" i="15" a="1"/>
  <c r="AG96" i="15" s="1"/>
  <c r="AB96" i="15" s="1"/>
  <c r="AG98" i="15" a="1"/>
  <c r="AG98" i="15" s="1"/>
  <c r="AB98" i="15" s="1"/>
  <c r="AG99" i="15" a="1"/>
  <c r="AG99" i="15" s="1"/>
  <c r="AB99" i="15" s="1"/>
  <c r="AH97" i="15" a="1"/>
  <c r="AH97" i="15" s="1"/>
  <c r="AH99" i="15" a="1"/>
  <c r="AH99" i="15" s="1"/>
  <c r="AG101" i="15" a="1"/>
  <c r="AG101" i="15" s="1"/>
  <c r="AB101" i="15" s="1"/>
  <c r="AG100" i="15" a="1"/>
  <c r="AG100" i="15" s="1"/>
  <c r="AB100" i="15" s="1"/>
  <c r="AH100" i="15" a="1"/>
  <c r="AH100" i="15" s="1"/>
  <c r="AH101" i="15" a="1"/>
  <c r="AH101" i="15" s="1"/>
  <c r="AH102" i="15" a="1"/>
  <c r="AH102" i="15" s="1"/>
  <c r="AH103" i="15" a="1"/>
  <c r="AH103" i="15" s="1"/>
  <c r="AG103" i="15" a="1"/>
  <c r="AG103" i="15" s="1"/>
  <c r="AB103" i="15" s="1"/>
  <c r="AH104" i="15" a="1"/>
  <c r="AH104" i="15" s="1"/>
  <c r="AH106" i="15" a="1"/>
  <c r="AH106" i="15" s="1"/>
  <c r="AG106" i="15" a="1"/>
  <c r="AG106" i="15" s="1"/>
  <c r="AB106" i="15" s="1"/>
  <c r="AG107" i="15" a="1"/>
  <c r="AG107" i="15" s="1"/>
  <c r="AB107" i="15" s="1"/>
  <c r="AH107" i="15" a="1"/>
  <c r="AH107" i="15" s="1"/>
  <c r="AH109" i="15" a="1"/>
  <c r="AH109" i="15" s="1"/>
  <c r="AH110" i="15" a="1"/>
  <c r="AH110" i="15" s="1"/>
  <c r="AG109" i="15" a="1"/>
  <c r="AG109" i="15" s="1"/>
  <c r="AB109" i="15" s="1"/>
  <c r="AG4" i="15" l="1" a="1"/>
  <c r="AG4" i="15" s="1"/>
  <c r="AB4" i="15" s="1"/>
  <c r="AG5" i="15" a="1"/>
  <c r="AG5" i="15" s="1"/>
  <c r="AB5" i="15" s="1"/>
  <c r="AH4" i="15" a="1"/>
  <c r="AH4" i="15" s="1"/>
  <c r="AG82" i="15" a="1"/>
  <c r="AG82" i="15" s="1"/>
  <c r="AB82" i="15" s="1"/>
  <c r="AG43" i="15" a="1"/>
  <c r="AG43" i="15" s="1"/>
  <c r="AB43" i="15" s="1"/>
  <c r="AG44" i="15" a="1"/>
  <c r="AG44" i="15" s="1"/>
  <c r="AB44" i="15" s="1"/>
  <c r="AH43" i="15" a="1"/>
  <c r="AH43" i="15" s="1"/>
  <c r="AH44" i="15" a="1"/>
  <c r="AH44" i="15" s="1"/>
  <c r="AH82" i="15" a="1"/>
  <c r="AH82" i="15" s="1"/>
  <c r="AC113" i="15"/>
  <c r="AF112" i="15"/>
  <c r="AE112" i="15" s="1"/>
  <c r="AG112" i="15" l="1" a="1"/>
  <c r="AG112" i="15" s="1"/>
  <c r="AB112" i="15" s="1"/>
  <c r="AH112" i="15" a="1"/>
  <c r="AH112" i="15" s="1"/>
  <c r="AD113" i="15"/>
  <c r="AF113" i="15" l="1"/>
  <c r="AE113" i="15" s="1"/>
  <c r="AC114" i="15"/>
  <c r="AD114" i="15" l="1"/>
  <c r="AG113" i="15" a="1"/>
  <c r="AG113" i="15" s="1"/>
  <c r="AB113" i="15" s="1"/>
  <c r="AH113" i="15" a="1"/>
  <c r="AH113" i="15" s="1"/>
  <c r="AF114" i="15" l="1"/>
  <c r="AE114" i="15" s="1"/>
  <c r="AC115" i="15"/>
  <c r="AD115" i="15" l="1"/>
  <c r="AG114" i="15" a="1"/>
  <c r="AG114" i="15" s="1"/>
  <c r="AB114" i="15" s="1"/>
  <c r="AH114" i="15" a="1"/>
  <c r="AH114" i="15" s="1"/>
  <c r="AF115" i="15" l="1"/>
  <c r="AE115" i="15" s="1"/>
  <c r="AC116" i="15"/>
  <c r="AD116" i="15" l="1"/>
  <c r="AG115" i="15" a="1"/>
  <c r="AG115" i="15" s="1"/>
  <c r="AB115" i="15" s="1"/>
  <c r="AH115" i="15" a="1"/>
  <c r="AH115" i="15" s="1"/>
  <c r="AC117" i="15" l="1"/>
  <c r="AF116" i="15"/>
  <c r="AE116" i="15" s="1"/>
  <c r="AD117" i="15" l="1"/>
  <c r="AH116" i="15" a="1"/>
  <c r="AH116" i="15" s="1"/>
  <c r="AG116" i="15" a="1"/>
  <c r="AG116" i="15" s="1"/>
  <c r="AB116" i="15" s="1"/>
  <c r="AF117" i="15" l="1"/>
  <c r="AE117" i="15" s="1"/>
  <c r="AC118" i="15"/>
  <c r="AD118" i="15" l="1"/>
  <c r="AG117" i="15" a="1"/>
  <c r="AG117" i="15" s="1"/>
  <c r="AB117" i="15" s="1"/>
  <c r="AH117" i="15" a="1"/>
  <c r="AH117" i="15" s="1"/>
  <c r="AC119" i="15" l="1"/>
  <c r="AF118" i="15"/>
  <c r="AE118" i="15" s="1"/>
  <c r="AD119" i="15" l="1"/>
  <c r="AH118" i="15" a="1"/>
  <c r="AH118" i="15" s="1"/>
  <c r="AG118" i="15" a="1"/>
  <c r="AG118" i="15" s="1"/>
  <c r="AB118" i="15" s="1"/>
  <c r="AF119" i="15" l="1"/>
  <c r="AE119" i="15" s="1"/>
  <c r="AC120" i="15"/>
  <c r="AH119" i="15" l="1" a="1"/>
  <c r="AH119" i="15" s="1"/>
  <c r="AG119" i="15" a="1"/>
  <c r="AG119" i="15" s="1"/>
  <c r="AB119" i="15" s="1"/>
  <c r="AD120" i="15"/>
  <c r="AF120" i="15" l="1"/>
  <c r="AE120" i="15" s="1"/>
  <c r="AC121" i="15"/>
  <c r="AD121" i="15" l="1"/>
  <c r="AG120" i="15" a="1"/>
  <c r="AG120" i="15" s="1"/>
  <c r="AB120" i="15" s="1"/>
  <c r="AH120" i="15" a="1"/>
  <c r="AH120" i="15" s="1"/>
  <c r="AC122" i="15" l="1"/>
  <c r="AF121" i="15"/>
  <c r="AE121" i="15" s="1"/>
  <c r="AD122" i="15" l="1"/>
  <c r="AH121" i="15" a="1"/>
  <c r="AH121" i="15" s="1"/>
  <c r="AG121" i="15" a="1"/>
  <c r="AG121" i="15" s="1"/>
  <c r="AB121" i="15" s="1"/>
  <c r="AC123" i="15" l="1"/>
  <c r="AF122" i="15"/>
  <c r="AE122" i="15" s="1"/>
  <c r="AG122" i="15" l="1" a="1"/>
  <c r="AG122" i="15" s="1"/>
  <c r="AB122" i="15" s="1"/>
  <c r="AH122" i="15" a="1"/>
  <c r="AH122" i="15" s="1"/>
  <c r="AD123" i="15"/>
  <c r="AF123" i="15" l="1"/>
  <c r="AE123" i="15" s="1"/>
  <c r="AC124" i="15"/>
  <c r="AG123" i="15" l="1" a="1"/>
  <c r="AG123" i="15" s="1"/>
  <c r="AB123" i="15" s="1"/>
  <c r="AH123" i="15" a="1"/>
  <c r="AH123" i="15" s="1"/>
  <c r="AD124" i="15"/>
  <c r="AC125" i="15" l="1"/>
  <c r="AF124" i="15"/>
  <c r="AE124" i="15" s="1"/>
  <c r="AD125" i="15" l="1"/>
  <c r="AG124" i="15" a="1"/>
  <c r="AG124" i="15" s="1"/>
  <c r="AB124" i="15" s="1"/>
  <c r="AH124" i="15" a="1"/>
  <c r="AH124" i="15" s="1"/>
  <c r="AC126" i="15" l="1"/>
  <c r="AF125" i="15"/>
  <c r="AE125" i="15" s="1"/>
  <c r="AD126" i="15" l="1"/>
  <c r="AG125" i="15" a="1"/>
  <c r="AG125" i="15" s="1"/>
  <c r="AB125" i="15" s="1"/>
  <c r="AH125" i="15" a="1"/>
  <c r="AH125" i="15" s="1"/>
  <c r="AF126" i="15" l="1"/>
  <c r="AE126" i="15" s="1"/>
  <c r="AC127" i="15"/>
  <c r="AD127" i="15" l="1"/>
  <c r="AG126" i="15" a="1"/>
  <c r="AG126" i="15" s="1"/>
  <c r="AB126" i="15" s="1"/>
  <c r="AH126" i="15" a="1"/>
  <c r="AH126" i="15" s="1"/>
  <c r="AF127" i="15" l="1"/>
  <c r="AE127" i="15" s="1"/>
  <c r="AC128" i="15"/>
  <c r="AD128" i="15" l="1"/>
  <c r="AH127" i="15" a="1"/>
  <c r="AH127" i="15" s="1"/>
  <c r="AG127" i="15" a="1"/>
  <c r="AG127" i="15" s="1"/>
  <c r="AB127" i="15" s="1"/>
  <c r="AF128" i="15" l="1"/>
  <c r="AE128" i="15" s="1"/>
  <c r="AC129" i="15"/>
  <c r="AD129" i="15" l="1"/>
  <c r="AG128" i="15" a="1"/>
  <c r="AG128" i="15" s="1"/>
  <c r="AB128" i="15" s="1"/>
  <c r="AH128" i="15" a="1"/>
  <c r="AH128" i="15" s="1"/>
  <c r="AC130" i="15" l="1"/>
  <c r="AF129" i="15"/>
  <c r="AE129" i="15" s="1"/>
  <c r="AG129" i="15" l="1" a="1"/>
  <c r="AG129" i="15" s="1"/>
  <c r="AB129" i="15" s="1"/>
  <c r="AH129" i="15" a="1"/>
  <c r="AH129" i="15" s="1"/>
  <c r="AD130" i="15"/>
  <c r="AC131" i="15" l="1"/>
  <c r="AF130" i="15"/>
  <c r="AE130" i="15" s="1"/>
  <c r="AH130" i="15" l="1" a="1"/>
  <c r="AH130" i="15" s="1"/>
  <c r="AG130" i="15" a="1"/>
  <c r="AG130" i="15" s="1"/>
  <c r="AB130" i="15" s="1"/>
  <c r="AD131" i="15"/>
  <c r="AF131" i="15" l="1"/>
  <c r="AE131" i="15" s="1"/>
  <c r="AC132" i="15"/>
  <c r="AD132" i="15" l="1"/>
  <c r="AG131" i="15" a="1"/>
  <c r="AG131" i="15" s="1"/>
  <c r="AB131" i="15" s="1"/>
  <c r="AH131" i="15" a="1"/>
  <c r="AH131" i="15" s="1"/>
  <c r="AC133" i="15" l="1"/>
  <c r="AF132" i="15"/>
  <c r="AE132" i="15" s="1"/>
  <c r="AG132" i="15" l="1" a="1"/>
  <c r="AG132" i="15" s="1"/>
  <c r="AB132" i="15" s="1"/>
  <c r="AH132" i="15" a="1"/>
  <c r="AH132" i="15" s="1"/>
  <c r="AD133" i="15"/>
  <c r="AC134" i="15" l="1"/>
  <c r="AF133" i="15"/>
  <c r="AE133" i="15" s="1"/>
  <c r="AG133" i="15" l="1" a="1"/>
  <c r="AG133" i="15" s="1"/>
  <c r="AB133" i="15" s="1"/>
  <c r="AH133" i="15" a="1"/>
  <c r="AH133" i="15" s="1"/>
  <c r="AD134" i="15"/>
  <c r="AF134" i="15" l="1"/>
  <c r="AE134" i="15" s="1"/>
  <c r="AC135" i="15"/>
  <c r="AD135" i="15" l="1"/>
  <c r="AG134" i="15" a="1"/>
  <c r="AG134" i="15" s="1"/>
  <c r="AB134" i="15" s="1"/>
  <c r="AH134" i="15" a="1"/>
  <c r="AH134" i="15" s="1"/>
  <c r="AF135" i="15" l="1"/>
  <c r="AE135" i="15" s="1"/>
  <c r="AC136" i="15"/>
  <c r="AD136" i="15" l="1"/>
  <c r="AG135" i="15" a="1"/>
  <c r="AG135" i="15" s="1"/>
  <c r="AB135" i="15" s="1"/>
  <c r="AH135" i="15" a="1"/>
  <c r="AH135" i="15" s="1"/>
  <c r="AC137" i="15" l="1"/>
  <c r="AF136" i="15"/>
  <c r="AE136" i="15" s="1"/>
  <c r="AG136" i="15" l="1" a="1"/>
  <c r="AG136" i="15" s="1"/>
  <c r="AB136" i="15" s="1"/>
  <c r="AH136" i="15" a="1"/>
  <c r="AH136" i="15" s="1"/>
  <c r="AD137" i="15"/>
  <c r="AC138" i="15" l="1"/>
  <c r="AF137" i="15"/>
  <c r="AE137" i="15" s="1"/>
  <c r="AG137" i="15" l="1" a="1"/>
  <c r="AG137" i="15" s="1"/>
  <c r="AB137" i="15" s="1"/>
  <c r="AH137" i="15" a="1"/>
  <c r="AH137" i="15" s="1"/>
  <c r="AD138" i="15"/>
  <c r="AF138" i="15" l="1"/>
  <c r="AE138" i="15" s="1"/>
  <c r="AC139" i="15"/>
  <c r="AD139" i="15" l="1"/>
  <c r="AG138" i="15" a="1"/>
  <c r="AG138" i="15" s="1"/>
  <c r="AB138" i="15" s="1"/>
  <c r="AH138" i="15" a="1"/>
  <c r="AH138" i="15" s="1"/>
  <c r="AC140" i="15" l="1"/>
  <c r="AF139" i="15"/>
  <c r="AE139" i="15" s="1"/>
  <c r="AG139" i="15" l="1" a="1"/>
  <c r="AG139" i="15" s="1"/>
  <c r="AB139" i="15" s="1"/>
  <c r="AH139" i="15" a="1"/>
  <c r="AH139" i="15" s="1"/>
  <c r="AD140" i="15"/>
  <c r="AC141" i="15" l="1"/>
  <c r="AF140" i="15"/>
  <c r="AE140" i="15" s="1"/>
  <c r="AG140" i="15" l="1" a="1"/>
  <c r="AG140" i="15" s="1"/>
  <c r="AB140" i="15" s="1"/>
  <c r="AH140" i="15" a="1"/>
  <c r="AH140" i="15" s="1"/>
  <c r="AD141" i="15"/>
  <c r="AF141" i="15" l="1"/>
  <c r="AE141" i="15" s="1"/>
  <c r="AC142" i="15"/>
  <c r="AD142" i="15" l="1"/>
  <c r="AG141" i="15" a="1"/>
  <c r="AG141" i="15" s="1"/>
  <c r="AB141" i="15" s="1"/>
  <c r="AH141" i="15" a="1"/>
  <c r="AH141" i="15" s="1"/>
  <c r="AC143" i="15" l="1"/>
  <c r="AF142" i="15"/>
  <c r="AE142" i="15" s="1"/>
  <c r="AH142" i="15" l="1" a="1"/>
  <c r="AH142" i="15" s="1"/>
  <c r="AG142" i="15" a="1"/>
  <c r="AG142" i="15" s="1"/>
  <c r="AB142" i="15" s="1"/>
  <c r="AD143" i="15"/>
  <c r="AF143" i="15" l="1"/>
  <c r="AE143" i="15" s="1"/>
  <c r="AC144" i="15"/>
  <c r="AD144" i="15" l="1"/>
  <c r="AG143" i="15" a="1"/>
  <c r="AG143" i="15" s="1"/>
  <c r="AB143" i="15" s="1"/>
  <c r="AH143" i="15" a="1"/>
  <c r="AH143" i="15" s="1"/>
  <c r="AF144" i="15" l="1"/>
  <c r="AE144" i="15" s="1"/>
  <c r="AC145" i="15"/>
  <c r="AD145" i="15" l="1"/>
  <c r="AG144" i="15" a="1"/>
  <c r="AG144" i="15" s="1"/>
  <c r="AB144" i="15" s="1"/>
  <c r="AH144" i="15" a="1"/>
  <c r="AH144" i="15" s="1"/>
  <c r="AC146" i="15" l="1"/>
  <c r="AF145" i="15"/>
  <c r="AE145" i="15" s="1"/>
  <c r="AG145" i="15" l="1" a="1"/>
  <c r="AG145" i="15" s="1"/>
  <c r="AB145" i="15" s="1"/>
  <c r="AH145" i="15" a="1"/>
  <c r="AH145" i="15" s="1"/>
  <c r="AD146" i="15"/>
  <c r="AF146" i="15" l="1"/>
  <c r="AE146" i="15" s="1"/>
  <c r="AC147" i="15"/>
  <c r="AD147" i="15" l="1"/>
  <c r="AG146" i="15" a="1"/>
  <c r="AG146" i="15" s="1"/>
  <c r="AB146" i="15" s="1"/>
  <c r="AH146" i="15" a="1"/>
  <c r="AH146" i="15" s="1"/>
  <c r="AC148" i="15" l="1"/>
  <c r="AF147" i="15"/>
  <c r="AE147" i="15" s="1"/>
  <c r="AG147" i="15" l="1" a="1"/>
  <c r="AG147" i="15" s="1"/>
  <c r="AB147" i="15" s="1"/>
  <c r="AH147" i="15" a="1"/>
  <c r="AH147" i="15" s="1"/>
  <c r="AD148" i="15"/>
  <c r="AC149" i="15" l="1"/>
  <c r="AF148" i="15"/>
  <c r="AE148" i="15" s="1"/>
  <c r="AG148" i="15" l="1" a="1"/>
  <c r="AG148" i="15" s="1"/>
  <c r="AB148" i="15" s="1"/>
  <c r="AH148" i="15" a="1"/>
  <c r="AH148" i="15" s="1"/>
  <c r="AD149" i="15"/>
  <c r="AF149" i="15" l="1"/>
  <c r="AE149" i="15" s="1"/>
  <c r="AC150" i="15"/>
  <c r="AD150" i="15" l="1"/>
  <c r="AH149" i="15" a="1"/>
  <c r="AH149" i="15" s="1"/>
  <c r="AG149" i="15" a="1"/>
  <c r="AG149" i="15" s="1"/>
  <c r="AB149" i="15" s="1"/>
  <c r="AC151" i="15" l="1"/>
  <c r="AF150" i="15"/>
  <c r="AE150" i="15" s="1"/>
  <c r="AG150" i="15" l="1" a="1"/>
  <c r="AG150" i="15" s="1"/>
  <c r="AB150" i="15" s="1"/>
  <c r="AH150" i="15" a="1"/>
  <c r="AH150" i="15" s="1"/>
  <c r="AD151" i="15"/>
  <c r="AF151" i="15" l="1"/>
  <c r="AE151" i="15" s="1"/>
  <c r="AC152" i="15"/>
  <c r="AD152" i="15" l="1"/>
  <c r="AH151" i="15" a="1"/>
  <c r="AH151" i="15" s="1"/>
  <c r="AG151" i="15" a="1"/>
  <c r="AG151" i="15" s="1"/>
  <c r="AB151" i="15" s="1"/>
  <c r="AF152" i="15" l="1"/>
  <c r="AE152" i="15" s="1"/>
  <c r="AC153" i="15"/>
  <c r="AD153" i="15" l="1"/>
  <c r="AG152" i="15" a="1"/>
  <c r="AG152" i="15" s="1"/>
  <c r="AB152" i="15" s="1"/>
  <c r="AH152" i="15" a="1"/>
  <c r="AH152" i="15" s="1"/>
  <c r="AC154" i="15" l="1"/>
  <c r="AF153" i="15"/>
  <c r="AE153" i="15" s="1"/>
  <c r="AG153" i="15" l="1" a="1"/>
  <c r="AG153" i="15" s="1"/>
  <c r="AB153" i="15" s="1"/>
  <c r="AH153" i="15" a="1"/>
  <c r="AH153" i="15" s="1"/>
  <c r="AD154" i="15"/>
  <c r="AC155" i="15" l="1"/>
  <c r="AF154" i="15"/>
  <c r="AE154" i="15" s="1"/>
  <c r="AH154" i="15" l="1" a="1"/>
  <c r="AH154" i="15" s="1"/>
  <c r="AG154" i="15" a="1"/>
  <c r="AG154" i="15" s="1"/>
  <c r="AB154" i="15" s="1"/>
  <c r="AD155" i="15"/>
  <c r="AF155" i="15" l="1"/>
  <c r="AE155" i="15" s="1"/>
  <c r="AC156" i="15"/>
  <c r="AD156" i="15" l="1"/>
  <c r="AG155" i="15" a="1"/>
  <c r="AG155" i="15" s="1"/>
  <c r="AB155" i="15" s="1"/>
  <c r="AH155" i="15" a="1"/>
  <c r="AH155" i="15" s="1"/>
  <c r="AC157" i="15" l="1"/>
  <c r="AF156" i="15"/>
  <c r="AE156" i="15" s="1"/>
  <c r="AG156" i="15" l="1" a="1"/>
  <c r="AG156" i="15" s="1"/>
  <c r="AB156" i="15" s="1"/>
  <c r="AH156" i="15" a="1"/>
  <c r="AH156" i="15" s="1"/>
  <c r="AD157" i="15"/>
  <c r="AC158" i="15" l="1"/>
  <c r="AF157" i="15"/>
  <c r="AE157" i="15" s="1"/>
  <c r="AG157" i="15" l="1" a="1"/>
  <c r="AG157" i="15" s="1"/>
  <c r="AB157" i="15" s="1"/>
  <c r="AH157" i="15" a="1"/>
  <c r="AH157" i="15" s="1"/>
  <c r="AD158" i="15"/>
  <c r="AF158" i="15" l="1"/>
  <c r="AE158" i="15" s="1"/>
  <c r="AC159" i="15"/>
  <c r="AD159" i="15" l="1"/>
  <c r="AG158" i="15" a="1"/>
  <c r="AG158" i="15" s="1"/>
  <c r="AB158" i="15" s="1"/>
  <c r="AH158" i="15" a="1"/>
  <c r="AH158" i="15" s="1"/>
  <c r="AF159" i="15" l="1"/>
  <c r="AE159" i="15" s="1"/>
  <c r="AC160" i="15"/>
  <c r="AD160" i="15" l="1"/>
  <c r="AG159" i="15" a="1"/>
  <c r="AG159" i="15" s="1"/>
  <c r="AB159" i="15" s="1"/>
  <c r="AH159" i="15" a="1"/>
  <c r="AH159" i="15" s="1"/>
  <c r="AF160" i="15" l="1"/>
  <c r="AE160" i="15" s="1"/>
  <c r="AC161" i="15"/>
  <c r="AD161" i="15" l="1"/>
  <c r="AG160" i="15" a="1"/>
  <c r="AG160" i="15" s="1"/>
  <c r="AB160" i="15" s="1"/>
  <c r="AH160" i="15" a="1"/>
  <c r="AH160" i="15" s="1"/>
  <c r="AC162" i="15" l="1"/>
  <c r="AF161" i="15"/>
  <c r="AE161" i="15" s="1"/>
  <c r="AG161" i="15" l="1" a="1"/>
  <c r="AG161" i="15" s="1"/>
  <c r="AB161" i="15" s="1"/>
  <c r="AH161" i="15" a="1"/>
  <c r="AH161" i="15" s="1"/>
  <c r="AD162" i="15"/>
  <c r="AC163" i="15" l="1"/>
  <c r="AF162" i="15"/>
  <c r="AE162" i="15" s="1"/>
  <c r="AG162" i="15" l="1" a="1"/>
  <c r="AG162" i="15" s="1"/>
  <c r="AB162" i="15" s="1"/>
  <c r="AH162" i="15" a="1"/>
  <c r="AH162" i="15" s="1"/>
  <c r="AD163" i="15"/>
  <c r="AF163" i="15" l="1"/>
  <c r="AE163" i="15" s="1"/>
  <c r="AC164" i="15"/>
  <c r="AD164" i="15" l="1"/>
  <c r="AG163" i="15" a="1"/>
  <c r="AG163" i="15" s="1"/>
  <c r="AB163" i="15" s="1"/>
  <c r="AH163" i="15" a="1"/>
  <c r="AH163" i="15" s="1"/>
  <c r="AC165" i="15" l="1"/>
  <c r="AF164" i="15"/>
  <c r="AE164" i="15" s="1"/>
  <c r="AG164" i="15" l="1" a="1"/>
  <c r="AG164" i="15" s="1"/>
  <c r="AB164" i="15" s="1"/>
  <c r="AH164" i="15" a="1"/>
  <c r="AH164" i="15" s="1"/>
  <c r="AD165" i="15"/>
  <c r="AC166" i="15" l="1"/>
  <c r="AF165" i="15"/>
  <c r="AE165" i="15" s="1"/>
  <c r="AG165" i="15" l="1" a="1"/>
  <c r="AG165" i="15" s="1"/>
  <c r="AB165" i="15" s="1"/>
  <c r="AH165" i="15" a="1"/>
  <c r="AH165" i="15" s="1"/>
  <c r="AD166" i="15"/>
  <c r="AF166" i="15" l="1"/>
  <c r="AE166" i="15" s="1"/>
  <c r="AC167" i="15"/>
  <c r="AD167" i="15" l="1"/>
  <c r="AG166" i="15" a="1"/>
  <c r="AG166" i="15" s="1"/>
  <c r="AB166" i="15" s="1"/>
  <c r="AH166" i="15" a="1"/>
  <c r="AH166" i="15" s="1"/>
  <c r="AF167" i="15" l="1"/>
  <c r="AE167" i="15" s="1"/>
  <c r="AC168" i="15"/>
  <c r="AD168" i="15" l="1"/>
  <c r="AH167" i="15" a="1"/>
  <c r="AH167" i="15" s="1"/>
  <c r="AG167" i="15" a="1"/>
  <c r="AG167" i="15" s="1"/>
  <c r="AB167" i="15" s="1"/>
  <c r="AC169" i="15" l="1"/>
  <c r="AF168" i="15"/>
  <c r="AE168" i="15" s="1"/>
  <c r="AG168" i="15" l="1" a="1"/>
  <c r="AG168" i="15" s="1"/>
  <c r="AB168" i="15" s="1"/>
  <c r="AH168" i="15" a="1"/>
  <c r="AH168" i="15" s="1"/>
  <c r="AD169" i="15"/>
  <c r="AC170" i="15" l="1"/>
  <c r="AF169" i="15"/>
  <c r="AE169" i="15" s="1"/>
  <c r="AG169" i="15" l="1" a="1"/>
  <c r="AG169" i="15" s="1"/>
  <c r="AB169" i="15" s="1"/>
  <c r="AH169" i="15" a="1"/>
  <c r="AH169" i="15" s="1"/>
  <c r="AD170" i="15"/>
  <c r="AF170" i="15" l="1"/>
  <c r="AE170" i="15" s="1"/>
  <c r="AC171" i="15"/>
  <c r="AD171" i="15" l="1"/>
  <c r="AG170" i="15" a="1"/>
  <c r="AG170" i="15" s="1"/>
  <c r="AB170" i="15" s="1"/>
  <c r="AH170" i="15" a="1"/>
  <c r="AH170" i="15" s="1"/>
  <c r="AC172" i="15" l="1"/>
  <c r="AF171" i="15"/>
  <c r="AE171" i="15" s="1"/>
  <c r="AG171" i="15" l="1" a="1"/>
  <c r="AG171" i="15" s="1"/>
  <c r="AB171" i="15" s="1"/>
  <c r="AH171" i="15" a="1"/>
  <c r="AH171" i="15" s="1"/>
  <c r="AD172" i="15"/>
  <c r="AC173" i="15" l="1"/>
  <c r="AF172" i="15"/>
  <c r="AE172" i="15" s="1"/>
  <c r="AH172" i="15" l="1" a="1"/>
  <c r="AH172" i="15" s="1"/>
  <c r="AG172" i="15" a="1"/>
  <c r="AG172" i="15" s="1"/>
  <c r="AB172" i="15" s="1"/>
  <c r="AD173" i="15"/>
  <c r="AF173" i="15" l="1"/>
  <c r="AE173" i="15" s="1"/>
  <c r="AC174" i="15"/>
  <c r="AD174" i="15" l="1"/>
  <c r="AG173" i="15" a="1"/>
  <c r="AG173" i="15" s="1"/>
  <c r="AB173" i="15" s="1"/>
  <c r="AH173" i="15" a="1"/>
  <c r="AH173" i="15" s="1"/>
  <c r="AC175" i="15" l="1"/>
  <c r="AF174" i="15"/>
  <c r="AE174" i="15" s="1"/>
  <c r="AG174" i="15" l="1" a="1"/>
  <c r="AG174" i="15" s="1"/>
  <c r="AB174" i="15" s="1"/>
  <c r="AH174" i="15" a="1"/>
  <c r="AH174" i="15" s="1"/>
  <c r="AD175" i="15"/>
  <c r="AF175" i="15" l="1"/>
  <c r="AE175" i="15" s="1"/>
  <c r="AC176" i="15"/>
  <c r="AD176" i="15" l="1"/>
  <c r="AG175" i="15" a="1"/>
  <c r="AG175" i="15" s="1"/>
  <c r="AB175" i="15" s="1"/>
  <c r="AH175" i="15" a="1"/>
  <c r="AH175" i="15" s="1"/>
  <c r="AF176" i="15" l="1"/>
  <c r="AE176" i="15" s="1"/>
  <c r="AC177" i="15"/>
  <c r="AD177" i="15" l="1"/>
  <c r="AG176" i="15" a="1"/>
  <c r="AG176" i="15" s="1"/>
  <c r="AB176" i="15" s="1"/>
  <c r="AH176" i="15" a="1"/>
  <c r="AH176" i="15" s="1"/>
  <c r="AC178" i="15" l="1"/>
  <c r="AF177" i="15"/>
  <c r="AE177" i="15" s="1"/>
  <c r="AG177" i="15" l="1" a="1"/>
  <c r="AG177" i="15" s="1"/>
  <c r="AB177" i="15" s="1"/>
  <c r="AH177" i="15" a="1"/>
  <c r="AH177" i="15" s="1"/>
  <c r="AD178" i="15"/>
  <c r="AF178" i="15" l="1"/>
  <c r="AE178" i="15" s="1"/>
  <c r="AC179" i="15"/>
  <c r="AD179" i="15" l="1"/>
  <c r="AG178" i="15" a="1"/>
  <c r="AG178" i="15" s="1"/>
  <c r="AB178" i="15" s="1"/>
  <c r="AH178" i="15" a="1"/>
  <c r="AH178" i="15" s="1"/>
  <c r="AC180" i="15" l="1"/>
  <c r="AF179" i="15"/>
  <c r="AE179" i="15" s="1"/>
  <c r="AH179" i="15" l="1" a="1"/>
  <c r="AH179" i="15" s="1"/>
  <c r="AG179" i="15" a="1"/>
  <c r="AG179" i="15" s="1"/>
  <c r="AB179" i="15" s="1"/>
  <c r="AD180" i="15"/>
  <c r="AC181" i="15" l="1"/>
  <c r="AF180" i="15"/>
  <c r="AE180" i="15" s="1"/>
  <c r="AG180" i="15" l="1" a="1"/>
  <c r="AG180" i="15" s="1"/>
  <c r="AB180" i="15" s="1"/>
  <c r="AH180" i="15" a="1"/>
  <c r="AH180" i="15" s="1"/>
  <c r="AD181" i="15"/>
  <c r="AF181" i="15" l="1"/>
  <c r="AE181" i="15" s="1"/>
  <c r="AC182" i="15"/>
  <c r="AD182" i="15" l="1"/>
  <c r="AH181" i="15" a="1"/>
  <c r="AH181" i="15" s="1"/>
  <c r="AG181" i="15" a="1"/>
  <c r="AG181" i="15" s="1"/>
  <c r="AB181" i="15" s="1"/>
  <c r="AC183" i="15" l="1"/>
  <c r="AF182" i="15"/>
  <c r="AE182" i="15" s="1"/>
  <c r="AG182" i="15" l="1" a="1"/>
  <c r="AG182" i="15" s="1"/>
  <c r="AB182" i="15" s="1"/>
  <c r="AH182" i="15" a="1"/>
  <c r="AH182" i="15" s="1"/>
  <c r="AD183" i="15"/>
  <c r="AF183" i="15" l="1"/>
  <c r="AE183" i="15" s="1"/>
  <c r="AC184" i="15"/>
  <c r="AD184" i="15" l="1"/>
  <c r="AG183" i="15" a="1"/>
  <c r="AG183" i="15" s="1"/>
  <c r="AB183" i="15" s="1"/>
  <c r="AH183" i="15" a="1"/>
  <c r="AH183" i="15" s="1"/>
  <c r="AF184" i="15" l="1"/>
  <c r="AE184" i="15" s="1"/>
  <c r="AC185" i="15"/>
  <c r="AD185" i="15" l="1"/>
  <c r="AG184" i="15" a="1"/>
  <c r="AG184" i="15" s="1"/>
  <c r="AB184" i="15" s="1"/>
  <c r="AH184" i="15" a="1"/>
  <c r="AH184" i="15" s="1"/>
  <c r="AC186" i="15" l="1"/>
  <c r="AF185" i="15"/>
  <c r="AE185" i="15" s="1"/>
  <c r="AG185" i="15" l="1" a="1"/>
  <c r="AG185" i="15" s="1"/>
  <c r="AB185" i="15" s="1"/>
  <c r="AH185" i="15" a="1"/>
  <c r="AH185" i="15" s="1"/>
  <c r="AD186" i="15"/>
  <c r="AC187" i="15" l="1"/>
  <c r="AF186" i="15"/>
  <c r="AE186" i="15" s="1"/>
  <c r="AG186" i="15" l="1" a="1"/>
  <c r="AG186" i="15" s="1"/>
  <c r="AB186" i="15" s="1"/>
  <c r="AH186" i="15" a="1"/>
  <c r="AH186" i="15" s="1"/>
  <c r="AD187" i="15"/>
  <c r="AF187" i="15" l="1"/>
  <c r="AE187" i="15" s="1"/>
  <c r="AC188" i="15"/>
  <c r="AD188" i="15" l="1"/>
  <c r="AG187" i="15" a="1"/>
  <c r="AG187" i="15" s="1"/>
  <c r="AB187" i="15" s="1"/>
  <c r="AH187" i="15" a="1"/>
  <c r="AH187" i="15" s="1"/>
  <c r="AC189" i="15" l="1"/>
  <c r="AF188" i="15"/>
  <c r="AE188" i="15" s="1"/>
  <c r="AG188" i="15" l="1" a="1"/>
  <c r="AG188" i="15" s="1"/>
  <c r="AB188" i="15" s="1"/>
  <c r="AH188" i="15" a="1"/>
  <c r="AH188" i="15" s="1"/>
  <c r="AD189" i="15"/>
  <c r="AC190" i="15" l="1"/>
  <c r="AF189" i="15"/>
  <c r="AE189" i="15" s="1"/>
  <c r="AH189" i="15" l="1" a="1"/>
  <c r="AH189" i="15" s="1"/>
  <c r="AG189" i="15" a="1"/>
  <c r="AG189" i="15" s="1"/>
  <c r="AB189" i="15" s="1"/>
  <c r="AD190" i="15"/>
  <c r="AF190" i="15" l="1"/>
  <c r="AE190" i="15" s="1"/>
  <c r="AC191" i="15"/>
  <c r="AD191" i="15" l="1"/>
  <c r="AG190" i="15" a="1"/>
  <c r="AG190" i="15" s="1"/>
  <c r="AB190" i="15" s="1"/>
  <c r="AH190" i="15" a="1"/>
  <c r="AH190" i="15" s="1"/>
  <c r="AF191" i="15" l="1"/>
  <c r="AE191" i="15" s="1"/>
  <c r="AC192" i="15"/>
  <c r="AD192" i="15" l="1"/>
  <c r="AG191" i="15" a="1"/>
  <c r="AG191" i="15" s="1"/>
  <c r="AB191" i="15" s="1"/>
  <c r="AH191" i="15" a="1"/>
  <c r="AH191" i="15" s="1"/>
  <c r="AF192" i="15" l="1"/>
  <c r="AE192" i="15" s="1"/>
  <c r="AC193" i="15"/>
  <c r="AD193" i="15" l="1"/>
  <c r="AG192" i="15" a="1"/>
  <c r="AG192" i="15" s="1"/>
  <c r="AB192" i="15" s="1"/>
  <c r="AH192" i="15" a="1"/>
  <c r="AH192" i="15" s="1"/>
  <c r="AC194" i="15" l="1"/>
  <c r="AF193" i="15"/>
  <c r="AE193" i="15" s="1"/>
  <c r="AG193" i="15" l="1" a="1"/>
  <c r="AG193" i="15" s="1"/>
  <c r="AB193" i="15" s="1"/>
  <c r="AH193" i="15" a="1"/>
  <c r="AH193" i="15" s="1"/>
  <c r="AD194" i="15"/>
  <c r="AC195" i="15" l="1"/>
  <c r="AF194" i="15"/>
  <c r="AE194" i="15" s="1"/>
  <c r="AG194" i="15" l="1" a="1"/>
  <c r="AG194" i="15" s="1"/>
  <c r="AB194" i="15" s="1"/>
  <c r="AH194" i="15" a="1"/>
  <c r="AH194" i="15" s="1"/>
  <c r="AD195" i="15"/>
  <c r="AF195" i="15" l="1"/>
  <c r="AE195" i="15" s="1"/>
  <c r="AC196" i="15"/>
  <c r="AD196" i="15" l="1"/>
  <c r="AG195" i="15" a="1"/>
  <c r="AG195" i="15" s="1"/>
  <c r="AB195" i="15" s="1"/>
  <c r="AH195" i="15" a="1"/>
  <c r="AH195" i="15" s="1"/>
  <c r="AC197" i="15" l="1"/>
  <c r="AF196" i="15"/>
  <c r="AE196" i="15" s="1"/>
  <c r="AG196" i="15" l="1" a="1"/>
  <c r="AG196" i="15" s="1"/>
  <c r="AB196" i="15" s="1"/>
  <c r="AH196" i="15" a="1"/>
  <c r="AH196" i="15" s="1"/>
  <c r="AD197" i="15"/>
  <c r="AC198" i="15" l="1"/>
  <c r="AF197" i="15"/>
  <c r="AE197" i="15" s="1"/>
  <c r="AG197" i="15" l="1" a="1"/>
  <c r="AG197" i="15" s="1"/>
  <c r="AB197" i="15" s="1"/>
  <c r="AH197" i="15" a="1"/>
  <c r="AH197" i="15" s="1"/>
  <c r="AD198" i="15"/>
  <c r="AF198" i="15" l="1"/>
  <c r="AE198" i="15" s="1"/>
  <c r="AC199" i="15"/>
  <c r="AD199" i="15" l="1"/>
  <c r="AG198" i="15" a="1"/>
  <c r="AG198" i="15" s="1"/>
  <c r="AB198" i="15" s="1"/>
  <c r="AH198" i="15" a="1"/>
  <c r="AH198" i="15" s="1"/>
  <c r="AF199" i="15" l="1"/>
  <c r="AE199" i="15" s="1"/>
  <c r="AC200" i="15"/>
  <c r="AD200" i="15" l="1"/>
  <c r="AG199" i="15" a="1"/>
  <c r="AG199" i="15" s="1"/>
  <c r="AB199" i="15" s="1"/>
  <c r="AH199" i="15" a="1"/>
  <c r="AH199" i="15" s="1"/>
  <c r="AC201" i="15" l="1"/>
  <c r="AF200" i="15"/>
  <c r="AE200" i="15" s="1"/>
  <c r="AG200" i="15" l="1" a="1"/>
  <c r="AG200" i="15" s="1"/>
  <c r="AB200" i="15" s="1"/>
  <c r="AH200" i="15" a="1"/>
  <c r="AH200" i="15" s="1"/>
  <c r="AD201" i="15"/>
  <c r="AC202" i="15" l="1"/>
  <c r="AF201" i="15"/>
  <c r="AE201" i="15" s="1"/>
  <c r="AG201" i="15" l="1" a="1"/>
  <c r="AG201" i="15" s="1"/>
  <c r="AB201" i="15" s="1"/>
  <c r="AH201" i="15" a="1"/>
  <c r="AH201" i="15" s="1"/>
  <c r="AD202" i="15"/>
  <c r="AF202" i="15" l="1"/>
  <c r="AE202" i="15" s="1"/>
  <c r="AC203" i="15"/>
  <c r="AD203" i="15" l="1"/>
  <c r="AG202" i="15" a="1"/>
  <c r="AG202" i="15" s="1"/>
  <c r="AB202" i="15" s="1"/>
  <c r="AH202" i="15" a="1"/>
  <c r="AH202" i="15" s="1"/>
  <c r="AC204" i="15" l="1"/>
  <c r="AF203" i="15"/>
  <c r="AE203" i="15" s="1"/>
  <c r="AG203" i="15" l="1" a="1"/>
  <c r="AG203" i="15" s="1"/>
  <c r="AB203" i="15" s="1"/>
  <c r="AH203" i="15" a="1"/>
  <c r="AH203" i="15" s="1"/>
  <c r="AD204" i="15"/>
  <c r="AC205" i="15" l="1"/>
  <c r="AF204" i="15"/>
  <c r="AE204" i="15" s="1"/>
  <c r="AH204" i="15" l="1" a="1"/>
  <c r="AH204" i="15" s="1"/>
  <c r="AG204" i="15" a="1"/>
  <c r="AG204" i="15" s="1"/>
  <c r="AB204" i="15" s="1"/>
  <c r="AD205" i="15"/>
  <c r="AF205" i="15" l="1"/>
  <c r="AE205" i="15" s="1"/>
  <c r="AC206" i="15"/>
  <c r="AD206" i="15" l="1"/>
  <c r="AG205" i="15" a="1"/>
  <c r="AG205" i="15" s="1"/>
  <c r="AB205" i="15" s="1"/>
  <c r="AH205" i="15" a="1"/>
  <c r="AH205" i="15" s="1"/>
  <c r="AC207" i="15" l="1"/>
  <c r="AF206" i="15"/>
  <c r="AE206" i="15" s="1"/>
  <c r="AG206" i="15" l="1" a="1"/>
  <c r="AG206" i="15" s="1"/>
  <c r="AB206" i="15" s="1"/>
  <c r="AH206" i="15" a="1"/>
  <c r="AH206" i="15" s="1"/>
  <c r="AD207" i="15"/>
  <c r="AF207" i="15" l="1"/>
  <c r="AE207" i="15" s="1"/>
  <c r="AC208" i="15"/>
  <c r="AD208" i="15" l="1"/>
  <c r="AG207" i="15" a="1"/>
  <c r="AG207" i="15" s="1"/>
  <c r="AB207" i="15" s="1"/>
  <c r="AH207" i="15" a="1"/>
  <c r="AH207" i="15" s="1"/>
  <c r="AF208" i="15" l="1"/>
  <c r="AE208" i="15" s="1"/>
  <c r="AC209" i="15"/>
  <c r="AD209" i="15" l="1"/>
  <c r="AG208" i="15" a="1"/>
  <c r="AG208" i="15" s="1"/>
  <c r="AB208" i="15" s="1"/>
  <c r="AH208" i="15" a="1"/>
  <c r="AH208" i="15" s="1"/>
  <c r="AC210" i="15" l="1"/>
  <c r="AF209" i="15"/>
  <c r="AE209" i="15" s="1"/>
  <c r="AG209" i="15" l="1" a="1"/>
  <c r="AG209" i="15" s="1"/>
  <c r="AB209" i="15" s="1"/>
  <c r="AH209" i="15" a="1"/>
  <c r="AH209" i="15" s="1"/>
  <c r="AD210" i="15"/>
  <c r="AC211" i="15" l="1"/>
  <c r="AF210" i="15"/>
  <c r="AE210" i="15" s="1"/>
  <c r="AG210" i="15" l="1" a="1"/>
  <c r="AG210" i="15" s="1"/>
  <c r="AB210" i="15" s="1"/>
  <c r="AH210" i="15" a="1"/>
  <c r="AH210" i="15" s="1"/>
  <c r="AD211" i="15"/>
  <c r="AC212" i="15" l="1"/>
  <c r="AF211" i="15"/>
  <c r="AE211" i="15" s="1"/>
  <c r="AG211" i="15" l="1" a="1"/>
  <c r="AG211" i="15" s="1"/>
  <c r="AB211" i="15" s="1"/>
  <c r="AH211" i="15" a="1"/>
  <c r="AH211" i="15" s="1"/>
  <c r="AD212" i="15"/>
  <c r="AC213" i="15" l="1"/>
  <c r="AF212" i="15"/>
  <c r="AE212" i="15" s="1"/>
  <c r="AG212" i="15" l="1" a="1"/>
  <c r="AG212" i="15" s="1"/>
  <c r="AB212" i="15" s="1"/>
  <c r="AH212" i="15" a="1"/>
  <c r="AH212" i="15" s="1"/>
  <c r="AD213" i="15"/>
  <c r="AC214" i="15" l="1"/>
  <c r="AF213" i="15"/>
  <c r="AE213" i="15" s="1"/>
  <c r="AG213" i="15" l="1" a="1"/>
  <c r="AG213" i="15" s="1"/>
  <c r="AB213" i="15" s="1"/>
  <c r="AH213" i="15" a="1"/>
  <c r="AH213" i="15" s="1"/>
  <c r="AD214" i="15"/>
  <c r="AF214" i="15" l="1"/>
  <c r="AE214" i="15" s="1"/>
  <c r="AC215" i="15"/>
  <c r="AD215" i="15" l="1"/>
  <c r="AG214" i="15" a="1"/>
  <c r="AG214" i="15" s="1"/>
  <c r="AB214" i="15" s="1"/>
  <c r="AH214" i="15" a="1"/>
  <c r="AH214" i="15" s="1"/>
  <c r="AF215" i="15" l="1"/>
  <c r="AE215" i="15" s="1"/>
  <c r="AC216" i="15"/>
  <c r="AD216" i="15" l="1"/>
  <c r="AG215" i="15" a="1"/>
  <c r="AG215" i="15" s="1"/>
  <c r="AB215" i="15" s="1"/>
  <c r="AH215" i="15" a="1"/>
  <c r="AH215" i="15" s="1"/>
  <c r="AF216" i="15" l="1"/>
  <c r="AE216" i="15" s="1"/>
  <c r="AC217" i="15"/>
  <c r="AD217" i="15" l="1"/>
  <c r="AG216" i="15" a="1"/>
  <c r="AG216" i="15" s="1"/>
  <c r="AB216" i="15" s="1"/>
  <c r="AH216" i="15" a="1"/>
  <c r="AH216" i="15" s="1"/>
  <c r="AC218" i="15" l="1"/>
  <c r="AF217" i="15"/>
  <c r="AE217" i="15" s="1"/>
  <c r="AG217" i="15" l="1" a="1"/>
  <c r="AG217" i="15" s="1"/>
  <c r="AB217" i="15" s="1"/>
  <c r="AH217" i="15" a="1"/>
  <c r="AH217" i="15" s="1"/>
  <c r="AD218" i="15"/>
  <c r="AC219" i="15" l="1"/>
  <c r="AF218" i="15"/>
  <c r="AE218" i="15" s="1"/>
  <c r="AG218" i="15" l="1" a="1"/>
  <c r="AG218" i="15" s="1"/>
  <c r="AB218" i="15" s="1"/>
  <c r="AH218" i="15" a="1"/>
  <c r="AH218" i="15" s="1"/>
  <c r="AD219" i="15"/>
  <c r="AC220" i="15" l="1"/>
  <c r="AF219" i="15"/>
  <c r="AE219" i="15" s="1"/>
  <c r="AG219" i="15" l="1" a="1"/>
  <c r="AG219" i="15" s="1"/>
  <c r="AB219" i="15" s="1"/>
  <c r="AH219" i="15" a="1"/>
  <c r="AH219" i="15" s="1"/>
  <c r="AD220" i="15"/>
  <c r="AC221" i="15" l="1"/>
  <c r="AF220" i="15"/>
  <c r="AE220" i="15" s="1"/>
  <c r="AG220" i="15" l="1" a="1"/>
  <c r="AG220" i="15" s="1"/>
  <c r="AB220" i="15" s="1"/>
  <c r="AH220" i="15" a="1"/>
  <c r="AH220" i="15" s="1"/>
  <c r="AD221" i="15"/>
  <c r="AC222" i="15" l="1"/>
  <c r="AF221" i="15"/>
  <c r="AE221" i="15" s="1"/>
  <c r="AG221" i="15" l="1" a="1"/>
  <c r="AG221" i="15" s="1"/>
  <c r="AB221" i="15" s="1"/>
  <c r="AH221" i="15" a="1"/>
  <c r="AH221" i="15" s="1"/>
  <c r="AD222" i="15"/>
  <c r="AF222" i="15" l="1"/>
  <c r="AE222" i="15" s="1"/>
  <c r="AC223" i="15"/>
  <c r="AD223" i="15" l="1"/>
  <c r="AH222" i="15" a="1"/>
  <c r="AH222" i="15" s="1"/>
  <c r="AG222" i="15" a="1"/>
  <c r="AG222" i="15" s="1"/>
  <c r="AB222" i="15" s="1"/>
  <c r="AF223" i="15" l="1"/>
  <c r="AE223" i="15" s="1"/>
  <c r="AC224" i="15"/>
  <c r="AD224" i="15" l="1"/>
  <c r="AG223" i="15" a="1"/>
  <c r="AG223" i="15" s="1"/>
  <c r="AB223" i="15" s="1"/>
  <c r="AH223" i="15" a="1"/>
  <c r="AH223" i="15" s="1"/>
  <c r="AF224" i="15" l="1"/>
  <c r="AE224" i="15" s="1"/>
  <c r="AC225" i="15"/>
  <c r="AD225" i="15" l="1"/>
  <c r="AG224" i="15" a="1"/>
  <c r="AG224" i="15" s="1"/>
  <c r="AB224" i="15" s="1"/>
  <c r="AH224" i="15" a="1"/>
  <c r="AH224" i="15" s="1"/>
  <c r="AC226" i="15" l="1"/>
  <c r="AF225" i="15"/>
  <c r="AE225" i="15" s="1"/>
  <c r="AG225" i="15" l="1" a="1"/>
  <c r="AG225" i="15" s="1"/>
  <c r="AB225" i="15" s="1"/>
  <c r="AH225" i="15" a="1"/>
  <c r="AH225" i="15" s="1"/>
  <c r="AD226" i="15"/>
  <c r="AC227" i="15" l="1"/>
  <c r="AF226" i="15"/>
  <c r="AE226" i="15" s="1"/>
  <c r="AG226" i="15" l="1" a="1"/>
  <c r="AG226" i="15" s="1"/>
  <c r="AB226" i="15" s="1"/>
  <c r="AH226" i="15" a="1"/>
  <c r="AH226" i="15" s="1"/>
  <c r="AD227" i="15"/>
  <c r="AC228" i="15" l="1"/>
  <c r="AF227" i="15"/>
  <c r="AE227" i="15" s="1"/>
  <c r="AG227" i="15" l="1" a="1"/>
  <c r="AG227" i="15" s="1"/>
  <c r="AB227" i="15" s="1"/>
  <c r="AH227" i="15" a="1"/>
  <c r="AH227" i="15" s="1"/>
  <c r="AD228" i="15"/>
  <c r="AC229" i="15" l="1"/>
  <c r="AF228" i="15"/>
  <c r="AE228" i="15" s="1"/>
  <c r="AG228" i="15" l="1" a="1"/>
  <c r="AG228" i="15" s="1"/>
  <c r="AB228" i="15" s="1"/>
  <c r="AH228" i="15" a="1"/>
  <c r="AH228" i="15" s="1"/>
  <c r="AD229" i="15"/>
  <c r="AC230" i="15" l="1"/>
  <c r="AF229" i="15"/>
  <c r="AE229" i="15" s="1"/>
  <c r="AG229" i="15" l="1" a="1"/>
  <c r="AG229" i="15" s="1"/>
  <c r="AB229" i="15" s="1"/>
  <c r="AH229" i="15" a="1"/>
  <c r="AH229" i="15" s="1"/>
  <c r="AD230" i="15"/>
  <c r="AF230" i="15" l="1"/>
  <c r="AE230" i="15" s="1"/>
  <c r="AC231" i="15"/>
  <c r="AD231" i="15" l="1"/>
  <c r="AG230" i="15" a="1"/>
  <c r="AG230" i="15" s="1"/>
  <c r="AB230" i="15" s="1"/>
  <c r="AH230" i="15" a="1"/>
  <c r="AH230" i="15" s="1"/>
  <c r="AF231" i="15" l="1"/>
  <c r="AE231" i="15" s="1"/>
  <c r="AC232" i="15"/>
  <c r="AD232" i="15" l="1"/>
  <c r="AG231" i="15" a="1"/>
  <c r="AG231" i="15" s="1"/>
  <c r="AB231" i="15" s="1"/>
  <c r="AH231" i="15" a="1"/>
  <c r="AH231" i="15" s="1"/>
  <c r="AF232" i="15" l="1"/>
  <c r="AE232" i="15" s="1"/>
  <c r="AC233" i="15"/>
  <c r="AD233" i="15" l="1"/>
  <c r="AG232" i="15" a="1"/>
  <c r="AG232" i="15" s="1"/>
  <c r="AB232" i="15" s="1"/>
  <c r="AH232" i="15" a="1"/>
  <c r="AH232" i="15" s="1"/>
  <c r="AC234" i="15" l="1"/>
  <c r="AF233" i="15"/>
  <c r="AE233" i="15" s="1"/>
  <c r="AG233" i="15" l="1" a="1"/>
  <c r="AG233" i="15" s="1"/>
  <c r="AB233" i="15" s="1"/>
  <c r="AH233" i="15" a="1"/>
  <c r="AH233" i="15" s="1"/>
  <c r="AD234" i="15"/>
  <c r="AC235" i="15" l="1"/>
  <c r="AF234" i="15"/>
  <c r="AE234" i="15" s="1"/>
  <c r="AG234" i="15" l="1" a="1"/>
  <c r="AG234" i="15" s="1"/>
  <c r="AB234" i="15" s="1"/>
  <c r="AH234" i="15" a="1"/>
  <c r="AH234" i="15" s="1"/>
  <c r="AD235" i="15"/>
  <c r="AC236" i="15" l="1"/>
  <c r="AF235" i="15"/>
  <c r="AE235" i="15" s="1"/>
  <c r="AG235" i="15" l="1" a="1"/>
  <c r="AG235" i="15" s="1"/>
  <c r="AB235" i="15" s="1"/>
  <c r="AH235" i="15" a="1"/>
  <c r="AH235" i="15" s="1"/>
  <c r="AD236" i="15"/>
  <c r="AC237" i="15" l="1"/>
  <c r="AF236" i="15"/>
  <c r="AE236" i="15" s="1"/>
  <c r="AG236" i="15" l="1" a="1"/>
  <c r="AG236" i="15" s="1"/>
  <c r="AB236" i="15" s="1"/>
  <c r="AH236" i="15" a="1"/>
  <c r="AH236" i="15" s="1"/>
  <c r="AD237" i="15"/>
  <c r="AC238" i="15" l="1"/>
  <c r="AF237" i="15"/>
  <c r="AE237" i="15" s="1"/>
  <c r="AH237" i="15" l="1" a="1"/>
  <c r="AH237" i="15" s="1"/>
  <c r="AG237" i="15" a="1"/>
  <c r="AG237" i="15" s="1"/>
  <c r="AB237" i="15" s="1"/>
  <c r="AD238" i="15"/>
  <c r="AF238" i="15" l="1"/>
  <c r="AE238" i="15" s="1"/>
  <c r="AC239" i="15"/>
  <c r="AD239" i="15" l="1"/>
  <c r="AH238" i="15" a="1"/>
  <c r="AH238" i="15" s="1"/>
  <c r="AG238" i="15" a="1"/>
  <c r="AG238" i="15" s="1"/>
  <c r="AB238" i="15" s="1"/>
  <c r="AF239" i="15" l="1"/>
  <c r="AE239" i="15" s="1"/>
  <c r="AC240" i="15"/>
  <c r="AD240" i="15" l="1"/>
  <c r="AG239" i="15" a="1"/>
  <c r="AG239" i="15" s="1"/>
  <c r="AB239" i="15" s="1"/>
  <c r="AH239" i="15" a="1"/>
  <c r="AH239" i="15" s="1"/>
  <c r="AF240" i="15" l="1"/>
  <c r="AE240" i="15" s="1"/>
  <c r="AC241" i="15"/>
  <c r="AD241" i="15" l="1"/>
  <c r="AG240" i="15" a="1"/>
  <c r="AG240" i="15" s="1"/>
  <c r="AB240" i="15" s="1"/>
  <c r="AH240" i="15" a="1"/>
  <c r="AH240" i="15" s="1"/>
  <c r="AC242" i="15" l="1"/>
  <c r="AF241" i="15"/>
  <c r="AE241" i="15" s="1"/>
  <c r="AG241" i="15" l="1" a="1"/>
  <c r="AG241" i="15" s="1"/>
  <c r="AB241" i="15" s="1"/>
  <c r="AH241" i="15" a="1"/>
  <c r="AH241" i="15" s="1"/>
  <c r="AD242" i="15"/>
  <c r="AC243" i="15" l="1"/>
  <c r="AF242" i="15"/>
  <c r="AE242" i="15" s="1"/>
  <c r="AG242" i="15" l="1" a="1"/>
  <c r="AG242" i="15" s="1"/>
  <c r="AB242" i="15" s="1"/>
  <c r="AH242" i="15" a="1"/>
  <c r="AH242" i="15" s="1"/>
  <c r="AD243" i="15"/>
  <c r="AC244" i="15" l="1"/>
  <c r="AF243" i="15"/>
  <c r="AE243" i="15" s="1"/>
  <c r="AG243" i="15" l="1" a="1"/>
  <c r="AG243" i="15" s="1"/>
  <c r="AB243" i="15" s="1"/>
  <c r="AH243" i="15" a="1"/>
  <c r="AH243" i="15" s="1"/>
  <c r="AD244" i="15"/>
  <c r="AC245" i="15" l="1"/>
  <c r="AF244" i="15"/>
  <c r="AE244" i="15" s="1"/>
  <c r="AG244" i="15" l="1" a="1"/>
  <c r="AG244" i="15" s="1"/>
  <c r="AB244" i="15" s="1"/>
  <c r="AH244" i="15" a="1"/>
  <c r="AH244" i="15" s="1"/>
  <c r="AD245" i="15"/>
  <c r="AC246" i="15" l="1"/>
  <c r="AF245" i="15"/>
  <c r="AE245" i="15" s="1"/>
  <c r="AG245" i="15" l="1" a="1"/>
  <c r="AG245" i="15" s="1"/>
  <c r="AB245" i="15" s="1"/>
  <c r="AH245" i="15" a="1"/>
  <c r="AH245" i="15" s="1"/>
  <c r="AD246" i="15"/>
  <c r="AF246" i="15" l="1"/>
  <c r="AE246" i="15" s="1"/>
  <c r="AC247" i="15"/>
  <c r="AD247" i="15" l="1"/>
  <c r="AG246" i="15" a="1"/>
  <c r="AG246" i="15" s="1"/>
  <c r="AB246" i="15" s="1"/>
  <c r="AH246" i="15" a="1"/>
  <c r="AH246" i="15" s="1"/>
  <c r="AF247" i="15" l="1"/>
  <c r="AE247" i="15" s="1"/>
  <c r="AC248" i="15"/>
  <c r="AD248" i="15" l="1"/>
  <c r="AG247" i="15" a="1"/>
  <c r="AG247" i="15" s="1"/>
  <c r="AB247" i="15" s="1"/>
  <c r="AH247" i="15" a="1"/>
  <c r="AH247" i="15" s="1"/>
  <c r="AF248" i="15" l="1"/>
  <c r="AE248" i="15" s="1"/>
  <c r="AC249" i="15"/>
  <c r="AD249" i="15" l="1"/>
  <c r="AG248" i="15" a="1"/>
  <c r="AG248" i="15" s="1"/>
  <c r="AB248" i="15" s="1"/>
  <c r="AH248" i="15" a="1"/>
  <c r="AH248" i="15" s="1"/>
  <c r="AC250" i="15" l="1"/>
  <c r="AF249" i="15"/>
  <c r="AE249" i="15" s="1"/>
  <c r="AG249" i="15" l="1" a="1"/>
  <c r="AG249" i="15" s="1"/>
  <c r="AB249" i="15" s="1"/>
  <c r="AH249" i="15" a="1"/>
  <c r="AH249" i="15" s="1"/>
  <c r="AD250" i="15"/>
  <c r="AC251" i="15" l="1"/>
  <c r="AF250" i="15"/>
  <c r="AE250" i="15" s="1"/>
  <c r="AG250" i="15" l="1" a="1"/>
  <c r="AG250" i="15" s="1"/>
  <c r="AB250" i="15" s="1"/>
  <c r="AH250" i="15" a="1"/>
  <c r="AH250" i="15" s="1"/>
  <c r="AD251" i="15"/>
  <c r="AC252" i="15" l="1"/>
  <c r="AF251" i="15"/>
  <c r="AE251" i="15" s="1"/>
  <c r="AG251" i="15" l="1" a="1"/>
  <c r="AG251" i="15" s="1"/>
  <c r="AB251" i="15" s="1"/>
  <c r="AH251" i="15" a="1"/>
  <c r="AH251" i="15" s="1"/>
  <c r="AD252" i="15"/>
  <c r="AC253" i="15" l="1"/>
  <c r="AF252" i="15"/>
  <c r="AE252" i="15" s="1"/>
  <c r="AG252" i="15" l="1" a="1"/>
  <c r="AG252" i="15" s="1"/>
  <c r="AB252" i="15" s="1"/>
  <c r="AH252" i="15" a="1"/>
  <c r="AH252" i="15" s="1"/>
  <c r="AD253" i="15"/>
  <c r="AC254" i="15" l="1"/>
  <c r="AF253" i="15"/>
  <c r="AE253" i="15" s="1"/>
  <c r="AG253" i="15" l="1" a="1"/>
  <c r="AG253" i="15" s="1"/>
  <c r="AB253" i="15" s="1"/>
  <c r="AH253" i="15" a="1"/>
  <c r="AH253" i="15" s="1"/>
  <c r="AD254" i="15"/>
  <c r="AF254" i="15" l="1"/>
  <c r="AE254" i="15" s="1"/>
  <c r="AC255" i="15"/>
  <c r="AD255" i="15" l="1"/>
  <c r="AH254" i="15" a="1"/>
  <c r="AH254" i="15" s="1"/>
  <c r="AG254" i="15" a="1"/>
  <c r="AG254" i="15" s="1"/>
  <c r="AB254" i="15" s="1"/>
  <c r="AF255" i="15" l="1"/>
  <c r="AE255" i="15" s="1"/>
  <c r="AC256" i="15"/>
  <c r="AD256" i="15" l="1"/>
  <c r="AG255" i="15" a="1"/>
  <c r="AG255" i="15" s="1"/>
  <c r="AB255" i="15" s="1"/>
  <c r="AH255" i="15" a="1"/>
  <c r="AH255" i="15" s="1"/>
  <c r="AF256" i="15" l="1"/>
  <c r="AE256" i="15" s="1"/>
  <c r="AC257" i="15"/>
  <c r="AD257" i="15" l="1"/>
  <c r="AG256" i="15" a="1"/>
  <c r="AG256" i="15" s="1"/>
  <c r="AB256" i="15" s="1"/>
  <c r="AH256" i="15" a="1"/>
  <c r="AH256" i="15" s="1"/>
  <c r="AC258" i="15" l="1"/>
  <c r="AF257" i="15"/>
  <c r="AE257" i="15" s="1"/>
  <c r="AG257" i="15" l="1" a="1"/>
  <c r="AG257" i="15" s="1"/>
  <c r="AB257" i="15" s="1"/>
  <c r="AH257" i="15" a="1"/>
  <c r="AH257" i="15" s="1"/>
  <c r="AD258" i="15"/>
  <c r="AC259" i="15" l="1"/>
  <c r="AF258" i="15"/>
  <c r="AE258" i="15" s="1"/>
  <c r="AG258" i="15" l="1" a="1"/>
  <c r="AG258" i="15" s="1"/>
  <c r="AB258" i="15" s="1"/>
  <c r="AH258" i="15" a="1"/>
  <c r="AH258" i="15" s="1"/>
  <c r="AD259" i="15"/>
  <c r="AC260" i="15" l="1"/>
  <c r="AF259" i="15"/>
  <c r="AE259" i="15" s="1"/>
  <c r="AG259" i="15" l="1" a="1"/>
  <c r="AG259" i="15" s="1"/>
  <c r="AB259" i="15" s="1"/>
  <c r="AH259" i="15" a="1"/>
  <c r="AH259" i="15" s="1"/>
  <c r="AD260" i="15"/>
  <c r="AC261" i="15" l="1"/>
  <c r="AF260" i="15"/>
  <c r="AE260" i="15" s="1"/>
  <c r="AG260" i="15" l="1" a="1"/>
  <c r="AG260" i="15" s="1"/>
  <c r="AB260" i="15" s="1"/>
  <c r="AH260" i="15" a="1"/>
  <c r="AH260" i="15" s="1"/>
  <c r="AD261" i="15"/>
  <c r="AC262" i="15" l="1"/>
  <c r="AF261" i="15"/>
  <c r="AE261" i="15" s="1"/>
  <c r="AG261" i="15" l="1" a="1"/>
  <c r="AG261" i="15" s="1"/>
  <c r="AB261" i="15" s="1"/>
  <c r="AH261" i="15" a="1"/>
  <c r="AH261" i="15" s="1"/>
  <c r="AD262" i="15"/>
  <c r="AF262" i="15" l="1"/>
  <c r="AE262" i="15" s="1"/>
  <c r="AC263" i="15"/>
  <c r="AD263" i="15" l="1"/>
  <c r="AG262" i="15" a="1"/>
  <c r="AG262" i="15" s="1"/>
  <c r="AB262" i="15" s="1"/>
  <c r="AH262" i="15" a="1"/>
  <c r="AH262" i="15" s="1"/>
  <c r="AF263" i="15" l="1"/>
  <c r="AE263" i="15" s="1"/>
  <c r="AC264" i="15"/>
  <c r="AD264" i="15" l="1"/>
  <c r="AG263" i="15" a="1"/>
  <c r="AG263" i="15" s="1"/>
  <c r="AB263" i="15" s="1"/>
  <c r="AH263" i="15" a="1"/>
  <c r="AH263" i="15" s="1"/>
  <c r="AF264" i="15" l="1"/>
  <c r="AE264" i="15" s="1"/>
  <c r="AC265" i="15"/>
  <c r="AD265" i="15" l="1"/>
  <c r="AG264" i="15" a="1"/>
  <c r="AG264" i="15" s="1"/>
  <c r="AB264" i="15" s="1"/>
  <c r="AH264" i="15" a="1"/>
  <c r="AH264" i="15" s="1"/>
  <c r="AC266" i="15" l="1"/>
  <c r="AF265" i="15"/>
  <c r="AE265" i="15" s="1"/>
  <c r="AG265" i="15" l="1" a="1"/>
  <c r="AG265" i="15" s="1"/>
  <c r="AB265" i="15" s="1"/>
  <c r="AH265" i="15" a="1"/>
  <c r="AH265" i="15" s="1"/>
  <c r="AD266" i="15"/>
  <c r="AC267" i="15" l="1"/>
  <c r="AF266" i="15"/>
  <c r="AE266" i="15" s="1"/>
  <c r="AG266" i="15" l="1" a="1"/>
  <c r="AG266" i="15" s="1"/>
  <c r="AB266" i="15" s="1"/>
  <c r="AH266" i="15" a="1"/>
  <c r="AH266" i="15" s="1"/>
  <c r="AD267" i="15"/>
  <c r="AC268" i="15" l="1"/>
  <c r="AF267" i="15"/>
  <c r="AE267" i="15" s="1"/>
  <c r="AG267" i="15" l="1" a="1"/>
  <c r="AG267" i="15" s="1"/>
  <c r="AB267" i="15" s="1"/>
  <c r="AH267" i="15" a="1"/>
  <c r="AH267" i="15" s="1"/>
  <c r="AD268" i="15"/>
  <c r="AC269" i="15" l="1"/>
  <c r="AF268" i="15"/>
  <c r="AE268" i="15" s="1"/>
  <c r="AG268" i="15" l="1" a="1"/>
  <c r="AG268" i="15" s="1"/>
  <c r="AB268" i="15" s="1"/>
  <c r="AH268" i="15" a="1"/>
  <c r="AH268" i="15" s="1"/>
  <c r="AD269" i="15"/>
  <c r="AC270" i="15" l="1"/>
  <c r="AF269" i="15"/>
  <c r="AE269" i="15" s="1"/>
  <c r="AH269" i="15" l="1" a="1"/>
  <c r="AH269" i="15" s="1"/>
  <c r="AG269" i="15" a="1"/>
  <c r="AG269" i="15" s="1"/>
  <c r="AB269" i="15" s="1"/>
  <c r="AD270" i="15"/>
  <c r="AF270" i="15" l="1"/>
  <c r="AE270" i="15" s="1"/>
  <c r="AC271" i="15"/>
  <c r="AD271" i="15" l="1"/>
  <c r="AG270" i="15" a="1"/>
  <c r="AG270" i="15" s="1"/>
  <c r="AB270" i="15" s="1"/>
  <c r="AH270" i="15" a="1"/>
  <c r="AH270" i="15" s="1"/>
  <c r="AF271" i="15" l="1"/>
  <c r="AE271" i="15" s="1"/>
  <c r="AC272" i="15"/>
  <c r="AD272" i="15" l="1"/>
  <c r="AG271" i="15" a="1"/>
  <c r="AG271" i="15" s="1"/>
  <c r="AB271" i="15" s="1"/>
  <c r="AH271" i="15" a="1"/>
  <c r="AH271" i="15" s="1"/>
  <c r="AF272" i="15" l="1"/>
  <c r="AE272" i="15" s="1"/>
  <c r="AC273" i="15"/>
  <c r="AD273" i="15" l="1"/>
  <c r="AG272" i="15" a="1"/>
  <c r="AG272" i="15" s="1"/>
  <c r="AB272" i="15" s="1"/>
  <c r="AH272" i="15" a="1"/>
  <c r="AH272" i="15" s="1"/>
  <c r="AC274" i="15" l="1"/>
  <c r="AF273" i="15"/>
  <c r="AE273" i="15" s="1"/>
  <c r="AG273" i="15" l="1" a="1"/>
  <c r="AG273" i="15" s="1"/>
  <c r="AB273" i="15" s="1"/>
  <c r="AH273" i="15" a="1"/>
  <c r="AH273" i="15" s="1"/>
  <c r="AD274" i="15"/>
  <c r="AC275" i="15" l="1"/>
  <c r="AF274" i="15"/>
  <c r="AE274" i="15" s="1"/>
  <c r="AG274" i="15" l="1" a="1"/>
  <c r="AG274" i="15" s="1"/>
  <c r="AB274" i="15" s="1"/>
  <c r="AH274" i="15" a="1"/>
  <c r="AH274" i="15" s="1"/>
  <c r="AD275" i="15"/>
  <c r="AC276" i="15" l="1"/>
  <c r="AF275" i="15"/>
  <c r="AE275" i="15" s="1"/>
  <c r="AG275" i="15" l="1" a="1"/>
  <c r="AG275" i="15" s="1"/>
  <c r="AB275" i="15" s="1"/>
  <c r="AH275" i="15" a="1"/>
  <c r="AH275" i="15" s="1"/>
  <c r="AD276" i="15"/>
  <c r="AC277" i="15" l="1"/>
  <c r="AF276" i="15"/>
  <c r="AE276" i="15" s="1"/>
  <c r="AG276" i="15" l="1" a="1"/>
  <c r="AG276" i="15" s="1"/>
  <c r="AB276" i="15" s="1"/>
  <c r="AH276" i="15" a="1"/>
  <c r="AH276" i="15" s="1"/>
  <c r="AD277" i="15"/>
  <c r="AC278" i="15" l="1"/>
  <c r="AF277" i="15"/>
  <c r="AE277" i="15" s="1"/>
  <c r="AH277" i="15" l="1" a="1"/>
  <c r="AH277" i="15" s="1"/>
  <c r="AG277" i="15" a="1"/>
  <c r="AG277" i="15" s="1"/>
  <c r="AB277" i="15" s="1"/>
  <c r="AD278" i="15"/>
  <c r="AF278" i="15" l="1"/>
  <c r="AE278" i="15" s="1"/>
  <c r="AC279" i="15"/>
  <c r="AD279" i="15" l="1"/>
  <c r="AG278" i="15" a="1"/>
  <c r="AG278" i="15" s="1"/>
  <c r="AB278" i="15" s="1"/>
  <c r="AH278" i="15" a="1"/>
  <c r="AH278" i="15" s="1"/>
  <c r="AF279" i="15" l="1"/>
  <c r="AE279" i="15" s="1"/>
  <c r="AC280" i="15"/>
  <c r="AD280" i="15" l="1"/>
  <c r="AH279" i="15" a="1"/>
  <c r="AH279" i="15" s="1"/>
  <c r="AG279" i="15" a="1"/>
  <c r="AG279" i="15" s="1"/>
  <c r="AB279" i="15" s="1"/>
  <c r="AF280" i="15" l="1"/>
  <c r="AE280" i="15" s="1"/>
  <c r="AC281" i="15"/>
  <c r="AD281" i="15" l="1"/>
  <c r="AG280" i="15" a="1"/>
  <c r="AG280" i="15" s="1"/>
  <c r="AB280" i="15" s="1"/>
  <c r="AH280" i="15" a="1"/>
  <c r="AH280" i="15" s="1"/>
  <c r="AC282" i="15" l="1"/>
  <c r="AF281" i="15"/>
  <c r="AE281" i="15" s="1"/>
  <c r="AG281" i="15" l="1" a="1"/>
  <c r="AG281" i="15" s="1"/>
  <c r="AB281" i="15" s="1"/>
  <c r="AH281" i="15" a="1"/>
  <c r="AH281" i="15" s="1"/>
  <c r="AD282" i="15"/>
  <c r="AC283" i="15" l="1"/>
  <c r="AF282" i="15"/>
  <c r="AE282" i="15" s="1"/>
  <c r="AG282" i="15" l="1" a="1"/>
  <c r="AG282" i="15" s="1"/>
  <c r="AB282" i="15" s="1"/>
  <c r="AH282" i="15" a="1"/>
  <c r="AH282" i="15" s="1"/>
  <c r="AD283" i="15"/>
  <c r="AC284" i="15" l="1"/>
  <c r="AF283" i="15"/>
  <c r="AE283" i="15" s="1"/>
  <c r="AG283" i="15" l="1" a="1"/>
  <c r="AG283" i="15" s="1"/>
  <c r="AB283" i="15" s="1"/>
  <c r="AH283" i="15" a="1"/>
  <c r="AH283" i="15" s="1"/>
  <c r="AD284" i="15"/>
  <c r="AC285" i="15" l="1"/>
  <c r="AF284" i="15"/>
  <c r="AE284" i="15" s="1"/>
  <c r="AG284" i="15" l="1" a="1"/>
  <c r="AG284" i="15" s="1"/>
  <c r="AB284" i="15" s="1"/>
  <c r="AH284" i="15" a="1"/>
  <c r="AH284" i="15" s="1"/>
  <c r="AD285" i="15"/>
  <c r="AC286" i="15" l="1"/>
  <c r="AF285" i="15"/>
  <c r="AE285" i="15" s="1"/>
  <c r="AG285" i="15" l="1" a="1"/>
  <c r="AG285" i="15" s="1"/>
  <c r="AB285" i="15" s="1"/>
  <c r="AH285" i="15" a="1"/>
  <c r="AH285" i="15" s="1"/>
  <c r="AD286" i="15"/>
  <c r="AF286" i="15" l="1"/>
  <c r="AE286" i="15" s="1"/>
  <c r="AC287" i="15"/>
  <c r="AD287" i="15" l="1"/>
  <c r="AG286" i="15" a="1"/>
  <c r="AG286" i="15" s="1"/>
  <c r="AB286" i="15" s="1"/>
  <c r="AH286" i="15" a="1"/>
  <c r="AH286" i="15" s="1"/>
  <c r="AF287" i="15" l="1"/>
  <c r="AE287" i="15" s="1"/>
  <c r="AC288" i="15"/>
  <c r="AD288" i="15" l="1"/>
  <c r="AG287" i="15" a="1"/>
  <c r="AG287" i="15" s="1"/>
  <c r="AB287" i="15" s="1"/>
  <c r="AH287" i="15" a="1"/>
  <c r="AH287" i="15" s="1"/>
  <c r="AF288" i="15" l="1"/>
  <c r="AE288" i="15" s="1"/>
  <c r="AC289" i="15"/>
  <c r="AD289" i="15" l="1"/>
  <c r="AG288" i="15" a="1"/>
  <c r="AG288" i="15" s="1"/>
  <c r="AB288" i="15" s="1"/>
  <c r="AH288" i="15" a="1"/>
  <c r="AH288" i="15" s="1"/>
  <c r="AC290" i="15" l="1"/>
  <c r="AF289" i="15"/>
  <c r="AE289" i="15" s="1"/>
  <c r="AG289" i="15" l="1" a="1"/>
  <c r="AG289" i="15" s="1"/>
  <c r="AB289" i="15" s="1"/>
  <c r="AH289" i="15" a="1"/>
  <c r="AH289" i="15" s="1"/>
  <c r="AD290" i="15"/>
  <c r="AC291" i="15" l="1"/>
  <c r="AF290" i="15"/>
  <c r="AE290" i="15" s="1"/>
  <c r="AG290" i="15" l="1" a="1"/>
  <c r="AG290" i="15" s="1"/>
  <c r="AB290" i="15" s="1"/>
  <c r="AH290" i="15" a="1"/>
  <c r="AH290" i="15" s="1"/>
  <c r="AD291" i="15"/>
  <c r="AC292" i="15" l="1"/>
  <c r="AF291" i="15"/>
  <c r="AE291" i="15" s="1"/>
  <c r="AG291" i="15" l="1" a="1"/>
  <c r="AG291" i="15" s="1"/>
  <c r="AB291" i="15" s="1"/>
  <c r="AH291" i="15" a="1"/>
  <c r="AH291" i="15" s="1"/>
  <c r="AD292" i="15"/>
  <c r="AC293" i="15" l="1"/>
  <c r="AF292" i="15"/>
  <c r="AE292" i="15" s="1"/>
  <c r="AG292" i="15" l="1" a="1"/>
  <c r="AG292" i="15" s="1"/>
  <c r="AB292" i="15" s="1"/>
  <c r="AH292" i="15" a="1"/>
  <c r="AH292" i="15" s="1"/>
  <c r="AD293" i="15"/>
  <c r="AC294" i="15" l="1"/>
  <c r="AF293" i="15"/>
  <c r="AE293" i="15" s="1"/>
  <c r="AG293" i="15" l="1" a="1"/>
  <c r="AG293" i="15" s="1"/>
  <c r="AB293" i="15" s="1"/>
  <c r="AH293" i="15" a="1"/>
  <c r="AH293" i="15" s="1"/>
  <c r="AD294" i="15"/>
  <c r="AF294" i="15" l="1"/>
  <c r="AE294" i="15" s="1"/>
  <c r="AC295" i="15"/>
  <c r="AD295" i="15" l="1"/>
  <c r="AH294" i="15" a="1"/>
  <c r="AH294" i="15" s="1"/>
  <c r="AG294" i="15" a="1"/>
  <c r="AG294" i="15" s="1"/>
  <c r="AB294" i="15" s="1"/>
  <c r="AF295" i="15" l="1"/>
  <c r="AE295" i="15" s="1"/>
  <c r="AC296" i="15"/>
  <c r="AD296" i="15" l="1"/>
  <c r="AG295" i="15" a="1"/>
  <c r="AG295" i="15" s="1"/>
  <c r="AB295" i="15" s="1"/>
  <c r="AH295" i="15" a="1"/>
  <c r="AH295" i="15" s="1"/>
  <c r="AF296" i="15" l="1"/>
  <c r="AE296" i="15" s="1"/>
  <c r="AC297" i="15"/>
  <c r="AD297" i="15" l="1"/>
  <c r="AG296" i="15" a="1"/>
  <c r="AG296" i="15" s="1"/>
  <c r="AB296" i="15" s="1"/>
  <c r="AH296" i="15" a="1"/>
  <c r="AH296" i="15" s="1"/>
  <c r="AC298" i="15" l="1"/>
  <c r="AF297" i="15"/>
  <c r="AE297" i="15" s="1"/>
  <c r="AG297" i="15" l="1" a="1"/>
  <c r="AG297" i="15" s="1"/>
  <c r="AB297" i="15" s="1"/>
  <c r="AH297" i="15" a="1"/>
  <c r="AH297" i="15" s="1"/>
  <c r="AD298" i="15"/>
  <c r="AC299" i="15" l="1"/>
  <c r="AF298" i="15"/>
  <c r="AE298" i="15" s="1"/>
  <c r="AG298" i="15" l="1" a="1"/>
  <c r="AG298" i="15" s="1"/>
  <c r="AB298" i="15" s="1"/>
  <c r="AH298" i="15" a="1"/>
  <c r="AH298" i="15" s="1"/>
  <c r="AD299" i="15"/>
  <c r="AC300" i="15" l="1"/>
  <c r="AF299" i="15"/>
  <c r="AE299" i="15" s="1"/>
  <c r="AG299" i="15" l="1" a="1"/>
  <c r="AG299" i="15" s="1"/>
  <c r="AB299" i="15" s="1"/>
  <c r="AH299" i="15" a="1"/>
  <c r="AH299" i="15" s="1"/>
  <c r="AD300" i="15"/>
  <c r="AC301" i="15" l="1"/>
  <c r="AF300" i="15"/>
  <c r="AE300" i="15" s="1"/>
  <c r="AG300" i="15" l="1" a="1"/>
  <c r="AG300" i="15" s="1"/>
  <c r="AB300" i="15" s="1"/>
  <c r="AH300" i="15" a="1"/>
  <c r="AH300" i="15" s="1"/>
  <c r="AD301" i="15"/>
  <c r="AC302" i="15" l="1"/>
  <c r="AF301" i="15"/>
  <c r="AE301" i="15" s="1"/>
  <c r="AG301" i="15" l="1" a="1"/>
  <c r="AG301" i="15" s="1"/>
  <c r="AB301" i="15" s="1"/>
  <c r="AH301" i="15" a="1"/>
  <c r="AH301" i="15" s="1"/>
  <c r="AD302" i="15"/>
  <c r="AC303" i="15" l="1"/>
  <c r="AF302" i="15"/>
  <c r="AE302" i="15" s="1"/>
  <c r="AG302" i="15" l="1" a="1"/>
  <c r="AG302" i="15" s="1"/>
  <c r="AB302" i="15" s="1"/>
  <c r="AH302" i="15" a="1"/>
  <c r="AH302" i="15" s="1"/>
  <c r="AD303" i="15"/>
  <c r="AF303" i="15" l="1"/>
  <c r="AE303" i="15" s="1"/>
  <c r="AC304" i="15"/>
  <c r="AD304" i="15" l="1"/>
  <c r="AH303" i="15" a="1"/>
  <c r="AH303" i="15" s="1"/>
  <c r="AG303" i="15" a="1"/>
  <c r="AG303" i="15" s="1"/>
  <c r="AB303" i="15" s="1"/>
  <c r="AF304" i="15" l="1"/>
  <c r="AE304" i="15" s="1"/>
  <c r="AC305" i="15"/>
  <c r="AD305" i="15" l="1"/>
  <c r="AG304" i="15" a="1"/>
  <c r="AG304" i="15" s="1"/>
  <c r="AB304" i="15" s="1"/>
  <c r="AH304" i="15" a="1"/>
  <c r="AH304" i="15" s="1"/>
  <c r="AC306" i="15" l="1"/>
  <c r="AF305" i="15"/>
  <c r="AE305" i="15" s="1"/>
  <c r="AG305" i="15" l="1" a="1"/>
  <c r="AG305" i="15" s="1"/>
  <c r="AB305" i="15" s="1"/>
  <c r="AH305" i="15" a="1"/>
  <c r="AH305" i="15" s="1"/>
  <c r="AD306" i="15"/>
  <c r="AF306" i="15" l="1"/>
  <c r="AE306" i="15" s="1"/>
  <c r="AC307" i="15"/>
  <c r="AD307" i="15" l="1"/>
  <c r="AG306" i="15" a="1"/>
  <c r="AG306" i="15" s="1"/>
  <c r="AB306" i="15" s="1"/>
  <c r="AH306" i="15" a="1"/>
  <c r="AH306" i="15" s="1"/>
  <c r="AF307" i="15" l="1"/>
  <c r="AE307" i="15" s="1"/>
  <c r="AC308" i="15"/>
  <c r="AD308" i="15" l="1"/>
  <c r="AG307" i="15" a="1"/>
  <c r="AG307" i="15" s="1"/>
  <c r="AB307" i="15" s="1"/>
  <c r="AH307" i="15" a="1"/>
  <c r="AH307" i="15" s="1"/>
  <c r="AC309" i="15" l="1"/>
  <c r="AF308" i="15"/>
  <c r="AE308" i="15" s="1"/>
  <c r="AG308" i="15" l="1" a="1"/>
  <c r="AG308" i="15" s="1"/>
  <c r="AB308" i="15" s="1"/>
  <c r="AH308" i="15" a="1"/>
  <c r="AH308" i="15" s="1"/>
  <c r="AD309" i="15"/>
  <c r="AC310" i="15" l="1"/>
  <c r="AF309" i="15"/>
  <c r="AE309" i="15" s="1"/>
  <c r="AG309" i="15" l="1" a="1"/>
  <c r="AG309" i="15" s="1"/>
  <c r="AB309" i="15" s="1"/>
  <c r="AH309" i="15" a="1"/>
  <c r="AH309" i="15" s="1"/>
  <c r="AD310" i="15"/>
  <c r="AC311" i="15" l="1"/>
  <c r="AF310" i="15"/>
  <c r="AE310" i="15" s="1"/>
  <c r="AG310" i="15" l="1" a="1"/>
  <c r="AG310" i="15" s="1"/>
  <c r="AB310" i="15" s="1"/>
  <c r="AH310" i="15" a="1"/>
  <c r="AH310" i="15" s="1"/>
  <c r="AD311" i="15"/>
  <c r="AF311" i="15" l="1"/>
  <c r="AE311" i="15" s="1"/>
  <c r="AC312" i="15"/>
  <c r="AD312" i="15" l="1"/>
  <c r="AH311" i="15" a="1"/>
  <c r="AH311" i="15" s="1"/>
  <c r="AG311" i="15" a="1"/>
  <c r="AG311" i="15" s="1"/>
  <c r="AB311" i="15" s="1"/>
  <c r="AF312" i="15" l="1"/>
  <c r="AE312" i="15" s="1"/>
  <c r="AC313" i="15"/>
  <c r="AD313" i="15" l="1"/>
  <c r="AH312" i="15" a="1"/>
  <c r="AH312" i="15" s="1"/>
  <c r="AG312" i="15" a="1"/>
  <c r="AG312" i="15" s="1"/>
  <c r="AB312" i="15" s="1"/>
  <c r="AC314" i="15" l="1"/>
  <c r="AF313" i="15"/>
  <c r="AE313" i="15" s="1"/>
  <c r="AG313" i="15" l="1" a="1"/>
  <c r="AG313" i="15" s="1"/>
  <c r="AB313" i="15" s="1"/>
  <c r="AH313" i="15" a="1"/>
  <c r="AH313" i="15" s="1"/>
  <c r="AD314" i="15"/>
  <c r="AF314" i="15" l="1"/>
  <c r="AE314" i="15" s="1"/>
  <c r="AC315" i="15"/>
  <c r="AD315" i="15" l="1"/>
  <c r="AG314" i="15" a="1"/>
  <c r="AG314" i="15" s="1"/>
  <c r="AB314" i="15" s="1"/>
  <c r="AH314" i="15" a="1"/>
  <c r="AH314" i="15" s="1"/>
  <c r="AF315" i="15" l="1"/>
  <c r="AE315" i="15" s="1"/>
  <c r="AC316" i="15"/>
  <c r="AD316" i="15" l="1"/>
  <c r="AH315" i="15" a="1"/>
  <c r="AH315" i="15" s="1"/>
  <c r="AG315" i="15" a="1"/>
  <c r="AG315" i="15" s="1"/>
  <c r="AB315" i="15" s="1"/>
  <c r="AF316" i="15" l="1"/>
  <c r="AE316" i="15" s="1"/>
  <c r="AC317" i="15"/>
  <c r="AD317" i="15" l="1"/>
  <c r="AG316" i="15" a="1"/>
  <c r="AG316" i="15" s="1"/>
  <c r="AB316" i="15" s="1"/>
  <c r="AH316" i="15" a="1"/>
  <c r="AH316" i="15" s="1"/>
  <c r="AC318" i="15" l="1"/>
  <c r="AF317" i="15"/>
  <c r="AE317" i="15" s="1"/>
  <c r="AG317" i="15" l="1" a="1"/>
  <c r="AG317" i="15" s="1"/>
  <c r="AB317" i="15" s="1"/>
  <c r="AH317" i="15" a="1"/>
  <c r="AH317" i="15" s="1"/>
  <c r="AD318" i="15"/>
  <c r="AC319" i="15" l="1"/>
  <c r="AF318" i="15"/>
  <c r="AE318" i="15" s="1"/>
  <c r="AG318" i="15" l="1" a="1"/>
  <c r="AG318" i="15" s="1"/>
  <c r="AB318" i="15" s="1"/>
  <c r="AH318" i="15" a="1"/>
  <c r="AH318" i="15" s="1"/>
  <c r="AD319" i="15"/>
  <c r="AC320" i="15" l="1"/>
  <c r="AF319" i="15"/>
  <c r="AE319" i="15" s="1"/>
  <c r="AH319" i="15" l="1" a="1"/>
  <c r="AH319" i="15" s="1"/>
  <c r="AG319" i="15" a="1"/>
  <c r="AG319" i="15" s="1"/>
  <c r="AB319" i="15" s="1"/>
  <c r="AD320" i="15"/>
  <c r="AF320" i="15" l="1"/>
  <c r="AE320" i="15" s="1"/>
  <c r="AC321" i="15"/>
  <c r="AD321" i="15" l="1"/>
  <c r="AG320" i="15" a="1"/>
  <c r="AG320" i="15" s="1"/>
  <c r="AB320" i="15" s="1"/>
  <c r="AH320" i="15" a="1"/>
  <c r="AH320" i="15" s="1"/>
  <c r="AC322" i="15" l="1"/>
  <c r="AF321" i="15"/>
  <c r="AE321" i="15" s="1"/>
  <c r="AG321" i="15" l="1" a="1"/>
  <c r="AG321" i="15" s="1"/>
  <c r="AB321" i="15" s="1"/>
  <c r="AH321" i="15" a="1"/>
  <c r="AH321" i="15" s="1"/>
  <c r="AD322" i="15"/>
  <c r="AF322" i="15" l="1"/>
  <c r="AE322" i="15" s="1"/>
  <c r="AC323" i="15"/>
  <c r="AD323" i="15" l="1"/>
  <c r="AG322" i="15" a="1"/>
  <c r="AG322" i="15" s="1"/>
  <c r="AB322" i="15" s="1"/>
  <c r="AH322" i="15" a="1"/>
  <c r="AH322" i="15" s="1"/>
  <c r="AF323" i="15" l="1"/>
  <c r="AE323" i="15" s="1"/>
  <c r="AC324" i="15"/>
  <c r="AD324" i="15" l="1"/>
  <c r="AG323" i="15" a="1"/>
  <c r="AG323" i="15" s="1"/>
  <c r="AB323" i="15" s="1"/>
  <c r="AH323" i="15" a="1"/>
  <c r="AH323" i="15" s="1"/>
  <c r="AF324" i="15" l="1"/>
  <c r="AE324" i="15" s="1"/>
  <c r="AC325" i="15"/>
  <c r="AD325" i="15" l="1"/>
  <c r="AG324" i="15" a="1"/>
  <c r="AG324" i="15" s="1"/>
  <c r="AB324" i="15" s="1"/>
  <c r="AH324" i="15" a="1"/>
  <c r="AH324" i="15" s="1"/>
  <c r="AC326" i="15" l="1"/>
  <c r="AF325" i="15"/>
  <c r="AE325" i="15" s="1"/>
  <c r="AG325" i="15" l="1" a="1"/>
  <c r="AG325" i="15" s="1"/>
  <c r="AB325" i="15" s="1"/>
  <c r="AH325" i="15" a="1"/>
  <c r="AH325" i="15" s="1"/>
  <c r="AD326" i="15"/>
  <c r="AC327" i="15" l="1"/>
  <c r="AF326" i="15"/>
  <c r="AE326" i="15" s="1"/>
  <c r="AG326" i="15" l="1" a="1"/>
  <c r="AG326" i="15" s="1"/>
  <c r="AB326" i="15" s="1"/>
  <c r="AH326" i="15" a="1"/>
  <c r="AH326" i="15" s="1"/>
  <c r="AD327" i="15"/>
  <c r="AC328" i="15" l="1"/>
  <c r="AF327" i="15"/>
  <c r="AE327" i="15" s="1"/>
  <c r="AH327" i="15" l="1" a="1"/>
  <c r="AH327" i="15" s="1"/>
  <c r="AG327" i="15" a="1"/>
  <c r="AG327" i="15" s="1"/>
  <c r="AB327" i="15" s="1"/>
  <c r="AD328" i="15"/>
  <c r="AF328" i="15" l="1"/>
  <c r="AE328" i="15" s="1"/>
  <c r="AC329" i="15"/>
  <c r="AD329" i="15" l="1"/>
  <c r="AG328" i="15" a="1"/>
  <c r="AG328" i="15" s="1"/>
  <c r="AB328" i="15" s="1"/>
  <c r="AH328" i="15" a="1"/>
  <c r="AH328" i="15" s="1"/>
  <c r="AC330" i="15" l="1"/>
  <c r="AF329" i="15"/>
  <c r="AE329" i="15" s="1"/>
  <c r="AG329" i="15" l="1" a="1"/>
  <c r="AG329" i="15" s="1"/>
  <c r="AB329" i="15" s="1"/>
  <c r="AH329" i="15" a="1"/>
  <c r="AH329" i="15" s="1"/>
  <c r="AD330" i="15"/>
  <c r="AF330" i="15" l="1"/>
  <c r="AE330" i="15" s="1"/>
  <c r="AC331" i="15"/>
  <c r="AD331" i="15" l="1"/>
  <c r="AG330" i="15" a="1"/>
  <c r="AG330" i="15" s="1"/>
  <c r="AB330" i="15" s="1"/>
  <c r="AH330" i="15" a="1"/>
  <c r="AH330" i="15" s="1"/>
  <c r="AF331" i="15" l="1"/>
  <c r="AE331" i="15" s="1"/>
  <c r="AC332" i="15"/>
  <c r="AD332" i="15" l="1"/>
  <c r="AH331" i="15" a="1"/>
  <c r="AH331" i="15" s="1"/>
  <c r="AG331" i="15" a="1"/>
  <c r="AG331" i="15" s="1"/>
  <c r="AB331" i="15" s="1"/>
  <c r="AF332" i="15" l="1"/>
  <c r="AE332" i="15" s="1"/>
  <c r="AC333" i="15"/>
  <c r="AD333" i="15" l="1"/>
  <c r="AG332" i="15" a="1"/>
  <c r="AG332" i="15" s="1"/>
  <c r="AB332" i="15" s="1"/>
  <c r="AH332" i="15" a="1"/>
  <c r="AH332" i="15" s="1"/>
  <c r="AC334" i="15" l="1"/>
  <c r="AF333" i="15"/>
  <c r="AE333" i="15" s="1"/>
  <c r="AH333" i="15" l="1" a="1"/>
  <c r="AH333" i="15" s="1"/>
  <c r="AG333" i="15" a="1"/>
  <c r="AG333" i="15" s="1"/>
  <c r="AB333" i="15" s="1"/>
  <c r="AD334" i="15"/>
  <c r="AC335" i="15" l="1"/>
  <c r="AF334" i="15"/>
  <c r="AE334" i="15" s="1"/>
  <c r="AG334" i="15" l="1" a="1"/>
  <c r="AG334" i="15" s="1"/>
  <c r="AB334" i="15" s="1"/>
  <c r="AH334" i="15" a="1"/>
  <c r="AH334" i="15" s="1"/>
  <c r="AD335" i="15"/>
  <c r="AC336" i="15" l="1"/>
  <c r="AF335" i="15"/>
  <c r="AE335" i="15" s="1"/>
  <c r="AH335" i="15" l="1" a="1"/>
  <c r="AH335" i="15" s="1"/>
  <c r="AG335" i="15" a="1"/>
  <c r="AG335" i="15" s="1"/>
  <c r="AB335" i="15" s="1"/>
  <c r="AD336" i="15"/>
  <c r="AF336" i="15" l="1"/>
  <c r="AE336" i="15" s="1"/>
  <c r="AC337" i="15"/>
  <c r="AD337" i="15" l="1"/>
  <c r="AG336" i="15" a="1"/>
  <c r="AG336" i="15" s="1"/>
  <c r="AB336" i="15" s="1"/>
  <c r="AH336" i="15" a="1"/>
  <c r="AH336" i="15" s="1"/>
  <c r="AC338" i="15" l="1"/>
  <c r="AF337" i="15"/>
  <c r="AE337" i="15" s="1"/>
  <c r="AG337" i="15" l="1" a="1"/>
  <c r="AG337" i="15" s="1"/>
  <c r="AB337" i="15" s="1"/>
  <c r="AH337" i="15" a="1"/>
  <c r="AH337" i="15" s="1"/>
  <c r="AD338" i="15"/>
  <c r="AF338" i="15" l="1"/>
  <c r="AE338" i="15" s="1"/>
  <c r="AC339" i="15"/>
  <c r="AD339" i="15" l="1"/>
  <c r="AG338" i="15" a="1"/>
  <c r="AG338" i="15" s="1"/>
  <c r="AB338" i="15" s="1"/>
  <c r="AH338" i="15" a="1"/>
  <c r="AH338" i="15" s="1"/>
  <c r="AF339" i="15" l="1"/>
  <c r="AE339" i="15" s="1"/>
  <c r="AC340" i="15"/>
  <c r="AD340" i="15" l="1"/>
  <c r="AG339" i="15" a="1"/>
  <c r="AG339" i="15" s="1"/>
  <c r="AB339" i="15" s="1"/>
  <c r="AH339" i="15" a="1"/>
  <c r="AH339" i="15" s="1"/>
  <c r="AF340" i="15" l="1"/>
  <c r="AE340" i="15" s="1"/>
  <c r="AC341" i="15"/>
  <c r="AD341" i="15" l="1"/>
  <c r="AG340" i="15" a="1"/>
  <c r="AG340" i="15" s="1"/>
  <c r="AB340" i="15" s="1"/>
  <c r="AH340" i="15" a="1"/>
  <c r="AH340" i="15" s="1"/>
  <c r="AC342" i="15" l="1"/>
  <c r="AF341" i="15"/>
  <c r="AE341" i="15" s="1"/>
  <c r="AG341" i="15" l="1" a="1"/>
  <c r="AG341" i="15" s="1"/>
  <c r="AB341" i="15" s="1"/>
  <c r="AH341" i="15" a="1"/>
  <c r="AH341" i="15" s="1"/>
  <c r="AD342" i="15"/>
  <c r="AC343" i="15" l="1"/>
  <c r="AF342" i="15"/>
  <c r="AE342" i="15" s="1"/>
  <c r="AG342" i="15" l="1" a="1"/>
  <c r="AG342" i="15" s="1"/>
  <c r="AB342" i="15" s="1"/>
  <c r="AH342" i="15" a="1"/>
  <c r="AH342" i="15" s="1"/>
  <c r="AD343" i="15"/>
  <c r="AC344" i="15" l="1"/>
  <c r="AF343" i="15"/>
  <c r="AE343" i="15" s="1"/>
  <c r="AG343" i="15" l="1" a="1"/>
  <c r="AG343" i="15" s="1"/>
  <c r="AB343" i="15" s="1"/>
  <c r="AH343" i="15" a="1"/>
  <c r="AH343" i="15" s="1"/>
  <c r="AD344" i="15"/>
  <c r="AF344" i="15" l="1"/>
  <c r="AE344" i="15" s="1"/>
  <c r="AC345" i="15"/>
  <c r="AD345" i="15" l="1"/>
  <c r="AG344" i="15" a="1"/>
  <c r="AG344" i="15" s="1"/>
  <c r="AB344" i="15" s="1"/>
  <c r="AH344" i="15" a="1"/>
  <c r="AH344" i="15" s="1"/>
  <c r="AC346" i="15" l="1"/>
  <c r="AF345" i="15"/>
  <c r="AE345" i="15" s="1"/>
  <c r="AG345" i="15" l="1" a="1"/>
  <c r="AG345" i="15" s="1"/>
  <c r="AB345" i="15" s="1"/>
  <c r="AH345" i="15" a="1"/>
  <c r="AH345" i="15" s="1"/>
  <c r="AD346" i="15"/>
  <c r="AF346" i="15" l="1"/>
  <c r="AE346" i="15" s="1"/>
  <c r="AC347" i="15"/>
  <c r="AD347" i="15" l="1"/>
  <c r="AG346" i="15" a="1"/>
  <c r="AG346" i="15" s="1"/>
  <c r="AB346" i="15" s="1"/>
  <c r="AH346" i="15" a="1"/>
  <c r="AH346" i="15" s="1"/>
  <c r="AF347" i="15" l="1"/>
  <c r="AE347" i="15" s="1"/>
  <c r="AC348" i="15"/>
  <c r="AD348" i="15" l="1"/>
  <c r="AG347" i="15" a="1"/>
  <c r="AG347" i="15" s="1"/>
  <c r="AB347" i="15" s="1"/>
  <c r="AH347" i="15" a="1"/>
  <c r="AH347" i="15" s="1"/>
  <c r="AF348" i="15" l="1"/>
  <c r="AE348" i="15" s="1"/>
  <c r="AC349" i="15"/>
  <c r="AD349" i="15" l="1"/>
  <c r="AG348" i="15" a="1"/>
  <c r="AG348" i="15" s="1"/>
  <c r="AB348" i="15" s="1"/>
  <c r="AH348" i="15" a="1"/>
  <c r="AH348" i="15" s="1"/>
  <c r="AF349" i="15" l="1"/>
  <c r="AE349" i="15" s="1"/>
  <c r="AC350" i="15"/>
  <c r="AD350" i="15" l="1"/>
  <c r="AG349" i="15" a="1"/>
  <c r="AG349" i="15" s="1"/>
  <c r="AB349" i="15" s="1"/>
  <c r="AH349" i="15" a="1"/>
  <c r="AH349" i="15" s="1"/>
  <c r="AC351" i="15" l="1"/>
  <c r="AF350" i="15"/>
  <c r="AE350" i="15" s="1"/>
  <c r="AG350" i="15" l="1" a="1"/>
  <c r="AG350" i="15" s="1"/>
  <c r="AB350" i="15" s="1"/>
  <c r="AH350" i="15" a="1"/>
  <c r="AH350" i="15" s="1"/>
  <c r="AD351" i="15"/>
  <c r="AC352" i="15" l="1"/>
  <c r="AF351" i="15"/>
  <c r="AE351" i="15" s="1"/>
  <c r="AG351" i="15" l="1" a="1"/>
  <c r="AG351" i="15" s="1"/>
  <c r="AB351" i="15" s="1"/>
  <c r="AH351" i="15" a="1"/>
  <c r="AH351" i="15" s="1"/>
  <c r="AD352" i="15"/>
  <c r="AF352" i="15" l="1"/>
  <c r="AE352" i="15" s="1"/>
  <c r="AC353" i="15"/>
  <c r="AD353" i="15" l="1"/>
  <c r="AG352" i="15" a="1"/>
  <c r="AG352" i="15" s="1"/>
  <c r="AB352" i="15" s="1"/>
  <c r="AH352" i="15" a="1"/>
  <c r="AH352" i="15" s="1"/>
  <c r="AF353" i="15" l="1"/>
  <c r="AE353" i="15" s="1"/>
  <c r="AC354" i="15"/>
  <c r="AD354" i="15" l="1"/>
  <c r="AG353" i="15" a="1"/>
  <c r="AG353" i="15" s="1"/>
  <c r="AB353" i="15" s="1"/>
  <c r="AH353" i="15" a="1"/>
  <c r="AH353" i="15" s="1"/>
  <c r="AF354" i="15" l="1"/>
  <c r="AE354" i="15" s="1"/>
  <c r="AC355" i="15"/>
  <c r="AD355" i="15" l="1"/>
  <c r="AH354" i="15" a="1"/>
  <c r="AH354" i="15" s="1"/>
  <c r="AG354" i="15" a="1"/>
  <c r="AG354" i="15" s="1"/>
  <c r="AB354" i="15" s="1"/>
  <c r="AF355" i="15" l="1"/>
  <c r="AE355" i="15" s="1"/>
  <c r="AC356" i="15"/>
  <c r="AD356" i="15" l="1"/>
  <c r="AG355" i="15" a="1"/>
  <c r="AG355" i="15" s="1"/>
  <c r="AB355" i="15" s="1"/>
  <c r="AH355" i="15" a="1"/>
  <c r="AH355" i="15" s="1"/>
  <c r="AC357" i="15" l="1"/>
  <c r="AF356" i="15"/>
  <c r="AE356" i="15" s="1"/>
  <c r="AG356" i="15" l="1" a="1"/>
  <c r="AG356" i="15" s="1"/>
  <c r="AB356" i="15" s="1"/>
  <c r="AH356" i="15" a="1"/>
  <c r="AH356" i="15" s="1"/>
  <c r="AD357" i="15"/>
  <c r="AF357" i="15" l="1"/>
  <c r="AE357" i="15" s="1"/>
  <c r="AC358" i="15"/>
  <c r="AD358" i="15" l="1"/>
  <c r="AG357" i="15" a="1"/>
  <c r="AG357" i="15" s="1"/>
  <c r="AB357" i="15" s="1"/>
  <c r="AH357" i="15" a="1"/>
  <c r="AH357" i="15" s="1"/>
  <c r="AC359" i="15" l="1"/>
  <c r="AF358" i="15"/>
  <c r="AE358" i="15" s="1"/>
  <c r="AH358" i="15" l="1" a="1"/>
  <c r="AH358" i="15" s="1"/>
  <c r="AG358" i="15" a="1"/>
  <c r="AG358" i="15" s="1"/>
  <c r="AB358" i="15" s="1"/>
  <c r="AD359" i="15"/>
  <c r="AC360" i="15" l="1"/>
  <c r="AF359" i="15"/>
  <c r="AE359" i="15" s="1"/>
  <c r="AG359" i="15" l="1" a="1"/>
  <c r="AG359" i="15" s="1"/>
  <c r="AB359" i="15" s="1"/>
  <c r="AH359" i="15" a="1"/>
  <c r="AH359" i="15" s="1"/>
  <c r="AD360" i="15"/>
  <c r="AC361" i="15" l="1"/>
  <c r="AF360" i="15"/>
  <c r="AE360" i="15" s="1"/>
  <c r="AG360" i="15" l="1" a="1"/>
  <c r="AG360" i="15" s="1"/>
  <c r="AB360" i="15" s="1"/>
  <c r="AH360" i="15" a="1"/>
  <c r="AH360" i="15" s="1"/>
  <c r="AD361" i="15"/>
  <c r="AF361" i="15" l="1"/>
  <c r="AE361" i="15" s="1"/>
  <c r="AC362" i="15"/>
  <c r="AD362" i="15" l="1"/>
  <c r="AG361" i="15" a="1"/>
  <c r="AG361" i="15" s="1"/>
  <c r="AB361" i="15" s="1"/>
  <c r="AH361" i="15" a="1"/>
  <c r="AH361" i="15" s="1"/>
  <c r="AF362" i="15" l="1"/>
  <c r="AE362" i="15" s="1"/>
  <c r="AC363" i="15"/>
  <c r="AD363" i="15" l="1"/>
  <c r="AG362" i="15" a="1"/>
  <c r="AG362" i="15" s="1"/>
  <c r="AB362" i="15" s="1"/>
  <c r="AH362" i="15" a="1"/>
  <c r="AH362" i="15" s="1"/>
  <c r="AF363" i="15" l="1"/>
  <c r="AE363" i="15" s="1"/>
  <c r="AC364" i="15"/>
  <c r="AD364" i="15" l="1"/>
  <c r="AG363" i="15" a="1"/>
  <c r="AG363" i="15" s="1"/>
  <c r="AB363" i="15" s="1"/>
  <c r="AH363" i="15" a="1"/>
  <c r="AH363" i="15" s="1"/>
  <c r="AF364" i="15" l="1"/>
  <c r="AE364" i="15" s="1"/>
  <c r="AC365" i="15"/>
  <c r="AD365" i="15" l="1"/>
  <c r="AG364" i="15" a="1"/>
  <c r="AG364" i="15" s="1"/>
  <c r="AB364" i="15" s="1"/>
  <c r="AH364" i="15" a="1"/>
  <c r="AH364" i="15" s="1"/>
  <c r="AC366" i="15" l="1"/>
  <c r="AF365" i="15"/>
  <c r="AE365" i="15" s="1"/>
  <c r="AG365" i="15" l="1" a="1"/>
  <c r="AG365" i="15" s="1"/>
  <c r="AB365" i="15" s="1"/>
  <c r="AH365" i="15" a="1"/>
  <c r="AH365" i="15" s="1"/>
  <c r="AD366" i="15"/>
  <c r="AC367" i="15" l="1"/>
  <c r="AF366" i="15"/>
  <c r="AE366" i="15" s="1"/>
  <c r="AG366" i="15" l="1" a="1"/>
  <c r="AG366" i="15" s="1"/>
  <c r="AB366" i="15" s="1"/>
  <c r="AH366" i="15" a="1"/>
  <c r="AH366" i="15" s="1"/>
  <c r="AD367" i="15"/>
  <c r="AC368" i="15" l="1"/>
  <c r="AF367" i="15"/>
  <c r="AE367" i="15" s="1"/>
  <c r="AG367" i="15" l="1" a="1"/>
  <c r="AG367" i="15" s="1"/>
  <c r="AB367" i="15" s="1"/>
  <c r="AH367" i="15" a="1"/>
  <c r="AH367" i="15" s="1"/>
  <c r="AD368" i="15"/>
  <c r="AC369" i="15" l="1"/>
  <c r="AF368" i="15"/>
  <c r="AE368" i="15" s="1"/>
  <c r="AH368" i="15" l="1" a="1"/>
  <c r="AH368" i="15" s="1"/>
  <c r="AG368" i="15" a="1"/>
  <c r="AG368" i="15" s="1"/>
  <c r="AB368" i="15" s="1"/>
  <c r="AD369" i="15"/>
  <c r="AF369" i="15" l="1"/>
  <c r="AE369" i="15" s="1"/>
  <c r="AC370" i="15"/>
  <c r="AD370" i="15" l="1"/>
  <c r="AG369" i="15" a="1"/>
  <c r="AG369" i="15" s="1"/>
  <c r="AB369" i="15" s="1"/>
  <c r="AH369" i="15" a="1"/>
  <c r="AH369" i="15" s="1"/>
  <c r="AF370" i="15" l="1"/>
  <c r="AE370" i="15" s="1"/>
  <c r="AC371" i="15"/>
  <c r="AD371" i="15" l="1"/>
  <c r="AH370" i="15" a="1"/>
  <c r="AH370" i="15" s="1"/>
  <c r="AG370" i="15" a="1"/>
  <c r="AG370" i="15" s="1"/>
  <c r="AB370" i="15" s="1"/>
  <c r="AC372" i="15" l="1"/>
  <c r="AF371" i="15"/>
  <c r="AE371" i="15" s="1"/>
  <c r="AG371" i="15" l="1" a="1"/>
  <c r="AG371" i="15" s="1"/>
  <c r="AB371" i="15" s="1"/>
  <c r="AH371" i="15" a="1"/>
  <c r="AH371" i="15" s="1"/>
  <c r="AD372" i="15"/>
  <c r="AF372" i="15" l="1"/>
  <c r="AE372" i="15" s="1"/>
  <c r="AC373" i="15"/>
  <c r="AD373" i="15" l="1"/>
  <c r="AG372" i="15" a="1"/>
  <c r="AG372" i="15" s="1"/>
  <c r="AB372" i="15" s="1"/>
  <c r="AH372" i="15" a="1"/>
  <c r="AH372" i="15" s="1"/>
  <c r="AF373" i="15" l="1"/>
  <c r="AE373" i="15" s="1"/>
  <c r="AC374" i="15"/>
  <c r="AD374" i="15" l="1"/>
  <c r="AG373" i="15" a="1"/>
  <c r="AG373" i="15" s="1"/>
  <c r="AB373" i="15" s="1"/>
  <c r="AH373" i="15" a="1"/>
  <c r="AH373" i="15" s="1"/>
  <c r="AC375" i="15" l="1"/>
  <c r="AF374" i="15"/>
  <c r="AE374" i="15" s="1"/>
  <c r="AG374" i="15" l="1" a="1"/>
  <c r="AG374" i="15" s="1"/>
  <c r="AB374" i="15" s="1"/>
  <c r="AH374" i="15" a="1"/>
  <c r="AH374" i="15" s="1"/>
  <c r="AD375" i="15"/>
  <c r="AC376" i="15" l="1"/>
  <c r="AF375" i="15"/>
  <c r="AE375" i="15" s="1"/>
  <c r="AG375" i="15" l="1" a="1"/>
  <c r="AG375" i="15" s="1"/>
  <c r="AB375" i="15" s="1"/>
  <c r="AH375" i="15" a="1"/>
  <c r="AH375" i="15" s="1"/>
  <c r="AD376" i="15"/>
  <c r="AC377" i="15" l="1"/>
  <c r="AF376" i="15"/>
  <c r="AE376" i="15" s="1"/>
  <c r="AG376" i="15" l="1" a="1"/>
  <c r="AG376" i="15" s="1"/>
  <c r="AB376" i="15" s="1"/>
  <c r="AH376" i="15" a="1"/>
  <c r="AH376" i="15" s="1"/>
  <c r="AD377" i="15"/>
  <c r="AF377" i="15" l="1"/>
  <c r="AE377" i="15" s="1"/>
  <c r="AC378" i="15"/>
  <c r="AD378" i="15" l="1"/>
  <c r="AH377" i="15" a="1"/>
  <c r="AH377" i="15" s="1"/>
  <c r="AG377" i="15" a="1"/>
  <c r="AG377" i="15" s="1"/>
  <c r="AB377" i="15" s="1"/>
  <c r="AF378" i="15" l="1"/>
  <c r="AE378" i="15" s="1"/>
  <c r="AC379" i="15"/>
  <c r="AD379" i="15" l="1"/>
  <c r="AG378" i="15" a="1"/>
  <c r="AG378" i="15" s="1"/>
  <c r="AB378" i="15" s="1"/>
  <c r="AH378" i="15" a="1"/>
  <c r="AH378" i="15" s="1"/>
  <c r="AF379" i="15" l="1"/>
  <c r="AE379" i="15" s="1"/>
  <c r="AC380" i="15"/>
  <c r="AD380" i="15" l="1"/>
  <c r="AG379" i="15" a="1"/>
  <c r="AG379" i="15" s="1"/>
  <c r="AB379" i="15" s="1"/>
  <c r="AH379" i="15" a="1"/>
  <c r="AH379" i="15" s="1"/>
  <c r="AC381" i="15" l="1"/>
  <c r="AF380" i="15"/>
  <c r="AE380" i="15" s="1"/>
  <c r="AG380" i="15" l="1" a="1"/>
  <c r="AG380" i="15" s="1"/>
  <c r="AB380" i="15" s="1"/>
  <c r="AH380" i="15" a="1"/>
  <c r="AH380" i="15" s="1"/>
  <c r="AD381" i="15"/>
  <c r="AF381" i="15" l="1"/>
  <c r="AE381" i="15" s="1"/>
  <c r="AC382" i="15"/>
  <c r="AD382" i="15" l="1"/>
  <c r="AG381" i="15" a="1"/>
  <c r="AG381" i="15" s="1"/>
  <c r="AB381" i="15" s="1"/>
  <c r="AH381" i="15" a="1"/>
  <c r="AH381" i="15" s="1"/>
  <c r="AC383" i="15" l="1"/>
  <c r="AF382" i="15"/>
  <c r="AE382" i="15" s="1"/>
  <c r="AH382" i="15" l="1" a="1"/>
  <c r="AH382" i="15" s="1"/>
  <c r="AG382" i="15" a="1"/>
  <c r="AG382" i="15" s="1"/>
  <c r="AB382" i="15" s="1"/>
  <c r="AD383" i="15"/>
  <c r="AC384" i="15" l="1"/>
  <c r="AF383" i="15"/>
  <c r="AE383" i="15" s="1"/>
  <c r="AG383" i="15" l="1" a="1"/>
  <c r="AG383" i="15" s="1"/>
  <c r="AB383" i="15" s="1"/>
  <c r="AH383" i="15" a="1"/>
  <c r="AH383" i="15" s="1"/>
  <c r="AD384" i="15"/>
  <c r="AF384" i="15" l="1"/>
  <c r="AE384" i="15" s="1"/>
  <c r="AC385" i="15"/>
  <c r="AD385" i="15" l="1"/>
  <c r="AH384" i="15" a="1"/>
  <c r="AH384" i="15" s="1"/>
  <c r="AG384" i="15" a="1"/>
  <c r="AG384" i="15" s="1"/>
  <c r="AB384" i="15" s="1"/>
  <c r="AF385" i="15" l="1"/>
  <c r="AE385" i="15" s="1"/>
  <c r="AC386" i="15"/>
  <c r="AD386" i="15" l="1"/>
  <c r="AG385" i="15" a="1"/>
  <c r="AG385" i="15" s="1"/>
  <c r="AB385" i="15" s="1"/>
  <c r="AH385" i="15" a="1"/>
  <c r="AH385" i="15" s="1"/>
  <c r="AF386" i="15" l="1"/>
  <c r="AE386" i="15" s="1"/>
  <c r="AC387" i="15"/>
  <c r="AD387" i="15" l="1"/>
  <c r="AH386" i="15" a="1"/>
  <c r="AH386" i="15" s="1"/>
  <c r="AG386" i="15" a="1"/>
  <c r="AG386" i="15" s="1"/>
  <c r="AB386" i="15" s="1"/>
  <c r="AF387" i="15" l="1"/>
  <c r="AE387" i="15" s="1"/>
  <c r="AC388" i="15"/>
  <c r="AD388" i="15" l="1"/>
  <c r="AG387" i="15" a="1"/>
  <c r="AG387" i="15" s="1"/>
  <c r="AB387" i="15" s="1"/>
  <c r="AH387" i="15" a="1"/>
  <c r="AH387" i="15" s="1"/>
  <c r="AC389" i="15" l="1"/>
  <c r="AF388" i="15"/>
  <c r="AE388" i="15" s="1"/>
  <c r="AG388" i="15" l="1" a="1"/>
  <c r="AG388" i="15" s="1"/>
  <c r="AB388" i="15" s="1"/>
  <c r="AH388" i="15" a="1"/>
  <c r="AH388" i="15" s="1"/>
  <c r="AD389" i="15"/>
  <c r="AF389" i="15" l="1"/>
  <c r="AE389" i="15" s="1"/>
  <c r="AC390" i="15"/>
  <c r="AD390" i="15" l="1"/>
  <c r="AG389" i="15" a="1"/>
  <c r="AG389" i="15" s="1"/>
  <c r="AB389" i="15" s="1"/>
  <c r="AH389" i="15" a="1"/>
  <c r="AH389" i="15" s="1"/>
  <c r="AC391" i="15" l="1"/>
  <c r="AF390" i="15"/>
  <c r="AE390" i="15" s="1"/>
  <c r="AH390" i="15" l="1" a="1"/>
  <c r="AH390" i="15" s="1"/>
  <c r="AG390" i="15" a="1"/>
  <c r="AG390" i="15" s="1"/>
  <c r="AB390" i="15" s="1"/>
  <c r="AD391" i="15"/>
  <c r="AC392" i="15" l="1"/>
  <c r="AF391" i="15"/>
  <c r="AE391" i="15" s="1"/>
  <c r="AG391" i="15" l="1" a="1"/>
  <c r="AG391" i="15" s="1"/>
  <c r="AB391" i="15" s="1"/>
  <c r="AH391" i="15" a="1"/>
  <c r="AH391" i="15" s="1"/>
  <c r="AD392" i="15"/>
  <c r="AC393" i="15" l="1"/>
  <c r="AF392" i="15"/>
  <c r="AE392" i="15" s="1"/>
  <c r="AG392" i="15" l="1" a="1"/>
  <c r="AG392" i="15" s="1"/>
  <c r="AB392" i="15" s="1"/>
  <c r="AH392" i="15" a="1"/>
  <c r="AH392" i="15" s="1"/>
  <c r="AD393" i="15"/>
  <c r="AF393" i="15" l="1"/>
  <c r="AE393" i="15" s="1"/>
  <c r="AC394" i="15"/>
  <c r="AD394" i="15" l="1"/>
  <c r="AG393" i="15" a="1"/>
  <c r="AG393" i="15" s="1"/>
  <c r="AB393" i="15" s="1"/>
  <c r="AH393" i="15" a="1"/>
  <c r="AH393" i="15" s="1"/>
  <c r="AF394" i="15" l="1"/>
  <c r="AE394" i="15" s="1"/>
  <c r="AC395" i="15"/>
  <c r="AD395" i="15" l="1"/>
  <c r="AG394" i="15" a="1"/>
  <c r="AG394" i="15" s="1"/>
  <c r="AB394" i="15" s="1"/>
  <c r="AH394" i="15" a="1"/>
  <c r="AH394" i="15" s="1"/>
  <c r="AF395" i="15" l="1"/>
  <c r="AE395" i="15" s="1"/>
  <c r="AC396" i="15"/>
  <c r="AD396" i="15" l="1"/>
  <c r="AG395" i="15" a="1"/>
  <c r="AG395" i="15" s="1"/>
  <c r="AB395" i="15" s="1"/>
  <c r="AH395" i="15" a="1"/>
  <c r="AH395" i="15" s="1"/>
  <c r="AF396" i="15" l="1"/>
  <c r="AE396" i="15" s="1"/>
  <c r="AC397" i="15"/>
  <c r="AD397" i="15" l="1"/>
  <c r="AG396" i="15" a="1"/>
  <c r="AG396" i="15" s="1"/>
  <c r="AB396" i="15" s="1"/>
  <c r="AH396" i="15" a="1"/>
  <c r="AH396" i="15" s="1"/>
  <c r="AC398" i="15" l="1"/>
  <c r="AF397" i="15"/>
  <c r="AE397" i="15" s="1"/>
  <c r="AG397" i="15" l="1" a="1"/>
  <c r="AG397" i="15" s="1"/>
  <c r="AB397" i="15" s="1"/>
  <c r="AH397" i="15" a="1"/>
  <c r="AH397" i="15" s="1"/>
  <c r="AD398" i="15"/>
  <c r="AC399" i="15" l="1"/>
  <c r="AF398" i="15"/>
  <c r="AE398" i="15" s="1"/>
  <c r="AG398" i="15" l="1" a="1"/>
  <c r="AG398" i="15" s="1"/>
  <c r="AB398" i="15" s="1"/>
  <c r="AH398" i="15" a="1"/>
  <c r="AH398" i="15" s="1"/>
  <c r="AD399" i="15"/>
  <c r="AC400" i="15" l="1"/>
  <c r="AF399" i="15"/>
  <c r="AE399" i="15" s="1"/>
  <c r="AG399" i="15" l="1" a="1"/>
  <c r="AG399" i="15" s="1"/>
  <c r="AB399" i="15" s="1"/>
  <c r="AH399" i="15" a="1"/>
  <c r="AH399" i="15" s="1"/>
  <c r="AD400" i="15"/>
  <c r="AC401" i="15" l="1"/>
  <c r="AF400" i="15"/>
  <c r="AE400" i="15" s="1"/>
  <c r="AG400" i="15" l="1" a="1"/>
  <c r="AG400" i="15" s="1"/>
  <c r="AB400" i="15" s="1"/>
  <c r="AH400" i="15" a="1"/>
  <c r="AH400" i="15" s="1"/>
  <c r="AD401" i="15"/>
  <c r="AF401" i="15" l="1"/>
  <c r="AE401" i="15" s="1"/>
  <c r="AC402" i="15"/>
  <c r="AD402" i="15" l="1"/>
  <c r="AH401" i="15" a="1"/>
  <c r="AH401" i="15" s="1"/>
  <c r="AG401" i="15" a="1"/>
  <c r="AG401" i="15" s="1"/>
  <c r="AB401" i="15" s="1"/>
  <c r="AF402" i="15" l="1"/>
  <c r="AE402" i="15" s="1"/>
  <c r="AC403" i="15"/>
  <c r="AD403" i="15" l="1"/>
  <c r="AG402" i="15" a="1"/>
  <c r="AG402" i="15" s="1"/>
  <c r="AB402" i="15" s="1"/>
  <c r="AH402" i="15" a="1"/>
  <c r="AH402" i="15" s="1"/>
  <c r="AC404" i="15" l="1"/>
  <c r="AF403" i="15"/>
  <c r="AE403" i="15" s="1"/>
  <c r="AG403" i="15" l="1" a="1"/>
  <c r="AG403" i="15" s="1"/>
  <c r="AB403" i="15" s="1"/>
  <c r="AH403" i="15" a="1"/>
  <c r="AH403" i="15" s="1"/>
  <c r="AD404" i="15"/>
  <c r="AF404" i="15" l="1"/>
  <c r="AE404" i="15" s="1"/>
  <c r="AC405" i="15"/>
  <c r="AD405" i="15" l="1"/>
  <c r="AG404" i="15" a="1"/>
  <c r="AG404" i="15" s="1"/>
  <c r="AB404" i="15" s="1"/>
  <c r="AH404" i="15" a="1"/>
  <c r="AH404" i="15" s="1"/>
  <c r="AF405" i="15" l="1"/>
  <c r="AE405" i="15" s="1"/>
  <c r="AC406" i="15"/>
  <c r="AD406" i="15" l="1"/>
  <c r="AG405" i="15" a="1"/>
  <c r="AG405" i="15" s="1"/>
  <c r="AB405" i="15" s="1"/>
  <c r="AH405" i="15" a="1"/>
  <c r="AH405" i="15" s="1"/>
  <c r="AC407" i="15" l="1"/>
  <c r="AF406" i="15"/>
  <c r="AE406" i="15" s="1"/>
  <c r="AH406" i="15" l="1" a="1"/>
  <c r="AH406" i="15" s="1"/>
  <c r="AG406" i="15" a="1"/>
  <c r="AG406" i="15" s="1"/>
  <c r="AB406" i="15" s="1"/>
  <c r="AD407" i="15"/>
  <c r="AC408" i="15" l="1"/>
  <c r="AF407" i="15"/>
  <c r="AE407" i="15" s="1"/>
  <c r="AG407" i="15" l="1" a="1"/>
  <c r="AG407" i="15" s="1"/>
  <c r="AB407" i="15" s="1"/>
  <c r="AH407" i="15" a="1"/>
  <c r="AH407" i="15" s="1"/>
  <c r="AD408" i="15"/>
  <c r="AC409" i="15" l="1"/>
  <c r="AF408" i="15"/>
  <c r="AE408" i="15" s="1"/>
  <c r="AH408" i="15" l="1" a="1"/>
  <c r="AH408" i="15" s="1"/>
  <c r="AG408" i="15" a="1"/>
  <c r="AG408" i="15" s="1"/>
  <c r="AB408" i="15" s="1"/>
  <c r="AD409" i="15"/>
  <c r="AF409" i="15" l="1"/>
  <c r="AE409" i="15" s="1"/>
  <c r="AC410" i="15"/>
  <c r="AD410" i="15" l="1"/>
  <c r="AG409" i="15" a="1"/>
  <c r="AG409" i="15" s="1"/>
  <c r="AB409" i="15" s="1"/>
  <c r="AH409" i="15" a="1"/>
  <c r="AH409" i="15" s="1"/>
  <c r="AF410" i="15" l="1"/>
  <c r="AE410" i="15" s="1"/>
  <c r="AC411" i="15"/>
  <c r="AD411" i="15" l="1"/>
  <c r="AH410" i="15" a="1"/>
  <c r="AH410" i="15" s="1"/>
  <c r="AG410" i="15" a="1"/>
  <c r="AG410" i="15" s="1"/>
  <c r="AB410" i="15" s="1"/>
  <c r="AF411" i="15" l="1"/>
  <c r="AE411" i="15" s="1"/>
  <c r="AC412" i="15"/>
  <c r="AD412" i="15" l="1"/>
  <c r="AG411" i="15" a="1"/>
  <c r="AG411" i="15" s="1"/>
  <c r="AB411" i="15" s="1"/>
  <c r="AH411" i="15" a="1"/>
  <c r="AH411" i="15" s="1"/>
  <c r="AC413" i="15" l="1"/>
  <c r="AF412" i="15"/>
  <c r="AE412" i="15" s="1"/>
  <c r="AG412" i="15" l="1" a="1"/>
  <c r="AG412" i="15" s="1"/>
  <c r="AB412" i="15" s="1"/>
  <c r="AH412" i="15" a="1"/>
  <c r="AH412" i="15" s="1"/>
  <c r="AD413" i="15"/>
  <c r="AF413" i="15" l="1"/>
  <c r="AE413" i="15" s="1"/>
  <c r="AC414" i="15"/>
  <c r="AD414" i="15" l="1"/>
  <c r="AG413" i="15" a="1"/>
  <c r="AG413" i="15" s="1"/>
  <c r="AB413" i="15" s="1"/>
  <c r="AH413" i="15" a="1"/>
  <c r="AH413" i="15" s="1"/>
  <c r="AC415" i="15" l="1"/>
  <c r="AF414" i="15"/>
  <c r="AE414" i="15" s="1"/>
  <c r="AG414" i="15" l="1" a="1"/>
  <c r="AG414" i="15" s="1"/>
  <c r="AB414" i="15" s="1"/>
  <c r="AH414" i="15" a="1"/>
  <c r="AH414" i="15" s="1"/>
  <c r="AD415" i="15"/>
  <c r="AC416" i="15" l="1"/>
  <c r="AF415" i="15"/>
  <c r="AE415" i="15" s="1"/>
  <c r="AG415" i="15" l="1" a="1"/>
  <c r="AG415" i="15" s="1"/>
  <c r="AB415" i="15" s="1"/>
  <c r="AH415" i="15" a="1"/>
  <c r="AH415" i="15" s="1"/>
  <c r="AD416" i="15"/>
  <c r="AF416" i="15" l="1"/>
  <c r="AE416" i="15" s="1"/>
  <c r="AC417" i="15"/>
  <c r="AD417" i="15" l="1"/>
  <c r="AG416" i="15" a="1"/>
  <c r="AG416" i="15" s="1"/>
  <c r="AB416" i="15" s="1"/>
  <c r="AH416" i="15" a="1"/>
  <c r="AH416" i="15" s="1"/>
  <c r="AF417" i="15" l="1"/>
  <c r="AE417" i="15" s="1"/>
  <c r="AC418" i="15"/>
  <c r="AD418" i="15" l="1"/>
  <c r="AG417" i="15" a="1"/>
  <c r="AG417" i="15" s="1"/>
  <c r="AB417" i="15" s="1"/>
  <c r="AH417" i="15" a="1"/>
  <c r="AH417" i="15" s="1"/>
  <c r="AF418" i="15" l="1"/>
  <c r="AE418" i="15" s="1"/>
  <c r="AC419" i="15"/>
  <c r="AD419" i="15" l="1"/>
  <c r="AG418" i="15" a="1"/>
  <c r="AG418" i="15" s="1"/>
  <c r="AB418" i="15" s="1"/>
  <c r="AH418" i="15" a="1"/>
  <c r="AH418" i="15" s="1"/>
  <c r="AF419" i="15" l="1"/>
  <c r="AE419" i="15" s="1"/>
  <c r="AC420" i="15"/>
  <c r="AD420" i="15" l="1"/>
  <c r="AG419" i="15" a="1"/>
  <c r="AG419" i="15" s="1"/>
  <c r="AB419" i="15" s="1"/>
  <c r="AH419" i="15" a="1"/>
  <c r="AH419" i="15" s="1"/>
  <c r="AC421" i="15" l="1"/>
  <c r="AF420" i="15"/>
  <c r="AE420" i="15" s="1"/>
  <c r="AG420" i="15" l="1" a="1"/>
  <c r="AG420" i="15" s="1"/>
  <c r="AB420" i="15" s="1"/>
  <c r="AH420" i="15" a="1"/>
  <c r="AH420" i="15" s="1"/>
  <c r="AD421" i="15"/>
  <c r="AF421" i="15" l="1"/>
  <c r="AE421" i="15" s="1"/>
  <c r="AC422" i="15"/>
  <c r="AD422" i="15" l="1"/>
  <c r="AG421" i="15" a="1"/>
  <c r="AG421" i="15" s="1"/>
  <c r="AB421" i="15" s="1"/>
  <c r="AH421" i="15" a="1"/>
  <c r="AH421" i="15" s="1"/>
  <c r="AC423" i="15" l="1"/>
  <c r="AF422" i="15"/>
  <c r="AE422" i="15" s="1"/>
  <c r="AG422" i="15" l="1" a="1"/>
  <c r="AG422" i="15" s="1"/>
  <c r="AB422" i="15" s="1"/>
  <c r="AH422" i="15" a="1"/>
  <c r="AH422" i="15" s="1"/>
  <c r="AD423" i="15"/>
  <c r="AC424" i="15" l="1"/>
  <c r="AF423" i="15"/>
  <c r="AE423" i="15" s="1"/>
  <c r="AG423" i="15" l="1" a="1"/>
  <c r="AG423" i="15" s="1"/>
  <c r="AB423" i="15" s="1"/>
  <c r="AH423" i="15" a="1"/>
  <c r="AH423" i="15" s="1"/>
  <c r="AD424" i="15"/>
  <c r="AC425" i="15" l="1"/>
  <c r="AF424" i="15"/>
  <c r="AE424" i="15" s="1"/>
  <c r="AG424" i="15" l="1" a="1"/>
  <c r="AG424" i="15" s="1"/>
  <c r="AB424" i="15" s="1"/>
  <c r="AH424" i="15" a="1"/>
  <c r="AH424" i="15" s="1"/>
  <c r="AD425" i="15"/>
  <c r="AF425" i="15" l="1"/>
  <c r="AE425" i="15" s="1"/>
  <c r="AC426" i="15"/>
  <c r="AD426" i="15" l="1"/>
  <c r="AH425" i="15" a="1"/>
  <c r="AH425" i="15" s="1"/>
  <c r="AG425" i="15" a="1"/>
  <c r="AG425" i="15" s="1"/>
  <c r="AB425" i="15" s="1"/>
  <c r="AF426" i="15" l="1"/>
  <c r="AE426" i="15" s="1"/>
  <c r="AC427" i="15"/>
  <c r="AD427" i="15" l="1"/>
  <c r="AG426" i="15" a="1"/>
  <c r="AG426" i="15" s="1"/>
  <c r="AB426" i="15" s="1"/>
  <c r="AH426" i="15" a="1"/>
  <c r="AH426" i="15" s="1"/>
  <c r="AF427" i="15" l="1"/>
  <c r="AE427" i="15" s="1"/>
  <c r="AC428" i="15"/>
  <c r="AD428" i="15" l="1"/>
  <c r="AG427" i="15" a="1"/>
  <c r="AG427" i="15" s="1"/>
  <c r="AB427" i="15" s="1"/>
  <c r="AH427" i="15" a="1"/>
  <c r="AH427" i="15" s="1"/>
  <c r="AF428" i="15" l="1"/>
  <c r="AE428" i="15" s="1"/>
  <c r="AC429" i="15"/>
  <c r="AD429" i="15" l="1"/>
  <c r="AG428" i="15" a="1"/>
  <c r="AG428" i="15" s="1"/>
  <c r="AB428" i="15" s="1"/>
  <c r="AH428" i="15" a="1"/>
  <c r="AH428" i="15" s="1"/>
  <c r="AC430" i="15" l="1"/>
  <c r="AF429" i="15"/>
  <c r="AE429" i="15" s="1"/>
  <c r="AG429" i="15" l="1" a="1"/>
  <c r="AG429" i="15" s="1"/>
  <c r="AB429" i="15" s="1"/>
  <c r="AH429" i="15" a="1"/>
  <c r="AH429" i="15" s="1"/>
  <c r="AD430" i="15"/>
  <c r="AC431" i="15" l="1"/>
  <c r="AF430" i="15"/>
  <c r="AE430" i="15" s="1"/>
  <c r="AG430" i="15" l="1" a="1"/>
  <c r="AG430" i="15" s="1"/>
  <c r="AB430" i="15" s="1"/>
  <c r="AH430" i="15" a="1"/>
  <c r="AH430" i="15" s="1"/>
  <c r="AD431" i="15"/>
  <c r="AC432" i="15" l="1"/>
  <c r="AF431" i="15"/>
  <c r="AE431" i="15" s="1"/>
  <c r="AG431" i="15" l="1" a="1"/>
  <c r="AG431" i="15" s="1"/>
  <c r="AB431" i="15" s="1"/>
  <c r="AH431" i="15" a="1"/>
  <c r="AH431" i="15" s="1"/>
  <c r="AD432" i="15"/>
  <c r="AC433" i="15" l="1"/>
  <c r="AF432" i="15"/>
  <c r="AE432" i="15" s="1"/>
  <c r="AG432" i="15" l="1" a="1"/>
  <c r="AG432" i="15" s="1"/>
  <c r="AB432" i="15" s="1"/>
  <c r="AH432" i="15" a="1"/>
  <c r="AH432" i="15" s="1"/>
  <c r="AD433" i="15"/>
  <c r="AF433" i="15" l="1"/>
  <c r="AE433" i="15" s="1"/>
  <c r="AC434" i="15"/>
  <c r="AD434" i="15" l="1"/>
  <c r="AG433" i="15" a="1"/>
  <c r="AG433" i="15" s="1"/>
  <c r="AB433" i="15" s="1"/>
  <c r="AH433" i="15" a="1"/>
  <c r="AH433" i="15" s="1"/>
  <c r="AF434" i="15" l="1"/>
  <c r="AE434" i="15" s="1"/>
  <c r="AC435" i="15"/>
  <c r="AD435" i="15" l="1"/>
  <c r="AG434" i="15" a="1"/>
  <c r="AG434" i="15" s="1"/>
  <c r="AB434" i="15" s="1"/>
  <c r="AH434" i="15" a="1"/>
  <c r="AH434" i="15" s="1"/>
  <c r="AF435" i="15" l="1"/>
  <c r="AE435" i="15" s="1"/>
  <c r="AC436" i="15"/>
  <c r="AD436" i="15" l="1"/>
  <c r="AG435" i="15" a="1"/>
  <c r="AG435" i="15" s="1"/>
  <c r="AB435" i="15" s="1"/>
  <c r="AH435" i="15" a="1"/>
  <c r="AH435" i="15" s="1"/>
  <c r="AC437" i="15" l="1"/>
  <c r="AF436" i="15"/>
  <c r="AE436" i="15" s="1"/>
  <c r="AG436" i="15" l="1" a="1"/>
  <c r="AG436" i="15" s="1"/>
  <c r="AB436" i="15" s="1"/>
  <c r="AH436" i="15" a="1"/>
  <c r="AH436" i="15" s="1"/>
  <c r="AD437" i="15"/>
  <c r="AC438" i="15" l="1"/>
  <c r="AF437" i="15"/>
  <c r="AE437" i="15" s="1"/>
  <c r="AG437" i="15" l="1" a="1"/>
  <c r="AG437" i="15" s="1"/>
  <c r="AB437" i="15" s="1"/>
  <c r="AH437" i="15" a="1"/>
  <c r="AH437" i="15" s="1"/>
  <c r="AD438" i="15"/>
  <c r="AC439" i="15" l="1"/>
  <c r="AF438" i="15"/>
  <c r="AE438" i="15" s="1"/>
  <c r="AG438" i="15" l="1" a="1"/>
  <c r="AG438" i="15" s="1"/>
  <c r="AB438" i="15" s="1"/>
  <c r="AH438" i="15" a="1"/>
  <c r="AH438" i="15" s="1"/>
  <c r="AD439" i="15"/>
  <c r="AC440" i="15" l="1"/>
  <c r="AF439" i="15"/>
  <c r="AE439" i="15" s="1"/>
  <c r="AG439" i="15" l="1" a="1"/>
  <c r="AG439" i="15" s="1"/>
  <c r="AB439" i="15" s="1"/>
  <c r="AH439" i="15" a="1"/>
  <c r="AH439" i="15" s="1"/>
  <c r="AD440" i="15"/>
  <c r="AC441" i="15" l="1"/>
  <c r="AF440" i="15"/>
  <c r="AE440" i="15" s="1"/>
  <c r="AG440" i="15" l="1" a="1"/>
  <c r="AG440" i="15" s="1"/>
  <c r="AB440" i="15" s="1"/>
  <c r="AH440" i="15" a="1"/>
  <c r="AH440" i="15" s="1"/>
  <c r="AD441" i="15"/>
  <c r="AF441" i="15" l="1"/>
  <c r="AE441" i="15" s="1"/>
  <c r="AC442" i="15"/>
  <c r="AD442" i="15" l="1"/>
  <c r="AG441" i="15" a="1"/>
  <c r="AG441" i="15" s="1"/>
  <c r="AB441" i="15" s="1"/>
  <c r="AH441" i="15" a="1"/>
  <c r="AH441" i="15" s="1"/>
  <c r="AF442" i="15" l="1"/>
  <c r="AE442" i="15" s="1"/>
  <c r="AC443" i="15"/>
  <c r="AD443" i="15" l="1"/>
  <c r="AG442" i="15" a="1"/>
  <c r="AG442" i="15" s="1"/>
  <c r="AB442" i="15" s="1"/>
  <c r="AH442" i="15" a="1"/>
  <c r="AH442" i="15" s="1"/>
  <c r="AF443" i="15" l="1"/>
  <c r="AE443" i="15" s="1"/>
  <c r="AC444" i="15"/>
  <c r="AD444" i="15" l="1"/>
  <c r="AG443" i="15" a="1"/>
  <c r="AG443" i="15" s="1"/>
  <c r="AB443" i="15" s="1"/>
  <c r="AH443" i="15" a="1"/>
  <c r="AH443" i="15" s="1"/>
  <c r="AC445" i="15" l="1"/>
  <c r="AF444" i="15"/>
  <c r="AE444" i="15" s="1"/>
  <c r="AG444" i="15" l="1" a="1"/>
  <c r="AG444" i="15" s="1"/>
  <c r="AB444" i="15" s="1"/>
  <c r="AH444" i="15" a="1"/>
  <c r="AH444" i="15" s="1"/>
  <c r="AD445" i="15"/>
  <c r="AC446" i="15" l="1"/>
  <c r="AF445" i="15"/>
  <c r="AE445" i="15" s="1"/>
  <c r="AG445" i="15" l="1" a="1"/>
  <c r="AG445" i="15" s="1"/>
  <c r="AB445" i="15" s="1"/>
  <c r="AH445" i="15" a="1"/>
  <c r="AH445" i="15" s="1"/>
  <c r="AD446" i="15"/>
  <c r="AC447" i="15" l="1"/>
  <c r="AF446" i="15"/>
  <c r="AE446" i="15" s="1"/>
  <c r="AG446" i="15" l="1" a="1"/>
  <c r="AG446" i="15" s="1"/>
  <c r="AB446" i="15" s="1"/>
  <c r="AH446" i="15" a="1"/>
  <c r="AH446" i="15" s="1"/>
  <c r="AD447" i="15"/>
  <c r="AC448" i="15" l="1"/>
  <c r="AF447" i="15"/>
  <c r="AE447" i="15" s="1"/>
  <c r="AG447" i="15" l="1" a="1"/>
  <c r="AG447" i="15" s="1"/>
  <c r="AB447" i="15" s="1"/>
  <c r="AH447" i="15" a="1"/>
  <c r="AH447" i="15" s="1"/>
  <c r="AD448" i="15"/>
  <c r="AC449" i="15" l="1"/>
  <c r="AF448" i="15"/>
  <c r="AE448" i="15" s="1"/>
  <c r="AH448" i="15" l="1" a="1"/>
  <c r="AH448" i="15" s="1"/>
  <c r="AG448" i="15" a="1"/>
  <c r="AG448" i="15" s="1"/>
  <c r="AB448" i="15" s="1"/>
  <c r="AD449" i="15"/>
  <c r="AF449" i="15" l="1"/>
  <c r="AE449" i="15" s="1"/>
  <c r="AC450" i="15"/>
  <c r="AD450" i="15" l="1"/>
  <c r="AG449" i="15" a="1"/>
  <c r="AG449" i="15" s="1"/>
  <c r="AB449" i="15" s="1"/>
  <c r="AH449" i="15" a="1"/>
  <c r="AH449" i="15" s="1"/>
  <c r="AF450" i="15" l="1"/>
  <c r="AE450" i="15" s="1"/>
  <c r="AC451" i="15"/>
  <c r="AD451" i="15" l="1"/>
  <c r="AG450" i="15" a="1"/>
  <c r="AG450" i="15" s="1"/>
  <c r="AB450" i="15" s="1"/>
  <c r="AH450" i="15" a="1"/>
  <c r="AH450" i="15" s="1"/>
  <c r="AF451" i="15" l="1"/>
  <c r="AE451" i="15" s="1"/>
  <c r="AC452" i="15"/>
  <c r="AD452" i="15" l="1"/>
  <c r="AG451" i="15" a="1"/>
  <c r="AG451" i="15" s="1"/>
  <c r="AB451" i="15" s="1"/>
  <c r="AH451" i="15" a="1"/>
  <c r="AH451" i="15" s="1"/>
  <c r="AC453" i="15" l="1"/>
  <c r="AF452" i="15"/>
  <c r="AE452" i="15" s="1"/>
  <c r="AG452" i="15" l="1" a="1"/>
  <c r="AG452" i="15" s="1"/>
  <c r="AB452" i="15" s="1"/>
  <c r="AH452" i="15" a="1"/>
  <c r="AH452" i="15" s="1"/>
  <c r="AD453" i="15"/>
  <c r="AC454" i="15" l="1"/>
  <c r="AF453" i="15"/>
  <c r="AE453" i="15" s="1"/>
  <c r="AG453" i="15" l="1" a="1"/>
  <c r="AG453" i="15" s="1"/>
  <c r="AB453" i="15" s="1"/>
  <c r="AH453" i="15" a="1"/>
  <c r="AH453" i="15" s="1"/>
  <c r="AD454" i="15"/>
  <c r="AC455" i="15" l="1"/>
  <c r="AF454" i="15"/>
  <c r="AE454" i="15" s="1"/>
  <c r="AG454" i="15" l="1" a="1"/>
  <c r="AG454" i="15" s="1"/>
  <c r="AB454" i="15" s="1"/>
  <c r="AH454" i="15" a="1"/>
  <c r="AH454" i="15" s="1"/>
  <c r="AD455" i="15"/>
  <c r="AC456" i="15" l="1"/>
  <c r="AF455" i="15"/>
  <c r="AE455" i="15" s="1"/>
  <c r="AG455" i="15" l="1" a="1"/>
  <c r="AG455" i="15" s="1"/>
  <c r="AB455" i="15" s="1"/>
  <c r="AH455" i="15" a="1"/>
  <c r="AH455" i="15" s="1"/>
  <c r="AD456" i="15"/>
  <c r="AC457" i="15" l="1"/>
  <c r="AF456" i="15"/>
  <c r="AE456" i="15" s="1"/>
  <c r="AH456" i="15" l="1" a="1"/>
  <c r="AH456" i="15" s="1"/>
  <c r="AG456" i="15" a="1"/>
  <c r="AG456" i="15" s="1"/>
  <c r="AB456" i="15" s="1"/>
  <c r="AD457" i="15"/>
  <c r="AF457" i="15" l="1"/>
  <c r="AE457" i="15" s="1"/>
  <c r="AC458" i="15"/>
  <c r="AD458" i="15" l="1"/>
  <c r="AG457" i="15" a="1"/>
  <c r="AG457" i="15" s="1"/>
  <c r="AB457" i="15" s="1"/>
  <c r="AH457" i="15" a="1"/>
  <c r="AH457" i="15" s="1"/>
  <c r="AF458" i="15" l="1"/>
  <c r="AE458" i="15" s="1"/>
  <c r="AC459" i="15"/>
  <c r="AD459" i="15" l="1"/>
  <c r="AG458" i="15" a="1"/>
  <c r="AG458" i="15" s="1"/>
  <c r="AB458" i="15" s="1"/>
  <c r="AH458" i="15" a="1"/>
  <c r="AH458" i="15" s="1"/>
  <c r="AF459" i="15" l="1"/>
  <c r="AE459" i="15" s="1"/>
  <c r="AC460" i="15"/>
  <c r="AD460" i="15" l="1"/>
  <c r="AG459" i="15" a="1"/>
  <c r="AG459" i="15" s="1"/>
  <c r="AB459" i="15" s="1"/>
  <c r="AH459" i="15" a="1"/>
  <c r="AH459" i="15" s="1"/>
  <c r="AC461" i="15" l="1"/>
  <c r="AF460" i="15"/>
  <c r="AE460" i="15" s="1"/>
  <c r="AG460" i="15" l="1" a="1"/>
  <c r="AG460" i="15" s="1"/>
  <c r="AB460" i="15" s="1"/>
  <c r="AH460" i="15" a="1"/>
  <c r="AH460" i="15" s="1"/>
  <c r="AD461" i="15"/>
  <c r="AC462" i="15" l="1"/>
  <c r="AF461" i="15"/>
  <c r="AE461" i="15" s="1"/>
  <c r="AG461" i="15" l="1" a="1"/>
  <c r="AG461" i="15" s="1"/>
  <c r="AB461" i="15" s="1"/>
  <c r="AH461" i="15" a="1"/>
  <c r="AH461" i="15" s="1"/>
  <c r="AD462" i="15"/>
  <c r="AC463" i="15" l="1"/>
  <c r="AF462" i="15"/>
  <c r="AE462" i="15" s="1"/>
  <c r="AG462" i="15" l="1" a="1"/>
  <c r="AG462" i="15" s="1"/>
  <c r="AB462" i="15" s="1"/>
  <c r="AH462" i="15" a="1"/>
  <c r="AH462" i="15" s="1"/>
  <c r="AD463" i="15"/>
  <c r="AC464" i="15" l="1"/>
  <c r="AF463" i="15"/>
  <c r="AE463" i="15" s="1"/>
  <c r="AG463" i="15" l="1" a="1"/>
  <c r="AG463" i="15" s="1"/>
  <c r="AB463" i="15" s="1"/>
  <c r="AH463" i="15" a="1"/>
  <c r="AH463" i="15" s="1"/>
  <c r="AD464" i="15"/>
  <c r="AC465" i="15" l="1"/>
  <c r="AF464" i="15"/>
  <c r="AE464" i="15" s="1"/>
  <c r="AG464" i="15" l="1" a="1"/>
  <c r="AG464" i="15" s="1"/>
  <c r="AB464" i="15" s="1"/>
  <c r="AH464" i="15" a="1"/>
  <c r="AH464" i="15" s="1"/>
  <c r="AD465" i="15"/>
  <c r="AF465" i="15" l="1"/>
  <c r="AE465" i="15" s="1"/>
  <c r="AC466" i="15"/>
  <c r="AD466" i="15" l="1"/>
  <c r="AG465" i="15" a="1"/>
  <c r="AG465" i="15" s="1"/>
  <c r="AB465" i="15" s="1"/>
  <c r="AH465" i="15" a="1"/>
  <c r="AH465" i="15" s="1"/>
  <c r="AF466" i="15" l="1"/>
  <c r="AE466" i="15" s="1"/>
  <c r="AC467" i="15"/>
  <c r="AD467" i="15" l="1"/>
  <c r="AG466" i="15" a="1"/>
  <c r="AG466" i="15" s="1"/>
  <c r="AB466" i="15" s="1"/>
  <c r="AH466" i="15" a="1"/>
  <c r="AH466" i="15" s="1"/>
  <c r="AF467" i="15" l="1"/>
  <c r="AE467" i="15" s="1"/>
  <c r="AC468" i="15"/>
  <c r="AD468" i="15" l="1"/>
  <c r="AG467" i="15" a="1"/>
  <c r="AG467" i="15" s="1"/>
  <c r="AB467" i="15" s="1"/>
  <c r="AH467" i="15" a="1"/>
  <c r="AH467" i="15" s="1"/>
  <c r="AC469" i="15" l="1"/>
  <c r="AF468" i="15"/>
  <c r="AE468" i="15" s="1"/>
  <c r="AG468" i="15" l="1" a="1"/>
  <c r="AG468" i="15" s="1"/>
  <c r="AB468" i="15" s="1"/>
  <c r="AH468" i="15" a="1"/>
  <c r="AH468" i="15" s="1"/>
  <c r="AD469" i="15"/>
  <c r="AC470" i="15" l="1"/>
  <c r="AF469" i="15"/>
  <c r="AE469" i="15" s="1"/>
  <c r="AG469" i="15" l="1" a="1"/>
  <c r="AG469" i="15" s="1"/>
  <c r="AB469" i="15" s="1"/>
  <c r="AH469" i="15" a="1"/>
  <c r="AH469" i="15" s="1"/>
  <c r="AD470" i="15"/>
  <c r="AC471" i="15" l="1"/>
  <c r="AF470" i="15"/>
  <c r="AE470" i="15" s="1"/>
  <c r="AG470" i="15" l="1" a="1"/>
  <c r="AG470" i="15" s="1"/>
  <c r="AB470" i="15" s="1"/>
  <c r="AH470" i="15" a="1"/>
  <c r="AH470" i="15" s="1"/>
  <c r="AD471" i="15"/>
  <c r="AC472" i="15" l="1"/>
  <c r="AF471" i="15"/>
  <c r="AE471" i="15" s="1"/>
  <c r="AG471" i="15" l="1" a="1"/>
  <c r="AG471" i="15" s="1"/>
  <c r="AB471" i="15" s="1"/>
  <c r="AH471" i="15" a="1"/>
  <c r="AH471" i="15" s="1"/>
  <c r="AD472" i="15"/>
  <c r="AC473" i="15" l="1"/>
  <c r="AF472" i="15"/>
  <c r="AE472" i="15" s="1"/>
  <c r="AH472" i="15" l="1" a="1"/>
  <c r="AH472" i="15" s="1"/>
  <c r="AG472" i="15" a="1"/>
  <c r="AG472" i="15" s="1"/>
  <c r="AB472" i="15" s="1"/>
  <c r="AD473" i="15"/>
  <c r="AF473" i="15" l="1"/>
  <c r="AE473" i="15" s="1"/>
  <c r="AC474" i="15"/>
  <c r="AD474" i="15" l="1"/>
  <c r="AG473" i="15" a="1"/>
  <c r="AG473" i="15" s="1"/>
  <c r="AB473" i="15" s="1"/>
  <c r="AH473" i="15" a="1"/>
  <c r="AH473" i="15" s="1"/>
  <c r="AF474" i="15" l="1"/>
  <c r="AE474" i="15" s="1"/>
  <c r="AC475" i="15"/>
  <c r="AD475" i="15" l="1"/>
  <c r="AH474" i="15" a="1"/>
  <c r="AH474" i="15" s="1"/>
  <c r="AG474" i="15" a="1"/>
  <c r="AG474" i="15" s="1"/>
  <c r="AB474" i="15" s="1"/>
  <c r="AF475" i="15" l="1"/>
  <c r="AE475" i="15" s="1"/>
  <c r="AC476" i="15"/>
  <c r="AD476" i="15" l="1"/>
  <c r="AG475" i="15" a="1"/>
  <c r="AG475" i="15" s="1"/>
  <c r="AB475" i="15" s="1"/>
  <c r="AH475" i="15" a="1"/>
  <c r="AH475" i="15" s="1"/>
  <c r="AC477" i="15" l="1"/>
  <c r="AF476" i="15"/>
  <c r="AE476" i="15" s="1"/>
  <c r="AG476" i="15" l="1" a="1"/>
  <c r="AG476" i="15" s="1"/>
  <c r="AB476" i="15" s="1"/>
  <c r="AH476" i="15" a="1"/>
  <c r="AH476" i="15" s="1"/>
  <c r="AD477" i="15"/>
  <c r="AC478" i="15" l="1"/>
  <c r="AF477" i="15"/>
  <c r="AE477" i="15" s="1"/>
  <c r="AG477" i="15" l="1" a="1"/>
  <c r="AG477" i="15" s="1"/>
  <c r="AB477" i="15" s="1"/>
  <c r="AH477" i="15" a="1"/>
  <c r="AH477" i="15" s="1"/>
  <c r="AD478" i="15"/>
  <c r="AC479" i="15" l="1"/>
  <c r="AF478" i="15"/>
  <c r="AE478" i="15" s="1"/>
  <c r="AG478" i="15" l="1" a="1"/>
  <c r="AG478" i="15" s="1"/>
  <c r="AB478" i="15" s="1"/>
  <c r="AH478" i="15" a="1"/>
  <c r="AH478" i="15" s="1"/>
  <c r="AD479" i="15"/>
  <c r="AC480" i="15" l="1"/>
  <c r="AF479" i="15"/>
  <c r="AE479" i="15" s="1"/>
  <c r="AG479" i="15" l="1" a="1"/>
  <c r="AG479" i="15" s="1"/>
  <c r="AB479" i="15" s="1"/>
  <c r="AH479" i="15" a="1"/>
  <c r="AH479" i="15" s="1"/>
  <c r="AD480" i="15"/>
  <c r="AC481" i="15" l="1"/>
  <c r="AF480" i="15"/>
  <c r="AE480" i="15" s="1"/>
  <c r="AH480" i="15" l="1" a="1"/>
  <c r="AH480" i="15" s="1"/>
  <c r="AG480" i="15" a="1"/>
  <c r="AG480" i="15" s="1"/>
  <c r="AB480" i="15" s="1"/>
  <c r="AD481" i="15"/>
  <c r="AF481" i="15" l="1"/>
  <c r="AE481" i="15" s="1"/>
  <c r="AC482" i="15"/>
  <c r="AD482" i="15" l="1"/>
  <c r="AH481" i="15" a="1"/>
  <c r="AH481" i="15" s="1"/>
  <c r="AG481" i="15" a="1"/>
  <c r="AG481" i="15" s="1"/>
  <c r="AB481" i="15" s="1"/>
  <c r="AF482" i="15" l="1"/>
  <c r="AE482" i="15" s="1"/>
  <c r="AC483" i="15"/>
  <c r="AD483" i="15" l="1"/>
  <c r="AH482" i="15" a="1"/>
  <c r="AH482" i="15" s="1"/>
  <c r="AG482" i="15" a="1"/>
  <c r="AG482" i="15" s="1"/>
  <c r="AB482" i="15" s="1"/>
  <c r="AF483" i="15" l="1"/>
  <c r="AE483" i="15" s="1"/>
  <c r="AC484" i="15"/>
  <c r="AD484" i="15" l="1"/>
  <c r="AG483" i="15" a="1"/>
  <c r="AG483" i="15" s="1"/>
  <c r="AB483" i="15" s="1"/>
  <c r="AH483" i="15" a="1"/>
  <c r="AH483" i="15" s="1"/>
  <c r="AC485" i="15" l="1"/>
  <c r="AF484" i="15"/>
  <c r="AE484" i="15" s="1"/>
  <c r="AG484" i="15" l="1" a="1"/>
  <c r="AG484" i="15" s="1"/>
  <c r="AB484" i="15" s="1"/>
  <c r="AH484" i="15" a="1"/>
  <c r="AH484" i="15" s="1"/>
  <c r="AD485" i="15"/>
  <c r="AC486" i="15" l="1"/>
  <c r="AF485" i="15"/>
  <c r="AE485" i="15" s="1"/>
  <c r="AG485" i="15" l="1" a="1"/>
  <c r="AG485" i="15" s="1"/>
  <c r="AB485" i="15" s="1"/>
  <c r="AH485" i="15" a="1"/>
  <c r="AH485" i="15" s="1"/>
  <c r="AD486" i="15"/>
  <c r="AC487" i="15" l="1"/>
  <c r="AF486" i="15"/>
  <c r="AE486" i="15" s="1"/>
  <c r="AG486" i="15" l="1" a="1"/>
  <c r="AG486" i="15" s="1"/>
  <c r="AB486" i="15" s="1"/>
  <c r="AH486" i="15" a="1"/>
  <c r="AH486" i="15" s="1"/>
  <c r="AD487" i="15"/>
  <c r="AC488" i="15" l="1"/>
  <c r="AF487" i="15"/>
  <c r="AE487" i="15" s="1"/>
  <c r="AG487" i="15" l="1" a="1"/>
  <c r="AG487" i="15" s="1"/>
  <c r="AB487" i="15" s="1"/>
  <c r="AH487" i="15" a="1"/>
  <c r="AH487" i="15" s="1"/>
  <c r="AD488" i="15"/>
  <c r="AC489" i="15" l="1"/>
  <c r="AF488" i="15"/>
  <c r="AE488" i="15" s="1"/>
  <c r="AG488" i="15" l="1" a="1"/>
  <c r="AG488" i="15" s="1"/>
  <c r="AB488" i="15" s="1"/>
  <c r="AH488" i="15" a="1"/>
  <c r="AH488" i="15" s="1"/>
  <c r="AD489" i="15"/>
  <c r="AF489" i="15" l="1"/>
  <c r="AE489" i="15" s="1"/>
  <c r="AC490" i="15"/>
  <c r="AD490" i="15" l="1"/>
  <c r="AH489" i="15" a="1"/>
  <c r="AH489" i="15" s="1"/>
  <c r="AG489" i="15" a="1"/>
  <c r="AG489" i="15" s="1"/>
  <c r="AB489" i="15" s="1"/>
  <c r="AF490" i="15" l="1"/>
  <c r="AE490" i="15" s="1"/>
  <c r="AC491" i="15"/>
  <c r="AD491" i="15" l="1"/>
  <c r="AG490" i="15" a="1"/>
  <c r="AG490" i="15" s="1"/>
  <c r="AB490" i="15" s="1"/>
  <c r="AH490" i="15" a="1"/>
  <c r="AH490" i="15" s="1"/>
  <c r="AF491" i="15" l="1"/>
  <c r="AE491" i="15" s="1"/>
  <c r="AC492" i="15"/>
  <c r="AD492" i="15" l="1"/>
  <c r="AG491" i="15" a="1"/>
  <c r="AG491" i="15" s="1"/>
  <c r="AB491" i="15" s="1"/>
  <c r="AH491" i="15" a="1"/>
  <c r="AH491" i="15" s="1"/>
  <c r="AC493" i="15" l="1"/>
  <c r="AF492" i="15"/>
  <c r="AE492" i="15" s="1"/>
  <c r="AG492" i="15" l="1" a="1"/>
  <c r="AG492" i="15" s="1"/>
  <c r="AB492" i="15" s="1"/>
  <c r="AH492" i="15" a="1"/>
  <c r="AH492" i="15" s="1"/>
  <c r="AD493" i="15"/>
  <c r="AC494" i="15" l="1"/>
  <c r="AF493" i="15"/>
  <c r="AE493" i="15" s="1"/>
  <c r="AG493" i="15" l="1" a="1"/>
  <c r="AG493" i="15" s="1"/>
  <c r="AB493" i="15" s="1"/>
  <c r="AH493" i="15" a="1"/>
  <c r="AH493" i="15" s="1"/>
  <c r="AD494" i="15"/>
  <c r="AC495" i="15" l="1"/>
  <c r="AF494" i="15"/>
  <c r="AE494" i="15" s="1"/>
  <c r="AG494" i="15" l="1" a="1"/>
  <c r="AG494" i="15" s="1"/>
  <c r="AB494" i="15" s="1"/>
  <c r="AH494" i="15" a="1"/>
  <c r="AH494" i="15" s="1"/>
  <c r="AD495" i="15"/>
  <c r="AC496" i="15" l="1"/>
  <c r="AF495" i="15"/>
  <c r="AE495" i="15" s="1"/>
  <c r="AG495" i="15" l="1" a="1"/>
  <c r="AG495" i="15" s="1"/>
  <c r="AB495" i="15" s="1"/>
  <c r="AH495" i="15" a="1"/>
  <c r="AH495" i="15" s="1"/>
  <c r="AD496" i="15"/>
  <c r="AC497" i="15" l="1"/>
  <c r="AF496" i="15"/>
  <c r="AE496" i="15" s="1"/>
  <c r="AG496" i="15" l="1" a="1"/>
  <c r="AG496" i="15" s="1"/>
  <c r="AB496" i="15" s="1"/>
  <c r="AH496" i="15" a="1"/>
  <c r="AH496" i="15" s="1"/>
  <c r="AD497" i="15"/>
  <c r="AF497" i="15" l="1"/>
  <c r="AE497" i="15" s="1"/>
  <c r="AC498" i="15"/>
  <c r="AD498" i="15" l="1"/>
  <c r="AH497" i="15" a="1"/>
  <c r="AH497" i="15" s="1"/>
  <c r="AG497" i="15" a="1"/>
  <c r="AG497" i="15" s="1"/>
  <c r="AB497" i="15" s="1"/>
  <c r="AF498" i="15" l="1"/>
  <c r="AE498" i="15" s="1"/>
  <c r="AC499" i="15"/>
  <c r="AD499" i="15" l="1"/>
  <c r="AH498" i="15" a="1"/>
  <c r="AH498" i="15" s="1"/>
  <c r="AG498" i="15" a="1"/>
  <c r="AG498" i="15" s="1"/>
  <c r="AB498" i="15" s="1"/>
  <c r="AF499" i="15" l="1"/>
  <c r="AE499" i="15" s="1"/>
  <c r="AC500" i="15"/>
  <c r="AD500" i="15" l="1"/>
  <c r="AG499" i="15" a="1"/>
  <c r="AG499" i="15" s="1"/>
  <c r="AB499" i="15" s="1"/>
  <c r="AH499" i="15" a="1"/>
  <c r="AH499" i="15" s="1"/>
  <c r="AC501" i="15" l="1"/>
  <c r="AF500" i="15"/>
  <c r="AE500" i="15" s="1"/>
  <c r="AG500" i="15" l="1" a="1"/>
  <c r="AG500" i="15" s="1"/>
  <c r="AB500" i="15" s="1"/>
  <c r="AH500" i="15" a="1"/>
  <c r="AH500" i="15" s="1"/>
  <c r="AD501" i="15"/>
  <c r="AC502" i="15" l="1"/>
  <c r="AF501" i="15"/>
  <c r="AE501" i="15" s="1"/>
  <c r="AG501" i="15" l="1" a="1"/>
  <c r="AG501" i="15" s="1"/>
  <c r="AB501" i="15" s="1"/>
  <c r="AH501" i="15" a="1"/>
  <c r="AH501" i="15" s="1"/>
  <c r="AD502" i="15"/>
  <c r="AC503" i="15" l="1"/>
  <c r="AF502" i="15"/>
  <c r="AE502" i="15" s="1"/>
  <c r="AG502" i="15" l="1" a="1"/>
  <c r="AG502" i="15" s="1"/>
  <c r="AB502" i="15" s="1"/>
  <c r="AH502" i="15" a="1"/>
  <c r="AH502" i="15" s="1"/>
  <c r="AD503" i="15"/>
  <c r="AC504" i="15" l="1"/>
  <c r="AF503" i="15"/>
  <c r="AE503" i="15" s="1"/>
  <c r="AG503" i="15" l="1" a="1"/>
  <c r="AG503" i="15" s="1"/>
  <c r="AB503" i="15" s="1"/>
  <c r="AH503" i="15" a="1"/>
  <c r="AH503" i="15" s="1"/>
  <c r="AD504" i="15"/>
  <c r="AC505" i="15" l="1"/>
  <c r="AF504" i="15"/>
  <c r="AE504" i="15" s="1"/>
  <c r="AG504" i="15" l="1" a="1"/>
  <c r="AG504" i="15" s="1"/>
  <c r="AB504" i="15" s="1"/>
  <c r="AH504" i="15" a="1"/>
  <c r="AH504" i="15" s="1"/>
  <c r="AD505" i="15"/>
  <c r="AF505" i="15" l="1"/>
  <c r="AE505" i="15" s="1"/>
  <c r="AC506" i="15"/>
  <c r="AD506" i="15" l="1"/>
  <c r="AG505" i="15" a="1"/>
  <c r="AG505" i="15" s="1"/>
  <c r="AB505" i="15" s="1"/>
  <c r="AH505" i="15" a="1"/>
  <c r="AH505" i="15" s="1"/>
  <c r="AF506" i="15" l="1"/>
  <c r="AE506" i="15" s="1"/>
  <c r="AC507" i="15"/>
  <c r="AD507" i="15" l="1"/>
  <c r="AG506" i="15" a="1"/>
  <c r="AG506" i="15" s="1"/>
  <c r="AB506" i="15" s="1"/>
  <c r="AH506" i="15" a="1"/>
  <c r="AH506" i="15" s="1"/>
  <c r="AF507" i="15" l="1"/>
  <c r="AE507" i="15" s="1"/>
  <c r="AC508" i="15"/>
  <c r="AD508" i="15" l="1"/>
  <c r="AG507" i="15" a="1"/>
  <c r="AG507" i="15" s="1"/>
  <c r="AB507" i="15" s="1"/>
  <c r="AH507" i="15" a="1"/>
  <c r="AH507" i="15" s="1"/>
  <c r="AC509" i="15" l="1"/>
  <c r="AF508" i="15"/>
  <c r="AE508" i="15" s="1"/>
  <c r="AG508" i="15" l="1" a="1"/>
  <c r="AG508" i="15" s="1"/>
  <c r="AB508" i="15" s="1"/>
  <c r="AH508" i="15" a="1"/>
  <c r="AH508" i="15" s="1"/>
  <c r="AD509" i="15"/>
  <c r="AC510" i="15" l="1"/>
  <c r="AF509" i="15"/>
  <c r="AE509" i="15" s="1"/>
  <c r="AG509" i="15" l="1" a="1"/>
  <c r="AG509" i="15" s="1"/>
  <c r="AB509" i="15" s="1"/>
  <c r="AH509" i="15" a="1"/>
  <c r="AH509" i="15" s="1"/>
  <c r="AD510" i="15"/>
  <c r="AC511" i="15" l="1"/>
  <c r="AF510" i="15"/>
  <c r="AE510" i="15" s="1"/>
  <c r="AG510" i="15" l="1" a="1"/>
  <c r="AG510" i="15" s="1"/>
  <c r="AB510" i="15" s="1"/>
  <c r="AH510" i="15" a="1"/>
  <c r="AH510" i="15" s="1"/>
  <c r="AD511" i="15"/>
  <c r="AC512" i="15" l="1"/>
  <c r="AF511" i="15"/>
  <c r="AE511" i="15" s="1"/>
  <c r="AG511" i="15" l="1" a="1"/>
  <c r="AG511" i="15" s="1"/>
  <c r="AB511" i="15" s="1"/>
  <c r="AH511" i="15" a="1"/>
  <c r="AH511" i="15" s="1"/>
  <c r="AD512" i="15"/>
  <c r="AC513" i="15" l="1"/>
  <c r="AF512" i="15"/>
  <c r="AE512" i="15" s="1"/>
  <c r="AG512" i="15" l="1" a="1"/>
  <c r="AG512" i="15" s="1"/>
  <c r="AB512" i="15" s="1"/>
  <c r="AH512" i="15" a="1"/>
  <c r="AH512" i="15" s="1"/>
  <c r="AD513" i="15"/>
  <c r="AF513" i="15" l="1"/>
  <c r="AE513" i="15" s="1"/>
  <c r="AC514" i="15"/>
  <c r="AD514" i="15" l="1"/>
  <c r="AG513" i="15" a="1"/>
  <c r="AG513" i="15" s="1"/>
  <c r="AB513" i="15" s="1"/>
  <c r="AH513" i="15" a="1"/>
  <c r="AH513" i="15" s="1"/>
  <c r="AF514" i="15" l="1"/>
  <c r="AE514" i="15" s="1"/>
  <c r="AC515" i="15"/>
  <c r="AD515" i="15" l="1"/>
  <c r="AG514" i="15" a="1"/>
  <c r="AG514" i="15" s="1"/>
  <c r="AB514" i="15" s="1"/>
  <c r="AH514" i="15" a="1"/>
  <c r="AH514" i="15" s="1"/>
  <c r="AF515" i="15" l="1"/>
  <c r="AE515" i="15" s="1"/>
  <c r="AC516" i="15"/>
  <c r="AD516" i="15" l="1"/>
  <c r="AG515" i="15" a="1"/>
  <c r="AG515" i="15" s="1"/>
  <c r="AB515" i="15" s="1"/>
  <c r="AH515" i="15" a="1"/>
  <c r="AH515" i="15" s="1"/>
  <c r="AC517" i="15" l="1"/>
  <c r="AF516" i="15"/>
  <c r="AE516" i="15" s="1"/>
  <c r="AG516" i="15" l="1" a="1"/>
  <c r="AG516" i="15" s="1"/>
  <c r="AB516" i="15" s="1"/>
  <c r="AH516" i="15" a="1"/>
  <c r="AH516" i="15" s="1"/>
  <c r="AD517" i="15"/>
  <c r="AC518" i="15" l="1"/>
  <c r="AF517" i="15"/>
  <c r="AE517" i="15" s="1"/>
  <c r="AG517" i="15" l="1" a="1"/>
  <c r="AG517" i="15" s="1"/>
  <c r="AB517" i="15" s="1"/>
  <c r="AH517" i="15" a="1"/>
  <c r="AH517" i="15" s="1"/>
  <c r="AD518" i="15"/>
  <c r="AC519" i="15" l="1"/>
  <c r="AF518" i="15"/>
  <c r="AE518" i="15" s="1"/>
  <c r="AG518" i="15" l="1" a="1"/>
  <c r="AG518" i="15" s="1"/>
  <c r="AB518" i="15" s="1"/>
  <c r="AH518" i="15" a="1"/>
  <c r="AH518" i="15" s="1"/>
  <c r="AD519" i="15"/>
  <c r="AC520" i="15" l="1"/>
  <c r="AF519" i="15"/>
  <c r="AE519" i="15" s="1"/>
  <c r="AG519" i="15" l="1" a="1"/>
  <c r="AG519" i="15" s="1"/>
  <c r="AB519" i="15" s="1"/>
  <c r="AH519" i="15" a="1"/>
  <c r="AH519" i="15" s="1"/>
  <c r="AD520" i="15"/>
  <c r="AC521" i="15" l="1"/>
  <c r="AF520" i="15"/>
  <c r="AE520" i="15" s="1"/>
  <c r="AH520" i="15" l="1" a="1"/>
  <c r="AH520" i="15" s="1"/>
  <c r="AG520" i="15" a="1"/>
  <c r="AG520" i="15" s="1"/>
  <c r="AB520" i="15" s="1"/>
  <c r="AD521" i="15"/>
  <c r="AF521" i="15" l="1"/>
  <c r="AE521" i="15" s="1"/>
  <c r="AC522" i="15"/>
  <c r="AD522" i="15" l="1"/>
  <c r="AG521" i="15" a="1"/>
  <c r="AG521" i="15" s="1"/>
  <c r="AB521" i="15" s="1"/>
  <c r="AH521" i="15" a="1"/>
  <c r="AH521" i="15" s="1"/>
  <c r="AF522" i="15" l="1"/>
  <c r="AE522" i="15" s="1"/>
  <c r="AC523" i="15"/>
  <c r="AD523" i="15" l="1"/>
  <c r="AG522" i="15" a="1"/>
  <c r="AG522" i="15" s="1"/>
  <c r="AB522" i="15" s="1"/>
  <c r="AH522" i="15" a="1"/>
  <c r="AH522" i="15" s="1"/>
  <c r="AF523" i="15" l="1"/>
  <c r="AE523" i="15" s="1"/>
  <c r="AC524" i="15"/>
  <c r="AD524" i="15" l="1"/>
  <c r="AG523" i="15" a="1"/>
  <c r="AG523" i="15" s="1"/>
  <c r="AB523" i="15" s="1"/>
  <c r="AH523" i="15" a="1"/>
  <c r="AH523" i="15" s="1"/>
  <c r="AC525" i="15" l="1"/>
  <c r="AF524" i="15"/>
  <c r="AE524" i="15" s="1"/>
  <c r="AG524" i="15" l="1" a="1"/>
  <c r="AG524" i="15" s="1"/>
  <c r="AB524" i="15" s="1"/>
  <c r="AH524" i="15" a="1"/>
  <c r="AH524" i="15" s="1"/>
  <c r="AD525" i="15"/>
  <c r="AC526" i="15" l="1"/>
  <c r="AF525" i="15"/>
  <c r="AE525" i="15" s="1"/>
  <c r="AG525" i="15" l="1" a="1"/>
  <c r="AG525" i="15" s="1"/>
  <c r="AB525" i="15" s="1"/>
  <c r="AH525" i="15" a="1"/>
  <c r="AH525" i="15" s="1"/>
  <c r="AD526" i="15"/>
  <c r="AC527" i="15" l="1"/>
  <c r="AF526" i="15"/>
  <c r="AE526" i="15" s="1"/>
  <c r="AG526" i="15" l="1" a="1"/>
  <c r="AG526" i="15" s="1"/>
  <c r="AB526" i="15" s="1"/>
  <c r="AH526" i="15" a="1"/>
  <c r="AH526" i="15" s="1"/>
  <c r="AD527" i="15"/>
  <c r="AC528" i="15" l="1"/>
  <c r="AF527" i="15"/>
  <c r="AE527" i="15" s="1"/>
  <c r="AG527" i="15" l="1" a="1"/>
  <c r="AG527" i="15" s="1"/>
  <c r="AB527" i="15" s="1"/>
  <c r="AH527" i="15" a="1"/>
  <c r="AH527" i="15" s="1"/>
  <c r="AD528" i="15"/>
  <c r="AC529" i="15" l="1"/>
  <c r="AF528" i="15"/>
  <c r="AE528" i="15" s="1"/>
  <c r="AH528" i="15" l="1" a="1"/>
  <c r="AH528" i="15" s="1"/>
  <c r="AG528" i="15" a="1"/>
  <c r="AG528" i="15" s="1"/>
  <c r="AB528" i="15" s="1"/>
  <c r="AD529" i="15"/>
  <c r="AF529" i="15" l="1"/>
  <c r="AE529" i="15" s="1"/>
  <c r="AC530" i="15"/>
  <c r="AD530" i="15" l="1"/>
  <c r="AG529" i="15" a="1"/>
  <c r="AG529" i="15" s="1"/>
  <c r="AB529" i="15" s="1"/>
  <c r="AH529" i="15" a="1"/>
  <c r="AH529" i="15" s="1"/>
  <c r="AC531" i="15" l="1"/>
  <c r="AF530" i="15"/>
  <c r="AE530" i="15" s="1"/>
  <c r="AH530" i="15" l="1" a="1"/>
  <c r="AH530" i="15" s="1"/>
  <c r="AG530" i="15" a="1"/>
  <c r="AG530" i="15" s="1"/>
  <c r="AB530" i="15" s="1"/>
  <c r="AD531" i="15"/>
  <c r="AF531" i="15" l="1"/>
  <c r="AE531" i="15" s="1"/>
  <c r="AC532" i="15"/>
  <c r="AD532" i="15" l="1"/>
  <c r="AG531" i="15" a="1"/>
  <c r="AG531" i="15" s="1"/>
  <c r="AB531" i="15" s="1"/>
  <c r="AH531" i="15" a="1"/>
  <c r="AH531" i="15" s="1"/>
  <c r="AC533" i="15" l="1"/>
  <c r="AF532" i="15"/>
  <c r="AE532" i="15" s="1"/>
  <c r="AG532" i="15" l="1" a="1"/>
  <c r="AG532" i="15" s="1"/>
  <c r="AB532" i="15" s="1"/>
  <c r="AH532" i="15" a="1"/>
  <c r="AH532" i="15" s="1"/>
  <c r="AD533" i="15"/>
  <c r="AC534" i="15" l="1"/>
  <c r="AF533" i="15"/>
  <c r="AE533" i="15" s="1"/>
  <c r="AG533" i="15" l="1" a="1"/>
  <c r="AG533" i="15" s="1"/>
  <c r="AB533" i="15" s="1"/>
  <c r="AH533" i="15" a="1"/>
  <c r="AH533" i="15" s="1"/>
  <c r="AD534" i="15"/>
  <c r="AC535" i="15" l="1"/>
  <c r="AF534" i="15"/>
  <c r="AE534" i="15" s="1"/>
  <c r="AG534" i="15" l="1" a="1"/>
  <c r="AG534" i="15" s="1"/>
  <c r="AB534" i="15" s="1"/>
  <c r="AH534" i="15" a="1"/>
  <c r="AH534" i="15" s="1"/>
  <c r="AD535" i="15"/>
  <c r="AF535" i="15" l="1"/>
  <c r="AE535" i="15" s="1"/>
  <c r="AC536" i="15"/>
  <c r="AD536" i="15" l="1"/>
  <c r="AG535" i="15" a="1"/>
  <c r="AG535" i="15" s="1"/>
  <c r="AB535" i="15" s="1"/>
  <c r="AH535" i="15" a="1"/>
  <c r="AH535" i="15" s="1"/>
  <c r="AC537" i="15" l="1"/>
  <c r="AF536" i="15"/>
  <c r="AE536" i="15" s="1"/>
  <c r="AG536" i="15" l="1" a="1"/>
  <c r="AG536" i="15" s="1"/>
  <c r="AB536" i="15" s="1"/>
  <c r="AH536" i="15" a="1"/>
  <c r="AH536" i="15" s="1"/>
  <c r="AD537" i="15"/>
  <c r="AF537" i="15" l="1"/>
  <c r="AE537" i="15" s="1"/>
  <c r="AC538" i="15"/>
  <c r="AD538" i="15" l="1"/>
  <c r="AG537" i="15" a="1"/>
  <c r="AG537" i="15" s="1"/>
  <c r="AB537" i="15" s="1"/>
  <c r="AH537" i="15" a="1"/>
  <c r="AH537" i="15" s="1"/>
  <c r="AC539" i="15" l="1"/>
  <c r="AF538" i="15"/>
  <c r="AE538" i="15" s="1"/>
  <c r="AH538" i="15" l="1" a="1"/>
  <c r="AH538" i="15" s="1"/>
  <c r="AG538" i="15" a="1"/>
  <c r="AG538" i="15" s="1"/>
  <c r="AB538" i="15" s="1"/>
  <c r="AD539" i="15"/>
  <c r="AF539" i="15" l="1"/>
  <c r="AE539" i="15" s="1"/>
  <c r="AC540" i="15"/>
  <c r="AD540" i="15" l="1"/>
  <c r="AG539" i="15" a="1"/>
  <c r="AG539" i="15" s="1"/>
  <c r="AB539" i="15" s="1"/>
  <c r="AH539" i="15" a="1"/>
  <c r="AH539" i="15" s="1"/>
  <c r="AC541" i="15" l="1"/>
  <c r="AF540" i="15"/>
  <c r="AE540" i="15" s="1"/>
  <c r="AG540" i="15" l="1" a="1"/>
  <c r="AG540" i="15" s="1"/>
  <c r="AB540" i="15" s="1"/>
  <c r="AH540" i="15" a="1"/>
  <c r="AH540" i="15" s="1"/>
  <c r="AD541" i="15"/>
  <c r="AC542" i="15" l="1"/>
  <c r="AF541" i="15"/>
  <c r="AE541" i="15" s="1"/>
  <c r="AG541" i="15" l="1" a="1"/>
  <c r="AG541" i="15" s="1"/>
  <c r="AB541" i="15" s="1"/>
  <c r="AH541" i="15" a="1"/>
  <c r="AH541" i="15" s="1"/>
  <c r="AD542" i="15"/>
  <c r="AC543" i="15" l="1"/>
  <c r="AF542" i="15"/>
  <c r="AE542" i="15" s="1"/>
  <c r="AG542" i="15" l="1" a="1"/>
  <c r="AG542" i="15" s="1"/>
  <c r="AB542" i="15" s="1"/>
  <c r="AH542" i="15" a="1"/>
  <c r="AH542" i="15" s="1"/>
  <c r="AD543" i="15"/>
  <c r="AF543" i="15" l="1"/>
  <c r="AE543" i="15" s="1"/>
  <c r="AC544" i="15"/>
  <c r="AD544" i="15" l="1"/>
  <c r="AG543" i="15" a="1"/>
  <c r="AG543" i="15" s="1"/>
  <c r="AB543" i="15" s="1"/>
  <c r="AH543" i="15" a="1"/>
  <c r="AH543" i="15" s="1"/>
  <c r="AC545" i="15" l="1"/>
  <c r="AF544" i="15"/>
  <c r="AE544" i="15" s="1"/>
  <c r="AG544" i="15" l="1" a="1"/>
  <c r="AG544" i="15" s="1"/>
  <c r="AB544" i="15" s="1"/>
  <c r="AH544" i="15" a="1"/>
  <c r="AH544" i="15" s="1"/>
  <c r="AD545" i="15"/>
  <c r="AF545" i="15" l="1"/>
  <c r="AE545" i="15" s="1"/>
  <c r="AC546" i="15"/>
  <c r="AD546" i="15" l="1"/>
  <c r="AG545" i="15" a="1"/>
  <c r="AG545" i="15" s="1"/>
  <c r="AB545" i="15" s="1"/>
  <c r="AH545" i="15" a="1"/>
  <c r="AH545" i="15" s="1"/>
  <c r="AC547" i="15" l="1"/>
  <c r="AF546" i="15"/>
  <c r="AE546" i="15" s="1"/>
  <c r="AG546" i="15" l="1" a="1"/>
  <c r="AG546" i="15" s="1"/>
  <c r="AB546" i="15" s="1"/>
  <c r="AH546" i="15" a="1"/>
  <c r="AH546" i="15" s="1"/>
  <c r="AD547" i="15"/>
  <c r="AF547" i="15" l="1"/>
  <c r="AE547" i="15" s="1"/>
  <c r="AC548" i="15"/>
  <c r="AD548" i="15" l="1"/>
  <c r="AG547" i="15" a="1"/>
  <c r="AG547" i="15" s="1"/>
  <c r="AB547" i="15" s="1"/>
  <c r="AH547" i="15" a="1"/>
  <c r="AH547" i="15" s="1"/>
  <c r="AC549" i="15" l="1"/>
  <c r="AF548" i="15"/>
  <c r="AE548" i="15" s="1"/>
  <c r="AG548" i="15" l="1" a="1"/>
  <c r="AG548" i="15" s="1"/>
  <c r="AB548" i="15" s="1"/>
  <c r="AH548" i="15" a="1"/>
  <c r="AH548" i="15" s="1"/>
  <c r="AD549" i="15"/>
  <c r="AC550" i="15" l="1"/>
  <c r="AF549" i="15"/>
  <c r="AE549" i="15" s="1"/>
  <c r="AG549" i="15" l="1" a="1"/>
  <c r="AG549" i="15" s="1"/>
  <c r="AB549" i="15" s="1"/>
  <c r="AH549" i="15" a="1"/>
  <c r="AH549" i="15" s="1"/>
  <c r="AD550" i="15"/>
  <c r="AC551" i="15" l="1"/>
  <c r="AF550" i="15"/>
  <c r="AE550" i="15" s="1"/>
  <c r="AG550" i="15" l="1" a="1"/>
  <c r="AG550" i="15" s="1"/>
  <c r="AB550" i="15" s="1"/>
  <c r="AH550" i="15" a="1"/>
  <c r="AH550" i="15" s="1"/>
  <c r="AD551" i="15"/>
  <c r="AF551" i="15" l="1"/>
  <c r="AE551" i="15" s="1"/>
  <c r="AC552" i="15"/>
  <c r="AD552" i="15" l="1"/>
  <c r="AG551" i="15" a="1"/>
  <c r="AG551" i="15" s="1"/>
  <c r="AB551" i="15" s="1"/>
  <c r="AH551" i="15" a="1"/>
  <c r="AH551" i="15" s="1"/>
  <c r="AC553" i="15" l="1"/>
  <c r="AF552" i="15"/>
  <c r="AE552" i="15" s="1"/>
  <c r="AG552" i="15" l="1" a="1"/>
  <c r="AG552" i="15" s="1"/>
  <c r="AB552" i="15" s="1"/>
  <c r="AH552" i="15" a="1"/>
  <c r="AH552" i="15" s="1"/>
  <c r="AD553" i="15"/>
  <c r="AF553" i="15" l="1"/>
  <c r="AE553" i="15" s="1"/>
  <c r="AC554" i="15"/>
  <c r="AD554" i="15" l="1"/>
  <c r="AG553" i="15" a="1"/>
  <c r="AG553" i="15" s="1"/>
  <c r="AB553" i="15" s="1"/>
  <c r="AH553" i="15" a="1"/>
  <c r="AH553" i="15" s="1"/>
  <c r="AC555" i="15" l="1"/>
  <c r="AF554" i="15"/>
  <c r="AE554" i="15" s="1"/>
  <c r="AG554" i="15" l="1" a="1"/>
  <c r="AG554" i="15" s="1"/>
  <c r="AB554" i="15" s="1"/>
  <c r="AH554" i="15" a="1"/>
  <c r="AH554" i="15" s="1"/>
  <c r="AD555" i="15"/>
  <c r="AF555" i="15" l="1"/>
  <c r="AE555" i="15" s="1"/>
  <c r="AC556" i="15"/>
  <c r="AD556" i="15" l="1"/>
  <c r="AG555" i="15" a="1"/>
  <c r="AG555" i="15" s="1"/>
  <c r="AB555" i="15" s="1"/>
  <c r="AH555" i="15" a="1"/>
  <c r="AH555" i="15" s="1"/>
  <c r="AC557" i="15" l="1"/>
  <c r="AF556" i="15"/>
  <c r="AE556" i="15" s="1"/>
  <c r="AG556" i="15" l="1" a="1"/>
  <c r="AG556" i="15" s="1"/>
  <c r="AB556" i="15" s="1"/>
  <c r="AH556" i="15" a="1"/>
  <c r="AH556" i="15" s="1"/>
  <c r="AD557" i="15"/>
  <c r="AC558" i="15" l="1"/>
  <c r="AF557" i="15"/>
  <c r="AE557" i="15" s="1"/>
  <c r="AG557" i="15" l="1" a="1"/>
  <c r="AG557" i="15" s="1"/>
  <c r="AB557" i="15" s="1"/>
  <c r="AH557" i="15" a="1"/>
  <c r="AH557" i="15" s="1"/>
  <c r="AD558" i="15"/>
  <c r="AC559" i="15" l="1"/>
  <c r="AF558" i="15"/>
  <c r="AE558" i="15" s="1"/>
  <c r="AH558" i="15" l="1" a="1"/>
  <c r="AH558" i="15" s="1"/>
  <c r="AG558" i="15" a="1"/>
  <c r="AG558" i="15" s="1"/>
  <c r="AB558" i="15" s="1"/>
  <c r="AD559" i="15"/>
  <c r="AF559" i="15" l="1"/>
  <c r="AE559" i="15" s="1"/>
  <c r="AC560" i="15"/>
  <c r="AD560" i="15" l="1"/>
  <c r="AG559" i="15" a="1"/>
  <c r="AG559" i="15" s="1"/>
  <c r="AB559" i="15" s="1"/>
  <c r="AH559" i="15" a="1"/>
  <c r="AH559" i="15" s="1"/>
  <c r="AC561" i="15" l="1"/>
  <c r="AF560" i="15"/>
  <c r="AE560" i="15" s="1"/>
  <c r="AH560" i="15" l="1" a="1"/>
  <c r="AH560" i="15" s="1"/>
  <c r="AG560" i="15" a="1"/>
  <c r="AG560" i="15" s="1"/>
  <c r="AB560" i="15" s="1"/>
  <c r="AD561" i="15"/>
  <c r="AF561" i="15" l="1"/>
  <c r="AE561" i="15" s="1"/>
  <c r="AC562" i="15"/>
  <c r="AD562" i="15" l="1"/>
  <c r="AG561" i="15" a="1"/>
  <c r="AG561" i="15" s="1"/>
  <c r="AB561" i="15" s="1"/>
  <c r="AH561" i="15" a="1"/>
  <c r="AH561" i="15" s="1"/>
  <c r="AC563" i="15" l="1"/>
  <c r="AF562" i="15"/>
  <c r="AE562" i="15" s="1"/>
  <c r="AG562" i="15" l="1" a="1"/>
  <c r="AG562" i="15" s="1"/>
  <c r="AB562" i="15" s="1"/>
  <c r="AH562" i="15" a="1"/>
  <c r="AH562" i="15" s="1"/>
  <c r="AD563" i="15"/>
  <c r="AF563" i="15" l="1"/>
  <c r="AE563" i="15" s="1"/>
  <c r="AC564" i="15"/>
  <c r="AD564" i="15" l="1"/>
  <c r="AG563" i="15" a="1"/>
  <c r="AG563" i="15" s="1"/>
  <c r="AB563" i="15" s="1"/>
  <c r="AH563" i="15" a="1"/>
  <c r="AH563" i="15" s="1"/>
  <c r="AC565" i="15" l="1"/>
  <c r="AF564" i="15"/>
  <c r="AE564" i="15" s="1"/>
  <c r="AG564" i="15" l="1" a="1"/>
  <c r="AG564" i="15" s="1"/>
  <c r="AB564" i="15" s="1"/>
  <c r="AH564" i="15" a="1"/>
  <c r="AH564" i="15" s="1"/>
  <c r="AD565" i="15"/>
  <c r="AC566" i="15" l="1"/>
  <c r="AF565" i="15"/>
  <c r="AE565" i="15" s="1"/>
  <c r="AG565" i="15" l="1" a="1"/>
  <c r="AG565" i="15" s="1"/>
  <c r="AB565" i="15" s="1"/>
  <c r="AH565" i="15" a="1"/>
  <c r="AH565" i="15" s="1"/>
  <c r="AD566" i="15"/>
  <c r="AC567" i="15" l="1"/>
  <c r="AF566" i="15"/>
  <c r="AE566" i="15" s="1"/>
  <c r="AG566" i="15" l="1" a="1"/>
  <c r="AG566" i="15" s="1"/>
  <c r="AB566" i="15" s="1"/>
  <c r="AH566" i="15" a="1"/>
  <c r="AH566" i="15" s="1"/>
  <c r="AD567" i="15"/>
  <c r="AF567" i="15" l="1"/>
  <c r="AE567" i="15" s="1"/>
  <c r="AC568" i="15"/>
  <c r="AD568" i="15" l="1"/>
  <c r="AG567" i="15" a="1"/>
  <c r="AG567" i="15" s="1"/>
  <c r="AB567" i="15" s="1"/>
  <c r="AH567" i="15" a="1"/>
  <c r="AH567" i="15" s="1"/>
  <c r="AC569" i="15" l="1"/>
  <c r="AF568" i="15"/>
  <c r="AE568" i="15" s="1"/>
  <c r="AG568" i="15" l="1" a="1"/>
  <c r="AG568" i="15" s="1"/>
  <c r="AB568" i="15" s="1"/>
  <c r="AH568" i="15" a="1"/>
  <c r="AH568" i="15" s="1"/>
  <c r="AD569" i="15"/>
  <c r="AF569" i="15" l="1"/>
  <c r="AE569" i="15" s="1"/>
  <c r="AC570" i="15"/>
  <c r="AD570" i="15" l="1"/>
  <c r="AG569" i="15" a="1"/>
  <c r="AG569" i="15" s="1"/>
  <c r="AB569" i="15" s="1"/>
  <c r="AH569" i="15" a="1"/>
  <c r="AH569" i="15" s="1"/>
  <c r="AC571" i="15" l="1"/>
  <c r="AF570" i="15"/>
  <c r="AE570" i="15" s="1"/>
  <c r="AH570" i="15" l="1" a="1"/>
  <c r="AH570" i="15" s="1"/>
  <c r="AG570" i="15" a="1"/>
  <c r="AG570" i="15" s="1"/>
  <c r="AB570" i="15" s="1"/>
  <c r="AD571" i="15"/>
  <c r="AF571" i="15" l="1"/>
  <c r="AE571" i="15" s="1"/>
  <c r="AC572" i="15"/>
  <c r="AD572" i="15" l="1"/>
  <c r="AG571" i="15" a="1"/>
  <c r="AG571" i="15" s="1"/>
  <c r="AB571" i="15" s="1"/>
  <c r="AH571" i="15" a="1"/>
  <c r="AH571" i="15" s="1"/>
  <c r="AC573" i="15" l="1"/>
  <c r="AF572" i="15"/>
  <c r="AE572" i="15" s="1"/>
  <c r="AH572" i="15" l="1" a="1"/>
  <c r="AH572" i="15" s="1"/>
  <c r="AG572" i="15" a="1"/>
  <c r="AG572" i="15" s="1"/>
  <c r="AB572" i="15" s="1"/>
  <c r="AD573" i="15"/>
  <c r="AC574" i="15" l="1"/>
  <c r="AF573" i="15"/>
  <c r="AE573" i="15" s="1"/>
  <c r="AG573" i="15" l="1" a="1"/>
  <c r="AG573" i="15" s="1"/>
  <c r="AB573" i="15" s="1"/>
  <c r="AH573" i="15" a="1"/>
  <c r="AH573" i="15" s="1"/>
  <c r="AD574" i="15"/>
  <c r="AC575" i="15" l="1"/>
  <c r="AF574" i="15"/>
  <c r="AE574" i="15" s="1"/>
  <c r="AG574" i="15" l="1" a="1"/>
  <c r="AG574" i="15" s="1"/>
  <c r="AB574" i="15" s="1"/>
  <c r="AH574" i="15" a="1"/>
  <c r="AH574" i="15" s="1"/>
  <c r="AD575" i="15"/>
  <c r="AF575" i="15" l="1"/>
  <c r="AE575" i="15" s="1"/>
  <c r="AC576" i="15"/>
  <c r="AD576" i="15" l="1"/>
  <c r="AG575" i="15" a="1"/>
  <c r="AG575" i="15" s="1"/>
  <c r="AB575" i="15" s="1"/>
  <c r="AH575" i="15" a="1"/>
  <c r="AH575" i="15" s="1"/>
  <c r="AC577" i="15" l="1"/>
  <c r="AF576" i="15"/>
  <c r="AE576" i="15" s="1"/>
  <c r="AG576" i="15" l="1" a="1"/>
  <c r="AG576" i="15" s="1"/>
  <c r="AB576" i="15" s="1"/>
  <c r="AH576" i="15" a="1"/>
  <c r="AH576" i="15" s="1"/>
  <c r="AD577" i="15"/>
  <c r="AF577" i="15" l="1"/>
  <c r="AE577" i="15" s="1"/>
  <c r="AC578" i="15"/>
  <c r="AD578" i="15" l="1"/>
  <c r="AG577" i="15" a="1"/>
  <c r="AG577" i="15" s="1"/>
  <c r="AB577" i="15" s="1"/>
  <c r="AH577" i="15" a="1"/>
  <c r="AH577" i="15" s="1"/>
  <c r="AC579" i="15" l="1"/>
  <c r="AF578" i="15"/>
  <c r="AE578" i="15" s="1"/>
  <c r="AG578" i="15" l="1" a="1"/>
  <c r="AG578" i="15" s="1"/>
  <c r="AB578" i="15" s="1"/>
  <c r="AH578" i="15" a="1"/>
  <c r="AH578" i="15" s="1"/>
  <c r="AD579" i="15"/>
  <c r="AF579" i="15" l="1"/>
  <c r="AE579" i="15" s="1"/>
  <c r="AC580" i="15"/>
  <c r="AD580" i="15" l="1"/>
  <c r="AG579" i="15" a="1"/>
  <c r="AG579" i="15" s="1"/>
  <c r="AB579" i="15" s="1"/>
  <c r="AH579" i="15" a="1"/>
  <c r="AH579" i="15" s="1"/>
  <c r="AC581" i="15" l="1"/>
  <c r="AF580" i="15"/>
  <c r="AE580" i="15" s="1"/>
  <c r="AH580" i="15" l="1" a="1"/>
  <c r="AH580" i="15" s="1"/>
  <c r="AG580" i="15" a="1"/>
  <c r="AG580" i="15" s="1"/>
  <c r="AB580" i="15" s="1"/>
  <c r="AD581" i="15"/>
  <c r="AC582" i="15" l="1"/>
  <c r="AF581" i="15"/>
  <c r="AE581" i="15" s="1"/>
  <c r="AG581" i="15" l="1" a="1"/>
  <c r="AG581" i="15" s="1"/>
  <c r="AB581" i="15" s="1"/>
  <c r="AH581" i="15" a="1"/>
  <c r="AH581" i="15" s="1"/>
  <c r="AD582" i="15"/>
  <c r="AC583" i="15" l="1"/>
  <c r="AF582" i="15"/>
  <c r="AE582" i="15" s="1"/>
  <c r="AH582" i="15" l="1" a="1"/>
  <c r="AH582" i="15" s="1"/>
  <c r="AG582" i="15" a="1"/>
  <c r="AG582" i="15" s="1"/>
  <c r="AB582" i="15" s="1"/>
  <c r="AD583" i="15"/>
  <c r="AF583" i="15" l="1"/>
  <c r="AE583" i="15" s="1"/>
  <c r="AC584" i="15"/>
  <c r="AD584" i="15" l="1"/>
  <c r="AG583" i="15" a="1"/>
  <c r="AG583" i="15" s="1"/>
  <c r="AB583" i="15" s="1"/>
  <c r="AH583" i="15" a="1"/>
  <c r="AH583" i="15" s="1"/>
  <c r="AC585" i="15" l="1"/>
  <c r="AF584" i="15"/>
  <c r="AE584" i="15" s="1"/>
  <c r="AG584" i="15" l="1" a="1"/>
  <c r="AG584" i="15" s="1"/>
  <c r="AB584" i="15" s="1"/>
  <c r="AH584" i="15" a="1"/>
  <c r="AH584" i="15" s="1"/>
  <c r="AD585" i="15"/>
  <c r="AF585" i="15" l="1"/>
  <c r="AE585" i="15" s="1"/>
  <c r="AC586" i="15"/>
  <c r="AD586" i="15" l="1"/>
  <c r="AG585" i="15" a="1"/>
  <c r="AG585" i="15" s="1"/>
  <c r="AB585" i="15" s="1"/>
  <c r="AH585" i="15" a="1"/>
  <c r="AH585" i="15" s="1"/>
  <c r="AC587" i="15" l="1"/>
  <c r="AF586" i="15"/>
  <c r="AE586" i="15" s="1"/>
  <c r="AG586" i="15" l="1" a="1"/>
  <c r="AG586" i="15" s="1"/>
  <c r="AB586" i="15" s="1"/>
  <c r="AH586" i="15" a="1"/>
  <c r="AH586" i="15" s="1"/>
  <c r="AD587" i="15"/>
  <c r="AF587" i="15" l="1"/>
  <c r="AE587" i="15" s="1"/>
  <c r="AC588" i="15"/>
  <c r="AD588" i="15" l="1"/>
  <c r="AG587" i="15" a="1"/>
  <c r="AG587" i="15" s="1"/>
  <c r="AB587" i="15" s="1"/>
  <c r="AH587" i="15" a="1"/>
  <c r="AH587" i="15" s="1"/>
  <c r="AC589" i="15" l="1"/>
  <c r="AF588" i="15"/>
  <c r="AE588" i="15" s="1"/>
  <c r="AG588" i="15" l="1" a="1"/>
  <c r="AG588" i="15" s="1"/>
  <c r="AB588" i="15" s="1"/>
  <c r="AH588" i="15" a="1"/>
  <c r="AH588" i="15" s="1"/>
  <c r="AD589" i="15"/>
  <c r="AC590" i="15" l="1"/>
  <c r="AF589" i="15"/>
  <c r="AE589" i="15" s="1"/>
  <c r="AG589" i="15" l="1" a="1"/>
  <c r="AG589" i="15" s="1"/>
  <c r="AB589" i="15" s="1"/>
  <c r="AH589" i="15" a="1"/>
  <c r="AH589" i="15" s="1"/>
  <c r="AD590" i="15"/>
  <c r="AC591" i="15" l="1"/>
  <c r="AF590" i="15"/>
  <c r="AE590" i="15" s="1"/>
  <c r="AG590" i="15" l="1" a="1"/>
  <c r="AG590" i="15" s="1"/>
  <c r="AB590" i="15" s="1"/>
  <c r="AH590" i="15" a="1"/>
  <c r="AH590" i="15" s="1"/>
  <c r="AD591" i="15"/>
  <c r="AF591" i="15" l="1"/>
  <c r="AE591" i="15" s="1"/>
  <c r="AC592" i="15"/>
  <c r="AD592" i="15" l="1"/>
  <c r="AG591" i="15" a="1"/>
  <c r="AG591" i="15" s="1"/>
  <c r="AB591" i="15" s="1"/>
  <c r="AH591" i="15" a="1"/>
  <c r="AH591" i="15" s="1"/>
  <c r="AC593" i="15" l="1"/>
  <c r="AF592" i="15"/>
  <c r="AE592" i="15" s="1"/>
  <c r="AG592" i="15" l="1" a="1"/>
  <c r="AG592" i="15" s="1"/>
  <c r="AB592" i="15" s="1"/>
  <c r="AH592" i="15" a="1"/>
  <c r="AH592" i="15" s="1"/>
  <c r="AD593" i="15"/>
  <c r="AF593" i="15" l="1"/>
  <c r="AE593" i="15" s="1"/>
  <c r="AC594" i="15"/>
  <c r="AD594" i="15" l="1"/>
  <c r="AG593" i="15" a="1"/>
  <c r="AG593" i="15" s="1"/>
  <c r="AB593" i="15" s="1"/>
  <c r="AH593" i="15" a="1"/>
  <c r="AH593" i="15" s="1"/>
  <c r="AC595" i="15" l="1"/>
  <c r="AF594" i="15"/>
  <c r="AE594" i="15" s="1"/>
  <c r="AG594" i="15" l="1" a="1"/>
  <c r="AG594" i="15" s="1"/>
  <c r="AB594" i="15" s="1"/>
  <c r="AH594" i="15" a="1"/>
  <c r="AH594" i="15" s="1"/>
  <c r="AD595" i="15"/>
  <c r="AF595" i="15" l="1"/>
  <c r="AE595" i="15" s="1"/>
  <c r="AC596" i="15"/>
  <c r="AD596" i="15" l="1"/>
  <c r="AG595" i="15" a="1"/>
  <c r="AG595" i="15" s="1"/>
  <c r="AB595" i="15" s="1"/>
  <c r="AH595" i="15" a="1"/>
  <c r="AH595" i="15" s="1"/>
  <c r="AC597" i="15" l="1"/>
  <c r="AF596" i="15"/>
  <c r="AE596" i="15" s="1"/>
  <c r="AG596" i="15" l="1" a="1"/>
  <c r="AG596" i="15" s="1"/>
  <c r="AB596" i="15" s="1"/>
  <c r="AH596" i="15" a="1"/>
  <c r="AH596" i="15" s="1"/>
  <c r="AD597" i="15"/>
  <c r="AC598" i="15" l="1"/>
  <c r="AF597" i="15"/>
  <c r="AE597" i="15" s="1"/>
  <c r="AG597" i="15" l="1" a="1"/>
  <c r="AG597" i="15" s="1"/>
  <c r="AB597" i="15" s="1"/>
  <c r="AH597" i="15" a="1"/>
  <c r="AH597" i="15" s="1"/>
  <c r="AD598" i="15"/>
  <c r="AC599" i="15" l="1"/>
  <c r="AF598" i="15"/>
  <c r="AE598" i="15" s="1"/>
  <c r="AH598" i="15" l="1" a="1"/>
  <c r="AH598" i="15" s="1"/>
  <c r="AG598" i="15" a="1"/>
  <c r="AG598" i="15" s="1"/>
  <c r="AB598" i="15" s="1"/>
  <c r="AD599" i="15"/>
  <c r="AF599" i="15" l="1"/>
  <c r="AE599" i="15" s="1"/>
  <c r="AC600" i="15"/>
  <c r="AD600" i="15" l="1"/>
  <c r="AG599" i="15" a="1"/>
  <c r="AG599" i="15" s="1"/>
  <c r="AB599" i="15" s="1"/>
  <c r="AH599" i="15" a="1"/>
  <c r="AH599" i="15" s="1"/>
  <c r="AC601" i="15" l="1"/>
  <c r="AF600" i="15"/>
  <c r="AE600" i="15" s="1"/>
  <c r="AG600" i="15" l="1" a="1"/>
  <c r="AG600" i="15" s="1"/>
  <c r="AB600" i="15" s="1"/>
  <c r="AH600" i="15" a="1"/>
  <c r="AH600" i="15" s="1"/>
  <c r="AD601" i="15"/>
  <c r="AF601" i="15" l="1"/>
  <c r="AE601" i="15" s="1"/>
  <c r="AC602" i="15"/>
  <c r="AD602" i="15" l="1"/>
  <c r="AG601" i="15" a="1"/>
  <c r="AG601" i="15" s="1"/>
  <c r="AB601" i="15" s="1"/>
  <c r="AH601" i="15" a="1"/>
  <c r="AH601" i="15" s="1"/>
  <c r="AC603" i="15" l="1"/>
  <c r="AF602" i="15"/>
  <c r="AE602" i="15" s="1"/>
  <c r="AG602" i="15" l="1" a="1"/>
  <c r="AG602" i="15" s="1"/>
  <c r="AB602" i="15" s="1"/>
  <c r="AH602" i="15" a="1"/>
  <c r="AH602" i="15" s="1"/>
  <c r="AD603" i="15"/>
  <c r="AF603" i="15" l="1"/>
  <c r="AE603" i="15" s="1"/>
  <c r="AC604" i="15"/>
  <c r="AD604" i="15" l="1"/>
  <c r="AG603" i="15" a="1"/>
  <c r="AG603" i="15" s="1"/>
  <c r="AB603" i="15" s="1"/>
  <c r="AH603" i="15" a="1"/>
  <c r="AH603" i="15" s="1"/>
  <c r="AC605" i="15" l="1"/>
  <c r="AF604" i="15"/>
  <c r="AE604" i="15" s="1"/>
  <c r="AH604" i="15" l="1" a="1"/>
  <c r="AH604" i="15" s="1"/>
  <c r="AG604" i="15" a="1"/>
  <c r="AG604" i="15" s="1"/>
  <c r="AB604" i="15" s="1"/>
  <c r="AD605" i="15"/>
  <c r="AC606" i="15" l="1"/>
  <c r="AF605" i="15"/>
  <c r="AE605" i="15" s="1"/>
  <c r="AG605" i="15" l="1" a="1"/>
  <c r="AG605" i="15" s="1"/>
  <c r="AB605" i="15" s="1"/>
  <c r="AH605" i="15" a="1"/>
  <c r="AH605" i="15" s="1"/>
  <c r="AD606" i="15"/>
  <c r="AC607" i="15" l="1"/>
  <c r="AF606" i="15"/>
  <c r="AE606" i="15" s="1"/>
  <c r="AG606" i="15" l="1" a="1"/>
  <c r="AG606" i="15" s="1"/>
  <c r="AB606" i="15" s="1"/>
  <c r="AH606" i="15" a="1"/>
  <c r="AH606" i="15" s="1"/>
  <c r="AD607" i="15"/>
  <c r="AF607" i="15" l="1"/>
  <c r="AE607" i="15" s="1"/>
  <c r="AC608" i="15"/>
  <c r="AD608" i="15" l="1"/>
  <c r="AG607" i="15" a="1"/>
  <c r="AG607" i="15" s="1"/>
  <c r="AB607" i="15" s="1"/>
  <c r="AH607" i="15" a="1"/>
  <c r="AH607" i="15" s="1"/>
  <c r="AC609" i="15" l="1"/>
  <c r="AF608" i="15"/>
  <c r="AE608" i="15" s="1"/>
  <c r="AG608" i="15" l="1" a="1"/>
  <c r="AG608" i="15" s="1"/>
  <c r="AB608" i="15" s="1"/>
  <c r="AH608" i="15" a="1"/>
  <c r="AH608" i="15" s="1"/>
  <c r="AD609" i="15"/>
  <c r="AF609" i="15" l="1"/>
  <c r="AE609" i="15" s="1"/>
  <c r="AC610" i="15"/>
  <c r="AD610" i="15" l="1"/>
  <c r="AG609" i="15" a="1"/>
  <c r="AG609" i="15" s="1"/>
  <c r="AB609" i="15" s="1"/>
  <c r="AH609" i="15" a="1"/>
  <c r="AH609" i="15" s="1"/>
  <c r="AC611" i="15" l="1"/>
  <c r="AF610" i="15"/>
  <c r="AE610" i="15" s="1"/>
  <c r="AG610" i="15" l="1" a="1"/>
  <c r="AG610" i="15" s="1"/>
  <c r="AB610" i="15" s="1"/>
  <c r="AH610" i="15" a="1"/>
  <c r="AH610" i="15" s="1"/>
  <c r="AD611" i="15"/>
  <c r="AF611" i="15" l="1"/>
  <c r="AE611" i="15" s="1"/>
  <c r="AC612" i="15"/>
  <c r="AD612" i="15" l="1"/>
  <c r="AG611" i="15" a="1"/>
  <c r="AG611" i="15" s="1"/>
  <c r="AB611" i="15" s="1"/>
  <c r="AH611" i="15" a="1"/>
  <c r="AH611" i="15" s="1"/>
  <c r="AC613" i="15" l="1"/>
  <c r="AF612" i="15"/>
  <c r="AE612" i="15" s="1"/>
  <c r="AG612" i="15" l="1" a="1"/>
  <c r="AG612" i="15" s="1"/>
  <c r="AB612" i="15" s="1"/>
  <c r="AH612" i="15" a="1"/>
  <c r="AH612" i="15" s="1"/>
  <c r="AD613" i="15"/>
  <c r="AC614" i="15" l="1"/>
  <c r="AF613" i="15"/>
  <c r="AE613" i="15" s="1"/>
  <c r="AG613" i="15" l="1" a="1"/>
  <c r="AG613" i="15" s="1"/>
  <c r="AB613" i="15" s="1"/>
  <c r="AH613" i="15" a="1"/>
  <c r="AH613" i="15" s="1"/>
  <c r="AD614" i="15"/>
  <c r="AC615" i="15" l="1"/>
  <c r="AF614" i="15"/>
  <c r="AE614" i="15" s="1"/>
  <c r="AG614" i="15" l="1" a="1"/>
  <c r="AG614" i="15" s="1"/>
  <c r="AB614" i="15" s="1"/>
  <c r="AH614" i="15" a="1"/>
  <c r="AH614" i="15" s="1"/>
  <c r="AD615" i="15"/>
  <c r="AF615" i="15" l="1"/>
  <c r="AE615" i="15" s="1"/>
  <c r="AC616" i="15"/>
  <c r="AD616" i="15" l="1"/>
  <c r="AG615" i="15" a="1"/>
  <c r="AG615" i="15" s="1"/>
  <c r="AB615" i="15" s="1"/>
  <c r="AH615" i="15" a="1"/>
  <c r="AH615" i="15" s="1"/>
  <c r="AC617" i="15" l="1"/>
  <c r="AF616" i="15"/>
  <c r="AE616" i="15" s="1"/>
  <c r="AG616" i="15" l="1" a="1"/>
  <c r="AG616" i="15" s="1"/>
  <c r="AB616" i="15" s="1"/>
  <c r="AH616" i="15" a="1"/>
  <c r="AH616" i="15" s="1"/>
  <c r="AD617" i="15"/>
  <c r="AF617" i="15" l="1"/>
  <c r="AE617" i="15" s="1"/>
  <c r="AC618" i="15"/>
  <c r="AD618" i="15" l="1"/>
  <c r="AG617" i="15" a="1"/>
  <c r="AG617" i="15" s="1"/>
  <c r="AB617" i="15" s="1"/>
  <c r="AH617" i="15" a="1"/>
  <c r="AH617" i="15" s="1"/>
  <c r="AC619" i="15" l="1"/>
  <c r="AF618" i="15"/>
  <c r="AE618" i="15" s="1"/>
  <c r="AG618" i="15" l="1" a="1"/>
  <c r="AG618" i="15" s="1"/>
  <c r="AB618" i="15" s="1"/>
  <c r="AH618" i="15" a="1"/>
  <c r="AH618" i="15" s="1"/>
  <c r="AD619" i="15"/>
  <c r="AF619" i="15" l="1"/>
  <c r="AE619" i="15" s="1"/>
  <c r="AC620" i="15"/>
  <c r="AD620" i="15" l="1"/>
  <c r="AG619" i="15" a="1"/>
  <c r="AG619" i="15" s="1"/>
  <c r="AB619" i="15" s="1"/>
  <c r="AH619" i="15" a="1"/>
  <c r="AH619" i="15" s="1"/>
  <c r="AC621" i="15" l="1"/>
  <c r="AF620" i="15"/>
  <c r="AE620" i="15" s="1"/>
  <c r="AG620" i="15" l="1" a="1"/>
  <c r="AG620" i="15" s="1"/>
  <c r="AB620" i="15" s="1"/>
  <c r="AH620" i="15" a="1"/>
  <c r="AH620" i="15" s="1"/>
  <c r="AD621" i="15"/>
  <c r="AC622" i="15" l="1"/>
  <c r="AF621" i="15"/>
  <c r="AE621" i="15" s="1"/>
  <c r="AG621" i="15" l="1" a="1"/>
  <c r="AG621" i="15" s="1"/>
  <c r="AB621" i="15" s="1"/>
  <c r="AH621" i="15" a="1"/>
  <c r="AH621" i="15" s="1"/>
  <c r="AD622" i="15"/>
  <c r="AC623" i="15" l="1"/>
  <c r="AF622" i="15"/>
  <c r="AE622" i="15" s="1"/>
  <c r="AG622" i="15" l="1" a="1"/>
  <c r="AG622" i="15" s="1"/>
  <c r="AB622" i="15" s="1"/>
  <c r="AH622" i="15" a="1"/>
  <c r="AH622" i="15" s="1"/>
  <c r="AD623" i="15"/>
  <c r="AF623" i="15" l="1"/>
  <c r="AE623" i="15" s="1"/>
  <c r="AC624" i="15"/>
  <c r="AD624" i="15" l="1"/>
  <c r="AG623" i="15" a="1"/>
  <c r="AG623" i="15" s="1"/>
  <c r="AB623" i="15" s="1"/>
  <c r="AH623" i="15" a="1"/>
  <c r="AH623" i="15" s="1"/>
  <c r="AC625" i="15" l="1"/>
  <c r="AF624" i="15"/>
  <c r="AE624" i="15" s="1"/>
  <c r="AG624" i="15" l="1" a="1"/>
  <c r="AG624" i="15" s="1"/>
  <c r="AB624" i="15" s="1"/>
  <c r="AH624" i="15" a="1"/>
  <c r="AH624" i="15" s="1"/>
  <c r="AD625" i="15"/>
  <c r="AF625" i="15" l="1"/>
  <c r="AE625" i="15" s="1"/>
  <c r="AC626" i="15"/>
  <c r="AD626" i="15" l="1"/>
  <c r="AG625" i="15" a="1"/>
  <c r="AG625" i="15" s="1"/>
  <c r="AB625" i="15" s="1"/>
  <c r="AH625" i="15" a="1"/>
  <c r="AH625" i="15" s="1"/>
  <c r="AC627" i="15" l="1"/>
  <c r="AF626" i="15"/>
  <c r="AE626" i="15" s="1"/>
  <c r="AG626" i="15" l="1" a="1"/>
  <c r="AG626" i="15" s="1"/>
  <c r="AB626" i="15" s="1"/>
  <c r="AH626" i="15" a="1"/>
  <c r="AH626" i="15" s="1"/>
  <c r="AD627" i="15"/>
  <c r="AF627" i="15" l="1"/>
  <c r="AE627" i="15" s="1"/>
  <c r="AC628" i="15"/>
  <c r="AD628" i="15" l="1"/>
  <c r="AG627" i="15" a="1"/>
  <c r="AG627" i="15" s="1"/>
  <c r="AB627" i="15" s="1"/>
  <c r="AH627" i="15" a="1"/>
  <c r="AH627" i="15" s="1"/>
  <c r="AC629" i="15" l="1"/>
  <c r="AF628" i="15"/>
  <c r="AE628" i="15" s="1"/>
  <c r="AG628" i="15" l="1" a="1"/>
  <c r="AG628" i="15" s="1"/>
  <c r="AB628" i="15" s="1"/>
  <c r="AH628" i="15" a="1"/>
  <c r="AH628" i="15" s="1"/>
  <c r="AD629" i="15"/>
  <c r="AC630" i="15" l="1"/>
  <c r="AF629" i="15"/>
  <c r="AE629" i="15" s="1"/>
  <c r="AG629" i="15" l="1" a="1"/>
  <c r="AG629" i="15" s="1"/>
  <c r="AB629" i="15" s="1"/>
  <c r="AH629" i="15" a="1"/>
  <c r="AH629" i="15" s="1"/>
  <c r="AD630" i="15"/>
  <c r="AC631" i="15" l="1"/>
  <c r="AF630" i="15"/>
  <c r="AE630" i="15" s="1"/>
  <c r="AG630" i="15" l="1" a="1"/>
  <c r="AG630" i="15" s="1"/>
  <c r="AB630" i="15" s="1"/>
  <c r="AH630" i="15" a="1"/>
  <c r="AH630" i="15" s="1"/>
  <c r="AD631" i="15"/>
  <c r="AF631" i="15" l="1"/>
  <c r="AE631" i="15" s="1"/>
  <c r="AC632" i="15"/>
  <c r="AD632" i="15" l="1"/>
  <c r="AH631" i="15" a="1"/>
  <c r="AH631" i="15" s="1"/>
  <c r="AG631" i="15" a="1"/>
  <c r="AG631" i="15" s="1"/>
  <c r="AB631" i="15" s="1"/>
  <c r="AC633" i="15" l="1"/>
  <c r="AF632" i="15"/>
  <c r="AE632" i="15" s="1"/>
  <c r="AH632" i="15" l="1" a="1"/>
  <c r="AH632" i="15" s="1"/>
  <c r="AG632" i="15" a="1"/>
  <c r="AG632" i="15" s="1"/>
  <c r="AB632" i="15" s="1"/>
  <c r="AD633" i="15"/>
  <c r="AF633" i="15" l="1"/>
  <c r="AE633" i="15" s="1"/>
  <c r="AC634" i="15"/>
  <c r="AD634" i="15" l="1"/>
  <c r="AG633" i="15" a="1"/>
  <c r="AG633" i="15" s="1"/>
  <c r="AB633" i="15" s="1"/>
  <c r="AH633" i="15" a="1"/>
  <c r="AH633" i="15" s="1"/>
  <c r="AC635" i="15" l="1"/>
  <c r="AF634" i="15"/>
  <c r="AE634" i="15" s="1"/>
  <c r="AH634" i="15" l="1" a="1"/>
  <c r="AH634" i="15" s="1"/>
  <c r="AG634" i="15" a="1"/>
  <c r="AG634" i="15" s="1"/>
  <c r="AB634" i="15" s="1"/>
  <c r="AD635" i="15"/>
  <c r="AF635" i="15" l="1"/>
  <c r="AE635" i="15" s="1"/>
  <c r="AC636" i="15"/>
  <c r="AD636" i="15" l="1"/>
  <c r="AH635" i="15" a="1"/>
  <c r="AH635" i="15" s="1"/>
  <c r="AG635" i="15" a="1"/>
  <c r="AG635" i="15" s="1"/>
  <c r="AB635" i="15" s="1"/>
  <c r="AC637" i="15" l="1"/>
  <c r="AF636" i="15"/>
  <c r="AE636" i="15" s="1"/>
  <c r="AH636" i="15" l="1" a="1"/>
  <c r="AH636" i="15" s="1"/>
  <c r="AG636" i="15" a="1"/>
  <c r="AG636" i="15" s="1"/>
  <c r="AB636" i="15" s="1"/>
  <c r="AD637" i="15"/>
  <c r="AF637" i="15" l="1"/>
  <c r="AE637" i="15" s="1"/>
  <c r="AC638" i="15"/>
  <c r="AD638" i="15" l="1"/>
  <c r="AG637" i="15" a="1"/>
  <c r="AG637" i="15" s="1"/>
  <c r="AB637" i="15" s="1"/>
  <c r="AH637" i="15" a="1"/>
  <c r="AH637" i="15" s="1"/>
  <c r="AF638" i="15" l="1"/>
  <c r="AE638" i="15" s="1"/>
  <c r="AC639" i="15"/>
  <c r="AD639" i="15" l="1"/>
  <c r="AH638" i="15" a="1"/>
  <c r="AH638" i="15" s="1"/>
  <c r="AG638" i="15" a="1"/>
  <c r="AG638" i="15" s="1"/>
  <c r="AB638" i="15" s="1"/>
  <c r="AF639" i="15" l="1"/>
  <c r="AE639" i="15" s="1"/>
  <c r="AC640" i="15"/>
  <c r="AD640" i="15" l="1"/>
  <c r="AG639" i="15" a="1"/>
  <c r="AG639" i="15" s="1"/>
  <c r="AB639" i="15" s="1"/>
  <c r="AH639" i="15" a="1"/>
  <c r="AH639" i="15" s="1"/>
  <c r="AC641" i="15" l="1"/>
  <c r="AF640" i="15"/>
  <c r="AE640" i="15" s="1"/>
  <c r="AH640" i="15" l="1" a="1"/>
  <c r="AH640" i="15" s="1"/>
  <c r="AG640" i="15" a="1"/>
  <c r="AG640" i="15" s="1"/>
  <c r="AB640" i="15" s="1"/>
  <c r="AD641" i="15"/>
  <c r="AC642" i="15" l="1"/>
  <c r="AF641" i="15"/>
  <c r="AE641" i="15" s="1"/>
  <c r="AG641" i="15" l="1" a="1"/>
  <c r="AG641" i="15" s="1"/>
  <c r="AB641" i="15" s="1"/>
  <c r="AH641" i="15" a="1"/>
  <c r="AH641" i="15" s="1"/>
  <c r="AD642" i="15"/>
  <c r="AC643" i="15" l="1"/>
  <c r="AF642" i="15"/>
  <c r="AE642" i="15" s="1"/>
  <c r="AH642" i="15" l="1" a="1"/>
  <c r="AH642" i="15" s="1"/>
  <c r="AG642" i="15" a="1"/>
  <c r="AG642" i="15" s="1"/>
  <c r="AB642" i="15" s="1"/>
  <c r="AD643" i="15"/>
  <c r="AF643" i="15" l="1"/>
  <c r="AE643" i="15" s="1"/>
  <c r="AC644" i="15"/>
  <c r="AD644" i="15" l="1"/>
  <c r="AG643" i="15" a="1"/>
  <c r="AG643" i="15" s="1"/>
  <c r="AB643" i="15" s="1"/>
  <c r="AH643" i="15" a="1"/>
  <c r="AH643" i="15" s="1"/>
  <c r="AC645" i="15" l="1"/>
  <c r="AF644" i="15"/>
  <c r="AE644" i="15" s="1"/>
  <c r="AH644" i="15" l="1" a="1"/>
  <c r="AH644" i="15" s="1"/>
  <c r="AG644" i="15" a="1"/>
  <c r="AG644" i="15" s="1"/>
  <c r="AB644" i="15" s="1"/>
  <c r="AD645" i="15"/>
  <c r="AF645" i="15" l="1"/>
  <c r="AE645" i="15" s="1"/>
  <c r="AC646" i="15"/>
  <c r="AD646" i="15" l="1"/>
  <c r="AG645" i="15" a="1"/>
  <c r="AG645" i="15" s="1"/>
  <c r="AB645" i="15" s="1"/>
  <c r="AH645" i="15" a="1"/>
  <c r="AH645" i="15" s="1"/>
  <c r="AC647" i="15" l="1"/>
  <c r="AF646" i="15"/>
  <c r="AE646" i="15" s="1"/>
  <c r="AG646" i="15" l="1" a="1"/>
  <c r="AG646" i="15" s="1"/>
  <c r="AB646" i="15" s="1"/>
  <c r="AH646" i="15" a="1"/>
  <c r="AH646" i="15" s="1"/>
  <c r="AD647" i="15"/>
  <c r="AF647" i="15" l="1"/>
  <c r="AE647" i="15" s="1"/>
  <c r="AC648" i="15"/>
  <c r="AD648" i="15" l="1"/>
  <c r="AG647" i="15" a="1"/>
  <c r="AG647" i="15" s="1"/>
  <c r="AB647" i="15" s="1"/>
  <c r="AH647" i="15" a="1"/>
  <c r="AH647" i="15" s="1"/>
  <c r="AF648" i="15" l="1"/>
  <c r="AE648" i="15" s="1"/>
  <c r="AC649" i="15"/>
  <c r="AD649" i="15" l="1"/>
  <c r="AG648" i="15" a="1"/>
  <c r="AG648" i="15" s="1"/>
  <c r="AB648" i="15" s="1"/>
  <c r="AH648" i="15" a="1"/>
  <c r="AH648" i="15" s="1"/>
  <c r="AC650" i="15" l="1"/>
  <c r="AF649" i="15"/>
  <c r="AE649" i="15" s="1"/>
  <c r="AG649" i="15" l="1" a="1"/>
  <c r="AG649" i="15" s="1"/>
  <c r="AB649" i="15" s="1"/>
  <c r="AH649" i="15" a="1"/>
  <c r="AH649" i="15" s="1"/>
  <c r="AD650" i="15"/>
  <c r="AC651" i="15" l="1"/>
  <c r="AF650" i="15"/>
  <c r="AE650" i="15" s="1"/>
  <c r="AG650" i="15" l="1" a="1"/>
  <c r="AG650" i="15" s="1"/>
  <c r="AB650" i="15" s="1"/>
  <c r="AH650" i="15" a="1"/>
  <c r="AH650" i="15" s="1"/>
  <c r="AD651" i="15"/>
  <c r="AF651" i="15" l="1"/>
  <c r="AE651" i="15" s="1"/>
  <c r="AC652" i="15"/>
  <c r="AD652" i="15" l="1"/>
  <c r="AG651" i="15" a="1"/>
  <c r="AG651" i="15" s="1"/>
  <c r="AB651" i="15" s="1"/>
  <c r="AH651" i="15" a="1"/>
  <c r="AH651" i="15" s="1"/>
  <c r="AF652" i="15" l="1"/>
  <c r="AE652" i="15" s="1"/>
  <c r="AC653" i="15"/>
  <c r="AD653" i="15" l="1"/>
  <c r="AH652" i="15" a="1"/>
  <c r="AH652" i="15" s="1"/>
  <c r="AG652" i="15" a="1"/>
  <c r="AG652" i="15" s="1"/>
  <c r="AB652" i="15" s="1"/>
  <c r="AF653" i="15" l="1"/>
  <c r="AE653" i="15" s="1"/>
  <c r="AC654" i="15"/>
  <c r="AD654" i="15" l="1"/>
  <c r="AG653" i="15" a="1"/>
  <c r="AG653" i="15" s="1"/>
  <c r="AB653" i="15" s="1"/>
  <c r="AH653" i="15" a="1"/>
  <c r="AH653" i="15" s="1"/>
  <c r="AF654" i="15" l="1"/>
  <c r="AE654" i="15" s="1"/>
  <c r="AC655" i="15"/>
  <c r="AD655" i="15" l="1"/>
  <c r="AG654" i="15" a="1"/>
  <c r="AG654" i="15" s="1"/>
  <c r="AB654" i="15" s="1"/>
  <c r="AH654" i="15" a="1"/>
  <c r="AH654" i="15" s="1"/>
  <c r="AC656" i="15" l="1"/>
  <c r="AF655" i="15"/>
  <c r="AE655" i="15" s="1"/>
  <c r="AG655" i="15" l="1" a="1"/>
  <c r="AG655" i="15" s="1"/>
  <c r="AB655" i="15" s="1"/>
  <c r="AH655" i="15" a="1"/>
  <c r="AH655" i="15" s="1"/>
  <c r="AD656" i="15"/>
  <c r="AF656" i="15" l="1"/>
  <c r="AE656" i="15" s="1"/>
  <c r="AC657" i="15"/>
  <c r="AD657" i="15" l="1"/>
  <c r="AG656" i="15" a="1"/>
  <c r="AG656" i="15" s="1"/>
  <c r="AB656" i="15" s="1"/>
  <c r="AH656" i="15" a="1"/>
  <c r="AH656" i="15" s="1"/>
  <c r="AC658" i="15" l="1"/>
  <c r="AF657" i="15"/>
  <c r="AE657" i="15" s="1"/>
  <c r="AG657" i="15" l="1" a="1"/>
  <c r="AG657" i="15" s="1"/>
  <c r="AB657" i="15" s="1"/>
  <c r="AH657" i="15" a="1"/>
  <c r="AH657" i="15" s="1"/>
  <c r="AD658" i="15"/>
  <c r="AC659" i="15" l="1"/>
  <c r="AF658" i="15"/>
  <c r="AE658" i="15" s="1"/>
  <c r="AH658" i="15" l="1" a="1"/>
  <c r="AH658" i="15" s="1"/>
  <c r="AG658" i="15" a="1"/>
  <c r="AG658" i="15" s="1"/>
  <c r="AB658" i="15" s="1"/>
  <c r="AD659" i="15"/>
  <c r="AF659" i="15" l="1"/>
  <c r="AE659" i="15" s="1"/>
  <c r="AC660" i="15"/>
  <c r="AD660" i="15" l="1"/>
  <c r="AG659" i="15" a="1"/>
  <c r="AG659" i="15" s="1"/>
  <c r="AB659" i="15" s="1"/>
  <c r="AH659" i="15" a="1"/>
  <c r="AH659" i="15" s="1"/>
  <c r="AF660" i="15" l="1"/>
  <c r="AE660" i="15" s="1"/>
  <c r="AC661" i="15"/>
  <c r="AD661" i="15" l="1"/>
  <c r="AG660" i="15" a="1"/>
  <c r="AG660" i="15" s="1"/>
  <c r="AB660" i="15" s="1"/>
  <c r="AH660" i="15" a="1"/>
  <c r="AH660" i="15" s="1"/>
  <c r="AF661" i="15" l="1"/>
  <c r="AE661" i="15" s="1"/>
  <c r="AC662" i="15"/>
  <c r="AD662" i="15" l="1"/>
  <c r="AG661" i="15" a="1"/>
  <c r="AG661" i="15" s="1"/>
  <c r="AB661" i="15" s="1"/>
  <c r="AH661" i="15" a="1"/>
  <c r="AH661" i="15" s="1"/>
  <c r="AF662" i="15" l="1"/>
  <c r="AE662" i="15" s="1"/>
  <c r="AC663" i="15"/>
  <c r="AD663" i="15" l="1"/>
  <c r="AG662" i="15" a="1"/>
  <c r="AG662" i="15" s="1"/>
  <c r="AB662" i="15" s="1"/>
  <c r="AH662" i="15" a="1"/>
  <c r="AH662" i="15" s="1"/>
  <c r="AF663" i="15" l="1"/>
  <c r="AE663" i="15" s="1"/>
  <c r="AC664" i="15"/>
  <c r="AD664" i="15" l="1"/>
  <c r="AG663" i="15" a="1"/>
  <c r="AG663" i="15" s="1"/>
  <c r="AB663" i="15" s="1"/>
  <c r="AH663" i="15" a="1"/>
  <c r="AH663" i="15" s="1"/>
  <c r="AC665" i="15" l="1"/>
  <c r="AF664" i="15"/>
  <c r="AE664" i="15" s="1"/>
  <c r="AG664" i="15" l="1" a="1"/>
  <c r="AG664" i="15" s="1"/>
  <c r="AB664" i="15" s="1"/>
  <c r="AH664" i="15" a="1"/>
  <c r="AH664" i="15" s="1"/>
  <c r="AD665" i="15"/>
  <c r="AC666" i="15" l="1"/>
  <c r="AF665" i="15"/>
  <c r="AE665" i="15" s="1"/>
  <c r="AG665" i="15" l="1" a="1"/>
  <c r="AG665" i="15" s="1"/>
  <c r="AB665" i="15" s="1"/>
  <c r="AH665" i="15" a="1"/>
  <c r="AH665" i="15" s="1"/>
  <c r="AD666" i="15"/>
  <c r="AC667" i="15" l="1"/>
  <c r="AF666" i="15"/>
  <c r="AE666" i="15" s="1"/>
  <c r="AG666" i="15" l="1" a="1"/>
  <c r="AG666" i="15" s="1"/>
  <c r="AB666" i="15" s="1"/>
  <c r="AH666" i="15" a="1"/>
  <c r="AH666" i="15" s="1"/>
  <c r="AD667" i="15"/>
  <c r="AC668" i="15" l="1"/>
  <c r="AF667" i="15"/>
  <c r="AE667" i="15" s="1"/>
  <c r="AG667" i="15" l="1" a="1"/>
  <c r="AG667" i="15" s="1"/>
  <c r="AB667" i="15" s="1"/>
  <c r="AH667" i="15" a="1"/>
  <c r="AH667" i="15" s="1"/>
  <c r="AD668" i="15"/>
  <c r="AF668" i="15" l="1"/>
  <c r="AE668" i="15" s="1"/>
  <c r="AC669" i="15"/>
  <c r="AD669" i="15" l="1"/>
  <c r="AG668" i="15" a="1"/>
  <c r="AG668" i="15" s="1"/>
  <c r="AB668" i="15" s="1"/>
  <c r="AH668" i="15" a="1"/>
  <c r="AH668" i="15" s="1"/>
  <c r="AF669" i="15" l="1"/>
  <c r="AE669" i="15" s="1"/>
  <c r="AC670" i="15"/>
  <c r="AD670" i="15" l="1"/>
  <c r="AG669" i="15" a="1"/>
  <c r="AG669" i="15" s="1"/>
  <c r="AB669" i="15" s="1"/>
  <c r="AH669" i="15" a="1"/>
  <c r="AH669" i="15" s="1"/>
  <c r="AC671" i="15" l="1"/>
  <c r="AF670" i="15"/>
  <c r="AE670" i="15" s="1"/>
  <c r="AG670" i="15" l="1" a="1"/>
  <c r="AG670" i="15" s="1"/>
  <c r="AB670" i="15" s="1"/>
  <c r="AH670" i="15" a="1"/>
  <c r="AH670" i="15" s="1"/>
  <c r="AD671" i="15"/>
  <c r="AF671" i="15" l="1"/>
  <c r="AE671" i="15" s="1"/>
  <c r="AC672" i="15"/>
  <c r="AD672" i="15" l="1"/>
  <c r="AG671" i="15" a="1"/>
  <c r="AG671" i="15" s="1"/>
  <c r="AB671" i="15" s="1"/>
  <c r="AH671" i="15" a="1"/>
  <c r="AH671" i="15" s="1"/>
  <c r="AC673" i="15" l="1"/>
  <c r="AF672" i="15"/>
  <c r="AE672" i="15" s="1"/>
  <c r="AG672" i="15" l="1" a="1"/>
  <c r="AG672" i="15" s="1"/>
  <c r="AB672" i="15" s="1"/>
  <c r="AH672" i="15" a="1"/>
  <c r="AH672" i="15" s="1"/>
  <c r="AD673" i="15"/>
  <c r="AC674" i="15" l="1"/>
  <c r="AF673" i="15"/>
  <c r="AE673" i="15" s="1"/>
  <c r="AG673" i="15" l="1" a="1"/>
  <c r="AG673" i="15" s="1"/>
  <c r="AB673" i="15" s="1"/>
  <c r="AH673" i="15" a="1"/>
  <c r="AH673" i="15" s="1"/>
  <c r="AD674" i="15"/>
  <c r="AC675" i="15" l="1"/>
  <c r="AF674" i="15"/>
  <c r="AE674" i="15" s="1"/>
  <c r="AG674" i="15" l="1" a="1"/>
  <c r="AG674" i="15" s="1"/>
  <c r="AB674" i="15" s="1"/>
  <c r="AH674" i="15" a="1"/>
  <c r="AH674" i="15" s="1"/>
  <c r="AD675" i="15"/>
  <c r="AC676" i="15" l="1"/>
  <c r="AF675" i="15"/>
  <c r="AE675" i="15" s="1"/>
  <c r="AH675" i="15" l="1" a="1"/>
  <c r="AH675" i="15" s="1"/>
  <c r="AG675" i="15" a="1"/>
  <c r="AG675" i="15" s="1"/>
  <c r="AB675" i="15" s="1"/>
  <c r="AD676" i="15"/>
  <c r="AF676" i="15" l="1"/>
  <c r="AE676" i="15" s="1"/>
  <c r="AC677" i="15"/>
  <c r="AD677" i="15" l="1"/>
  <c r="AG676" i="15" a="1"/>
  <c r="AG676" i="15" s="1"/>
  <c r="AB676" i="15" s="1"/>
  <c r="AH676" i="15" a="1"/>
  <c r="AH676" i="15" s="1"/>
  <c r="AF677" i="15" l="1"/>
  <c r="AE677" i="15" s="1"/>
  <c r="AC678" i="15"/>
  <c r="AD678" i="15" l="1"/>
  <c r="AG677" i="15" a="1"/>
  <c r="AG677" i="15" s="1"/>
  <c r="AB677" i="15" s="1"/>
  <c r="AH677" i="15" a="1"/>
  <c r="AH677" i="15" s="1"/>
  <c r="AC679" i="15" l="1"/>
  <c r="AF678" i="15"/>
  <c r="AE678" i="15" s="1"/>
  <c r="AG678" i="15" l="1" a="1"/>
  <c r="AG678" i="15" s="1"/>
  <c r="AB678" i="15" s="1"/>
  <c r="AH678" i="15" a="1"/>
  <c r="AH678" i="15" s="1"/>
  <c r="AD679" i="15"/>
  <c r="AF679" i="15" l="1"/>
  <c r="AE679" i="15" s="1"/>
  <c r="AC680" i="15"/>
  <c r="AD680" i="15" l="1"/>
  <c r="AG679" i="15" a="1"/>
  <c r="AG679" i="15" s="1"/>
  <c r="AB679" i="15" s="1"/>
  <c r="AH679" i="15" a="1"/>
  <c r="AH679" i="15" s="1"/>
  <c r="AF680" i="15" l="1"/>
  <c r="AE680" i="15" s="1"/>
  <c r="AC681" i="15"/>
  <c r="AD681" i="15" l="1"/>
  <c r="AG680" i="15" a="1"/>
  <c r="AG680" i="15" s="1"/>
  <c r="AB680" i="15" s="1"/>
  <c r="AH680" i="15" a="1"/>
  <c r="AH680" i="15" s="1"/>
  <c r="AC682" i="15" l="1"/>
  <c r="AF681" i="15"/>
  <c r="AE681" i="15" s="1"/>
  <c r="AG681" i="15" l="1" a="1"/>
  <c r="AG681" i="15" s="1"/>
  <c r="AB681" i="15" s="1"/>
  <c r="AH681" i="15" a="1"/>
  <c r="AH681" i="15" s="1"/>
  <c r="AD682" i="15"/>
  <c r="AC683" i="15" l="1"/>
  <c r="AF682" i="15"/>
  <c r="AE682" i="15" s="1"/>
  <c r="AG682" i="15" l="1" a="1"/>
  <c r="AG682" i="15" s="1"/>
  <c r="AB682" i="15" s="1"/>
  <c r="AH682" i="15" a="1"/>
  <c r="AH682" i="15" s="1"/>
  <c r="AD683" i="15"/>
  <c r="AF683" i="15" l="1"/>
  <c r="AE683" i="15" s="1"/>
  <c r="AC684" i="15"/>
  <c r="AD684" i="15" l="1"/>
  <c r="AG683" i="15" a="1"/>
  <c r="AG683" i="15" s="1"/>
  <c r="AB683" i="15" s="1"/>
  <c r="AH683" i="15" a="1"/>
  <c r="AH683" i="15" s="1"/>
  <c r="AF684" i="15" l="1"/>
  <c r="AE684" i="15" s="1"/>
  <c r="AC685" i="15"/>
  <c r="AD685" i="15" l="1"/>
  <c r="AG684" i="15" a="1"/>
  <c r="AG684" i="15" s="1"/>
  <c r="AB684" i="15" s="1"/>
  <c r="AH684" i="15" a="1"/>
  <c r="AH684" i="15" s="1"/>
  <c r="AF685" i="15" l="1"/>
  <c r="AE685" i="15" s="1"/>
  <c r="AC686" i="15"/>
  <c r="AD686" i="15" l="1"/>
  <c r="AG685" i="15" a="1"/>
  <c r="AG685" i="15" s="1"/>
  <c r="AB685" i="15" s="1"/>
  <c r="AH685" i="15" a="1"/>
  <c r="AH685" i="15" s="1"/>
  <c r="AF686" i="15" l="1"/>
  <c r="AE686" i="15" s="1"/>
  <c r="AC687" i="15"/>
  <c r="AD687" i="15" l="1"/>
  <c r="AG686" i="15" a="1"/>
  <c r="AG686" i="15" s="1"/>
  <c r="AB686" i="15" s="1"/>
  <c r="AH686" i="15" a="1"/>
  <c r="AH686" i="15" s="1"/>
  <c r="AC688" i="15" l="1"/>
  <c r="AF687" i="15"/>
  <c r="AE687" i="15" s="1"/>
  <c r="AG687" i="15" l="1" a="1"/>
  <c r="AG687" i="15" s="1"/>
  <c r="AB687" i="15" s="1"/>
  <c r="AH687" i="15" a="1"/>
  <c r="AH687" i="15" s="1"/>
  <c r="AD688" i="15"/>
  <c r="AF688" i="15" l="1"/>
  <c r="AE688" i="15" s="1"/>
  <c r="AC689" i="15"/>
  <c r="AD689" i="15" l="1"/>
  <c r="AG688" i="15" a="1"/>
  <c r="AG688" i="15" s="1"/>
  <c r="AB688" i="15" s="1"/>
  <c r="AH688" i="15" a="1"/>
  <c r="AH688" i="15" s="1"/>
  <c r="AC690" i="15" l="1"/>
  <c r="AF689" i="15"/>
  <c r="AE689" i="15" s="1"/>
  <c r="AG689" i="15" l="1" a="1"/>
  <c r="AG689" i="15" s="1"/>
  <c r="AB689" i="15" s="1"/>
  <c r="AH689" i="15" a="1"/>
  <c r="AH689" i="15" s="1"/>
  <c r="AD690" i="15"/>
  <c r="AC691" i="15" l="1"/>
  <c r="AF690" i="15"/>
  <c r="AE690" i="15" s="1"/>
  <c r="AG690" i="15" l="1" a="1"/>
  <c r="AG690" i="15" s="1"/>
  <c r="AB690" i="15" s="1"/>
  <c r="AH690" i="15" a="1"/>
  <c r="AH690" i="15" s="1"/>
  <c r="AD691" i="15"/>
  <c r="AF691" i="15" l="1"/>
  <c r="AE691" i="15" s="1"/>
  <c r="AC692" i="15"/>
  <c r="AD692" i="15" l="1"/>
  <c r="AH691" i="15" a="1"/>
  <c r="AH691" i="15" s="1"/>
  <c r="AG691" i="15" a="1"/>
  <c r="AG691" i="15" s="1"/>
  <c r="AB691" i="15" s="1"/>
  <c r="AF692" i="15" l="1"/>
  <c r="AE692" i="15" s="1"/>
  <c r="AC693" i="15"/>
  <c r="AD693" i="15" l="1"/>
  <c r="AG692" i="15" a="1"/>
  <c r="AG692" i="15" s="1"/>
  <c r="AB692" i="15" s="1"/>
  <c r="AH692" i="15" a="1"/>
  <c r="AH692" i="15" s="1"/>
  <c r="AF693" i="15" l="1"/>
  <c r="AE693" i="15" s="1"/>
  <c r="AC694" i="15"/>
  <c r="AD694" i="15" l="1"/>
  <c r="AG693" i="15" a="1"/>
  <c r="AG693" i="15" s="1"/>
  <c r="AB693" i="15" s="1"/>
  <c r="AH693" i="15" a="1"/>
  <c r="AH693" i="15" s="1"/>
  <c r="AF694" i="15" l="1"/>
  <c r="AE694" i="15" s="1"/>
  <c r="AC695" i="15"/>
  <c r="AD695" i="15" l="1"/>
  <c r="AG694" i="15" a="1"/>
  <c r="AG694" i="15" s="1"/>
  <c r="AB694" i="15" s="1"/>
  <c r="AH694" i="15" a="1"/>
  <c r="AH694" i="15" s="1"/>
  <c r="AF695" i="15" l="1"/>
  <c r="AE695" i="15" s="1"/>
  <c r="AC696" i="15"/>
  <c r="AD696" i="15" l="1"/>
  <c r="AG695" i="15" a="1"/>
  <c r="AG695" i="15" s="1"/>
  <c r="AB695" i="15" s="1"/>
  <c r="AH695" i="15" a="1"/>
  <c r="AH695" i="15" s="1"/>
  <c r="AC697" i="15" l="1"/>
  <c r="AF696" i="15"/>
  <c r="AE696" i="15" s="1"/>
  <c r="AG696" i="15" l="1" a="1"/>
  <c r="AG696" i="15" s="1"/>
  <c r="AB696" i="15" s="1"/>
  <c r="AH696" i="15" a="1"/>
  <c r="AH696" i="15" s="1"/>
  <c r="AD697" i="15"/>
  <c r="AC698" i="15" l="1"/>
  <c r="AF697" i="15"/>
  <c r="AE697" i="15" s="1"/>
  <c r="AG697" i="15" l="1" a="1"/>
  <c r="AG697" i="15" s="1"/>
  <c r="AB697" i="15" s="1"/>
  <c r="AH697" i="15" a="1"/>
  <c r="AH697" i="15" s="1"/>
  <c r="AD698" i="15"/>
  <c r="AC699" i="15" l="1"/>
  <c r="AF698" i="15"/>
  <c r="AE698" i="15" s="1"/>
  <c r="AG698" i="15" l="1" a="1"/>
  <c r="AG698" i="15" s="1"/>
  <c r="AB698" i="15" s="1"/>
  <c r="AH698" i="15" a="1"/>
  <c r="AH698" i="15" s="1"/>
  <c r="AD699" i="15"/>
  <c r="AC700" i="15" l="1"/>
  <c r="AF699" i="15"/>
  <c r="AE699" i="15" s="1"/>
  <c r="AH699" i="15" l="1" a="1"/>
  <c r="AH699" i="15" s="1"/>
  <c r="AG699" i="15" a="1"/>
  <c r="AG699" i="15" s="1"/>
  <c r="AB699" i="15" s="1"/>
  <c r="AD700" i="15"/>
  <c r="AF700" i="15" l="1"/>
  <c r="AE700" i="15" s="1"/>
  <c r="AC701" i="15"/>
  <c r="AD701" i="15" l="1"/>
  <c r="AH700" i="15" a="1"/>
  <c r="AH700" i="15" s="1"/>
  <c r="AG700" i="15" a="1"/>
  <c r="AG700" i="15" s="1"/>
  <c r="AB700" i="15" s="1"/>
  <c r="AF701" i="15" l="1"/>
  <c r="AE701" i="15" s="1"/>
  <c r="AC702" i="15"/>
  <c r="AD702" i="15" l="1"/>
  <c r="AG701" i="15" a="1"/>
  <c r="AG701" i="15" s="1"/>
  <c r="AB701" i="15" s="1"/>
  <c r="AH701" i="15" a="1"/>
  <c r="AH701" i="15" s="1"/>
  <c r="AC703" i="15" l="1"/>
  <c r="AF702" i="15"/>
  <c r="AE702" i="15" s="1"/>
  <c r="AG702" i="15" l="1" a="1"/>
  <c r="AG702" i="15" s="1"/>
  <c r="AB702" i="15" s="1"/>
  <c r="AH702" i="15" a="1"/>
  <c r="AH702" i="15" s="1"/>
  <c r="AD703" i="15"/>
  <c r="AF703" i="15" l="1"/>
  <c r="AE703" i="15" s="1"/>
  <c r="AC704" i="15"/>
  <c r="AD704" i="15" l="1"/>
  <c r="AG703" i="15" a="1"/>
  <c r="AG703" i="15" s="1"/>
  <c r="AB703" i="15" s="1"/>
  <c r="AH703" i="15" a="1"/>
  <c r="AH703" i="15" s="1"/>
  <c r="AC705" i="15" l="1"/>
  <c r="AF704" i="15"/>
  <c r="AE704" i="15" s="1"/>
  <c r="AG704" i="15" l="1" a="1"/>
  <c r="AG704" i="15" s="1"/>
  <c r="AB704" i="15" s="1"/>
  <c r="AH704" i="15" a="1"/>
  <c r="AH704" i="15" s="1"/>
  <c r="AD705" i="15"/>
  <c r="AC706" i="15" l="1"/>
  <c r="AF705" i="15"/>
  <c r="AE705" i="15" s="1"/>
  <c r="AG705" i="15" l="1" a="1"/>
  <c r="AG705" i="15" s="1"/>
  <c r="AB705" i="15" s="1"/>
  <c r="AH705" i="15" a="1"/>
  <c r="AH705" i="15" s="1"/>
  <c r="AD706" i="15"/>
  <c r="AC707" i="15" l="1"/>
  <c r="AF706" i="15"/>
  <c r="AE706" i="15" s="1"/>
  <c r="AH706" i="15" l="1" a="1"/>
  <c r="AH706" i="15" s="1"/>
  <c r="AG706" i="15" a="1"/>
  <c r="AG706" i="15" s="1"/>
  <c r="AB706" i="15" s="1"/>
  <c r="AD707" i="15"/>
  <c r="AC708" i="15" l="1"/>
  <c r="AF707" i="15"/>
  <c r="AE707" i="15" s="1"/>
  <c r="AG707" i="15" l="1" a="1"/>
  <c r="AG707" i="15" s="1"/>
  <c r="AB707" i="15" s="1"/>
  <c r="AH707" i="15" a="1"/>
  <c r="AH707" i="15" s="1"/>
  <c r="AD708" i="15"/>
  <c r="AF708" i="15" l="1"/>
  <c r="AE708" i="15" s="1"/>
  <c r="AC709" i="15"/>
  <c r="AD709" i="15" l="1"/>
  <c r="AG708" i="15" a="1"/>
  <c r="AG708" i="15" s="1"/>
  <c r="AB708" i="15" s="1"/>
  <c r="AH708" i="15" a="1"/>
  <c r="AH708" i="15" s="1"/>
  <c r="AF709" i="15" l="1"/>
  <c r="AE709" i="15" s="1"/>
  <c r="AC710" i="15"/>
  <c r="AD710" i="15" l="1"/>
  <c r="AG709" i="15" a="1"/>
  <c r="AG709" i="15" s="1"/>
  <c r="AB709" i="15" s="1"/>
  <c r="AH709" i="15" a="1"/>
  <c r="AH709" i="15" s="1"/>
  <c r="AC711" i="15" l="1"/>
  <c r="AF710" i="15"/>
  <c r="AE710" i="15" s="1"/>
  <c r="AG710" i="15" l="1" a="1"/>
  <c r="AG710" i="15" s="1"/>
  <c r="AB710" i="15" s="1"/>
  <c r="AH710" i="15" a="1"/>
  <c r="AH710" i="15" s="1"/>
  <c r="AD711" i="15"/>
  <c r="AF711" i="15" l="1"/>
  <c r="AE711" i="15" s="1"/>
  <c r="AC712" i="15"/>
  <c r="AD712" i="15" l="1"/>
  <c r="AG711" i="15" a="1"/>
  <c r="AG711" i="15" s="1"/>
  <c r="AB711" i="15" s="1"/>
  <c r="AH711" i="15" a="1"/>
  <c r="AH711" i="15" s="1"/>
  <c r="AF712" i="15" l="1"/>
  <c r="AE712" i="15" s="1"/>
  <c r="AC713" i="15"/>
  <c r="AD713" i="15" l="1"/>
  <c r="AG712" i="15" a="1"/>
  <c r="AG712" i="15" s="1"/>
  <c r="AB712" i="15" s="1"/>
  <c r="AH712" i="15" a="1"/>
  <c r="AH712" i="15" s="1"/>
  <c r="AC714" i="15" l="1"/>
  <c r="AF713" i="15"/>
  <c r="AE713" i="15" s="1"/>
  <c r="AG713" i="15" l="1" a="1"/>
  <c r="AG713" i="15" s="1"/>
  <c r="AB713" i="15" s="1"/>
  <c r="AH713" i="15" a="1"/>
  <c r="AH713" i="15" s="1"/>
  <c r="AD714" i="15"/>
  <c r="AC715" i="15" l="1"/>
  <c r="AF714" i="15"/>
  <c r="AE714" i="15" s="1"/>
  <c r="AG714" i="15" l="1" a="1"/>
  <c r="AG714" i="15" s="1"/>
  <c r="AB714" i="15" s="1"/>
  <c r="AH714" i="15" a="1"/>
  <c r="AH714" i="15" s="1"/>
  <c r="AD715" i="15"/>
  <c r="AF715" i="15" l="1"/>
  <c r="AE715" i="15" s="1"/>
  <c r="AC716" i="15"/>
  <c r="AD716" i="15" l="1"/>
  <c r="AG715" i="15" a="1"/>
  <c r="AG715" i="15" s="1"/>
  <c r="AB715" i="15" s="1"/>
  <c r="AH715" i="15" a="1"/>
  <c r="AH715" i="15" s="1"/>
  <c r="AF716" i="15" l="1"/>
  <c r="AE716" i="15" s="1"/>
  <c r="AC717" i="15"/>
  <c r="AD717" i="15" l="1"/>
  <c r="AH716" i="15" a="1"/>
  <c r="AH716" i="15" s="1"/>
  <c r="AG716" i="15" a="1"/>
  <c r="AG716" i="15" s="1"/>
  <c r="AB716" i="15" s="1"/>
  <c r="AF717" i="15" l="1"/>
  <c r="AE717" i="15" s="1"/>
  <c r="AC718" i="15"/>
  <c r="AD718" i="15" l="1"/>
  <c r="AG717" i="15" a="1"/>
  <c r="AG717" i="15" s="1"/>
  <c r="AB717" i="15" s="1"/>
  <c r="AH717" i="15" a="1"/>
  <c r="AH717" i="15" s="1"/>
  <c r="AF718" i="15" l="1"/>
  <c r="AE718" i="15" s="1"/>
  <c r="AC719" i="15"/>
  <c r="AD719" i="15" l="1"/>
  <c r="AG718" i="15" a="1"/>
  <c r="AG718" i="15" s="1"/>
  <c r="AB718" i="15" s="1"/>
  <c r="AH718" i="15" a="1"/>
  <c r="AH718" i="15" s="1"/>
  <c r="AC720" i="15" l="1"/>
  <c r="AF719" i="15"/>
  <c r="AE719" i="15" s="1"/>
  <c r="AG719" i="15" l="1" a="1"/>
  <c r="AG719" i="15" s="1"/>
  <c r="AB719" i="15" s="1"/>
  <c r="AH719" i="15" a="1"/>
  <c r="AH719" i="15" s="1"/>
  <c r="AD720" i="15"/>
  <c r="AF720" i="15" l="1"/>
  <c r="AE720" i="15" s="1"/>
  <c r="AC721" i="15"/>
  <c r="AD721" i="15" l="1"/>
  <c r="AG720" i="15" a="1"/>
  <c r="AG720" i="15" s="1"/>
  <c r="AB720" i="15" s="1"/>
  <c r="AH720" i="15" a="1"/>
  <c r="AH720" i="15" s="1"/>
  <c r="AC722" i="15" l="1"/>
  <c r="AF721" i="15"/>
  <c r="AE721" i="15" s="1"/>
  <c r="AG721" i="15" l="1" a="1"/>
  <c r="AG721" i="15" s="1"/>
  <c r="AB721" i="15" s="1"/>
  <c r="AH721" i="15" a="1"/>
  <c r="AH721" i="15" s="1"/>
  <c r="AD722" i="15"/>
  <c r="AC723" i="15" l="1"/>
  <c r="AF722" i="15"/>
  <c r="AE722" i="15" s="1"/>
  <c r="AG722" i="15" l="1" a="1"/>
  <c r="AG722" i="15" s="1"/>
  <c r="AB722" i="15" s="1"/>
  <c r="AH722" i="15" a="1"/>
  <c r="AH722" i="15" s="1"/>
  <c r="AD723" i="15"/>
  <c r="AF723" i="15" l="1"/>
  <c r="AE723" i="15" s="1"/>
  <c r="AC724" i="15"/>
  <c r="AD724" i="15" l="1"/>
  <c r="AH723" i="15" a="1"/>
  <c r="AH723" i="15" s="1"/>
  <c r="AG723" i="15" a="1"/>
  <c r="AG723" i="15" s="1"/>
  <c r="AB723" i="15" s="1"/>
  <c r="AF724" i="15" l="1"/>
  <c r="AE724" i="15" s="1"/>
  <c r="AC725" i="15"/>
  <c r="AD725" i="15" l="1"/>
  <c r="AH724" i="15" a="1"/>
  <c r="AH724" i="15" s="1"/>
  <c r="AG724" i="15" a="1"/>
  <c r="AG724" i="15" s="1"/>
  <c r="AB724" i="15" s="1"/>
  <c r="AF725" i="15" l="1"/>
  <c r="AE725" i="15" s="1"/>
  <c r="AC726" i="15"/>
  <c r="AD726" i="15" l="1"/>
  <c r="AG725" i="15" a="1"/>
  <c r="AG725" i="15" s="1"/>
  <c r="AB725" i="15" s="1"/>
  <c r="AH725" i="15" a="1"/>
  <c r="AH725" i="15" s="1"/>
  <c r="AF726" i="15" l="1"/>
  <c r="AE726" i="15" s="1"/>
  <c r="AC727" i="15"/>
  <c r="AD727" i="15" l="1"/>
  <c r="AG726" i="15" a="1"/>
  <c r="AG726" i="15" s="1"/>
  <c r="AB726" i="15" s="1"/>
  <c r="AH726" i="15" a="1"/>
  <c r="AH726" i="15" s="1"/>
  <c r="AF727" i="15" l="1"/>
  <c r="AE727" i="15" s="1"/>
  <c r="AC728" i="15"/>
  <c r="AD728" i="15" l="1"/>
  <c r="AG727" i="15" a="1"/>
  <c r="AG727" i="15" s="1"/>
  <c r="AB727" i="15" s="1"/>
  <c r="AH727" i="15" a="1"/>
  <c r="AH727" i="15" s="1"/>
  <c r="AC729" i="15" l="1"/>
  <c r="AF728" i="15"/>
  <c r="AE728" i="15" s="1"/>
  <c r="AG728" i="15" l="1" a="1"/>
  <c r="AG728" i="15" s="1"/>
  <c r="AB728" i="15" s="1"/>
  <c r="AH728" i="15" a="1"/>
  <c r="AH728" i="15" s="1"/>
  <c r="AD729" i="15"/>
  <c r="AC730" i="15" l="1"/>
  <c r="AF729" i="15"/>
  <c r="AE729" i="15" s="1"/>
  <c r="AG729" i="15" l="1" a="1"/>
  <c r="AG729" i="15" s="1"/>
  <c r="AB729" i="15" s="1"/>
  <c r="AH729" i="15" a="1"/>
  <c r="AH729" i="15" s="1"/>
  <c r="AD730" i="15"/>
  <c r="AC731" i="15" l="1"/>
  <c r="AF730" i="15"/>
  <c r="AE730" i="15" s="1"/>
  <c r="AG730" i="15" l="1" a="1"/>
  <c r="AG730" i="15" s="1"/>
  <c r="AB730" i="15" s="1"/>
  <c r="AH730" i="15" a="1"/>
  <c r="AH730" i="15" s="1"/>
  <c r="AD731" i="15"/>
  <c r="AC732" i="15" l="1"/>
  <c r="AF731" i="15"/>
  <c r="AE731" i="15" s="1"/>
  <c r="AH731" i="15" l="1" a="1"/>
  <c r="AH731" i="15" s="1"/>
  <c r="AG731" i="15" a="1"/>
  <c r="AG731" i="15" s="1"/>
  <c r="AB731" i="15" s="1"/>
  <c r="AD732" i="15"/>
  <c r="AF732" i="15" l="1"/>
  <c r="AE732" i="15" s="1"/>
  <c r="AC733" i="15"/>
  <c r="AD733" i="15" l="1"/>
  <c r="AG732" i="15" a="1"/>
  <c r="AG732" i="15" s="1"/>
  <c r="AB732" i="15" s="1"/>
  <c r="AH732" i="15" a="1"/>
  <c r="AH732" i="15" s="1"/>
  <c r="AF733" i="15" l="1"/>
  <c r="AE733" i="15" s="1"/>
  <c r="AC734" i="15"/>
  <c r="AD734" i="15" l="1"/>
  <c r="AG733" i="15" a="1"/>
  <c r="AG733" i="15" s="1"/>
  <c r="AB733" i="15" s="1"/>
  <c r="AH733" i="15" a="1"/>
  <c r="AH733" i="15" s="1"/>
  <c r="AC735" i="15" l="1"/>
  <c r="AF734" i="15"/>
  <c r="AE734" i="15" s="1"/>
  <c r="AG734" i="15" l="1" a="1"/>
  <c r="AG734" i="15" s="1"/>
  <c r="AB734" i="15" s="1"/>
  <c r="AH734" i="15" a="1"/>
  <c r="AH734" i="15" s="1"/>
  <c r="AD735" i="15"/>
  <c r="AF735" i="15" l="1"/>
  <c r="AE735" i="15" s="1"/>
  <c r="AC736" i="15"/>
  <c r="AD736" i="15" l="1"/>
  <c r="AG735" i="15" a="1"/>
  <c r="AG735" i="15" s="1"/>
  <c r="AB735" i="15" s="1"/>
  <c r="AH735" i="15" a="1"/>
  <c r="AH735" i="15" s="1"/>
  <c r="AC737" i="15" l="1"/>
  <c r="AF736" i="15"/>
  <c r="AE736" i="15" s="1"/>
  <c r="AG736" i="15" l="1" a="1"/>
  <c r="AG736" i="15" s="1"/>
  <c r="AB736" i="15" s="1"/>
  <c r="AH736" i="15" a="1"/>
  <c r="AH736" i="15" s="1"/>
  <c r="AD737" i="15"/>
  <c r="AC738" i="15" l="1"/>
  <c r="AF737" i="15"/>
  <c r="AE737" i="15" s="1"/>
  <c r="AG737" i="15" l="1" a="1"/>
  <c r="AG737" i="15" s="1"/>
  <c r="AB737" i="15" s="1"/>
  <c r="AH737" i="15" a="1"/>
  <c r="AH737" i="15" s="1"/>
  <c r="AD738" i="15"/>
  <c r="AF738" i="15" l="1"/>
  <c r="AE738" i="15" s="1"/>
  <c r="AC739" i="15"/>
  <c r="AD739" i="15" l="1"/>
  <c r="AG738" i="15" a="1"/>
  <c r="AG738" i="15" s="1"/>
  <c r="AB738" i="15" s="1"/>
  <c r="AH738" i="15" a="1"/>
  <c r="AH738" i="15" s="1"/>
  <c r="AF739" i="15" l="1"/>
  <c r="AE739" i="15" s="1"/>
  <c r="AC740" i="15"/>
  <c r="AD740" i="15" l="1"/>
  <c r="AG739" i="15" a="1"/>
  <c r="AG739" i="15" s="1"/>
  <c r="AB739" i="15" s="1"/>
  <c r="AH739" i="15" a="1"/>
  <c r="AH739" i="15" s="1"/>
  <c r="AC741" i="15" l="1"/>
  <c r="AF740" i="15"/>
  <c r="AE740" i="15" s="1"/>
  <c r="AG740" i="15" l="1" a="1"/>
  <c r="AG740" i="15" s="1"/>
  <c r="AB740" i="15" s="1"/>
  <c r="AH740" i="15" a="1"/>
  <c r="AH740" i="15" s="1"/>
  <c r="AD741" i="15"/>
  <c r="AC742" i="15" l="1"/>
  <c r="AF741" i="15"/>
  <c r="AE741" i="15" s="1"/>
  <c r="AG741" i="15" l="1" a="1"/>
  <c r="AG741" i="15" s="1"/>
  <c r="AB741" i="15" s="1"/>
  <c r="AH741" i="15" a="1"/>
  <c r="AH741" i="15" s="1"/>
  <c r="AD742" i="15"/>
  <c r="AC743" i="15" l="1"/>
  <c r="AF742" i="15"/>
  <c r="AE742" i="15" s="1"/>
  <c r="AG742" i="15" l="1" a="1"/>
  <c r="AG742" i="15" s="1"/>
  <c r="AB742" i="15" s="1"/>
  <c r="AH742" i="15" a="1"/>
  <c r="AH742" i="15" s="1"/>
  <c r="AD743" i="15"/>
  <c r="AC744" i="15" l="1"/>
  <c r="AF743" i="15"/>
  <c r="AE743" i="15" s="1"/>
  <c r="AG743" i="15" l="1" a="1"/>
  <c r="AG743" i="15" s="1"/>
  <c r="AB743" i="15" s="1"/>
  <c r="AH743" i="15" a="1"/>
  <c r="AH743" i="15" s="1"/>
  <c r="AD744" i="15"/>
  <c r="AC745" i="15" l="1"/>
  <c r="AF744" i="15"/>
  <c r="AE744" i="15" s="1"/>
  <c r="AG744" i="15" l="1" a="1"/>
  <c r="AG744" i="15" s="1"/>
  <c r="AB744" i="15" s="1"/>
  <c r="AH744" i="15" a="1"/>
  <c r="AH744" i="15" s="1"/>
  <c r="AD745" i="15"/>
  <c r="AF745" i="15" l="1"/>
  <c r="AE745" i="15" s="1"/>
  <c r="AC746" i="15"/>
  <c r="AD746" i="15" l="1"/>
  <c r="AG745" i="15" a="1"/>
  <c r="AG745" i="15" s="1"/>
  <c r="AB745" i="15" s="1"/>
  <c r="AH745" i="15" a="1"/>
  <c r="AH745" i="15" s="1"/>
  <c r="AF746" i="15" l="1"/>
  <c r="AE746" i="15" s="1"/>
  <c r="AC747" i="15"/>
  <c r="AD747" i="15" l="1"/>
  <c r="AH746" i="15" a="1"/>
  <c r="AH746" i="15" s="1"/>
  <c r="AG746" i="15" a="1"/>
  <c r="AG746" i="15" s="1"/>
  <c r="AB746" i="15" s="1"/>
  <c r="AF747" i="15" l="1"/>
  <c r="AE747" i="15" s="1"/>
  <c r="AC748" i="15"/>
  <c r="AD748" i="15" l="1"/>
  <c r="AG747" i="15" a="1"/>
  <c r="AG747" i="15" s="1"/>
  <c r="AB747" i="15" s="1"/>
  <c r="AH747" i="15" a="1"/>
  <c r="AH747" i="15" s="1"/>
  <c r="AC749" i="15" l="1"/>
  <c r="AF748" i="15"/>
  <c r="AE748" i="15" s="1"/>
  <c r="AG748" i="15" l="1" a="1"/>
  <c r="AG748" i="15" s="1"/>
  <c r="AB748" i="15" s="1"/>
  <c r="AH748" i="15" a="1"/>
  <c r="AH748" i="15" s="1"/>
  <c r="AD749" i="15"/>
  <c r="AC750" i="15" l="1"/>
  <c r="AF749" i="15"/>
  <c r="AE749" i="15" s="1"/>
  <c r="AG749" i="15" l="1" a="1"/>
  <c r="AG749" i="15" s="1"/>
  <c r="AB749" i="15" s="1"/>
  <c r="AH749" i="15" a="1"/>
  <c r="AH749" i="15" s="1"/>
  <c r="AD750" i="15"/>
  <c r="AC751" i="15" l="1"/>
  <c r="AF750" i="15"/>
  <c r="AE750" i="15" s="1"/>
  <c r="AG750" i="15" l="1" a="1"/>
  <c r="AG750" i="15" s="1"/>
  <c r="AB750" i="15" s="1"/>
  <c r="AH750" i="15" a="1"/>
  <c r="AH750" i="15" s="1"/>
  <c r="AD751" i="15"/>
  <c r="AC752" i="15" l="1"/>
  <c r="AF751" i="15"/>
  <c r="AE751" i="15" s="1"/>
  <c r="AG751" i="15" l="1" a="1"/>
  <c r="AG751" i="15" s="1"/>
  <c r="AB751" i="15" s="1"/>
  <c r="AH751" i="15" a="1"/>
  <c r="AH751" i="15" s="1"/>
  <c r="AD752" i="15"/>
  <c r="AC753" i="15" l="1"/>
  <c r="AF752" i="15"/>
  <c r="AE752" i="15" s="1"/>
  <c r="AG752" i="15" l="1" a="1"/>
  <c r="AG752" i="15" s="1"/>
  <c r="AB752" i="15" s="1"/>
  <c r="AH752" i="15" a="1"/>
  <c r="AH752" i="15" s="1"/>
  <c r="AD753" i="15"/>
  <c r="AF753" i="15" l="1"/>
  <c r="AE753" i="15" s="1"/>
  <c r="AC754" i="15"/>
  <c r="AD754" i="15" l="1"/>
  <c r="AH753" i="15" a="1"/>
  <c r="AH753" i="15" s="1"/>
  <c r="AG753" i="15" a="1"/>
  <c r="AG753" i="15" s="1"/>
  <c r="AB753" i="15" s="1"/>
  <c r="AF754" i="15" l="1"/>
  <c r="AE754" i="15" s="1"/>
  <c r="AC755" i="15"/>
  <c r="AD755" i="15" l="1"/>
  <c r="AH754" i="15" a="1"/>
  <c r="AH754" i="15" s="1"/>
  <c r="AG754" i="15" a="1"/>
  <c r="AG754" i="15" s="1"/>
  <c r="AB754" i="15" s="1"/>
  <c r="AF755" i="15" l="1"/>
  <c r="AE755" i="15" s="1"/>
  <c r="AC756" i="15"/>
  <c r="AD756" i="15" l="1"/>
  <c r="AG755" i="15" a="1"/>
  <c r="AG755" i="15" s="1"/>
  <c r="AB755" i="15" s="1"/>
  <c r="AH755" i="15" a="1"/>
  <c r="AH755" i="15" s="1"/>
  <c r="AC757" i="15" l="1"/>
  <c r="AF756" i="15"/>
  <c r="AE756" i="15" s="1"/>
  <c r="AG756" i="15" l="1" a="1"/>
  <c r="AG756" i="15" s="1"/>
  <c r="AB756" i="15" s="1"/>
  <c r="AH756" i="15" a="1"/>
  <c r="AH756" i="15" s="1"/>
  <c r="AD757" i="15"/>
  <c r="AC758" i="15" l="1"/>
  <c r="AF757" i="15"/>
  <c r="AE757" i="15" s="1"/>
  <c r="AG757" i="15" l="1" a="1"/>
  <c r="AG757" i="15" s="1"/>
  <c r="AB757" i="15" s="1"/>
  <c r="AH757" i="15" a="1"/>
  <c r="AH757" i="15" s="1"/>
  <c r="AD758" i="15"/>
  <c r="AC759" i="15" l="1"/>
  <c r="AF758" i="15"/>
  <c r="AE758" i="15" s="1"/>
  <c r="AG758" i="15" l="1" a="1"/>
  <c r="AG758" i="15" s="1"/>
  <c r="AB758" i="15" s="1"/>
  <c r="AH758" i="15" a="1"/>
  <c r="AH758" i="15" s="1"/>
  <c r="AD759" i="15"/>
  <c r="AC760" i="15" l="1"/>
  <c r="AF759" i="15"/>
  <c r="AE759" i="15" s="1"/>
  <c r="AG759" i="15" l="1" a="1"/>
  <c r="AG759" i="15" s="1"/>
  <c r="AB759" i="15" s="1"/>
  <c r="AH759" i="15" a="1"/>
  <c r="AH759" i="15" s="1"/>
  <c r="AD760" i="15"/>
  <c r="AC761" i="15" l="1"/>
  <c r="AF760" i="15"/>
  <c r="AE760" i="15" s="1"/>
  <c r="AH760" i="15" l="1" a="1"/>
  <c r="AH760" i="15" s="1"/>
  <c r="AG760" i="15" a="1"/>
  <c r="AG760" i="15" s="1"/>
  <c r="AB760" i="15" s="1"/>
  <c r="AD761" i="15"/>
  <c r="AF761" i="15" l="1"/>
  <c r="AE761" i="15" s="1"/>
  <c r="AC762" i="15"/>
  <c r="AD762" i="15" l="1"/>
  <c r="AH761" i="15" a="1"/>
  <c r="AH761" i="15" s="1"/>
  <c r="AG761" i="15" a="1"/>
  <c r="AG761" i="15" s="1"/>
  <c r="AB761" i="15" s="1"/>
  <c r="AF762" i="15" l="1"/>
  <c r="AE762" i="15" s="1"/>
  <c r="AC763" i="15"/>
  <c r="AD763" i="15" l="1"/>
  <c r="AG762" i="15" a="1"/>
  <c r="AG762" i="15" s="1"/>
  <c r="AB762" i="15" s="1"/>
  <c r="AH762" i="15" a="1"/>
  <c r="AH762" i="15" s="1"/>
  <c r="AF763" i="15" l="1"/>
  <c r="AE763" i="15" s="1"/>
  <c r="AC764" i="15"/>
  <c r="AD764" i="15" l="1"/>
  <c r="AG763" i="15" a="1"/>
  <c r="AG763" i="15" s="1"/>
  <c r="AB763" i="15" s="1"/>
  <c r="AH763" i="15" a="1"/>
  <c r="AH763" i="15" s="1"/>
  <c r="AC765" i="15" l="1"/>
  <c r="AF764" i="15"/>
  <c r="AE764" i="15" s="1"/>
  <c r="AG764" i="15" l="1" a="1"/>
  <c r="AG764" i="15" s="1"/>
  <c r="AB764" i="15" s="1"/>
  <c r="AH764" i="15" a="1"/>
  <c r="AH764" i="15" s="1"/>
  <c r="AD765" i="15"/>
  <c r="AC766" i="15" l="1"/>
  <c r="AF765" i="15"/>
  <c r="AE765" i="15" s="1"/>
  <c r="AG765" i="15" l="1" a="1"/>
  <c r="AG765" i="15" s="1"/>
  <c r="AB765" i="15" s="1"/>
  <c r="AH765" i="15" a="1"/>
  <c r="AH765" i="15" s="1"/>
  <c r="AD766" i="15"/>
  <c r="AC767" i="15" l="1"/>
  <c r="AF766" i="15"/>
  <c r="AE766" i="15" s="1"/>
  <c r="AG766" i="15" l="1" a="1"/>
  <c r="AG766" i="15" s="1"/>
  <c r="AB766" i="15" s="1"/>
  <c r="AH766" i="15" a="1"/>
  <c r="AH766" i="15" s="1"/>
  <c r="AD767" i="15"/>
  <c r="AC768" i="15" l="1"/>
  <c r="AF767" i="15"/>
  <c r="AE767" i="15" s="1"/>
  <c r="AG767" i="15" l="1" a="1"/>
  <c r="AG767" i="15" s="1"/>
  <c r="AB767" i="15" s="1"/>
  <c r="AH767" i="15" a="1"/>
  <c r="AH767" i="15" s="1"/>
  <c r="AD768" i="15"/>
  <c r="AC769" i="15" l="1"/>
  <c r="AF768" i="15"/>
  <c r="AE768" i="15" s="1"/>
  <c r="AG768" i="15" l="1" a="1"/>
  <c r="AG768" i="15" s="1"/>
  <c r="AB768" i="15" s="1"/>
  <c r="AH768" i="15" a="1"/>
  <c r="AH768" i="15" s="1"/>
  <c r="AD769" i="15"/>
  <c r="AF769" i="15" l="1"/>
  <c r="AE769" i="15" s="1"/>
  <c r="AC770" i="15"/>
  <c r="AD770" i="15" l="1"/>
  <c r="AG769" i="15" a="1"/>
  <c r="AG769" i="15" s="1"/>
  <c r="AB769" i="15" s="1"/>
  <c r="AH769" i="15" a="1"/>
  <c r="AH769" i="15" s="1"/>
  <c r="AF770" i="15" l="1"/>
  <c r="AE770" i="15" s="1"/>
  <c r="AC771" i="15"/>
  <c r="AD771" i="15" l="1"/>
  <c r="AG770" i="15" a="1"/>
  <c r="AG770" i="15" s="1"/>
  <c r="AB770" i="15" s="1"/>
  <c r="AH770" i="15" a="1"/>
  <c r="AH770" i="15" s="1"/>
  <c r="AF771" i="15" l="1"/>
  <c r="AE771" i="15" s="1"/>
  <c r="AC772" i="15"/>
  <c r="AD772" i="15" l="1"/>
  <c r="AG771" i="15" a="1"/>
  <c r="AG771" i="15" s="1"/>
  <c r="AB771" i="15" s="1"/>
  <c r="AH771" i="15" a="1"/>
  <c r="AH771" i="15" s="1"/>
  <c r="AC773" i="15" l="1"/>
  <c r="AF772" i="15"/>
  <c r="AE772" i="15" s="1"/>
  <c r="AG772" i="15" l="1" a="1"/>
  <c r="AG772" i="15" s="1"/>
  <c r="AB772" i="15" s="1"/>
  <c r="AH772" i="15" a="1"/>
  <c r="AH772" i="15" s="1"/>
  <c r="AD773" i="15"/>
  <c r="AC774" i="15" l="1"/>
  <c r="AF773" i="15"/>
  <c r="AE773" i="15" s="1"/>
  <c r="AG773" i="15" l="1" a="1"/>
  <c r="AG773" i="15" s="1"/>
  <c r="AB773" i="15" s="1"/>
  <c r="AH773" i="15" a="1"/>
  <c r="AH773" i="15" s="1"/>
  <c r="AD774" i="15"/>
  <c r="AC775" i="15" l="1"/>
  <c r="AF774" i="15"/>
  <c r="AE774" i="15" s="1"/>
  <c r="AG774" i="15" l="1" a="1"/>
  <c r="AG774" i="15" s="1"/>
  <c r="AB774" i="15" s="1"/>
  <c r="AH774" i="15" a="1"/>
  <c r="AH774" i="15" s="1"/>
  <c r="AD775" i="15"/>
  <c r="AC776" i="15" l="1"/>
  <c r="AF775" i="15"/>
  <c r="AE775" i="15" s="1"/>
  <c r="AG775" i="15" l="1" a="1"/>
  <c r="AG775" i="15" s="1"/>
  <c r="AB775" i="15" s="1"/>
  <c r="AH775" i="15" a="1"/>
  <c r="AH775" i="15" s="1"/>
  <c r="AD776" i="15"/>
  <c r="AC777" i="15" l="1"/>
  <c r="AF776" i="15"/>
  <c r="AE776" i="15" s="1"/>
  <c r="AG776" i="15" l="1" a="1"/>
  <c r="AG776" i="15" s="1"/>
  <c r="AB776" i="15" s="1"/>
  <c r="AH776" i="15" a="1"/>
  <c r="AH776" i="15" s="1"/>
  <c r="AD777" i="15"/>
  <c r="AF777" i="15" l="1"/>
  <c r="AE777" i="15" s="1"/>
  <c r="AC778" i="15"/>
  <c r="AD778" i="15" l="1"/>
  <c r="AG777" i="15" a="1"/>
  <c r="AG777" i="15" s="1"/>
  <c r="AB777" i="15" s="1"/>
  <c r="AH777" i="15" a="1"/>
  <c r="AH777" i="15" s="1"/>
  <c r="AF778" i="15" l="1"/>
  <c r="AE778" i="15" s="1"/>
  <c r="AC779" i="15"/>
  <c r="AD779" i="15" l="1"/>
  <c r="AG778" i="15" a="1"/>
  <c r="AG778" i="15" s="1"/>
  <c r="AB778" i="15" s="1"/>
  <c r="AH778" i="15" a="1"/>
  <c r="AH778" i="15" s="1"/>
  <c r="AF779" i="15" l="1"/>
  <c r="AE779" i="15" s="1"/>
  <c r="AC780" i="15"/>
  <c r="AD780" i="15" l="1"/>
  <c r="AG779" i="15" a="1"/>
  <c r="AG779" i="15" s="1"/>
  <c r="AB779" i="15" s="1"/>
  <c r="AH779" i="15" a="1"/>
  <c r="AH779" i="15" s="1"/>
  <c r="AC781" i="15" l="1"/>
  <c r="AF780" i="15"/>
  <c r="AE780" i="15" s="1"/>
  <c r="AG780" i="15" l="1" a="1"/>
  <c r="AG780" i="15" s="1"/>
  <c r="AB780" i="15" s="1"/>
  <c r="AH780" i="15" a="1"/>
  <c r="AH780" i="15" s="1"/>
  <c r="AD781" i="15"/>
  <c r="AC782" i="15" l="1"/>
  <c r="AF781" i="15"/>
  <c r="AE781" i="15" s="1"/>
  <c r="AG781" i="15" l="1" a="1"/>
  <c r="AG781" i="15" s="1"/>
  <c r="AB781" i="15" s="1"/>
  <c r="AH781" i="15" a="1"/>
  <c r="AH781" i="15" s="1"/>
  <c r="AD782" i="15"/>
  <c r="AC783" i="15" l="1"/>
  <c r="AF782" i="15"/>
  <c r="AE782" i="15" s="1"/>
  <c r="AG782" i="15" l="1" a="1"/>
  <c r="AG782" i="15" s="1"/>
  <c r="AB782" i="15" s="1"/>
  <c r="AH782" i="15" a="1"/>
  <c r="AH782" i="15" s="1"/>
  <c r="AD783" i="15"/>
  <c r="AC784" i="15" l="1"/>
  <c r="AF783" i="15"/>
  <c r="AE783" i="15" s="1"/>
  <c r="AG783" i="15" l="1" a="1"/>
  <c r="AG783" i="15" s="1"/>
  <c r="AB783" i="15" s="1"/>
  <c r="AH783" i="15" a="1"/>
  <c r="AH783" i="15" s="1"/>
  <c r="AD784" i="15"/>
  <c r="AC785" i="15" l="1"/>
  <c r="AF784" i="15"/>
  <c r="AE784" i="15" s="1"/>
  <c r="AH784" i="15" l="1" a="1"/>
  <c r="AH784" i="15" s="1"/>
  <c r="AG784" i="15" a="1"/>
  <c r="AG784" i="15" s="1"/>
  <c r="AB784" i="15" s="1"/>
  <c r="AD785" i="15"/>
  <c r="AF785" i="15" l="1"/>
  <c r="AE785" i="15" s="1"/>
  <c r="AC786" i="15"/>
  <c r="AD786" i="15" l="1"/>
  <c r="AG785" i="15" a="1"/>
  <c r="AG785" i="15" s="1"/>
  <c r="AB785" i="15" s="1"/>
  <c r="AH785" i="15" a="1"/>
  <c r="AH785" i="15" s="1"/>
  <c r="AF786" i="15" l="1"/>
  <c r="AE786" i="15" s="1"/>
  <c r="AC787" i="15"/>
  <c r="AD787" i="15" l="1"/>
  <c r="AG786" i="15" a="1"/>
  <c r="AG786" i="15" s="1"/>
  <c r="AB786" i="15" s="1"/>
  <c r="AH786" i="15" a="1"/>
  <c r="AH786" i="15" s="1"/>
  <c r="AF787" i="15" l="1"/>
  <c r="AE787" i="15" s="1"/>
  <c r="AC788" i="15"/>
  <c r="AD788" i="15" l="1"/>
  <c r="AG787" i="15" a="1"/>
  <c r="AG787" i="15" s="1"/>
  <c r="AB787" i="15" s="1"/>
  <c r="AH787" i="15" a="1"/>
  <c r="AH787" i="15" s="1"/>
  <c r="AC789" i="15" l="1"/>
  <c r="AF788" i="15"/>
  <c r="AE788" i="15" s="1"/>
  <c r="AG788" i="15" l="1" a="1"/>
  <c r="AG788" i="15" s="1"/>
  <c r="AB788" i="15" s="1"/>
  <c r="AH788" i="15" a="1"/>
  <c r="AH788" i="15" s="1"/>
  <c r="AD789" i="15"/>
  <c r="AC790" i="15" l="1"/>
  <c r="AF789" i="15"/>
  <c r="AE789" i="15" s="1"/>
  <c r="AG789" i="15" l="1" a="1"/>
  <c r="AG789" i="15" s="1"/>
  <c r="AB789" i="15" s="1"/>
  <c r="AH789" i="15" a="1"/>
  <c r="AH789" i="15" s="1"/>
  <c r="AD790" i="15"/>
  <c r="AC791" i="15" l="1"/>
  <c r="AF790" i="15"/>
  <c r="AE790" i="15" s="1"/>
  <c r="AG790" i="15" l="1" a="1"/>
  <c r="AG790" i="15" s="1"/>
  <c r="AB790" i="15" s="1"/>
  <c r="AH790" i="15" a="1"/>
  <c r="AH790" i="15" s="1"/>
  <c r="AD791" i="15"/>
  <c r="AC792" i="15" l="1"/>
  <c r="AF791" i="15"/>
  <c r="AE791" i="15" s="1"/>
  <c r="AG791" i="15" l="1" a="1"/>
  <c r="AG791" i="15" s="1"/>
  <c r="AB791" i="15" s="1"/>
  <c r="AH791" i="15" a="1"/>
  <c r="AH791" i="15" s="1"/>
  <c r="AD792" i="15"/>
  <c r="AC793" i="15" l="1"/>
  <c r="AF792" i="15"/>
  <c r="AE792" i="15" s="1"/>
  <c r="AG792" i="15" l="1" a="1"/>
  <c r="AG792" i="15" s="1"/>
  <c r="AB792" i="15" s="1"/>
  <c r="AH792" i="15" a="1"/>
  <c r="AH792" i="15" s="1"/>
  <c r="AD793" i="15"/>
  <c r="AF793" i="15" l="1"/>
  <c r="AE793" i="15" s="1"/>
  <c r="AC794" i="15"/>
  <c r="AD794" i="15" l="1"/>
  <c r="AG793" i="15" a="1"/>
  <c r="AG793" i="15" s="1"/>
  <c r="AB793" i="15" s="1"/>
  <c r="AH793" i="15" a="1"/>
  <c r="AH793" i="15" s="1"/>
  <c r="AF794" i="15" l="1"/>
  <c r="AE794" i="15" s="1"/>
  <c r="AC795" i="15"/>
  <c r="AD795" i="15" l="1"/>
  <c r="AG794" i="15" a="1"/>
  <c r="AG794" i="15" s="1"/>
  <c r="AB794" i="15" s="1"/>
  <c r="AH794" i="15" a="1"/>
  <c r="AH794" i="15" s="1"/>
  <c r="AF795" i="15" l="1"/>
  <c r="AE795" i="15" s="1"/>
  <c r="AC796" i="15"/>
  <c r="AD796" i="15" l="1"/>
  <c r="AG795" i="15" a="1"/>
  <c r="AG795" i="15" s="1"/>
  <c r="AB795" i="15" s="1"/>
  <c r="AH795" i="15" a="1"/>
  <c r="AH795" i="15" s="1"/>
  <c r="AC797" i="15" l="1"/>
  <c r="AF796" i="15"/>
  <c r="AE796" i="15" s="1"/>
  <c r="AG796" i="15" l="1" a="1"/>
  <c r="AG796" i="15" s="1"/>
  <c r="AB796" i="15" s="1"/>
  <c r="AH796" i="15" a="1"/>
  <c r="AH796" i="15" s="1"/>
  <c r="AD797" i="15"/>
  <c r="AC798" i="15" l="1"/>
  <c r="AF797" i="15"/>
  <c r="AE797" i="15" s="1"/>
  <c r="AG797" i="15" l="1" a="1"/>
  <c r="AG797" i="15" s="1"/>
  <c r="AB797" i="15" s="1"/>
  <c r="AH797" i="15" a="1"/>
  <c r="AH797" i="15" s="1"/>
  <c r="AD798" i="15"/>
  <c r="AC799" i="15" l="1"/>
  <c r="AF798" i="15"/>
  <c r="AE798" i="15" s="1"/>
  <c r="AG798" i="15" l="1" a="1"/>
  <c r="AG798" i="15" s="1"/>
  <c r="AB798" i="15" s="1"/>
  <c r="AH798" i="15" a="1"/>
  <c r="AH798" i="15" s="1"/>
  <c r="AD799" i="15"/>
  <c r="AC800" i="15" l="1"/>
  <c r="AF799" i="15"/>
  <c r="AE799" i="15" s="1"/>
  <c r="AG799" i="15" l="1" a="1"/>
  <c r="AG799" i="15" s="1"/>
  <c r="AB799" i="15" s="1"/>
  <c r="AH799" i="15" a="1"/>
  <c r="AH799" i="15" s="1"/>
  <c r="AD800" i="15"/>
  <c r="AC801" i="15" l="1"/>
  <c r="AF800" i="15"/>
  <c r="AE800" i="15" s="1"/>
  <c r="AG800" i="15" l="1" a="1"/>
  <c r="AG800" i="15" s="1"/>
  <c r="AB800" i="15" s="1"/>
  <c r="AH800" i="15" a="1"/>
  <c r="AH800" i="15" s="1"/>
  <c r="AD801" i="15"/>
  <c r="AF801" i="15" l="1"/>
  <c r="AE801" i="15" s="1"/>
  <c r="AC802" i="15"/>
  <c r="AD802" i="15" l="1"/>
  <c r="AG801" i="15" a="1"/>
  <c r="AG801" i="15" s="1"/>
  <c r="AB801" i="15" s="1"/>
  <c r="AH801" i="15" a="1"/>
  <c r="AH801" i="15" s="1"/>
  <c r="AF802" i="15" l="1"/>
  <c r="AE802" i="15" s="1"/>
  <c r="AC803" i="15"/>
  <c r="AD803" i="15" l="1"/>
  <c r="AH802" i="15" a="1"/>
  <c r="AH802" i="15" s="1"/>
  <c r="AG802" i="15" a="1"/>
  <c r="AG802" i="15" s="1"/>
  <c r="AB802" i="15" s="1"/>
  <c r="AF803" i="15" l="1"/>
  <c r="AE803" i="15" s="1"/>
  <c r="AC804" i="15"/>
  <c r="AD804" i="15" l="1"/>
  <c r="AG803" i="15" a="1"/>
  <c r="AG803" i="15" s="1"/>
  <c r="AB803" i="15" s="1"/>
  <c r="AH803" i="15" a="1"/>
  <c r="AH803" i="15" s="1"/>
  <c r="AC805" i="15" l="1"/>
  <c r="AF804" i="15"/>
  <c r="AE804" i="15" s="1"/>
  <c r="AG804" i="15" l="1" a="1"/>
  <c r="AG804" i="15" s="1"/>
  <c r="AB804" i="15" s="1"/>
  <c r="AH804" i="15" a="1"/>
  <c r="AH804" i="15" s="1"/>
  <c r="AD805" i="15"/>
  <c r="AC806" i="15" l="1"/>
  <c r="AF805" i="15"/>
  <c r="AE805" i="15" s="1"/>
  <c r="AG805" i="15" l="1" a="1"/>
  <c r="AG805" i="15" s="1"/>
  <c r="AB805" i="15" s="1"/>
  <c r="AH805" i="15" a="1"/>
  <c r="AH805" i="15" s="1"/>
  <c r="AD806" i="15"/>
  <c r="AC807" i="15" l="1"/>
  <c r="AF806" i="15"/>
  <c r="AE806" i="15" s="1"/>
  <c r="AG806" i="15" l="1" a="1"/>
  <c r="AG806" i="15" s="1"/>
  <c r="AB806" i="15" s="1"/>
  <c r="AH806" i="15" a="1"/>
  <c r="AH806" i="15" s="1"/>
  <c r="AD807" i="15"/>
  <c r="AC808" i="15" l="1"/>
  <c r="AF807" i="15"/>
  <c r="AE807" i="15" s="1"/>
  <c r="AG807" i="15" l="1" a="1"/>
  <c r="AG807" i="15" s="1"/>
  <c r="AB807" i="15" s="1"/>
  <c r="AH807" i="15" a="1"/>
  <c r="AH807" i="15" s="1"/>
  <c r="AD808" i="15"/>
  <c r="AC809" i="15" l="1"/>
  <c r="AF808" i="15"/>
  <c r="AE808" i="15" s="1"/>
  <c r="AG808" i="15" l="1" a="1"/>
  <c r="AG808" i="15" s="1"/>
  <c r="AB808" i="15" s="1"/>
  <c r="AH808" i="15" a="1"/>
  <c r="AH808" i="15" s="1"/>
  <c r="AD809" i="15"/>
  <c r="AF809" i="15" l="1"/>
  <c r="AE809" i="15" s="1"/>
  <c r="AC810" i="15"/>
  <c r="AD810" i="15" l="1"/>
  <c r="AG809" i="15" a="1"/>
  <c r="AG809" i="15" s="1"/>
  <c r="AB809" i="15" s="1"/>
  <c r="AH809" i="15" a="1"/>
  <c r="AH809" i="15" s="1"/>
  <c r="AF810" i="15" l="1"/>
  <c r="AE810" i="15" s="1"/>
  <c r="AC811" i="15"/>
  <c r="AD811" i="15" l="1"/>
  <c r="AG810" i="15" a="1"/>
  <c r="AG810" i="15" s="1"/>
  <c r="AB810" i="15" s="1"/>
  <c r="AH810" i="15" a="1"/>
  <c r="AH810" i="15" s="1"/>
  <c r="AF811" i="15" l="1"/>
  <c r="AE811" i="15" s="1"/>
  <c r="AC812" i="15"/>
  <c r="AD812" i="15" l="1"/>
  <c r="AG811" i="15" a="1"/>
  <c r="AG811" i="15" s="1"/>
  <c r="AB811" i="15" s="1"/>
  <c r="AH811" i="15" a="1"/>
  <c r="AH811" i="15" s="1"/>
  <c r="AC813" i="15" l="1"/>
  <c r="AF812" i="15"/>
  <c r="AE812" i="15" s="1"/>
  <c r="AG812" i="15" l="1" a="1"/>
  <c r="AG812" i="15" s="1"/>
  <c r="AB812" i="15" s="1"/>
  <c r="AH812" i="15" a="1"/>
  <c r="AH812" i="15" s="1"/>
  <c r="AD813" i="15"/>
  <c r="AC814" i="15" l="1"/>
  <c r="AF813" i="15"/>
  <c r="AE813" i="15" s="1"/>
  <c r="AG813" i="15" l="1" a="1"/>
  <c r="AG813" i="15" s="1"/>
  <c r="AB813" i="15" s="1"/>
  <c r="AH813" i="15" a="1"/>
  <c r="AH813" i="15" s="1"/>
  <c r="AD814" i="15"/>
  <c r="AC815" i="15" l="1"/>
  <c r="AF814" i="15"/>
  <c r="AE814" i="15" s="1"/>
  <c r="AG814" i="15" l="1" a="1"/>
  <c r="AG814" i="15" s="1"/>
  <c r="AB814" i="15" s="1"/>
  <c r="AH814" i="15" a="1"/>
  <c r="AH814" i="15" s="1"/>
  <c r="AD815" i="15"/>
  <c r="AC816" i="15" l="1"/>
  <c r="AF815" i="15"/>
  <c r="AE815" i="15" s="1"/>
  <c r="AG815" i="15" l="1" a="1"/>
  <c r="AG815" i="15" s="1"/>
  <c r="AB815" i="15" s="1"/>
  <c r="AH815" i="15" a="1"/>
  <c r="AH815" i="15" s="1"/>
  <c r="AD816" i="15"/>
  <c r="AC817" i="15" l="1"/>
  <c r="AF816" i="15"/>
  <c r="AE816" i="15" s="1"/>
  <c r="AG816" i="15" l="1" a="1"/>
  <c r="AG816" i="15" s="1"/>
  <c r="AB816" i="15" s="1"/>
  <c r="AH816" i="15" a="1"/>
  <c r="AH816" i="15" s="1"/>
  <c r="AD817" i="15"/>
  <c r="AF817" i="15" l="1"/>
  <c r="AE817" i="15" s="1"/>
  <c r="AC818" i="15"/>
  <c r="AD818" i="15" l="1"/>
  <c r="AH817" i="15" a="1"/>
  <c r="AH817" i="15" s="1"/>
  <c r="AG817" i="15" a="1"/>
  <c r="AG817" i="15" s="1"/>
  <c r="AB817" i="15" s="1"/>
  <c r="AF818" i="15" l="1"/>
  <c r="AE818" i="15" s="1"/>
  <c r="AC819" i="15"/>
  <c r="AD819" i="15" l="1"/>
  <c r="AG818" i="15" a="1"/>
  <c r="AG818" i="15" s="1"/>
  <c r="AB818" i="15" s="1"/>
  <c r="AH818" i="15" a="1"/>
  <c r="AH818" i="15" s="1"/>
  <c r="AF819" i="15" l="1"/>
  <c r="AE819" i="15" s="1"/>
  <c r="AC820" i="15"/>
  <c r="AD820" i="15" l="1"/>
  <c r="AG819" i="15" a="1"/>
  <c r="AG819" i="15" s="1"/>
  <c r="AB819" i="15" s="1"/>
  <c r="AH819" i="15" a="1"/>
  <c r="AH819" i="15" s="1"/>
  <c r="AC821" i="15" l="1"/>
  <c r="AF820" i="15"/>
  <c r="AE820" i="15" s="1"/>
  <c r="AG820" i="15" l="1" a="1"/>
  <c r="AG820" i="15" s="1"/>
  <c r="AB820" i="15" s="1"/>
  <c r="AH820" i="15" a="1"/>
  <c r="AH820" i="15" s="1"/>
  <c r="AD821" i="15"/>
  <c r="AC822" i="15" l="1"/>
  <c r="AF821" i="15"/>
  <c r="AE821" i="15" s="1"/>
  <c r="AG821" i="15" l="1" a="1"/>
  <c r="AG821" i="15" s="1"/>
  <c r="AB821" i="15" s="1"/>
  <c r="AH821" i="15" a="1"/>
  <c r="AH821" i="15" s="1"/>
  <c r="AD822" i="15"/>
  <c r="AC823" i="15" l="1"/>
  <c r="AF822" i="15"/>
  <c r="AE822" i="15" s="1"/>
  <c r="AG822" i="15" l="1" a="1"/>
  <c r="AG822" i="15" s="1"/>
  <c r="AB822" i="15" s="1"/>
  <c r="AH822" i="15" a="1"/>
  <c r="AH822" i="15" s="1"/>
  <c r="AD823" i="15"/>
  <c r="AC824" i="15" l="1"/>
  <c r="AF823" i="15"/>
  <c r="AE823" i="15" s="1"/>
  <c r="AG823" i="15" l="1" a="1"/>
  <c r="AG823" i="15" s="1"/>
  <c r="AB823" i="15" s="1"/>
  <c r="AH823" i="15" a="1"/>
  <c r="AH823" i="15" s="1"/>
  <c r="AD824" i="15"/>
  <c r="AC825" i="15" l="1"/>
  <c r="AF824" i="15"/>
  <c r="AE824" i="15" s="1"/>
  <c r="AG824" i="15" l="1" a="1"/>
  <c r="AG824" i="15" s="1"/>
  <c r="AB824" i="15" s="1"/>
  <c r="AH824" i="15" a="1"/>
  <c r="AH824" i="15" s="1"/>
  <c r="AD825" i="15"/>
  <c r="AF825" i="15" l="1"/>
  <c r="AE825" i="15" s="1"/>
  <c r="AC826" i="15"/>
  <c r="AD826" i="15" l="1"/>
  <c r="AH825" i="15" a="1"/>
  <c r="AH825" i="15" s="1"/>
  <c r="AG825" i="15" a="1"/>
  <c r="AG825" i="15" s="1"/>
  <c r="AB825" i="15" s="1"/>
  <c r="AF826" i="15" l="1"/>
  <c r="AE826" i="15" s="1"/>
  <c r="AC827" i="15"/>
  <c r="AD827" i="15" l="1"/>
  <c r="AG826" i="15" a="1"/>
  <c r="AG826" i="15" s="1"/>
  <c r="AB826" i="15" s="1"/>
  <c r="AH826" i="15" a="1"/>
  <c r="AH826" i="15" s="1"/>
  <c r="AF827" i="15" l="1"/>
  <c r="AE827" i="15" s="1"/>
  <c r="AC828" i="15"/>
  <c r="AD828" i="15" l="1"/>
  <c r="AG827" i="15" a="1"/>
  <c r="AG827" i="15" s="1"/>
  <c r="AB827" i="15" s="1"/>
  <c r="AH827" i="15" a="1"/>
  <c r="AH827" i="15" s="1"/>
  <c r="AC829" i="15" l="1"/>
  <c r="AF828" i="15"/>
  <c r="AE828" i="15" s="1"/>
  <c r="AG828" i="15" l="1" a="1"/>
  <c r="AG828" i="15" s="1"/>
  <c r="AB828" i="15" s="1"/>
  <c r="AH828" i="15" a="1"/>
  <c r="AH828" i="15" s="1"/>
  <c r="AD829" i="15"/>
  <c r="AC830" i="15" l="1"/>
  <c r="AF829" i="15"/>
  <c r="AE829" i="15" s="1"/>
  <c r="AG829" i="15" l="1" a="1"/>
  <c r="AG829" i="15" s="1"/>
  <c r="AB829" i="15" s="1"/>
  <c r="AH829" i="15" a="1"/>
  <c r="AH829" i="15" s="1"/>
  <c r="AD830" i="15"/>
  <c r="AC831" i="15" l="1"/>
  <c r="AF830" i="15"/>
  <c r="AE830" i="15" s="1"/>
  <c r="AG830" i="15" l="1" a="1"/>
  <c r="AG830" i="15" s="1"/>
  <c r="AB830" i="15" s="1"/>
  <c r="AH830" i="15" a="1"/>
  <c r="AH830" i="15" s="1"/>
  <c r="AD831" i="15"/>
  <c r="AC832" i="15" l="1"/>
  <c r="AF831" i="15"/>
  <c r="AE831" i="15" s="1"/>
  <c r="AG831" i="15" l="1" a="1"/>
  <c r="AG831" i="15" s="1"/>
  <c r="AB831" i="15" s="1"/>
  <c r="AH831" i="15" a="1"/>
  <c r="AH831" i="15" s="1"/>
  <c r="AD832" i="15"/>
  <c r="AC833" i="15" l="1"/>
  <c r="AF832" i="15"/>
  <c r="AE832" i="15" s="1"/>
  <c r="AG832" i="15" l="1" a="1"/>
  <c r="AG832" i="15" s="1"/>
  <c r="AB832" i="15" s="1"/>
  <c r="AH832" i="15" a="1"/>
  <c r="AH832" i="15" s="1"/>
  <c r="AD833" i="15"/>
  <c r="AF833" i="15" l="1"/>
  <c r="AE833" i="15" s="1"/>
  <c r="AC834" i="15"/>
  <c r="AD834" i="15" l="1"/>
  <c r="AG833" i="15" a="1"/>
  <c r="AG833" i="15" s="1"/>
  <c r="AB833" i="15" s="1"/>
  <c r="AH833" i="15" a="1"/>
  <c r="AH833" i="15" s="1"/>
  <c r="AF834" i="15" l="1"/>
  <c r="AE834" i="15" s="1"/>
  <c r="AC835" i="15"/>
  <c r="AD835" i="15" l="1"/>
  <c r="AG834" i="15" a="1"/>
  <c r="AG834" i="15" s="1"/>
  <c r="AB834" i="15" s="1"/>
  <c r="AH834" i="15" a="1"/>
  <c r="AH834" i="15" s="1"/>
  <c r="AF835" i="15" l="1"/>
  <c r="AE835" i="15" s="1"/>
  <c r="AC836" i="15"/>
  <c r="AD836" i="15" l="1"/>
  <c r="AG835" i="15" a="1"/>
  <c r="AG835" i="15" s="1"/>
  <c r="AB835" i="15" s="1"/>
  <c r="AH835" i="15" a="1"/>
  <c r="AH835" i="15" s="1"/>
  <c r="AC837" i="15" l="1"/>
  <c r="AF836" i="15"/>
  <c r="AE836" i="15" s="1"/>
  <c r="AG836" i="15" l="1" a="1"/>
  <c r="AG836" i="15" s="1"/>
  <c r="AB836" i="15" s="1"/>
  <c r="AH836" i="15" a="1"/>
  <c r="AH836" i="15" s="1"/>
  <c r="AD837" i="15"/>
  <c r="AC838" i="15" l="1"/>
  <c r="AF837" i="15"/>
  <c r="AE837" i="15" s="1"/>
  <c r="AG837" i="15" l="1" a="1"/>
  <c r="AG837" i="15" s="1"/>
  <c r="AB837" i="15" s="1"/>
  <c r="AH837" i="15" a="1"/>
  <c r="AH837" i="15" s="1"/>
  <c r="AD838" i="15"/>
  <c r="AC839" i="15" l="1"/>
  <c r="AF838" i="15"/>
  <c r="AE838" i="15" s="1"/>
  <c r="AG838" i="15" l="1" a="1"/>
  <c r="AG838" i="15" s="1"/>
  <c r="AB838" i="15" s="1"/>
  <c r="AH838" i="15" a="1"/>
  <c r="AH838" i="15" s="1"/>
  <c r="AD839" i="15"/>
  <c r="AC840" i="15" l="1"/>
  <c r="AF839" i="15"/>
  <c r="AE839" i="15" s="1"/>
  <c r="AG839" i="15" l="1" a="1"/>
  <c r="AG839" i="15" s="1"/>
  <c r="AB839" i="15" s="1"/>
  <c r="AH839" i="15" a="1"/>
  <c r="AH839" i="15" s="1"/>
  <c r="AD840" i="15"/>
  <c r="AC841" i="15" l="1"/>
  <c r="AF840" i="15"/>
  <c r="AE840" i="15" s="1"/>
  <c r="AG840" i="15" l="1" a="1"/>
  <c r="AG840" i="15" s="1"/>
  <c r="AB840" i="15" s="1"/>
  <c r="AH840" i="15" a="1"/>
  <c r="AH840" i="15" s="1"/>
  <c r="AD841" i="15"/>
  <c r="AF841" i="15" l="1"/>
  <c r="AE841" i="15" s="1"/>
  <c r="AC842" i="15"/>
  <c r="AD842" i="15" l="1"/>
  <c r="AG841" i="15" a="1"/>
  <c r="AG841" i="15" s="1"/>
  <c r="AB841" i="15" s="1"/>
  <c r="AH841" i="15" a="1"/>
  <c r="AH841" i="15" s="1"/>
  <c r="AF842" i="15" l="1"/>
  <c r="AE842" i="15" s="1"/>
  <c r="AC843" i="15"/>
  <c r="AD843" i="15" l="1"/>
  <c r="AG842" i="15" a="1"/>
  <c r="AG842" i="15" s="1"/>
  <c r="AB842" i="15" s="1"/>
  <c r="AH842" i="15" a="1"/>
  <c r="AH842" i="15" s="1"/>
  <c r="AF843" i="15" l="1"/>
  <c r="AE843" i="15" s="1"/>
  <c r="AC844" i="15"/>
  <c r="AD844" i="15" l="1"/>
  <c r="AG843" i="15" a="1"/>
  <c r="AG843" i="15" s="1"/>
  <c r="AB843" i="15" s="1"/>
  <c r="AH843" i="15" a="1"/>
  <c r="AH843" i="15" s="1"/>
  <c r="AC845" i="15" l="1"/>
  <c r="AF844" i="15"/>
  <c r="AE844" i="15" s="1"/>
  <c r="AG844" i="15" l="1" a="1"/>
  <c r="AG844" i="15" s="1"/>
  <c r="AB844" i="15" s="1"/>
  <c r="AH844" i="15" a="1"/>
  <c r="AH844" i="15" s="1"/>
  <c r="AD845" i="15"/>
  <c r="AC846" i="15" l="1"/>
  <c r="AF845" i="15"/>
  <c r="AE845" i="15" s="1"/>
  <c r="AG845" i="15" l="1" a="1"/>
  <c r="AG845" i="15" s="1"/>
  <c r="AB845" i="15" s="1"/>
  <c r="AH845" i="15" a="1"/>
  <c r="AH845" i="15" s="1"/>
  <c r="AD846" i="15"/>
  <c r="AC847" i="15" l="1"/>
  <c r="AF846" i="15"/>
  <c r="AE846" i="15" s="1"/>
  <c r="AG846" i="15" l="1" a="1"/>
  <c r="AG846" i="15" s="1"/>
  <c r="AB846" i="15" s="1"/>
  <c r="AH846" i="15" a="1"/>
  <c r="AH846" i="15" s="1"/>
  <c r="AD847" i="15"/>
  <c r="AC848" i="15" l="1"/>
  <c r="AF847" i="15"/>
  <c r="AE847" i="15" s="1"/>
  <c r="AG847" i="15" l="1" a="1"/>
  <c r="AG847" i="15" s="1"/>
  <c r="AB847" i="15" s="1"/>
  <c r="AH847" i="15" a="1"/>
  <c r="AH847" i="15" s="1"/>
  <c r="AD848" i="15"/>
  <c r="AC849" i="15" l="1"/>
  <c r="AF848" i="15"/>
  <c r="AE848" i="15" s="1"/>
  <c r="AG848" i="15" l="1" a="1"/>
  <c r="AG848" i="15" s="1"/>
  <c r="AB848" i="15" s="1"/>
  <c r="AH848" i="15" a="1"/>
  <c r="AH848" i="15" s="1"/>
  <c r="AD849" i="15"/>
  <c r="AF849" i="15" l="1"/>
  <c r="AE849" i="15" s="1"/>
  <c r="AC850" i="15"/>
  <c r="AD850" i="15" l="1"/>
  <c r="AG849" i="15" a="1"/>
  <c r="AG849" i="15" s="1"/>
  <c r="AB849" i="15" s="1"/>
  <c r="AH849" i="15" a="1"/>
  <c r="AH849" i="15" s="1"/>
  <c r="AF850" i="15" l="1"/>
  <c r="AE850" i="15" s="1"/>
  <c r="AC851" i="15"/>
  <c r="AD851" i="15" l="1"/>
  <c r="AH850" i="15" a="1"/>
  <c r="AH850" i="15" s="1"/>
  <c r="AG850" i="15" a="1"/>
  <c r="AG850" i="15" s="1"/>
  <c r="AB850" i="15" s="1"/>
  <c r="AF851" i="15" l="1"/>
  <c r="AE851" i="15" s="1"/>
  <c r="AC852" i="15"/>
  <c r="AD852" i="15" l="1"/>
  <c r="AG851" i="15" a="1"/>
  <c r="AG851" i="15" s="1"/>
  <c r="AB851" i="15" s="1"/>
  <c r="AH851" i="15" a="1"/>
  <c r="AH851" i="15" s="1"/>
  <c r="AC853" i="15" l="1"/>
  <c r="AF852" i="15"/>
  <c r="AE852" i="15" s="1"/>
  <c r="AG852" i="15" l="1" a="1"/>
  <c r="AG852" i="15" s="1"/>
  <c r="AB852" i="15" s="1"/>
  <c r="AH852" i="15" a="1"/>
  <c r="AH852" i="15" s="1"/>
  <c r="AD853" i="15"/>
  <c r="AC854" i="15" l="1"/>
  <c r="AF853" i="15"/>
  <c r="AE853" i="15" s="1"/>
  <c r="AG853" i="15" l="1" a="1"/>
  <c r="AG853" i="15" s="1"/>
  <c r="AB853" i="15" s="1"/>
  <c r="AH853" i="15" a="1"/>
  <c r="AH853" i="15" s="1"/>
  <c r="AD854" i="15"/>
  <c r="AC855" i="15" l="1"/>
  <c r="AF854" i="15"/>
  <c r="AE854" i="15" s="1"/>
  <c r="AG854" i="15" l="1" a="1"/>
  <c r="AG854" i="15" s="1"/>
  <c r="AB854" i="15" s="1"/>
  <c r="AH854" i="15" a="1"/>
  <c r="AH854" i="15" s="1"/>
  <c r="AD855" i="15"/>
  <c r="AC856" i="15" l="1"/>
  <c r="AF855" i="15"/>
  <c r="AE855" i="15" s="1"/>
  <c r="AG855" i="15" l="1" a="1"/>
  <c r="AG855" i="15" s="1"/>
  <c r="AB855" i="15" s="1"/>
  <c r="AH855" i="15" a="1"/>
  <c r="AH855" i="15" s="1"/>
  <c r="AD856" i="15"/>
  <c r="AC857" i="15" l="1"/>
  <c r="AF856" i="15"/>
  <c r="AE856" i="15" s="1"/>
  <c r="AG856" i="15" l="1" a="1"/>
  <c r="AG856" i="15" s="1"/>
  <c r="AB856" i="15" s="1"/>
  <c r="AH856" i="15" a="1"/>
  <c r="AH856" i="15" s="1"/>
  <c r="AD857" i="15"/>
  <c r="AF857" i="15" l="1"/>
  <c r="AE857" i="15" s="1"/>
  <c r="AC858" i="15"/>
  <c r="AD858" i="15" l="1"/>
  <c r="AG857" i="15" a="1"/>
  <c r="AG857" i="15" s="1"/>
  <c r="AB857" i="15" s="1"/>
  <c r="AH857" i="15" a="1"/>
  <c r="AH857" i="15" s="1"/>
  <c r="AF858" i="15" l="1"/>
  <c r="AE858" i="15" s="1"/>
  <c r="AC859" i="15"/>
  <c r="AD859" i="15" l="1"/>
  <c r="AG858" i="15" a="1"/>
  <c r="AG858" i="15" s="1"/>
  <c r="AB858" i="15" s="1"/>
  <c r="AH858" i="15" a="1"/>
  <c r="AH858" i="15" s="1"/>
  <c r="AF859" i="15" l="1"/>
  <c r="AE859" i="15" s="1"/>
  <c r="AC860" i="15"/>
  <c r="AD860" i="15" l="1"/>
  <c r="AG859" i="15" a="1"/>
  <c r="AG859" i="15" s="1"/>
  <c r="AB859" i="15" s="1"/>
  <c r="AH859" i="15" a="1"/>
  <c r="AH859" i="15" s="1"/>
  <c r="AC861" i="15" l="1"/>
  <c r="AF860" i="15"/>
  <c r="AE860" i="15" s="1"/>
  <c r="AG860" i="15" l="1" a="1"/>
  <c r="AG860" i="15" s="1"/>
  <c r="AB860" i="15" s="1"/>
  <c r="AH860" i="15" a="1"/>
  <c r="AH860" i="15" s="1"/>
  <c r="AD861" i="15"/>
  <c r="AC862" i="15" l="1"/>
  <c r="AF861" i="15"/>
  <c r="AE861" i="15" s="1"/>
  <c r="AG861" i="15" l="1" a="1"/>
  <c r="AG861" i="15" s="1"/>
  <c r="AB861" i="15" s="1"/>
  <c r="AH861" i="15" a="1"/>
  <c r="AH861" i="15" s="1"/>
  <c r="AD862" i="15"/>
  <c r="AC863" i="15" l="1"/>
  <c r="AF862" i="15"/>
  <c r="AE862" i="15" s="1"/>
  <c r="AG862" i="15" l="1" a="1"/>
  <c r="AG862" i="15" s="1"/>
  <c r="AB862" i="15" s="1"/>
  <c r="AH862" i="15" a="1"/>
  <c r="AH862" i="15" s="1"/>
  <c r="AD863" i="15"/>
  <c r="AC864" i="15" l="1"/>
  <c r="AF863" i="15"/>
  <c r="AE863" i="15" s="1"/>
  <c r="AH863" i="15" l="1" a="1"/>
  <c r="AH863" i="15" s="1"/>
  <c r="AG863" i="15" a="1"/>
  <c r="AG863" i="15" s="1"/>
  <c r="AB863" i="15" s="1"/>
  <c r="AD864" i="15"/>
  <c r="AC865" i="15" l="1"/>
  <c r="AF864" i="15"/>
  <c r="AE864" i="15" s="1"/>
  <c r="AG864" i="15" l="1" a="1"/>
  <c r="AG864" i="15" s="1"/>
  <c r="AB864" i="15" s="1"/>
  <c r="AH864" i="15" a="1"/>
  <c r="AH864" i="15" s="1"/>
  <c r="AD865" i="15"/>
  <c r="AF865" i="15" l="1"/>
  <c r="AE865" i="15" s="1"/>
  <c r="AC866" i="15"/>
  <c r="AD866" i="15" l="1"/>
  <c r="AG865" i="15" a="1"/>
  <c r="AG865" i="15" s="1"/>
  <c r="AB865" i="15" s="1"/>
  <c r="AH865" i="15" a="1"/>
  <c r="AH865" i="15" s="1"/>
  <c r="AF866" i="15" l="1"/>
  <c r="AE866" i="15" s="1"/>
  <c r="AC867" i="15"/>
  <c r="AD867" i="15" l="1"/>
  <c r="AG866" i="15" a="1"/>
  <c r="AG866" i="15" s="1"/>
  <c r="AB866" i="15" s="1"/>
  <c r="AH866" i="15" a="1"/>
  <c r="AH866" i="15" s="1"/>
  <c r="AF867" i="15" l="1"/>
  <c r="AE867" i="15" s="1"/>
  <c r="AC868" i="15"/>
  <c r="AD868" i="15" l="1"/>
  <c r="AG867" i="15" a="1"/>
  <c r="AG867" i="15" s="1"/>
  <c r="AB867" i="15" s="1"/>
  <c r="AH867" i="15" a="1"/>
  <c r="AH867" i="15" s="1"/>
  <c r="AC869" i="15" l="1"/>
  <c r="AF868" i="15"/>
  <c r="AE868" i="15" s="1"/>
  <c r="AG868" i="15" l="1" a="1"/>
  <c r="AG868" i="15" s="1"/>
  <c r="AB868" i="15" s="1"/>
  <c r="AH868" i="15" a="1"/>
  <c r="AH868" i="15" s="1"/>
  <c r="AD869" i="15"/>
  <c r="AC870" i="15" l="1"/>
  <c r="AF869" i="15"/>
  <c r="AE869" i="15" s="1"/>
  <c r="AG869" i="15" l="1" a="1"/>
  <c r="AG869" i="15" s="1"/>
  <c r="AB869" i="15" s="1"/>
  <c r="AH869" i="15" a="1"/>
  <c r="AH869" i="15" s="1"/>
  <c r="AD870" i="15"/>
  <c r="AC871" i="15" l="1"/>
  <c r="AF870" i="15"/>
  <c r="AE870" i="15" s="1"/>
  <c r="AG870" i="15" l="1" a="1"/>
  <c r="AG870" i="15" s="1"/>
  <c r="AB870" i="15" s="1"/>
  <c r="AH870" i="15" a="1"/>
  <c r="AH870" i="15" s="1"/>
  <c r="AD871" i="15"/>
  <c r="AC872" i="15" l="1"/>
  <c r="AF871" i="15"/>
  <c r="AE871" i="15" s="1"/>
  <c r="AG871" i="15" l="1" a="1"/>
  <c r="AG871" i="15" s="1"/>
  <c r="AB871" i="15" s="1"/>
  <c r="AH871" i="15" a="1"/>
  <c r="AH871" i="15" s="1"/>
  <c r="AD872" i="15"/>
  <c r="AC873" i="15" l="1"/>
  <c r="AF872" i="15"/>
  <c r="AE872" i="15" s="1"/>
  <c r="AG872" i="15" l="1" a="1"/>
  <c r="AG872" i="15" s="1"/>
  <c r="AB872" i="15" s="1"/>
  <c r="AH872" i="15" a="1"/>
  <c r="AH872" i="15" s="1"/>
  <c r="AD873" i="15"/>
  <c r="AF873" i="15" l="1"/>
  <c r="AE873" i="15" s="1"/>
  <c r="AC874" i="15"/>
  <c r="AD874" i="15" l="1"/>
  <c r="AG873" i="15" a="1"/>
  <c r="AG873" i="15" s="1"/>
  <c r="AB873" i="15" s="1"/>
  <c r="AH873" i="15" a="1"/>
  <c r="AH873" i="15" s="1"/>
  <c r="AF874" i="15" l="1"/>
  <c r="AE874" i="15" s="1"/>
  <c r="AC875" i="15"/>
  <c r="AD875" i="15" l="1"/>
  <c r="AH874" i="15" a="1"/>
  <c r="AH874" i="15" s="1"/>
  <c r="AG874" i="15" a="1"/>
  <c r="AG874" i="15" s="1"/>
  <c r="AB874" i="15" s="1"/>
  <c r="AF875" i="15" l="1"/>
  <c r="AE875" i="15" s="1"/>
  <c r="AC876" i="15"/>
  <c r="AD876" i="15" l="1"/>
  <c r="AG875" i="15" a="1"/>
  <c r="AG875" i="15" s="1"/>
  <c r="AB875" i="15" s="1"/>
  <c r="AH875" i="15" a="1"/>
  <c r="AH875" i="15" s="1"/>
  <c r="AC877" i="15" l="1"/>
  <c r="AF876" i="15"/>
  <c r="AE876" i="15" s="1"/>
  <c r="AG876" i="15" l="1" a="1"/>
  <c r="AG876" i="15" s="1"/>
  <c r="AB876" i="15" s="1"/>
  <c r="AH876" i="15" a="1"/>
  <c r="AH876" i="15" s="1"/>
  <c r="AD877" i="15"/>
  <c r="AC878" i="15" l="1"/>
  <c r="AF877" i="15"/>
  <c r="AE877" i="15" s="1"/>
  <c r="AG877" i="15" l="1" a="1"/>
  <c r="AG877" i="15" s="1"/>
  <c r="AB877" i="15" s="1"/>
  <c r="AH877" i="15" a="1"/>
  <c r="AH877" i="15" s="1"/>
  <c r="AD878" i="15"/>
  <c r="AC879" i="15" l="1"/>
  <c r="AF878" i="15"/>
  <c r="AE878" i="15" s="1"/>
  <c r="AG878" i="15" l="1" a="1"/>
  <c r="AG878" i="15" s="1"/>
  <c r="AB878" i="15" s="1"/>
  <c r="AH878" i="15" a="1"/>
  <c r="AH878" i="15" s="1"/>
  <c r="AD879" i="15"/>
  <c r="AC880" i="15" l="1"/>
  <c r="AF879" i="15"/>
  <c r="AE879" i="15" s="1"/>
  <c r="AG879" i="15" l="1" a="1"/>
  <c r="AG879" i="15" s="1"/>
  <c r="AB879" i="15" s="1"/>
  <c r="AH879" i="15" a="1"/>
  <c r="AH879" i="15" s="1"/>
  <c r="AD880" i="15"/>
  <c r="AC881" i="15" l="1"/>
  <c r="AF880" i="15"/>
  <c r="AE880" i="15" s="1"/>
  <c r="AG880" i="15" l="1" a="1"/>
  <c r="AG880" i="15" s="1"/>
  <c r="AB880" i="15" s="1"/>
  <c r="AH880" i="15" a="1"/>
  <c r="AH880" i="15" s="1"/>
  <c r="AD881" i="15"/>
  <c r="AF881" i="15" l="1"/>
  <c r="AE881" i="15" s="1"/>
  <c r="AC882" i="15"/>
  <c r="AD882" i="15" l="1"/>
  <c r="AG881" i="15" a="1"/>
  <c r="AG881" i="15" s="1"/>
  <c r="AB881" i="15" s="1"/>
  <c r="AH881" i="15" a="1"/>
  <c r="AH881" i="15" s="1"/>
  <c r="AF882" i="15" l="1"/>
  <c r="AE882" i="15" s="1"/>
  <c r="AC883" i="15"/>
  <c r="AD883" i="15" l="1"/>
  <c r="AG882" i="15" a="1"/>
  <c r="AG882" i="15" s="1"/>
  <c r="AB882" i="15" s="1"/>
  <c r="AH882" i="15" a="1"/>
  <c r="AH882" i="15" s="1"/>
  <c r="AF883" i="15" l="1"/>
  <c r="AE883" i="15" s="1"/>
  <c r="AC884" i="15"/>
  <c r="AD884" i="15" l="1"/>
  <c r="AG883" i="15" a="1"/>
  <c r="AG883" i="15" s="1"/>
  <c r="AB883" i="15" s="1"/>
  <c r="AH883" i="15" a="1"/>
  <c r="AH883" i="15" s="1"/>
  <c r="AC885" i="15" l="1"/>
  <c r="AF884" i="15"/>
  <c r="AE884" i="15" s="1"/>
  <c r="AG884" i="15" l="1" a="1"/>
  <c r="AG884" i="15" s="1"/>
  <c r="AB884" i="15" s="1"/>
  <c r="AH884" i="15" a="1"/>
  <c r="AH884" i="15" s="1"/>
  <c r="AD885" i="15"/>
  <c r="AC886" i="15" l="1"/>
  <c r="AF885" i="15"/>
  <c r="AE885" i="15" s="1"/>
  <c r="AG885" i="15" l="1" a="1"/>
  <c r="AG885" i="15" s="1"/>
  <c r="AB885" i="15" s="1"/>
  <c r="AH885" i="15" a="1"/>
  <c r="AH885" i="15" s="1"/>
  <c r="AD886" i="15"/>
  <c r="AC887" i="15" l="1"/>
  <c r="AF886" i="15"/>
  <c r="AE886" i="15" s="1"/>
  <c r="AG886" i="15" l="1" a="1"/>
  <c r="AG886" i="15" s="1"/>
  <c r="AB886" i="15" s="1"/>
  <c r="AH886" i="15" a="1"/>
  <c r="AH886" i="15" s="1"/>
  <c r="AD887" i="15"/>
  <c r="AC888" i="15" l="1"/>
  <c r="AF887" i="15"/>
  <c r="AE887" i="15" s="1"/>
  <c r="AH887" i="15" l="1" a="1"/>
  <c r="AH887" i="15" s="1"/>
  <c r="AG887" i="15" a="1"/>
  <c r="AG887" i="15" s="1"/>
  <c r="AB887" i="15" s="1"/>
  <c r="AD888" i="15"/>
  <c r="AC889" i="15" l="1"/>
  <c r="AF888" i="15"/>
  <c r="AE888" i="15" s="1"/>
  <c r="AG888" i="15" l="1" a="1"/>
  <c r="AG888" i="15" s="1"/>
  <c r="AB888" i="15" s="1"/>
  <c r="AH888" i="15" a="1"/>
  <c r="AH888" i="15" s="1"/>
  <c r="AD889" i="15"/>
  <c r="AF889" i="15" l="1"/>
  <c r="AE889" i="15" s="1"/>
  <c r="AC890" i="15"/>
  <c r="AD890" i="15" l="1"/>
  <c r="AG889" i="15" a="1"/>
  <c r="AG889" i="15" s="1"/>
  <c r="AB889" i="15" s="1"/>
  <c r="AH889" i="15" a="1"/>
  <c r="AH889" i="15" s="1"/>
  <c r="AF890" i="15" l="1"/>
  <c r="AE890" i="15" s="1"/>
  <c r="AC891" i="15"/>
  <c r="AD891" i="15" l="1"/>
  <c r="AH890" i="15" a="1"/>
  <c r="AH890" i="15" s="1"/>
  <c r="AG890" i="15" a="1"/>
  <c r="AG890" i="15" s="1"/>
  <c r="AB890" i="15" s="1"/>
  <c r="AF891" i="15" l="1"/>
  <c r="AE891" i="15" s="1"/>
  <c r="AC892" i="15"/>
  <c r="AD892" i="15" l="1"/>
  <c r="AG891" i="15" a="1"/>
  <c r="AG891" i="15" s="1"/>
  <c r="AB891" i="15" s="1"/>
  <c r="AH891" i="15" a="1"/>
  <c r="AH891" i="15" s="1"/>
  <c r="AC893" i="15" l="1"/>
  <c r="AF892" i="15"/>
  <c r="AE892" i="15" s="1"/>
  <c r="AG892" i="15" l="1" a="1"/>
  <c r="AG892" i="15" s="1"/>
  <c r="AB892" i="15" s="1"/>
  <c r="AH892" i="15" a="1"/>
  <c r="AH892" i="15" s="1"/>
  <c r="AD893" i="15"/>
  <c r="AC894" i="15" l="1"/>
  <c r="AF893" i="15"/>
  <c r="AE893" i="15" s="1"/>
  <c r="AG893" i="15" l="1" a="1"/>
  <c r="AG893" i="15" s="1"/>
  <c r="AB893" i="15" s="1"/>
  <c r="AH893" i="15" a="1"/>
  <c r="AH893" i="15" s="1"/>
  <c r="AD894" i="15"/>
  <c r="AF894" i="15" l="1"/>
  <c r="AE894" i="15" s="1"/>
  <c r="AC895" i="15"/>
  <c r="AD895" i="15" l="1"/>
  <c r="AG894" i="15" a="1"/>
  <c r="AG894" i="15" s="1"/>
  <c r="AB894" i="15" s="1"/>
  <c r="AH894" i="15" a="1"/>
  <c r="AH894" i="15" s="1"/>
  <c r="AF895" i="15" l="1"/>
  <c r="AE895" i="15" s="1"/>
  <c r="AC896" i="15"/>
  <c r="AD896" i="15" l="1"/>
  <c r="AG895" i="15" a="1"/>
  <c r="AG895" i="15" s="1"/>
  <c r="AB895" i="15" s="1"/>
  <c r="AH895" i="15" a="1"/>
  <c r="AH895" i="15" s="1"/>
  <c r="AC897" i="15" l="1"/>
  <c r="AF896" i="15"/>
  <c r="AE896" i="15" s="1"/>
  <c r="AG896" i="15" l="1" a="1"/>
  <c r="AG896" i="15" s="1"/>
  <c r="AB896" i="15" s="1"/>
  <c r="AH896" i="15" a="1"/>
  <c r="AH896" i="15" s="1"/>
  <c r="AD897" i="15"/>
  <c r="AC898" i="15" l="1"/>
  <c r="AF897" i="15"/>
  <c r="AE897" i="15" s="1"/>
  <c r="AG897" i="15" l="1" a="1"/>
  <c r="AG897" i="15" s="1"/>
  <c r="AB897" i="15" s="1"/>
  <c r="AH897" i="15" a="1"/>
  <c r="AH897" i="15" s="1"/>
  <c r="AD898" i="15"/>
  <c r="AC899" i="15" l="1"/>
  <c r="AF898" i="15"/>
  <c r="AE898" i="15" s="1"/>
  <c r="AH898" i="15" l="1" a="1"/>
  <c r="AH898" i="15" s="1"/>
  <c r="AG898" i="15" a="1"/>
  <c r="AG898" i="15" s="1"/>
  <c r="AB898" i="15" s="1"/>
  <c r="AD899" i="15"/>
  <c r="AF899" i="15" l="1"/>
  <c r="AE899" i="15" s="1"/>
  <c r="AC900" i="15"/>
  <c r="AD900" i="15" l="1"/>
  <c r="AG899" i="15" a="1"/>
  <c r="AG899" i="15" s="1"/>
  <c r="AB899" i="15" s="1"/>
  <c r="AH899" i="15" a="1"/>
  <c r="AH899" i="15" s="1"/>
  <c r="AC901" i="15" l="1"/>
  <c r="AF900" i="15"/>
  <c r="AE900" i="15" s="1"/>
  <c r="AG900" i="15" l="1" a="1"/>
  <c r="AG900" i="15" s="1"/>
  <c r="AB900" i="15" s="1"/>
  <c r="AH900" i="15" a="1"/>
  <c r="AH900" i="15" s="1"/>
  <c r="AD901" i="15"/>
  <c r="AF901" i="15" l="1"/>
  <c r="AE901" i="15" s="1"/>
  <c r="AC902" i="15"/>
  <c r="AD902" i="15" l="1"/>
  <c r="AG901" i="15" a="1"/>
  <c r="AG901" i="15" s="1"/>
  <c r="AB901" i="15" s="1"/>
  <c r="AH901" i="15" a="1"/>
  <c r="AH901" i="15" s="1"/>
  <c r="AC903" i="15" l="1"/>
  <c r="AF902" i="15"/>
  <c r="AE902" i="15" s="1"/>
  <c r="AH902" i="15" l="1" a="1"/>
  <c r="AH902" i="15" s="1"/>
  <c r="AG902" i="15" a="1"/>
  <c r="AG902" i="15" s="1"/>
  <c r="AB902" i="15" s="1"/>
  <c r="AD903" i="15"/>
  <c r="AF903" i="15" l="1"/>
  <c r="AE903" i="15" s="1"/>
  <c r="AC904" i="15"/>
  <c r="AD904" i="15" l="1"/>
  <c r="AG903" i="15" a="1"/>
  <c r="AG903" i="15" s="1"/>
  <c r="AB903" i="15" s="1"/>
  <c r="AH903" i="15" a="1"/>
  <c r="AH903" i="15" s="1"/>
  <c r="AC905" i="15" l="1"/>
  <c r="AF904" i="15"/>
  <c r="AE904" i="15" s="1"/>
  <c r="AG904" i="15" l="1" a="1"/>
  <c r="AG904" i="15" s="1"/>
  <c r="AB904" i="15" s="1"/>
  <c r="AH904" i="15" a="1"/>
  <c r="AH904" i="15" s="1"/>
  <c r="AD905" i="15"/>
  <c r="AC906" i="15" l="1"/>
  <c r="AF905" i="15"/>
  <c r="AE905" i="15" s="1"/>
  <c r="AG905" i="15" l="1" a="1"/>
  <c r="AG905" i="15" s="1"/>
  <c r="AB905" i="15" s="1"/>
  <c r="AH905" i="15" a="1"/>
  <c r="AH905" i="15" s="1"/>
  <c r="AD906" i="15"/>
  <c r="AC907" i="15" l="1"/>
  <c r="AF906" i="15"/>
  <c r="AE906" i="15" s="1"/>
  <c r="AG906" i="15" l="1" a="1"/>
  <c r="AG906" i="15" s="1"/>
  <c r="AB906" i="15" s="1"/>
  <c r="AH906" i="15" a="1"/>
  <c r="AH906" i="15" s="1"/>
  <c r="AD907" i="15"/>
  <c r="AF907" i="15" l="1"/>
  <c r="AE907" i="15" s="1"/>
  <c r="AC908" i="15"/>
  <c r="AD908" i="15" l="1"/>
  <c r="AG907" i="15" a="1"/>
  <c r="AG907" i="15" s="1"/>
  <c r="AB907" i="15" s="1"/>
  <c r="AH907" i="15" a="1"/>
  <c r="AH907" i="15" s="1"/>
  <c r="AC909" i="15" l="1"/>
  <c r="AF908" i="15"/>
  <c r="AE908" i="15" s="1"/>
  <c r="AH908" i="15" l="1" a="1"/>
  <c r="AH908" i="15" s="1"/>
  <c r="AG908" i="15" a="1"/>
  <c r="AG908" i="15" s="1"/>
  <c r="AB908" i="15" s="1"/>
  <c r="AD909" i="15"/>
  <c r="AF909" i="15" l="1"/>
  <c r="AE909" i="15" s="1"/>
  <c r="AC910" i="15"/>
  <c r="AD910" i="15" l="1"/>
  <c r="AG909" i="15" a="1"/>
  <c r="AG909" i="15" s="1"/>
  <c r="AB909" i="15" s="1"/>
  <c r="AH909" i="15" a="1"/>
  <c r="AH909" i="15" s="1"/>
  <c r="AF910" i="15" l="1"/>
  <c r="AE910" i="15" s="1"/>
  <c r="AC911" i="15"/>
  <c r="AD911" i="15" l="1"/>
  <c r="AG910" i="15" a="1"/>
  <c r="AG910" i="15" s="1"/>
  <c r="AB910" i="15" s="1"/>
  <c r="AH910" i="15" a="1"/>
  <c r="AH910" i="15" s="1"/>
  <c r="AF911" i="15" l="1"/>
  <c r="AE911" i="15" s="1"/>
  <c r="AC912" i="15"/>
  <c r="AD912" i="15" l="1"/>
  <c r="AG911" i="15" a="1"/>
  <c r="AG911" i="15" s="1"/>
  <c r="AB911" i="15" s="1"/>
  <c r="AH911" i="15" a="1"/>
  <c r="AH911" i="15" s="1"/>
  <c r="AC913" i="15" l="1"/>
  <c r="AF912" i="15"/>
  <c r="AE912" i="15" s="1"/>
  <c r="AG912" i="15" l="1" a="1"/>
  <c r="AG912" i="15" s="1"/>
  <c r="AB912" i="15" s="1"/>
  <c r="AH912" i="15" a="1"/>
  <c r="AH912" i="15" s="1"/>
  <c r="AD913" i="15"/>
  <c r="AC914" i="15" l="1"/>
  <c r="AF913" i="15"/>
  <c r="AE913" i="15" s="1"/>
  <c r="AG913" i="15" l="1" a="1"/>
  <c r="AG913" i="15" s="1"/>
  <c r="AB913" i="15" s="1"/>
  <c r="AH913" i="15" a="1"/>
  <c r="AH913" i="15" s="1"/>
  <c r="AD914" i="15"/>
  <c r="AC915" i="15" l="1"/>
  <c r="AF914" i="15"/>
  <c r="AE914" i="15" s="1"/>
  <c r="AG914" i="15" l="1" a="1"/>
  <c r="AG914" i="15" s="1"/>
  <c r="AB914" i="15" s="1"/>
  <c r="AH914" i="15" a="1"/>
  <c r="AH914" i="15" s="1"/>
  <c r="AD915" i="15"/>
  <c r="AF915" i="15" l="1"/>
  <c r="AE915" i="15" s="1"/>
  <c r="AC916" i="15"/>
  <c r="AD916" i="15" l="1"/>
  <c r="AG915" i="15" a="1"/>
  <c r="AG915" i="15" s="1"/>
  <c r="AB915" i="15" s="1"/>
  <c r="AH915" i="15" a="1"/>
  <c r="AH915" i="15" s="1"/>
  <c r="AC917" i="15" l="1"/>
  <c r="AF916" i="15"/>
  <c r="AE916" i="15" s="1"/>
  <c r="AH916" i="15" l="1" a="1"/>
  <c r="AH916" i="15" s="1"/>
  <c r="AG916" i="15" a="1"/>
  <c r="AG916" i="15" s="1"/>
  <c r="AB916" i="15" s="1"/>
  <c r="AD917" i="15"/>
  <c r="AF917" i="15" l="1"/>
  <c r="AE917" i="15" s="1"/>
  <c r="AC918" i="15"/>
  <c r="AD918" i="15" l="1"/>
  <c r="AG917" i="15" a="1"/>
  <c r="AG917" i="15" s="1"/>
  <c r="AB917" i="15" s="1"/>
  <c r="AH917" i="15" a="1"/>
  <c r="AH917" i="15" s="1"/>
  <c r="AC919" i="15" l="1"/>
  <c r="AF918" i="15"/>
  <c r="AE918" i="15" s="1"/>
  <c r="AG918" i="15" l="1" a="1"/>
  <c r="AG918" i="15" s="1"/>
  <c r="AB918" i="15" s="1"/>
  <c r="AH918" i="15" a="1"/>
  <c r="AH918" i="15" s="1"/>
  <c r="AD919" i="15"/>
  <c r="AF919" i="15" l="1"/>
  <c r="AE919" i="15" s="1"/>
  <c r="AC920" i="15"/>
  <c r="AD920" i="15" l="1"/>
  <c r="AG919" i="15" a="1"/>
  <c r="AG919" i="15" s="1"/>
  <c r="AB919" i="15" s="1"/>
  <c r="AH919" i="15" a="1"/>
  <c r="AH919" i="15" s="1"/>
  <c r="AC921" i="15" l="1"/>
  <c r="AF920" i="15"/>
  <c r="AE920" i="15" s="1"/>
  <c r="AG920" i="15" l="1" a="1"/>
  <c r="AG920" i="15" s="1"/>
  <c r="AB920" i="15" s="1"/>
  <c r="AH920" i="15" a="1"/>
  <c r="AH920" i="15" s="1"/>
  <c r="AD921" i="15"/>
  <c r="AC922" i="15" l="1"/>
  <c r="AF921" i="15"/>
  <c r="AE921" i="15" s="1"/>
  <c r="AG921" i="15" l="1" a="1"/>
  <c r="AG921" i="15" s="1"/>
  <c r="AB921" i="15" s="1"/>
  <c r="AH921" i="15" a="1"/>
  <c r="AH921" i="15" s="1"/>
  <c r="AD922" i="15"/>
  <c r="AC923" i="15" l="1"/>
  <c r="AF922" i="15"/>
  <c r="AE922" i="15" s="1"/>
  <c r="AH922" i="15" l="1" a="1"/>
  <c r="AH922" i="15" s="1"/>
  <c r="AG922" i="15" a="1"/>
  <c r="AG922" i="15" s="1"/>
  <c r="AB922" i="15" s="1"/>
  <c r="AD923" i="15"/>
  <c r="AF923" i="15" l="1"/>
  <c r="AE923" i="15" s="1"/>
  <c r="AC924" i="15"/>
  <c r="AD924" i="15" l="1"/>
  <c r="AG923" i="15" a="1"/>
  <c r="AG923" i="15" s="1"/>
  <c r="AB923" i="15" s="1"/>
  <c r="AH923" i="15" a="1"/>
  <c r="AH923" i="15" s="1"/>
  <c r="AC925" i="15" l="1"/>
  <c r="AF924" i="15"/>
  <c r="AE924" i="15" s="1"/>
  <c r="AG924" i="15" l="1" a="1"/>
  <c r="AG924" i="15" s="1"/>
  <c r="AB924" i="15" s="1"/>
  <c r="AH924" i="15" a="1"/>
  <c r="AH924" i="15" s="1"/>
  <c r="AD925" i="15"/>
  <c r="AF925" i="15" l="1"/>
  <c r="AE925" i="15" s="1"/>
  <c r="AC926" i="15"/>
  <c r="AD926" i="15" l="1"/>
  <c r="AG925" i="15" a="1"/>
  <c r="AG925" i="15" s="1"/>
  <c r="AB925" i="15" s="1"/>
  <c r="AH925" i="15" a="1"/>
  <c r="AH925" i="15" s="1"/>
  <c r="AF926" i="15" l="1"/>
  <c r="AE926" i="15" s="1"/>
  <c r="AC927" i="15"/>
  <c r="AD927" i="15" l="1"/>
  <c r="AG926" i="15" a="1"/>
  <c r="AG926" i="15" s="1"/>
  <c r="AB926" i="15" s="1"/>
  <c r="AH926" i="15" a="1"/>
  <c r="AH926" i="15" s="1"/>
  <c r="AF927" i="15" l="1"/>
  <c r="AE927" i="15" s="1"/>
  <c r="AC928" i="15"/>
  <c r="AD928" i="15" l="1"/>
  <c r="AG927" i="15" a="1"/>
  <c r="AG927" i="15" s="1"/>
  <c r="AB927" i="15" s="1"/>
  <c r="AH927" i="15" a="1"/>
  <c r="AH927" i="15" s="1"/>
  <c r="AC929" i="15" l="1"/>
  <c r="AF928" i="15"/>
  <c r="AE928" i="15" s="1"/>
  <c r="AG928" i="15" l="1" a="1"/>
  <c r="AG928" i="15" s="1"/>
  <c r="AB928" i="15" s="1"/>
  <c r="AH928" i="15" a="1"/>
  <c r="AH928" i="15" s="1"/>
  <c r="AD929" i="15"/>
  <c r="AC930" i="15" l="1"/>
  <c r="AF929" i="15"/>
  <c r="AE929" i="15" s="1"/>
  <c r="AG929" i="15" l="1" a="1"/>
  <c r="AG929" i="15" s="1"/>
  <c r="AB929" i="15" s="1"/>
  <c r="AH929" i="15" a="1"/>
  <c r="AH929" i="15" s="1"/>
  <c r="AD930" i="15"/>
  <c r="AC931" i="15" l="1"/>
  <c r="AF930" i="15"/>
  <c r="AE930" i="15" s="1"/>
  <c r="AH930" i="15" l="1" a="1"/>
  <c r="AH930" i="15" s="1"/>
  <c r="AG930" i="15" a="1"/>
  <c r="AG930" i="15" s="1"/>
  <c r="AB930" i="15" s="1"/>
  <c r="AD931" i="15"/>
  <c r="AF931" i="15" l="1"/>
  <c r="AE931" i="15" s="1"/>
  <c r="AC932" i="15"/>
  <c r="AD932" i="15" l="1"/>
  <c r="AG931" i="15" a="1"/>
  <c r="AG931" i="15" s="1"/>
  <c r="AB931" i="15" s="1"/>
  <c r="AH931" i="15" a="1"/>
  <c r="AH931" i="15" s="1"/>
  <c r="AC933" i="15" l="1"/>
  <c r="AF932" i="15"/>
  <c r="AE932" i="15" s="1"/>
  <c r="AG932" i="15" l="1" a="1"/>
  <c r="AG932" i="15" s="1"/>
  <c r="AB932" i="15" s="1"/>
  <c r="AH932" i="15" a="1"/>
  <c r="AH932" i="15" s="1"/>
  <c r="AD933" i="15"/>
  <c r="AF933" i="15" l="1"/>
  <c r="AE933" i="15" s="1"/>
  <c r="AC934" i="15"/>
  <c r="AD934" i="15" l="1"/>
  <c r="AG933" i="15" a="1"/>
  <c r="AG933" i="15" s="1"/>
  <c r="AB933" i="15" s="1"/>
  <c r="AH933" i="15" a="1"/>
  <c r="AH933" i="15" s="1"/>
  <c r="AC935" i="15" l="1"/>
  <c r="AF934" i="15"/>
  <c r="AE934" i="15" s="1"/>
  <c r="AG934" i="15" l="1" a="1"/>
  <c r="AG934" i="15" s="1"/>
  <c r="AB934" i="15" s="1"/>
  <c r="AH934" i="15" a="1"/>
  <c r="AH934" i="15" s="1"/>
  <c r="AD935" i="15"/>
  <c r="AF935" i="15" l="1"/>
  <c r="AE935" i="15" s="1"/>
  <c r="AC936" i="15"/>
  <c r="AD936" i="15" l="1"/>
  <c r="AG935" i="15" a="1"/>
  <c r="AG935" i="15" s="1"/>
  <c r="AB935" i="15" s="1"/>
  <c r="AH935" i="15" a="1"/>
  <c r="AH935" i="15" s="1"/>
  <c r="AC937" i="15" l="1"/>
  <c r="AF936" i="15"/>
  <c r="AE936" i="15" s="1"/>
  <c r="AG936" i="15" l="1" a="1"/>
  <c r="AG936" i="15" s="1"/>
  <c r="AB936" i="15" s="1"/>
  <c r="AH936" i="15" a="1"/>
  <c r="AH936" i="15" s="1"/>
  <c r="AD937" i="15"/>
  <c r="AC938" i="15" l="1"/>
  <c r="AF937" i="15"/>
  <c r="AE937" i="15" s="1"/>
  <c r="AG937" i="15" l="1" a="1"/>
  <c r="AG937" i="15" s="1"/>
  <c r="AB937" i="15" s="1"/>
  <c r="AH937" i="15" a="1"/>
  <c r="AH937" i="15" s="1"/>
  <c r="AD938" i="15"/>
  <c r="AC939" i="15" l="1"/>
  <c r="AF938" i="15"/>
  <c r="AE938" i="15" s="1"/>
  <c r="AG938" i="15" l="1" a="1"/>
  <c r="AG938" i="15" s="1"/>
  <c r="AB938" i="15" s="1"/>
  <c r="AH938" i="15" a="1"/>
  <c r="AH938" i="15" s="1"/>
  <c r="AD939" i="15"/>
  <c r="AF939" i="15" l="1"/>
  <c r="AE939" i="15" s="1"/>
  <c r="AC940" i="15"/>
  <c r="AD940" i="15" l="1"/>
  <c r="AG939" i="15" a="1"/>
  <c r="AG939" i="15" s="1"/>
  <c r="AB939" i="15" s="1"/>
  <c r="AH939" i="15" a="1"/>
  <c r="AH939" i="15" s="1"/>
  <c r="AC941" i="15" l="1"/>
  <c r="AF940" i="15"/>
  <c r="AE940" i="15" s="1"/>
  <c r="AG940" i="15" l="1" a="1"/>
  <c r="AG940" i="15" s="1"/>
  <c r="AB940" i="15" s="1"/>
  <c r="AH940" i="15" a="1"/>
  <c r="AH940" i="15" s="1"/>
  <c r="AD941" i="15"/>
  <c r="AF941" i="15" l="1"/>
  <c r="AE941" i="15" s="1"/>
  <c r="AC942" i="15"/>
  <c r="AD942" i="15" l="1"/>
  <c r="AG941" i="15" a="1"/>
  <c r="AG941" i="15" s="1"/>
  <c r="AB941" i="15" s="1"/>
  <c r="AH941" i="15" a="1"/>
  <c r="AH941" i="15" s="1"/>
  <c r="AF942" i="15" l="1"/>
  <c r="AE942" i="15" s="1"/>
  <c r="AC943" i="15"/>
  <c r="AD943" i="15" l="1"/>
  <c r="AG942" i="15" a="1"/>
  <c r="AG942" i="15" s="1"/>
  <c r="AB942" i="15" s="1"/>
  <c r="AH942" i="15" a="1"/>
  <c r="AH942" i="15" s="1"/>
  <c r="AF943" i="15" l="1"/>
  <c r="AE943" i="15" s="1"/>
  <c r="AC944" i="15"/>
  <c r="AD944" i="15" l="1"/>
  <c r="AG943" i="15" a="1"/>
  <c r="AG943" i="15" s="1"/>
  <c r="AB943" i="15" s="1"/>
  <c r="AH943" i="15" a="1"/>
  <c r="AH943" i="15" s="1"/>
  <c r="AC945" i="15" l="1"/>
  <c r="AF944" i="15"/>
  <c r="AE944" i="15" s="1"/>
  <c r="AG944" i="15" l="1" a="1"/>
  <c r="AG944" i="15" s="1"/>
  <c r="AB944" i="15" s="1"/>
  <c r="AH944" i="15" a="1"/>
  <c r="AH944" i="15" s="1"/>
  <c r="AD945" i="15"/>
  <c r="AC946" i="15" l="1"/>
  <c r="AF945" i="15"/>
  <c r="AE945" i="15" s="1"/>
  <c r="AG945" i="15" l="1" a="1"/>
  <c r="AG945" i="15" s="1"/>
  <c r="AB945" i="15" s="1"/>
  <c r="AH945" i="15" a="1"/>
  <c r="AH945" i="15" s="1"/>
  <c r="AD946" i="15"/>
  <c r="AC947" i="15" l="1"/>
  <c r="AF946" i="15"/>
  <c r="AE946" i="15" s="1"/>
  <c r="AH946" i="15" l="1" a="1"/>
  <c r="AH946" i="15" s="1"/>
  <c r="AG946" i="15" a="1"/>
  <c r="AG946" i="15" s="1"/>
  <c r="AB946" i="15" s="1"/>
  <c r="AD947" i="15"/>
  <c r="AF947" i="15" l="1"/>
  <c r="AE947" i="15" s="1"/>
  <c r="AC948" i="15"/>
  <c r="AD948" i="15" l="1"/>
  <c r="AG947" i="15" a="1"/>
  <c r="AG947" i="15" s="1"/>
  <c r="AB947" i="15" s="1"/>
  <c r="AH947" i="15" a="1"/>
  <c r="AH947" i="15" s="1"/>
  <c r="AC949" i="15" l="1"/>
  <c r="AF948" i="15"/>
  <c r="AE948" i="15" s="1"/>
  <c r="AG948" i="15" l="1" a="1"/>
  <c r="AG948" i="15" s="1"/>
  <c r="AB948" i="15" s="1"/>
  <c r="AH948" i="15" a="1"/>
  <c r="AH948" i="15" s="1"/>
  <c r="AD949" i="15"/>
  <c r="AF949" i="15" l="1"/>
  <c r="AE949" i="15" s="1"/>
  <c r="AC950" i="15"/>
  <c r="AD950" i="15" l="1"/>
  <c r="AG949" i="15" a="1"/>
  <c r="AG949" i="15" s="1"/>
  <c r="AB949" i="15" s="1"/>
  <c r="AH949" i="15" a="1"/>
  <c r="AH949" i="15" s="1"/>
  <c r="AC951" i="15" l="1"/>
  <c r="AF950" i="15"/>
  <c r="AE950" i="15" s="1"/>
  <c r="AH950" i="15" l="1" a="1"/>
  <c r="AH950" i="15" s="1"/>
  <c r="AG950" i="15" a="1"/>
  <c r="AG950" i="15" s="1"/>
  <c r="AB950" i="15" s="1"/>
  <c r="AD951" i="15"/>
  <c r="AF951" i="15" l="1"/>
  <c r="AE951" i="15" s="1"/>
  <c r="AC952" i="15"/>
  <c r="AD952" i="15" l="1"/>
  <c r="AG951" i="15" a="1"/>
  <c r="AG951" i="15" s="1"/>
  <c r="AB951" i="15" s="1"/>
  <c r="AH951" i="15" a="1"/>
  <c r="AH951" i="15" s="1"/>
  <c r="AC953" i="15" l="1"/>
  <c r="AF952" i="15"/>
  <c r="AE952" i="15" s="1"/>
  <c r="AG952" i="15" l="1" a="1"/>
  <c r="AG952" i="15" s="1"/>
  <c r="AB952" i="15" s="1"/>
  <c r="AH952" i="15" a="1"/>
  <c r="AH952" i="15" s="1"/>
  <c r="AD953" i="15"/>
  <c r="AC954" i="15" l="1"/>
  <c r="AF953" i="15"/>
  <c r="AE953" i="15" s="1"/>
  <c r="AG953" i="15" l="1" a="1"/>
  <c r="AG953" i="15" s="1"/>
  <c r="AB953" i="15" s="1"/>
  <c r="AH953" i="15" a="1"/>
  <c r="AH953" i="15" s="1"/>
  <c r="AD954" i="15"/>
  <c r="AC955" i="15" l="1"/>
  <c r="AF954" i="15"/>
  <c r="AE954" i="15" s="1"/>
  <c r="AG954" i="15" l="1" a="1"/>
  <c r="AG954" i="15" s="1"/>
  <c r="AB954" i="15" s="1"/>
  <c r="AH954" i="15" a="1"/>
  <c r="AH954" i="15" s="1"/>
  <c r="AD955" i="15"/>
  <c r="AF955" i="15" l="1"/>
  <c r="AE955" i="15" s="1"/>
  <c r="AC956" i="15"/>
  <c r="AD956" i="15" l="1"/>
  <c r="AG955" i="15" a="1"/>
  <c r="AG955" i="15" s="1"/>
  <c r="AB955" i="15" s="1"/>
  <c r="AH955" i="15" a="1"/>
  <c r="AH955" i="15" s="1"/>
  <c r="AC957" i="15" l="1"/>
  <c r="AF956" i="15"/>
  <c r="AE956" i="15" s="1"/>
  <c r="AH956" i="15" l="1" a="1"/>
  <c r="AH956" i="15" s="1"/>
  <c r="AG956" i="15" a="1"/>
  <c r="AG956" i="15" s="1"/>
  <c r="AB956" i="15" s="1"/>
  <c r="AD957" i="15"/>
  <c r="AF957" i="15" l="1"/>
  <c r="AE957" i="15" s="1"/>
  <c r="AC958" i="15"/>
  <c r="AD958" i="15" l="1"/>
  <c r="AG957" i="15" a="1"/>
  <c r="AG957" i="15" s="1"/>
  <c r="AB957" i="15" s="1"/>
  <c r="AH957" i="15" a="1"/>
  <c r="AH957" i="15" s="1"/>
  <c r="AF958" i="15" l="1"/>
  <c r="AE958" i="15" s="1"/>
  <c r="AC959" i="15"/>
  <c r="AD959" i="15" l="1"/>
  <c r="AG958" i="15" a="1"/>
  <c r="AG958" i="15" s="1"/>
  <c r="AB958" i="15" s="1"/>
  <c r="AH958" i="15" a="1"/>
  <c r="AH958" i="15" s="1"/>
  <c r="AF959" i="15" l="1"/>
  <c r="AE959" i="15" s="1"/>
  <c r="AC960" i="15"/>
  <c r="AD960" i="15" l="1"/>
  <c r="AG959" i="15" a="1"/>
  <c r="AG959" i="15" s="1"/>
  <c r="AB959" i="15" s="1"/>
  <c r="AH959" i="15" a="1"/>
  <c r="AH959" i="15" s="1"/>
  <c r="AF960" i="15" l="1"/>
  <c r="AE960" i="15" s="1"/>
  <c r="AC961" i="15"/>
  <c r="AD961" i="15" l="1"/>
  <c r="AG960" i="15" a="1"/>
  <c r="AG960" i="15" s="1"/>
  <c r="AB960" i="15" s="1"/>
  <c r="AH960" i="15" a="1"/>
  <c r="AH960" i="15" s="1"/>
  <c r="AC962" i="15" l="1"/>
  <c r="AF961" i="15"/>
  <c r="AE961" i="15" s="1"/>
  <c r="AG961" i="15" l="1" a="1"/>
  <c r="AG961" i="15" s="1"/>
  <c r="AB961" i="15" s="1"/>
  <c r="AH961" i="15" a="1"/>
  <c r="AH961" i="15" s="1"/>
  <c r="AD962" i="15"/>
  <c r="AC963" i="15" l="1"/>
  <c r="AF962" i="15"/>
  <c r="AE962" i="15" s="1"/>
  <c r="AG962" i="15" l="1" a="1"/>
  <c r="AG962" i="15" s="1"/>
  <c r="AB962" i="15" s="1"/>
  <c r="AH962" i="15" a="1"/>
  <c r="AH962" i="15" s="1"/>
  <c r="AD963" i="15"/>
  <c r="AC964" i="15" l="1"/>
  <c r="AF963" i="15"/>
  <c r="AE963" i="15" s="1"/>
  <c r="AG963" i="15" l="1" a="1"/>
  <c r="AG963" i="15" s="1"/>
  <c r="AB963" i="15" s="1"/>
  <c r="AH963" i="15" a="1"/>
  <c r="AH963" i="15" s="1"/>
  <c r="AD964" i="15"/>
  <c r="AF964" i="15" l="1"/>
  <c r="AE964" i="15" s="1"/>
  <c r="AC965" i="15"/>
  <c r="AD965" i="15" l="1"/>
  <c r="AG964" i="15" a="1"/>
  <c r="AG964" i="15" s="1"/>
  <c r="AB964" i="15" s="1"/>
  <c r="AH964" i="15" a="1"/>
  <c r="AH964" i="15" s="1"/>
  <c r="AF965" i="15" l="1"/>
  <c r="AE965" i="15" s="1"/>
  <c r="AC966" i="15"/>
  <c r="AD966" i="15" l="1"/>
  <c r="AG965" i="15" a="1"/>
  <c r="AG965" i="15" s="1"/>
  <c r="AB965" i="15" s="1"/>
  <c r="AH965" i="15" a="1"/>
  <c r="AH965" i="15" s="1"/>
  <c r="AF966" i="15" l="1"/>
  <c r="AE966" i="15" s="1"/>
  <c r="AC967" i="15"/>
  <c r="AD967" i="15" l="1"/>
  <c r="AG966" i="15" a="1"/>
  <c r="AG966" i="15" s="1"/>
  <c r="AB966" i="15" s="1"/>
  <c r="AH966" i="15" a="1"/>
  <c r="AH966" i="15" s="1"/>
  <c r="AF967" i="15" l="1"/>
  <c r="AE967" i="15" s="1"/>
  <c r="AC968" i="15"/>
  <c r="AD968" i="15" l="1"/>
  <c r="AG967" i="15" a="1"/>
  <c r="AG967" i="15" s="1"/>
  <c r="AB967" i="15" s="1"/>
  <c r="AH967" i="15" a="1"/>
  <c r="AH967" i="15" s="1"/>
  <c r="AC969" i="15" l="1"/>
  <c r="AF968" i="15"/>
  <c r="AE968" i="15" s="1"/>
  <c r="AG968" i="15" l="1" a="1"/>
  <c r="AG968" i="15" s="1"/>
  <c r="AB968" i="15" s="1"/>
  <c r="AH968" i="15" a="1"/>
  <c r="AH968" i="15" s="1"/>
  <c r="AD969" i="15"/>
  <c r="AC970" i="15" l="1"/>
  <c r="AF969" i="15"/>
  <c r="AE969" i="15" s="1"/>
  <c r="AG969" i="15" l="1" a="1"/>
  <c r="AG969" i="15" s="1"/>
  <c r="AB969" i="15" s="1"/>
  <c r="AH969" i="15" a="1"/>
  <c r="AH969" i="15" s="1"/>
  <c r="AD970" i="15"/>
  <c r="AC971" i="15" l="1"/>
  <c r="AF970" i="15"/>
  <c r="AE970" i="15" s="1"/>
  <c r="AG970" i="15" l="1" a="1"/>
  <c r="AG970" i="15" s="1"/>
  <c r="AB970" i="15" s="1"/>
  <c r="AH970" i="15" a="1"/>
  <c r="AH970" i="15" s="1"/>
  <c r="AD971" i="15"/>
  <c r="AC972" i="15" l="1"/>
  <c r="AF971" i="15"/>
  <c r="AE971" i="15" s="1"/>
  <c r="AH971" i="15" l="1" a="1"/>
  <c r="AH971" i="15" s="1"/>
  <c r="AG971" i="15" a="1"/>
  <c r="AG971" i="15" s="1"/>
  <c r="AB971" i="15" s="1"/>
  <c r="AD972" i="15"/>
  <c r="AF972" i="15" l="1"/>
  <c r="AE972" i="15" s="1"/>
  <c r="AC973" i="15"/>
  <c r="AD973" i="15" l="1"/>
  <c r="AG972" i="15" a="1"/>
  <c r="AG972" i="15" s="1"/>
  <c r="AB972" i="15" s="1"/>
  <c r="AH972" i="15" a="1"/>
  <c r="AH972" i="15" s="1"/>
  <c r="AF973" i="15" l="1"/>
  <c r="AE973" i="15" s="1"/>
  <c r="AC974" i="15"/>
  <c r="AD974" i="15" l="1"/>
  <c r="AG973" i="15" a="1"/>
  <c r="AG973" i="15" s="1"/>
  <c r="AB973" i="15" s="1"/>
  <c r="AH973" i="15" a="1"/>
  <c r="AH973" i="15" s="1"/>
  <c r="AC975" i="15" l="1"/>
  <c r="AF974" i="15"/>
  <c r="AE974" i="15" s="1"/>
  <c r="AG974" i="15" l="1" a="1"/>
  <c r="AG974" i="15" s="1"/>
  <c r="AB974" i="15" s="1"/>
  <c r="AH974" i="15" a="1"/>
  <c r="AH974" i="15" s="1"/>
  <c r="AD975" i="15"/>
  <c r="AF975" i="15" l="1"/>
  <c r="AE975" i="15" s="1"/>
  <c r="AC976" i="15"/>
  <c r="AD976" i="15" l="1"/>
  <c r="AG975" i="15" a="1"/>
  <c r="AG975" i="15" s="1"/>
  <c r="AB975" i="15" s="1"/>
  <c r="AH975" i="15" a="1"/>
  <c r="AH975" i="15" s="1"/>
  <c r="AF976" i="15" l="1"/>
  <c r="AE976" i="15" s="1"/>
  <c r="AC977" i="15"/>
  <c r="AD977" i="15" l="1"/>
  <c r="AG976" i="15" a="1"/>
  <c r="AG976" i="15" s="1"/>
  <c r="AB976" i="15" s="1"/>
  <c r="AH976" i="15" a="1"/>
  <c r="AH976" i="15" s="1"/>
  <c r="AC978" i="15" l="1"/>
  <c r="AF977" i="15"/>
  <c r="AE977" i="15" s="1"/>
  <c r="AG977" i="15" l="1" a="1"/>
  <c r="AG977" i="15" s="1"/>
  <c r="AB977" i="15" s="1"/>
  <c r="AH977" i="15" a="1"/>
  <c r="AH977" i="15" s="1"/>
  <c r="AD978" i="15"/>
  <c r="AC979" i="15" l="1"/>
  <c r="AF978" i="15"/>
  <c r="AE978" i="15" s="1"/>
  <c r="AH978" i="15" l="1" a="1"/>
  <c r="AH978" i="15" s="1"/>
  <c r="AG978" i="15" a="1"/>
  <c r="AG978" i="15" s="1"/>
  <c r="AB978" i="15" s="1"/>
  <c r="AD979" i="15"/>
  <c r="AC980" i="15" l="1"/>
  <c r="AF979" i="15"/>
  <c r="AE979" i="15" s="1"/>
  <c r="AG979" i="15" l="1" a="1"/>
  <c r="AG979" i="15" s="1"/>
  <c r="AB979" i="15" s="1"/>
  <c r="AH979" i="15" a="1"/>
  <c r="AH979" i="15" s="1"/>
  <c r="AD980" i="15"/>
  <c r="AF980" i="15" l="1"/>
  <c r="AE980" i="15" s="1"/>
  <c r="AC981" i="15"/>
  <c r="AD981" i="15" l="1"/>
  <c r="AG980" i="15" a="1"/>
  <c r="AG980" i="15" s="1"/>
  <c r="AB980" i="15" s="1"/>
  <c r="AH980" i="15" a="1"/>
  <c r="AH980" i="15" s="1"/>
  <c r="AF981" i="15" l="1"/>
  <c r="AE981" i="15" s="1"/>
  <c r="AC982" i="15"/>
  <c r="AD982" i="15" l="1"/>
  <c r="AG981" i="15" a="1"/>
  <c r="AG981" i="15" s="1"/>
  <c r="AB981" i="15" s="1"/>
  <c r="AH981" i="15" a="1"/>
  <c r="AH981" i="15" s="1"/>
  <c r="AF982" i="15" l="1"/>
  <c r="AE982" i="15" s="1"/>
  <c r="AC983" i="15"/>
  <c r="AD983" i="15" l="1"/>
  <c r="AG982" i="15" a="1"/>
  <c r="AG982" i="15" s="1"/>
  <c r="AB982" i="15" s="1"/>
  <c r="AH982" i="15" a="1"/>
  <c r="AH982" i="15" s="1"/>
  <c r="AC984" i="15" l="1"/>
  <c r="AF983" i="15"/>
  <c r="AE983" i="15" s="1"/>
  <c r="AG983" i="15" l="1" a="1"/>
  <c r="AG983" i="15" s="1"/>
  <c r="AB983" i="15" s="1"/>
  <c r="AH983" i="15" a="1"/>
  <c r="AH983" i="15" s="1"/>
  <c r="AD984" i="15"/>
  <c r="AF984" i="15" l="1"/>
  <c r="AE984" i="15" s="1"/>
  <c r="AC985" i="15"/>
  <c r="AD985" i="15" l="1"/>
  <c r="AG984" i="15" a="1"/>
  <c r="AG984" i="15" s="1"/>
  <c r="AB984" i="15" s="1"/>
  <c r="AH984" i="15" a="1"/>
  <c r="AH984" i="15" s="1"/>
  <c r="AC986" i="15" l="1"/>
  <c r="AF985" i="15"/>
  <c r="AE985" i="15" s="1"/>
  <c r="AG985" i="15" l="1" a="1"/>
  <c r="AG985" i="15" s="1"/>
  <c r="AB985" i="15" s="1"/>
  <c r="AH985" i="15" a="1"/>
  <c r="AH985" i="15" s="1"/>
  <c r="AD986" i="15"/>
  <c r="AC987" i="15" l="1"/>
  <c r="AF986" i="15"/>
  <c r="AE986" i="15" s="1"/>
  <c r="AG986" i="15" l="1" a="1"/>
  <c r="AG986" i="15" s="1"/>
  <c r="AB986" i="15" s="1"/>
  <c r="AH986" i="15" a="1"/>
  <c r="AH986" i="15" s="1"/>
  <c r="AD987" i="15"/>
  <c r="AF987" i="15" l="1"/>
  <c r="AE987" i="15" s="1"/>
  <c r="AC988" i="15"/>
  <c r="AD988" i="15" l="1"/>
  <c r="AG987" i="15" a="1"/>
  <c r="AG987" i="15" s="1"/>
  <c r="AB987" i="15" s="1"/>
  <c r="AH987" i="15" a="1"/>
  <c r="AH987" i="15" s="1"/>
  <c r="AF988" i="15" l="1"/>
  <c r="AE988" i="15" s="1"/>
  <c r="AC989" i="15"/>
  <c r="AD989" i="15" l="1"/>
  <c r="AG988" i="15" a="1"/>
  <c r="AG988" i="15" s="1"/>
  <c r="AB988" i="15" s="1"/>
  <c r="AH988" i="15" a="1"/>
  <c r="AH988" i="15" s="1"/>
  <c r="AF989" i="15" l="1"/>
  <c r="AE989" i="15" s="1"/>
  <c r="AC990" i="15"/>
  <c r="AD990" i="15" l="1"/>
  <c r="AG989" i="15" a="1"/>
  <c r="AG989" i="15" s="1"/>
  <c r="AB989" i="15" s="1"/>
  <c r="AH989" i="15" a="1"/>
  <c r="AH989" i="15" s="1"/>
  <c r="AF990" i="15" l="1"/>
  <c r="AE990" i="15" s="1"/>
  <c r="AC991" i="15"/>
  <c r="AD991" i="15" l="1"/>
  <c r="AG990" i="15" a="1"/>
  <c r="AG990" i="15" s="1"/>
  <c r="AB990" i="15" s="1"/>
  <c r="AH990" i="15" a="1"/>
  <c r="AH990" i="15" s="1"/>
  <c r="AC992" i="15" l="1"/>
  <c r="AF991" i="15"/>
  <c r="AE991" i="15" s="1"/>
  <c r="AG991" i="15" l="1" a="1"/>
  <c r="AG991" i="15" s="1"/>
  <c r="AB991" i="15" s="1"/>
  <c r="AH991" i="15" a="1"/>
  <c r="AH991" i="15" s="1"/>
  <c r="AD992" i="15"/>
  <c r="AF992" i="15" l="1"/>
  <c r="AE992" i="15" s="1"/>
  <c r="AC993" i="15"/>
  <c r="AD993" i="15" l="1"/>
  <c r="AG992" i="15" a="1"/>
  <c r="AG992" i="15" s="1"/>
  <c r="AB992" i="15" s="1"/>
  <c r="AH992" i="15" a="1"/>
  <c r="AH992" i="15" s="1"/>
  <c r="AC994" i="15" l="1"/>
  <c r="AF993" i="15"/>
  <c r="AE993" i="15" s="1"/>
  <c r="AG993" i="15" l="1" a="1"/>
  <c r="AG993" i="15" s="1"/>
  <c r="AB993" i="15" s="1"/>
  <c r="AH993" i="15" a="1"/>
  <c r="AH993" i="15" s="1"/>
  <c r="AD994" i="15"/>
  <c r="AC995" i="15" l="1"/>
  <c r="AF994" i="15"/>
  <c r="AE994" i="15" s="1"/>
  <c r="AG994" i="15" l="1" a="1"/>
  <c r="AG994" i="15" s="1"/>
  <c r="AB994" i="15" s="1"/>
  <c r="AH994" i="15" a="1"/>
  <c r="AH994" i="15" s="1"/>
  <c r="AD995" i="15"/>
  <c r="AC996" i="15" l="1"/>
  <c r="AF995" i="15"/>
  <c r="AE995" i="15" s="1"/>
  <c r="AG995" i="15" l="1" a="1"/>
  <c r="AG995" i="15" s="1"/>
  <c r="AB995" i="15" s="1"/>
  <c r="AH995" i="15" a="1"/>
  <c r="AH995" i="15" s="1"/>
  <c r="AD996" i="15"/>
  <c r="AF996" i="15" l="1"/>
  <c r="AE996" i="15" s="1"/>
  <c r="AC997" i="15"/>
  <c r="AD997" i="15" l="1"/>
  <c r="AH996" i="15" a="1"/>
  <c r="AH996" i="15" s="1"/>
  <c r="AG996" i="15" a="1"/>
  <c r="AG996" i="15" s="1"/>
  <c r="AB996" i="15" s="1"/>
  <c r="AF997" i="15" l="1"/>
  <c r="AE997" i="15" s="1"/>
  <c r="AC998" i="15"/>
  <c r="AD998" i="15" l="1"/>
  <c r="AG997" i="15" a="1"/>
  <c r="AG997" i="15" s="1"/>
  <c r="AB997" i="15" s="1"/>
  <c r="AH997" i="15" a="1"/>
  <c r="AH997" i="15" s="1"/>
  <c r="AF998" i="15" l="1"/>
  <c r="AE998" i="15" s="1"/>
  <c r="AC999" i="15"/>
  <c r="AD999" i="15" l="1"/>
  <c r="AG998" i="15" a="1"/>
  <c r="AG998" i="15" s="1"/>
  <c r="AB998" i="15" s="1"/>
  <c r="AH998" i="15" a="1"/>
  <c r="AH998" i="15" s="1"/>
  <c r="AF999" i="15" l="1"/>
  <c r="AE999" i="15" s="1"/>
  <c r="AC1000" i="15"/>
  <c r="AD1000" i="15" l="1"/>
  <c r="AG999" i="15" a="1"/>
  <c r="AG999" i="15" s="1"/>
  <c r="AB999" i="15" s="1"/>
  <c r="AH999" i="15" a="1"/>
  <c r="AH999" i="15" s="1"/>
  <c r="AC1001" i="15" l="1"/>
  <c r="AF1000" i="15"/>
  <c r="AE1000" i="15" s="1"/>
  <c r="AH1000" i="15" l="1" a="1"/>
  <c r="AH1000" i="15" s="1"/>
  <c r="AG1000" i="15" a="1"/>
  <c r="AG1000" i="15" s="1"/>
  <c r="AB1000" i="15" s="1"/>
  <c r="AD1001" i="15"/>
  <c r="AC1002" i="15" l="1"/>
  <c r="AF1001" i="15"/>
  <c r="AE1001" i="15" s="1"/>
  <c r="AG1001" i="15" l="1" a="1"/>
  <c r="AG1001" i="15" s="1"/>
  <c r="AB1001" i="15" s="1"/>
  <c r="AH1001" i="15" a="1"/>
  <c r="AH1001" i="15" s="1"/>
  <c r="AD1002" i="15"/>
  <c r="AC1003" i="15" l="1"/>
  <c r="AF1002" i="15"/>
  <c r="AE1002" i="15" s="1"/>
  <c r="AG1002" i="15" l="1" a="1"/>
  <c r="AG1002" i="15" s="1"/>
  <c r="AB1002" i="15" s="1"/>
  <c r="AH1002" i="15" a="1"/>
  <c r="AH1002" i="15" s="1"/>
  <c r="AD1003" i="15"/>
  <c r="AC1004" i="15" l="1"/>
  <c r="AF1003" i="15"/>
  <c r="AE1003" i="15" s="1"/>
  <c r="AG1003" i="15" l="1" a="1"/>
  <c r="AG1003" i="15" s="1"/>
  <c r="AB1003" i="15" s="1"/>
  <c r="AH1003" i="15" a="1"/>
  <c r="AH1003" i="15" s="1"/>
  <c r="AD1004" i="15"/>
  <c r="AF1004" i="15" l="1"/>
  <c r="AE1004" i="15" s="1"/>
  <c r="AC1005" i="15"/>
  <c r="AD1005" i="15" l="1"/>
  <c r="AG1004" i="15" a="1"/>
  <c r="AG1004" i="15" s="1"/>
  <c r="AB1004" i="15" s="1"/>
  <c r="AH1004" i="15" a="1"/>
  <c r="AH1004" i="15" s="1"/>
  <c r="AF1005" i="15" l="1"/>
  <c r="AE1005" i="15" s="1"/>
  <c r="AC1006" i="15"/>
  <c r="AD1006" i="15" l="1"/>
  <c r="AG1005" i="15" a="1"/>
  <c r="AG1005" i="15" s="1"/>
  <c r="AB1005" i="15" s="1"/>
  <c r="AH1005" i="15" a="1"/>
  <c r="AH1005" i="15" s="1"/>
  <c r="AC1007" i="15" l="1"/>
  <c r="AF1006" i="15"/>
  <c r="AE1006" i="15" s="1"/>
  <c r="AG1006" i="15" l="1" a="1"/>
  <c r="AG1006" i="15" s="1"/>
  <c r="AB1006" i="15" s="1"/>
  <c r="AH1006" i="15" a="1"/>
  <c r="AH1006" i="15" s="1"/>
  <c r="AD1007" i="15"/>
  <c r="AF1007" i="15" l="1"/>
  <c r="AE1007" i="15" s="1"/>
  <c r="AC1008" i="15"/>
  <c r="AD1008" i="15" l="1"/>
  <c r="AG1007" i="15" a="1"/>
  <c r="AG1007" i="15" s="1"/>
  <c r="AB1007" i="15" s="1"/>
  <c r="AH1007" i="15" a="1"/>
  <c r="AH1007" i="15" s="1"/>
  <c r="AF1008" i="15" l="1"/>
  <c r="AE1008" i="15" s="1"/>
  <c r="AC1009" i="15"/>
  <c r="AD1009" i="15" l="1"/>
  <c r="AG1008" i="15" a="1"/>
  <c r="AG1008" i="15" s="1"/>
  <c r="AB1008" i="15" s="1"/>
  <c r="AH1008" i="15" a="1"/>
  <c r="AH1008" i="15" s="1"/>
  <c r="AC1010" i="15" l="1"/>
  <c r="AF1009" i="15"/>
  <c r="AE1009" i="15" s="1"/>
  <c r="AG1009" i="15" l="1" a="1"/>
  <c r="AG1009" i="15" s="1"/>
  <c r="AB1009" i="15" s="1"/>
  <c r="AH1009" i="15" a="1"/>
  <c r="AH1009" i="15" s="1"/>
  <c r="AD1010" i="15"/>
  <c r="AC1011" i="15" l="1"/>
  <c r="AF1010" i="15"/>
  <c r="AE1010" i="15" s="1"/>
  <c r="AG1010" i="15" l="1" a="1"/>
  <c r="AG1010" i="15" s="1"/>
  <c r="AB1010" i="15" s="1"/>
  <c r="AH1010" i="15" a="1"/>
  <c r="AH1010" i="15" s="1"/>
  <c r="AD1011" i="15"/>
  <c r="AC1012" i="15" l="1"/>
  <c r="AF1011" i="15"/>
  <c r="AE1011" i="15" s="1"/>
  <c r="AG1011" i="15" l="1" a="1"/>
  <c r="AG1011" i="15" s="1"/>
  <c r="AB1011" i="15" s="1"/>
  <c r="AH1011" i="15" a="1"/>
  <c r="AH1011" i="15" s="1"/>
  <c r="AD1012" i="15"/>
  <c r="AF1012" i="15" l="1"/>
  <c r="AE1012" i="15" s="1"/>
  <c r="AC1013" i="15"/>
  <c r="AD1013" i="15" l="1"/>
  <c r="AG1012" i="15" a="1"/>
  <c r="AG1012" i="15" s="1"/>
  <c r="AB1012" i="15" s="1"/>
  <c r="AH1012" i="15" a="1"/>
  <c r="AH1012" i="15" s="1"/>
  <c r="AF1013" i="15" l="1"/>
  <c r="AE1013" i="15" s="1"/>
  <c r="AC1014" i="15"/>
  <c r="AD1014" i="15" l="1"/>
  <c r="AG1013" i="15" a="1"/>
  <c r="AG1013" i="15" s="1"/>
  <c r="AB1013" i="15" s="1"/>
  <c r="AH1013" i="15" a="1"/>
  <c r="AH1013" i="15" s="1"/>
  <c r="AF1014" i="15" l="1"/>
  <c r="AE1014" i="15" s="1"/>
  <c r="AC1015" i="15"/>
  <c r="AD1015" i="15" l="1"/>
  <c r="AG1014" i="15" a="1"/>
  <c r="AG1014" i="15" s="1"/>
  <c r="AB1014" i="15" s="1"/>
  <c r="AH1014" i="15" a="1"/>
  <c r="AH1014" i="15" s="1"/>
  <c r="AC1016" i="15" l="1"/>
  <c r="AF1015" i="15"/>
  <c r="AE1015" i="15" s="1"/>
  <c r="AG1015" i="15" l="1" a="1"/>
  <c r="AG1015" i="15" s="1"/>
  <c r="AB1015" i="15" s="1"/>
  <c r="AH1015" i="15" a="1"/>
  <c r="AH1015" i="15" s="1"/>
  <c r="AD1016" i="15"/>
  <c r="AF1016" i="15" l="1"/>
  <c r="AE1016" i="15" s="1"/>
  <c r="AC1017" i="15"/>
  <c r="AD1017" i="15" l="1"/>
  <c r="AG1016" i="15" a="1"/>
  <c r="AG1016" i="15" s="1"/>
  <c r="AB1016" i="15" s="1"/>
  <c r="AH1016" i="15" a="1"/>
  <c r="AH1016" i="15" s="1"/>
  <c r="AC1018" i="15" l="1"/>
  <c r="AF1017" i="15"/>
  <c r="AE1017" i="15" s="1"/>
  <c r="AG1017" i="15" l="1" a="1"/>
  <c r="AG1017" i="15" s="1"/>
  <c r="AB1017" i="15" s="1"/>
  <c r="AH1017" i="15" a="1"/>
  <c r="AH1017" i="15" s="1"/>
  <c r="AD1018" i="15"/>
  <c r="AC1019" i="15" l="1"/>
  <c r="AF1018" i="15"/>
  <c r="AE1018" i="15" s="1"/>
  <c r="AG1018" i="15" l="1" a="1"/>
  <c r="AG1018" i="15" s="1"/>
  <c r="AB1018" i="15" s="1"/>
  <c r="AH1018" i="15" a="1"/>
  <c r="AH1018" i="15" s="1"/>
  <c r="AD1019" i="15"/>
  <c r="AF1019" i="15" l="1"/>
  <c r="AE1019" i="15" s="1"/>
  <c r="AC1020" i="15"/>
  <c r="AD1020" i="15" l="1"/>
  <c r="AG1019" i="15" a="1"/>
  <c r="AG1019" i="15" s="1"/>
  <c r="AB1019" i="15" s="1"/>
  <c r="AH1019" i="15" a="1"/>
  <c r="AH1019" i="15" s="1"/>
  <c r="AF1020" i="15" l="1"/>
  <c r="AE1020" i="15" s="1"/>
  <c r="AC1021" i="15"/>
  <c r="AD1021" i="15" l="1"/>
  <c r="AG1020" i="15" a="1"/>
  <c r="AG1020" i="15" s="1"/>
  <c r="AB1020" i="15" s="1"/>
  <c r="AH1020" i="15" a="1"/>
  <c r="AH1020" i="15" s="1"/>
  <c r="AF1021" i="15" l="1"/>
  <c r="AE1021" i="15" s="1"/>
  <c r="AC1022" i="15"/>
  <c r="AD1022" i="15" l="1"/>
  <c r="AG1021" i="15" a="1"/>
  <c r="AG1021" i="15" s="1"/>
  <c r="AB1021" i="15" s="1"/>
  <c r="AH1021" i="15" a="1"/>
  <c r="AH1021" i="15" s="1"/>
  <c r="AF1022" i="15" l="1"/>
  <c r="AE1022" i="15" s="1"/>
  <c r="AC1023" i="15"/>
  <c r="AD1023" i="15" l="1"/>
  <c r="AG1022" i="15" a="1"/>
  <c r="AG1022" i="15" s="1"/>
  <c r="AB1022" i="15" s="1"/>
  <c r="AH1022" i="15" a="1"/>
  <c r="AH1022" i="15" s="1"/>
  <c r="AC1024" i="15" l="1"/>
  <c r="AF1023" i="15"/>
  <c r="AE1023" i="15" s="1"/>
  <c r="AG1023" i="15" l="1" a="1"/>
  <c r="AG1023" i="15" s="1"/>
  <c r="AB1023" i="15" s="1"/>
  <c r="AH1023" i="15" a="1"/>
  <c r="AH1023" i="15" s="1"/>
  <c r="AD1024" i="15"/>
  <c r="AF1024" i="15" l="1"/>
  <c r="AE1024" i="15" s="1"/>
  <c r="AC1025" i="15"/>
  <c r="AD1025" i="15" l="1"/>
  <c r="AG1024" i="15" a="1"/>
  <c r="AG1024" i="15" s="1"/>
  <c r="AB1024" i="15" s="1"/>
  <c r="AH1024" i="15" a="1"/>
  <c r="AH1024" i="15" s="1"/>
  <c r="AC1026" i="15" l="1"/>
  <c r="AF1025" i="15"/>
  <c r="AE1025" i="15" s="1"/>
  <c r="AG1025" i="15" l="1" a="1"/>
  <c r="AG1025" i="15" s="1"/>
  <c r="AB1025" i="15" s="1"/>
  <c r="AH1025" i="15" a="1"/>
  <c r="AH1025" i="15" s="1"/>
  <c r="AD1026" i="15"/>
  <c r="AC1027" i="15" l="1"/>
  <c r="AF1026" i="15"/>
  <c r="AE1026" i="15" s="1"/>
  <c r="AG1026" i="15" l="1" a="1"/>
  <c r="AG1026" i="15" s="1"/>
  <c r="AB1026" i="15" s="1"/>
  <c r="AH1026" i="15" a="1"/>
  <c r="AH1026" i="15" s="1"/>
  <c r="AD1027" i="15"/>
  <c r="AC1028" i="15" l="1"/>
  <c r="AF1027" i="15"/>
  <c r="AE1027" i="15" s="1"/>
  <c r="AG1027" i="15" l="1" a="1"/>
  <c r="AG1027" i="15" s="1"/>
  <c r="AB1027" i="15" s="1"/>
  <c r="AH1027" i="15" a="1"/>
  <c r="AH1027" i="15" s="1"/>
  <c r="AD1028" i="15"/>
  <c r="AF1028" i="15" l="1"/>
  <c r="AE1028" i="15" s="1"/>
  <c r="AC1029" i="15"/>
  <c r="AD1029" i="15" l="1"/>
  <c r="AH1028" i="15" a="1"/>
  <c r="AH1028" i="15" s="1"/>
  <c r="AG1028" i="15" a="1"/>
  <c r="AG1028" i="15" s="1"/>
  <c r="AB1028" i="15" s="1"/>
  <c r="AF1029" i="15" l="1"/>
  <c r="AE1029" i="15" s="1"/>
  <c r="AC1030" i="15"/>
  <c r="AD1030" i="15" l="1"/>
  <c r="AH1029" i="15" a="1"/>
  <c r="AH1029" i="15" s="1"/>
  <c r="AG1029" i="15" a="1"/>
  <c r="AG1029" i="15" s="1"/>
  <c r="AB1029" i="15" s="1"/>
  <c r="AF1030" i="15" l="1"/>
  <c r="AE1030" i="15" s="1"/>
  <c r="AC1031" i="15"/>
  <c r="AD1031" i="15" l="1"/>
  <c r="AG1030" i="15" a="1"/>
  <c r="AG1030" i="15" s="1"/>
  <c r="AB1030" i="15" s="1"/>
  <c r="AH1030" i="15" a="1"/>
  <c r="AH1030" i="15" s="1"/>
  <c r="AF1031" i="15" l="1"/>
  <c r="AE1031" i="15" s="1"/>
  <c r="AC1032" i="15"/>
  <c r="AD1032" i="15" l="1"/>
  <c r="AG1031" i="15" a="1"/>
  <c r="AG1031" i="15" s="1"/>
  <c r="AB1031" i="15" s="1"/>
  <c r="AH1031" i="15" a="1"/>
  <c r="AH1031" i="15" s="1"/>
  <c r="AC1033" i="15" l="1"/>
  <c r="AF1032" i="15"/>
  <c r="AE1032" i="15" s="1"/>
  <c r="AG1032" i="15" l="1" a="1"/>
  <c r="AG1032" i="15" s="1"/>
  <c r="AB1032" i="15" s="1"/>
  <c r="AH1032" i="15" a="1"/>
  <c r="AH1032" i="15" s="1"/>
  <c r="AD1033" i="15"/>
  <c r="AC1034" i="15" l="1"/>
  <c r="AF1033" i="15"/>
  <c r="AE1033" i="15" s="1"/>
  <c r="AG1033" i="15" l="1" a="1"/>
  <c r="AG1033" i="15" s="1"/>
  <c r="AB1033" i="15" s="1"/>
  <c r="AH1033" i="15" a="1"/>
  <c r="AH1033" i="15" s="1"/>
  <c r="AD1034" i="15"/>
  <c r="AC1035" i="15" l="1"/>
  <c r="AF1034" i="15"/>
  <c r="AE1034" i="15" s="1"/>
  <c r="AG1034" i="15" l="1" a="1"/>
  <c r="AG1034" i="15" s="1"/>
  <c r="AB1034" i="15" s="1"/>
  <c r="AH1034" i="15" a="1"/>
  <c r="AH1034" i="15" s="1"/>
  <c r="AD1035" i="15"/>
  <c r="AC1036" i="15" l="1"/>
  <c r="AF1035" i="15"/>
  <c r="AE1035" i="15" s="1"/>
  <c r="AH1035" i="15" l="1" a="1"/>
  <c r="AH1035" i="15" s="1"/>
  <c r="AG1035" i="15" a="1"/>
  <c r="AG1035" i="15" s="1"/>
  <c r="AB1035" i="15" s="1"/>
  <c r="AD1036" i="15"/>
  <c r="AF1036" i="15" l="1"/>
  <c r="AE1036" i="15" s="1"/>
  <c r="AC1037" i="15"/>
  <c r="AD1037" i="15" l="1"/>
  <c r="AH1036" i="15" a="1"/>
  <c r="AH1036" i="15" s="1"/>
  <c r="AG1036" i="15" a="1"/>
  <c r="AG1036" i="15" s="1"/>
  <c r="AB1036" i="15" s="1"/>
  <c r="AF1037" i="15" l="1"/>
  <c r="AE1037" i="15" s="1"/>
  <c r="AC1038" i="15"/>
  <c r="AD1038" i="15" l="1"/>
  <c r="AG1037" i="15" a="1"/>
  <c r="AG1037" i="15" s="1"/>
  <c r="AB1037" i="15" s="1"/>
  <c r="AH1037" i="15" a="1"/>
  <c r="AH1037" i="15" s="1"/>
  <c r="AC1039" i="15" l="1"/>
  <c r="AF1038" i="15"/>
  <c r="AE1038" i="15" s="1"/>
  <c r="AG1038" i="15" l="1" a="1"/>
  <c r="AG1038" i="15" s="1"/>
  <c r="AB1038" i="15" s="1"/>
  <c r="AH1038" i="15" a="1"/>
  <c r="AH1038" i="15" s="1"/>
  <c r="AD1039" i="15"/>
  <c r="AF1039" i="15" l="1"/>
  <c r="AE1039" i="15" s="1"/>
  <c r="AC1040" i="15"/>
  <c r="AD1040" i="15" l="1"/>
  <c r="AG1039" i="15" a="1"/>
  <c r="AG1039" i="15" s="1"/>
  <c r="AB1039" i="15" s="1"/>
  <c r="AH1039" i="15" a="1"/>
  <c r="AH1039" i="15" s="1"/>
  <c r="AF1040" i="15" l="1"/>
  <c r="AE1040" i="15" s="1"/>
  <c r="AC1041" i="15"/>
  <c r="AD1041" i="15" l="1"/>
  <c r="AG1040" i="15" a="1"/>
  <c r="AG1040" i="15" s="1"/>
  <c r="AB1040" i="15" s="1"/>
  <c r="AH1040" i="15" a="1"/>
  <c r="AH1040" i="15" s="1"/>
  <c r="AC1042" i="15" l="1"/>
  <c r="AF1041" i="15"/>
  <c r="AE1041" i="15" s="1"/>
  <c r="AG1041" i="15" l="1" a="1"/>
  <c r="AG1041" i="15" s="1"/>
  <c r="AB1041" i="15" s="1"/>
  <c r="AH1041" i="15" a="1"/>
  <c r="AH1041" i="15" s="1"/>
  <c r="AD1042" i="15"/>
  <c r="AC1043" i="15" l="1"/>
  <c r="AF1042" i="15"/>
  <c r="AE1042" i="15" s="1"/>
  <c r="AG1042" i="15" l="1" a="1"/>
  <c r="AG1042" i="15" s="1"/>
  <c r="AB1042" i="15" s="1"/>
  <c r="AH1042" i="15" a="1"/>
  <c r="AH1042" i="15" s="1"/>
  <c r="AD1043" i="15"/>
  <c r="AC1044" i="15" l="1"/>
  <c r="AF1043" i="15"/>
  <c r="AE1043" i="15" s="1"/>
  <c r="AG1043" i="15" l="1" a="1"/>
  <c r="AG1043" i="15" s="1"/>
  <c r="AB1043" i="15" s="1"/>
  <c r="AH1043" i="15" a="1"/>
  <c r="AH1043" i="15" s="1"/>
  <c r="AD1044" i="15"/>
  <c r="AC1045" i="15" l="1"/>
  <c r="AF1044" i="15"/>
  <c r="AE1044" i="15" s="1"/>
  <c r="AH1044" i="15" l="1" a="1"/>
  <c r="AH1044" i="15" s="1"/>
  <c r="AG1044" i="15" a="1"/>
  <c r="AG1044" i="15" s="1"/>
  <c r="AB1044" i="15" s="1"/>
  <c r="AD1045" i="15"/>
  <c r="AF1045" i="15" l="1"/>
  <c r="AE1045" i="15" s="1"/>
  <c r="AC1046" i="15"/>
  <c r="AD1046" i="15" l="1"/>
  <c r="AG1045" i="15" a="1"/>
  <c r="AG1045" i="15" s="1"/>
  <c r="AB1045" i="15" s="1"/>
  <c r="AH1045" i="15" a="1"/>
  <c r="AH1045" i="15" s="1"/>
  <c r="AF1046" i="15" l="1"/>
  <c r="AE1046" i="15" s="1"/>
  <c r="AC1047" i="15"/>
  <c r="AD1047" i="15" l="1"/>
  <c r="AH1046" i="15" a="1"/>
  <c r="AH1046" i="15" s="1"/>
  <c r="AG1046" i="15" a="1"/>
  <c r="AG1046" i="15" s="1"/>
  <c r="AB1046" i="15" s="1"/>
  <c r="AF1047" i="15" l="1"/>
  <c r="AE1047" i="15" s="1"/>
  <c r="AC1048" i="15"/>
  <c r="AD1048" i="15" l="1"/>
  <c r="AG1047" i="15" a="1"/>
  <c r="AG1047" i="15" s="1"/>
  <c r="AB1047" i="15" s="1"/>
  <c r="AH1047" i="15" a="1"/>
  <c r="AH1047" i="15" s="1"/>
  <c r="AC1049" i="15" l="1"/>
  <c r="AF1048" i="15"/>
  <c r="AE1048" i="15" s="1"/>
  <c r="AG1048" i="15" l="1" a="1"/>
  <c r="AG1048" i="15" s="1"/>
  <c r="AB1048" i="15" s="1"/>
  <c r="AH1048" i="15" a="1"/>
  <c r="AH1048" i="15" s="1"/>
  <c r="AD1049" i="15"/>
  <c r="AC1050" i="15" l="1"/>
  <c r="AF1049" i="15"/>
  <c r="AE1049" i="15" s="1"/>
  <c r="AG1049" i="15" l="1" a="1"/>
  <c r="AG1049" i="15" s="1"/>
  <c r="AB1049" i="15" s="1"/>
  <c r="AH1049" i="15" a="1"/>
  <c r="AH1049" i="15" s="1"/>
  <c r="AD1050" i="15"/>
  <c r="AC1051" i="15" l="1"/>
  <c r="AF1050" i="15"/>
  <c r="AE1050" i="15" s="1"/>
  <c r="AG1050" i="15" l="1" a="1"/>
  <c r="AG1050" i="15" s="1"/>
  <c r="AB1050" i="15" s="1"/>
  <c r="AH1050" i="15" a="1"/>
  <c r="AH1050" i="15" s="1"/>
  <c r="AD1051" i="15"/>
  <c r="AC1052" i="15" l="1"/>
  <c r="AF1051" i="15"/>
  <c r="AE1051" i="15" s="1"/>
  <c r="AG1051" i="15" l="1" a="1"/>
  <c r="AG1051" i="15" s="1"/>
  <c r="AB1051" i="15" s="1"/>
  <c r="AH1051" i="15" a="1"/>
  <c r="AH1051" i="15" s="1"/>
  <c r="AD1052" i="15"/>
  <c r="AC1053" i="15" l="1"/>
  <c r="AF1052" i="15"/>
  <c r="AE1052" i="15" s="1"/>
  <c r="AH1052" i="15" l="1" a="1"/>
  <c r="AH1052" i="15" s="1"/>
  <c r="AG1052" i="15" a="1"/>
  <c r="AG1052" i="15" s="1"/>
  <c r="AB1052" i="15" s="1"/>
  <c r="AD1053" i="15"/>
  <c r="AF1053" i="15" l="1"/>
  <c r="AE1053" i="15" s="1"/>
  <c r="AC1054" i="15"/>
  <c r="AD1054" i="15" l="1"/>
  <c r="AH1053" i="15" a="1"/>
  <c r="AH1053" i="15" s="1"/>
  <c r="AG1053" i="15" a="1"/>
  <c r="AG1053" i="15" s="1"/>
  <c r="AB1053" i="15" s="1"/>
  <c r="AF1054" i="15" l="1"/>
  <c r="AE1054" i="15" s="1"/>
  <c r="AC1055" i="15"/>
  <c r="AD1055" i="15" l="1"/>
  <c r="AG1054" i="15" a="1"/>
  <c r="AG1054" i="15" s="1"/>
  <c r="AB1054" i="15" s="1"/>
  <c r="AH1054" i="15" a="1"/>
  <c r="AH1054" i="15" s="1"/>
  <c r="AF1055" i="15" l="1"/>
  <c r="AE1055" i="15" s="1"/>
  <c r="AC1056" i="15"/>
  <c r="AD1056" i="15" l="1"/>
  <c r="AG1055" i="15" a="1"/>
  <c r="AG1055" i="15" s="1"/>
  <c r="AB1055" i="15" s="1"/>
  <c r="AH1055" i="15" a="1"/>
  <c r="AH1055" i="15" s="1"/>
  <c r="AC1057" i="15" l="1"/>
  <c r="AF1056" i="15"/>
  <c r="AE1056" i="15" s="1"/>
  <c r="AG1056" i="15" l="1" a="1"/>
  <c r="AG1056" i="15" s="1"/>
  <c r="AB1056" i="15" s="1"/>
  <c r="AH1056" i="15" a="1"/>
  <c r="AH1056" i="15" s="1"/>
  <c r="AD1057" i="15"/>
  <c r="AC1058" i="15" l="1"/>
  <c r="AF1057" i="15"/>
  <c r="AE1057" i="15" s="1"/>
  <c r="AG1057" i="15" l="1" a="1"/>
  <c r="AG1057" i="15" s="1"/>
  <c r="AB1057" i="15" s="1"/>
  <c r="AH1057" i="15" a="1"/>
  <c r="AH1057" i="15" s="1"/>
  <c r="AD1058" i="15"/>
  <c r="AC1059" i="15" l="1"/>
  <c r="AF1058" i="15"/>
  <c r="AE1058" i="15" s="1"/>
  <c r="AH1058" i="15" l="1" a="1"/>
  <c r="AH1058" i="15" s="1"/>
  <c r="AG1058" i="15" a="1"/>
  <c r="AG1058" i="15" s="1"/>
  <c r="AB1058" i="15" s="1"/>
  <c r="AD1059" i="15"/>
  <c r="AC1060" i="15" l="1"/>
  <c r="AF1059" i="15"/>
  <c r="AE1059" i="15" s="1"/>
  <c r="AG1059" i="15" l="1" a="1"/>
  <c r="AG1059" i="15" s="1"/>
  <c r="AB1059" i="15" s="1"/>
  <c r="AH1059" i="15" a="1"/>
  <c r="AH1059" i="15" s="1"/>
  <c r="AD1060" i="15"/>
  <c r="AC1061" i="15" l="1"/>
  <c r="AF1060" i="15"/>
  <c r="AE1060" i="15" s="1"/>
  <c r="AG1060" i="15" l="1" a="1"/>
  <c r="AG1060" i="15" s="1"/>
  <c r="AB1060" i="15" s="1"/>
  <c r="AH1060" i="15" a="1"/>
  <c r="AH1060" i="15" s="1"/>
  <c r="AD1061" i="15"/>
  <c r="AF1061" i="15" l="1"/>
  <c r="AE1061" i="15" s="1"/>
  <c r="AC1062" i="15"/>
  <c r="AD1062" i="15" l="1"/>
  <c r="AH1061" i="15" a="1"/>
  <c r="AH1061" i="15" s="1"/>
  <c r="AG1061" i="15" a="1"/>
  <c r="AG1061" i="15" s="1"/>
  <c r="AB1061" i="15" s="1"/>
  <c r="AF1062" i="15" l="1"/>
  <c r="AE1062" i="15" s="1"/>
  <c r="AC1063" i="15"/>
  <c r="AD1063" i="15" l="1"/>
  <c r="AG1062" i="15" a="1"/>
  <c r="AG1062" i="15" s="1"/>
  <c r="AB1062" i="15" s="1"/>
  <c r="AH1062" i="15" a="1"/>
  <c r="AH1062" i="15" s="1"/>
  <c r="AF1063" i="15" l="1"/>
  <c r="AE1063" i="15" s="1"/>
  <c r="AC1064" i="15"/>
  <c r="AD1064" i="15" l="1"/>
  <c r="AG1063" i="15" a="1"/>
  <c r="AG1063" i="15" s="1"/>
  <c r="AB1063" i="15" s="1"/>
  <c r="AH1063" i="15" a="1"/>
  <c r="AH1063" i="15" s="1"/>
  <c r="AC1065" i="15" l="1"/>
  <c r="AF1064" i="15"/>
  <c r="AE1064" i="15" s="1"/>
  <c r="AG1064" i="15" l="1" a="1"/>
  <c r="AG1064" i="15" s="1"/>
  <c r="AB1064" i="15" s="1"/>
  <c r="AH1064" i="15" a="1"/>
  <c r="AH1064" i="15" s="1"/>
  <c r="AD1065" i="15"/>
  <c r="AC1066" i="15" l="1"/>
  <c r="AF1065" i="15"/>
  <c r="AE1065" i="15" s="1"/>
  <c r="AG1065" i="15" l="1" a="1"/>
  <c r="AG1065" i="15" s="1"/>
  <c r="AB1065" i="15" s="1"/>
  <c r="AH1065" i="15" a="1"/>
  <c r="AH1065" i="15" s="1"/>
  <c r="AD1066" i="15"/>
  <c r="AC1067" i="15" l="1"/>
  <c r="AF1066" i="15"/>
  <c r="AE1066" i="15" s="1"/>
  <c r="AG1066" i="15" l="1" a="1"/>
  <c r="AG1066" i="15" s="1"/>
  <c r="AB1066" i="15" s="1"/>
  <c r="AH1066" i="15" a="1"/>
  <c r="AH1066" i="15" s="1"/>
  <c r="AD1067" i="15"/>
  <c r="AC1068" i="15" l="1"/>
  <c r="AF1067" i="15"/>
  <c r="AE1067" i="15" s="1"/>
  <c r="AG1067" i="15" l="1" a="1"/>
  <c r="AG1067" i="15" s="1"/>
  <c r="AB1067" i="15" s="1"/>
  <c r="AH1067" i="15" a="1"/>
  <c r="AH1067" i="15" s="1"/>
  <c r="AD1068" i="15"/>
  <c r="AC1069" i="15" l="1"/>
  <c r="AF1068" i="15"/>
  <c r="AE1068" i="15" s="1"/>
  <c r="AG1068" i="15" l="1" a="1"/>
  <c r="AG1068" i="15" s="1"/>
  <c r="AB1068" i="15" s="1"/>
  <c r="AH1068" i="15" a="1"/>
  <c r="AH1068" i="15" s="1"/>
  <c r="AD1069" i="15"/>
  <c r="AF1069" i="15" l="1"/>
  <c r="AE1069" i="15" s="1"/>
  <c r="AC1070" i="15"/>
  <c r="AD1070" i="15" l="1"/>
  <c r="AH1069" i="15" a="1"/>
  <c r="AH1069" i="15" s="1"/>
  <c r="AG1069" i="15" a="1"/>
  <c r="AG1069" i="15" s="1"/>
  <c r="AB1069" i="15" s="1"/>
  <c r="AF1070" i="15" l="1"/>
  <c r="AE1070" i="15" s="1"/>
  <c r="AC1071" i="15"/>
  <c r="AD1071" i="15" l="1"/>
  <c r="AG1070" i="15" a="1"/>
  <c r="AG1070" i="15" s="1"/>
  <c r="AB1070" i="15" s="1"/>
  <c r="AH1070" i="15" a="1"/>
  <c r="AH1070" i="15" s="1"/>
  <c r="AF1071" i="15" l="1"/>
  <c r="AE1071" i="15" s="1"/>
  <c r="AC1072" i="15"/>
  <c r="AD1072" i="15" l="1"/>
  <c r="AG1071" i="15" a="1"/>
  <c r="AG1071" i="15" s="1"/>
  <c r="AB1071" i="15" s="1"/>
  <c r="AH1071" i="15" a="1"/>
  <c r="AH1071" i="15" s="1"/>
  <c r="AC1073" i="15" l="1"/>
  <c r="AF1072" i="15"/>
  <c r="AE1072" i="15" s="1"/>
  <c r="AG1072" i="15" l="1" a="1"/>
  <c r="AG1072" i="15" s="1"/>
  <c r="AB1072" i="15" s="1"/>
  <c r="AH1072" i="15" a="1"/>
  <c r="AH1072" i="15" s="1"/>
  <c r="AD1073" i="15"/>
  <c r="AC1074" i="15" l="1"/>
  <c r="AF1073" i="15"/>
  <c r="AE1073" i="15" s="1"/>
  <c r="AG1073" i="15" l="1" a="1"/>
  <c r="AG1073" i="15" s="1"/>
  <c r="AB1073" i="15" s="1"/>
  <c r="AH1073" i="15" a="1"/>
  <c r="AH1073" i="15" s="1"/>
  <c r="AD1074" i="15"/>
  <c r="AC1075" i="15" l="1"/>
  <c r="AF1074" i="15"/>
  <c r="AE1074" i="15" s="1"/>
  <c r="AG1074" i="15" l="1" a="1"/>
  <c r="AG1074" i="15" s="1"/>
  <c r="AB1074" i="15" s="1"/>
  <c r="AH1074" i="15" a="1"/>
  <c r="AH1074" i="15" s="1"/>
  <c r="AD1075" i="15"/>
  <c r="AC1076" i="15" l="1"/>
  <c r="AF1075" i="15"/>
  <c r="AE1075" i="15" s="1"/>
  <c r="AG1075" i="15" l="1" a="1"/>
  <c r="AG1075" i="15" s="1"/>
  <c r="AB1075" i="15" s="1"/>
  <c r="AH1075" i="15" a="1"/>
  <c r="AH1075" i="15" s="1"/>
  <c r="AD1076" i="15"/>
  <c r="AC1077" i="15" l="1"/>
  <c r="AF1076" i="15"/>
  <c r="AE1076" i="15" s="1"/>
  <c r="AG1076" i="15" l="1" a="1"/>
  <c r="AG1076" i="15" s="1"/>
  <c r="AB1076" i="15" s="1"/>
  <c r="AH1076" i="15" a="1"/>
  <c r="AH1076" i="15" s="1"/>
  <c r="AD1077" i="15"/>
  <c r="AF1077" i="15" l="1"/>
  <c r="AE1077" i="15" s="1"/>
  <c r="AC1078" i="15"/>
  <c r="AD1078" i="15" l="1"/>
  <c r="AG1077" i="15" a="1"/>
  <c r="AG1077" i="15" s="1"/>
  <c r="AB1077" i="15" s="1"/>
  <c r="AH1077" i="15" a="1"/>
  <c r="AH1077" i="15" s="1"/>
  <c r="AF1078" i="15" l="1"/>
  <c r="AE1078" i="15" s="1"/>
  <c r="AC1079" i="15"/>
  <c r="AD1079" i="15" l="1"/>
  <c r="AH1078" i="15" a="1"/>
  <c r="AH1078" i="15" s="1"/>
  <c r="AG1078" i="15" a="1"/>
  <c r="AG1078" i="15" s="1"/>
  <c r="AB1078" i="15" s="1"/>
  <c r="AF1079" i="15" l="1"/>
  <c r="AE1079" i="15" s="1"/>
  <c r="AC1080" i="15"/>
  <c r="AD1080" i="15" l="1"/>
  <c r="AG1079" i="15" a="1"/>
  <c r="AG1079" i="15" s="1"/>
  <c r="AB1079" i="15" s="1"/>
  <c r="AH1079" i="15" a="1"/>
  <c r="AH1079" i="15" s="1"/>
  <c r="AC1081" i="15" l="1"/>
  <c r="AF1080" i="15"/>
  <c r="AE1080" i="15" s="1"/>
  <c r="AG1080" i="15" l="1" a="1"/>
  <c r="AG1080" i="15" s="1"/>
  <c r="AB1080" i="15" s="1"/>
  <c r="AH1080" i="15" a="1"/>
  <c r="AH1080" i="15" s="1"/>
  <c r="AD1081" i="15"/>
  <c r="AC1082" i="15" l="1"/>
  <c r="AF1081" i="15"/>
  <c r="AE1081" i="15" s="1"/>
  <c r="AG1081" i="15" l="1" a="1"/>
  <c r="AG1081" i="15" s="1"/>
  <c r="AB1081" i="15" s="1"/>
  <c r="AH1081" i="15" a="1"/>
  <c r="AH1081" i="15" s="1"/>
  <c r="AD1082" i="15"/>
  <c r="AC1083" i="15" l="1"/>
  <c r="AF1082" i="15"/>
  <c r="AE1082" i="15" s="1"/>
  <c r="AG1082" i="15" l="1" a="1"/>
  <c r="AG1082" i="15" s="1"/>
  <c r="AB1082" i="15" s="1"/>
  <c r="AH1082" i="15" a="1"/>
  <c r="AH1082" i="15" s="1"/>
  <c r="AD1083" i="15"/>
  <c r="AC1084" i="15" l="1"/>
  <c r="AF1083" i="15"/>
  <c r="AE1083" i="15" s="1"/>
  <c r="AG1083" i="15" l="1" a="1"/>
  <c r="AG1083" i="15" s="1"/>
  <c r="AB1083" i="15" s="1"/>
  <c r="AH1083" i="15" a="1"/>
  <c r="AH1083" i="15" s="1"/>
  <c r="AD1084" i="15"/>
  <c r="AC1085" i="15" l="1"/>
  <c r="AF1084" i="15"/>
  <c r="AE1084" i="15" s="1"/>
  <c r="AG1084" i="15" l="1" a="1"/>
  <c r="AG1084" i="15" s="1"/>
  <c r="AB1084" i="15" s="1"/>
  <c r="AH1084" i="15" a="1"/>
  <c r="AH1084" i="15" s="1"/>
  <c r="AD1085" i="15"/>
  <c r="AF1085" i="15" l="1"/>
  <c r="AE1085" i="15" s="1"/>
  <c r="AC1086" i="15"/>
  <c r="AD1086" i="15" l="1"/>
  <c r="AG1085" i="15" a="1"/>
  <c r="AG1085" i="15" s="1"/>
  <c r="AB1085" i="15" s="1"/>
  <c r="AH1085" i="15" a="1"/>
  <c r="AH1085" i="15" s="1"/>
  <c r="AF1086" i="15" l="1"/>
  <c r="AE1086" i="15" s="1"/>
  <c r="AC1087" i="15"/>
  <c r="AD1087" i="15" l="1"/>
  <c r="AH1086" i="15" a="1"/>
  <c r="AH1086" i="15" s="1"/>
  <c r="AG1086" i="15" a="1"/>
  <c r="AG1086" i="15" s="1"/>
  <c r="AB1086" i="15" s="1"/>
  <c r="AF1087" i="15" l="1"/>
  <c r="AE1087" i="15" s="1"/>
  <c r="AC1088" i="15"/>
  <c r="AD1088" i="15" l="1"/>
  <c r="AG1087" i="15" a="1"/>
  <c r="AG1087" i="15" s="1"/>
  <c r="AB1087" i="15" s="1"/>
  <c r="AH1087" i="15" a="1"/>
  <c r="AH1087" i="15" s="1"/>
  <c r="AC1089" i="15" l="1"/>
  <c r="AF1088" i="15"/>
  <c r="AE1088" i="15" s="1"/>
  <c r="AG1088" i="15" l="1" a="1"/>
  <c r="AG1088" i="15" s="1"/>
  <c r="AB1088" i="15" s="1"/>
  <c r="AH1088" i="15" a="1"/>
  <c r="AH1088" i="15" s="1"/>
  <c r="AD1089" i="15"/>
  <c r="AC1090" i="15" l="1"/>
  <c r="AF1089" i="15"/>
  <c r="AE1089" i="15" s="1"/>
  <c r="AG1089" i="15" l="1" a="1"/>
  <c r="AG1089" i="15" s="1"/>
  <c r="AB1089" i="15" s="1"/>
  <c r="AH1089" i="15" a="1"/>
  <c r="AH1089" i="15" s="1"/>
  <c r="AD1090" i="15"/>
  <c r="AC1091" i="15" l="1"/>
  <c r="AF1090" i="15"/>
  <c r="AE1090" i="15" s="1"/>
  <c r="AG1090" i="15" l="1" a="1"/>
  <c r="AG1090" i="15" s="1"/>
  <c r="AB1090" i="15" s="1"/>
  <c r="AH1090" i="15" a="1"/>
  <c r="AH1090" i="15" s="1"/>
  <c r="AD1091" i="15"/>
  <c r="AC1092" i="15" l="1"/>
  <c r="AF1091" i="15"/>
  <c r="AE1091" i="15" s="1"/>
  <c r="AG1091" i="15" l="1" a="1"/>
  <c r="AG1091" i="15" s="1"/>
  <c r="AB1091" i="15" s="1"/>
  <c r="AH1091" i="15" a="1"/>
  <c r="AH1091" i="15" s="1"/>
  <c r="AD1092" i="15"/>
  <c r="AC1093" i="15" l="1"/>
  <c r="AF1092" i="15"/>
  <c r="AE1092" i="15" s="1"/>
  <c r="AG1092" i="15" l="1" a="1"/>
  <c r="AG1092" i="15" s="1"/>
  <c r="AB1092" i="15" s="1"/>
  <c r="AH1092" i="15" a="1"/>
  <c r="AH1092" i="15" s="1"/>
  <c r="AD1093" i="15"/>
  <c r="AF1093" i="15" l="1"/>
  <c r="AE1093" i="15" s="1"/>
  <c r="AC1094" i="15"/>
  <c r="AD1094" i="15" l="1"/>
  <c r="AH1093" i="15" a="1"/>
  <c r="AH1093" i="15" s="1"/>
  <c r="AG1093" i="15" a="1"/>
  <c r="AG1093" i="15" s="1"/>
  <c r="AB1093" i="15" s="1"/>
  <c r="AF1094" i="15" l="1"/>
  <c r="AE1094" i="15" s="1"/>
  <c r="AC1095" i="15"/>
  <c r="AD1095" i="15" l="1"/>
  <c r="AH1094" i="15" a="1"/>
  <c r="AH1094" i="15" s="1"/>
  <c r="AG1094" i="15" a="1"/>
  <c r="AG1094" i="15" s="1"/>
  <c r="AB1094" i="15" s="1"/>
  <c r="AF1095" i="15" l="1"/>
  <c r="AE1095" i="15" s="1"/>
  <c r="AC1096" i="15"/>
  <c r="AD1096" i="15" l="1"/>
  <c r="AG1095" i="15" a="1"/>
  <c r="AG1095" i="15" s="1"/>
  <c r="AB1095" i="15" s="1"/>
  <c r="AH1095" i="15" a="1"/>
  <c r="AH1095" i="15" s="1"/>
  <c r="AC1097" i="15" l="1"/>
  <c r="AF1096" i="15"/>
  <c r="AE1096" i="15" s="1"/>
  <c r="AG1096" i="15" l="1" a="1"/>
  <c r="AG1096" i="15" s="1"/>
  <c r="AB1096" i="15" s="1"/>
  <c r="AH1096" i="15" a="1"/>
  <c r="AH1096" i="15" s="1"/>
  <c r="AD1097" i="15"/>
  <c r="AC1098" i="15" l="1"/>
  <c r="AF1097" i="15"/>
  <c r="AE1097" i="15" s="1"/>
  <c r="AG1097" i="15" l="1" a="1"/>
  <c r="AG1097" i="15" s="1"/>
  <c r="AB1097" i="15" s="1"/>
  <c r="AH1097" i="15" a="1"/>
  <c r="AH1097" i="15" s="1"/>
  <c r="AD1098" i="15"/>
  <c r="AC1099" i="15" l="1"/>
  <c r="AF1098" i="15"/>
  <c r="AE1098" i="15" s="1"/>
  <c r="AG1098" i="15" l="1" a="1"/>
  <c r="AG1098" i="15" s="1"/>
  <c r="AB1098" i="15" s="1"/>
  <c r="AH1098" i="15" a="1"/>
  <c r="AH1098" i="15" s="1"/>
  <c r="AD1099" i="15"/>
  <c r="AC1100" i="15" l="1"/>
  <c r="AF1099" i="15"/>
  <c r="AE1099" i="15" s="1"/>
  <c r="AG1099" i="15" l="1" a="1"/>
  <c r="AG1099" i="15" s="1"/>
  <c r="AB1099" i="15" s="1"/>
  <c r="AH1099" i="15" a="1"/>
  <c r="AH1099" i="15" s="1"/>
  <c r="AD1100" i="15"/>
  <c r="AC1101" i="15" l="1"/>
  <c r="AF1100" i="15"/>
  <c r="AE1100" i="15" s="1"/>
  <c r="AH1100" i="15" l="1" a="1"/>
  <c r="AH1100" i="15" s="1"/>
  <c r="AG1100" i="15" a="1"/>
  <c r="AG1100" i="15" s="1"/>
  <c r="AB1100" i="15" s="1"/>
  <c r="AD1101" i="15"/>
  <c r="AF1101" i="15" l="1"/>
  <c r="AE1101" i="15" s="1"/>
  <c r="AC1102" i="15"/>
  <c r="AD1102" i="15" l="1"/>
  <c r="AG1101" i="15" a="1"/>
  <c r="AG1101" i="15" s="1"/>
  <c r="AB1101" i="15" s="1"/>
  <c r="AH1101" i="15" a="1"/>
  <c r="AH1101" i="15" s="1"/>
  <c r="AF1102" i="15" l="1"/>
  <c r="AE1102" i="15" s="1"/>
  <c r="AC1103" i="15"/>
  <c r="AD1103" i="15" l="1"/>
  <c r="AG1102" i="15" a="1"/>
  <c r="AG1102" i="15" s="1"/>
  <c r="AB1102" i="15" s="1"/>
  <c r="AH1102" i="15" a="1"/>
  <c r="AH1102" i="15" s="1"/>
  <c r="AF1103" i="15" l="1"/>
  <c r="AE1103" i="15" s="1"/>
  <c r="AC1104" i="15"/>
  <c r="AD1104" i="15" l="1"/>
  <c r="AG1103" i="15" a="1"/>
  <c r="AG1103" i="15" s="1"/>
  <c r="AB1103" i="15" s="1"/>
  <c r="AH1103" i="15" a="1"/>
  <c r="AH1103" i="15" s="1"/>
  <c r="AC1105" i="15" l="1"/>
  <c r="AF1104" i="15"/>
  <c r="AE1104" i="15" s="1"/>
  <c r="AG1104" i="15" l="1" a="1"/>
  <c r="AG1104" i="15" s="1"/>
  <c r="AB1104" i="15" s="1"/>
  <c r="AH1104" i="15" a="1"/>
  <c r="AH1104" i="15" s="1"/>
  <c r="AD1105" i="15"/>
  <c r="AC1106" i="15" l="1"/>
  <c r="AF1105" i="15"/>
  <c r="AE1105" i="15" s="1"/>
  <c r="AG1105" i="15" l="1" a="1"/>
  <c r="AG1105" i="15" s="1"/>
  <c r="AB1105" i="15" s="1"/>
  <c r="AH1105" i="15" a="1"/>
  <c r="AH1105" i="15" s="1"/>
  <c r="AD1106" i="15"/>
  <c r="AC1107" i="15" l="1"/>
  <c r="AF1106" i="15"/>
  <c r="AE1106" i="15" s="1"/>
  <c r="AG1106" i="15" l="1" a="1"/>
  <c r="AG1106" i="15" s="1"/>
  <c r="AB1106" i="15" s="1"/>
  <c r="AH1106" i="15" a="1"/>
  <c r="AH1106" i="15" s="1"/>
  <c r="AD1107" i="15"/>
  <c r="AC1108" i="15" l="1"/>
  <c r="AF1107" i="15"/>
  <c r="AE1107" i="15" s="1"/>
  <c r="AG1107" i="15" l="1" a="1"/>
  <c r="AG1107" i="15" s="1"/>
  <c r="AB1107" i="15" s="1"/>
  <c r="AH1107" i="15" a="1"/>
  <c r="AH1107" i="15" s="1"/>
  <c r="AD1108" i="15"/>
  <c r="AC1109" i="15" l="1"/>
  <c r="AF1108" i="15"/>
  <c r="AE1108" i="15" s="1"/>
  <c r="AG1108" i="15" l="1" a="1"/>
  <c r="AG1108" i="15" s="1"/>
  <c r="AB1108" i="15" s="1"/>
  <c r="AH1108" i="15" a="1"/>
  <c r="AH1108" i="15" s="1"/>
  <c r="AD1109" i="15"/>
  <c r="AF1109" i="15" l="1"/>
  <c r="AE1109" i="15" s="1"/>
  <c r="AC1110" i="15"/>
  <c r="AD1110" i="15" l="1"/>
  <c r="AG1109" i="15" a="1"/>
  <c r="AG1109" i="15" s="1"/>
  <c r="AB1109" i="15" s="1"/>
  <c r="AH1109" i="15" a="1"/>
  <c r="AH1109" i="15" s="1"/>
  <c r="AF1110" i="15" l="1"/>
  <c r="AE1110" i="15" s="1"/>
  <c r="AC1111" i="15"/>
  <c r="AD1111" i="15" l="1"/>
  <c r="AH1110" i="15" a="1"/>
  <c r="AH1110" i="15" s="1"/>
  <c r="AG1110" i="15" a="1"/>
  <c r="AG1110" i="15" s="1"/>
  <c r="AB1110" i="15" s="1"/>
  <c r="AF1111" i="15" l="1"/>
  <c r="AE1111" i="15" s="1"/>
  <c r="AC1112" i="15"/>
  <c r="AD1112" i="15" l="1"/>
  <c r="AG1111" i="15" a="1"/>
  <c r="AG1111" i="15" s="1"/>
  <c r="AB1111" i="15" s="1"/>
  <c r="AH1111" i="15" a="1"/>
  <c r="AH1111" i="15" s="1"/>
  <c r="AC1113" i="15" l="1"/>
  <c r="AF1112" i="15"/>
  <c r="AE1112" i="15" s="1"/>
  <c r="AG1112" i="15" l="1" a="1"/>
  <c r="AG1112" i="15" s="1"/>
  <c r="AB1112" i="15" s="1"/>
  <c r="AH1112" i="15" a="1"/>
  <c r="AH1112" i="15" s="1"/>
  <c r="AD1113" i="15"/>
  <c r="AC1114" i="15" l="1"/>
  <c r="AF1113" i="15"/>
  <c r="AE1113" i="15" s="1"/>
  <c r="AG1113" i="15" l="1" a="1"/>
  <c r="AG1113" i="15" s="1"/>
  <c r="AB1113" i="15" s="1"/>
  <c r="AH1113" i="15" a="1"/>
  <c r="AH1113" i="15" s="1"/>
  <c r="AD1114" i="15"/>
  <c r="AC1115" i="15" l="1"/>
  <c r="AF1114" i="15"/>
  <c r="AE1114" i="15" s="1"/>
  <c r="AG1114" i="15" l="1" a="1"/>
  <c r="AG1114" i="15" s="1"/>
  <c r="AB1114" i="15" s="1"/>
  <c r="AH1114" i="15" a="1"/>
  <c r="AH1114" i="15" s="1"/>
  <c r="AD1115" i="15"/>
  <c r="AC1116" i="15" l="1"/>
  <c r="AF1115" i="15"/>
  <c r="AE1115" i="15" s="1"/>
  <c r="AG1115" i="15" l="1" a="1"/>
  <c r="AG1115" i="15" s="1"/>
  <c r="AB1115" i="15" s="1"/>
  <c r="AH1115" i="15" a="1"/>
  <c r="AH1115" i="15" s="1"/>
  <c r="AD1116" i="15"/>
  <c r="AC1117" i="15" l="1"/>
  <c r="AF1116" i="15"/>
  <c r="AE1116" i="15" s="1"/>
  <c r="AH1116" i="15" l="1" a="1"/>
  <c r="AH1116" i="15" s="1"/>
  <c r="AG1116" i="15" a="1"/>
  <c r="AG1116" i="15" s="1"/>
  <c r="AB1116" i="15" s="1"/>
  <c r="AD1117" i="15"/>
  <c r="AF1117" i="15" l="1"/>
  <c r="AE1117" i="15" s="1"/>
  <c r="AC1118" i="15"/>
  <c r="AD1118" i="15" l="1"/>
  <c r="AG1117" i="15" a="1"/>
  <c r="AG1117" i="15" s="1"/>
  <c r="AB1117" i="15" s="1"/>
  <c r="AH1117" i="15" a="1"/>
  <c r="AH1117" i="15" s="1"/>
  <c r="AF1118" i="15" l="1"/>
  <c r="AE1118" i="15" s="1"/>
  <c r="AC1119" i="15"/>
  <c r="AD1119" i="15" l="1"/>
  <c r="AH1118" i="15" a="1"/>
  <c r="AH1118" i="15" s="1"/>
  <c r="AG1118" i="15" a="1"/>
  <c r="AG1118" i="15" s="1"/>
  <c r="AB1118" i="15" s="1"/>
  <c r="AF1119" i="15" l="1"/>
  <c r="AE1119" i="15" s="1"/>
  <c r="AC1120" i="15"/>
  <c r="AD1120" i="15" l="1"/>
  <c r="AG1119" i="15" a="1"/>
  <c r="AG1119" i="15" s="1"/>
  <c r="AB1119" i="15" s="1"/>
  <c r="AH1119" i="15" a="1"/>
  <c r="AH1119" i="15" s="1"/>
  <c r="AC1121" i="15" l="1"/>
  <c r="AF1120" i="15"/>
  <c r="AE1120" i="15" s="1"/>
  <c r="AG1120" i="15" l="1" a="1"/>
  <c r="AG1120" i="15" s="1"/>
  <c r="AB1120" i="15" s="1"/>
  <c r="AH1120" i="15" a="1"/>
  <c r="AH1120" i="15" s="1"/>
  <c r="AD1121" i="15"/>
  <c r="AC1122" i="15" l="1"/>
  <c r="AF1121" i="15"/>
  <c r="AE1121" i="15" s="1"/>
  <c r="AG1121" i="15" l="1" a="1"/>
  <c r="AG1121" i="15" s="1"/>
  <c r="AB1121" i="15" s="1"/>
  <c r="AH1121" i="15" a="1"/>
  <c r="AH1121" i="15" s="1"/>
  <c r="AD1122" i="15"/>
  <c r="AC1123" i="15" l="1"/>
  <c r="AF1122" i="15"/>
  <c r="AE1122" i="15" s="1"/>
  <c r="AG1122" i="15" l="1" a="1"/>
  <c r="AG1122" i="15" s="1"/>
  <c r="AB1122" i="15" s="1"/>
  <c r="AH1122" i="15" a="1"/>
  <c r="AH1122" i="15" s="1"/>
  <c r="AD1123" i="15"/>
  <c r="AC1124" i="15" l="1"/>
  <c r="AF1123" i="15"/>
  <c r="AE1123" i="15" s="1"/>
  <c r="AG1123" i="15" l="1" a="1"/>
  <c r="AG1123" i="15" s="1"/>
  <c r="AB1123" i="15" s="1"/>
  <c r="AH1123" i="15" a="1"/>
  <c r="AH1123" i="15" s="1"/>
  <c r="AD1124" i="15"/>
  <c r="AC1125" i="15" l="1"/>
  <c r="AF1124" i="15"/>
  <c r="AE1124" i="15" s="1"/>
  <c r="AG1124" i="15" l="1" a="1"/>
  <c r="AG1124" i="15" s="1"/>
  <c r="AB1124" i="15" s="1"/>
  <c r="AH1124" i="15" a="1"/>
  <c r="AH1124" i="15" s="1"/>
  <c r="AD1125" i="15"/>
  <c r="AF1125" i="15" l="1"/>
  <c r="AE1125" i="15" s="1"/>
  <c r="AC1126" i="15"/>
  <c r="AD1126" i="15" l="1"/>
  <c r="AH1125" i="15" a="1"/>
  <c r="AH1125" i="15" s="1"/>
  <c r="AG1125" i="15" a="1"/>
  <c r="AG1125" i="15" s="1"/>
  <c r="AB1125" i="15" s="1"/>
  <c r="AF1126" i="15" l="1"/>
  <c r="AE1126" i="15" s="1"/>
  <c r="AC1127" i="15"/>
  <c r="AD1127" i="15" l="1"/>
  <c r="AG1126" i="15" a="1"/>
  <c r="AG1126" i="15" s="1"/>
  <c r="AB1126" i="15" s="1"/>
  <c r="AH1126" i="15" a="1"/>
  <c r="AH1126" i="15" s="1"/>
  <c r="AF1127" i="15" l="1"/>
  <c r="AE1127" i="15" s="1"/>
  <c r="AC1128" i="15"/>
  <c r="AD1128" i="15" l="1"/>
  <c r="AG1127" i="15" a="1"/>
  <c r="AG1127" i="15" s="1"/>
  <c r="AB1127" i="15" s="1"/>
  <c r="AH1127" i="15" a="1"/>
  <c r="AH1127" i="15" s="1"/>
  <c r="AC1129" i="15" l="1"/>
  <c r="AF1128" i="15"/>
  <c r="AE1128" i="15" s="1"/>
  <c r="AG1128" i="15" l="1" a="1"/>
  <c r="AG1128" i="15" s="1"/>
  <c r="AB1128" i="15" s="1"/>
  <c r="AH1128" i="15" a="1"/>
  <c r="AH1128" i="15" s="1"/>
  <c r="AD1129" i="15"/>
  <c r="AC1130" i="15" l="1"/>
  <c r="AF1129" i="15"/>
  <c r="AE1129" i="15" s="1"/>
  <c r="AG1129" i="15" l="1" a="1"/>
  <c r="AG1129" i="15" s="1"/>
  <c r="AB1129" i="15" s="1"/>
  <c r="AH1129" i="15" a="1"/>
  <c r="AH1129" i="15" s="1"/>
  <c r="AD1130" i="15"/>
  <c r="AC1131" i="15" l="1"/>
  <c r="AF1130" i="15"/>
  <c r="AE1130" i="15" s="1"/>
  <c r="AG1130" i="15" l="1" a="1"/>
  <c r="AG1130" i="15" s="1"/>
  <c r="AB1130" i="15" s="1"/>
  <c r="AH1130" i="15" a="1"/>
  <c r="AH1130" i="15" s="1"/>
  <c r="AD1131" i="15"/>
  <c r="AC1132" i="15" l="1"/>
  <c r="AF1131" i="15"/>
  <c r="AE1131" i="15" s="1"/>
  <c r="AG1131" i="15" l="1" a="1"/>
  <c r="AG1131" i="15" s="1"/>
  <c r="AB1131" i="15" s="1"/>
  <c r="AH1131" i="15" a="1"/>
  <c r="AH1131" i="15" s="1"/>
  <c r="AD1132" i="15"/>
  <c r="AC1133" i="15" l="1"/>
  <c r="AF1132" i="15"/>
  <c r="AE1132" i="15" s="1"/>
  <c r="AH1132" i="15" l="1" a="1"/>
  <c r="AH1132" i="15" s="1"/>
  <c r="AG1132" i="15" a="1"/>
  <c r="AG1132" i="15" s="1"/>
  <c r="AB1132" i="15" s="1"/>
  <c r="AD1133" i="15"/>
  <c r="AF1133" i="15" l="1"/>
  <c r="AE1133" i="15" s="1"/>
  <c r="AC1134" i="15"/>
  <c r="AD1134" i="15" l="1"/>
  <c r="AG1133" i="15" a="1"/>
  <c r="AG1133" i="15" s="1"/>
  <c r="AB1133" i="15" s="1"/>
  <c r="AH1133" i="15" a="1"/>
  <c r="AH1133" i="15" s="1"/>
  <c r="AF1134" i="15" l="1"/>
  <c r="AE1134" i="15" s="1"/>
  <c r="AC1135" i="15"/>
  <c r="AD1135" i="15" l="1"/>
  <c r="AG1134" i="15" a="1"/>
  <c r="AG1134" i="15" s="1"/>
  <c r="AB1134" i="15" s="1"/>
  <c r="AH1134" i="15" a="1"/>
  <c r="AH1134" i="15" s="1"/>
  <c r="AF1135" i="15" l="1"/>
  <c r="AE1135" i="15" s="1"/>
  <c r="AC1136" i="15"/>
  <c r="AD1136" i="15" l="1"/>
  <c r="AG1135" i="15" a="1"/>
  <c r="AG1135" i="15" s="1"/>
  <c r="AB1135" i="15" s="1"/>
  <c r="AH1135" i="15" a="1"/>
  <c r="AH1135" i="15" s="1"/>
  <c r="AC1137" i="15" l="1"/>
  <c r="AF1136" i="15"/>
  <c r="AE1136" i="15" s="1"/>
  <c r="AG1136" i="15" l="1" a="1"/>
  <c r="AG1136" i="15" s="1"/>
  <c r="AB1136" i="15" s="1"/>
  <c r="AH1136" i="15" a="1"/>
  <c r="AH1136" i="15" s="1"/>
  <c r="AD1137" i="15"/>
  <c r="AF1137" i="15" s="1"/>
  <c r="AE1137" i="15" s="1"/>
  <c r="AG1137" i="15" s="1" a="1"/>
  <c r="AG1137" i="15" s="1"/>
  <c r="AB1137" i="15" s="1"/>
  <c r="AL4" i="15" l="1" a="1"/>
  <c r="AL4" i="15" s="1"/>
  <c r="AK4" i="15" a="1"/>
  <c r="AK4" i="15" s="1"/>
  <c r="AH2" i="15"/>
  <c r="AH1137" i="15" a="1"/>
  <c r="AH1137" i="15" s="1"/>
  <c r="AJ5" i="15" l="1"/>
  <c r="W17" i="14"/>
  <c r="AM4" i="15" a="1"/>
  <c r="AM4" i="15" s="1"/>
  <c r="AN4" i="15" a="1"/>
  <c r="AN4" i="15" s="1"/>
  <c r="K7" i="14" s="1"/>
  <c r="F7" i="14"/>
  <c r="AL5" i="15" l="1" a="1"/>
  <c r="AL5" i="15" s="1"/>
  <c r="F8" i="14" s="1"/>
  <c r="AK5" i="15" a="1"/>
  <c r="AK5" i="15" s="1"/>
  <c r="AJ6" i="15"/>
  <c r="AJ7" i="15" s="1"/>
  <c r="E7" i="14"/>
  <c r="I7" i="14" s="1"/>
  <c r="L7" i="14"/>
  <c r="G7" i="14"/>
  <c r="AN5" i="15" l="1" a="1"/>
  <c r="AN5" i="15" s="1"/>
  <c r="K8" i="14" s="1"/>
  <c r="AM5" i="15" a="1"/>
  <c r="AM5" i="15" s="1"/>
  <c r="L8" i="14" s="1"/>
  <c r="AK6" i="15" a="1"/>
  <c r="AK6" i="15" s="1"/>
  <c r="AL6" i="15" a="1"/>
  <c r="AL6" i="15" s="1"/>
  <c r="AM6" i="15" s="1" a="1"/>
  <c r="AM6" i="15" s="1"/>
  <c r="E8" i="14"/>
  <c r="I8" i="14" s="1"/>
  <c r="AL7" i="15" a="1"/>
  <c r="AL7" i="15" s="1"/>
  <c r="AJ8" i="15"/>
  <c r="AK7" i="15" a="1"/>
  <c r="AK7" i="15" s="1"/>
  <c r="G8" i="14" l="1"/>
  <c r="F9" i="14"/>
  <c r="AN6" i="15" a="1"/>
  <c r="AN6" i="15" s="1"/>
  <c r="AJ9" i="15"/>
  <c r="AL8" i="15" a="1"/>
  <c r="AL8" i="15" s="1"/>
  <c r="AK8" i="15" a="1"/>
  <c r="AK8" i="15" s="1"/>
  <c r="AM7" i="15" a="1"/>
  <c r="AM7" i="15" s="1"/>
  <c r="AN7" i="15" a="1"/>
  <c r="AN7" i="15" s="1"/>
  <c r="K10" i="14" s="1"/>
  <c r="F10" i="14"/>
  <c r="L9" i="14"/>
  <c r="G9" i="14"/>
  <c r="K9" i="14" l="1"/>
  <c r="E9" i="14"/>
  <c r="I9" i="14" s="1"/>
  <c r="L10" i="14"/>
  <c r="G10" i="14"/>
  <c r="E10" i="14"/>
  <c r="I10" i="14" s="1"/>
  <c r="AM8" i="15" a="1"/>
  <c r="AM8" i="15" s="1"/>
  <c r="AN8" i="15" a="1"/>
  <c r="AN8" i="15" s="1"/>
  <c r="K11" i="14" s="1"/>
  <c r="F11" i="14"/>
  <c r="E11" i="14" s="1"/>
  <c r="I11" i="14" s="1"/>
  <c r="AL9" i="15" a="1"/>
  <c r="AL9" i="15" s="1"/>
  <c r="AJ10" i="15"/>
  <c r="AK9" i="15" a="1"/>
  <c r="AK9" i="15" s="1"/>
  <c r="L11" i="14" l="1"/>
  <c r="G11" i="14"/>
  <c r="AJ11" i="15"/>
  <c r="AL10" i="15" a="1"/>
  <c r="AL10" i="15" s="1"/>
  <c r="AK10" i="15" a="1"/>
  <c r="AK10" i="15" s="1"/>
  <c r="AM9" i="15" a="1"/>
  <c r="AM9" i="15" s="1"/>
  <c r="AN9" i="15" a="1"/>
  <c r="AN9" i="15" s="1"/>
  <c r="K12" i="14" s="1"/>
  <c r="F12" i="14"/>
  <c r="AM10" i="15" l="1" a="1"/>
  <c r="AM10" i="15" s="1"/>
  <c r="AN10" i="15" a="1"/>
  <c r="AN10" i="15" s="1"/>
  <c r="K13" i="14" s="1"/>
  <c r="F13" i="14"/>
  <c r="E12" i="14"/>
  <c r="I12" i="14" s="1"/>
  <c r="AJ12" i="15"/>
  <c r="AL11" i="15" a="1"/>
  <c r="AL11" i="15" s="1"/>
  <c r="AK11" i="15" a="1"/>
  <c r="AK11" i="15" s="1"/>
  <c r="L12" i="14"/>
  <c r="G12" i="14"/>
  <c r="L13" i="14" l="1"/>
  <c r="G13" i="14"/>
  <c r="AM11" i="15" a="1"/>
  <c r="AM11" i="15" s="1"/>
  <c r="AN11" i="15" a="1"/>
  <c r="AN11" i="15" s="1"/>
  <c r="K14" i="14" s="1"/>
  <c r="F14" i="14"/>
  <c r="AL12" i="15" a="1"/>
  <c r="AL12" i="15" s="1"/>
  <c r="AJ13" i="15"/>
  <c r="AK12" i="15" a="1"/>
  <c r="AK12" i="15" s="1"/>
  <c r="E13" i="14"/>
  <c r="I13" i="14" s="1"/>
  <c r="AJ14" i="15" l="1"/>
  <c r="AL13" i="15" a="1"/>
  <c r="AL13" i="15" s="1"/>
  <c r="AK13" i="15" a="1"/>
  <c r="AK13" i="15" s="1"/>
  <c r="AM12" i="15" a="1"/>
  <c r="AM12" i="15" s="1"/>
  <c r="AN12" i="15" a="1"/>
  <c r="AN12" i="15" s="1"/>
  <c r="K15" i="14" s="1"/>
  <c r="F15" i="14"/>
  <c r="E14" i="14"/>
  <c r="I14" i="14" s="1"/>
  <c r="L14" i="14"/>
  <c r="G14" i="14"/>
  <c r="E15" i="14" l="1"/>
  <c r="I15" i="14" s="1"/>
  <c r="L15" i="14"/>
  <c r="G15" i="14"/>
  <c r="AM13" i="15" a="1"/>
  <c r="AM13" i="15" s="1"/>
  <c r="AN13" i="15" a="1"/>
  <c r="AN13" i="15" s="1"/>
  <c r="K16" i="14" s="1"/>
  <c r="F16" i="14"/>
  <c r="AL14" i="15" a="1"/>
  <c r="AL14" i="15" s="1"/>
  <c r="AJ15" i="15"/>
  <c r="AK14" i="15" a="1"/>
  <c r="AK14" i="15" s="1"/>
  <c r="E16" i="14" l="1"/>
  <c r="I16" i="14" s="1"/>
  <c r="AJ16" i="15"/>
  <c r="AL15" i="15" a="1"/>
  <c r="AL15" i="15" s="1"/>
  <c r="AK15" i="15" a="1"/>
  <c r="AK15" i="15" s="1"/>
  <c r="L16" i="14"/>
  <c r="G16" i="14"/>
  <c r="AM14" i="15" a="1"/>
  <c r="AM14" i="15" s="1"/>
  <c r="AN14" i="15" a="1"/>
  <c r="AN14" i="15" s="1"/>
  <c r="K17" i="14" s="1"/>
  <c r="F17" i="14"/>
  <c r="L17" i="14" l="1"/>
  <c r="G17" i="14"/>
  <c r="AM15" i="15" a="1"/>
  <c r="AM15" i="15" s="1"/>
  <c r="AN15" i="15" a="1"/>
  <c r="AN15" i="15" s="1"/>
  <c r="K18" i="14" s="1"/>
  <c r="F18" i="14"/>
  <c r="E17" i="14"/>
  <c r="I17" i="14" s="1"/>
  <c r="AL16" i="15" a="1"/>
  <c r="AL16" i="15" s="1"/>
  <c r="AJ17" i="15"/>
  <c r="AK16" i="15" a="1"/>
  <c r="AK16" i="15" s="1"/>
  <c r="E18" i="14" l="1"/>
  <c r="I18" i="14" s="1"/>
  <c r="AJ18" i="15"/>
  <c r="AL17" i="15" a="1"/>
  <c r="AL17" i="15" s="1"/>
  <c r="AK17" i="15" a="1"/>
  <c r="AK17" i="15" s="1"/>
  <c r="L18" i="14"/>
  <c r="G18" i="14"/>
  <c r="AM16" i="15" a="1"/>
  <c r="AM16" i="15" s="1"/>
  <c r="AN16" i="15" a="1"/>
  <c r="AN16" i="15" s="1"/>
  <c r="K19" i="14" s="1"/>
  <c r="F19" i="14"/>
  <c r="E19" i="14" l="1"/>
  <c r="I19" i="14" s="1"/>
  <c r="L19" i="14"/>
  <c r="G19" i="14"/>
  <c r="AM17" i="15" a="1"/>
  <c r="AM17" i="15" s="1"/>
  <c r="AN17" i="15" a="1"/>
  <c r="AN17" i="15" s="1"/>
  <c r="K20" i="14" s="1"/>
  <c r="F20" i="14"/>
  <c r="AL18" i="15" a="1"/>
  <c r="AL18" i="15" s="1"/>
  <c r="AJ19" i="15"/>
  <c r="AK18" i="15" a="1"/>
  <c r="AK18" i="15" s="1"/>
  <c r="AM18" i="15" l="1" a="1"/>
  <c r="AM18" i="15" s="1"/>
  <c r="AN18" i="15" a="1"/>
  <c r="AN18" i="15" s="1"/>
  <c r="K21" i="14" s="1"/>
  <c r="F21" i="14"/>
  <c r="AJ20" i="15"/>
  <c r="AL19" i="15" a="1"/>
  <c r="AL19" i="15" s="1"/>
  <c r="AK19" i="15" a="1"/>
  <c r="AK19" i="15" s="1"/>
  <c r="E20" i="14"/>
  <c r="I20" i="14" s="1"/>
  <c r="L20" i="14"/>
  <c r="G20" i="14"/>
  <c r="AL20" i="15" l="1" a="1"/>
  <c r="AL20" i="15" s="1"/>
  <c r="AJ21" i="15"/>
  <c r="AK20" i="15" a="1"/>
  <c r="AK20" i="15" s="1"/>
  <c r="E21" i="14"/>
  <c r="I21" i="14" s="1"/>
  <c r="L21" i="14"/>
  <c r="G21" i="14"/>
  <c r="AM19" i="15" a="1"/>
  <c r="AM19" i="15" s="1"/>
  <c r="AN19" i="15" a="1"/>
  <c r="AN19" i="15" s="1"/>
  <c r="K22" i="14" s="1"/>
  <c r="F22" i="14"/>
  <c r="E22" i="14" l="1"/>
  <c r="I22" i="14" s="1"/>
  <c r="L22" i="14"/>
  <c r="G22" i="14"/>
  <c r="AJ22" i="15"/>
  <c r="AL21" i="15" a="1"/>
  <c r="AL21" i="15" s="1"/>
  <c r="AK21" i="15" a="1"/>
  <c r="AK21" i="15" s="1"/>
  <c r="AM20" i="15" a="1"/>
  <c r="AM20" i="15" s="1"/>
  <c r="AN20" i="15" a="1"/>
  <c r="AN20" i="15" s="1"/>
  <c r="K23" i="14" s="1"/>
  <c r="F23" i="14"/>
  <c r="L23" i="14" l="1"/>
  <c r="G23" i="14"/>
  <c r="E23" i="14"/>
  <c r="I23" i="14" s="1"/>
  <c r="AM21" i="15" a="1"/>
  <c r="AM21" i="15" s="1"/>
  <c r="AN21" i="15" a="1"/>
  <c r="AN21" i="15" s="1"/>
  <c r="K24" i="14" s="1"/>
  <c r="F24" i="14"/>
  <c r="AL22" i="15" a="1"/>
  <c r="AL22" i="15" s="1"/>
  <c r="AJ23" i="15"/>
  <c r="AK22" i="15" a="1"/>
  <c r="AK22" i="15" s="1"/>
  <c r="E24" i="14" l="1"/>
  <c r="I24" i="14" s="1"/>
  <c r="AJ24" i="15"/>
  <c r="AL23" i="15" a="1"/>
  <c r="AL23" i="15" s="1"/>
  <c r="AK23" i="15" a="1"/>
  <c r="AK23" i="15" s="1"/>
  <c r="AM22" i="15" a="1"/>
  <c r="AM22" i="15" s="1"/>
  <c r="AN22" i="15" a="1"/>
  <c r="AN22" i="15" s="1"/>
  <c r="K25" i="14" s="1"/>
  <c r="F25" i="14"/>
  <c r="L24" i="14"/>
  <c r="G24" i="14"/>
  <c r="L25" i="14" l="1"/>
  <c r="G25" i="14"/>
  <c r="AM23" i="15" a="1"/>
  <c r="AM23" i="15" s="1"/>
  <c r="AN23" i="15" a="1"/>
  <c r="AN23" i="15" s="1"/>
  <c r="F26" i="14"/>
  <c r="AL24" i="15" a="1"/>
  <c r="AL24" i="15" s="1"/>
  <c r="AJ25" i="15"/>
  <c r="AK24" i="15" a="1"/>
  <c r="AK24" i="15" s="1"/>
  <c r="E25" i="14"/>
  <c r="I25" i="14" s="1"/>
  <c r="K26" i="14" l="1"/>
  <c r="L26" i="14"/>
  <c r="G26" i="14"/>
  <c r="AJ26" i="15"/>
  <c r="AL25" i="15" a="1"/>
  <c r="AL25" i="15" s="1"/>
  <c r="AK25" i="15" a="1"/>
  <c r="AK25" i="15" s="1"/>
  <c r="AM24" i="15" a="1"/>
  <c r="AM24" i="15" s="1"/>
  <c r="AN24" i="15" a="1"/>
  <c r="AN24" i="15" s="1"/>
  <c r="K27" i="14" s="1"/>
  <c r="F27" i="14"/>
  <c r="E26" i="14"/>
  <c r="I26" i="14" s="1"/>
  <c r="AM25" i="15" l="1" a="1"/>
  <c r="AM25" i="15" s="1"/>
  <c r="AN25" i="15" a="1"/>
  <c r="AN25" i="15" s="1"/>
  <c r="F28" i="14"/>
  <c r="AL26" i="15" a="1"/>
  <c r="AL26" i="15" s="1"/>
  <c r="AJ27" i="15"/>
  <c r="AK26" i="15" a="1"/>
  <c r="AK26" i="15" s="1"/>
  <c r="E27" i="14"/>
  <c r="I27" i="14" s="1"/>
  <c r="L27" i="14"/>
  <c r="G27" i="14"/>
  <c r="K28" i="14" l="1"/>
  <c r="AJ28" i="15"/>
  <c r="AL27" i="15" a="1"/>
  <c r="AL27" i="15" s="1"/>
  <c r="AK27" i="15" a="1"/>
  <c r="AK27" i="15" s="1"/>
  <c r="AM26" i="15" a="1"/>
  <c r="AM26" i="15" s="1"/>
  <c r="AN26" i="15" a="1"/>
  <c r="AN26" i="15" s="1"/>
  <c r="F29" i="14"/>
  <c r="E28" i="14"/>
  <c r="I28" i="14" s="1"/>
  <c r="L28" i="14"/>
  <c r="G28" i="14"/>
  <c r="K29" i="14" l="1"/>
  <c r="E29" i="14"/>
  <c r="I29" i="14" s="1"/>
  <c r="L29" i="14"/>
  <c r="G29" i="14"/>
  <c r="AM27" i="15" a="1"/>
  <c r="AM27" i="15" s="1"/>
  <c r="AN27" i="15" a="1"/>
  <c r="AN27" i="15" s="1"/>
  <c r="F30" i="14"/>
  <c r="AL28" i="15" a="1"/>
  <c r="AL28" i="15" s="1"/>
  <c r="AJ29" i="15"/>
  <c r="AK28" i="15" a="1"/>
  <c r="AK28" i="15" s="1"/>
  <c r="K30" i="14" l="1"/>
  <c r="AJ30" i="15"/>
  <c r="AL29" i="15" a="1"/>
  <c r="AL29" i="15" s="1"/>
  <c r="AK29" i="15" a="1"/>
  <c r="AK29" i="15" s="1"/>
  <c r="AM28" i="15" a="1"/>
  <c r="AM28" i="15" s="1"/>
  <c r="AN28" i="15" a="1"/>
  <c r="AN28" i="15" s="1"/>
  <c r="F31" i="14"/>
  <c r="E30" i="14"/>
  <c r="I30" i="14" s="1"/>
  <c r="L30" i="14"/>
  <c r="G30" i="14"/>
  <c r="E31" i="14" l="1"/>
  <c r="I31" i="14" s="1"/>
  <c r="K31" i="14"/>
  <c r="L31" i="14"/>
  <c r="G31" i="14"/>
  <c r="AM29" i="15" a="1"/>
  <c r="AM29" i="15" s="1"/>
  <c r="AN29" i="15" a="1"/>
  <c r="AN29" i="15" s="1"/>
  <c r="F32" i="14"/>
  <c r="AL30" i="15" a="1"/>
  <c r="AL30" i="15" s="1"/>
  <c r="AJ31" i="15"/>
  <c r="AK30" i="15" a="1"/>
  <c r="AK30" i="15" s="1"/>
  <c r="K32" i="14" l="1"/>
  <c r="E32" i="14"/>
  <c r="I32" i="14" s="1"/>
  <c r="L32" i="14"/>
  <c r="G32" i="14"/>
  <c r="AM30" i="15" a="1"/>
  <c r="AM30" i="15" s="1"/>
  <c r="AN30" i="15" a="1"/>
  <c r="AN30" i="15" s="1"/>
  <c r="F33" i="14"/>
  <c r="AJ32" i="15"/>
  <c r="AL31" i="15" a="1"/>
  <c r="AL31" i="15" s="1"/>
  <c r="AK31" i="15" a="1"/>
  <c r="AK31" i="15" s="1"/>
  <c r="K33" i="14" l="1"/>
  <c r="AM31" i="15" a="1"/>
  <c r="AM31" i="15" s="1"/>
  <c r="AN31" i="15" a="1"/>
  <c r="AN31" i="15" s="1"/>
  <c r="F34" i="14"/>
  <c r="AL32" i="15" a="1"/>
  <c r="AL32" i="15" s="1"/>
  <c r="AJ33" i="15"/>
  <c r="AK32" i="15" a="1"/>
  <c r="AK32" i="15" s="1"/>
  <c r="E33" i="14"/>
  <c r="I33" i="14" s="1"/>
  <c r="L33" i="14"/>
  <c r="G33" i="14"/>
  <c r="K34" i="14" l="1"/>
  <c r="E34" i="14"/>
  <c r="I34" i="14" s="1"/>
  <c r="L34" i="14"/>
  <c r="G34" i="14"/>
  <c r="AJ34" i="15"/>
  <c r="AL33" i="15" a="1"/>
  <c r="AL33" i="15" s="1"/>
  <c r="AK33" i="15" a="1"/>
  <c r="AK33" i="15" s="1"/>
  <c r="AM32" i="15" a="1"/>
  <c r="AM32" i="15" s="1"/>
  <c r="AN32" i="15" a="1"/>
  <c r="AN32" i="15" s="1"/>
  <c r="F35" i="14"/>
  <c r="K35" i="14" l="1"/>
  <c r="L35" i="14"/>
  <c r="G35" i="14"/>
  <c r="AM33" i="15" a="1"/>
  <c r="AM33" i="15" s="1"/>
  <c r="AN33" i="15" a="1"/>
  <c r="AN33" i="15" s="1"/>
  <c r="F36" i="14"/>
  <c r="AL34" i="15" a="1"/>
  <c r="AL34" i="15" s="1"/>
  <c r="AJ35" i="15"/>
  <c r="AK34" i="15" a="1"/>
  <c r="AK34" i="15" s="1"/>
  <c r="E35" i="14"/>
  <c r="I35" i="14" s="1"/>
  <c r="K36" i="14" l="1"/>
  <c r="E36" i="14"/>
  <c r="I36" i="14" s="1"/>
  <c r="L36" i="14"/>
  <c r="G36" i="14"/>
  <c r="AJ36" i="15"/>
  <c r="AL35" i="15" a="1"/>
  <c r="AL35" i="15" s="1"/>
  <c r="AK35" i="15" a="1"/>
  <c r="AK35" i="15" s="1"/>
  <c r="AM34" i="15" a="1"/>
  <c r="AM34" i="15" s="1"/>
  <c r="AN34" i="15" a="1"/>
  <c r="AN34" i="15" s="1"/>
  <c r="F37" i="14"/>
  <c r="K37" i="14" l="1"/>
  <c r="AM35" i="15" a="1"/>
  <c r="AM35" i="15" s="1"/>
  <c r="AN35" i="15" a="1"/>
  <c r="AN35" i="15" s="1"/>
  <c r="F38" i="14"/>
  <c r="AL36" i="15" a="1"/>
  <c r="AL36" i="15" s="1"/>
  <c r="AJ37" i="15"/>
  <c r="AK36" i="15" a="1"/>
  <c r="AK36" i="15" s="1"/>
  <c r="E37" i="14"/>
  <c r="I37" i="14" s="1"/>
  <c r="L37" i="14"/>
  <c r="G37" i="14"/>
  <c r="K38" i="14" l="1"/>
  <c r="E38" i="14"/>
  <c r="I38" i="14" s="1"/>
  <c r="AJ38" i="15"/>
  <c r="AL37" i="15" a="1"/>
  <c r="AL37" i="15" s="1"/>
  <c r="AK37" i="15" a="1"/>
  <c r="AK37" i="15" s="1"/>
  <c r="AM36" i="15" a="1"/>
  <c r="AM36" i="15" s="1"/>
  <c r="AN36" i="15" a="1"/>
  <c r="AN36" i="15" s="1"/>
  <c r="F39" i="14"/>
  <c r="L38" i="14"/>
  <c r="G38" i="14"/>
  <c r="K39" i="14" l="1"/>
  <c r="E39" i="14"/>
  <c r="I39" i="14" s="1"/>
  <c r="L39" i="14"/>
  <c r="G39" i="14"/>
  <c r="AM37" i="15" a="1"/>
  <c r="AM37" i="15" s="1"/>
  <c r="AN37" i="15" a="1"/>
  <c r="AN37" i="15" s="1"/>
  <c r="F40" i="14"/>
  <c r="AL38" i="15" a="1"/>
  <c r="AL38" i="15" s="1"/>
  <c r="AJ39" i="15"/>
  <c r="AK38" i="15" a="1"/>
  <c r="AK38" i="15" s="1"/>
  <c r="K40" i="14" l="1"/>
  <c r="E40" i="14"/>
  <c r="I40" i="14" s="1"/>
  <c r="AM38" i="15" a="1"/>
  <c r="AM38" i="15" s="1"/>
  <c r="AN38" i="15" a="1"/>
  <c r="AN38" i="15" s="1"/>
  <c r="F41" i="14"/>
  <c r="AJ40" i="15"/>
  <c r="AL39" i="15" a="1"/>
  <c r="AL39" i="15" s="1"/>
  <c r="AK39" i="15" a="1"/>
  <c r="AK39" i="15" s="1"/>
  <c r="L40" i="14"/>
  <c r="G40" i="14"/>
  <c r="K41" i="14" l="1"/>
  <c r="AM39" i="15" a="1"/>
  <c r="AM39" i="15" s="1"/>
  <c r="AN39" i="15" a="1"/>
  <c r="AN39" i="15" s="1"/>
  <c r="F42" i="14"/>
  <c r="E41" i="14"/>
  <c r="I41" i="14" s="1"/>
  <c r="AL40" i="15" a="1"/>
  <c r="AL40" i="15" s="1"/>
  <c r="AJ41" i="15"/>
  <c r="AK40" i="15" a="1"/>
  <c r="AK40" i="15" s="1"/>
  <c r="L41" i="14"/>
  <c r="G41" i="14"/>
  <c r="K42" i="14" l="1"/>
  <c r="AJ42" i="15"/>
  <c r="AL41" i="15" a="1"/>
  <c r="AL41" i="15" s="1"/>
  <c r="AK41" i="15" a="1"/>
  <c r="AK41" i="15" s="1"/>
  <c r="AM40" i="15" a="1"/>
  <c r="AM40" i="15" s="1"/>
  <c r="AN40" i="15" a="1"/>
  <c r="AN40" i="15" s="1"/>
  <c r="F43" i="14"/>
  <c r="E42" i="14"/>
  <c r="I42" i="14" s="1"/>
  <c r="L42" i="14"/>
  <c r="G42" i="14"/>
  <c r="K43" i="14" l="1"/>
  <c r="E43" i="14"/>
  <c r="I43" i="14" s="1"/>
  <c r="L43" i="14"/>
  <c r="G43" i="14"/>
  <c r="AM41" i="15" a="1"/>
  <c r="AM41" i="15" s="1"/>
  <c r="AN41" i="15" a="1"/>
  <c r="AN41" i="15" s="1"/>
  <c r="F44" i="14"/>
  <c r="AL42" i="15" a="1"/>
  <c r="AL42" i="15" s="1"/>
  <c r="AJ43" i="15"/>
  <c r="AK42" i="15" a="1"/>
  <c r="AK42" i="15" s="1"/>
  <c r="K44" i="14" l="1"/>
  <c r="E44" i="14"/>
  <c r="I44" i="14" s="1"/>
  <c r="L44" i="14"/>
  <c r="G44" i="14"/>
  <c r="AM42" i="15" a="1"/>
  <c r="AM42" i="15" s="1"/>
  <c r="AN42" i="15" a="1"/>
  <c r="AN42" i="15" s="1"/>
  <c r="F45" i="14"/>
  <c r="AJ44" i="15"/>
  <c r="AL43" i="15" a="1"/>
  <c r="AL43" i="15" s="1"/>
  <c r="AK43" i="15" a="1"/>
  <c r="AK43" i="15" s="1"/>
  <c r="K45" i="14" l="1"/>
  <c r="AM43" i="15" a="1"/>
  <c r="AM43" i="15" s="1"/>
  <c r="AN43" i="15" a="1"/>
  <c r="AN43" i="15" s="1"/>
  <c r="F46" i="14"/>
  <c r="E45" i="14"/>
  <c r="I45" i="14" s="1"/>
  <c r="AL44" i="15" a="1"/>
  <c r="AL44" i="15" s="1"/>
  <c r="AJ45" i="15"/>
  <c r="AK44" i="15" a="1"/>
  <c r="AK44" i="15" s="1"/>
  <c r="L45" i="14"/>
  <c r="G45" i="14"/>
  <c r="K46" i="14" l="1"/>
  <c r="AJ46" i="15"/>
  <c r="AL45" i="15" a="1"/>
  <c r="AL45" i="15" s="1"/>
  <c r="AK45" i="15" a="1"/>
  <c r="AK45" i="15" s="1"/>
  <c r="E46" i="14"/>
  <c r="I46" i="14" s="1"/>
  <c r="AM44" i="15" a="1"/>
  <c r="AM44" i="15" s="1"/>
  <c r="AN44" i="15" a="1"/>
  <c r="AN44" i="15" s="1"/>
  <c r="F47" i="14"/>
  <c r="L46" i="14"/>
  <c r="G46" i="14"/>
  <c r="K47" i="14" l="1"/>
  <c r="L47" i="14"/>
  <c r="G47" i="14"/>
  <c r="E47" i="14"/>
  <c r="I47" i="14" s="1"/>
  <c r="AM45" i="15" a="1"/>
  <c r="AM45" i="15" s="1"/>
  <c r="AN45" i="15" a="1"/>
  <c r="AN45" i="15" s="1"/>
  <c r="F48" i="14"/>
  <c r="E48" i="14" s="1"/>
  <c r="I48" i="14" s="1"/>
  <c r="AL46" i="15" a="1"/>
  <c r="AL46" i="15" s="1"/>
  <c r="AJ47" i="15"/>
  <c r="AK46" i="15" a="1"/>
  <c r="AK46" i="15" s="1"/>
  <c r="K48" i="14" l="1"/>
  <c r="AM46" i="15" a="1"/>
  <c r="AM46" i="15" s="1"/>
  <c r="AN46" i="15" a="1"/>
  <c r="AN46" i="15" s="1"/>
  <c r="F49" i="14"/>
  <c r="L48" i="14"/>
  <c r="G48" i="14"/>
  <c r="AJ48" i="15"/>
  <c r="AL47" i="15" a="1"/>
  <c r="AL47" i="15" s="1"/>
  <c r="AK47" i="15" a="1"/>
  <c r="AK47" i="15" s="1"/>
  <c r="K49" i="14" l="1"/>
  <c r="E49" i="14"/>
  <c r="I49" i="14" s="1"/>
  <c r="AM47" i="15" a="1"/>
  <c r="AM47" i="15" s="1"/>
  <c r="AN47" i="15" a="1"/>
  <c r="AN47" i="15" s="1"/>
  <c r="F50" i="14"/>
  <c r="AL48" i="15" a="1"/>
  <c r="AL48" i="15" s="1"/>
  <c r="AJ49" i="15"/>
  <c r="AK48" i="15" a="1"/>
  <c r="AK48" i="15" s="1"/>
  <c r="L49" i="14"/>
  <c r="G49" i="14"/>
  <c r="K50" i="14" l="1"/>
  <c r="AJ50" i="15"/>
  <c r="AL49" i="15" a="1"/>
  <c r="AL49" i="15" s="1"/>
  <c r="AK49" i="15" a="1"/>
  <c r="AK49" i="15" s="1"/>
  <c r="AM48" i="15" a="1"/>
  <c r="AM48" i="15" s="1"/>
  <c r="AN48" i="15" a="1"/>
  <c r="AN48" i="15" s="1"/>
  <c r="F51" i="14"/>
  <c r="E50" i="14"/>
  <c r="I50" i="14" s="1"/>
  <c r="L50" i="14"/>
  <c r="G50" i="14"/>
  <c r="K51" i="14" l="1"/>
  <c r="E51" i="14"/>
  <c r="I51" i="14" s="1"/>
  <c r="L51" i="14"/>
  <c r="G51" i="14"/>
  <c r="AM49" i="15" a="1"/>
  <c r="AM49" i="15" s="1"/>
  <c r="AN49" i="15" a="1"/>
  <c r="AN49" i="15" s="1"/>
  <c r="F52" i="14"/>
  <c r="AL50" i="15" a="1"/>
  <c r="AL50" i="15" s="1"/>
  <c r="AJ51" i="15"/>
  <c r="AK50" i="15" a="1"/>
  <c r="AK50" i="15" s="1"/>
  <c r="K52" i="14" l="1"/>
  <c r="AJ52" i="15"/>
  <c r="AL51" i="15" a="1"/>
  <c r="AL51" i="15" s="1"/>
  <c r="AK51" i="15" a="1"/>
  <c r="AK51" i="15" s="1"/>
  <c r="L52" i="14"/>
  <c r="G52" i="14"/>
  <c r="AM50" i="15" a="1"/>
  <c r="AM50" i="15" s="1"/>
  <c r="AN50" i="15" a="1"/>
  <c r="AN50" i="15" s="1"/>
  <c r="F53" i="14"/>
  <c r="E52" i="14"/>
  <c r="I52" i="14" s="1"/>
  <c r="K53" i="14" l="1"/>
  <c r="E53" i="14"/>
  <c r="I53" i="14" s="1"/>
  <c r="L53" i="14"/>
  <c r="G53" i="14"/>
  <c r="AM51" i="15" a="1"/>
  <c r="AM51" i="15" s="1"/>
  <c r="AN51" i="15" a="1"/>
  <c r="AN51" i="15" s="1"/>
  <c r="F54" i="14"/>
  <c r="AL52" i="15" a="1"/>
  <c r="AL52" i="15" s="1"/>
  <c r="AJ53" i="15"/>
  <c r="AK52" i="15" a="1"/>
  <c r="AK52" i="15" s="1"/>
  <c r="K54" i="14" l="1"/>
  <c r="AM52" i="15" a="1"/>
  <c r="AM52" i="15" s="1"/>
  <c r="AN52" i="15" a="1"/>
  <c r="AN52" i="15" s="1"/>
  <c r="F55" i="14"/>
  <c r="AJ54" i="15"/>
  <c r="AL53" i="15" a="1"/>
  <c r="AL53" i="15" s="1"/>
  <c r="AK53" i="15" a="1"/>
  <c r="AK53" i="15" s="1"/>
  <c r="L54" i="14"/>
  <c r="G54" i="14"/>
  <c r="E54" i="14"/>
  <c r="I54" i="14" s="1"/>
  <c r="K55" i="14" l="1"/>
  <c r="E55" i="14"/>
  <c r="I55" i="14" s="1"/>
  <c r="AM53" i="15" a="1"/>
  <c r="AM53" i="15" s="1"/>
  <c r="AN53" i="15" a="1"/>
  <c r="AN53" i="15" s="1"/>
  <c r="F56" i="14"/>
  <c r="AL54" i="15" a="1"/>
  <c r="AL54" i="15" s="1"/>
  <c r="AJ55" i="15"/>
  <c r="AK54" i="15" a="1"/>
  <c r="AK54" i="15" s="1"/>
  <c r="L55" i="14"/>
  <c r="G55" i="14"/>
  <c r="K56" i="14" l="1"/>
  <c r="AJ56" i="15"/>
  <c r="AL55" i="15" a="1"/>
  <c r="AL55" i="15" s="1"/>
  <c r="AK55" i="15" a="1"/>
  <c r="AK55" i="15" s="1"/>
  <c r="AM54" i="15" a="1"/>
  <c r="AM54" i="15" s="1"/>
  <c r="AN54" i="15" a="1"/>
  <c r="AN54" i="15" s="1"/>
  <c r="F57" i="14"/>
  <c r="E56" i="14"/>
  <c r="I56" i="14" s="1"/>
  <c r="L56" i="14"/>
  <c r="G56" i="14"/>
  <c r="K57" i="14" l="1"/>
  <c r="E57" i="14"/>
  <c r="I57" i="14" s="1"/>
  <c r="L57" i="14"/>
  <c r="G57" i="14"/>
  <c r="AM55" i="15" a="1"/>
  <c r="AM55" i="15" s="1"/>
  <c r="AN55" i="15" a="1"/>
  <c r="AN55" i="15" s="1"/>
  <c r="F58" i="14"/>
  <c r="AL56" i="15" a="1"/>
  <c r="AL56" i="15" s="1"/>
  <c r="AJ57" i="15"/>
  <c r="AJ58" i="15" s="1"/>
  <c r="AK56" i="15" a="1"/>
  <c r="AK56" i="15" s="1"/>
  <c r="K58" i="14" l="1"/>
  <c r="AL57" i="15" a="1"/>
  <c r="AL57" i="15" s="1"/>
  <c r="AK57" i="15" a="1"/>
  <c r="AK57" i="15" s="1"/>
  <c r="AM56" i="15" a="1"/>
  <c r="AM56" i="15" s="1"/>
  <c r="AN56" i="15" a="1"/>
  <c r="AN56" i="15" s="1"/>
  <c r="F59" i="14"/>
  <c r="E58" i="14"/>
  <c r="I58" i="14" s="1"/>
  <c r="L58" i="14"/>
  <c r="G58" i="14"/>
  <c r="K59" i="14" l="1"/>
  <c r="E59" i="14"/>
  <c r="I59" i="14" s="1"/>
  <c r="L59" i="14"/>
  <c r="G59" i="14"/>
  <c r="AM57" i="15" a="1"/>
  <c r="AM57" i="15" s="1"/>
  <c r="AN57" i="15" a="1"/>
  <c r="AN57" i="15" s="1"/>
  <c r="F60" i="14"/>
  <c r="AL58" i="15" a="1"/>
  <c r="AL58" i="15" s="1"/>
  <c r="AJ59" i="15"/>
  <c r="AK58" i="15" a="1"/>
  <c r="AK58" i="15" s="1"/>
  <c r="K60" i="14" l="1"/>
  <c r="E60" i="14"/>
  <c r="I60" i="14" s="1"/>
  <c r="L60" i="14"/>
  <c r="G60" i="14"/>
  <c r="AM58" i="15" a="1"/>
  <c r="AM58" i="15" s="1"/>
  <c r="AN58" i="15" a="1"/>
  <c r="AN58" i="15" s="1"/>
  <c r="F61" i="14"/>
  <c r="AJ60" i="15"/>
  <c r="AL59" i="15" a="1"/>
  <c r="AL59" i="15" s="1"/>
  <c r="AK59" i="15" a="1"/>
  <c r="AK59" i="15" s="1"/>
  <c r="K61" i="14" l="1"/>
  <c r="AM59" i="15" a="1"/>
  <c r="AM59" i="15" s="1"/>
  <c r="AN59" i="15" a="1"/>
  <c r="AN59" i="15" s="1"/>
  <c r="K62" i="14" s="1"/>
  <c r="F62" i="14"/>
  <c r="AL60" i="15" a="1"/>
  <c r="AL60" i="15" s="1"/>
  <c r="AJ61" i="15"/>
  <c r="AK60" i="15" a="1"/>
  <c r="AK60" i="15" s="1"/>
  <c r="E61" i="14"/>
  <c r="I61" i="14" s="1"/>
  <c r="L61" i="14"/>
  <c r="G61" i="14"/>
  <c r="AJ62" i="15" l="1"/>
  <c r="AL61" i="15" a="1"/>
  <c r="AL61" i="15" s="1"/>
  <c r="AK61" i="15" a="1"/>
  <c r="AK61" i="15" s="1"/>
  <c r="E62" i="14"/>
  <c r="I62" i="14" s="1"/>
  <c r="AM60" i="15" a="1"/>
  <c r="AM60" i="15" s="1"/>
  <c r="AN60" i="15" a="1"/>
  <c r="AN60" i="15" s="1"/>
  <c r="K63" i="14" s="1"/>
  <c r="F63" i="14"/>
  <c r="L62" i="14"/>
  <c r="G62" i="14"/>
  <c r="E63" i="14" l="1"/>
  <c r="I63" i="14" s="1"/>
  <c r="L63" i="14"/>
  <c r="G63" i="14"/>
  <c r="AM61" i="15" a="1"/>
  <c r="AM61" i="15" s="1"/>
  <c r="AN61" i="15" a="1"/>
  <c r="AN61" i="15" s="1"/>
  <c r="K64" i="14" s="1"/>
  <c r="F64" i="14"/>
  <c r="AL62" i="15" a="1"/>
  <c r="AL62" i="15" s="1"/>
  <c r="AJ63" i="15"/>
  <c r="AK62" i="15" a="1"/>
  <c r="AK62" i="15" s="1"/>
  <c r="AM62" i="15" l="1" a="1"/>
  <c r="AM62" i="15" s="1"/>
  <c r="AN62" i="15" a="1"/>
  <c r="AN62" i="15" s="1"/>
  <c r="K65" i="14" s="1"/>
  <c r="F65" i="14"/>
  <c r="E64" i="14"/>
  <c r="I64" i="14" s="1"/>
  <c r="AJ64" i="15"/>
  <c r="AL63" i="15" a="1"/>
  <c r="AL63" i="15" s="1"/>
  <c r="AK63" i="15" a="1"/>
  <c r="AK63" i="15" s="1"/>
  <c r="L64" i="14"/>
  <c r="G64" i="14"/>
  <c r="E65" i="14" l="1"/>
  <c r="I65" i="14" s="1"/>
  <c r="L65" i="14"/>
  <c r="G65" i="14"/>
  <c r="AL64" i="15" a="1"/>
  <c r="AL64" i="15" s="1"/>
  <c r="AJ65" i="15"/>
  <c r="AK64" i="15" a="1"/>
  <c r="AK64" i="15" s="1"/>
  <c r="AM63" i="15" a="1"/>
  <c r="AM63" i="15" s="1"/>
  <c r="AN63" i="15" a="1"/>
  <c r="AN63" i="15" s="1"/>
  <c r="K66" i="14" s="1"/>
  <c r="F66" i="14"/>
  <c r="E66" i="14" l="1"/>
  <c r="I66" i="14" s="1"/>
  <c r="AJ66" i="15"/>
  <c r="AL65" i="15" a="1"/>
  <c r="AL65" i="15" s="1"/>
  <c r="AK65" i="15" a="1"/>
  <c r="AK65" i="15" s="1"/>
  <c r="AM64" i="15" a="1"/>
  <c r="AM64" i="15" s="1"/>
  <c r="AN64" i="15" a="1"/>
  <c r="AN64" i="15" s="1"/>
  <c r="K67" i="14" s="1"/>
  <c r="F67" i="14"/>
  <c r="L66" i="14"/>
  <c r="G66" i="14"/>
  <c r="E67" i="14" l="1"/>
  <c r="I67" i="14" s="1"/>
  <c r="L67" i="14"/>
  <c r="G67" i="14"/>
  <c r="AM65" i="15" a="1"/>
  <c r="AM65" i="15" s="1"/>
  <c r="AN65" i="15" a="1"/>
  <c r="AN65" i="15" s="1"/>
  <c r="K68" i="14" s="1"/>
  <c r="F68" i="14"/>
  <c r="AL66" i="15" a="1"/>
  <c r="AL66" i="15" s="1"/>
  <c r="AJ67" i="15"/>
  <c r="AK66" i="15" a="1"/>
  <c r="AK66" i="15" s="1"/>
  <c r="AM66" i="15" l="1" a="1"/>
  <c r="AM66" i="15" s="1"/>
  <c r="AN66" i="15" a="1"/>
  <c r="AN66" i="15" s="1"/>
  <c r="K69" i="14" s="1"/>
  <c r="F69" i="14"/>
  <c r="E68" i="14"/>
  <c r="I68" i="14" s="1"/>
  <c r="L68" i="14"/>
  <c r="G68" i="14"/>
  <c r="AJ68" i="15"/>
  <c r="AL67" i="15" a="1"/>
  <c r="AL67" i="15" s="1"/>
  <c r="AK67" i="15" a="1"/>
  <c r="AK67" i="15" s="1"/>
  <c r="AM67" i="15" l="1" a="1"/>
  <c r="AM67" i="15" s="1"/>
  <c r="AN67" i="15" a="1"/>
  <c r="AN67" i="15" s="1"/>
  <c r="K70" i="14" s="1"/>
  <c r="F70" i="14"/>
  <c r="AL68" i="15" a="1"/>
  <c r="AL68" i="15" s="1"/>
  <c r="AJ69" i="15"/>
  <c r="AK68" i="15" a="1"/>
  <c r="AK68" i="15" s="1"/>
  <c r="E69" i="14"/>
  <c r="I69" i="14" s="1"/>
  <c r="L69" i="14"/>
  <c r="G69" i="14"/>
  <c r="AJ70" i="15" l="1"/>
  <c r="AL69" i="15" a="1"/>
  <c r="AL69" i="15" s="1"/>
  <c r="AK69" i="15" a="1"/>
  <c r="AK69" i="15" s="1"/>
  <c r="AM68" i="15" a="1"/>
  <c r="AM68" i="15" s="1"/>
  <c r="AN68" i="15" a="1"/>
  <c r="AN68" i="15" s="1"/>
  <c r="K71" i="14" s="1"/>
  <c r="F71" i="14"/>
  <c r="E70" i="14"/>
  <c r="I70" i="14" s="1"/>
  <c r="L70" i="14"/>
  <c r="G70" i="14"/>
  <c r="E71" i="14" l="1"/>
  <c r="I71" i="14" s="1"/>
  <c r="L71" i="14"/>
  <c r="G71" i="14"/>
  <c r="AM69" i="15" a="1"/>
  <c r="AM69" i="15" s="1"/>
  <c r="AN69" i="15" a="1"/>
  <c r="AN69" i="15" s="1"/>
  <c r="K72" i="14" s="1"/>
  <c r="F72" i="14"/>
  <c r="AL70" i="15" a="1"/>
  <c r="AL70" i="15" s="1"/>
  <c r="AJ71" i="15"/>
  <c r="AK70" i="15" a="1"/>
  <c r="AK70" i="15" s="1"/>
  <c r="E72" i="14" l="1"/>
  <c r="I72" i="14" s="1"/>
  <c r="L72" i="14"/>
  <c r="G72" i="14"/>
  <c r="AJ72" i="15"/>
  <c r="AL71" i="15" a="1"/>
  <c r="AL71" i="15" s="1"/>
  <c r="AK71" i="15" a="1"/>
  <c r="AK71" i="15" s="1"/>
  <c r="AM70" i="15" a="1"/>
  <c r="AM70" i="15" s="1"/>
  <c r="AN70" i="15" a="1"/>
  <c r="AN70" i="15" s="1"/>
  <c r="K73" i="14" s="1"/>
  <c r="F73" i="14"/>
  <c r="L73" i="14" l="1"/>
  <c r="G73" i="14"/>
  <c r="E73" i="14"/>
  <c r="I73" i="14" s="1"/>
  <c r="AM71" i="15" a="1"/>
  <c r="AM71" i="15" s="1"/>
  <c r="AN71" i="15" a="1"/>
  <c r="AN71" i="15" s="1"/>
  <c r="K74" i="14" s="1"/>
  <c r="F74" i="14"/>
  <c r="AL72" i="15" a="1"/>
  <c r="AL72" i="15" s="1"/>
  <c r="AJ73" i="15"/>
  <c r="AK72" i="15" a="1"/>
  <c r="AK72" i="15" s="1"/>
  <c r="E74" i="14" l="1"/>
  <c r="I74" i="14" s="1"/>
  <c r="L74" i="14"/>
  <c r="G74" i="14"/>
  <c r="AJ74" i="15"/>
  <c r="AL73" i="15" a="1"/>
  <c r="AL73" i="15" s="1"/>
  <c r="AK73" i="15" a="1"/>
  <c r="AK73" i="15" s="1"/>
  <c r="AM72" i="15" a="1"/>
  <c r="AM72" i="15" s="1"/>
  <c r="AN72" i="15" a="1"/>
  <c r="AN72" i="15" s="1"/>
  <c r="K75" i="14" s="1"/>
  <c r="F75" i="14"/>
  <c r="AM73" i="15" l="1" a="1"/>
  <c r="AM73" i="15" s="1"/>
  <c r="AN73" i="15" a="1"/>
  <c r="AN73" i="15" s="1"/>
  <c r="F76" i="14"/>
  <c r="E75" i="14"/>
  <c r="I75" i="14" s="1"/>
  <c r="AL74" i="15" a="1"/>
  <c r="AL74" i="15" s="1"/>
  <c r="AJ75" i="15"/>
  <c r="AK74" i="15" a="1"/>
  <c r="AK74" i="15" s="1"/>
  <c r="L75" i="14"/>
  <c r="G75" i="14"/>
  <c r="K76" i="14" l="1"/>
  <c r="AM74" i="15" a="1"/>
  <c r="AM74" i="15" s="1"/>
  <c r="AN74" i="15" a="1"/>
  <c r="AN74" i="15" s="1"/>
  <c r="K77" i="14" s="1"/>
  <c r="F77" i="14"/>
  <c r="AJ76" i="15"/>
  <c r="AL75" i="15" a="1"/>
  <c r="AL75" i="15" s="1"/>
  <c r="AK75" i="15" a="1"/>
  <c r="AK75" i="15" s="1"/>
  <c r="E76" i="14"/>
  <c r="I76" i="14" s="1"/>
  <c r="L76" i="14"/>
  <c r="G76" i="14"/>
  <c r="AM75" i="15" l="1" a="1"/>
  <c r="AM75" i="15" s="1"/>
  <c r="AN75" i="15" a="1"/>
  <c r="AN75" i="15" s="1"/>
  <c r="F78" i="14"/>
  <c r="AL76" i="15" a="1"/>
  <c r="AL76" i="15" s="1"/>
  <c r="AJ77" i="15"/>
  <c r="AK76" i="15" a="1"/>
  <c r="AK76" i="15" s="1"/>
  <c r="E77" i="14"/>
  <c r="I77" i="14" s="1"/>
  <c r="L77" i="14"/>
  <c r="G77" i="14"/>
  <c r="K78" i="14" l="1"/>
  <c r="AJ78" i="15"/>
  <c r="AL77" i="15" a="1"/>
  <c r="AL77" i="15" s="1"/>
  <c r="AK77" i="15" a="1"/>
  <c r="AK77" i="15" s="1"/>
  <c r="AM76" i="15" a="1"/>
  <c r="AM76" i="15" s="1"/>
  <c r="AN76" i="15" a="1"/>
  <c r="AN76" i="15" s="1"/>
  <c r="K79" i="14" s="1"/>
  <c r="F79" i="14"/>
  <c r="E78" i="14"/>
  <c r="I78" i="14" s="1"/>
  <c r="L78" i="14"/>
  <c r="G78" i="14"/>
  <c r="E79" i="14" l="1"/>
  <c r="I79" i="14" s="1"/>
  <c r="L79" i="14"/>
  <c r="G79" i="14"/>
  <c r="AM77" i="15" a="1"/>
  <c r="AM77" i="15" s="1"/>
  <c r="AN77" i="15" a="1"/>
  <c r="AN77" i="15" s="1"/>
  <c r="F80" i="14"/>
  <c r="AL78" i="15" a="1"/>
  <c r="AL78" i="15" s="1"/>
  <c r="AJ79" i="15"/>
  <c r="AK78" i="15" a="1"/>
  <c r="AK78" i="15" s="1"/>
  <c r="K80" i="14" l="1"/>
  <c r="AM78" i="15" a="1"/>
  <c r="AM78" i="15" s="1"/>
  <c r="AN78" i="15" a="1"/>
  <c r="AN78" i="15" s="1"/>
  <c r="F81" i="14"/>
  <c r="AJ80" i="15"/>
  <c r="AL79" i="15" a="1"/>
  <c r="AL79" i="15" s="1"/>
  <c r="AK79" i="15" a="1"/>
  <c r="AK79" i="15" s="1"/>
  <c r="E80" i="14"/>
  <c r="I80" i="14" s="1"/>
  <c r="L80" i="14"/>
  <c r="G80" i="14"/>
  <c r="K81" i="14" l="1"/>
  <c r="AM79" i="15" a="1"/>
  <c r="AM79" i="15" s="1"/>
  <c r="AN79" i="15" a="1"/>
  <c r="AN79" i="15" s="1"/>
  <c r="F82" i="14"/>
  <c r="AL80" i="15" a="1"/>
  <c r="AL80" i="15" s="1"/>
  <c r="AJ81" i="15"/>
  <c r="AK80" i="15" a="1"/>
  <c r="AK80" i="15" s="1"/>
  <c r="E81" i="14"/>
  <c r="I81" i="14" s="1"/>
  <c r="L81" i="14"/>
  <c r="G81" i="14"/>
  <c r="K82" i="14" l="1"/>
  <c r="AJ82" i="15"/>
  <c r="AL81" i="15" a="1"/>
  <c r="AL81" i="15" s="1"/>
  <c r="AK81" i="15" a="1"/>
  <c r="AK81" i="15" s="1"/>
  <c r="AM80" i="15" a="1"/>
  <c r="AM80" i="15" s="1"/>
  <c r="AN80" i="15" a="1"/>
  <c r="AN80" i="15" s="1"/>
  <c r="F83" i="14"/>
  <c r="E82" i="14"/>
  <c r="I82" i="14" s="1"/>
  <c r="L82" i="14"/>
  <c r="G82" i="14"/>
  <c r="K83" i="14" l="1"/>
  <c r="E83" i="14"/>
  <c r="I83" i="14" s="1"/>
  <c r="L83" i="14"/>
  <c r="G83" i="14"/>
  <c r="AM81" i="15" a="1"/>
  <c r="AM81" i="15" s="1"/>
  <c r="AN81" i="15" a="1"/>
  <c r="AN81" i="15" s="1"/>
  <c r="F84" i="14"/>
  <c r="AL82" i="15" a="1"/>
  <c r="AL82" i="15" s="1"/>
  <c r="AJ83" i="15"/>
  <c r="AK82" i="15" a="1"/>
  <c r="AK82" i="15" s="1"/>
  <c r="K84" i="14" l="1"/>
  <c r="AJ84" i="15"/>
  <c r="AL83" i="15" a="1"/>
  <c r="AL83" i="15" s="1"/>
  <c r="AK83" i="15" a="1"/>
  <c r="AK83" i="15" s="1"/>
  <c r="E84" i="14"/>
  <c r="I84" i="14" s="1"/>
  <c r="L84" i="14"/>
  <c r="G84" i="14"/>
  <c r="AM82" i="15" a="1"/>
  <c r="AM82" i="15" s="1"/>
  <c r="AN82" i="15" a="1"/>
  <c r="AN82" i="15" s="1"/>
  <c r="F85" i="14"/>
  <c r="K85" i="14" l="1"/>
  <c r="L85" i="14"/>
  <c r="G85" i="14"/>
  <c r="AM83" i="15" a="1"/>
  <c r="AM83" i="15" s="1"/>
  <c r="AN83" i="15" a="1"/>
  <c r="AN83" i="15" s="1"/>
  <c r="F86" i="14"/>
  <c r="E85" i="14"/>
  <c r="I85" i="14" s="1"/>
  <c r="AL84" i="15" a="1"/>
  <c r="AL84" i="15" s="1"/>
  <c r="AJ85" i="15"/>
  <c r="AK84" i="15" a="1"/>
  <c r="AK84" i="15" s="1"/>
  <c r="K86" i="14" l="1"/>
  <c r="E86" i="14"/>
  <c r="I86" i="14" s="1"/>
  <c r="AJ86" i="15"/>
  <c r="AL85" i="15" a="1"/>
  <c r="AL85" i="15" s="1"/>
  <c r="AK85" i="15" a="1"/>
  <c r="AK85" i="15" s="1"/>
  <c r="AM84" i="15" a="1"/>
  <c r="AM84" i="15" s="1"/>
  <c r="AN84" i="15" a="1"/>
  <c r="AN84" i="15" s="1"/>
  <c r="F87" i="14"/>
  <c r="L86" i="14"/>
  <c r="G86" i="14"/>
  <c r="K87" i="14" l="1"/>
  <c r="E87" i="14"/>
  <c r="I87" i="14" s="1"/>
  <c r="L87" i="14"/>
  <c r="G87" i="14"/>
  <c r="AM85" i="15" a="1"/>
  <c r="AM85" i="15" s="1"/>
  <c r="AN85" i="15" a="1"/>
  <c r="AN85" i="15" s="1"/>
  <c r="F88" i="14"/>
  <c r="AL86" i="15" a="1"/>
  <c r="AL86" i="15" s="1"/>
  <c r="AJ87" i="15"/>
  <c r="AK86" i="15" a="1"/>
  <c r="AK86" i="15" s="1"/>
  <c r="K88" i="14" l="1"/>
  <c r="E88" i="14"/>
  <c r="I88" i="14" s="1"/>
  <c r="AM86" i="15" a="1"/>
  <c r="AM86" i="15" s="1"/>
  <c r="AN86" i="15" a="1"/>
  <c r="AN86" i="15" s="1"/>
  <c r="F89" i="14"/>
  <c r="L88" i="14"/>
  <c r="G88" i="14"/>
  <c r="AJ88" i="15"/>
  <c r="AL87" i="15" a="1"/>
  <c r="AL87" i="15" s="1"/>
  <c r="AK87" i="15" a="1"/>
  <c r="AK87" i="15" s="1"/>
  <c r="K89" i="14" l="1"/>
  <c r="E89" i="14"/>
  <c r="I89" i="14" s="1"/>
  <c r="AL88" i="15" a="1"/>
  <c r="AL88" i="15" s="1"/>
  <c r="AJ89" i="15"/>
  <c r="AK88" i="15" a="1"/>
  <c r="AK88" i="15" s="1"/>
  <c r="AM87" i="15" a="1"/>
  <c r="AM87" i="15" s="1"/>
  <c r="AN87" i="15" a="1"/>
  <c r="AN87" i="15" s="1"/>
  <c r="F90" i="14"/>
  <c r="L89" i="14"/>
  <c r="G89" i="14"/>
  <c r="K90" i="14" l="1"/>
  <c r="E90" i="14"/>
  <c r="I90" i="14" s="1"/>
  <c r="L90" i="14"/>
  <c r="G90" i="14"/>
  <c r="AJ90" i="15"/>
  <c r="AL89" i="15" a="1"/>
  <c r="AL89" i="15" s="1"/>
  <c r="AK89" i="15" a="1"/>
  <c r="AK89" i="15" s="1"/>
  <c r="AM88" i="15" a="1"/>
  <c r="AM88" i="15" s="1"/>
  <c r="AN88" i="15" a="1"/>
  <c r="AN88" i="15" s="1"/>
  <c r="F91" i="14"/>
  <c r="K91" i="14" l="1"/>
  <c r="E91" i="14"/>
  <c r="I91" i="14" s="1"/>
  <c r="AM89" i="15" a="1"/>
  <c r="AM89" i="15" s="1"/>
  <c r="AN89" i="15" a="1"/>
  <c r="AN89" i="15" s="1"/>
  <c r="F92" i="14"/>
  <c r="AL90" i="15" a="1"/>
  <c r="AL90" i="15" s="1"/>
  <c r="AJ91" i="15"/>
  <c r="AK90" i="15" a="1"/>
  <c r="AK90" i="15" s="1"/>
  <c r="L91" i="14"/>
  <c r="G91" i="14"/>
  <c r="K92" i="14" l="1"/>
  <c r="E92" i="14"/>
  <c r="I92" i="14" s="1"/>
  <c r="L92" i="14"/>
  <c r="G92" i="14"/>
  <c r="AJ92" i="15"/>
  <c r="AL91" i="15" a="1"/>
  <c r="AL91" i="15" s="1"/>
  <c r="AK91" i="15" a="1"/>
  <c r="AK91" i="15" s="1"/>
  <c r="AM90" i="15" a="1"/>
  <c r="AM90" i="15" s="1"/>
  <c r="AN90" i="15" a="1"/>
  <c r="AN90" i="15" s="1"/>
  <c r="F93" i="14"/>
  <c r="K93" i="14" l="1"/>
  <c r="AM91" i="15" a="1"/>
  <c r="AM91" i="15" s="1"/>
  <c r="AN91" i="15" a="1"/>
  <c r="AN91" i="15" s="1"/>
  <c r="F94" i="14"/>
  <c r="AL92" i="15" a="1"/>
  <c r="AL92" i="15" s="1"/>
  <c r="AJ93" i="15"/>
  <c r="AK92" i="15" a="1"/>
  <c r="AK92" i="15" s="1"/>
  <c r="L93" i="14"/>
  <c r="G93" i="14"/>
  <c r="E93" i="14"/>
  <c r="I93" i="14" s="1"/>
  <c r="K94" i="14" l="1"/>
  <c r="E94" i="14"/>
  <c r="I94" i="14" s="1"/>
  <c r="L94" i="14"/>
  <c r="G94" i="14"/>
  <c r="AJ94" i="15"/>
  <c r="AL93" i="15" a="1"/>
  <c r="AL93" i="15" s="1"/>
  <c r="AK93" i="15" a="1"/>
  <c r="AK93" i="15" s="1"/>
  <c r="AM92" i="15" a="1"/>
  <c r="AM92" i="15" s="1"/>
  <c r="AN92" i="15" a="1"/>
  <c r="AN92" i="15" s="1"/>
  <c r="F95" i="14"/>
  <c r="K95" i="14" l="1"/>
  <c r="L95" i="14"/>
  <c r="G95" i="14"/>
  <c r="AM93" i="15" a="1"/>
  <c r="AM93" i="15" s="1"/>
  <c r="AN93" i="15" a="1"/>
  <c r="AN93" i="15" s="1"/>
  <c r="F96" i="14"/>
  <c r="AL94" i="15" a="1"/>
  <c r="AL94" i="15" s="1"/>
  <c r="AJ95" i="15"/>
  <c r="AK94" i="15" a="1"/>
  <c r="AK94" i="15" s="1"/>
  <c r="E95" i="14"/>
  <c r="I95" i="14" s="1"/>
  <c r="K96" i="14" l="1"/>
  <c r="AJ96" i="15"/>
  <c r="AL95" i="15" a="1"/>
  <c r="AL95" i="15" s="1"/>
  <c r="AK95" i="15" a="1"/>
  <c r="AK95" i="15" s="1"/>
  <c r="AM94" i="15" a="1"/>
  <c r="AM94" i="15" s="1"/>
  <c r="AN94" i="15" a="1"/>
  <c r="AN94" i="15" s="1"/>
  <c r="F97" i="14"/>
  <c r="E96" i="14"/>
  <c r="I96" i="14" s="1"/>
  <c r="L96" i="14"/>
  <c r="G96" i="14"/>
  <c r="K97" i="14" l="1"/>
  <c r="E97" i="14"/>
  <c r="I97" i="14" s="1"/>
  <c r="L97" i="14"/>
  <c r="G97" i="14"/>
  <c r="AM95" i="15" a="1"/>
  <c r="AM95" i="15" s="1"/>
  <c r="AN95" i="15" a="1"/>
  <c r="AN95" i="15" s="1"/>
  <c r="F98" i="14"/>
  <c r="AL96" i="15" a="1"/>
  <c r="AL96" i="15" s="1"/>
  <c r="AJ97" i="15"/>
  <c r="AK96" i="15" a="1"/>
  <c r="AK96" i="15" s="1"/>
  <c r="K98" i="14" l="1"/>
  <c r="AM96" i="15" a="1"/>
  <c r="AM96" i="15" s="1"/>
  <c r="AN96" i="15" a="1"/>
  <c r="AN96" i="15" s="1"/>
  <c r="F99" i="14"/>
  <c r="AJ98" i="15"/>
  <c r="AL97" i="15" a="1"/>
  <c r="AL97" i="15" s="1"/>
  <c r="AK97" i="15" a="1"/>
  <c r="AK97" i="15" s="1"/>
  <c r="E98" i="14"/>
  <c r="I98" i="14" s="1"/>
  <c r="L98" i="14"/>
  <c r="G98" i="14"/>
  <c r="K99" i="14" l="1"/>
  <c r="E99" i="14"/>
  <c r="I99" i="14" s="1"/>
  <c r="AM97" i="15" a="1"/>
  <c r="AM97" i="15" s="1"/>
  <c r="AN97" i="15" a="1"/>
  <c r="AN97" i="15" s="1"/>
  <c r="F100" i="14"/>
  <c r="AL98" i="15" a="1"/>
  <c r="AL98" i="15" s="1"/>
  <c r="AJ99" i="15"/>
  <c r="AK98" i="15" a="1"/>
  <c r="AK98" i="15" s="1"/>
  <c r="L99" i="14"/>
  <c r="G99" i="14"/>
  <c r="K100" i="14" l="1"/>
  <c r="AJ100" i="15"/>
  <c r="AL99" i="15" a="1"/>
  <c r="AL99" i="15" s="1"/>
  <c r="AK99" i="15" a="1"/>
  <c r="AK99" i="15" s="1"/>
  <c r="AM98" i="15" a="1"/>
  <c r="AM98" i="15" s="1"/>
  <c r="AN98" i="15" a="1"/>
  <c r="AN98" i="15" s="1"/>
  <c r="F101" i="14"/>
  <c r="E100" i="14"/>
  <c r="I100" i="14" s="1"/>
  <c r="L100" i="14"/>
  <c r="G100" i="14"/>
  <c r="K101" i="14" l="1"/>
  <c r="E101" i="14"/>
  <c r="I101" i="14" s="1"/>
  <c r="L101" i="14"/>
  <c r="G101" i="14"/>
  <c r="AM99" i="15" a="1"/>
  <c r="AM99" i="15" s="1"/>
  <c r="AN99" i="15" a="1"/>
  <c r="AN99" i="15" s="1"/>
  <c r="F102" i="14"/>
  <c r="AL100" i="15" a="1"/>
  <c r="AL100" i="15" s="1"/>
  <c r="AJ101" i="15"/>
  <c r="AK100" i="15" a="1"/>
  <c r="AK100" i="15" s="1"/>
  <c r="K102" i="14" l="1"/>
  <c r="AJ102" i="15"/>
  <c r="AL101" i="15" a="1"/>
  <c r="AL101" i="15" s="1"/>
  <c r="AK101" i="15" a="1"/>
  <c r="AK101" i="15" s="1"/>
  <c r="L102" i="14"/>
  <c r="G102" i="14"/>
  <c r="AM100" i="15" a="1"/>
  <c r="AM100" i="15" s="1"/>
  <c r="AN100" i="15" a="1"/>
  <c r="AN100" i="15" s="1"/>
  <c r="F103" i="14"/>
  <c r="E102" i="14"/>
  <c r="I102" i="14" s="1"/>
  <c r="K103" i="14" l="1"/>
  <c r="E103" i="14"/>
  <c r="I103" i="14" s="1"/>
  <c r="L103" i="14"/>
  <c r="G103" i="14"/>
  <c r="AM101" i="15" a="1"/>
  <c r="AM101" i="15" s="1"/>
  <c r="AN101" i="15" a="1"/>
  <c r="AN101" i="15" s="1"/>
  <c r="F104" i="14"/>
  <c r="AL102" i="15" a="1"/>
  <c r="AL102" i="15" s="1"/>
  <c r="AJ103" i="15"/>
  <c r="AK102" i="15" a="1"/>
  <c r="AK102" i="15" s="1"/>
  <c r="K104" i="14" l="1"/>
  <c r="L104" i="14"/>
  <c r="G104" i="14"/>
  <c r="AM102" i="15" a="1"/>
  <c r="AM102" i="15" s="1"/>
  <c r="AN102" i="15" a="1"/>
  <c r="AN102" i="15" s="1"/>
  <c r="F105" i="14"/>
  <c r="E104" i="14"/>
  <c r="I104" i="14" s="1"/>
  <c r="AJ104" i="15"/>
  <c r="AL103" i="15" a="1"/>
  <c r="AL103" i="15" s="1"/>
  <c r="AK103" i="15" a="1"/>
  <c r="AK103" i="15" s="1"/>
  <c r="K105" i="14" l="1"/>
  <c r="E105" i="14"/>
  <c r="I105" i="14" s="1"/>
  <c r="L105" i="14"/>
  <c r="G105" i="14"/>
  <c r="AM103" i="15" a="1"/>
  <c r="AM103" i="15" s="1"/>
  <c r="AN103" i="15" a="1"/>
  <c r="AN103" i="15" s="1"/>
  <c r="F106" i="14"/>
  <c r="AL104" i="15" a="1"/>
  <c r="AL104" i="15" s="1"/>
  <c r="AJ105" i="15"/>
  <c r="AK104" i="15" a="1"/>
  <c r="AK104" i="15" s="1"/>
  <c r="K106" i="14" l="1"/>
  <c r="AJ106" i="15"/>
  <c r="AL105" i="15" a="1"/>
  <c r="AL105" i="15" s="1"/>
  <c r="AK105" i="15" a="1"/>
  <c r="AK105" i="15" s="1"/>
  <c r="E106" i="14"/>
  <c r="I106" i="14" s="1"/>
  <c r="L106" i="14"/>
  <c r="G106" i="14"/>
  <c r="AM104" i="15" a="1"/>
  <c r="AM104" i="15" s="1"/>
  <c r="AN104" i="15" a="1"/>
  <c r="AN104" i="15" s="1"/>
  <c r="F107" i="14"/>
  <c r="K107" i="14" l="1"/>
  <c r="L107" i="14"/>
  <c r="G107" i="14"/>
  <c r="AM105" i="15" a="1"/>
  <c r="AM105" i="15" s="1"/>
  <c r="AN105" i="15" a="1"/>
  <c r="AN105" i="15" s="1"/>
  <c r="F108" i="14"/>
  <c r="E107" i="14"/>
  <c r="I107" i="14" s="1"/>
  <c r="AL106" i="15" a="1"/>
  <c r="AL106" i="15" s="1"/>
  <c r="AJ107" i="15"/>
  <c r="AK106" i="15" a="1"/>
  <c r="AK106" i="15" s="1"/>
  <c r="K108" i="14" l="1"/>
  <c r="E108" i="14"/>
  <c r="I108" i="14" s="1"/>
  <c r="AM106" i="15" a="1"/>
  <c r="AM106" i="15" s="1"/>
  <c r="AN106" i="15" a="1"/>
  <c r="AN106" i="15" s="1"/>
  <c r="F109" i="14"/>
  <c r="L108" i="14"/>
  <c r="G108" i="14"/>
  <c r="AJ108" i="15"/>
  <c r="AL107" i="15" a="1"/>
  <c r="AL107" i="15" s="1"/>
  <c r="AK107" i="15" a="1"/>
  <c r="AK107" i="15" s="1"/>
  <c r="K109" i="14" l="1"/>
  <c r="AM107" i="15" a="1"/>
  <c r="AM107" i="15" s="1"/>
  <c r="AN107" i="15" a="1"/>
  <c r="AN107" i="15" s="1"/>
  <c r="F110" i="14"/>
  <c r="AL108" i="15" a="1"/>
  <c r="AL108" i="15" s="1"/>
  <c r="AJ109" i="15"/>
  <c r="AK108" i="15" a="1"/>
  <c r="AK108" i="15" s="1"/>
  <c r="E109" i="14"/>
  <c r="I109" i="14" s="1"/>
  <c r="L109" i="14"/>
  <c r="G109" i="14"/>
  <c r="K110" i="14" l="1"/>
  <c r="AJ110" i="15"/>
  <c r="AL109" i="15" a="1"/>
  <c r="AL109" i="15" s="1"/>
  <c r="AK109" i="15" a="1"/>
  <c r="AK109" i="15" s="1"/>
  <c r="AM108" i="15" a="1"/>
  <c r="AM108" i="15" s="1"/>
  <c r="AN108" i="15" a="1"/>
  <c r="AN108" i="15" s="1"/>
  <c r="F111" i="14"/>
  <c r="E110" i="14"/>
  <c r="I110" i="14" s="1"/>
  <c r="L110" i="14"/>
  <c r="G110" i="14"/>
  <c r="K111" i="14" l="1"/>
  <c r="E111" i="14"/>
  <c r="I111" i="14" s="1"/>
  <c r="L111" i="14"/>
  <c r="G111" i="14"/>
  <c r="AM109" i="15" a="1"/>
  <c r="AM109" i="15" s="1"/>
  <c r="AN109" i="15" a="1"/>
  <c r="AN109" i="15" s="1"/>
  <c r="F112" i="14"/>
  <c r="AL110" i="15" a="1"/>
  <c r="AL110" i="15" s="1"/>
  <c r="AJ111" i="15"/>
  <c r="AK110" i="15" a="1"/>
  <c r="AK110" i="15" s="1"/>
  <c r="K112" i="14" l="1"/>
  <c r="E112" i="14"/>
  <c r="I112" i="14" s="1"/>
  <c r="L112" i="14"/>
  <c r="G112" i="14"/>
  <c r="AM110" i="15" a="1"/>
  <c r="AM110" i="15" s="1"/>
  <c r="AN110" i="15" a="1"/>
  <c r="AN110" i="15" s="1"/>
  <c r="F113" i="14"/>
  <c r="AJ112" i="15"/>
  <c r="AL111" i="15" a="1"/>
  <c r="AL111" i="15" s="1"/>
  <c r="AK111" i="15" a="1"/>
  <c r="AK111" i="15" s="1"/>
  <c r="K113" i="14" l="1"/>
  <c r="AL112" i="15" a="1"/>
  <c r="AL112" i="15" s="1"/>
  <c r="AJ113" i="15"/>
  <c r="AK112" i="15" a="1"/>
  <c r="AK112" i="15" s="1"/>
  <c r="AM111" i="15" a="1"/>
  <c r="AM111" i="15" s="1"/>
  <c r="AN111" i="15" a="1"/>
  <c r="AN111" i="15" s="1"/>
  <c r="F114" i="14"/>
  <c r="E113" i="14"/>
  <c r="I113" i="14" s="1"/>
  <c r="L113" i="14"/>
  <c r="G113" i="14"/>
  <c r="K114" i="14" l="1"/>
  <c r="AJ114" i="15"/>
  <c r="AL113" i="15" a="1"/>
  <c r="AL113" i="15" s="1"/>
  <c r="AK113" i="15" a="1"/>
  <c r="AK113" i="15" s="1"/>
  <c r="E114" i="14"/>
  <c r="I114" i="14" s="1"/>
  <c r="AM112" i="15" a="1"/>
  <c r="AM112" i="15" s="1"/>
  <c r="AN112" i="15" a="1"/>
  <c r="AN112" i="15" s="1"/>
  <c r="F115" i="14"/>
  <c r="L114" i="14"/>
  <c r="G114" i="14"/>
  <c r="K115" i="14" l="1"/>
  <c r="AM113" i="15" a="1"/>
  <c r="AM113" i="15" s="1"/>
  <c r="AN113" i="15" a="1"/>
  <c r="AN113" i="15" s="1"/>
  <c r="F116" i="14"/>
  <c r="AL114" i="15" a="1"/>
  <c r="AL114" i="15" s="1"/>
  <c r="AJ115" i="15"/>
  <c r="AK114" i="15" a="1"/>
  <c r="AK114" i="15" s="1"/>
  <c r="E115" i="14"/>
  <c r="I115" i="14" s="1"/>
  <c r="L115" i="14"/>
  <c r="G115" i="14"/>
  <c r="K116" i="14" l="1"/>
  <c r="AJ116" i="15"/>
  <c r="AL115" i="15" a="1"/>
  <c r="AL115" i="15" s="1"/>
  <c r="AK115" i="15" a="1"/>
  <c r="AK115" i="15" s="1"/>
  <c r="AM114" i="15" a="1"/>
  <c r="AM114" i="15" s="1"/>
  <c r="AN114" i="15" a="1"/>
  <c r="AN114" i="15" s="1"/>
  <c r="F117" i="14"/>
  <c r="E116" i="14"/>
  <c r="I116" i="14" s="1"/>
  <c r="L116" i="14"/>
  <c r="G116" i="14"/>
  <c r="K117" i="14" l="1"/>
  <c r="E117" i="14"/>
  <c r="I117" i="14" s="1"/>
  <c r="L117" i="14"/>
  <c r="G117" i="14"/>
  <c r="AM115" i="15" a="1"/>
  <c r="AM115" i="15" s="1"/>
  <c r="AN115" i="15" a="1"/>
  <c r="AN115" i="15" s="1"/>
  <c r="F118" i="14"/>
  <c r="AL116" i="15" a="1"/>
  <c r="AL116" i="15" s="1"/>
  <c r="AJ117" i="15"/>
  <c r="AK116" i="15" a="1"/>
  <c r="AK116" i="15" s="1"/>
  <c r="K118" i="14" l="1"/>
  <c r="L118" i="14"/>
  <c r="G118" i="14"/>
  <c r="AJ118" i="15"/>
  <c r="AL117" i="15" a="1"/>
  <c r="AL117" i="15" s="1"/>
  <c r="AK117" i="15" a="1"/>
  <c r="AK117" i="15" s="1"/>
  <c r="E118" i="14"/>
  <c r="I118" i="14" s="1"/>
  <c r="AM116" i="15" a="1"/>
  <c r="AM116" i="15" s="1"/>
  <c r="AN116" i="15" a="1"/>
  <c r="AN116" i="15" s="1"/>
  <c r="F119" i="14"/>
  <c r="K119" i="14" l="1"/>
  <c r="AM117" i="15" a="1"/>
  <c r="AM117" i="15" s="1"/>
  <c r="AN117" i="15" a="1"/>
  <c r="AN117" i="15" s="1"/>
  <c r="F120" i="14"/>
  <c r="AL118" i="15" a="1"/>
  <c r="AL118" i="15" s="1"/>
  <c r="AJ119" i="15"/>
  <c r="AK118" i="15" a="1"/>
  <c r="AK118" i="15" s="1"/>
  <c r="E119" i="14"/>
  <c r="I119" i="14" s="1"/>
  <c r="L119" i="14"/>
  <c r="G119" i="14"/>
  <c r="K120" i="14" l="1"/>
  <c r="E120" i="14"/>
  <c r="I120" i="14" s="1"/>
  <c r="L120" i="14"/>
  <c r="G120" i="14"/>
  <c r="AJ120" i="15"/>
  <c r="AL119" i="15" a="1"/>
  <c r="AL119" i="15" s="1"/>
  <c r="AK119" i="15" a="1"/>
  <c r="AK119" i="15" s="1"/>
  <c r="AM118" i="15" a="1"/>
  <c r="AM118" i="15" s="1"/>
  <c r="AN118" i="15" a="1"/>
  <c r="AN118" i="15" s="1"/>
  <c r="F121" i="14"/>
  <c r="K121" i="14" l="1"/>
  <c r="L121" i="14"/>
  <c r="G121" i="14"/>
  <c r="AM119" i="15" a="1"/>
  <c r="AM119" i="15" s="1"/>
  <c r="AN119" i="15" a="1"/>
  <c r="AN119" i="15" s="1"/>
  <c r="F122" i="14"/>
  <c r="AL120" i="15" a="1"/>
  <c r="AL120" i="15" s="1"/>
  <c r="AJ121" i="15"/>
  <c r="AK120" i="15" a="1"/>
  <c r="AK120" i="15" s="1"/>
  <c r="E121" i="14"/>
  <c r="I121" i="14" s="1"/>
  <c r="K122" i="14" l="1"/>
  <c r="AJ122" i="15"/>
  <c r="AL121" i="15" a="1"/>
  <c r="AL121" i="15" s="1"/>
  <c r="AK121" i="15" a="1"/>
  <c r="AK121" i="15" s="1"/>
  <c r="AM120" i="15" a="1"/>
  <c r="AM120" i="15" s="1"/>
  <c r="AN120" i="15" a="1"/>
  <c r="AN120" i="15" s="1"/>
  <c r="F123" i="14"/>
  <c r="E122" i="14"/>
  <c r="I122" i="14" s="1"/>
  <c r="L122" i="14"/>
  <c r="G122" i="14"/>
  <c r="K123" i="14" l="1"/>
  <c r="E123" i="14"/>
  <c r="I123" i="14" s="1"/>
  <c r="L123" i="14"/>
  <c r="G123" i="14"/>
  <c r="AM121" i="15" a="1"/>
  <c r="AM121" i="15" s="1"/>
  <c r="AN121" i="15" a="1"/>
  <c r="AN121" i="15" s="1"/>
  <c r="F124" i="14"/>
  <c r="AL122" i="15" a="1"/>
  <c r="AL122" i="15" s="1"/>
  <c r="AJ123" i="15"/>
  <c r="AK122" i="15" a="1"/>
  <c r="AK122" i="15" s="1"/>
  <c r="K124" i="14" l="1"/>
  <c r="AM122" i="15" a="1"/>
  <c r="AM122" i="15" s="1"/>
  <c r="AN122" i="15" a="1"/>
  <c r="AN122" i="15" s="1"/>
  <c r="F125" i="14"/>
  <c r="AJ124" i="15"/>
  <c r="AL123" i="15" a="1"/>
  <c r="AL123" i="15" s="1"/>
  <c r="AK123" i="15" a="1"/>
  <c r="AK123" i="15" s="1"/>
  <c r="E124" i="14"/>
  <c r="I124" i="14" s="1"/>
  <c r="L124" i="14"/>
  <c r="G124" i="14"/>
  <c r="K125" i="14" l="1"/>
  <c r="E125" i="14"/>
  <c r="I125" i="14" s="1"/>
  <c r="AM123" i="15" a="1"/>
  <c r="AM123" i="15" s="1"/>
  <c r="AN123" i="15" a="1"/>
  <c r="AN123" i="15" s="1"/>
  <c r="F126" i="14"/>
  <c r="AL124" i="15" a="1"/>
  <c r="AL124" i="15" s="1"/>
  <c r="AJ125" i="15"/>
  <c r="AK124" i="15" a="1"/>
  <c r="AK124" i="15" s="1"/>
  <c r="L125" i="14"/>
  <c r="G125" i="14"/>
  <c r="K126" i="14" l="1"/>
  <c r="AJ126" i="15"/>
  <c r="AL125" i="15" a="1"/>
  <c r="AL125" i="15" s="1"/>
  <c r="AK125" i="15" a="1"/>
  <c r="AK125" i="15" s="1"/>
  <c r="AM124" i="15" a="1"/>
  <c r="AM124" i="15" s="1"/>
  <c r="AN124" i="15" a="1"/>
  <c r="AN124" i="15" s="1"/>
  <c r="F127" i="14"/>
  <c r="E126" i="14"/>
  <c r="I126" i="14" s="1"/>
  <c r="L126" i="14"/>
  <c r="G126" i="14"/>
  <c r="K127" i="14" l="1"/>
  <c r="E127" i="14"/>
  <c r="I127" i="14" s="1"/>
  <c r="L127" i="14"/>
  <c r="G127" i="14"/>
  <c r="AM125" i="15" a="1"/>
  <c r="AM125" i="15" s="1"/>
  <c r="AN125" i="15" a="1"/>
  <c r="AN125" i="15" s="1"/>
  <c r="F128" i="14"/>
  <c r="AL126" i="15" a="1"/>
  <c r="AL126" i="15" s="1"/>
  <c r="AJ127" i="15"/>
  <c r="AK126" i="15" a="1"/>
  <c r="AK126" i="15" s="1"/>
  <c r="K128" i="14" l="1"/>
  <c r="AJ128" i="15"/>
  <c r="AL127" i="15" a="1"/>
  <c r="AL127" i="15" s="1"/>
  <c r="AK127" i="15" a="1"/>
  <c r="AK127" i="15" s="1"/>
  <c r="AM126" i="15" a="1"/>
  <c r="AM126" i="15" s="1"/>
  <c r="AN126" i="15" a="1"/>
  <c r="AN126" i="15" s="1"/>
  <c r="F129" i="14"/>
  <c r="E128" i="14"/>
  <c r="I128" i="14" s="1"/>
  <c r="L128" i="14"/>
  <c r="G128" i="14"/>
  <c r="K129" i="14" l="1"/>
  <c r="E129" i="14"/>
  <c r="I129" i="14" s="1"/>
  <c r="L129" i="14"/>
  <c r="G129" i="14"/>
  <c r="AM127" i="15" a="1"/>
  <c r="AM127" i="15" s="1"/>
  <c r="AN127" i="15" a="1"/>
  <c r="AN127" i="15" s="1"/>
  <c r="F130" i="14"/>
  <c r="AL128" i="15" a="1"/>
  <c r="AL128" i="15" s="1"/>
  <c r="AJ129" i="15"/>
  <c r="AK128" i="15" a="1"/>
  <c r="AK128" i="15" s="1"/>
  <c r="K130" i="14" l="1"/>
  <c r="AJ130" i="15"/>
  <c r="AL129" i="15" a="1"/>
  <c r="AL129" i="15" s="1"/>
  <c r="AK129" i="15" a="1"/>
  <c r="AK129" i="15" s="1"/>
  <c r="E130" i="14"/>
  <c r="I130" i="14" s="1"/>
  <c r="L130" i="14"/>
  <c r="G130" i="14"/>
  <c r="AM128" i="15" a="1"/>
  <c r="AM128" i="15" s="1"/>
  <c r="AN128" i="15" a="1"/>
  <c r="AN128" i="15" s="1"/>
  <c r="F131" i="14"/>
  <c r="K131" i="14" l="1"/>
  <c r="E131" i="14"/>
  <c r="I131" i="14" s="1"/>
  <c r="L131" i="14"/>
  <c r="G131" i="14"/>
  <c r="AM129" i="15" a="1"/>
  <c r="AM129" i="15" s="1"/>
  <c r="AN129" i="15" a="1"/>
  <c r="AN129" i="15" s="1"/>
  <c r="F132" i="14"/>
  <c r="AL130" i="15" a="1"/>
  <c r="AL130" i="15" s="1"/>
  <c r="AJ131" i="15"/>
  <c r="AK130" i="15" a="1"/>
  <c r="AK130" i="15" s="1"/>
  <c r="K132" i="14" l="1"/>
  <c r="E132" i="14"/>
  <c r="I132" i="14" s="1"/>
  <c r="AM130" i="15" a="1"/>
  <c r="AM130" i="15" s="1"/>
  <c r="AN130" i="15" a="1"/>
  <c r="AN130" i="15" s="1"/>
  <c r="F133" i="14"/>
  <c r="L132" i="14"/>
  <c r="G132" i="14"/>
  <c r="AJ132" i="15"/>
  <c r="AL131" i="15" a="1"/>
  <c r="AL131" i="15" s="1"/>
  <c r="AK131" i="15" a="1"/>
  <c r="AK131" i="15" s="1"/>
  <c r="K133" i="14" l="1"/>
  <c r="AM131" i="15" a="1"/>
  <c r="AM131" i="15" s="1"/>
  <c r="AN131" i="15" a="1"/>
  <c r="AN131" i="15" s="1"/>
  <c r="F134" i="14"/>
  <c r="AL132" i="15" a="1"/>
  <c r="AL132" i="15" s="1"/>
  <c r="AJ133" i="15"/>
  <c r="AK132" i="15" a="1"/>
  <c r="AK132" i="15" s="1"/>
  <c r="E133" i="14"/>
  <c r="I133" i="14" s="1"/>
  <c r="L133" i="14"/>
  <c r="G133" i="14"/>
  <c r="K134" i="14" l="1"/>
  <c r="AJ134" i="15"/>
  <c r="AL133" i="15" a="1"/>
  <c r="AL133" i="15" s="1"/>
  <c r="AK133" i="15" a="1"/>
  <c r="AK133" i="15" s="1"/>
  <c r="AM132" i="15" a="1"/>
  <c r="AM132" i="15" s="1"/>
  <c r="AN132" i="15" a="1"/>
  <c r="AN132" i="15" s="1"/>
  <c r="F135" i="14"/>
  <c r="E134" i="14"/>
  <c r="I134" i="14" s="1"/>
  <c r="L134" i="14"/>
  <c r="G134" i="14"/>
  <c r="K135" i="14" l="1"/>
  <c r="E135" i="14"/>
  <c r="I135" i="14" s="1"/>
  <c r="L135" i="14"/>
  <c r="G135" i="14"/>
  <c r="AM133" i="15" a="1"/>
  <c r="AM133" i="15" s="1"/>
  <c r="AN133" i="15" a="1"/>
  <c r="AN133" i="15" s="1"/>
  <c r="F136" i="14"/>
  <c r="AL134" i="15" a="1"/>
  <c r="AL134" i="15" s="1"/>
  <c r="AJ135" i="15"/>
  <c r="AK134" i="15" a="1"/>
  <c r="AK134" i="15" s="1"/>
  <c r="K136" i="14" l="1"/>
  <c r="AM134" i="15" a="1"/>
  <c r="AM134" i="15" s="1"/>
  <c r="AN134" i="15" a="1"/>
  <c r="AN134" i="15" s="1"/>
  <c r="F137" i="14"/>
  <c r="E136" i="14"/>
  <c r="I136" i="14" s="1"/>
  <c r="L136" i="14"/>
  <c r="G136" i="14"/>
  <c r="AJ136" i="15"/>
  <c r="AL135" i="15" a="1"/>
  <c r="AL135" i="15" s="1"/>
  <c r="AK135" i="15" a="1"/>
  <c r="AK135" i="15" s="1"/>
  <c r="K137" i="14" l="1"/>
  <c r="E137" i="14"/>
  <c r="I137" i="14" s="1"/>
  <c r="AM135" i="15" a="1"/>
  <c r="AM135" i="15" s="1"/>
  <c r="AN135" i="15" a="1"/>
  <c r="AN135" i="15" s="1"/>
  <c r="F138" i="14"/>
  <c r="AL136" i="15" a="1"/>
  <c r="AL136" i="15" s="1"/>
  <c r="AJ137" i="15"/>
  <c r="AK136" i="15" a="1"/>
  <c r="AK136" i="15" s="1"/>
  <c r="L137" i="14"/>
  <c r="G137" i="14"/>
  <c r="K138" i="14" l="1"/>
  <c r="AJ138" i="15"/>
  <c r="AL137" i="15" a="1"/>
  <c r="AL137" i="15" s="1"/>
  <c r="AK137" i="15" a="1"/>
  <c r="AK137" i="15" s="1"/>
  <c r="AM136" i="15" a="1"/>
  <c r="AM136" i="15" s="1"/>
  <c r="AN136" i="15" a="1"/>
  <c r="AN136" i="15" s="1"/>
  <c r="F139" i="14"/>
  <c r="E138" i="14"/>
  <c r="I138" i="14" s="1"/>
  <c r="L138" i="14"/>
  <c r="G138" i="14"/>
  <c r="K139" i="14" l="1"/>
  <c r="E139" i="14"/>
  <c r="I139" i="14" s="1"/>
  <c r="L139" i="14"/>
  <c r="G139" i="14"/>
  <c r="AM137" i="15" a="1"/>
  <c r="AM137" i="15" s="1"/>
  <c r="AN137" i="15" a="1"/>
  <c r="AN137" i="15" s="1"/>
  <c r="F140" i="14"/>
  <c r="AL138" i="15" a="1"/>
  <c r="AL138" i="15" s="1"/>
  <c r="AJ139" i="15"/>
  <c r="AK138" i="15" a="1"/>
  <c r="AK138" i="15" s="1"/>
  <c r="K140" i="14" l="1"/>
  <c r="AJ140" i="15"/>
  <c r="AL139" i="15" a="1"/>
  <c r="AL139" i="15" s="1"/>
  <c r="AK139" i="15" a="1"/>
  <c r="AK139" i="15" s="1"/>
  <c r="E140" i="14"/>
  <c r="I140" i="14" s="1"/>
  <c r="L140" i="14"/>
  <c r="G140" i="14"/>
  <c r="AM138" i="15" a="1"/>
  <c r="AM138" i="15" s="1"/>
  <c r="AN138" i="15" a="1"/>
  <c r="AN138" i="15" s="1"/>
  <c r="F141" i="14"/>
  <c r="K141" i="14" l="1"/>
  <c r="E141" i="14"/>
  <c r="I141" i="14" s="1"/>
  <c r="L141" i="14"/>
  <c r="G141" i="14"/>
  <c r="AM139" i="15" a="1"/>
  <c r="AM139" i="15" s="1"/>
  <c r="AN139" i="15" a="1"/>
  <c r="AN139" i="15" s="1"/>
  <c r="F142" i="14"/>
  <c r="AL140" i="15" a="1"/>
  <c r="AL140" i="15" s="1"/>
  <c r="AJ141" i="15"/>
  <c r="AK140" i="15" a="1"/>
  <c r="AK140" i="15" s="1"/>
  <c r="K142" i="14" l="1"/>
  <c r="E142" i="14"/>
  <c r="I142" i="14" s="1"/>
  <c r="AJ142" i="15"/>
  <c r="AL141" i="15" a="1"/>
  <c r="AL141" i="15" s="1"/>
  <c r="AK141" i="15" a="1"/>
  <c r="AK141" i="15" s="1"/>
  <c r="AM140" i="15" a="1"/>
  <c r="AM140" i="15" s="1"/>
  <c r="AN140" i="15" a="1"/>
  <c r="AN140" i="15" s="1"/>
  <c r="F143" i="14"/>
  <c r="L142" i="14"/>
  <c r="G142" i="14"/>
  <c r="K143" i="14" l="1"/>
  <c r="L143" i="14"/>
  <c r="G143" i="14"/>
  <c r="AM141" i="15" a="1"/>
  <c r="AM141" i="15" s="1"/>
  <c r="AN141" i="15" a="1"/>
  <c r="AN141" i="15" s="1"/>
  <c r="F144" i="14"/>
  <c r="E143" i="14"/>
  <c r="I143" i="14" s="1"/>
  <c r="AL142" i="15" a="1"/>
  <c r="AL142" i="15" s="1"/>
  <c r="AJ143" i="15"/>
  <c r="AK142" i="15" a="1"/>
  <c r="AK142" i="15" s="1"/>
  <c r="K144" i="14" l="1"/>
  <c r="E144" i="14"/>
  <c r="I144" i="14" s="1"/>
  <c r="L144" i="14"/>
  <c r="G144" i="14"/>
  <c r="AM142" i="15" a="1"/>
  <c r="AM142" i="15" s="1"/>
  <c r="AN142" i="15" a="1"/>
  <c r="AN142" i="15" s="1"/>
  <c r="F145" i="14"/>
  <c r="AJ144" i="15"/>
  <c r="AL143" i="15" a="1"/>
  <c r="AL143" i="15" s="1"/>
  <c r="AK143" i="15" a="1"/>
  <c r="AK143" i="15" s="1"/>
  <c r="K145" i="14" l="1"/>
  <c r="AL144" i="15" a="1"/>
  <c r="AL144" i="15" s="1"/>
  <c r="AJ145" i="15"/>
  <c r="AK144" i="15" a="1"/>
  <c r="AK144" i="15" s="1"/>
  <c r="AM143" i="15" a="1"/>
  <c r="AM143" i="15" s="1"/>
  <c r="AN143" i="15" a="1"/>
  <c r="AN143" i="15" s="1"/>
  <c r="F146" i="14"/>
  <c r="E145" i="14"/>
  <c r="I145" i="14" s="1"/>
  <c r="L145" i="14"/>
  <c r="G145" i="14"/>
  <c r="K146" i="14" l="1"/>
  <c r="E146" i="14"/>
  <c r="I146" i="14" s="1"/>
  <c r="L146" i="14"/>
  <c r="G146" i="14"/>
  <c r="AJ146" i="15"/>
  <c r="AL145" i="15" a="1"/>
  <c r="AL145" i="15" s="1"/>
  <c r="AK145" i="15" a="1"/>
  <c r="AK145" i="15" s="1"/>
  <c r="AM144" i="15" a="1"/>
  <c r="AM144" i="15" s="1"/>
  <c r="AN144" i="15" a="1"/>
  <c r="AN144" i="15" s="1"/>
  <c r="F147" i="14"/>
  <c r="K147" i="14" l="1"/>
  <c r="AM145" i="15" a="1"/>
  <c r="AM145" i="15" s="1"/>
  <c r="AN145" i="15" a="1"/>
  <c r="AN145" i="15" s="1"/>
  <c r="F148" i="14"/>
  <c r="AL146" i="15" a="1"/>
  <c r="AL146" i="15" s="1"/>
  <c r="AJ147" i="15"/>
  <c r="AK146" i="15" a="1"/>
  <c r="AK146" i="15" s="1"/>
  <c r="E147" i="14"/>
  <c r="I147" i="14" s="1"/>
  <c r="L147" i="14"/>
  <c r="G147" i="14"/>
  <c r="K148" i="14" l="1"/>
  <c r="E148" i="14"/>
  <c r="I148" i="14" s="1"/>
  <c r="L148" i="14"/>
  <c r="G148" i="14"/>
  <c r="AJ148" i="15"/>
  <c r="AL147" i="15" a="1"/>
  <c r="AL147" i="15" s="1"/>
  <c r="AK147" i="15" a="1"/>
  <c r="AK147" i="15" s="1"/>
  <c r="AM146" i="15" a="1"/>
  <c r="AM146" i="15" s="1"/>
  <c r="AN146" i="15" a="1"/>
  <c r="AN146" i="15" s="1"/>
  <c r="F149" i="14"/>
  <c r="K149" i="14" l="1"/>
  <c r="L149" i="14"/>
  <c r="G149" i="14"/>
  <c r="AL148" i="15" a="1"/>
  <c r="AL148" i="15" s="1"/>
  <c r="AJ149" i="15"/>
  <c r="AK148" i="15" a="1"/>
  <c r="AK148" i="15" s="1"/>
  <c r="AM147" i="15" a="1"/>
  <c r="AM147" i="15" s="1"/>
  <c r="AN147" i="15" a="1"/>
  <c r="AN147" i="15" s="1"/>
  <c r="F150" i="14"/>
  <c r="E149" i="14"/>
  <c r="I149" i="14" s="1"/>
  <c r="K150" i="14" l="1"/>
  <c r="E150" i="14"/>
  <c r="I150" i="14" s="1"/>
  <c r="L150" i="14"/>
  <c r="G150" i="14"/>
  <c r="AJ150" i="15"/>
  <c r="AL149" i="15" a="1"/>
  <c r="AL149" i="15" s="1"/>
  <c r="AK149" i="15" a="1"/>
  <c r="AK149" i="15" s="1"/>
  <c r="AM148" i="15" a="1"/>
  <c r="AM148" i="15" s="1"/>
  <c r="AN148" i="15" a="1"/>
  <c r="AN148" i="15" s="1"/>
  <c r="F151" i="14"/>
  <c r="K151" i="14" l="1"/>
  <c r="AM149" i="15" a="1"/>
  <c r="AM149" i="15" s="1"/>
  <c r="AN149" i="15" a="1"/>
  <c r="AN149" i="15" s="1"/>
  <c r="F152" i="14"/>
  <c r="E151" i="14"/>
  <c r="I151" i="14" s="1"/>
  <c r="AL150" i="15" a="1"/>
  <c r="AL150" i="15" s="1"/>
  <c r="AJ151" i="15"/>
  <c r="AK150" i="15" a="1"/>
  <c r="AK150" i="15" s="1"/>
  <c r="L151" i="14"/>
  <c r="G151" i="14"/>
  <c r="K152" i="14" l="1"/>
  <c r="E152" i="14"/>
  <c r="I152" i="14" s="1"/>
  <c r="AJ152" i="15"/>
  <c r="AL151" i="15" a="1"/>
  <c r="AL151" i="15" s="1"/>
  <c r="AK151" i="15" a="1"/>
  <c r="AK151" i="15" s="1"/>
  <c r="L152" i="14"/>
  <c r="G152" i="14"/>
  <c r="AM150" i="15" a="1"/>
  <c r="AM150" i="15" s="1"/>
  <c r="AN150" i="15" a="1"/>
  <c r="AN150" i="15" s="1"/>
  <c r="F153" i="14"/>
  <c r="K153" i="14" l="1"/>
  <c r="L153" i="14"/>
  <c r="G153" i="14"/>
  <c r="AM151" i="15" a="1"/>
  <c r="AM151" i="15" s="1"/>
  <c r="AN151" i="15" a="1"/>
  <c r="AN151" i="15" s="1"/>
  <c r="F154" i="14"/>
  <c r="E153" i="14"/>
  <c r="I153" i="14" s="1"/>
  <c r="AL152" i="15" a="1"/>
  <c r="AL152" i="15" s="1"/>
  <c r="AJ153" i="15"/>
  <c r="AK152" i="15" a="1"/>
  <c r="AK152" i="15" s="1"/>
  <c r="K154" i="14" l="1"/>
  <c r="E154" i="14"/>
  <c r="I154" i="14" s="1"/>
  <c r="AM152" i="15" a="1"/>
  <c r="AM152" i="15" s="1"/>
  <c r="AN152" i="15" a="1"/>
  <c r="AN152" i="15" s="1"/>
  <c r="F155" i="14"/>
  <c r="AJ154" i="15"/>
  <c r="AL153" i="15" a="1"/>
  <c r="AL153" i="15" s="1"/>
  <c r="AK153" i="15" a="1"/>
  <c r="AK153" i="15" s="1"/>
  <c r="L154" i="14"/>
  <c r="G154" i="14"/>
  <c r="F61" i="16" l="1"/>
  <c r="F47" i="16"/>
  <c r="F77" i="16"/>
  <c r="H24" i="16"/>
  <c r="H34" i="16"/>
  <c r="F42" i="16"/>
  <c r="F70" i="16"/>
  <c r="K155" i="14"/>
  <c r="H26" i="16"/>
  <c r="H37" i="16"/>
  <c r="F51" i="16"/>
  <c r="H76" i="16"/>
  <c r="H61" i="16"/>
  <c r="F71" i="16"/>
  <c r="F40" i="16"/>
  <c r="F62" i="16"/>
  <c r="F54" i="16"/>
  <c r="H62" i="16"/>
  <c r="F24" i="16"/>
  <c r="F79" i="16"/>
  <c r="F73" i="16"/>
  <c r="F37" i="16"/>
  <c r="F58" i="16"/>
  <c r="H52" i="16"/>
  <c r="H4" i="16"/>
  <c r="F45" i="16"/>
  <c r="H44" i="16"/>
  <c r="H46" i="16"/>
  <c r="F7" i="16"/>
  <c r="H30" i="16"/>
  <c r="H51" i="16"/>
  <c r="H9" i="16"/>
  <c r="H40" i="16"/>
  <c r="F8" i="16"/>
  <c r="L155" i="14"/>
  <c r="G155" i="14"/>
  <c r="AM153" i="15" a="1"/>
  <c r="AM153" i="15" s="1"/>
  <c r="AN153" i="15" a="1"/>
  <c r="AN153" i="15" s="1"/>
  <c r="F19" i="16" s="1"/>
  <c r="F156" i="14"/>
  <c r="AL154" i="15" a="1"/>
  <c r="AL154" i="15" s="1"/>
  <c r="AJ155" i="15"/>
  <c r="AK154" i="15" a="1"/>
  <c r="AK154" i="15" s="1"/>
  <c r="E155" i="14"/>
  <c r="I155" i="14" s="1"/>
  <c r="H68" i="16" l="1"/>
  <c r="H19" i="16"/>
  <c r="F10" i="16"/>
  <c r="H57" i="16"/>
  <c r="H7" i="16"/>
  <c r="H78" i="16"/>
  <c r="F43" i="16"/>
  <c r="H42" i="16"/>
  <c r="F69" i="16"/>
  <c r="H53" i="16"/>
  <c r="F30" i="16"/>
  <c r="H65" i="16"/>
  <c r="F78" i="16"/>
  <c r="H43" i="16"/>
  <c r="H39" i="16"/>
  <c r="F28" i="16"/>
  <c r="H64" i="16"/>
  <c r="F55" i="16"/>
  <c r="H23" i="16"/>
  <c r="F49" i="16"/>
  <c r="H22" i="16"/>
  <c r="H13" i="16"/>
  <c r="F18" i="16"/>
  <c r="H63" i="16"/>
  <c r="F74" i="16"/>
  <c r="H17" i="16"/>
  <c r="F53" i="16"/>
  <c r="F12" i="16"/>
  <c r="H12" i="16"/>
  <c r="F34" i="16"/>
  <c r="F22" i="16"/>
  <c r="F44" i="16"/>
  <c r="H48" i="16"/>
  <c r="F15" i="16"/>
  <c r="H83" i="16"/>
  <c r="H25" i="16"/>
  <c r="F35" i="16"/>
  <c r="F63" i="16"/>
  <c r="F5" i="16"/>
  <c r="H47" i="16"/>
  <c r="F56" i="16"/>
  <c r="H49" i="16"/>
  <c r="F52" i="16"/>
  <c r="H58" i="16"/>
  <c r="F21" i="16"/>
  <c r="H6" i="16"/>
  <c r="F29" i="16"/>
  <c r="F68" i="16"/>
  <c r="H56" i="16"/>
  <c r="F75" i="16"/>
  <c r="H11" i="16"/>
  <c r="F33" i="16"/>
  <c r="F81" i="16"/>
  <c r="F13" i="16"/>
  <c r="H66" i="16"/>
  <c r="F67" i="16"/>
  <c r="K156" i="14"/>
  <c r="F66" i="16"/>
  <c r="H38" i="16"/>
  <c r="F23" i="16"/>
  <c r="F27" i="16"/>
  <c r="H80" i="16"/>
  <c r="H71" i="16"/>
  <c r="H15" i="16"/>
  <c r="H70" i="16"/>
  <c r="H82" i="16"/>
  <c r="F11" i="16"/>
  <c r="E156" i="14"/>
  <c r="I156" i="14" s="1"/>
  <c r="AJ156" i="15"/>
  <c r="AL155" i="15" a="1"/>
  <c r="AL155" i="15" s="1"/>
  <c r="AK155" i="15" a="1"/>
  <c r="AK155" i="15" s="1"/>
  <c r="AM154" i="15" a="1"/>
  <c r="AM154" i="15" s="1"/>
  <c r="AN154" i="15" a="1"/>
  <c r="AN154" i="15" s="1"/>
  <c r="K157" i="14" s="1"/>
  <c r="F157" i="14"/>
  <c r="L156" i="14"/>
  <c r="G156" i="14"/>
  <c r="E157" i="14" l="1"/>
  <c r="I157" i="14" s="1"/>
  <c r="AM155" i="15" a="1"/>
  <c r="AM155" i="15" s="1"/>
  <c r="AN155" i="15" a="1"/>
  <c r="AN155" i="15" s="1"/>
  <c r="K158" i="14" s="1"/>
  <c r="F158" i="14"/>
  <c r="L157" i="14"/>
  <c r="G157" i="14"/>
  <c r="AL156" i="15" a="1"/>
  <c r="AL156" i="15" s="1"/>
  <c r="AJ157" i="15"/>
  <c r="AK156" i="15" a="1"/>
  <c r="AK156" i="15" s="1"/>
  <c r="E158" i="14" l="1"/>
  <c r="I158" i="14" s="1"/>
  <c r="AJ158" i="15"/>
  <c r="AL157" i="15" a="1"/>
  <c r="AL157" i="15" s="1"/>
  <c r="AK157" i="15" a="1"/>
  <c r="AK157" i="15" s="1"/>
  <c r="AM156" i="15" a="1"/>
  <c r="AM156" i="15" s="1"/>
  <c r="AN156" i="15" a="1"/>
  <c r="AN156" i="15" s="1"/>
  <c r="K159" i="14" s="1"/>
  <c r="F159" i="14"/>
  <c r="L158" i="14"/>
  <c r="G158" i="14"/>
  <c r="E159" i="14" l="1"/>
  <c r="I159" i="14" s="1"/>
  <c r="L159" i="14"/>
  <c r="G159" i="14"/>
  <c r="AM157" i="15" a="1"/>
  <c r="AM157" i="15" s="1"/>
  <c r="AN157" i="15" a="1"/>
  <c r="AN157" i="15" s="1"/>
  <c r="K160" i="14" s="1"/>
  <c r="F160" i="14"/>
  <c r="AL158" i="15" a="1"/>
  <c r="AL158" i="15" s="1"/>
  <c r="AJ159" i="15"/>
  <c r="AK158" i="15" a="1"/>
  <c r="AK158" i="15" s="1"/>
  <c r="L160" i="14" l="1"/>
  <c r="G160" i="14"/>
  <c r="AJ160" i="15"/>
  <c r="AL159" i="15" a="1"/>
  <c r="AL159" i="15" s="1"/>
  <c r="AK159" i="15" a="1"/>
  <c r="AK159" i="15" s="1"/>
  <c r="AM158" i="15" a="1"/>
  <c r="AM158" i="15" s="1"/>
  <c r="AN158" i="15" a="1"/>
  <c r="AN158" i="15" s="1"/>
  <c r="K161" i="14" s="1"/>
  <c r="F161" i="14"/>
  <c r="E160" i="14"/>
  <c r="I160" i="14" s="1"/>
  <c r="E161" i="14" l="1"/>
  <c r="I161" i="14" s="1"/>
  <c r="L161" i="14"/>
  <c r="G161" i="14"/>
  <c r="AM159" i="15" a="1"/>
  <c r="AM159" i="15" s="1"/>
  <c r="AN159" i="15" a="1"/>
  <c r="AN159" i="15" s="1"/>
  <c r="K162" i="14" s="1"/>
  <c r="F162" i="14"/>
  <c r="AL160" i="15" a="1"/>
  <c r="AL160" i="15" s="1"/>
  <c r="AJ161" i="15"/>
  <c r="AK160" i="15" a="1"/>
  <c r="AK160" i="15" s="1"/>
  <c r="AM160" i="15" l="1" a="1"/>
  <c r="AM160" i="15" s="1"/>
  <c r="AN160" i="15" a="1"/>
  <c r="AN160" i="15" s="1"/>
  <c r="K163" i="14" s="1"/>
  <c r="F163" i="14"/>
  <c r="AJ162" i="15"/>
  <c r="AL161" i="15" a="1"/>
  <c r="AL161" i="15" s="1"/>
  <c r="AK161" i="15" a="1"/>
  <c r="AK161" i="15" s="1"/>
  <c r="E162" i="14"/>
  <c r="I162" i="14" s="1"/>
  <c r="L162" i="14"/>
  <c r="G162" i="14"/>
  <c r="AM161" i="15" l="1" a="1"/>
  <c r="AM161" i="15" s="1"/>
  <c r="AN161" i="15" a="1"/>
  <c r="AN161" i="15" s="1"/>
  <c r="K164" i="14" s="1"/>
  <c r="F164" i="14"/>
  <c r="AL162" i="15" a="1"/>
  <c r="AL162" i="15" s="1"/>
  <c r="AJ163" i="15"/>
  <c r="AK162" i="15" a="1"/>
  <c r="AK162" i="15" s="1"/>
  <c r="E163" i="14"/>
  <c r="I163" i="14" s="1"/>
  <c r="L163" i="14"/>
  <c r="G163" i="14"/>
  <c r="AJ164" i="15" l="1"/>
  <c r="AL163" i="15" a="1"/>
  <c r="AL163" i="15" s="1"/>
  <c r="AK163" i="15" a="1"/>
  <c r="AK163" i="15" s="1"/>
  <c r="AM162" i="15" a="1"/>
  <c r="AM162" i="15" s="1"/>
  <c r="AN162" i="15" a="1"/>
  <c r="AN162" i="15" s="1"/>
  <c r="K165" i="14" s="1"/>
  <c r="F165" i="14"/>
  <c r="E164" i="14"/>
  <c r="I164" i="14" s="1"/>
  <c r="L164" i="14"/>
  <c r="G164" i="14"/>
  <c r="E165" i="14" l="1"/>
  <c r="I165" i="14" s="1"/>
  <c r="L165" i="14"/>
  <c r="G165" i="14"/>
  <c r="AM163" i="15" a="1"/>
  <c r="AM163" i="15" s="1"/>
  <c r="AN163" i="15" a="1"/>
  <c r="AN163" i="15" s="1"/>
  <c r="K166" i="14" s="1"/>
  <c r="F166" i="14"/>
  <c r="AL164" i="15" a="1"/>
  <c r="AL164" i="15" s="1"/>
  <c r="AJ165" i="15"/>
  <c r="AK164" i="15" a="1"/>
  <c r="AK164" i="15" s="1"/>
  <c r="AJ166" i="15" l="1"/>
  <c r="AL165" i="15" a="1"/>
  <c r="AL165" i="15" s="1"/>
  <c r="AK165" i="15" a="1"/>
  <c r="AK165" i="15" s="1"/>
  <c r="AM164" i="15" a="1"/>
  <c r="AM164" i="15" s="1"/>
  <c r="AN164" i="15" a="1"/>
  <c r="AN164" i="15" s="1"/>
  <c r="K167" i="14" s="1"/>
  <c r="F167" i="14"/>
  <c r="E166" i="14"/>
  <c r="I166" i="14" s="1"/>
  <c r="L166" i="14"/>
  <c r="G166" i="14"/>
  <c r="E167" i="14" l="1"/>
  <c r="I167" i="14" s="1"/>
  <c r="L167" i="14"/>
  <c r="G167" i="14"/>
  <c r="AM165" i="15" a="1"/>
  <c r="AM165" i="15" s="1"/>
  <c r="AN165" i="15" a="1"/>
  <c r="AN165" i="15" s="1"/>
  <c r="K168" i="14" s="1"/>
  <c r="F168" i="14"/>
  <c r="AL166" i="15" a="1"/>
  <c r="AL166" i="15" s="1"/>
  <c r="AJ167" i="15"/>
  <c r="AK166" i="15" a="1"/>
  <c r="AK166" i="15" s="1"/>
  <c r="L168" i="14" l="1"/>
  <c r="G168" i="14"/>
  <c r="AJ168" i="15"/>
  <c r="AL167" i="15" a="1"/>
  <c r="AL167" i="15" s="1"/>
  <c r="AK167" i="15" a="1"/>
  <c r="AK167" i="15" s="1"/>
  <c r="AM166" i="15" a="1"/>
  <c r="AM166" i="15" s="1"/>
  <c r="AN166" i="15" a="1"/>
  <c r="AN166" i="15" s="1"/>
  <c r="K169" i="14" s="1"/>
  <c r="F169" i="14"/>
  <c r="E168" i="14"/>
  <c r="I168" i="14" s="1"/>
  <c r="AM167" i="15" l="1" a="1"/>
  <c r="AM167" i="15" s="1"/>
  <c r="AN167" i="15" a="1"/>
  <c r="AN167" i="15" s="1"/>
  <c r="K170" i="14" s="1"/>
  <c r="F170" i="14"/>
  <c r="AL168" i="15" a="1"/>
  <c r="AL168" i="15" s="1"/>
  <c r="AJ169" i="15"/>
  <c r="AK168" i="15" a="1"/>
  <c r="AK168" i="15" s="1"/>
  <c r="E169" i="14"/>
  <c r="I169" i="14" s="1"/>
  <c r="L169" i="14"/>
  <c r="G169" i="14"/>
  <c r="AJ170" i="15" l="1"/>
  <c r="AL169" i="15" a="1"/>
  <c r="AL169" i="15" s="1"/>
  <c r="AK169" i="15" a="1"/>
  <c r="AK169" i="15" s="1"/>
  <c r="AM168" i="15" a="1"/>
  <c r="AM168" i="15" s="1"/>
  <c r="AN168" i="15" a="1"/>
  <c r="AN168" i="15" s="1"/>
  <c r="K171" i="14" s="1"/>
  <c r="F171" i="14"/>
  <c r="E170" i="14"/>
  <c r="I170" i="14" s="1"/>
  <c r="L170" i="14"/>
  <c r="G170" i="14"/>
  <c r="E171" i="14" l="1"/>
  <c r="I171" i="14" s="1"/>
  <c r="L171" i="14"/>
  <c r="G171" i="14"/>
  <c r="AM169" i="15" a="1"/>
  <c r="AM169" i="15" s="1"/>
  <c r="AN169" i="15" a="1"/>
  <c r="AN169" i="15" s="1"/>
  <c r="K172" i="14" s="1"/>
  <c r="F172" i="14"/>
  <c r="AL170" i="15" a="1"/>
  <c r="AL170" i="15" s="1"/>
  <c r="AJ171" i="15"/>
  <c r="AK170" i="15" a="1"/>
  <c r="AK170" i="15" s="1"/>
  <c r="AJ172" i="15" l="1"/>
  <c r="AL171" i="15" a="1"/>
  <c r="AL171" i="15" s="1"/>
  <c r="AK171" i="15" a="1"/>
  <c r="AK171" i="15" s="1"/>
  <c r="AM170" i="15" a="1"/>
  <c r="AM170" i="15" s="1"/>
  <c r="AN170" i="15" a="1"/>
  <c r="AN170" i="15" s="1"/>
  <c r="K173" i="14" s="1"/>
  <c r="F173" i="14"/>
  <c r="E172" i="14"/>
  <c r="I172" i="14" s="1"/>
  <c r="L172" i="14"/>
  <c r="G172" i="14"/>
  <c r="E173" i="14" l="1"/>
  <c r="I173" i="14" s="1"/>
  <c r="L173" i="14"/>
  <c r="G173" i="14"/>
  <c r="AM171" i="15" a="1"/>
  <c r="AM171" i="15" s="1"/>
  <c r="AN171" i="15" a="1"/>
  <c r="AN171" i="15" s="1"/>
  <c r="K174" i="14" s="1"/>
  <c r="F174" i="14"/>
  <c r="AL172" i="15" a="1"/>
  <c r="AL172" i="15" s="1"/>
  <c r="AJ173" i="15"/>
  <c r="AK172" i="15" a="1"/>
  <c r="AK172" i="15" s="1"/>
  <c r="AJ174" i="15" l="1"/>
  <c r="AL173" i="15" a="1"/>
  <c r="AL173" i="15" s="1"/>
  <c r="AK173" i="15" a="1"/>
  <c r="AK173" i="15" s="1"/>
  <c r="E174" i="14"/>
  <c r="I174" i="14" s="1"/>
  <c r="L174" i="14"/>
  <c r="G174" i="14"/>
  <c r="AM172" i="15" a="1"/>
  <c r="AM172" i="15" s="1"/>
  <c r="AN172" i="15" a="1"/>
  <c r="AN172" i="15" s="1"/>
  <c r="K175" i="14" s="1"/>
  <c r="F175" i="14"/>
  <c r="L175" i="14" l="1"/>
  <c r="G175" i="14"/>
  <c r="E175" i="14"/>
  <c r="I175" i="14" s="1"/>
  <c r="AM173" i="15" a="1"/>
  <c r="AM173" i="15" s="1"/>
  <c r="AN173" i="15" a="1"/>
  <c r="AN173" i="15" s="1"/>
  <c r="K176" i="14" s="1"/>
  <c r="F176" i="14"/>
  <c r="AL174" i="15" a="1"/>
  <c r="AL174" i="15" s="1"/>
  <c r="AJ175" i="15"/>
  <c r="AK174" i="15" a="1"/>
  <c r="AK174" i="15" s="1"/>
  <c r="E176" i="14" l="1"/>
  <c r="I176" i="14" s="1"/>
  <c r="L176" i="14"/>
  <c r="G176" i="14"/>
  <c r="AJ176" i="15"/>
  <c r="AL175" i="15" a="1"/>
  <c r="AL175" i="15" s="1"/>
  <c r="AK175" i="15" a="1"/>
  <c r="AK175" i="15" s="1"/>
  <c r="AM174" i="15" a="1"/>
  <c r="AM174" i="15" s="1"/>
  <c r="AN174" i="15" a="1"/>
  <c r="AN174" i="15" s="1"/>
  <c r="K177" i="14" s="1"/>
  <c r="F177" i="14"/>
  <c r="E177" i="14" l="1"/>
  <c r="I177" i="14" s="1"/>
  <c r="L177" i="14"/>
  <c r="G177" i="14"/>
  <c r="AM175" i="15" a="1"/>
  <c r="AM175" i="15" s="1"/>
  <c r="AN175" i="15" a="1"/>
  <c r="AN175" i="15" s="1"/>
  <c r="K178" i="14" s="1"/>
  <c r="F178" i="14"/>
  <c r="AL176" i="15" a="1"/>
  <c r="AL176" i="15" s="1"/>
  <c r="AJ177" i="15"/>
  <c r="AK176" i="15" a="1"/>
  <c r="AK176" i="15" s="1"/>
  <c r="AM176" i="15" l="1" a="1"/>
  <c r="AM176" i="15" s="1"/>
  <c r="AN176" i="15" a="1"/>
  <c r="AN176" i="15" s="1"/>
  <c r="K179" i="14" s="1"/>
  <c r="F179" i="14"/>
  <c r="E178" i="14"/>
  <c r="I178" i="14" s="1"/>
  <c r="L178" i="14"/>
  <c r="G178" i="14"/>
  <c r="AJ178" i="15"/>
  <c r="AL177" i="15" a="1"/>
  <c r="AL177" i="15" s="1"/>
  <c r="AK177" i="15" a="1"/>
  <c r="AK177" i="15" s="1"/>
  <c r="E179" i="14" l="1"/>
  <c r="I179" i="14" s="1"/>
  <c r="AM177" i="15" a="1"/>
  <c r="AM177" i="15" s="1"/>
  <c r="AN177" i="15" a="1"/>
  <c r="AN177" i="15" s="1"/>
  <c r="K180" i="14" s="1"/>
  <c r="F180" i="14"/>
  <c r="L179" i="14"/>
  <c r="G179" i="14"/>
  <c r="AL178" i="15" a="1"/>
  <c r="AL178" i="15" s="1"/>
  <c r="AJ179" i="15"/>
  <c r="AK178" i="15" a="1"/>
  <c r="AK178" i="15" s="1"/>
  <c r="L180" i="14" l="1"/>
  <c r="G180" i="14"/>
  <c r="AJ180" i="15"/>
  <c r="AL179" i="15" a="1"/>
  <c r="AL179" i="15" s="1"/>
  <c r="AK179" i="15" a="1"/>
  <c r="AK179" i="15" s="1"/>
  <c r="AM178" i="15" a="1"/>
  <c r="AM178" i="15" s="1"/>
  <c r="AN178" i="15" a="1"/>
  <c r="AN178" i="15" s="1"/>
  <c r="K181" i="14" s="1"/>
  <c r="F181" i="14"/>
  <c r="E180" i="14"/>
  <c r="I180" i="14" s="1"/>
  <c r="AM179" i="15" l="1" a="1"/>
  <c r="AM179" i="15" s="1"/>
  <c r="AN179" i="15" a="1"/>
  <c r="AN179" i="15" s="1"/>
  <c r="K182" i="14" s="1"/>
  <c r="F182" i="14"/>
  <c r="E181" i="14"/>
  <c r="I181" i="14" s="1"/>
  <c r="AL180" i="15" a="1"/>
  <c r="AL180" i="15" s="1"/>
  <c r="AJ181" i="15"/>
  <c r="AK180" i="15" a="1"/>
  <c r="AK180" i="15" s="1"/>
  <c r="L181" i="14"/>
  <c r="G181" i="14"/>
  <c r="AM180" i="15" l="1" a="1"/>
  <c r="AM180" i="15" s="1"/>
  <c r="AN180" i="15" a="1"/>
  <c r="AN180" i="15" s="1"/>
  <c r="K183" i="14" s="1"/>
  <c r="F183" i="14"/>
  <c r="AJ182" i="15"/>
  <c r="AL181" i="15" a="1"/>
  <c r="AL181" i="15" s="1"/>
  <c r="AK181" i="15" a="1"/>
  <c r="AK181" i="15" s="1"/>
  <c r="E182" i="14"/>
  <c r="I182" i="14" s="1"/>
  <c r="L182" i="14"/>
  <c r="G182" i="14"/>
  <c r="AM181" i="15" l="1" a="1"/>
  <c r="AM181" i="15" s="1"/>
  <c r="AN181" i="15" a="1"/>
  <c r="AN181" i="15" s="1"/>
  <c r="K184" i="14" s="1"/>
  <c r="F184" i="14"/>
  <c r="AL182" i="15" a="1"/>
  <c r="AL182" i="15" s="1"/>
  <c r="AJ183" i="15"/>
  <c r="AK182" i="15" a="1"/>
  <c r="AK182" i="15" s="1"/>
  <c r="E183" i="14"/>
  <c r="I183" i="14" s="1"/>
  <c r="L183" i="14"/>
  <c r="G183" i="14"/>
  <c r="L184" i="14" l="1"/>
  <c r="G184" i="14"/>
  <c r="AM182" i="15" a="1"/>
  <c r="AM182" i="15" s="1"/>
  <c r="AN182" i="15" a="1"/>
  <c r="AN182" i="15" s="1"/>
  <c r="K185" i="14" s="1"/>
  <c r="F185" i="14"/>
  <c r="E184" i="14"/>
  <c r="I184" i="14" s="1"/>
  <c r="AJ184" i="15"/>
  <c r="AL183" i="15" a="1"/>
  <c r="AL183" i="15" s="1"/>
  <c r="AK183" i="15" a="1"/>
  <c r="AK183" i="15" s="1"/>
  <c r="E185" i="14" l="1"/>
  <c r="I185" i="14" s="1"/>
  <c r="AL184" i="15" a="1"/>
  <c r="AL184" i="15" s="1"/>
  <c r="AJ185" i="15"/>
  <c r="AK184" i="15" a="1"/>
  <c r="AK184" i="15" s="1"/>
  <c r="L185" i="14"/>
  <c r="G185" i="14"/>
  <c r="AM183" i="15" a="1"/>
  <c r="AM183" i="15" s="1"/>
  <c r="AN183" i="15" a="1"/>
  <c r="AN183" i="15" s="1"/>
  <c r="K186" i="14" s="1"/>
  <c r="F186" i="14"/>
  <c r="L186" i="14" l="1"/>
  <c r="G186" i="14"/>
  <c r="AJ186" i="15"/>
  <c r="AL185" i="15" a="1"/>
  <c r="AL185" i="15" s="1"/>
  <c r="AK185" i="15" a="1"/>
  <c r="AK185" i="15" s="1"/>
  <c r="E186" i="14"/>
  <c r="I186" i="14" s="1"/>
  <c r="AM184" i="15" a="1"/>
  <c r="AM184" i="15" s="1"/>
  <c r="AN184" i="15" a="1"/>
  <c r="AN184" i="15" s="1"/>
  <c r="K187" i="14" s="1"/>
  <c r="F187" i="14"/>
  <c r="E187" i="14" l="1"/>
  <c r="I187" i="14" s="1"/>
  <c r="L187" i="14"/>
  <c r="G187" i="14"/>
  <c r="AM185" i="15" a="1"/>
  <c r="AM185" i="15" s="1"/>
  <c r="AN185" i="15" a="1"/>
  <c r="AN185" i="15" s="1"/>
  <c r="K188" i="14" s="1"/>
  <c r="F188" i="14"/>
  <c r="AL186" i="15" a="1"/>
  <c r="AL186" i="15" s="1"/>
  <c r="AJ187" i="15"/>
  <c r="AK186" i="15" a="1"/>
  <c r="AK186" i="15" s="1"/>
  <c r="E188" i="14" l="1"/>
  <c r="I188" i="14" s="1"/>
  <c r="L188" i="14"/>
  <c r="G188" i="14"/>
  <c r="AJ188" i="15"/>
  <c r="AL187" i="15" a="1"/>
  <c r="AL187" i="15" s="1"/>
  <c r="AK187" i="15" a="1"/>
  <c r="AK187" i="15" s="1"/>
  <c r="AM186" i="15" a="1"/>
  <c r="AM186" i="15" s="1"/>
  <c r="AN186" i="15" a="1"/>
  <c r="AN186" i="15" s="1"/>
  <c r="K189" i="14" s="1"/>
  <c r="F189" i="14"/>
  <c r="L189" i="14" l="1"/>
  <c r="G189" i="14"/>
  <c r="AM187" i="15" a="1"/>
  <c r="AM187" i="15" s="1"/>
  <c r="AN187" i="15" a="1"/>
  <c r="AN187" i="15" s="1"/>
  <c r="K190" i="14" s="1"/>
  <c r="F190" i="14"/>
  <c r="AL188" i="15" a="1"/>
  <c r="AL188" i="15" s="1"/>
  <c r="AJ189" i="15"/>
  <c r="AK188" i="15" a="1"/>
  <c r="AK188" i="15" s="1"/>
  <c r="E189" i="14"/>
  <c r="I189" i="14" s="1"/>
  <c r="E190" i="14" l="1"/>
  <c r="I190" i="14" s="1"/>
  <c r="L190" i="14"/>
  <c r="G190" i="14"/>
  <c r="AJ190" i="15"/>
  <c r="AL189" i="15" a="1"/>
  <c r="AL189" i="15" s="1"/>
  <c r="AK189" i="15" a="1"/>
  <c r="AK189" i="15" s="1"/>
  <c r="AM188" i="15" a="1"/>
  <c r="AM188" i="15" s="1"/>
  <c r="AN188" i="15" a="1"/>
  <c r="AN188" i="15" s="1"/>
  <c r="K191" i="14" s="1"/>
  <c r="F191" i="14"/>
  <c r="AM189" i="15" l="1" a="1"/>
  <c r="AM189" i="15" s="1"/>
  <c r="AN189" i="15" a="1"/>
  <c r="AN189" i="15" s="1"/>
  <c r="K192" i="14" s="1"/>
  <c r="F192" i="14"/>
  <c r="AL190" i="15" a="1"/>
  <c r="AL190" i="15" s="1"/>
  <c r="AJ191" i="15"/>
  <c r="AK190" i="15" a="1"/>
  <c r="AK190" i="15" s="1"/>
  <c r="E191" i="14"/>
  <c r="I191" i="14" s="1"/>
  <c r="L191" i="14"/>
  <c r="G191" i="14"/>
  <c r="AJ192" i="15" l="1"/>
  <c r="AL191" i="15" a="1"/>
  <c r="AL191" i="15" s="1"/>
  <c r="AK191" i="15" a="1"/>
  <c r="AK191" i="15" s="1"/>
  <c r="AM190" i="15" a="1"/>
  <c r="AM190" i="15" s="1"/>
  <c r="AN190" i="15" a="1"/>
  <c r="AN190" i="15" s="1"/>
  <c r="K193" i="14" s="1"/>
  <c r="F193" i="14"/>
  <c r="E192" i="14"/>
  <c r="I192" i="14" s="1"/>
  <c r="L192" i="14"/>
  <c r="G192" i="14"/>
  <c r="E193" i="14" l="1"/>
  <c r="I193" i="14" s="1"/>
  <c r="L193" i="14"/>
  <c r="G193" i="14"/>
  <c r="AM191" i="15" a="1"/>
  <c r="AM191" i="15" s="1"/>
  <c r="AN191" i="15" a="1"/>
  <c r="AN191" i="15" s="1"/>
  <c r="K194" i="14" s="1"/>
  <c r="F194" i="14"/>
  <c r="AL192" i="15" a="1"/>
  <c r="AL192" i="15" s="1"/>
  <c r="AJ193" i="15"/>
  <c r="AK192" i="15" a="1"/>
  <c r="AK192" i="15" s="1"/>
  <c r="L194" i="14" l="1"/>
  <c r="G194" i="14"/>
  <c r="AJ194" i="15"/>
  <c r="AL193" i="15" a="1"/>
  <c r="AL193" i="15" s="1"/>
  <c r="AK193" i="15" a="1"/>
  <c r="AK193" i="15" s="1"/>
  <c r="AM192" i="15" a="1"/>
  <c r="AM192" i="15" s="1"/>
  <c r="AN192" i="15" a="1"/>
  <c r="AN192" i="15" s="1"/>
  <c r="K195" i="14" s="1"/>
  <c r="F195" i="14"/>
  <c r="E194" i="14"/>
  <c r="I194" i="14" s="1"/>
  <c r="AL194" i="15" l="1" a="1"/>
  <c r="AL194" i="15" s="1"/>
  <c r="AJ195" i="15"/>
  <c r="AK194" i="15" a="1"/>
  <c r="AK194" i="15" s="1"/>
  <c r="E195" i="14"/>
  <c r="I195" i="14" s="1"/>
  <c r="L195" i="14"/>
  <c r="G195" i="14"/>
  <c r="AM193" i="15" a="1"/>
  <c r="AM193" i="15" s="1"/>
  <c r="AN193" i="15" a="1"/>
  <c r="AN193" i="15" s="1"/>
  <c r="K196" i="14" s="1"/>
  <c r="F196" i="14"/>
  <c r="E196" i="14" l="1"/>
  <c r="I196" i="14" s="1"/>
  <c r="L196" i="14"/>
  <c r="G196" i="14"/>
  <c r="AJ196" i="15"/>
  <c r="AL195" i="15" a="1"/>
  <c r="AL195" i="15" s="1"/>
  <c r="AK195" i="15" a="1"/>
  <c r="AK195" i="15" s="1"/>
  <c r="AM194" i="15" a="1"/>
  <c r="AM194" i="15" s="1"/>
  <c r="AN194" i="15" a="1"/>
  <c r="AN194" i="15" s="1"/>
  <c r="K197" i="14" s="1"/>
  <c r="F197" i="14"/>
  <c r="E197" i="14" l="1"/>
  <c r="I197" i="14" s="1"/>
  <c r="AL196" i="15" a="1"/>
  <c r="AL196" i="15" s="1"/>
  <c r="AJ197" i="15"/>
  <c r="AK196" i="15" a="1"/>
  <c r="AK196" i="15" s="1"/>
  <c r="L197" i="14"/>
  <c r="G197" i="14"/>
  <c r="AM195" i="15" a="1"/>
  <c r="AM195" i="15" s="1"/>
  <c r="AN195" i="15" a="1"/>
  <c r="AN195" i="15" s="1"/>
  <c r="K198" i="14" s="1"/>
  <c r="F198" i="14"/>
  <c r="AM196" i="15" l="1" a="1"/>
  <c r="AM196" i="15" s="1"/>
  <c r="AN196" i="15" a="1"/>
  <c r="AN196" i="15" s="1"/>
  <c r="K199" i="14" s="1"/>
  <c r="F199" i="14"/>
  <c r="E198" i="14"/>
  <c r="I198" i="14" s="1"/>
  <c r="L198" i="14"/>
  <c r="G198" i="14"/>
  <c r="AJ198" i="15"/>
  <c r="AL197" i="15" a="1"/>
  <c r="AL197" i="15" s="1"/>
  <c r="AK197" i="15" a="1"/>
  <c r="AK197" i="15" s="1"/>
  <c r="AL198" i="15" l="1" a="1"/>
  <c r="AL198" i="15" s="1"/>
  <c r="AJ199" i="15"/>
  <c r="AK198" i="15" a="1"/>
  <c r="AK198" i="15" s="1"/>
  <c r="AM197" i="15" a="1"/>
  <c r="AM197" i="15" s="1"/>
  <c r="AN197" i="15" a="1"/>
  <c r="AN197" i="15" s="1"/>
  <c r="K200" i="14" s="1"/>
  <c r="F200" i="14"/>
  <c r="E199" i="14"/>
  <c r="I199" i="14" s="1"/>
  <c r="L199" i="14"/>
  <c r="G199" i="14"/>
  <c r="E200" i="14" l="1"/>
  <c r="I200" i="14" s="1"/>
  <c r="L200" i="14"/>
  <c r="G200" i="14"/>
  <c r="AJ200" i="15"/>
  <c r="AL199" i="15" a="1"/>
  <c r="AL199" i="15" s="1"/>
  <c r="AK199" i="15" a="1"/>
  <c r="AK199" i="15" s="1"/>
  <c r="AM198" i="15" a="1"/>
  <c r="AM198" i="15" s="1"/>
  <c r="AN198" i="15" a="1"/>
  <c r="AN198" i="15" s="1"/>
  <c r="K201" i="14" s="1"/>
  <c r="F201" i="14"/>
  <c r="E201" i="14" l="1"/>
  <c r="I201" i="14" s="1"/>
  <c r="L201" i="14"/>
  <c r="G201" i="14"/>
  <c r="AM199" i="15" a="1"/>
  <c r="AM199" i="15" s="1"/>
  <c r="AN199" i="15" a="1"/>
  <c r="AN199" i="15" s="1"/>
  <c r="K202" i="14" s="1"/>
  <c r="F202" i="14"/>
  <c r="AL200" i="15" a="1"/>
  <c r="AL200" i="15" s="1"/>
  <c r="AJ201" i="15"/>
  <c r="AK200" i="15" a="1"/>
  <c r="AK200" i="15" s="1"/>
  <c r="E202" i="14" l="1"/>
  <c r="I202" i="14" s="1"/>
  <c r="L202" i="14"/>
  <c r="G202" i="14"/>
  <c r="AJ202" i="15"/>
  <c r="AL201" i="15" a="1"/>
  <c r="AL201" i="15" s="1"/>
  <c r="AK201" i="15" a="1"/>
  <c r="AK201" i="15" s="1"/>
  <c r="AM200" i="15" a="1"/>
  <c r="AM200" i="15" s="1"/>
  <c r="AN200" i="15" a="1"/>
  <c r="AN200" i="15" s="1"/>
  <c r="K203" i="14" s="1"/>
  <c r="F203" i="14"/>
  <c r="AL202" i="15" l="1" a="1"/>
  <c r="AL202" i="15" s="1"/>
  <c r="AJ203" i="15"/>
  <c r="AK202" i="15" a="1"/>
  <c r="AK202" i="15" s="1"/>
  <c r="E203" i="14"/>
  <c r="I203" i="14" s="1"/>
  <c r="L203" i="14"/>
  <c r="G203" i="14"/>
  <c r="AM201" i="15" a="1"/>
  <c r="AM201" i="15" s="1"/>
  <c r="AN201" i="15" a="1"/>
  <c r="AN201" i="15" s="1"/>
  <c r="K204" i="14" s="1"/>
  <c r="F204" i="14"/>
  <c r="E204" i="14" l="1"/>
  <c r="I204" i="14" s="1"/>
  <c r="L204" i="14"/>
  <c r="G204" i="14"/>
  <c r="AJ204" i="15"/>
  <c r="AL203" i="15" a="1"/>
  <c r="AL203" i="15" s="1"/>
  <c r="AK203" i="15" a="1"/>
  <c r="AK203" i="15" s="1"/>
  <c r="AM202" i="15" a="1"/>
  <c r="AM202" i="15" s="1"/>
  <c r="AN202" i="15" a="1"/>
  <c r="AN202" i="15" s="1"/>
  <c r="K205" i="14" s="1"/>
  <c r="F205" i="14"/>
  <c r="E205" i="14" l="1"/>
  <c r="I205" i="14" s="1"/>
  <c r="AM203" i="15" a="1"/>
  <c r="AM203" i="15" s="1"/>
  <c r="AN203" i="15" a="1"/>
  <c r="AN203" i="15" s="1"/>
  <c r="K206" i="14" s="1"/>
  <c r="F206" i="14"/>
  <c r="AL204" i="15" a="1"/>
  <c r="AL204" i="15" s="1"/>
  <c r="AJ205" i="15"/>
  <c r="AK204" i="15" a="1"/>
  <c r="AK204" i="15" s="1"/>
  <c r="L205" i="14"/>
  <c r="G205" i="14"/>
  <c r="E206" i="14" l="1"/>
  <c r="I206" i="14" s="1"/>
  <c r="L206" i="14"/>
  <c r="G206" i="14"/>
  <c r="AJ206" i="15"/>
  <c r="AL205" i="15" a="1"/>
  <c r="AL205" i="15" s="1"/>
  <c r="AK205" i="15" a="1"/>
  <c r="AK205" i="15" s="1"/>
  <c r="AM204" i="15" a="1"/>
  <c r="AM204" i="15" s="1"/>
  <c r="AN204" i="15" a="1"/>
  <c r="AN204" i="15" s="1"/>
  <c r="K207" i="14" s="1"/>
  <c r="F207" i="14"/>
  <c r="L207" i="14" l="1"/>
  <c r="G207" i="14"/>
  <c r="AL206" i="15" a="1"/>
  <c r="AL206" i="15" s="1"/>
  <c r="AJ207" i="15"/>
  <c r="AK206" i="15" a="1"/>
  <c r="AK206" i="15" s="1"/>
  <c r="AM205" i="15" a="1"/>
  <c r="AM205" i="15" s="1"/>
  <c r="AN205" i="15" a="1"/>
  <c r="AN205" i="15" s="1"/>
  <c r="K208" i="14" s="1"/>
  <c r="F208" i="14"/>
  <c r="E207" i="14"/>
  <c r="I207" i="14" s="1"/>
  <c r="E208" i="14" l="1"/>
  <c r="I208" i="14" s="1"/>
  <c r="L208" i="14"/>
  <c r="G208" i="14"/>
  <c r="AJ208" i="15"/>
  <c r="AL207" i="15" a="1"/>
  <c r="AL207" i="15" s="1"/>
  <c r="AK207" i="15" a="1"/>
  <c r="AK207" i="15" s="1"/>
  <c r="AM206" i="15" a="1"/>
  <c r="AM206" i="15" s="1"/>
  <c r="AN206" i="15" a="1"/>
  <c r="AN206" i="15" s="1"/>
  <c r="K209" i="14" s="1"/>
  <c r="F209" i="14"/>
  <c r="AM207" i="15" l="1" a="1"/>
  <c r="AM207" i="15" s="1"/>
  <c r="AN207" i="15" a="1"/>
  <c r="AN207" i="15" s="1"/>
  <c r="K210" i="14" s="1"/>
  <c r="F210" i="14"/>
  <c r="AL208" i="15" a="1"/>
  <c r="AL208" i="15" s="1"/>
  <c r="AJ209" i="15"/>
  <c r="AK208" i="15" a="1"/>
  <c r="AK208" i="15" s="1"/>
  <c r="E209" i="14"/>
  <c r="I209" i="14" s="1"/>
  <c r="L209" i="14"/>
  <c r="G209" i="14"/>
  <c r="AJ210" i="15" l="1"/>
  <c r="AL209" i="15" a="1"/>
  <c r="AL209" i="15" s="1"/>
  <c r="AK209" i="15" a="1"/>
  <c r="AK209" i="15" s="1"/>
  <c r="AM208" i="15" a="1"/>
  <c r="AM208" i="15" s="1"/>
  <c r="AN208" i="15" a="1"/>
  <c r="AN208" i="15" s="1"/>
  <c r="K211" i="14" s="1"/>
  <c r="F211" i="14"/>
  <c r="E210" i="14"/>
  <c r="I210" i="14" s="1"/>
  <c r="L210" i="14"/>
  <c r="G210" i="14"/>
  <c r="AM209" i="15" l="1" a="1"/>
  <c r="AM209" i="15" s="1"/>
  <c r="AN209" i="15" a="1"/>
  <c r="AN209" i="15" s="1"/>
  <c r="K212" i="14" s="1"/>
  <c r="F212" i="14"/>
  <c r="AL210" i="15" a="1"/>
  <c r="AL210" i="15" s="1"/>
  <c r="AJ211" i="15"/>
  <c r="AK210" i="15" a="1"/>
  <c r="AK210" i="15" s="1"/>
  <c r="E211" i="14"/>
  <c r="I211" i="14" s="1"/>
  <c r="L211" i="14"/>
  <c r="G211" i="14"/>
  <c r="E212" i="14" l="1"/>
  <c r="I212" i="14" s="1"/>
  <c r="AJ212" i="15"/>
  <c r="AL211" i="15" a="1"/>
  <c r="AL211" i="15" s="1"/>
  <c r="AK211" i="15" a="1"/>
  <c r="AK211" i="15" s="1"/>
  <c r="AM210" i="15" a="1"/>
  <c r="AM210" i="15" s="1"/>
  <c r="AN210" i="15" a="1"/>
  <c r="AN210" i="15" s="1"/>
  <c r="K213" i="14" s="1"/>
  <c r="F213" i="14"/>
  <c r="L212" i="14"/>
  <c r="G212" i="14"/>
  <c r="AM211" i="15" l="1" a="1"/>
  <c r="AM211" i="15" s="1"/>
  <c r="AN211" i="15" a="1"/>
  <c r="AN211" i="15" s="1"/>
  <c r="K214" i="14" s="1"/>
  <c r="F214" i="14"/>
  <c r="AL212" i="15" a="1"/>
  <c r="AL212" i="15" s="1"/>
  <c r="AJ213" i="15"/>
  <c r="AK212" i="15" a="1"/>
  <c r="AK212" i="15" s="1"/>
  <c r="E213" i="14"/>
  <c r="I213" i="14" s="1"/>
  <c r="L213" i="14"/>
  <c r="G213" i="14"/>
  <c r="E214" i="14" l="1"/>
  <c r="I214" i="14" s="1"/>
  <c r="AJ214" i="15"/>
  <c r="AL213" i="15" a="1"/>
  <c r="AL213" i="15" s="1"/>
  <c r="AK213" i="15" a="1"/>
  <c r="AK213" i="15" s="1"/>
  <c r="AM212" i="15" a="1"/>
  <c r="AM212" i="15" s="1"/>
  <c r="AN212" i="15" a="1"/>
  <c r="AN212" i="15" s="1"/>
  <c r="K215" i="14" s="1"/>
  <c r="F215" i="14"/>
  <c r="L214" i="14"/>
  <c r="G214" i="14"/>
  <c r="E215" i="14" l="1"/>
  <c r="I215" i="14" s="1"/>
  <c r="L215" i="14"/>
  <c r="G215" i="14"/>
  <c r="AM213" i="15" a="1"/>
  <c r="AM213" i="15" s="1"/>
  <c r="AN213" i="15" a="1"/>
  <c r="AN213" i="15" s="1"/>
  <c r="K216" i="14" s="1"/>
  <c r="F216" i="14"/>
  <c r="AL214" i="15" a="1"/>
  <c r="AL214" i="15" s="1"/>
  <c r="AJ215" i="15"/>
  <c r="AK214" i="15" a="1"/>
  <c r="AK214" i="15" s="1"/>
  <c r="AJ216" i="15" l="1"/>
  <c r="AL215" i="15" a="1"/>
  <c r="AL215" i="15" s="1"/>
  <c r="AK215" i="15" a="1"/>
  <c r="AK215" i="15" s="1"/>
  <c r="AM214" i="15" a="1"/>
  <c r="AM214" i="15" s="1"/>
  <c r="AN214" i="15" a="1"/>
  <c r="AN214" i="15" s="1"/>
  <c r="K217" i="14" s="1"/>
  <c r="F217" i="14"/>
  <c r="E216" i="14"/>
  <c r="I216" i="14" s="1"/>
  <c r="L216" i="14"/>
  <c r="G216" i="14"/>
  <c r="E217" i="14" l="1"/>
  <c r="I217" i="14" s="1"/>
  <c r="L217" i="14"/>
  <c r="G217" i="14"/>
  <c r="AM215" i="15" a="1"/>
  <c r="AM215" i="15" s="1"/>
  <c r="AN215" i="15" a="1"/>
  <c r="AN215" i="15" s="1"/>
  <c r="K218" i="14" s="1"/>
  <c r="F218" i="14"/>
  <c r="AL216" i="15" a="1"/>
  <c r="AL216" i="15" s="1"/>
  <c r="AJ217" i="15"/>
  <c r="AK216" i="15" a="1"/>
  <c r="AK216" i="15" s="1"/>
  <c r="E218" i="14" l="1"/>
  <c r="I218" i="14" s="1"/>
  <c r="L218" i="14"/>
  <c r="G218" i="14"/>
  <c r="AJ218" i="15"/>
  <c r="AL217" i="15" a="1"/>
  <c r="AL217" i="15" s="1"/>
  <c r="AK217" i="15" a="1"/>
  <c r="AK217" i="15" s="1"/>
  <c r="AM216" i="15" a="1"/>
  <c r="AM216" i="15" s="1"/>
  <c r="AN216" i="15" a="1"/>
  <c r="AN216" i="15" s="1"/>
  <c r="K219" i="14" s="1"/>
  <c r="F219" i="14"/>
  <c r="L219" i="14" l="1"/>
  <c r="G219" i="14"/>
  <c r="E219" i="14"/>
  <c r="I219" i="14" s="1"/>
  <c r="AM217" i="15" a="1"/>
  <c r="AM217" i="15" s="1"/>
  <c r="AN217" i="15" a="1"/>
  <c r="AN217" i="15" s="1"/>
  <c r="K220" i="14" s="1"/>
  <c r="F220" i="14"/>
  <c r="AJ219" i="15"/>
  <c r="AL218" i="15" a="1"/>
  <c r="AL218" i="15" s="1"/>
  <c r="AK218" i="15" a="1"/>
  <c r="AK218" i="15" s="1"/>
  <c r="AM218" i="15" l="1" a="1"/>
  <c r="AM218" i="15" s="1"/>
  <c r="AN218" i="15" a="1"/>
  <c r="AN218" i="15" s="1"/>
  <c r="K221" i="14" s="1"/>
  <c r="F221" i="14"/>
  <c r="AJ220" i="15"/>
  <c r="AL219" i="15" a="1"/>
  <c r="AL219" i="15" s="1"/>
  <c r="AK219" i="15" a="1"/>
  <c r="AK219" i="15" s="1"/>
  <c r="E220" i="14"/>
  <c r="I220" i="14" s="1"/>
  <c r="L220" i="14"/>
  <c r="G220" i="14"/>
  <c r="E221" i="14" l="1"/>
  <c r="I221" i="14" s="1"/>
  <c r="AJ221" i="15"/>
  <c r="AL220" i="15" a="1"/>
  <c r="AL220" i="15" s="1"/>
  <c r="AK220" i="15" a="1"/>
  <c r="AK220" i="15" s="1"/>
  <c r="L221" i="14"/>
  <c r="G221" i="14"/>
  <c r="AM219" i="15" a="1"/>
  <c r="AM219" i="15" s="1"/>
  <c r="AN219" i="15" a="1"/>
  <c r="AN219" i="15" s="1"/>
  <c r="K222" i="14" s="1"/>
  <c r="F222" i="14"/>
  <c r="AM220" i="15" l="1" a="1"/>
  <c r="AM220" i="15" s="1"/>
  <c r="AN220" i="15" a="1"/>
  <c r="AN220" i="15" s="1"/>
  <c r="K223" i="14" s="1"/>
  <c r="F223" i="14"/>
  <c r="AJ222" i="15"/>
  <c r="AL221" i="15" a="1"/>
  <c r="AL221" i="15" s="1"/>
  <c r="AK221" i="15" a="1"/>
  <c r="AK221" i="15" s="1"/>
  <c r="E222" i="14"/>
  <c r="I222" i="14" s="1"/>
  <c r="L222" i="14"/>
  <c r="G222" i="14"/>
  <c r="E223" i="14" l="1"/>
  <c r="I223" i="14" s="1"/>
  <c r="AM221" i="15" a="1"/>
  <c r="AM221" i="15" s="1"/>
  <c r="AN221" i="15" a="1"/>
  <c r="AN221" i="15" s="1"/>
  <c r="K224" i="14" s="1"/>
  <c r="F224" i="14"/>
  <c r="AJ223" i="15"/>
  <c r="AL222" i="15" a="1"/>
  <c r="AL222" i="15" s="1"/>
  <c r="AK222" i="15" a="1"/>
  <c r="AK222" i="15" s="1"/>
  <c r="L223" i="14"/>
  <c r="G223" i="14"/>
  <c r="AM222" i="15" l="1" a="1"/>
  <c r="AM222" i="15" s="1"/>
  <c r="AN222" i="15" a="1"/>
  <c r="AN222" i="15" s="1"/>
  <c r="K225" i="14" s="1"/>
  <c r="F225" i="14"/>
  <c r="AJ224" i="15"/>
  <c r="AL223" i="15" a="1"/>
  <c r="AL223" i="15" s="1"/>
  <c r="AK223" i="15" a="1"/>
  <c r="AK223" i="15" s="1"/>
  <c r="E224" i="14"/>
  <c r="I224" i="14" s="1"/>
  <c r="L224" i="14"/>
  <c r="G224" i="14"/>
  <c r="AM223" i="15" l="1" a="1"/>
  <c r="AM223" i="15" s="1"/>
  <c r="AN223" i="15" a="1"/>
  <c r="AN223" i="15" s="1"/>
  <c r="K226" i="14" s="1"/>
  <c r="F226" i="14"/>
  <c r="AJ225" i="15"/>
  <c r="AL224" i="15" a="1"/>
  <c r="AL224" i="15" s="1"/>
  <c r="AK224" i="15" a="1"/>
  <c r="AK224" i="15" s="1"/>
  <c r="E225" i="14"/>
  <c r="I225" i="14" s="1"/>
  <c r="L225" i="14"/>
  <c r="G225" i="14"/>
  <c r="L226" i="14" l="1"/>
  <c r="G226" i="14"/>
  <c r="AM224" i="15" a="1"/>
  <c r="AM224" i="15" s="1"/>
  <c r="AN224" i="15" a="1"/>
  <c r="AN224" i="15" s="1"/>
  <c r="K227" i="14" s="1"/>
  <c r="F227" i="14"/>
  <c r="AJ226" i="15"/>
  <c r="AL225" i="15" a="1"/>
  <c r="AL225" i="15" s="1"/>
  <c r="AK225" i="15" a="1"/>
  <c r="AK225" i="15" s="1"/>
  <c r="E226" i="14"/>
  <c r="I226" i="14" s="1"/>
  <c r="E227" i="14" l="1"/>
  <c r="I227" i="14" s="1"/>
  <c r="AM225" i="15" a="1"/>
  <c r="AM225" i="15" s="1"/>
  <c r="AN225" i="15" a="1"/>
  <c r="AN225" i="15" s="1"/>
  <c r="K228" i="14" s="1"/>
  <c r="F228" i="14"/>
  <c r="AJ227" i="15"/>
  <c r="AL226" i="15" a="1"/>
  <c r="AL226" i="15" s="1"/>
  <c r="AK226" i="15" a="1"/>
  <c r="AK226" i="15" s="1"/>
  <c r="L227" i="14"/>
  <c r="G227" i="14"/>
  <c r="L228" i="14" l="1"/>
  <c r="G228" i="14"/>
  <c r="AM226" i="15" a="1"/>
  <c r="AM226" i="15" s="1"/>
  <c r="AN226" i="15" a="1"/>
  <c r="AN226" i="15" s="1"/>
  <c r="K229" i="14" s="1"/>
  <c r="F229" i="14"/>
  <c r="AJ228" i="15"/>
  <c r="AL227" i="15" a="1"/>
  <c r="AL227" i="15" s="1"/>
  <c r="AK227" i="15" a="1"/>
  <c r="AK227" i="15" s="1"/>
  <c r="E228" i="14"/>
  <c r="I228" i="14" s="1"/>
  <c r="E229" i="14" l="1"/>
  <c r="I229" i="14" s="1"/>
  <c r="AM227" i="15" a="1"/>
  <c r="AM227" i="15" s="1"/>
  <c r="AN227" i="15" a="1"/>
  <c r="AN227" i="15" s="1"/>
  <c r="K230" i="14" s="1"/>
  <c r="F230" i="14"/>
  <c r="AJ229" i="15"/>
  <c r="AL228" i="15" a="1"/>
  <c r="AL228" i="15" s="1"/>
  <c r="AK228" i="15" a="1"/>
  <c r="AK228" i="15" s="1"/>
  <c r="L229" i="14"/>
  <c r="G229" i="14"/>
  <c r="L230" i="14" l="1"/>
  <c r="G230" i="14"/>
  <c r="AM228" i="15" a="1"/>
  <c r="AM228" i="15" s="1"/>
  <c r="AN228" i="15" a="1"/>
  <c r="AN228" i="15" s="1"/>
  <c r="K231" i="14" s="1"/>
  <c r="F231" i="14"/>
  <c r="AJ230" i="15"/>
  <c r="AL229" i="15" a="1"/>
  <c r="AL229" i="15" s="1"/>
  <c r="AK229" i="15" a="1"/>
  <c r="AK229" i="15" s="1"/>
  <c r="E230" i="14"/>
  <c r="I230" i="14" s="1"/>
  <c r="E231" i="14" l="1"/>
  <c r="I231" i="14" s="1"/>
  <c r="AM229" i="15" a="1"/>
  <c r="AM229" i="15" s="1"/>
  <c r="AN229" i="15" a="1"/>
  <c r="AN229" i="15" s="1"/>
  <c r="K232" i="14" s="1"/>
  <c r="F232" i="14"/>
  <c r="AJ231" i="15"/>
  <c r="AL230" i="15" a="1"/>
  <c r="AL230" i="15" s="1"/>
  <c r="AK230" i="15" a="1"/>
  <c r="AK230" i="15" s="1"/>
  <c r="L231" i="14"/>
  <c r="G231" i="14"/>
  <c r="L232" i="14" l="1"/>
  <c r="G232" i="14"/>
  <c r="AM230" i="15" a="1"/>
  <c r="AM230" i="15" s="1"/>
  <c r="AN230" i="15" a="1"/>
  <c r="AN230" i="15" s="1"/>
  <c r="K233" i="14" s="1"/>
  <c r="F233" i="14"/>
  <c r="AJ232" i="15"/>
  <c r="AL231" i="15" a="1"/>
  <c r="AL231" i="15" s="1"/>
  <c r="AK231" i="15" a="1"/>
  <c r="AK231" i="15" s="1"/>
  <c r="E232" i="14"/>
  <c r="I232" i="14" s="1"/>
  <c r="E233" i="14" l="1"/>
  <c r="I233" i="14" s="1"/>
  <c r="AM231" i="15" a="1"/>
  <c r="AM231" i="15" s="1"/>
  <c r="AN231" i="15" a="1"/>
  <c r="AN231" i="15" s="1"/>
  <c r="K234" i="14" s="1"/>
  <c r="F234" i="14"/>
  <c r="AJ233" i="15"/>
  <c r="AL232" i="15" a="1"/>
  <c r="AL232" i="15" s="1"/>
  <c r="AK232" i="15" a="1"/>
  <c r="AK232" i="15" s="1"/>
  <c r="L233" i="14"/>
  <c r="G233" i="14"/>
  <c r="L234" i="14" l="1"/>
  <c r="G234" i="14"/>
  <c r="AM232" i="15" a="1"/>
  <c r="AM232" i="15" s="1"/>
  <c r="AN232" i="15" a="1"/>
  <c r="AN232" i="15" s="1"/>
  <c r="K235" i="14" s="1"/>
  <c r="F235" i="14"/>
  <c r="E234" i="14"/>
  <c r="I234" i="14" s="1"/>
  <c r="AJ234" i="15"/>
  <c r="AL233" i="15" a="1"/>
  <c r="AL233" i="15" s="1"/>
  <c r="AK233" i="15" a="1"/>
  <c r="AK233" i="15" s="1"/>
  <c r="E235" i="14" l="1"/>
  <c r="I235" i="14" s="1"/>
  <c r="AM233" i="15" a="1"/>
  <c r="AM233" i="15" s="1"/>
  <c r="AN233" i="15" a="1"/>
  <c r="AN233" i="15" s="1"/>
  <c r="K236" i="14" s="1"/>
  <c r="F236" i="14"/>
  <c r="AJ235" i="15"/>
  <c r="AL234" i="15" a="1"/>
  <c r="AL234" i="15" s="1"/>
  <c r="AK234" i="15" a="1"/>
  <c r="AK234" i="15" s="1"/>
  <c r="L235" i="14"/>
  <c r="G235" i="14"/>
  <c r="L236" i="14" l="1"/>
  <c r="G236" i="14"/>
  <c r="AM234" i="15" a="1"/>
  <c r="AM234" i="15" s="1"/>
  <c r="AN234" i="15" a="1"/>
  <c r="AN234" i="15" s="1"/>
  <c r="K237" i="14" s="1"/>
  <c r="F237" i="14"/>
  <c r="AJ236" i="15"/>
  <c r="AL235" i="15" a="1"/>
  <c r="AL235" i="15" s="1"/>
  <c r="AK235" i="15" a="1"/>
  <c r="AK235" i="15" s="1"/>
  <c r="E236" i="14"/>
  <c r="I236" i="14" s="1"/>
  <c r="AM235" i="15" l="1" a="1"/>
  <c r="AM235" i="15" s="1"/>
  <c r="AN235" i="15" a="1"/>
  <c r="AN235" i="15" s="1"/>
  <c r="K238" i="14" s="1"/>
  <c r="F238" i="14"/>
  <c r="AJ237" i="15"/>
  <c r="AL236" i="15" a="1"/>
  <c r="AL236" i="15" s="1"/>
  <c r="AK236" i="15" a="1"/>
  <c r="AK236" i="15" s="1"/>
  <c r="E237" i="14"/>
  <c r="I237" i="14" s="1"/>
  <c r="L237" i="14"/>
  <c r="G237" i="14"/>
  <c r="L238" i="14" l="1"/>
  <c r="G238" i="14"/>
  <c r="AM236" i="15" a="1"/>
  <c r="AM236" i="15" s="1"/>
  <c r="AN236" i="15" a="1"/>
  <c r="AN236" i="15" s="1"/>
  <c r="K239" i="14" s="1"/>
  <c r="F239" i="14"/>
  <c r="AJ238" i="15"/>
  <c r="AL237" i="15" a="1"/>
  <c r="AL237" i="15" s="1"/>
  <c r="AK237" i="15" a="1"/>
  <c r="AK237" i="15" s="1"/>
  <c r="E238" i="14"/>
  <c r="I238" i="14" s="1"/>
  <c r="E239" i="14" l="1"/>
  <c r="I239" i="14" s="1"/>
  <c r="AM237" i="15" a="1"/>
  <c r="AM237" i="15" s="1"/>
  <c r="AN237" i="15" a="1"/>
  <c r="AN237" i="15" s="1"/>
  <c r="K240" i="14" s="1"/>
  <c r="F240" i="14"/>
  <c r="AJ239" i="15"/>
  <c r="AL238" i="15" a="1"/>
  <c r="AL238" i="15" s="1"/>
  <c r="AK238" i="15" a="1"/>
  <c r="AK238" i="15" s="1"/>
  <c r="L239" i="14"/>
  <c r="G239" i="14"/>
  <c r="L240" i="14" l="1"/>
  <c r="G240" i="14"/>
  <c r="AM238" i="15" a="1"/>
  <c r="AM238" i="15" s="1"/>
  <c r="AN238" i="15" a="1"/>
  <c r="AN238" i="15" s="1"/>
  <c r="K241" i="14" s="1"/>
  <c r="F241" i="14"/>
  <c r="AJ240" i="15"/>
  <c r="AL239" i="15" a="1"/>
  <c r="AL239" i="15" s="1"/>
  <c r="AK239" i="15" a="1"/>
  <c r="AK239" i="15" s="1"/>
  <c r="E240" i="14"/>
  <c r="I240" i="14" s="1"/>
  <c r="AM239" i="15" l="1" a="1"/>
  <c r="AM239" i="15" s="1"/>
  <c r="AN239" i="15" a="1"/>
  <c r="AN239" i="15" s="1"/>
  <c r="K242" i="14" s="1"/>
  <c r="F242" i="14"/>
  <c r="AJ241" i="15"/>
  <c r="AL240" i="15" a="1"/>
  <c r="AL240" i="15" s="1"/>
  <c r="AK240" i="15" a="1"/>
  <c r="AK240" i="15" s="1"/>
  <c r="E241" i="14"/>
  <c r="I241" i="14" s="1"/>
  <c r="L241" i="14"/>
  <c r="G241" i="14"/>
  <c r="AM240" i="15" l="1" a="1"/>
  <c r="AM240" i="15" s="1"/>
  <c r="AN240" i="15" a="1"/>
  <c r="AN240" i="15" s="1"/>
  <c r="K243" i="14" s="1"/>
  <c r="F243" i="14"/>
  <c r="AJ242" i="15"/>
  <c r="AL241" i="15" a="1"/>
  <c r="AL241" i="15" s="1"/>
  <c r="AK241" i="15" a="1"/>
  <c r="AK241" i="15" s="1"/>
  <c r="E242" i="14"/>
  <c r="I242" i="14" s="1"/>
  <c r="L242" i="14"/>
  <c r="G242" i="14"/>
  <c r="E243" i="14" l="1"/>
  <c r="I243" i="14" s="1"/>
  <c r="AM241" i="15" a="1"/>
  <c r="AM241" i="15" s="1"/>
  <c r="AN241" i="15" a="1"/>
  <c r="AN241" i="15" s="1"/>
  <c r="K244" i="14" s="1"/>
  <c r="F244" i="14"/>
  <c r="AJ243" i="15"/>
  <c r="AL242" i="15" a="1"/>
  <c r="AL242" i="15" s="1"/>
  <c r="AK242" i="15" a="1"/>
  <c r="AK242" i="15" s="1"/>
  <c r="L243" i="14"/>
  <c r="G243" i="14"/>
  <c r="L244" i="14" l="1"/>
  <c r="G244" i="14"/>
  <c r="AM242" i="15" a="1"/>
  <c r="AM242" i="15" s="1"/>
  <c r="AN242" i="15" a="1"/>
  <c r="AN242" i="15" s="1"/>
  <c r="K245" i="14" s="1"/>
  <c r="F245" i="14"/>
  <c r="AJ244" i="15"/>
  <c r="AL243" i="15" a="1"/>
  <c r="AL243" i="15" s="1"/>
  <c r="AK243" i="15" a="1"/>
  <c r="AK243" i="15" s="1"/>
  <c r="E244" i="14"/>
  <c r="I244" i="14" s="1"/>
  <c r="E245" i="14" l="1"/>
  <c r="I245" i="14" s="1"/>
  <c r="AM243" i="15" a="1"/>
  <c r="AM243" i="15" s="1"/>
  <c r="AN243" i="15" a="1"/>
  <c r="AN243" i="15" s="1"/>
  <c r="K246" i="14" s="1"/>
  <c r="F246" i="14"/>
  <c r="AJ245" i="15"/>
  <c r="AL244" i="15" a="1"/>
  <c r="AL244" i="15" s="1"/>
  <c r="AK244" i="15" a="1"/>
  <c r="AK244" i="15" s="1"/>
  <c r="L245" i="14"/>
  <c r="G245" i="14"/>
  <c r="L246" i="14" l="1"/>
  <c r="G246" i="14"/>
  <c r="AM244" i="15" a="1"/>
  <c r="AM244" i="15" s="1"/>
  <c r="AN244" i="15" a="1"/>
  <c r="AN244" i="15" s="1"/>
  <c r="K247" i="14" s="1"/>
  <c r="F247" i="14"/>
  <c r="AJ246" i="15"/>
  <c r="AL245" i="15" a="1"/>
  <c r="AL245" i="15" s="1"/>
  <c r="AK245" i="15" a="1"/>
  <c r="AK245" i="15" s="1"/>
  <c r="E246" i="14"/>
  <c r="I246" i="14" s="1"/>
  <c r="E247" i="14" l="1"/>
  <c r="I247" i="14" s="1"/>
  <c r="AM245" i="15" a="1"/>
  <c r="AM245" i="15" s="1"/>
  <c r="AN245" i="15" a="1"/>
  <c r="AN245" i="15" s="1"/>
  <c r="K248" i="14" s="1"/>
  <c r="F248" i="14"/>
  <c r="AJ247" i="15"/>
  <c r="AL246" i="15" a="1"/>
  <c r="AL246" i="15" s="1"/>
  <c r="AK246" i="15" a="1"/>
  <c r="AK246" i="15" s="1"/>
  <c r="L247" i="14"/>
  <c r="G247" i="14"/>
  <c r="L248" i="14" l="1"/>
  <c r="G248" i="14"/>
  <c r="AM246" i="15" a="1"/>
  <c r="AM246" i="15" s="1"/>
  <c r="AN246" i="15" a="1"/>
  <c r="AN246" i="15" s="1"/>
  <c r="K249" i="14" s="1"/>
  <c r="F249" i="14"/>
  <c r="AJ248" i="15"/>
  <c r="AL247" i="15" a="1"/>
  <c r="AL247" i="15" s="1"/>
  <c r="AK247" i="15" a="1"/>
  <c r="AK247" i="15" s="1"/>
  <c r="E248" i="14"/>
  <c r="I248" i="14" s="1"/>
  <c r="E249" i="14" l="1"/>
  <c r="I249" i="14" s="1"/>
  <c r="AM247" i="15" a="1"/>
  <c r="AM247" i="15" s="1"/>
  <c r="AN247" i="15" a="1"/>
  <c r="AN247" i="15" s="1"/>
  <c r="K250" i="14" s="1"/>
  <c r="F250" i="14"/>
  <c r="AJ249" i="15"/>
  <c r="AL248" i="15" a="1"/>
  <c r="AL248" i="15" s="1"/>
  <c r="AK248" i="15" a="1"/>
  <c r="AK248" i="15" s="1"/>
  <c r="L249" i="14"/>
  <c r="G249" i="14"/>
  <c r="L250" i="14" l="1"/>
  <c r="G250" i="14"/>
  <c r="AM248" i="15" a="1"/>
  <c r="AM248" i="15" s="1"/>
  <c r="AN248" i="15" a="1"/>
  <c r="AN248" i="15" s="1"/>
  <c r="K251" i="14" s="1"/>
  <c r="F251" i="14"/>
  <c r="AJ250" i="15"/>
  <c r="AL249" i="15" a="1"/>
  <c r="AL249" i="15" s="1"/>
  <c r="AK249" i="15" a="1"/>
  <c r="AK249" i="15" s="1"/>
  <c r="E250" i="14"/>
  <c r="I250" i="14" s="1"/>
  <c r="E251" i="14" l="1"/>
  <c r="I251" i="14" s="1"/>
  <c r="AM249" i="15" a="1"/>
  <c r="AM249" i="15" s="1"/>
  <c r="AN249" i="15" a="1"/>
  <c r="AN249" i="15" s="1"/>
  <c r="K252" i="14" s="1"/>
  <c r="F252" i="14"/>
  <c r="AJ251" i="15"/>
  <c r="AL250" i="15" a="1"/>
  <c r="AL250" i="15" s="1"/>
  <c r="AK250" i="15" a="1"/>
  <c r="AK250" i="15" s="1"/>
  <c r="L251" i="14"/>
  <c r="G251" i="14"/>
  <c r="L252" i="14" l="1"/>
  <c r="G252" i="14"/>
  <c r="AM250" i="15" a="1"/>
  <c r="AM250" i="15" s="1"/>
  <c r="AN250" i="15" a="1"/>
  <c r="AN250" i="15" s="1"/>
  <c r="K253" i="14" s="1"/>
  <c r="F253" i="14"/>
  <c r="AJ252" i="15"/>
  <c r="AL251" i="15" a="1"/>
  <c r="AL251" i="15" s="1"/>
  <c r="AK251" i="15" a="1"/>
  <c r="AK251" i="15" s="1"/>
  <c r="E252" i="14"/>
  <c r="I252" i="14" s="1"/>
  <c r="E253" i="14" l="1"/>
  <c r="I253" i="14" s="1"/>
  <c r="AM251" i="15" a="1"/>
  <c r="AM251" i="15" s="1"/>
  <c r="AN251" i="15" a="1"/>
  <c r="AN251" i="15" s="1"/>
  <c r="K254" i="14" s="1"/>
  <c r="F254" i="14"/>
  <c r="AJ253" i="15"/>
  <c r="AL252" i="15" a="1"/>
  <c r="AL252" i="15" s="1"/>
  <c r="AK252" i="15" a="1"/>
  <c r="AK252" i="15" s="1"/>
  <c r="L253" i="14"/>
  <c r="G253" i="14"/>
  <c r="L254" i="14" l="1"/>
  <c r="G254" i="14"/>
  <c r="AM252" i="15" a="1"/>
  <c r="AM252" i="15" s="1"/>
  <c r="AN252" i="15" a="1"/>
  <c r="AN252" i="15" s="1"/>
  <c r="K255" i="14" s="1"/>
  <c r="F255" i="14"/>
  <c r="AJ254" i="15"/>
  <c r="AL253" i="15" a="1"/>
  <c r="AL253" i="15" s="1"/>
  <c r="AK253" i="15" a="1"/>
  <c r="AK253" i="15" s="1"/>
  <c r="E254" i="14"/>
  <c r="I254" i="14" s="1"/>
  <c r="E255" i="14" l="1"/>
  <c r="I255" i="14" s="1"/>
  <c r="AM253" i="15" a="1"/>
  <c r="AM253" i="15" s="1"/>
  <c r="AN253" i="15" a="1"/>
  <c r="AN253" i="15" s="1"/>
  <c r="K256" i="14" s="1"/>
  <c r="F256" i="14"/>
  <c r="AJ255" i="15"/>
  <c r="AL254" i="15" a="1"/>
  <c r="AL254" i="15" s="1"/>
  <c r="AK254" i="15" a="1"/>
  <c r="AK254" i="15" s="1"/>
  <c r="L255" i="14"/>
  <c r="G255" i="14"/>
  <c r="L256" i="14" l="1"/>
  <c r="G256" i="14"/>
  <c r="AM254" i="15" a="1"/>
  <c r="AM254" i="15" s="1"/>
  <c r="AN254" i="15" a="1"/>
  <c r="AN254" i="15" s="1"/>
  <c r="K257" i="14" s="1"/>
  <c r="F257" i="14"/>
  <c r="AJ256" i="15"/>
  <c r="AL255" i="15" a="1"/>
  <c r="AL255" i="15" s="1"/>
  <c r="AK255" i="15" a="1"/>
  <c r="AK255" i="15" s="1"/>
  <c r="E256" i="14"/>
  <c r="I256" i="14" s="1"/>
  <c r="E257" i="14" l="1"/>
  <c r="I257" i="14" s="1"/>
  <c r="AM255" i="15" a="1"/>
  <c r="AM255" i="15" s="1"/>
  <c r="AN255" i="15" a="1"/>
  <c r="AN255" i="15" s="1"/>
  <c r="K258" i="14" s="1"/>
  <c r="F258" i="14"/>
  <c r="AJ257" i="15"/>
  <c r="AL256" i="15" a="1"/>
  <c r="AL256" i="15" s="1"/>
  <c r="AK256" i="15" a="1"/>
  <c r="AK256" i="15" s="1"/>
  <c r="L257" i="14"/>
  <c r="G257" i="14"/>
  <c r="L258" i="14" l="1"/>
  <c r="G258" i="14"/>
  <c r="AM256" i="15" a="1"/>
  <c r="AM256" i="15" s="1"/>
  <c r="AN256" i="15" a="1"/>
  <c r="AN256" i="15" s="1"/>
  <c r="K259" i="14" s="1"/>
  <c r="F259" i="14"/>
  <c r="AJ258" i="15"/>
  <c r="AL257" i="15" a="1"/>
  <c r="AL257" i="15" s="1"/>
  <c r="AK257" i="15" a="1"/>
  <c r="AK257" i="15" s="1"/>
  <c r="E258" i="14"/>
  <c r="I258" i="14" s="1"/>
  <c r="E259" i="14" l="1"/>
  <c r="I259" i="14" s="1"/>
  <c r="AM257" i="15" a="1"/>
  <c r="AM257" i="15" s="1"/>
  <c r="AN257" i="15" a="1"/>
  <c r="AN257" i="15" s="1"/>
  <c r="K260" i="14" s="1"/>
  <c r="F260" i="14"/>
  <c r="AJ259" i="15"/>
  <c r="AL258" i="15" a="1"/>
  <c r="AL258" i="15" s="1"/>
  <c r="AK258" i="15" a="1"/>
  <c r="AK258" i="15" s="1"/>
  <c r="L259" i="14"/>
  <c r="G259" i="14"/>
  <c r="L260" i="14" l="1"/>
  <c r="G260" i="14"/>
  <c r="AM258" i="15" a="1"/>
  <c r="AM258" i="15" s="1"/>
  <c r="AN258" i="15" a="1"/>
  <c r="AN258" i="15" s="1"/>
  <c r="K261" i="14" s="1"/>
  <c r="F261" i="14"/>
  <c r="AJ260" i="15"/>
  <c r="AL259" i="15" a="1"/>
  <c r="AL259" i="15" s="1"/>
  <c r="AK259" i="15" a="1"/>
  <c r="AK259" i="15" s="1"/>
  <c r="E260" i="14"/>
  <c r="I260" i="14" s="1"/>
  <c r="AM259" i="15" l="1" a="1"/>
  <c r="AM259" i="15" s="1"/>
  <c r="AN259" i="15" a="1"/>
  <c r="AN259" i="15" s="1"/>
  <c r="K262" i="14" s="1"/>
  <c r="F262" i="14"/>
  <c r="AJ261" i="15"/>
  <c r="AL260" i="15" a="1"/>
  <c r="AL260" i="15" s="1"/>
  <c r="AK260" i="15" a="1"/>
  <c r="AK260" i="15" s="1"/>
  <c r="E261" i="14"/>
  <c r="I261" i="14" s="1"/>
  <c r="L261" i="14"/>
  <c r="G261" i="14"/>
  <c r="AM260" i="15" l="1" a="1"/>
  <c r="AM260" i="15" s="1"/>
  <c r="AN260" i="15" a="1"/>
  <c r="AN260" i="15" s="1"/>
  <c r="K263" i="14" s="1"/>
  <c r="F263" i="14"/>
  <c r="AJ262" i="15"/>
  <c r="AL261" i="15" a="1"/>
  <c r="AL261" i="15" s="1"/>
  <c r="AK261" i="15" a="1"/>
  <c r="AK261" i="15" s="1"/>
  <c r="E262" i="14"/>
  <c r="I262" i="14" s="1"/>
  <c r="L262" i="14"/>
  <c r="G262" i="14"/>
  <c r="AM261" i="15" l="1" a="1"/>
  <c r="AM261" i="15" s="1"/>
  <c r="AN261" i="15" a="1"/>
  <c r="AN261" i="15" s="1"/>
  <c r="K264" i="14" s="1"/>
  <c r="F264" i="14"/>
  <c r="AJ263" i="15"/>
  <c r="AL262" i="15" a="1"/>
  <c r="AL262" i="15" s="1"/>
  <c r="AK262" i="15" a="1"/>
  <c r="AK262" i="15" s="1"/>
  <c r="E263" i="14"/>
  <c r="I263" i="14" s="1"/>
  <c r="L263" i="14"/>
  <c r="G263" i="14"/>
  <c r="L264" i="14" l="1"/>
  <c r="G264" i="14"/>
  <c r="AM262" i="15" a="1"/>
  <c r="AM262" i="15" s="1"/>
  <c r="AN262" i="15" a="1"/>
  <c r="AN262" i="15" s="1"/>
  <c r="K265" i="14" s="1"/>
  <c r="F265" i="14"/>
  <c r="AJ264" i="15"/>
  <c r="AL263" i="15" a="1"/>
  <c r="AL263" i="15" s="1"/>
  <c r="AK263" i="15" a="1"/>
  <c r="AK263" i="15" s="1"/>
  <c r="E264" i="14"/>
  <c r="I264" i="14" s="1"/>
  <c r="E265" i="14" l="1"/>
  <c r="I265" i="14" s="1"/>
  <c r="AM263" i="15" a="1"/>
  <c r="AM263" i="15" s="1"/>
  <c r="AN263" i="15" a="1"/>
  <c r="AN263" i="15" s="1"/>
  <c r="K266" i="14" s="1"/>
  <c r="F266" i="14"/>
  <c r="AJ265" i="15"/>
  <c r="AL264" i="15" a="1"/>
  <c r="AL264" i="15" s="1"/>
  <c r="AK264" i="15" a="1"/>
  <c r="AK264" i="15" s="1"/>
  <c r="L265" i="14"/>
  <c r="G265" i="14"/>
  <c r="AM264" i="15" l="1" a="1"/>
  <c r="AM264" i="15" s="1"/>
  <c r="AN264" i="15" a="1"/>
  <c r="AN264" i="15" s="1"/>
  <c r="K267" i="14" s="1"/>
  <c r="F267" i="14"/>
  <c r="L266" i="14"/>
  <c r="G266" i="14"/>
  <c r="AJ266" i="15"/>
  <c r="AL265" i="15" a="1"/>
  <c r="AL265" i="15" s="1"/>
  <c r="AK265" i="15" a="1"/>
  <c r="AK265" i="15" s="1"/>
  <c r="E266" i="14"/>
  <c r="I266" i="14" s="1"/>
  <c r="AM265" i="15" l="1" a="1"/>
  <c r="AM265" i="15" s="1"/>
  <c r="AN265" i="15" a="1"/>
  <c r="AN265" i="15" s="1"/>
  <c r="K268" i="14" s="1"/>
  <c r="F268" i="14"/>
  <c r="AJ267" i="15"/>
  <c r="AL266" i="15" a="1"/>
  <c r="AL266" i="15" s="1"/>
  <c r="AK266" i="15" a="1"/>
  <c r="AK266" i="15" s="1"/>
  <c r="E267" i="14"/>
  <c r="I267" i="14" s="1"/>
  <c r="L267" i="14"/>
  <c r="G267" i="14"/>
  <c r="AM266" i="15" l="1" a="1"/>
  <c r="AM266" i="15" s="1"/>
  <c r="AN266" i="15" a="1"/>
  <c r="AN266" i="15" s="1"/>
  <c r="K269" i="14" s="1"/>
  <c r="F269" i="14"/>
  <c r="AJ268" i="15"/>
  <c r="AL267" i="15" a="1"/>
  <c r="AL267" i="15" s="1"/>
  <c r="AK267" i="15" a="1"/>
  <c r="AK267" i="15" s="1"/>
  <c r="E268" i="14"/>
  <c r="I268" i="14" s="1"/>
  <c r="L268" i="14"/>
  <c r="G268" i="14"/>
  <c r="AM267" i="15" l="1" a="1"/>
  <c r="AM267" i="15" s="1"/>
  <c r="AN267" i="15" a="1"/>
  <c r="AN267" i="15" s="1"/>
  <c r="K270" i="14" s="1"/>
  <c r="F270" i="14"/>
  <c r="AJ269" i="15"/>
  <c r="AL268" i="15" a="1"/>
  <c r="AL268" i="15" s="1"/>
  <c r="AK268" i="15" a="1"/>
  <c r="AK268" i="15" s="1"/>
  <c r="E269" i="14"/>
  <c r="I269" i="14" s="1"/>
  <c r="L269" i="14"/>
  <c r="G269" i="14"/>
  <c r="AM268" i="15" l="1" a="1"/>
  <c r="AM268" i="15" s="1"/>
  <c r="AN268" i="15" a="1"/>
  <c r="AN268" i="15" s="1"/>
  <c r="K271" i="14" s="1"/>
  <c r="F271" i="14"/>
  <c r="AJ270" i="15"/>
  <c r="AL269" i="15" a="1"/>
  <c r="AL269" i="15" s="1"/>
  <c r="AK269" i="15" a="1"/>
  <c r="AK269" i="15" s="1"/>
  <c r="E270" i="14"/>
  <c r="I270" i="14" s="1"/>
  <c r="L270" i="14"/>
  <c r="G270" i="14"/>
  <c r="AM269" i="15" l="1" a="1"/>
  <c r="AM269" i="15" s="1"/>
  <c r="AN269" i="15" a="1"/>
  <c r="AN269" i="15" s="1"/>
  <c r="K272" i="14" s="1"/>
  <c r="F272" i="14"/>
  <c r="AJ271" i="15"/>
  <c r="AL270" i="15" a="1"/>
  <c r="AL270" i="15" s="1"/>
  <c r="AK270" i="15" a="1"/>
  <c r="AK270" i="15" s="1"/>
  <c r="E271" i="14"/>
  <c r="I271" i="14" s="1"/>
  <c r="L271" i="14"/>
  <c r="G271" i="14"/>
  <c r="AM270" i="15" l="1" a="1"/>
  <c r="AM270" i="15" s="1"/>
  <c r="AN270" i="15" a="1"/>
  <c r="AN270" i="15" s="1"/>
  <c r="K273" i="14" s="1"/>
  <c r="F273" i="14"/>
  <c r="AJ272" i="15"/>
  <c r="AL271" i="15" a="1"/>
  <c r="AL271" i="15" s="1"/>
  <c r="AK271" i="15" a="1"/>
  <c r="AK271" i="15" s="1"/>
  <c r="E272" i="14"/>
  <c r="I272" i="14" s="1"/>
  <c r="L272" i="14"/>
  <c r="G272" i="14"/>
  <c r="AM271" i="15" l="1" a="1"/>
  <c r="AM271" i="15" s="1"/>
  <c r="AN271" i="15" a="1"/>
  <c r="AN271" i="15" s="1"/>
  <c r="K274" i="14" s="1"/>
  <c r="F274" i="14"/>
  <c r="AJ273" i="15"/>
  <c r="AL272" i="15" a="1"/>
  <c r="AL272" i="15" s="1"/>
  <c r="AK272" i="15" a="1"/>
  <c r="AK272" i="15" s="1"/>
  <c r="E273" i="14"/>
  <c r="I273" i="14" s="1"/>
  <c r="L273" i="14"/>
  <c r="G273" i="14"/>
  <c r="AM272" i="15" l="1" a="1"/>
  <c r="AM272" i="15" s="1"/>
  <c r="AN272" i="15" a="1"/>
  <c r="AN272" i="15" s="1"/>
  <c r="K275" i="14" s="1"/>
  <c r="F275" i="14"/>
  <c r="AJ274" i="15"/>
  <c r="AL273" i="15" a="1"/>
  <c r="AL273" i="15" s="1"/>
  <c r="AK273" i="15" a="1"/>
  <c r="AK273" i="15" s="1"/>
  <c r="E274" i="14"/>
  <c r="I274" i="14" s="1"/>
  <c r="L274" i="14"/>
  <c r="G274" i="14"/>
  <c r="AM273" i="15" l="1" a="1"/>
  <c r="AM273" i="15" s="1"/>
  <c r="AN273" i="15" a="1"/>
  <c r="AN273" i="15" s="1"/>
  <c r="K276" i="14" s="1"/>
  <c r="F276" i="14"/>
  <c r="AJ275" i="15"/>
  <c r="AL274" i="15" a="1"/>
  <c r="AL274" i="15" s="1"/>
  <c r="AK274" i="15" a="1"/>
  <c r="AK274" i="15" s="1"/>
  <c r="E275" i="14"/>
  <c r="I275" i="14" s="1"/>
  <c r="L275" i="14"/>
  <c r="G275" i="14"/>
  <c r="AM274" i="15" l="1" a="1"/>
  <c r="AM274" i="15" s="1"/>
  <c r="AN274" i="15" a="1"/>
  <c r="AN274" i="15" s="1"/>
  <c r="K277" i="14" s="1"/>
  <c r="F277" i="14"/>
  <c r="AJ276" i="15"/>
  <c r="AL275" i="15" a="1"/>
  <c r="AL275" i="15" s="1"/>
  <c r="AK275" i="15" a="1"/>
  <c r="AK275" i="15" s="1"/>
  <c r="E276" i="14"/>
  <c r="I276" i="14" s="1"/>
  <c r="L276" i="14"/>
  <c r="G276" i="14"/>
  <c r="AM275" i="15" l="1" a="1"/>
  <c r="AM275" i="15" s="1"/>
  <c r="AN275" i="15" a="1"/>
  <c r="AN275" i="15" s="1"/>
  <c r="K278" i="14" s="1"/>
  <c r="F278" i="14"/>
  <c r="AJ277" i="15"/>
  <c r="AL276" i="15" a="1"/>
  <c r="AL276" i="15" s="1"/>
  <c r="AK276" i="15" a="1"/>
  <c r="AK276" i="15" s="1"/>
  <c r="E277" i="14"/>
  <c r="I277" i="14" s="1"/>
  <c r="L277" i="14"/>
  <c r="G277" i="14"/>
  <c r="AM276" i="15" l="1" a="1"/>
  <c r="AM276" i="15" s="1"/>
  <c r="AN276" i="15" a="1"/>
  <c r="AN276" i="15" s="1"/>
  <c r="K279" i="14" s="1"/>
  <c r="F279" i="14"/>
  <c r="AJ278" i="15"/>
  <c r="AL277" i="15" a="1"/>
  <c r="AL277" i="15" s="1"/>
  <c r="AK277" i="15" a="1"/>
  <c r="AK277" i="15" s="1"/>
  <c r="E278" i="14"/>
  <c r="I278" i="14" s="1"/>
  <c r="L278" i="14"/>
  <c r="G278" i="14"/>
  <c r="AM277" i="15" l="1" a="1"/>
  <c r="AM277" i="15" s="1"/>
  <c r="AN277" i="15" a="1"/>
  <c r="AN277" i="15" s="1"/>
  <c r="K280" i="14" s="1"/>
  <c r="F280" i="14"/>
  <c r="AJ279" i="15"/>
  <c r="AL278" i="15" a="1"/>
  <c r="AL278" i="15" s="1"/>
  <c r="AK278" i="15" a="1"/>
  <c r="AK278" i="15" s="1"/>
  <c r="E279" i="14"/>
  <c r="I279" i="14" s="1"/>
  <c r="L279" i="14"/>
  <c r="G279" i="14"/>
  <c r="AM278" i="15" l="1" a="1"/>
  <c r="AM278" i="15" s="1"/>
  <c r="AN278" i="15" a="1"/>
  <c r="AN278" i="15" s="1"/>
  <c r="K281" i="14" s="1"/>
  <c r="F281" i="14"/>
  <c r="AJ280" i="15"/>
  <c r="AL279" i="15" a="1"/>
  <c r="AL279" i="15" s="1"/>
  <c r="AK279" i="15" a="1"/>
  <c r="AK279" i="15" s="1"/>
  <c r="E280" i="14"/>
  <c r="I280" i="14" s="1"/>
  <c r="L280" i="14"/>
  <c r="G280" i="14"/>
  <c r="AM279" i="15" l="1" a="1"/>
  <c r="AM279" i="15" s="1"/>
  <c r="AN279" i="15" a="1"/>
  <c r="AN279" i="15" s="1"/>
  <c r="K282" i="14" s="1"/>
  <c r="F282" i="14"/>
  <c r="AJ281" i="15"/>
  <c r="AL280" i="15" a="1"/>
  <c r="AL280" i="15" s="1"/>
  <c r="AK280" i="15" a="1"/>
  <c r="AK280" i="15" s="1"/>
  <c r="E281" i="14"/>
  <c r="I281" i="14" s="1"/>
  <c r="L281" i="14"/>
  <c r="G281" i="14"/>
  <c r="L282" i="14" l="1"/>
  <c r="G282" i="14"/>
  <c r="AM280" i="15" a="1"/>
  <c r="AM280" i="15" s="1"/>
  <c r="AN280" i="15" a="1"/>
  <c r="AN280" i="15" s="1"/>
  <c r="K283" i="14" s="1"/>
  <c r="F283" i="14"/>
  <c r="AJ282" i="15"/>
  <c r="AL281" i="15" a="1"/>
  <c r="AL281" i="15" s="1"/>
  <c r="AK281" i="15" a="1"/>
  <c r="AK281" i="15" s="1"/>
  <c r="E282" i="14"/>
  <c r="I282" i="14" s="1"/>
  <c r="AM281" i="15" l="1" a="1"/>
  <c r="AM281" i="15" s="1"/>
  <c r="AN281" i="15" a="1"/>
  <c r="AN281" i="15" s="1"/>
  <c r="K284" i="14" s="1"/>
  <c r="F284" i="14"/>
  <c r="AJ283" i="15"/>
  <c r="AL282" i="15" a="1"/>
  <c r="AL282" i="15" s="1"/>
  <c r="AK282" i="15" a="1"/>
  <c r="AK282" i="15" s="1"/>
  <c r="E283" i="14"/>
  <c r="I283" i="14" s="1"/>
  <c r="L283" i="14"/>
  <c r="G283" i="14"/>
  <c r="AM282" i="15" l="1" a="1"/>
  <c r="AM282" i="15" s="1"/>
  <c r="AN282" i="15" a="1"/>
  <c r="AN282" i="15" s="1"/>
  <c r="K285" i="14" s="1"/>
  <c r="F285" i="14"/>
  <c r="AJ284" i="15"/>
  <c r="AL283" i="15" a="1"/>
  <c r="AL283" i="15" s="1"/>
  <c r="AK283" i="15" a="1"/>
  <c r="AK283" i="15" s="1"/>
  <c r="E284" i="14"/>
  <c r="I284" i="14" s="1"/>
  <c r="L284" i="14"/>
  <c r="G284" i="14"/>
  <c r="AM283" i="15" l="1" a="1"/>
  <c r="AM283" i="15" s="1"/>
  <c r="AN283" i="15" a="1"/>
  <c r="AN283" i="15" s="1"/>
  <c r="K286" i="14" s="1"/>
  <c r="F286" i="14"/>
  <c r="AJ285" i="15"/>
  <c r="AL284" i="15" a="1"/>
  <c r="AL284" i="15" s="1"/>
  <c r="AK284" i="15" a="1"/>
  <c r="AK284" i="15" s="1"/>
  <c r="E285" i="14"/>
  <c r="I285" i="14" s="1"/>
  <c r="L285" i="14"/>
  <c r="G285" i="14"/>
  <c r="AM284" i="15" l="1" a="1"/>
  <c r="AM284" i="15" s="1"/>
  <c r="AN284" i="15" a="1"/>
  <c r="AN284" i="15" s="1"/>
  <c r="K287" i="14" s="1"/>
  <c r="F287" i="14"/>
  <c r="AJ286" i="15"/>
  <c r="AL285" i="15" a="1"/>
  <c r="AL285" i="15" s="1"/>
  <c r="AK285" i="15" a="1"/>
  <c r="AK285" i="15" s="1"/>
  <c r="E286" i="14"/>
  <c r="I286" i="14" s="1"/>
  <c r="L286" i="14"/>
  <c r="G286" i="14"/>
  <c r="AM285" i="15" l="1" a="1"/>
  <c r="AM285" i="15" s="1"/>
  <c r="AN285" i="15" a="1"/>
  <c r="AN285" i="15" s="1"/>
  <c r="K288" i="14" s="1"/>
  <c r="F288" i="14"/>
  <c r="AJ287" i="15"/>
  <c r="AL286" i="15" a="1"/>
  <c r="AL286" i="15" s="1"/>
  <c r="AK286" i="15" a="1"/>
  <c r="AK286" i="15" s="1"/>
  <c r="E287" i="14"/>
  <c r="I287" i="14" s="1"/>
  <c r="L287" i="14"/>
  <c r="G287" i="14"/>
  <c r="AM286" i="15" l="1" a="1"/>
  <c r="AM286" i="15" s="1"/>
  <c r="AN286" i="15" a="1"/>
  <c r="AN286" i="15" s="1"/>
  <c r="K289" i="14" s="1"/>
  <c r="F289" i="14"/>
  <c r="AJ288" i="15"/>
  <c r="AL287" i="15" a="1"/>
  <c r="AL287" i="15" s="1"/>
  <c r="AK287" i="15" a="1"/>
  <c r="AK287" i="15" s="1"/>
  <c r="E288" i="14"/>
  <c r="I288" i="14" s="1"/>
  <c r="L288" i="14"/>
  <c r="G288" i="14"/>
  <c r="AM287" i="15" l="1" a="1"/>
  <c r="AM287" i="15" s="1"/>
  <c r="AN287" i="15" a="1"/>
  <c r="AN287" i="15" s="1"/>
  <c r="K290" i="14" s="1"/>
  <c r="F290" i="14"/>
  <c r="AJ289" i="15"/>
  <c r="AL288" i="15" a="1"/>
  <c r="AL288" i="15" s="1"/>
  <c r="AK288" i="15" a="1"/>
  <c r="AK288" i="15" s="1"/>
  <c r="E289" i="14"/>
  <c r="I289" i="14" s="1"/>
  <c r="L289" i="14"/>
  <c r="G289" i="14"/>
  <c r="AM288" i="15" l="1" a="1"/>
  <c r="AM288" i="15" s="1"/>
  <c r="AN288" i="15" a="1"/>
  <c r="AN288" i="15" s="1"/>
  <c r="K291" i="14" s="1"/>
  <c r="F291" i="14"/>
  <c r="AJ290" i="15"/>
  <c r="AL289" i="15" a="1"/>
  <c r="AL289" i="15" s="1"/>
  <c r="AK289" i="15" a="1"/>
  <c r="AK289" i="15" s="1"/>
  <c r="E290" i="14"/>
  <c r="I290" i="14" s="1"/>
  <c r="L290" i="14"/>
  <c r="G290" i="14"/>
  <c r="AM289" i="15" l="1" a="1"/>
  <c r="AM289" i="15" s="1"/>
  <c r="AN289" i="15" a="1"/>
  <c r="AN289" i="15" s="1"/>
  <c r="K292" i="14" s="1"/>
  <c r="F292" i="14"/>
  <c r="AJ291" i="15"/>
  <c r="AL290" i="15" a="1"/>
  <c r="AL290" i="15" s="1"/>
  <c r="AK290" i="15" a="1"/>
  <c r="AK290" i="15" s="1"/>
  <c r="E291" i="14"/>
  <c r="I291" i="14" s="1"/>
  <c r="L291" i="14"/>
  <c r="G291" i="14"/>
  <c r="AM290" i="15" l="1" a="1"/>
  <c r="AM290" i="15" s="1"/>
  <c r="AN290" i="15" a="1"/>
  <c r="AN290" i="15" s="1"/>
  <c r="K293" i="14" s="1"/>
  <c r="F293" i="14"/>
  <c r="AJ292" i="15"/>
  <c r="AL291" i="15" a="1"/>
  <c r="AL291" i="15" s="1"/>
  <c r="AK291" i="15" a="1"/>
  <c r="AK291" i="15" s="1"/>
  <c r="E292" i="14"/>
  <c r="I292" i="14" s="1"/>
  <c r="L292" i="14"/>
  <c r="G292" i="14"/>
  <c r="AM291" i="15" l="1" a="1"/>
  <c r="AM291" i="15" s="1"/>
  <c r="AN291" i="15" a="1"/>
  <c r="AN291" i="15" s="1"/>
  <c r="K294" i="14" s="1"/>
  <c r="F294" i="14"/>
  <c r="AJ293" i="15"/>
  <c r="AL292" i="15" a="1"/>
  <c r="AL292" i="15" s="1"/>
  <c r="AK292" i="15" a="1"/>
  <c r="AK292" i="15" s="1"/>
  <c r="E293" i="14"/>
  <c r="I293" i="14" s="1"/>
  <c r="L293" i="14"/>
  <c r="G293" i="14"/>
  <c r="AM292" i="15" l="1" a="1"/>
  <c r="AM292" i="15" s="1"/>
  <c r="AN292" i="15" a="1"/>
  <c r="AN292" i="15" s="1"/>
  <c r="K295" i="14" s="1"/>
  <c r="F295" i="14"/>
  <c r="AJ294" i="15"/>
  <c r="AL293" i="15" a="1"/>
  <c r="AL293" i="15" s="1"/>
  <c r="AK293" i="15" a="1"/>
  <c r="AK293" i="15" s="1"/>
  <c r="E294" i="14"/>
  <c r="I294" i="14" s="1"/>
  <c r="L294" i="14"/>
  <c r="G294" i="14"/>
  <c r="AM293" i="15" l="1" a="1"/>
  <c r="AM293" i="15" s="1"/>
  <c r="AN293" i="15" a="1"/>
  <c r="AN293" i="15" s="1"/>
  <c r="K296" i="14" s="1"/>
  <c r="F296" i="14"/>
  <c r="AJ295" i="15"/>
  <c r="AL294" i="15" a="1"/>
  <c r="AL294" i="15" s="1"/>
  <c r="AK294" i="15" a="1"/>
  <c r="AK294" i="15" s="1"/>
  <c r="E295" i="14"/>
  <c r="I295" i="14" s="1"/>
  <c r="L295" i="14"/>
  <c r="G295" i="14"/>
  <c r="L296" i="14" l="1"/>
  <c r="G296" i="14"/>
  <c r="AM294" i="15" a="1"/>
  <c r="AM294" i="15" s="1"/>
  <c r="AN294" i="15" a="1"/>
  <c r="AN294" i="15" s="1"/>
  <c r="K297" i="14" s="1"/>
  <c r="F297" i="14"/>
  <c r="AJ296" i="15"/>
  <c r="AL295" i="15" a="1"/>
  <c r="AL295" i="15" s="1"/>
  <c r="AK295" i="15" a="1"/>
  <c r="AK295" i="15" s="1"/>
  <c r="E296" i="14"/>
  <c r="I296" i="14" s="1"/>
  <c r="AM295" i="15" l="1" a="1"/>
  <c r="AM295" i="15" s="1"/>
  <c r="AN295" i="15" a="1"/>
  <c r="AN295" i="15" s="1"/>
  <c r="K298" i="14" s="1"/>
  <c r="F298" i="14"/>
  <c r="AJ297" i="15"/>
  <c r="AL296" i="15" a="1"/>
  <c r="AL296" i="15" s="1"/>
  <c r="AK296" i="15" a="1"/>
  <c r="AK296" i="15" s="1"/>
  <c r="E297" i="14"/>
  <c r="I297" i="14" s="1"/>
  <c r="L297" i="14"/>
  <c r="G297" i="14"/>
  <c r="AM296" i="15" l="1" a="1"/>
  <c r="AM296" i="15" s="1"/>
  <c r="AN296" i="15" a="1"/>
  <c r="AN296" i="15" s="1"/>
  <c r="K299" i="14" s="1"/>
  <c r="F299" i="14"/>
  <c r="AJ298" i="15"/>
  <c r="AL297" i="15" a="1"/>
  <c r="AL297" i="15" s="1"/>
  <c r="AK297" i="15" a="1"/>
  <c r="AK297" i="15" s="1"/>
  <c r="E298" i="14"/>
  <c r="I298" i="14" s="1"/>
  <c r="L298" i="14"/>
  <c r="G298" i="14"/>
  <c r="AM297" i="15" l="1" a="1"/>
  <c r="AM297" i="15" s="1"/>
  <c r="AN297" i="15" a="1"/>
  <c r="AN297" i="15" s="1"/>
  <c r="K300" i="14" s="1"/>
  <c r="F300" i="14"/>
  <c r="AJ299" i="15"/>
  <c r="AL298" i="15" a="1"/>
  <c r="AL298" i="15" s="1"/>
  <c r="AK298" i="15" a="1"/>
  <c r="AK298" i="15" s="1"/>
  <c r="E299" i="14"/>
  <c r="I299" i="14" s="1"/>
  <c r="L299" i="14"/>
  <c r="G299" i="14"/>
  <c r="L300" i="14" l="1"/>
  <c r="G300" i="14"/>
  <c r="AM298" i="15" a="1"/>
  <c r="AM298" i="15" s="1"/>
  <c r="AN298" i="15" a="1"/>
  <c r="AN298" i="15" s="1"/>
  <c r="K301" i="14" s="1"/>
  <c r="F301" i="14"/>
  <c r="AJ300" i="15"/>
  <c r="AL299" i="15" a="1"/>
  <c r="AL299" i="15" s="1"/>
  <c r="AK299" i="15" a="1"/>
  <c r="AK299" i="15" s="1"/>
  <c r="E300" i="14"/>
  <c r="I300" i="14" s="1"/>
  <c r="AM299" i="15" l="1" a="1"/>
  <c r="AM299" i="15" s="1"/>
  <c r="AN299" i="15" a="1"/>
  <c r="AN299" i="15" s="1"/>
  <c r="K302" i="14" s="1"/>
  <c r="F302" i="14"/>
  <c r="AJ301" i="15"/>
  <c r="AL300" i="15" a="1"/>
  <c r="AL300" i="15" s="1"/>
  <c r="AK300" i="15" a="1"/>
  <c r="AK300" i="15" s="1"/>
  <c r="E301" i="14"/>
  <c r="I301" i="14" s="1"/>
  <c r="L301" i="14"/>
  <c r="G301" i="14"/>
  <c r="L302" i="14" l="1"/>
  <c r="G302" i="14"/>
  <c r="AM300" i="15" a="1"/>
  <c r="AM300" i="15" s="1"/>
  <c r="AN300" i="15" a="1"/>
  <c r="AN300" i="15" s="1"/>
  <c r="K303" i="14" s="1"/>
  <c r="F303" i="14"/>
  <c r="AJ302" i="15"/>
  <c r="AL301" i="15" a="1"/>
  <c r="AL301" i="15" s="1"/>
  <c r="AK301" i="15" a="1"/>
  <c r="AK301" i="15" s="1"/>
  <c r="E302" i="14"/>
  <c r="I302" i="14" s="1"/>
  <c r="AM301" i="15" l="1" a="1"/>
  <c r="AM301" i="15" s="1"/>
  <c r="AN301" i="15" a="1"/>
  <c r="AN301" i="15" s="1"/>
  <c r="K304" i="14" s="1"/>
  <c r="F304" i="14"/>
  <c r="AJ303" i="15"/>
  <c r="AL302" i="15" a="1"/>
  <c r="AL302" i="15" s="1"/>
  <c r="AK302" i="15" a="1"/>
  <c r="AK302" i="15" s="1"/>
  <c r="E303" i="14"/>
  <c r="I303" i="14" s="1"/>
  <c r="L303" i="14"/>
  <c r="G303" i="14"/>
  <c r="L304" i="14" l="1"/>
  <c r="G304" i="14"/>
  <c r="AM302" i="15" a="1"/>
  <c r="AM302" i="15" s="1"/>
  <c r="AN302" i="15" a="1"/>
  <c r="AN302" i="15" s="1"/>
  <c r="K305" i="14" s="1"/>
  <c r="F305" i="14"/>
  <c r="AJ304" i="15"/>
  <c r="AL303" i="15" a="1"/>
  <c r="AL303" i="15" s="1"/>
  <c r="AK303" i="15" a="1"/>
  <c r="AK303" i="15" s="1"/>
  <c r="E304" i="14"/>
  <c r="I304" i="14" s="1"/>
  <c r="AM303" i="15" l="1" a="1"/>
  <c r="AM303" i="15" s="1"/>
  <c r="AN303" i="15" a="1"/>
  <c r="AN303" i="15" s="1"/>
  <c r="K306" i="14" s="1"/>
  <c r="F306" i="14"/>
  <c r="AJ305" i="15"/>
  <c r="AL304" i="15" a="1"/>
  <c r="AL304" i="15" s="1"/>
  <c r="AK304" i="15" a="1"/>
  <c r="AK304" i="15" s="1"/>
  <c r="E305" i="14"/>
  <c r="I305" i="14" s="1"/>
  <c r="L305" i="14"/>
  <c r="G305" i="14"/>
  <c r="L306" i="14" l="1"/>
  <c r="G306" i="14"/>
  <c r="AM304" i="15" a="1"/>
  <c r="AM304" i="15" s="1"/>
  <c r="AN304" i="15" a="1"/>
  <c r="AN304" i="15" s="1"/>
  <c r="K307" i="14" s="1"/>
  <c r="F307" i="14"/>
  <c r="AJ306" i="15"/>
  <c r="AL305" i="15" a="1"/>
  <c r="AL305" i="15" s="1"/>
  <c r="AK305" i="15" a="1"/>
  <c r="AK305" i="15" s="1"/>
  <c r="E306" i="14"/>
  <c r="I306" i="14" s="1"/>
  <c r="AM305" i="15" l="1" a="1"/>
  <c r="AM305" i="15" s="1"/>
  <c r="AN305" i="15" a="1"/>
  <c r="AN305" i="15" s="1"/>
  <c r="K308" i="14" s="1"/>
  <c r="F308" i="14"/>
  <c r="AJ307" i="15"/>
  <c r="AL306" i="15" a="1"/>
  <c r="AL306" i="15" s="1"/>
  <c r="AK306" i="15" a="1"/>
  <c r="AK306" i="15" s="1"/>
  <c r="E307" i="14"/>
  <c r="I307" i="14" s="1"/>
  <c r="L307" i="14"/>
  <c r="G307" i="14"/>
  <c r="L308" i="14" l="1"/>
  <c r="G308" i="14"/>
  <c r="AM306" i="15" a="1"/>
  <c r="AM306" i="15" s="1"/>
  <c r="AN306" i="15" a="1"/>
  <c r="AN306" i="15" s="1"/>
  <c r="K309" i="14" s="1"/>
  <c r="F309" i="14"/>
  <c r="AJ308" i="15"/>
  <c r="AL307" i="15" a="1"/>
  <c r="AL307" i="15" s="1"/>
  <c r="AK307" i="15" a="1"/>
  <c r="AK307" i="15" s="1"/>
  <c r="E308" i="14"/>
  <c r="I308" i="14" s="1"/>
  <c r="E309" i="14" l="1"/>
  <c r="I309" i="14" s="1"/>
  <c r="AM307" i="15" a="1"/>
  <c r="AM307" i="15" s="1"/>
  <c r="AN307" i="15" a="1"/>
  <c r="AN307" i="15" s="1"/>
  <c r="K310" i="14" s="1"/>
  <c r="F310" i="14"/>
  <c r="AJ309" i="15"/>
  <c r="AL308" i="15" a="1"/>
  <c r="AL308" i="15" s="1"/>
  <c r="AK308" i="15" a="1"/>
  <c r="AK308" i="15" s="1"/>
  <c r="L309" i="14"/>
  <c r="G309" i="14"/>
  <c r="L310" i="14" l="1"/>
  <c r="G310" i="14"/>
  <c r="AM308" i="15" a="1"/>
  <c r="AM308" i="15" s="1"/>
  <c r="AN308" i="15" a="1"/>
  <c r="AN308" i="15" s="1"/>
  <c r="K311" i="14" s="1"/>
  <c r="F311" i="14"/>
  <c r="AJ310" i="15"/>
  <c r="AL309" i="15" a="1"/>
  <c r="AL309" i="15" s="1"/>
  <c r="AK309" i="15" a="1"/>
  <c r="AK309" i="15" s="1"/>
  <c r="E310" i="14"/>
  <c r="I310" i="14" s="1"/>
  <c r="E311" i="14" l="1"/>
  <c r="I311" i="14" s="1"/>
  <c r="AM309" i="15" a="1"/>
  <c r="AM309" i="15" s="1"/>
  <c r="AN309" i="15" a="1"/>
  <c r="AN309" i="15" s="1"/>
  <c r="K312" i="14" s="1"/>
  <c r="F312" i="14"/>
  <c r="AJ311" i="15"/>
  <c r="AL310" i="15" a="1"/>
  <c r="AL310" i="15" s="1"/>
  <c r="AK310" i="15" a="1"/>
  <c r="AK310" i="15" s="1"/>
  <c r="L311" i="14"/>
  <c r="G311" i="14"/>
  <c r="L312" i="14" l="1"/>
  <c r="G312" i="14"/>
  <c r="AM310" i="15" a="1"/>
  <c r="AM310" i="15" s="1"/>
  <c r="AN310" i="15" a="1"/>
  <c r="AN310" i="15" s="1"/>
  <c r="K313" i="14" s="1"/>
  <c r="F313" i="14"/>
  <c r="E312" i="14"/>
  <c r="I312" i="14" s="1"/>
  <c r="AJ312" i="15"/>
  <c r="AL311" i="15" a="1"/>
  <c r="AL311" i="15" s="1"/>
  <c r="AK311" i="15" a="1"/>
  <c r="AK311" i="15" s="1"/>
  <c r="AM311" i="15" l="1" a="1"/>
  <c r="AM311" i="15" s="1"/>
  <c r="AN311" i="15" a="1"/>
  <c r="AN311" i="15" s="1"/>
  <c r="K314" i="14" s="1"/>
  <c r="F314" i="14"/>
  <c r="AJ313" i="15"/>
  <c r="AL312" i="15" a="1"/>
  <c r="AL312" i="15" s="1"/>
  <c r="AK312" i="15" a="1"/>
  <c r="AK312" i="15" s="1"/>
  <c r="E313" i="14"/>
  <c r="I313" i="14" s="1"/>
  <c r="L313" i="14"/>
  <c r="G313" i="14"/>
  <c r="AM312" i="15" l="1" a="1"/>
  <c r="AM312" i="15" s="1"/>
  <c r="AN312" i="15" a="1"/>
  <c r="AN312" i="15" s="1"/>
  <c r="K315" i="14" s="1"/>
  <c r="F315" i="14"/>
  <c r="AJ314" i="15"/>
  <c r="AL313" i="15" a="1"/>
  <c r="AL313" i="15" s="1"/>
  <c r="AK313" i="15" a="1"/>
  <c r="AK313" i="15" s="1"/>
  <c r="E314" i="14"/>
  <c r="I314" i="14" s="1"/>
  <c r="L314" i="14"/>
  <c r="G314" i="14"/>
  <c r="AM313" i="15" l="1" a="1"/>
  <c r="AM313" i="15" s="1"/>
  <c r="AN313" i="15" a="1"/>
  <c r="AN313" i="15" s="1"/>
  <c r="K316" i="14" s="1"/>
  <c r="F316" i="14"/>
  <c r="AJ315" i="15"/>
  <c r="AL314" i="15" a="1"/>
  <c r="AL314" i="15" s="1"/>
  <c r="AK314" i="15" a="1"/>
  <c r="AK314" i="15" s="1"/>
  <c r="E315" i="14"/>
  <c r="I315" i="14" s="1"/>
  <c r="L315" i="14"/>
  <c r="G315" i="14"/>
  <c r="AM314" i="15" l="1" a="1"/>
  <c r="AM314" i="15" s="1"/>
  <c r="AN314" i="15" a="1"/>
  <c r="AN314" i="15" s="1"/>
  <c r="K317" i="14" s="1"/>
  <c r="F317" i="14"/>
  <c r="AJ316" i="15"/>
  <c r="AL315" i="15" a="1"/>
  <c r="AL315" i="15" s="1"/>
  <c r="AK315" i="15" a="1"/>
  <c r="AK315" i="15" s="1"/>
  <c r="E316" i="14"/>
  <c r="I316" i="14" s="1"/>
  <c r="L316" i="14"/>
  <c r="G316" i="14"/>
  <c r="AM315" i="15" l="1" a="1"/>
  <c r="AM315" i="15" s="1"/>
  <c r="AN315" i="15" a="1"/>
  <c r="AN315" i="15" s="1"/>
  <c r="K318" i="14" s="1"/>
  <c r="F318" i="14"/>
  <c r="AJ317" i="15"/>
  <c r="AL316" i="15" a="1"/>
  <c r="AL316" i="15" s="1"/>
  <c r="AK316" i="15" a="1"/>
  <c r="AK316" i="15" s="1"/>
  <c r="E317" i="14"/>
  <c r="I317" i="14" s="1"/>
  <c r="L317" i="14"/>
  <c r="G317" i="14"/>
  <c r="AM316" i="15" l="1" a="1"/>
  <c r="AM316" i="15" s="1"/>
  <c r="AN316" i="15" a="1"/>
  <c r="AN316" i="15" s="1"/>
  <c r="K319" i="14" s="1"/>
  <c r="F319" i="14"/>
  <c r="AJ318" i="15"/>
  <c r="AL317" i="15" a="1"/>
  <c r="AL317" i="15" s="1"/>
  <c r="AK317" i="15" a="1"/>
  <c r="AK317" i="15" s="1"/>
  <c r="E318" i="14"/>
  <c r="I318" i="14" s="1"/>
  <c r="L318" i="14"/>
  <c r="G318" i="14"/>
  <c r="AM317" i="15" l="1" a="1"/>
  <c r="AM317" i="15" s="1"/>
  <c r="AN317" i="15" a="1"/>
  <c r="AN317" i="15" s="1"/>
  <c r="K320" i="14" s="1"/>
  <c r="F320" i="14"/>
  <c r="AJ319" i="15"/>
  <c r="AL318" i="15" a="1"/>
  <c r="AL318" i="15" s="1"/>
  <c r="AK318" i="15" a="1"/>
  <c r="AK318" i="15" s="1"/>
  <c r="E319" i="14"/>
  <c r="I319" i="14" s="1"/>
  <c r="L319" i="14"/>
  <c r="G319" i="14"/>
  <c r="AM318" i="15" l="1" a="1"/>
  <c r="AM318" i="15" s="1"/>
  <c r="AN318" i="15" a="1"/>
  <c r="AN318" i="15" s="1"/>
  <c r="K321" i="14" s="1"/>
  <c r="F321" i="14"/>
  <c r="AJ320" i="15"/>
  <c r="AL319" i="15" a="1"/>
  <c r="AL319" i="15" s="1"/>
  <c r="AK319" i="15" a="1"/>
  <c r="AK319" i="15" s="1"/>
  <c r="E320" i="14"/>
  <c r="I320" i="14" s="1"/>
  <c r="L320" i="14"/>
  <c r="G320" i="14"/>
  <c r="AM319" i="15" l="1" a="1"/>
  <c r="AM319" i="15" s="1"/>
  <c r="AN319" i="15" a="1"/>
  <c r="AN319" i="15" s="1"/>
  <c r="K322" i="14" s="1"/>
  <c r="F322" i="14"/>
  <c r="AJ321" i="15"/>
  <c r="AL320" i="15" a="1"/>
  <c r="AL320" i="15" s="1"/>
  <c r="AK320" i="15" a="1"/>
  <c r="AK320" i="15" s="1"/>
  <c r="E321" i="14"/>
  <c r="I321" i="14" s="1"/>
  <c r="L321" i="14"/>
  <c r="G321" i="14"/>
  <c r="AM320" i="15" l="1" a="1"/>
  <c r="AM320" i="15" s="1"/>
  <c r="AN320" i="15" a="1"/>
  <c r="AN320" i="15" s="1"/>
  <c r="K323" i="14" s="1"/>
  <c r="F323" i="14"/>
  <c r="AJ322" i="15"/>
  <c r="AL321" i="15" a="1"/>
  <c r="AL321" i="15" s="1"/>
  <c r="AK321" i="15" a="1"/>
  <c r="AK321" i="15" s="1"/>
  <c r="E322" i="14"/>
  <c r="I322" i="14" s="1"/>
  <c r="L322" i="14"/>
  <c r="G322" i="14"/>
  <c r="AM321" i="15" l="1" a="1"/>
  <c r="AM321" i="15" s="1"/>
  <c r="AN321" i="15" a="1"/>
  <c r="AN321" i="15" s="1"/>
  <c r="K324" i="14" s="1"/>
  <c r="F324" i="14"/>
  <c r="AJ323" i="15"/>
  <c r="AL322" i="15" a="1"/>
  <c r="AL322" i="15" s="1"/>
  <c r="AK322" i="15" a="1"/>
  <c r="AK322" i="15" s="1"/>
  <c r="E323" i="14"/>
  <c r="I323" i="14" s="1"/>
  <c r="L323" i="14"/>
  <c r="G323" i="14"/>
  <c r="AM322" i="15" l="1" a="1"/>
  <c r="AM322" i="15" s="1"/>
  <c r="AN322" i="15" a="1"/>
  <c r="AN322" i="15" s="1"/>
  <c r="K325" i="14" s="1"/>
  <c r="F325" i="14"/>
  <c r="AJ324" i="15"/>
  <c r="AL323" i="15" a="1"/>
  <c r="AL323" i="15" s="1"/>
  <c r="AK323" i="15" a="1"/>
  <c r="AK323" i="15" s="1"/>
  <c r="E324" i="14"/>
  <c r="I324" i="14" s="1"/>
  <c r="L324" i="14"/>
  <c r="G324" i="14"/>
  <c r="AM323" i="15" l="1" a="1"/>
  <c r="AM323" i="15" s="1"/>
  <c r="AN323" i="15" a="1"/>
  <c r="AN323" i="15" s="1"/>
  <c r="K326" i="14" s="1"/>
  <c r="F326" i="14"/>
  <c r="AJ325" i="15"/>
  <c r="AL324" i="15" a="1"/>
  <c r="AL324" i="15" s="1"/>
  <c r="AK324" i="15" a="1"/>
  <c r="AK324" i="15" s="1"/>
  <c r="E325" i="14"/>
  <c r="I325" i="14" s="1"/>
  <c r="L325" i="14"/>
  <c r="G325" i="14"/>
  <c r="AM324" i="15" l="1" a="1"/>
  <c r="AM324" i="15" s="1"/>
  <c r="AN324" i="15" a="1"/>
  <c r="AN324" i="15" s="1"/>
  <c r="K327" i="14" s="1"/>
  <c r="F327" i="14"/>
  <c r="AJ326" i="15"/>
  <c r="AL325" i="15" a="1"/>
  <c r="AL325" i="15" s="1"/>
  <c r="AK325" i="15" a="1"/>
  <c r="AK325" i="15" s="1"/>
  <c r="E326" i="14"/>
  <c r="I326" i="14" s="1"/>
  <c r="L326" i="14"/>
  <c r="G326" i="14"/>
  <c r="AM325" i="15" l="1" a="1"/>
  <c r="AM325" i="15" s="1"/>
  <c r="AN325" i="15" a="1"/>
  <c r="AN325" i="15" s="1"/>
  <c r="K328" i="14" s="1"/>
  <c r="F328" i="14"/>
  <c r="AJ327" i="15"/>
  <c r="AL326" i="15" a="1"/>
  <c r="AL326" i="15" s="1"/>
  <c r="AK326" i="15" a="1"/>
  <c r="AK326" i="15" s="1"/>
  <c r="E327" i="14"/>
  <c r="I327" i="14" s="1"/>
  <c r="L327" i="14"/>
  <c r="G327" i="14"/>
  <c r="AM326" i="15" l="1" a="1"/>
  <c r="AM326" i="15" s="1"/>
  <c r="AN326" i="15" a="1"/>
  <c r="AN326" i="15" s="1"/>
  <c r="K329" i="14" s="1"/>
  <c r="F329" i="14"/>
  <c r="AJ328" i="15"/>
  <c r="AL327" i="15" a="1"/>
  <c r="AL327" i="15" s="1"/>
  <c r="AK327" i="15" a="1"/>
  <c r="AK327" i="15" s="1"/>
  <c r="E328" i="14"/>
  <c r="I328" i="14" s="1"/>
  <c r="L328" i="14"/>
  <c r="G328" i="14"/>
  <c r="AM327" i="15" l="1" a="1"/>
  <c r="AM327" i="15" s="1"/>
  <c r="AN327" i="15" a="1"/>
  <c r="AN327" i="15" s="1"/>
  <c r="K330" i="14" s="1"/>
  <c r="F330" i="14"/>
  <c r="AJ329" i="15"/>
  <c r="AL328" i="15" a="1"/>
  <c r="AL328" i="15" s="1"/>
  <c r="AK328" i="15" a="1"/>
  <c r="AK328" i="15" s="1"/>
  <c r="E329" i="14"/>
  <c r="I329" i="14" s="1"/>
  <c r="L329" i="14"/>
  <c r="G329" i="14"/>
  <c r="AM328" i="15" l="1" a="1"/>
  <c r="AM328" i="15" s="1"/>
  <c r="AN328" i="15" a="1"/>
  <c r="AN328" i="15" s="1"/>
  <c r="K331" i="14" s="1"/>
  <c r="F331" i="14"/>
  <c r="AJ330" i="15"/>
  <c r="AL329" i="15" a="1"/>
  <c r="AL329" i="15" s="1"/>
  <c r="AK329" i="15" a="1"/>
  <c r="AK329" i="15" s="1"/>
  <c r="E330" i="14"/>
  <c r="I330" i="14" s="1"/>
  <c r="L330" i="14"/>
  <c r="G330" i="14"/>
  <c r="AM329" i="15" l="1" a="1"/>
  <c r="AM329" i="15" s="1"/>
  <c r="AN329" i="15" a="1"/>
  <c r="AN329" i="15" s="1"/>
  <c r="K332" i="14" s="1"/>
  <c r="F332" i="14"/>
  <c r="AJ331" i="15"/>
  <c r="AL330" i="15" a="1"/>
  <c r="AL330" i="15" s="1"/>
  <c r="AK330" i="15" a="1"/>
  <c r="AK330" i="15" s="1"/>
  <c r="E331" i="14"/>
  <c r="I331" i="14" s="1"/>
  <c r="L331" i="14"/>
  <c r="G331" i="14"/>
  <c r="AM330" i="15" l="1" a="1"/>
  <c r="AM330" i="15" s="1"/>
  <c r="AN330" i="15" a="1"/>
  <c r="AN330" i="15" s="1"/>
  <c r="K333" i="14" s="1"/>
  <c r="F333" i="14"/>
  <c r="AJ332" i="15"/>
  <c r="AL331" i="15" a="1"/>
  <c r="AL331" i="15" s="1"/>
  <c r="AK331" i="15" a="1"/>
  <c r="AK331" i="15" s="1"/>
  <c r="E332" i="14"/>
  <c r="I332" i="14" s="1"/>
  <c r="L332" i="14"/>
  <c r="G332" i="14"/>
  <c r="AM331" i="15" l="1" a="1"/>
  <c r="AM331" i="15" s="1"/>
  <c r="AN331" i="15" a="1"/>
  <c r="AN331" i="15" s="1"/>
  <c r="K334" i="14" s="1"/>
  <c r="F334" i="14"/>
  <c r="AJ333" i="15"/>
  <c r="AL332" i="15" a="1"/>
  <c r="AL332" i="15" s="1"/>
  <c r="AK332" i="15" a="1"/>
  <c r="AK332" i="15" s="1"/>
  <c r="E333" i="14"/>
  <c r="I333" i="14" s="1"/>
  <c r="L333" i="14"/>
  <c r="G333" i="14"/>
  <c r="AM332" i="15" l="1" a="1"/>
  <c r="AM332" i="15" s="1"/>
  <c r="AN332" i="15" a="1"/>
  <c r="AN332" i="15" s="1"/>
  <c r="K335" i="14" s="1"/>
  <c r="F335" i="14"/>
  <c r="AJ334" i="15"/>
  <c r="AL333" i="15" a="1"/>
  <c r="AL333" i="15" s="1"/>
  <c r="AK333" i="15" a="1"/>
  <c r="AK333" i="15" s="1"/>
  <c r="E334" i="14"/>
  <c r="I334" i="14" s="1"/>
  <c r="L334" i="14"/>
  <c r="G334" i="14"/>
  <c r="AM333" i="15" l="1" a="1"/>
  <c r="AM333" i="15" s="1"/>
  <c r="AN333" i="15" a="1"/>
  <c r="AN333" i="15" s="1"/>
  <c r="K336" i="14" s="1"/>
  <c r="F336" i="14"/>
  <c r="AJ335" i="15"/>
  <c r="AL334" i="15" a="1"/>
  <c r="AL334" i="15" s="1"/>
  <c r="AK334" i="15" a="1"/>
  <c r="AK334" i="15" s="1"/>
  <c r="E335" i="14"/>
  <c r="I335" i="14" s="1"/>
  <c r="L335" i="14"/>
  <c r="G335" i="14"/>
  <c r="AM334" i="15" l="1" a="1"/>
  <c r="AM334" i="15" s="1"/>
  <c r="AN334" i="15" a="1"/>
  <c r="AN334" i="15" s="1"/>
  <c r="K337" i="14" s="1"/>
  <c r="F337" i="14"/>
  <c r="AJ336" i="15"/>
  <c r="AL335" i="15" a="1"/>
  <c r="AL335" i="15" s="1"/>
  <c r="AK335" i="15" a="1"/>
  <c r="AK335" i="15" s="1"/>
  <c r="E336" i="14"/>
  <c r="I336" i="14" s="1"/>
  <c r="L336" i="14"/>
  <c r="G336" i="14"/>
  <c r="AM335" i="15" l="1" a="1"/>
  <c r="AM335" i="15" s="1"/>
  <c r="AN335" i="15" a="1"/>
  <c r="AN335" i="15" s="1"/>
  <c r="K338" i="14" s="1"/>
  <c r="F338" i="14"/>
  <c r="AJ337" i="15"/>
  <c r="AL336" i="15" a="1"/>
  <c r="AL336" i="15" s="1"/>
  <c r="AK336" i="15" a="1"/>
  <c r="AK336" i="15" s="1"/>
  <c r="E337" i="14"/>
  <c r="I337" i="14" s="1"/>
  <c r="L337" i="14"/>
  <c r="G337" i="14"/>
  <c r="AM336" i="15" l="1" a="1"/>
  <c r="AM336" i="15" s="1"/>
  <c r="AN336" i="15" a="1"/>
  <c r="AN336" i="15" s="1"/>
  <c r="K339" i="14" s="1"/>
  <c r="F339" i="14"/>
  <c r="AJ338" i="15"/>
  <c r="AL337" i="15" a="1"/>
  <c r="AL337" i="15" s="1"/>
  <c r="AK337" i="15" a="1"/>
  <c r="AK337" i="15" s="1"/>
  <c r="E338" i="14"/>
  <c r="I338" i="14" s="1"/>
  <c r="L338" i="14"/>
  <c r="G338" i="14"/>
  <c r="AM337" i="15" l="1" a="1"/>
  <c r="AM337" i="15" s="1"/>
  <c r="AN337" i="15" a="1"/>
  <c r="AN337" i="15" s="1"/>
  <c r="K340" i="14" s="1"/>
  <c r="F340" i="14"/>
  <c r="AJ339" i="15"/>
  <c r="AL338" i="15" a="1"/>
  <c r="AL338" i="15" s="1"/>
  <c r="AK338" i="15" a="1"/>
  <c r="AK338" i="15" s="1"/>
  <c r="E339" i="14"/>
  <c r="I339" i="14" s="1"/>
  <c r="L339" i="14"/>
  <c r="G339" i="14"/>
  <c r="AM338" i="15" l="1" a="1"/>
  <c r="AM338" i="15" s="1"/>
  <c r="AN338" i="15" a="1"/>
  <c r="AN338" i="15" s="1"/>
  <c r="K341" i="14" s="1"/>
  <c r="F341" i="14"/>
  <c r="AJ340" i="15"/>
  <c r="AL339" i="15" a="1"/>
  <c r="AL339" i="15" s="1"/>
  <c r="AK339" i="15" a="1"/>
  <c r="AK339" i="15" s="1"/>
  <c r="E340" i="14"/>
  <c r="I340" i="14" s="1"/>
  <c r="L340" i="14"/>
  <c r="G340" i="14"/>
  <c r="AM339" i="15" l="1" a="1"/>
  <c r="AM339" i="15" s="1"/>
  <c r="AN339" i="15" a="1"/>
  <c r="AN339" i="15" s="1"/>
  <c r="K342" i="14" s="1"/>
  <c r="F342" i="14"/>
  <c r="AJ341" i="15"/>
  <c r="AL340" i="15" a="1"/>
  <c r="AL340" i="15" s="1"/>
  <c r="AK340" i="15" a="1"/>
  <c r="AK340" i="15" s="1"/>
  <c r="E341" i="14"/>
  <c r="I341" i="14" s="1"/>
  <c r="L341" i="14"/>
  <c r="G341" i="14"/>
  <c r="AM340" i="15" l="1" a="1"/>
  <c r="AM340" i="15" s="1"/>
  <c r="AN340" i="15" a="1"/>
  <c r="AN340" i="15" s="1"/>
  <c r="K343" i="14" s="1"/>
  <c r="F343" i="14"/>
  <c r="AJ342" i="15"/>
  <c r="AL341" i="15" a="1"/>
  <c r="AL341" i="15" s="1"/>
  <c r="AK341" i="15" a="1"/>
  <c r="AK341" i="15" s="1"/>
  <c r="E342" i="14"/>
  <c r="I342" i="14" s="1"/>
  <c r="L342" i="14"/>
  <c r="G342" i="14"/>
  <c r="AM341" i="15" l="1" a="1"/>
  <c r="AM341" i="15" s="1"/>
  <c r="AN341" i="15" a="1"/>
  <c r="AN341" i="15" s="1"/>
  <c r="K344" i="14" s="1"/>
  <c r="F344" i="14"/>
  <c r="AJ343" i="15"/>
  <c r="AL342" i="15" a="1"/>
  <c r="AL342" i="15" s="1"/>
  <c r="AK342" i="15" a="1"/>
  <c r="AK342" i="15" s="1"/>
  <c r="E343" i="14"/>
  <c r="I343" i="14" s="1"/>
  <c r="L343" i="14"/>
  <c r="G343" i="14"/>
  <c r="AM342" i="15" l="1" a="1"/>
  <c r="AM342" i="15" s="1"/>
  <c r="AN342" i="15" a="1"/>
  <c r="AN342" i="15" s="1"/>
  <c r="K345" i="14" s="1"/>
  <c r="F345" i="14"/>
  <c r="AJ344" i="15"/>
  <c r="AL343" i="15" a="1"/>
  <c r="AL343" i="15" s="1"/>
  <c r="AK343" i="15" a="1"/>
  <c r="AK343" i="15" s="1"/>
  <c r="E344" i="14"/>
  <c r="I344" i="14" s="1"/>
  <c r="L344" i="14"/>
  <c r="G344" i="14"/>
  <c r="AM343" i="15" l="1" a="1"/>
  <c r="AM343" i="15" s="1"/>
  <c r="AN343" i="15" a="1"/>
  <c r="AN343" i="15" s="1"/>
  <c r="K346" i="14" s="1"/>
  <c r="F346" i="14"/>
  <c r="AJ345" i="15"/>
  <c r="AL344" i="15" a="1"/>
  <c r="AL344" i="15" s="1"/>
  <c r="AK344" i="15" a="1"/>
  <c r="AK344" i="15" s="1"/>
  <c r="E345" i="14"/>
  <c r="I345" i="14" s="1"/>
  <c r="L345" i="14"/>
  <c r="G345" i="14"/>
  <c r="AM344" i="15" l="1" a="1"/>
  <c r="AM344" i="15" s="1"/>
  <c r="AN344" i="15" a="1"/>
  <c r="AN344" i="15" s="1"/>
  <c r="K347" i="14" s="1"/>
  <c r="F347" i="14"/>
  <c r="AJ346" i="15"/>
  <c r="AL345" i="15" a="1"/>
  <c r="AL345" i="15" s="1"/>
  <c r="AK345" i="15" a="1"/>
  <c r="AK345" i="15" s="1"/>
  <c r="E346" i="14"/>
  <c r="I346" i="14" s="1"/>
  <c r="L346" i="14"/>
  <c r="G346" i="14"/>
  <c r="AM345" i="15" l="1" a="1"/>
  <c r="AM345" i="15" s="1"/>
  <c r="AN345" i="15" a="1"/>
  <c r="AN345" i="15" s="1"/>
  <c r="K348" i="14" s="1"/>
  <c r="F348" i="14"/>
  <c r="AJ347" i="15"/>
  <c r="AL346" i="15" a="1"/>
  <c r="AL346" i="15" s="1"/>
  <c r="AK346" i="15" a="1"/>
  <c r="AK346" i="15" s="1"/>
  <c r="E347" i="14"/>
  <c r="I347" i="14" s="1"/>
  <c r="L347" i="14"/>
  <c r="G347" i="14"/>
  <c r="AM346" i="15" l="1" a="1"/>
  <c r="AM346" i="15" s="1"/>
  <c r="AN346" i="15" a="1"/>
  <c r="AN346" i="15" s="1"/>
  <c r="K349" i="14" s="1"/>
  <c r="F349" i="14"/>
  <c r="AJ348" i="15"/>
  <c r="AL347" i="15" a="1"/>
  <c r="AL347" i="15" s="1"/>
  <c r="AK347" i="15" a="1"/>
  <c r="AK347" i="15" s="1"/>
  <c r="E348" i="14"/>
  <c r="I348" i="14" s="1"/>
  <c r="L348" i="14"/>
  <c r="G348" i="14"/>
  <c r="L349" i="14" l="1"/>
  <c r="G349" i="14"/>
  <c r="AM347" i="15" a="1"/>
  <c r="AM347" i="15" s="1"/>
  <c r="AN347" i="15" a="1"/>
  <c r="AN347" i="15" s="1"/>
  <c r="K350" i="14" s="1"/>
  <c r="F350" i="14"/>
  <c r="AJ349" i="15"/>
  <c r="AL348" i="15" a="1"/>
  <c r="AL348" i="15" s="1"/>
  <c r="AK348" i="15" a="1"/>
  <c r="AK348" i="15" s="1"/>
  <c r="E349" i="14"/>
  <c r="I349" i="14" s="1"/>
  <c r="AM348" i="15" l="1" a="1"/>
  <c r="AM348" i="15" s="1"/>
  <c r="AN348" i="15" a="1"/>
  <c r="AN348" i="15" s="1"/>
  <c r="K351" i="14" s="1"/>
  <c r="F351" i="14"/>
  <c r="AJ350" i="15"/>
  <c r="AL349" i="15" a="1"/>
  <c r="AL349" i="15" s="1"/>
  <c r="AK349" i="15" a="1"/>
  <c r="AK349" i="15" s="1"/>
  <c r="E350" i="14"/>
  <c r="I350" i="14" s="1"/>
  <c r="L350" i="14"/>
  <c r="G350" i="14"/>
  <c r="L351" i="14" l="1"/>
  <c r="G351" i="14"/>
  <c r="AM349" i="15" a="1"/>
  <c r="AM349" i="15" s="1"/>
  <c r="AN349" i="15" a="1"/>
  <c r="AN349" i="15" s="1"/>
  <c r="K352" i="14" s="1"/>
  <c r="F352" i="14"/>
  <c r="AJ351" i="15"/>
  <c r="AL350" i="15" a="1"/>
  <c r="AL350" i="15" s="1"/>
  <c r="AK350" i="15" a="1"/>
  <c r="AK350" i="15" s="1"/>
  <c r="E351" i="14"/>
  <c r="I351" i="14" s="1"/>
  <c r="AM350" i="15" l="1" a="1"/>
  <c r="AM350" i="15" s="1"/>
  <c r="AN350" i="15" a="1"/>
  <c r="AN350" i="15" s="1"/>
  <c r="K353" i="14" s="1"/>
  <c r="F353" i="14"/>
  <c r="AJ352" i="15"/>
  <c r="AL351" i="15" a="1"/>
  <c r="AL351" i="15" s="1"/>
  <c r="AK351" i="15" a="1"/>
  <c r="AK351" i="15" s="1"/>
  <c r="E352" i="14"/>
  <c r="I352" i="14" s="1"/>
  <c r="L352" i="14"/>
  <c r="G352" i="14"/>
  <c r="L353" i="14" l="1"/>
  <c r="G353" i="14"/>
  <c r="AM351" i="15" a="1"/>
  <c r="AM351" i="15" s="1"/>
  <c r="AN351" i="15" a="1"/>
  <c r="AN351" i="15" s="1"/>
  <c r="K354" i="14" s="1"/>
  <c r="F354" i="14"/>
  <c r="AJ353" i="15"/>
  <c r="AL352" i="15" a="1"/>
  <c r="AL352" i="15" s="1"/>
  <c r="AK352" i="15" a="1"/>
  <c r="AK352" i="15" s="1"/>
  <c r="E353" i="14"/>
  <c r="I353" i="14" s="1"/>
  <c r="AM352" i="15" l="1" a="1"/>
  <c r="AM352" i="15" s="1"/>
  <c r="AN352" i="15" a="1"/>
  <c r="AN352" i="15" s="1"/>
  <c r="K355" i="14" s="1"/>
  <c r="F355" i="14"/>
  <c r="AL353" i="15" a="1"/>
  <c r="AL353" i="15" s="1"/>
  <c r="AJ354" i="15"/>
  <c r="AK353" i="15" a="1"/>
  <c r="AK353" i="15" s="1"/>
  <c r="E354" i="14"/>
  <c r="I354" i="14" s="1"/>
  <c r="L354" i="14"/>
  <c r="G354" i="14"/>
  <c r="AJ355" i="15" l="1"/>
  <c r="AL354" i="15" a="1"/>
  <c r="AL354" i="15" s="1"/>
  <c r="AK354" i="15" a="1"/>
  <c r="AK354" i="15" s="1"/>
  <c r="AM353" i="15" a="1"/>
  <c r="AM353" i="15" s="1"/>
  <c r="AN353" i="15" a="1"/>
  <c r="AN353" i="15" s="1"/>
  <c r="K356" i="14" s="1"/>
  <c r="F356" i="14"/>
  <c r="E355" i="14"/>
  <c r="I355" i="14" s="1"/>
  <c r="L355" i="14"/>
  <c r="G355" i="14"/>
  <c r="E356" i="14" l="1"/>
  <c r="I356" i="14" s="1"/>
  <c r="L356" i="14"/>
  <c r="G356" i="14"/>
  <c r="AM354" i="15" a="1"/>
  <c r="AM354" i="15" s="1"/>
  <c r="AN354" i="15" a="1"/>
  <c r="AN354" i="15" s="1"/>
  <c r="K357" i="14" s="1"/>
  <c r="F357" i="14"/>
  <c r="AL355" i="15" a="1"/>
  <c r="AL355" i="15" s="1"/>
  <c r="AJ356" i="15"/>
  <c r="AK355" i="15" a="1"/>
  <c r="AK355" i="15" s="1"/>
  <c r="L357" i="14" l="1"/>
  <c r="G357" i="14"/>
  <c r="AM355" i="15" a="1"/>
  <c r="AM355" i="15" s="1"/>
  <c r="AN355" i="15" a="1"/>
  <c r="AN355" i="15" s="1"/>
  <c r="K358" i="14" s="1"/>
  <c r="F358" i="14"/>
  <c r="E357" i="14"/>
  <c r="I357" i="14" s="1"/>
  <c r="AJ357" i="15"/>
  <c r="AL356" i="15" a="1"/>
  <c r="AL356" i="15" s="1"/>
  <c r="AK356" i="15" a="1"/>
  <c r="AK356" i="15" s="1"/>
  <c r="AM356" i="15" l="1" a="1"/>
  <c r="AM356" i="15" s="1"/>
  <c r="AN356" i="15" a="1"/>
  <c r="AN356" i="15" s="1"/>
  <c r="K359" i="14" s="1"/>
  <c r="F359" i="14"/>
  <c r="AL357" i="15" a="1"/>
  <c r="AL357" i="15" s="1"/>
  <c r="AJ358" i="15"/>
  <c r="AK357" i="15" a="1"/>
  <c r="AK357" i="15" s="1"/>
  <c r="E358" i="14"/>
  <c r="I358" i="14" s="1"/>
  <c r="L358" i="14"/>
  <c r="G358" i="14"/>
  <c r="AJ359" i="15" l="1"/>
  <c r="AL358" i="15" a="1"/>
  <c r="AL358" i="15" s="1"/>
  <c r="AK358" i="15" a="1"/>
  <c r="AK358" i="15" s="1"/>
  <c r="AM357" i="15" a="1"/>
  <c r="AM357" i="15" s="1"/>
  <c r="AN357" i="15" a="1"/>
  <c r="AN357" i="15" s="1"/>
  <c r="K360" i="14" s="1"/>
  <c r="F360" i="14"/>
  <c r="E359" i="14"/>
  <c r="I359" i="14" s="1"/>
  <c r="L359" i="14"/>
  <c r="G359" i="14"/>
  <c r="E360" i="14" l="1"/>
  <c r="I360" i="14" s="1"/>
  <c r="L360" i="14"/>
  <c r="G360" i="14"/>
  <c r="AM358" i="15" a="1"/>
  <c r="AM358" i="15" s="1"/>
  <c r="AN358" i="15" a="1"/>
  <c r="AN358" i="15" s="1"/>
  <c r="K361" i="14" s="1"/>
  <c r="F361" i="14"/>
  <c r="AL359" i="15" a="1"/>
  <c r="AL359" i="15" s="1"/>
  <c r="AJ360" i="15"/>
  <c r="AK359" i="15" a="1"/>
  <c r="AK359" i="15" s="1"/>
  <c r="AM359" i="15" l="1" a="1"/>
  <c r="AM359" i="15" s="1"/>
  <c r="AN359" i="15" a="1"/>
  <c r="AN359" i="15" s="1"/>
  <c r="K362" i="14" s="1"/>
  <c r="F362" i="14"/>
  <c r="E361" i="14"/>
  <c r="I361" i="14" s="1"/>
  <c r="AJ361" i="15"/>
  <c r="AL360" i="15" a="1"/>
  <c r="AL360" i="15" s="1"/>
  <c r="AK360" i="15" a="1"/>
  <c r="AK360" i="15" s="1"/>
  <c r="L361" i="14"/>
  <c r="G361" i="14"/>
  <c r="E362" i="14" l="1"/>
  <c r="I362" i="14" s="1"/>
  <c r="AL361" i="15" a="1"/>
  <c r="AL361" i="15" s="1"/>
  <c r="AJ362" i="15"/>
  <c r="AK361" i="15" a="1"/>
  <c r="AK361" i="15" s="1"/>
  <c r="L362" i="14"/>
  <c r="G362" i="14"/>
  <c r="AM360" i="15" a="1"/>
  <c r="AM360" i="15" s="1"/>
  <c r="AN360" i="15" a="1"/>
  <c r="AN360" i="15" s="1"/>
  <c r="K363" i="14" s="1"/>
  <c r="F363" i="14"/>
  <c r="E363" i="14" l="1"/>
  <c r="I363" i="14" s="1"/>
  <c r="AM361" i="15" a="1"/>
  <c r="AM361" i="15" s="1"/>
  <c r="AN361" i="15" a="1"/>
  <c r="AN361" i="15" s="1"/>
  <c r="K364" i="14" s="1"/>
  <c r="F364" i="14"/>
  <c r="L363" i="14"/>
  <c r="G363" i="14"/>
  <c r="AJ363" i="15"/>
  <c r="AL362" i="15" a="1"/>
  <c r="AL362" i="15" s="1"/>
  <c r="AK362" i="15" a="1"/>
  <c r="AK362" i="15" s="1"/>
  <c r="AM362" i="15" l="1" a="1"/>
  <c r="AM362" i="15" s="1"/>
  <c r="AN362" i="15" a="1"/>
  <c r="AN362" i="15" s="1"/>
  <c r="K365" i="14" s="1"/>
  <c r="F365" i="14"/>
  <c r="E364" i="14"/>
  <c r="I364" i="14" s="1"/>
  <c r="AL363" i="15" a="1"/>
  <c r="AL363" i="15" s="1"/>
  <c r="AJ364" i="15"/>
  <c r="AK363" i="15" a="1"/>
  <c r="AK363" i="15" s="1"/>
  <c r="L364" i="14"/>
  <c r="G364" i="14"/>
  <c r="AM363" i="15" l="1" a="1"/>
  <c r="AM363" i="15" s="1"/>
  <c r="AN363" i="15" a="1"/>
  <c r="AN363" i="15" s="1"/>
  <c r="K366" i="14" s="1"/>
  <c r="F366" i="14"/>
  <c r="E365" i="14"/>
  <c r="I365" i="14" s="1"/>
  <c r="AJ365" i="15"/>
  <c r="AL364" i="15" a="1"/>
  <c r="AL364" i="15" s="1"/>
  <c r="AK364" i="15" a="1"/>
  <c r="AK364" i="15" s="1"/>
  <c r="L365" i="14"/>
  <c r="G365" i="14"/>
  <c r="AM364" i="15" l="1" a="1"/>
  <c r="AM364" i="15" s="1"/>
  <c r="AN364" i="15" a="1"/>
  <c r="AN364" i="15" s="1"/>
  <c r="K367" i="14" s="1"/>
  <c r="F367" i="14"/>
  <c r="AL365" i="15" a="1"/>
  <c r="AL365" i="15" s="1"/>
  <c r="AJ366" i="15"/>
  <c r="AK365" i="15" a="1"/>
  <c r="AK365" i="15" s="1"/>
  <c r="E366" i="14"/>
  <c r="I366" i="14" s="1"/>
  <c r="L366" i="14"/>
  <c r="G366" i="14"/>
  <c r="AJ367" i="15" l="1"/>
  <c r="AL366" i="15" a="1"/>
  <c r="AL366" i="15" s="1"/>
  <c r="AK366" i="15" a="1"/>
  <c r="AK366" i="15" s="1"/>
  <c r="AM365" i="15" a="1"/>
  <c r="AM365" i="15" s="1"/>
  <c r="AN365" i="15" a="1"/>
  <c r="AN365" i="15" s="1"/>
  <c r="K368" i="14" s="1"/>
  <c r="F368" i="14"/>
  <c r="E367" i="14"/>
  <c r="I367" i="14" s="1"/>
  <c r="L367" i="14"/>
  <c r="G367" i="14"/>
  <c r="E368" i="14" l="1"/>
  <c r="I368" i="14" s="1"/>
  <c r="L368" i="14"/>
  <c r="G368" i="14"/>
  <c r="AM366" i="15" a="1"/>
  <c r="AM366" i="15" s="1"/>
  <c r="AN366" i="15" a="1"/>
  <c r="AN366" i="15" s="1"/>
  <c r="K369" i="14" s="1"/>
  <c r="F369" i="14"/>
  <c r="AL367" i="15" a="1"/>
  <c r="AL367" i="15" s="1"/>
  <c r="AJ368" i="15"/>
  <c r="AK367" i="15" a="1"/>
  <c r="AK367" i="15" s="1"/>
  <c r="E369" i="14" l="1"/>
  <c r="I369" i="14" s="1"/>
  <c r="AJ369" i="15"/>
  <c r="AL368" i="15" a="1"/>
  <c r="AL368" i="15" s="1"/>
  <c r="AK368" i="15" a="1"/>
  <c r="AK368" i="15" s="1"/>
  <c r="L369" i="14"/>
  <c r="G369" i="14"/>
  <c r="AM367" i="15" a="1"/>
  <c r="AM367" i="15" s="1"/>
  <c r="AN367" i="15" a="1"/>
  <c r="AN367" i="15" s="1"/>
  <c r="K370" i="14" s="1"/>
  <c r="F370" i="14"/>
  <c r="AM368" i="15" l="1" a="1"/>
  <c r="AM368" i="15" s="1"/>
  <c r="AN368" i="15" a="1"/>
  <c r="AN368" i="15" s="1"/>
  <c r="K371" i="14" s="1"/>
  <c r="F371" i="14"/>
  <c r="E370" i="14"/>
  <c r="I370" i="14" s="1"/>
  <c r="AL369" i="15" a="1"/>
  <c r="AL369" i="15" s="1"/>
  <c r="AJ370" i="15"/>
  <c r="AK369" i="15" a="1"/>
  <c r="AK369" i="15" s="1"/>
  <c r="L370" i="14"/>
  <c r="G370" i="14"/>
  <c r="L371" i="14" l="1"/>
  <c r="G371" i="14"/>
  <c r="AJ371" i="15"/>
  <c r="AL370" i="15" a="1"/>
  <c r="AL370" i="15" s="1"/>
  <c r="AK370" i="15" a="1"/>
  <c r="AK370" i="15" s="1"/>
  <c r="AM369" i="15" a="1"/>
  <c r="AM369" i="15" s="1"/>
  <c r="AN369" i="15" a="1"/>
  <c r="AN369" i="15" s="1"/>
  <c r="K372" i="14" s="1"/>
  <c r="F372" i="14"/>
  <c r="E371" i="14"/>
  <c r="I371" i="14" s="1"/>
  <c r="AM370" i="15" l="1" a="1"/>
  <c r="AM370" i="15" s="1"/>
  <c r="AN370" i="15" a="1"/>
  <c r="AN370" i="15" s="1"/>
  <c r="K373" i="14" s="1"/>
  <c r="F373" i="14"/>
  <c r="AL371" i="15" a="1"/>
  <c r="AL371" i="15" s="1"/>
  <c r="AJ372" i="15"/>
  <c r="AK371" i="15" a="1"/>
  <c r="AK371" i="15" s="1"/>
  <c r="E372" i="14"/>
  <c r="I372" i="14" s="1"/>
  <c r="L372" i="14"/>
  <c r="G372" i="14"/>
  <c r="AJ373" i="15" l="1"/>
  <c r="AL372" i="15" a="1"/>
  <c r="AL372" i="15" s="1"/>
  <c r="AK372" i="15" a="1"/>
  <c r="AK372" i="15" s="1"/>
  <c r="AM371" i="15" a="1"/>
  <c r="AM371" i="15" s="1"/>
  <c r="AN371" i="15" a="1"/>
  <c r="AN371" i="15" s="1"/>
  <c r="K374" i="14" s="1"/>
  <c r="F374" i="14"/>
  <c r="E373" i="14"/>
  <c r="I373" i="14" s="1"/>
  <c r="L373" i="14"/>
  <c r="G373" i="14"/>
  <c r="E374" i="14" l="1"/>
  <c r="I374" i="14" s="1"/>
  <c r="L374" i="14"/>
  <c r="G374" i="14"/>
  <c r="AM372" i="15" a="1"/>
  <c r="AM372" i="15" s="1"/>
  <c r="AN372" i="15" a="1"/>
  <c r="AN372" i="15" s="1"/>
  <c r="K375" i="14" s="1"/>
  <c r="F375" i="14"/>
  <c r="AL373" i="15" a="1"/>
  <c r="AL373" i="15" s="1"/>
  <c r="AJ374" i="15"/>
  <c r="AK373" i="15" a="1"/>
  <c r="AK373" i="15" s="1"/>
  <c r="AJ375" i="15" l="1"/>
  <c r="AL374" i="15" a="1"/>
  <c r="AL374" i="15" s="1"/>
  <c r="AK374" i="15" a="1"/>
  <c r="AK374" i="15" s="1"/>
  <c r="L375" i="14"/>
  <c r="G375" i="14"/>
  <c r="AM373" i="15" a="1"/>
  <c r="AM373" i="15" s="1"/>
  <c r="AN373" i="15" a="1"/>
  <c r="AN373" i="15" s="1"/>
  <c r="K376" i="14" s="1"/>
  <c r="F376" i="14"/>
  <c r="E375" i="14"/>
  <c r="I375" i="14" s="1"/>
  <c r="E376" i="14" l="1"/>
  <c r="I376" i="14" s="1"/>
  <c r="L376" i="14"/>
  <c r="G376" i="14"/>
  <c r="AM374" i="15" a="1"/>
  <c r="AM374" i="15" s="1"/>
  <c r="AN374" i="15" a="1"/>
  <c r="AN374" i="15" s="1"/>
  <c r="K377" i="14" s="1"/>
  <c r="F377" i="14"/>
  <c r="AL375" i="15" a="1"/>
  <c r="AL375" i="15" s="1"/>
  <c r="AJ376" i="15"/>
  <c r="AK375" i="15" a="1"/>
  <c r="AK375" i="15" s="1"/>
  <c r="E377" i="14" l="1"/>
  <c r="I377" i="14" s="1"/>
  <c r="L377" i="14"/>
  <c r="G377" i="14"/>
  <c r="AJ377" i="15"/>
  <c r="AL376" i="15" a="1"/>
  <c r="AL376" i="15" s="1"/>
  <c r="AK376" i="15" a="1"/>
  <c r="AK376" i="15" s="1"/>
  <c r="AM375" i="15" a="1"/>
  <c r="AM375" i="15" s="1"/>
  <c r="AN375" i="15" a="1"/>
  <c r="AN375" i="15" s="1"/>
  <c r="K378" i="14" s="1"/>
  <c r="F378" i="14"/>
  <c r="AM376" i="15" l="1" a="1"/>
  <c r="AM376" i="15" s="1"/>
  <c r="AN376" i="15" a="1"/>
  <c r="AN376" i="15" s="1"/>
  <c r="K379" i="14" s="1"/>
  <c r="F379" i="14"/>
  <c r="AL377" i="15" a="1"/>
  <c r="AL377" i="15" s="1"/>
  <c r="AJ378" i="15"/>
  <c r="AK377" i="15" a="1"/>
  <c r="AK377" i="15" s="1"/>
  <c r="E378" i="14"/>
  <c r="I378" i="14" s="1"/>
  <c r="L378" i="14"/>
  <c r="G378" i="14"/>
  <c r="E379" i="14" l="1"/>
  <c r="I379" i="14" s="1"/>
  <c r="L379" i="14"/>
  <c r="G379" i="14"/>
  <c r="AJ379" i="15"/>
  <c r="AL378" i="15" a="1"/>
  <c r="AL378" i="15" s="1"/>
  <c r="AK378" i="15" a="1"/>
  <c r="AK378" i="15" s="1"/>
  <c r="AM377" i="15" a="1"/>
  <c r="AM377" i="15" s="1"/>
  <c r="AN377" i="15" a="1"/>
  <c r="AN377" i="15" s="1"/>
  <c r="K380" i="14" s="1"/>
  <c r="F380" i="14"/>
  <c r="AL379" i="15" l="1" a="1"/>
  <c r="AL379" i="15" s="1"/>
  <c r="AJ380" i="15"/>
  <c r="AK379" i="15" a="1"/>
  <c r="AK379" i="15" s="1"/>
  <c r="E380" i="14"/>
  <c r="I380" i="14" s="1"/>
  <c r="AM378" i="15" a="1"/>
  <c r="AM378" i="15" s="1"/>
  <c r="AN378" i="15" a="1"/>
  <c r="AN378" i="15" s="1"/>
  <c r="K381" i="14" s="1"/>
  <c r="F381" i="14"/>
  <c r="L380" i="14"/>
  <c r="G380" i="14"/>
  <c r="E381" i="14" l="1"/>
  <c r="I381" i="14" s="1"/>
  <c r="L381" i="14"/>
  <c r="G381" i="14"/>
  <c r="AJ381" i="15"/>
  <c r="AL380" i="15" a="1"/>
  <c r="AL380" i="15" s="1"/>
  <c r="AK380" i="15" a="1"/>
  <c r="AK380" i="15" s="1"/>
  <c r="AM379" i="15" a="1"/>
  <c r="AM379" i="15" s="1"/>
  <c r="AN379" i="15" a="1"/>
  <c r="AN379" i="15" s="1"/>
  <c r="K382" i="14" s="1"/>
  <c r="F382" i="14"/>
  <c r="AM380" i="15" l="1" a="1"/>
  <c r="AM380" i="15" s="1"/>
  <c r="AN380" i="15" a="1"/>
  <c r="AN380" i="15" s="1"/>
  <c r="K383" i="14" s="1"/>
  <c r="F383" i="14"/>
  <c r="E382" i="14"/>
  <c r="I382" i="14" s="1"/>
  <c r="AL381" i="15" a="1"/>
  <c r="AL381" i="15" s="1"/>
  <c r="AJ382" i="15"/>
  <c r="AK381" i="15" a="1"/>
  <c r="AK381" i="15" s="1"/>
  <c r="L382" i="14"/>
  <c r="G382" i="14"/>
  <c r="AJ383" i="15" l="1"/>
  <c r="AL382" i="15" a="1"/>
  <c r="AL382" i="15" s="1"/>
  <c r="AK382" i="15" a="1"/>
  <c r="AK382" i="15" s="1"/>
  <c r="AM381" i="15" a="1"/>
  <c r="AM381" i="15" s="1"/>
  <c r="AN381" i="15" a="1"/>
  <c r="AN381" i="15" s="1"/>
  <c r="K384" i="14" s="1"/>
  <c r="F384" i="14"/>
  <c r="E383" i="14"/>
  <c r="I383" i="14" s="1"/>
  <c r="L383" i="14"/>
  <c r="G383" i="14"/>
  <c r="E384" i="14" l="1"/>
  <c r="I384" i="14" s="1"/>
  <c r="L384" i="14"/>
  <c r="G384" i="14"/>
  <c r="AM382" i="15" a="1"/>
  <c r="AM382" i="15" s="1"/>
  <c r="AN382" i="15" a="1"/>
  <c r="AN382" i="15" s="1"/>
  <c r="K385" i="14" s="1"/>
  <c r="F385" i="14"/>
  <c r="AL383" i="15" a="1"/>
  <c r="AL383" i="15" s="1"/>
  <c r="AJ384" i="15"/>
  <c r="AK383" i="15" a="1"/>
  <c r="AK383" i="15" s="1"/>
  <c r="L385" i="14" l="1"/>
  <c r="G385" i="14"/>
  <c r="AJ385" i="15"/>
  <c r="AL384" i="15" a="1"/>
  <c r="AL384" i="15" s="1"/>
  <c r="AK384" i="15" a="1"/>
  <c r="AK384" i="15" s="1"/>
  <c r="AM383" i="15" a="1"/>
  <c r="AM383" i="15" s="1"/>
  <c r="AN383" i="15" a="1"/>
  <c r="AN383" i="15" s="1"/>
  <c r="K386" i="14" s="1"/>
  <c r="F386" i="14"/>
  <c r="E385" i="14"/>
  <c r="I385" i="14" s="1"/>
  <c r="AL385" i="15" l="1" a="1"/>
  <c r="AL385" i="15" s="1"/>
  <c r="AJ386" i="15"/>
  <c r="AK385" i="15" a="1"/>
  <c r="AK385" i="15" s="1"/>
  <c r="E386" i="14"/>
  <c r="I386" i="14" s="1"/>
  <c r="L386" i="14"/>
  <c r="G386" i="14"/>
  <c r="AM384" i="15" a="1"/>
  <c r="AM384" i="15" s="1"/>
  <c r="AN384" i="15" a="1"/>
  <c r="AN384" i="15" s="1"/>
  <c r="K387" i="14" s="1"/>
  <c r="F387" i="14"/>
  <c r="E387" i="14" l="1"/>
  <c r="I387" i="14" s="1"/>
  <c r="L387" i="14"/>
  <c r="G387" i="14"/>
  <c r="AJ387" i="15"/>
  <c r="AL386" i="15" a="1"/>
  <c r="AL386" i="15" s="1"/>
  <c r="AK386" i="15" a="1"/>
  <c r="AK386" i="15" s="1"/>
  <c r="AM385" i="15" a="1"/>
  <c r="AM385" i="15" s="1"/>
  <c r="AN385" i="15" a="1"/>
  <c r="AN385" i="15" s="1"/>
  <c r="K388" i="14" s="1"/>
  <c r="F388" i="14"/>
  <c r="L388" i="14" l="1"/>
  <c r="G388" i="14"/>
  <c r="AM386" i="15" a="1"/>
  <c r="AM386" i="15" s="1"/>
  <c r="AN386" i="15" a="1"/>
  <c r="AN386" i="15" s="1"/>
  <c r="K389" i="14" s="1"/>
  <c r="F389" i="14"/>
  <c r="AL387" i="15" a="1"/>
  <c r="AL387" i="15" s="1"/>
  <c r="AJ388" i="15"/>
  <c r="AK387" i="15" a="1"/>
  <c r="AK387" i="15" s="1"/>
  <c r="E388" i="14"/>
  <c r="I388" i="14" s="1"/>
  <c r="E389" i="14" l="1"/>
  <c r="I389" i="14" s="1"/>
  <c r="L389" i="14"/>
  <c r="G389" i="14"/>
  <c r="AJ389" i="15"/>
  <c r="AL388" i="15" a="1"/>
  <c r="AL388" i="15" s="1"/>
  <c r="AK388" i="15" a="1"/>
  <c r="AK388" i="15" s="1"/>
  <c r="AM387" i="15" a="1"/>
  <c r="AM387" i="15" s="1"/>
  <c r="AN387" i="15" a="1"/>
  <c r="AN387" i="15" s="1"/>
  <c r="K390" i="14" s="1"/>
  <c r="F390" i="14"/>
  <c r="L390" i="14" l="1"/>
  <c r="G390" i="14"/>
  <c r="AM388" i="15" a="1"/>
  <c r="AM388" i="15" s="1"/>
  <c r="AN388" i="15" a="1"/>
  <c r="AN388" i="15" s="1"/>
  <c r="K391" i="14" s="1"/>
  <c r="F391" i="14"/>
  <c r="AL389" i="15" a="1"/>
  <c r="AL389" i="15" s="1"/>
  <c r="AJ390" i="15"/>
  <c r="AK389" i="15" a="1"/>
  <c r="AK389" i="15" s="1"/>
  <c r="E390" i="14"/>
  <c r="I390" i="14" s="1"/>
  <c r="AM389" i="15" l="1" a="1"/>
  <c r="AM389" i="15" s="1"/>
  <c r="AN389" i="15" a="1"/>
  <c r="AN389" i="15" s="1"/>
  <c r="K392" i="14" s="1"/>
  <c r="F392" i="14"/>
  <c r="E391" i="14"/>
  <c r="I391" i="14" s="1"/>
  <c r="L391" i="14"/>
  <c r="G391" i="14"/>
  <c r="AJ391" i="15"/>
  <c r="AL390" i="15" a="1"/>
  <c r="AL390" i="15" s="1"/>
  <c r="AK390" i="15" a="1"/>
  <c r="AK390" i="15" s="1"/>
  <c r="AM390" i="15" l="1" a="1"/>
  <c r="AM390" i="15" s="1"/>
  <c r="AN390" i="15" a="1"/>
  <c r="AN390" i="15" s="1"/>
  <c r="K393" i="14" s="1"/>
  <c r="F393" i="14"/>
  <c r="AL391" i="15" a="1"/>
  <c r="AL391" i="15" s="1"/>
  <c r="AJ392" i="15"/>
  <c r="AK391" i="15" a="1"/>
  <c r="AK391" i="15" s="1"/>
  <c r="E392" i="14"/>
  <c r="I392" i="14" s="1"/>
  <c r="L392" i="14"/>
  <c r="G392" i="14"/>
  <c r="AJ393" i="15" l="1"/>
  <c r="AL392" i="15" a="1"/>
  <c r="AL392" i="15" s="1"/>
  <c r="AK392" i="15" a="1"/>
  <c r="AK392" i="15" s="1"/>
  <c r="AM391" i="15" a="1"/>
  <c r="AM391" i="15" s="1"/>
  <c r="AN391" i="15" a="1"/>
  <c r="AN391" i="15" s="1"/>
  <c r="K394" i="14" s="1"/>
  <c r="F394" i="14"/>
  <c r="E393" i="14"/>
  <c r="I393" i="14" s="1"/>
  <c r="L393" i="14"/>
  <c r="G393" i="14"/>
  <c r="E394" i="14" l="1"/>
  <c r="I394" i="14" s="1"/>
  <c r="L394" i="14"/>
  <c r="G394" i="14"/>
  <c r="AM392" i="15" a="1"/>
  <c r="AM392" i="15" s="1"/>
  <c r="AN392" i="15" a="1"/>
  <c r="AN392" i="15" s="1"/>
  <c r="K395" i="14" s="1"/>
  <c r="F395" i="14"/>
  <c r="AL393" i="15" a="1"/>
  <c r="AL393" i="15" s="1"/>
  <c r="AJ394" i="15"/>
  <c r="AK393" i="15" a="1"/>
  <c r="AK393" i="15" s="1"/>
  <c r="AJ395" i="15" l="1"/>
  <c r="AL394" i="15" a="1"/>
  <c r="AL394" i="15" s="1"/>
  <c r="AK394" i="15" a="1"/>
  <c r="AK394" i="15" s="1"/>
  <c r="L395" i="14"/>
  <c r="G395" i="14"/>
  <c r="AM393" i="15" a="1"/>
  <c r="AM393" i="15" s="1"/>
  <c r="AN393" i="15" a="1"/>
  <c r="AN393" i="15" s="1"/>
  <c r="K396" i="14" s="1"/>
  <c r="F396" i="14"/>
  <c r="E395" i="14"/>
  <c r="I395" i="14" s="1"/>
  <c r="E396" i="14" l="1"/>
  <c r="I396" i="14" s="1"/>
  <c r="L396" i="14"/>
  <c r="G396" i="14"/>
  <c r="AM394" i="15" a="1"/>
  <c r="AM394" i="15" s="1"/>
  <c r="AN394" i="15" a="1"/>
  <c r="AN394" i="15" s="1"/>
  <c r="K397" i="14" s="1"/>
  <c r="F397" i="14"/>
  <c r="AL395" i="15" a="1"/>
  <c r="AL395" i="15" s="1"/>
  <c r="AJ396" i="15"/>
  <c r="AK395" i="15" a="1"/>
  <c r="AK395" i="15" s="1"/>
  <c r="AM395" i="15" l="1" a="1"/>
  <c r="AM395" i="15" s="1"/>
  <c r="AN395" i="15" a="1"/>
  <c r="AN395" i="15" s="1"/>
  <c r="K398" i="14" s="1"/>
  <c r="F398" i="14"/>
  <c r="L397" i="14"/>
  <c r="G397" i="14"/>
  <c r="E397" i="14"/>
  <c r="I397" i="14" s="1"/>
  <c r="AJ397" i="15"/>
  <c r="AL396" i="15" a="1"/>
  <c r="AL396" i="15" s="1"/>
  <c r="AK396" i="15" a="1"/>
  <c r="AK396" i="15" s="1"/>
  <c r="AL397" i="15" l="1" a="1"/>
  <c r="AL397" i="15" s="1"/>
  <c r="AJ398" i="15"/>
  <c r="AK397" i="15" a="1"/>
  <c r="AK397" i="15" s="1"/>
  <c r="AM396" i="15" a="1"/>
  <c r="AM396" i="15" s="1"/>
  <c r="AN396" i="15" a="1"/>
  <c r="AN396" i="15" s="1"/>
  <c r="K399" i="14" s="1"/>
  <c r="F399" i="14"/>
  <c r="E398" i="14"/>
  <c r="I398" i="14" s="1"/>
  <c r="L398" i="14"/>
  <c r="G398" i="14"/>
  <c r="E399" i="14" l="1"/>
  <c r="I399" i="14" s="1"/>
  <c r="L399" i="14"/>
  <c r="G399" i="14"/>
  <c r="AJ399" i="15"/>
  <c r="AL398" i="15" a="1"/>
  <c r="AL398" i="15" s="1"/>
  <c r="AK398" i="15" a="1"/>
  <c r="AK398" i="15" s="1"/>
  <c r="AM397" i="15" a="1"/>
  <c r="AM397" i="15" s="1"/>
  <c r="AN397" i="15" a="1"/>
  <c r="AN397" i="15" s="1"/>
  <c r="K400" i="14" s="1"/>
  <c r="F400" i="14"/>
  <c r="L400" i="14" l="1"/>
  <c r="G400" i="14"/>
  <c r="E400" i="14"/>
  <c r="I400" i="14" s="1"/>
  <c r="AM398" i="15" a="1"/>
  <c r="AM398" i="15" s="1"/>
  <c r="AN398" i="15" a="1"/>
  <c r="AN398" i="15" s="1"/>
  <c r="K401" i="14" s="1"/>
  <c r="F401" i="14"/>
  <c r="AL399" i="15" a="1"/>
  <c r="AL399" i="15" s="1"/>
  <c r="AJ400" i="15"/>
  <c r="AK399" i="15" a="1"/>
  <c r="AK399" i="15" s="1"/>
  <c r="AJ401" i="15" l="1"/>
  <c r="AL400" i="15" a="1"/>
  <c r="AL400" i="15" s="1"/>
  <c r="AK400" i="15" a="1"/>
  <c r="AK400" i="15" s="1"/>
  <c r="AM399" i="15" a="1"/>
  <c r="AM399" i="15" s="1"/>
  <c r="AN399" i="15" a="1"/>
  <c r="AN399" i="15" s="1"/>
  <c r="K402" i="14" s="1"/>
  <c r="F402" i="14"/>
  <c r="E401" i="14"/>
  <c r="I401" i="14" s="1"/>
  <c r="L401" i="14"/>
  <c r="G401" i="14"/>
  <c r="AM400" i="15" l="1" a="1"/>
  <c r="AM400" i="15" s="1"/>
  <c r="AN400" i="15" a="1"/>
  <c r="AN400" i="15" s="1"/>
  <c r="K403" i="14" s="1"/>
  <c r="F403" i="14"/>
  <c r="AL401" i="15" a="1"/>
  <c r="AL401" i="15" s="1"/>
  <c r="AJ402" i="15"/>
  <c r="AK401" i="15" a="1"/>
  <c r="AK401" i="15" s="1"/>
  <c r="L402" i="14"/>
  <c r="G402" i="14"/>
  <c r="E402" i="14"/>
  <c r="I402" i="14" s="1"/>
  <c r="AJ403" i="15" l="1"/>
  <c r="AL402" i="15" a="1"/>
  <c r="AL402" i="15" s="1"/>
  <c r="AK402" i="15" a="1"/>
  <c r="AK402" i="15" s="1"/>
  <c r="AM401" i="15" a="1"/>
  <c r="AM401" i="15" s="1"/>
  <c r="AN401" i="15" a="1"/>
  <c r="AN401" i="15" s="1"/>
  <c r="K404" i="14" s="1"/>
  <c r="F404" i="14"/>
  <c r="E403" i="14"/>
  <c r="I403" i="14" s="1"/>
  <c r="L403" i="14"/>
  <c r="G403" i="14"/>
  <c r="E404" i="14" l="1"/>
  <c r="I404" i="14" s="1"/>
  <c r="L404" i="14"/>
  <c r="G404" i="14"/>
  <c r="AM402" i="15" a="1"/>
  <c r="AM402" i="15" s="1"/>
  <c r="AN402" i="15" a="1"/>
  <c r="AN402" i="15" s="1"/>
  <c r="K405" i="14" s="1"/>
  <c r="F405" i="14"/>
  <c r="AL403" i="15" a="1"/>
  <c r="AL403" i="15" s="1"/>
  <c r="AJ404" i="15"/>
  <c r="AK403" i="15" a="1"/>
  <c r="AK403" i="15" s="1"/>
  <c r="AJ405" i="15" l="1"/>
  <c r="AL404" i="15" a="1"/>
  <c r="AL404" i="15" s="1"/>
  <c r="AK404" i="15" a="1"/>
  <c r="AK404" i="15" s="1"/>
  <c r="AM403" i="15" a="1"/>
  <c r="AM403" i="15" s="1"/>
  <c r="AN403" i="15" a="1"/>
  <c r="AN403" i="15" s="1"/>
  <c r="K406" i="14" s="1"/>
  <c r="F406" i="14"/>
  <c r="E405" i="14"/>
  <c r="I405" i="14" s="1"/>
  <c r="L405" i="14"/>
  <c r="G405" i="14"/>
  <c r="E406" i="14" l="1"/>
  <c r="I406" i="14" s="1"/>
  <c r="AM404" i="15" a="1"/>
  <c r="AM404" i="15" s="1"/>
  <c r="AN404" i="15" a="1"/>
  <c r="AN404" i="15" s="1"/>
  <c r="K407" i="14" s="1"/>
  <c r="F407" i="14"/>
  <c r="L406" i="14"/>
  <c r="G406" i="14"/>
  <c r="AL405" i="15" a="1"/>
  <c r="AL405" i="15" s="1"/>
  <c r="AJ406" i="15"/>
  <c r="AK405" i="15" a="1"/>
  <c r="AK405" i="15" s="1"/>
  <c r="E407" i="14" l="1"/>
  <c r="I407" i="14" s="1"/>
  <c r="L407" i="14"/>
  <c r="G407" i="14"/>
  <c r="AJ407" i="15"/>
  <c r="AL406" i="15" a="1"/>
  <c r="AL406" i="15" s="1"/>
  <c r="AK406" i="15" a="1"/>
  <c r="AK406" i="15" s="1"/>
  <c r="AM405" i="15" a="1"/>
  <c r="AM405" i="15" s="1"/>
  <c r="AN405" i="15" a="1"/>
  <c r="AN405" i="15" s="1"/>
  <c r="K408" i="14" s="1"/>
  <c r="F408" i="14"/>
  <c r="AM406" i="15" l="1" a="1"/>
  <c r="AM406" i="15" s="1"/>
  <c r="AN406" i="15" a="1"/>
  <c r="AN406" i="15" s="1"/>
  <c r="K409" i="14" s="1"/>
  <c r="F409" i="14"/>
  <c r="L408" i="14"/>
  <c r="G408" i="14"/>
  <c r="AL407" i="15" a="1"/>
  <c r="AL407" i="15" s="1"/>
  <c r="AJ408" i="15"/>
  <c r="AK407" i="15" a="1"/>
  <c r="AK407" i="15" s="1"/>
  <c r="E408" i="14"/>
  <c r="I408" i="14" s="1"/>
  <c r="E409" i="14" l="1"/>
  <c r="I409" i="14" s="1"/>
  <c r="AJ409" i="15"/>
  <c r="AL408" i="15" a="1"/>
  <c r="AL408" i="15" s="1"/>
  <c r="AK408" i="15" a="1"/>
  <c r="AK408" i="15" s="1"/>
  <c r="AM407" i="15" a="1"/>
  <c r="AM407" i="15" s="1"/>
  <c r="AN407" i="15" a="1"/>
  <c r="AN407" i="15" s="1"/>
  <c r="K410" i="14" s="1"/>
  <c r="F410" i="14"/>
  <c r="L409" i="14"/>
  <c r="G409" i="14"/>
  <c r="AM408" i="15" l="1" a="1"/>
  <c r="AM408" i="15" s="1"/>
  <c r="AN408" i="15" a="1"/>
  <c r="AN408" i="15" s="1"/>
  <c r="K411" i="14" s="1"/>
  <c r="F411" i="14"/>
  <c r="AL409" i="15" a="1"/>
  <c r="AL409" i="15" s="1"/>
  <c r="AJ410" i="15"/>
  <c r="AK409" i="15" a="1"/>
  <c r="AK409" i="15" s="1"/>
  <c r="E410" i="14"/>
  <c r="I410" i="14" s="1"/>
  <c r="L410" i="14"/>
  <c r="G410" i="14"/>
  <c r="AJ411" i="15" l="1"/>
  <c r="AL410" i="15" a="1"/>
  <c r="AL410" i="15" s="1"/>
  <c r="AK410" i="15" a="1"/>
  <c r="AK410" i="15" s="1"/>
  <c r="AM409" i="15" a="1"/>
  <c r="AM409" i="15" s="1"/>
  <c r="AN409" i="15" a="1"/>
  <c r="AN409" i="15" s="1"/>
  <c r="K412" i="14" s="1"/>
  <c r="F412" i="14"/>
  <c r="E411" i="14"/>
  <c r="I411" i="14" s="1"/>
  <c r="L411" i="14"/>
  <c r="G411" i="14"/>
  <c r="E412" i="14" l="1"/>
  <c r="I412" i="14" s="1"/>
  <c r="L412" i="14"/>
  <c r="G412" i="14"/>
  <c r="AM410" i="15" a="1"/>
  <c r="AM410" i="15" s="1"/>
  <c r="AN410" i="15" a="1"/>
  <c r="AN410" i="15" s="1"/>
  <c r="K413" i="14" s="1"/>
  <c r="F413" i="14"/>
  <c r="AL411" i="15" a="1"/>
  <c r="AL411" i="15" s="1"/>
  <c r="AJ412" i="15"/>
  <c r="AK411" i="15" a="1"/>
  <c r="AK411" i="15" s="1"/>
  <c r="AJ413" i="15" l="1"/>
  <c r="AL412" i="15" a="1"/>
  <c r="AL412" i="15" s="1"/>
  <c r="AK412" i="15" a="1"/>
  <c r="AK412" i="15" s="1"/>
  <c r="AM411" i="15" a="1"/>
  <c r="AM411" i="15" s="1"/>
  <c r="AN411" i="15" a="1"/>
  <c r="AN411" i="15" s="1"/>
  <c r="K414" i="14" s="1"/>
  <c r="F414" i="14"/>
  <c r="E413" i="14"/>
  <c r="I413" i="14" s="1"/>
  <c r="L413" i="14"/>
  <c r="G413" i="14"/>
  <c r="E414" i="14" l="1"/>
  <c r="I414" i="14" s="1"/>
  <c r="L414" i="14"/>
  <c r="G414" i="14"/>
  <c r="AM412" i="15" a="1"/>
  <c r="AM412" i="15" s="1"/>
  <c r="AN412" i="15" a="1"/>
  <c r="AN412" i="15" s="1"/>
  <c r="K415" i="14" s="1"/>
  <c r="F415" i="14"/>
  <c r="AL413" i="15" a="1"/>
  <c r="AL413" i="15" s="1"/>
  <c r="AJ414" i="15"/>
  <c r="AK413" i="15" a="1"/>
  <c r="AK413" i="15" s="1"/>
  <c r="E415" i="14" l="1"/>
  <c r="I415" i="14" s="1"/>
  <c r="AJ415" i="15"/>
  <c r="AL414" i="15" a="1"/>
  <c r="AL414" i="15" s="1"/>
  <c r="AK414" i="15" a="1"/>
  <c r="AK414" i="15" s="1"/>
  <c r="L415" i="14"/>
  <c r="G415" i="14"/>
  <c r="AM413" i="15" a="1"/>
  <c r="AM413" i="15" s="1"/>
  <c r="AN413" i="15" a="1"/>
  <c r="AN413" i="15" s="1"/>
  <c r="K416" i="14" s="1"/>
  <c r="F416" i="14"/>
  <c r="L416" i="14" l="1"/>
  <c r="G416" i="14"/>
  <c r="E416" i="14"/>
  <c r="I416" i="14" s="1"/>
  <c r="AM414" i="15" a="1"/>
  <c r="AM414" i="15" s="1"/>
  <c r="AN414" i="15" a="1"/>
  <c r="AN414" i="15" s="1"/>
  <c r="K417" i="14" s="1"/>
  <c r="F417" i="14"/>
  <c r="AL415" i="15" a="1"/>
  <c r="AL415" i="15" s="1"/>
  <c r="AJ416" i="15"/>
  <c r="AK415" i="15" a="1"/>
  <c r="AK415" i="15" s="1"/>
  <c r="E417" i="14" l="1"/>
  <c r="I417" i="14" s="1"/>
  <c r="L417" i="14"/>
  <c r="G417" i="14"/>
  <c r="AJ417" i="15"/>
  <c r="AL416" i="15" a="1"/>
  <c r="AL416" i="15" s="1"/>
  <c r="AK416" i="15" a="1"/>
  <c r="AK416" i="15" s="1"/>
  <c r="AM415" i="15" a="1"/>
  <c r="AM415" i="15" s="1"/>
  <c r="AN415" i="15" a="1"/>
  <c r="AN415" i="15" s="1"/>
  <c r="K418" i="14" s="1"/>
  <c r="F418" i="14"/>
  <c r="E418" i="14" l="1"/>
  <c r="I418" i="14" s="1"/>
  <c r="AM416" i="15" a="1"/>
  <c r="AM416" i="15" s="1"/>
  <c r="AN416" i="15" a="1"/>
  <c r="AN416" i="15" s="1"/>
  <c r="K419" i="14" s="1"/>
  <c r="F419" i="14"/>
  <c r="AL417" i="15" a="1"/>
  <c r="AL417" i="15" s="1"/>
  <c r="AJ418" i="15"/>
  <c r="AK417" i="15" a="1"/>
  <c r="AK417" i="15" s="1"/>
  <c r="L418" i="14"/>
  <c r="G418" i="14"/>
  <c r="AJ419" i="15" l="1"/>
  <c r="AL418" i="15" a="1"/>
  <c r="AL418" i="15" s="1"/>
  <c r="AK418" i="15" a="1"/>
  <c r="AK418" i="15" s="1"/>
  <c r="AM417" i="15" a="1"/>
  <c r="AM417" i="15" s="1"/>
  <c r="AN417" i="15" a="1"/>
  <c r="AN417" i="15" s="1"/>
  <c r="K420" i="14" s="1"/>
  <c r="F420" i="14"/>
  <c r="E419" i="14"/>
  <c r="I419" i="14" s="1"/>
  <c r="L419" i="14"/>
  <c r="G419" i="14"/>
  <c r="E420" i="14" l="1"/>
  <c r="I420" i="14" s="1"/>
  <c r="L420" i="14"/>
  <c r="G420" i="14"/>
  <c r="AM418" i="15" a="1"/>
  <c r="AM418" i="15" s="1"/>
  <c r="AN418" i="15" a="1"/>
  <c r="AN418" i="15" s="1"/>
  <c r="K421" i="14" s="1"/>
  <c r="F421" i="14"/>
  <c r="AL419" i="15" a="1"/>
  <c r="AL419" i="15" s="1"/>
  <c r="AJ420" i="15"/>
  <c r="AK419" i="15" a="1"/>
  <c r="AK419" i="15" s="1"/>
  <c r="AJ421" i="15" l="1"/>
  <c r="AL420" i="15" a="1"/>
  <c r="AL420" i="15" s="1"/>
  <c r="AK420" i="15" a="1"/>
  <c r="AK420" i="15" s="1"/>
  <c r="AM419" i="15" a="1"/>
  <c r="AM419" i="15" s="1"/>
  <c r="AN419" i="15" a="1"/>
  <c r="AN419" i="15" s="1"/>
  <c r="K422" i="14" s="1"/>
  <c r="F422" i="14"/>
  <c r="E421" i="14"/>
  <c r="I421" i="14" s="1"/>
  <c r="L421" i="14"/>
  <c r="G421" i="14"/>
  <c r="E422" i="14" l="1"/>
  <c r="I422" i="14" s="1"/>
  <c r="L422" i="14"/>
  <c r="G422" i="14"/>
  <c r="AM420" i="15" a="1"/>
  <c r="AM420" i="15" s="1"/>
  <c r="AN420" i="15" a="1"/>
  <c r="AN420" i="15" s="1"/>
  <c r="K423" i="14" s="1"/>
  <c r="F423" i="14"/>
  <c r="AL421" i="15" a="1"/>
  <c r="AL421" i="15" s="1"/>
  <c r="AJ422" i="15"/>
  <c r="AK421" i="15" a="1"/>
  <c r="AK421" i="15" s="1"/>
  <c r="L423" i="14" l="1"/>
  <c r="G423" i="14"/>
  <c r="AJ423" i="15"/>
  <c r="AL422" i="15" a="1"/>
  <c r="AL422" i="15" s="1"/>
  <c r="AK422" i="15" a="1"/>
  <c r="AK422" i="15" s="1"/>
  <c r="AM421" i="15" a="1"/>
  <c r="AM421" i="15" s="1"/>
  <c r="AN421" i="15" a="1"/>
  <c r="AN421" i="15" s="1"/>
  <c r="K424" i="14" s="1"/>
  <c r="F424" i="14"/>
  <c r="E423" i="14"/>
  <c r="I423" i="14" s="1"/>
  <c r="E424" i="14" l="1"/>
  <c r="I424" i="14" s="1"/>
  <c r="L424" i="14"/>
  <c r="G424" i="14"/>
  <c r="AM422" i="15" a="1"/>
  <c r="AM422" i="15" s="1"/>
  <c r="AN422" i="15" a="1"/>
  <c r="AN422" i="15" s="1"/>
  <c r="K425" i="14" s="1"/>
  <c r="F425" i="14"/>
  <c r="AL423" i="15" a="1"/>
  <c r="AL423" i="15" s="1"/>
  <c r="AJ424" i="15"/>
  <c r="AK423" i="15" a="1"/>
  <c r="AK423" i="15" s="1"/>
  <c r="L425" i="14" l="1"/>
  <c r="G425" i="14"/>
  <c r="AM423" i="15" a="1"/>
  <c r="AM423" i="15" s="1"/>
  <c r="AN423" i="15" a="1"/>
  <c r="AN423" i="15" s="1"/>
  <c r="K426" i="14" s="1"/>
  <c r="F426" i="14"/>
  <c r="E425" i="14"/>
  <c r="I425" i="14" s="1"/>
  <c r="AJ425" i="15"/>
  <c r="AL424" i="15" a="1"/>
  <c r="AL424" i="15" s="1"/>
  <c r="AK424" i="15" a="1"/>
  <c r="AK424" i="15" s="1"/>
  <c r="AM424" i="15" l="1" a="1"/>
  <c r="AM424" i="15" s="1"/>
  <c r="AN424" i="15" a="1"/>
  <c r="AN424" i="15" s="1"/>
  <c r="K427" i="14" s="1"/>
  <c r="F427" i="14"/>
  <c r="AL425" i="15" a="1"/>
  <c r="AL425" i="15" s="1"/>
  <c r="AJ426" i="15"/>
  <c r="AK425" i="15" a="1"/>
  <c r="AK425" i="15" s="1"/>
  <c r="E426" i="14"/>
  <c r="I426" i="14" s="1"/>
  <c r="L426" i="14"/>
  <c r="G426" i="14"/>
  <c r="AJ427" i="15" l="1"/>
  <c r="AL426" i="15" a="1"/>
  <c r="AL426" i="15" s="1"/>
  <c r="AK426" i="15" a="1"/>
  <c r="AK426" i="15" s="1"/>
  <c r="AM425" i="15" a="1"/>
  <c r="AM425" i="15" s="1"/>
  <c r="AN425" i="15" a="1"/>
  <c r="AN425" i="15" s="1"/>
  <c r="K428" i="14" s="1"/>
  <c r="F428" i="14"/>
  <c r="E427" i="14"/>
  <c r="I427" i="14" s="1"/>
  <c r="L427" i="14"/>
  <c r="G427" i="14"/>
  <c r="E428" i="14" l="1"/>
  <c r="I428" i="14" s="1"/>
  <c r="L428" i="14"/>
  <c r="G428" i="14"/>
  <c r="AM426" i="15" a="1"/>
  <c r="AM426" i="15" s="1"/>
  <c r="AN426" i="15" a="1"/>
  <c r="AN426" i="15" s="1"/>
  <c r="K429" i="14" s="1"/>
  <c r="F429" i="14"/>
  <c r="AL427" i="15" a="1"/>
  <c r="AL427" i="15" s="1"/>
  <c r="AJ428" i="15"/>
  <c r="AK427" i="15" a="1"/>
  <c r="AK427" i="15" s="1"/>
  <c r="L429" i="14" l="1"/>
  <c r="G429" i="14"/>
  <c r="AJ429" i="15"/>
  <c r="AL428" i="15" a="1"/>
  <c r="AL428" i="15" s="1"/>
  <c r="AK428" i="15" a="1"/>
  <c r="AK428" i="15" s="1"/>
  <c r="AM427" i="15" a="1"/>
  <c r="AM427" i="15" s="1"/>
  <c r="AN427" i="15" a="1"/>
  <c r="AN427" i="15" s="1"/>
  <c r="K430" i="14" s="1"/>
  <c r="F430" i="14"/>
  <c r="E429" i="14"/>
  <c r="I429" i="14" s="1"/>
  <c r="L430" i="14" l="1"/>
  <c r="G430" i="14"/>
  <c r="AM428" i="15" a="1"/>
  <c r="AM428" i="15" s="1"/>
  <c r="AN428" i="15" a="1"/>
  <c r="AN428" i="15" s="1"/>
  <c r="K431" i="14" s="1"/>
  <c r="F431" i="14"/>
  <c r="AL429" i="15" a="1"/>
  <c r="AL429" i="15" s="1"/>
  <c r="AJ430" i="15"/>
  <c r="AK429" i="15" a="1"/>
  <c r="AK429" i="15" s="1"/>
  <c r="E430" i="14"/>
  <c r="I430" i="14" s="1"/>
  <c r="L431" i="14" l="1"/>
  <c r="G431" i="14"/>
  <c r="AJ431" i="15"/>
  <c r="AL430" i="15" a="1"/>
  <c r="AL430" i="15" s="1"/>
  <c r="AK430" i="15" a="1"/>
  <c r="AK430" i="15" s="1"/>
  <c r="AM429" i="15" a="1"/>
  <c r="AM429" i="15" s="1"/>
  <c r="AN429" i="15" a="1"/>
  <c r="AN429" i="15" s="1"/>
  <c r="K432" i="14" s="1"/>
  <c r="F432" i="14"/>
  <c r="E431" i="14"/>
  <c r="I431" i="14" s="1"/>
  <c r="AM430" i="15" l="1" a="1"/>
  <c r="AM430" i="15" s="1"/>
  <c r="AN430" i="15" a="1"/>
  <c r="AN430" i="15" s="1"/>
  <c r="K433" i="14" s="1"/>
  <c r="F433" i="14"/>
  <c r="AL431" i="15" a="1"/>
  <c r="AL431" i="15" s="1"/>
  <c r="AJ432" i="15"/>
  <c r="AK431" i="15" a="1"/>
  <c r="AK431" i="15" s="1"/>
  <c r="E432" i="14"/>
  <c r="I432" i="14" s="1"/>
  <c r="L432" i="14"/>
  <c r="G432" i="14"/>
  <c r="AJ433" i="15" l="1"/>
  <c r="AL432" i="15" a="1"/>
  <c r="AL432" i="15" s="1"/>
  <c r="AK432" i="15" a="1"/>
  <c r="AK432" i="15" s="1"/>
  <c r="AM431" i="15" a="1"/>
  <c r="AM431" i="15" s="1"/>
  <c r="AN431" i="15" a="1"/>
  <c r="AN431" i="15" s="1"/>
  <c r="K434" i="14" s="1"/>
  <c r="F434" i="14"/>
  <c r="E433" i="14"/>
  <c r="I433" i="14" s="1"/>
  <c r="L433" i="14"/>
  <c r="G433" i="14"/>
  <c r="E434" i="14" l="1"/>
  <c r="I434" i="14" s="1"/>
  <c r="L434" i="14"/>
  <c r="G434" i="14"/>
  <c r="AM432" i="15" a="1"/>
  <c r="AM432" i="15" s="1"/>
  <c r="AN432" i="15" a="1"/>
  <c r="AN432" i="15" s="1"/>
  <c r="K435" i="14" s="1"/>
  <c r="F435" i="14"/>
  <c r="AL433" i="15" a="1"/>
  <c r="AL433" i="15" s="1"/>
  <c r="AJ434" i="15"/>
  <c r="AK433" i="15" a="1"/>
  <c r="AK433" i="15" s="1"/>
  <c r="AM433" i="15" l="1" a="1"/>
  <c r="AM433" i="15" s="1"/>
  <c r="AN433" i="15" a="1"/>
  <c r="AN433" i="15" s="1"/>
  <c r="K436" i="14" s="1"/>
  <c r="F436" i="14"/>
  <c r="E435" i="14"/>
  <c r="I435" i="14" s="1"/>
  <c r="L435" i="14"/>
  <c r="G435" i="14"/>
  <c r="AJ435" i="15"/>
  <c r="AL434" i="15" a="1"/>
  <c r="AL434" i="15" s="1"/>
  <c r="AK434" i="15" a="1"/>
  <c r="AK434" i="15" s="1"/>
  <c r="AM434" i="15" l="1" a="1"/>
  <c r="AM434" i="15" s="1"/>
  <c r="AN434" i="15" a="1"/>
  <c r="AN434" i="15" s="1"/>
  <c r="K437" i="14" s="1"/>
  <c r="F437" i="14"/>
  <c r="AL435" i="15" a="1"/>
  <c r="AL435" i="15" s="1"/>
  <c r="AJ436" i="15"/>
  <c r="AK435" i="15" a="1"/>
  <c r="AK435" i="15" s="1"/>
  <c r="E436" i="14"/>
  <c r="I436" i="14" s="1"/>
  <c r="L436" i="14"/>
  <c r="G436" i="14"/>
  <c r="AJ437" i="15" l="1"/>
  <c r="AL436" i="15" a="1"/>
  <c r="AL436" i="15" s="1"/>
  <c r="AK436" i="15" a="1"/>
  <c r="AK436" i="15" s="1"/>
  <c r="AM435" i="15" a="1"/>
  <c r="AM435" i="15" s="1"/>
  <c r="AN435" i="15" a="1"/>
  <c r="AN435" i="15" s="1"/>
  <c r="K438" i="14" s="1"/>
  <c r="F438" i="14"/>
  <c r="E437" i="14"/>
  <c r="I437" i="14" s="1"/>
  <c r="L437" i="14"/>
  <c r="G437" i="14"/>
  <c r="E438" i="14" l="1"/>
  <c r="I438" i="14" s="1"/>
  <c r="L438" i="14"/>
  <c r="G438" i="14"/>
  <c r="AM436" i="15" a="1"/>
  <c r="AM436" i="15" s="1"/>
  <c r="AN436" i="15" a="1"/>
  <c r="AN436" i="15" s="1"/>
  <c r="K439" i="14" s="1"/>
  <c r="F439" i="14"/>
  <c r="AL437" i="15" a="1"/>
  <c r="AL437" i="15" s="1"/>
  <c r="AJ438" i="15"/>
  <c r="AK437" i="15" a="1"/>
  <c r="AK437" i="15" s="1"/>
  <c r="AJ439" i="15" l="1"/>
  <c r="AL438" i="15" a="1"/>
  <c r="AL438" i="15" s="1"/>
  <c r="AK438" i="15" a="1"/>
  <c r="AK438" i="15" s="1"/>
  <c r="AM437" i="15" a="1"/>
  <c r="AM437" i="15" s="1"/>
  <c r="AN437" i="15" a="1"/>
  <c r="AN437" i="15" s="1"/>
  <c r="K440" i="14" s="1"/>
  <c r="F440" i="14"/>
  <c r="E439" i="14"/>
  <c r="I439" i="14" s="1"/>
  <c r="L439" i="14"/>
  <c r="G439" i="14"/>
  <c r="E440" i="14" l="1"/>
  <c r="I440" i="14" s="1"/>
  <c r="AM438" i="15" a="1"/>
  <c r="AM438" i="15" s="1"/>
  <c r="AN438" i="15" a="1"/>
  <c r="AN438" i="15" s="1"/>
  <c r="K441" i="14" s="1"/>
  <c r="F441" i="14"/>
  <c r="AL439" i="15" a="1"/>
  <c r="AL439" i="15" s="1"/>
  <c r="AJ440" i="15"/>
  <c r="AK439" i="15" a="1"/>
  <c r="AK439" i="15" s="1"/>
  <c r="L440" i="14"/>
  <c r="G440" i="14"/>
  <c r="AJ441" i="15" l="1"/>
  <c r="AL440" i="15" a="1"/>
  <c r="AL440" i="15" s="1"/>
  <c r="AK440" i="15" a="1"/>
  <c r="AK440" i="15" s="1"/>
  <c r="AM439" i="15" a="1"/>
  <c r="AM439" i="15" s="1"/>
  <c r="AN439" i="15" a="1"/>
  <c r="AN439" i="15" s="1"/>
  <c r="K442" i="14" s="1"/>
  <c r="F442" i="14"/>
  <c r="E441" i="14"/>
  <c r="I441" i="14" s="1"/>
  <c r="L441" i="14"/>
  <c r="G441" i="14"/>
  <c r="E442" i="14" l="1"/>
  <c r="I442" i="14" s="1"/>
  <c r="L442" i="14"/>
  <c r="G442" i="14"/>
  <c r="AM440" i="15" a="1"/>
  <c r="AM440" i="15" s="1"/>
  <c r="AN440" i="15" a="1"/>
  <c r="AN440" i="15" s="1"/>
  <c r="K443" i="14" s="1"/>
  <c r="F443" i="14"/>
  <c r="AL441" i="15" a="1"/>
  <c r="AL441" i="15" s="1"/>
  <c r="AJ442" i="15"/>
  <c r="AK441" i="15" a="1"/>
  <c r="AK441" i="15" s="1"/>
  <c r="AJ443" i="15" l="1"/>
  <c r="AL442" i="15" a="1"/>
  <c r="AL442" i="15" s="1"/>
  <c r="AK442" i="15" a="1"/>
  <c r="AK442" i="15" s="1"/>
  <c r="AM441" i="15" a="1"/>
  <c r="AM441" i="15" s="1"/>
  <c r="AN441" i="15" a="1"/>
  <c r="AN441" i="15" s="1"/>
  <c r="K444" i="14" s="1"/>
  <c r="F444" i="14"/>
  <c r="L443" i="14"/>
  <c r="G443" i="14"/>
  <c r="E443" i="14"/>
  <c r="I443" i="14" s="1"/>
  <c r="E444" i="14" l="1"/>
  <c r="I444" i="14" s="1"/>
  <c r="L444" i="14"/>
  <c r="G444" i="14"/>
  <c r="AM442" i="15" a="1"/>
  <c r="AM442" i="15" s="1"/>
  <c r="AN442" i="15" a="1"/>
  <c r="AN442" i="15" s="1"/>
  <c r="K445" i="14" s="1"/>
  <c r="F445" i="14"/>
  <c r="AL443" i="15" a="1"/>
  <c r="AL443" i="15" s="1"/>
  <c r="AJ444" i="15"/>
  <c r="AK443" i="15" a="1"/>
  <c r="AK443" i="15" s="1"/>
  <c r="AJ445" i="15" l="1"/>
  <c r="AL444" i="15" a="1"/>
  <c r="AL444" i="15" s="1"/>
  <c r="AK444" i="15" a="1"/>
  <c r="AK444" i="15" s="1"/>
  <c r="AM443" i="15" a="1"/>
  <c r="AM443" i="15" s="1"/>
  <c r="AN443" i="15" a="1"/>
  <c r="AN443" i="15" s="1"/>
  <c r="K446" i="14" s="1"/>
  <c r="F446" i="14"/>
  <c r="E445" i="14"/>
  <c r="I445" i="14" s="1"/>
  <c r="L445" i="14"/>
  <c r="G445" i="14"/>
  <c r="E446" i="14" l="1"/>
  <c r="I446" i="14" s="1"/>
  <c r="L446" i="14"/>
  <c r="G446" i="14"/>
  <c r="AM444" i="15" a="1"/>
  <c r="AM444" i="15" s="1"/>
  <c r="AN444" i="15" a="1"/>
  <c r="AN444" i="15" s="1"/>
  <c r="K447" i="14" s="1"/>
  <c r="F447" i="14"/>
  <c r="AL445" i="15" a="1"/>
  <c r="AL445" i="15" s="1"/>
  <c r="AJ446" i="15"/>
  <c r="AK445" i="15" a="1"/>
  <c r="AK445" i="15" s="1"/>
  <c r="AM445" i="15" l="1" a="1"/>
  <c r="AM445" i="15" s="1"/>
  <c r="AN445" i="15" a="1"/>
  <c r="AN445" i="15" s="1"/>
  <c r="K448" i="14" s="1"/>
  <c r="F448" i="14"/>
  <c r="E447" i="14"/>
  <c r="I447" i="14" s="1"/>
  <c r="L447" i="14"/>
  <c r="G447" i="14"/>
  <c r="AJ447" i="15"/>
  <c r="AL446" i="15" a="1"/>
  <c r="AL446" i="15" s="1"/>
  <c r="AK446" i="15" a="1"/>
  <c r="AK446" i="15" s="1"/>
  <c r="AM446" i="15" l="1" a="1"/>
  <c r="AM446" i="15" s="1"/>
  <c r="AN446" i="15" a="1"/>
  <c r="AN446" i="15" s="1"/>
  <c r="K449" i="14" s="1"/>
  <c r="F449" i="14"/>
  <c r="AL447" i="15" a="1"/>
  <c r="AL447" i="15" s="1"/>
  <c r="AJ448" i="15"/>
  <c r="AK447" i="15" a="1"/>
  <c r="AK447" i="15" s="1"/>
  <c r="E448" i="14"/>
  <c r="I448" i="14" s="1"/>
  <c r="L448" i="14"/>
  <c r="G448" i="14"/>
  <c r="L449" i="14" l="1"/>
  <c r="G449" i="14"/>
  <c r="AJ449" i="15"/>
  <c r="AL448" i="15" a="1"/>
  <c r="AL448" i="15" s="1"/>
  <c r="AK448" i="15" a="1"/>
  <c r="AK448" i="15" s="1"/>
  <c r="AM447" i="15" a="1"/>
  <c r="AM447" i="15" s="1"/>
  <c r="AN447" i="15" a="1"/>
  <c r="AN447" i="15" s="1"/>
  <c r="K450" i="14" s="1"/>
  <c r="F450" i="14"/>
  <c r="E449" i="14"/>
  <c r="I449" i="14" s="1"/>
  <c r="E450" i="14" l="1"/>
  <c r="I450" i="14" s="1"/>
  <c r="L450" i="14"/>
  <c r="G450" i="14"/>
  <c r="AM448" i="15" a="1"/>
  <c r="AM448" i="15" s="1"/>
  <c r="AN448" i="15" a="1"/>
  <c r="AN448" i="15" s="1"/>
  <c r="K451" i="14" s="1"/>
  <c r="F451" i="14"/>
  <c r="AL449" i="15" a="1"/>
  <c r="AL449" i="15" s="1"/>
  <c r="AJ450" i="15"/>
  <c r="AK449" i="15" a="1"/>
  <c r="AK449" i="15" s="1"/>
  <c r="L451" i="14" l="1"/>
  <c r="G451" i="14"/>
  <c r="E451" i="14"/>
  <c r="I451" i="14" s="1"/>
  <c r="AJ451" i="15"/>
  <c r="AL450" i="15" a="1"/>
  <c r="AL450" i="15" s="1"/>
  <c r="AK450" i="15" a="1"/>
  <c r="AK450" i="15" s="1"/>
  <c r="AM449" i="15" a="1"/>
  <c r="AM449" i="15" s="1"/>
  <c r="AN449" i="15" a="1"/>
  <c r="AN449" i="15" s="1"/>
  <c r="K452" i="14" s="1"/>
  <c r="F452" i="14"/>
  <c r="L452" i="14" l="1"/>
  <c r="G452" i="14"/>
  <c r="AL451" i="15" a="1"/>
  <c r="AL451" i="15" s="1"/>
  <c r="AJ452" i="15"/>
  <c r="AK451" i="15" a="1"/>
  <c r="AK451" i="15" s="1"/>
  <c r="E452" i="14"/>
  <c r="I452" i="14" s="1"/>
  <c r="AM450" i="15" a="1"/>
  <c r="AM450" i="15" s="1"/>
  <c r="AN450" i="15" a="1"/>
  <c r="AN450" i="15" s="1"/>
  <c r="K453" i="14" s="1"/>
  <c r="F453" i="14"/>
  <c r="E453" i="14" l="1"/>
  <c r="I453" i="14" s="1"/>
  <c r="AJ453" i="15"/>
  <c r="AL452" i="15" a="1"/>
  <c r="AL452" i="15" s="1"/>
  <c r="AK452" i="15" a="1"/>
  <c r="AK452" i="15" s="1"/>
  <c r="AM451" i="15" a="1"/>
  <c r="AM451" i="15" s="1"/>
  <c r="AN451" i="15" a="1"/>
  <c r="AN451" i="15" s="1"/>
  <c r="K454" i="14" s="1"/>
  <c r="F454" i="14"/>
  <c r="L453" i="14"/>
  <c r="G453" i="14"/>
  <c r="E454" i="14" l="1"/>
  <c r="I454" i="14" s="1"/>
  <c r="L454" i="14"/>
  <c r="G454" i="14"/>
  <c r="AM452" i="15" a="1"/>
  <c r="AM452" i="15" s="1"/>
  <c r="AN452" i="15" a="1"/>
  <c r="AN452" i="15" s="1"/>
  <c r="K455" i="14" s="1"/>
  <c r="F455" i="14"/>
  <c r="AL453" i="15" a="1"/>
  <c r="AL453" i="15" s="1"/>
  <c r="AJ454" i="15"/>
  <c r="AK453" i="15" a="1"/>
  <c r="AK453" i="15" s="1"/>
  <c r="AJ455" i="15" l="1"/>
  <c r="AL454" i="15" a="1"/>
  <c r="AL454" i="15" s="1"/>
  <c r="AK454" i="15" a="1"/>
  <c r="AK454" i="15" s="1"/>
  <c r="AM453" i="15" a="1"/>
  <c r="AM453" i="15" s="1"/>
  <c r="AN453" i="15" a="1"/>
  <c r="AN453" i="15" s="1"/>
  <c r="K456" i="14" s="1"/>
  <c r="F456" i="14"/>
  <c r="L455" i="14"/>
  <c r="G455" i="14"/>
  <c r="E455" i="14"/>
  <c r="I455" i="14" s="1"/>
  <c r="E456" i="14" l="1"/>
  <c r="I456" i="14" s="1"/>
  <c r="L456" i="14"/>
  <c r="G456" i="14"/>
  <c r="AM454" i="15" a="1"/>
  <c r="AM454" i="15" s="1"/>
  <c r="AN454" i="15" a="1"/>
  <c r="AN454" i="15" s="1"/>
  <c r="K457" i="14" s="1"/>
  <c r="F457" i="14"/>
  <c r="AL455" i="15" a="1"/>
  <c r="AL455" i="15" s="1"/>
  <c r="AJ456" i="15"/>
  <c r="AK455" i="15" a="1"/>
  <c r="AK455" i="15" s="1"/>
  <c r="L457" i="14" l="1"/>
  <c r="G457" i="14"/>
  <c r="AJ457" i="15"/>
  <c r="AL456" i="15" a="1"/>
  <c r="AL456" i="15" s="1"/>
  <c r="AK456" i="15" a="1"/>
  <c r="AK456" i="15" s="1"/>
  <c r="AM455" i="15" a="1"/>
  <c r="AM455" i="15" s="1"/>
  <c r="AN455" i="15" a="1"/>
  <c r="AN455" i="15" s="1"/>
  <c r="K458" i="14" s="1"/>
  <c r="F458" i="14"/>
  <c r="E457" i="14"/>
  <c r="I457" i="14" s="1"/>
  <c r="E458" i="14" l="1"/>
  <c r="I458" i="14" s="1"/>
  <c r="L458" i="14"/>
  <c r="G458" i="14"/>
  <c r="AM456" i="15" a="1"/>
  <c r="AM456" i="15" s="1"/>
  <c r="AN456" i="15" a="1"/>
  <c r="AN456" i="15" s="1"/>
  <c r="K459" i="14" s="1"/>
  <c r="F459" i="14"/>
  <c r="AL457" i="15" a="1"/>
  <c r="AL457" i="15" s="1"/>
  <c r="AJ458" i="15"/>
  <c r="AK457" i="15" a="1"/>
  <c r="AK457" i="15" s="1"/>
  <c r="L459" i="14" l="1"/>
  <c r="G459" i="14"/>
  <c r="AM457" i="15" a="1"/>
  <c r="AM457" i="15" s="1"/>
  <c r="AN457" i="15" a="1"/>
  <c r="AN457" i="15" s="1"/>
  <c r="K460" i="14" s="1"/>
  <c r="F460" i="14"/>
  <c r="E459" i="14"/>
  <c r="I459" i="14" s="1"/>
  <c r="AJ459" i="15"/>
  <c r="AL458" i="15" a="1"/>
  <c r="AL458" i="15" s="1"/>
  <c r="AK458" i="15" a="1"/>
  <c r="AK458" i="15" s="1"/>
  <c r="AM458" i="15" l="1" a="1"/>
  <c r="AM458" i="15" s="1"/>
  <c r="AN458" i="15" a="1"/>
  <c r="AN458" i="15" s="1"/>
  <c r="K461" i="14" s="1"/>
  <c r="F461" i="14"/>
  <c r="AL459" i="15" a="1"/>
  <c r="AL459" i="15" s="1"/>
  <c r="AJ460" i="15"/>
  <c r="AK459" i="15" a="1"/>
  <c r="AK459" i="15" s="1"/>
  <c r="E460" i="14"/>
  <c r="I460" i="14" s="1"/>
  <c r="L460" i="14"/>
  <c r="G460" i="14"/>
  <c r="AJ461" i="15" l="1"/>
  <c r="AL460" i="15" a="1"/>
  <c r="AL460" i="15" s="1"/>
  <c r="AK460" i="15" a="1"/>
  <c r="AK460" i="15" s="1"/>
  <c r="AM459" i="15" a="1"/>
  <c r="AM459" i="15" s="1"/>
  <c r="AN459" i="15" a="1"/>
  <c r="AN459" i="15" s="1"/>
  <c r="K462" i="14" s="1"/>
  <c r="F462" i="14"/>
  <c r="E461" i="14"/>
  <c r="I461" i="14" s="1"/>
  <c r="L461" i="14"/>
  <c r="G461" i="14"/>
  <c r="E462" i="14" l="1"/>
  <c r="I462" i="14" s="1"/>
  <c r="L462" i="14"/>
  <c r="G462" i="14"/>
  <c r="AM460" i="15" a="1"/>
  <c r="AM460" i="15" s="1"/>
  <c r="AN460" i="15" a="1"/>
  <c r="AN460" i="15" s="1"/>
  <c r="K463" i="14" s="1"/>
  <c r="F463" i="14"/>
  <c r="AL461" i="15" a="1"/>
  <c r="AL461" i="15" s="1"/>
  <c r="AJ462" i="15"/>
  <c r="AK461" i="15" a="1"/>
  <c r="AK461" i="15" s="1"/>
  <c r="L463" i="14" l="1"/>
  <c r="G463" i="14"/>
  <c r="AJ463" i="15"/>
  <c r="AL462" i="15" a="1"/>
  <c r="AL462" i="15" s="1"/>
  <c r="AK462" i="15" a="1"/>
  <c r="AK462" i="15" s="1"/>
  <c r="AM461" i="15" a="1"/>
  <c r="AM461" i="15" s="1"/>
  <c r="AN461" i="15" a="1"/>
  <c r="AN461" i="15" s="1"/>
  <c r="K464" i="14" s="1"/>
  <c r="F464" i="14"/>
  <c r="E463" i="14"/>
  <c r="I463" i="14" s="1"/>
  <c r="L464" i="14" l="1"/>
  <c r="G464" i="14"/>
  <c r="AM462" i="15" a="1"/>
  <c r="AM462" i="15" s="1"/>
  <c r="AN462" i="15" a="1"/>
  <c r="AN462" i="15" s="1"/>
  <c r="K465" i="14" s="1"/>
  <c r="F465" i="14"/>
  <c r="AL463" i="15" a="1"/>
  <c r="AL463" i="15" s="1"/>
  <c r="AJ464" i="15"/>
  <c r="AK463" i="15" a="1"/>
  <c r="AK463" i="15" s="1"/>
  <c r="E464" i="14"/>
  <c r="I464" i="14" s="1"/>
  <c r="L465" i="14" l="1"/>
  <c r="G465" i="14"/>
  <c r="AJ465" i="15"/>
  <c r="AL464" i="15" a="1"/>
  <c r="AL464" i="15" s="1"/>
  <c r="AK464" i="15" a="1"/>
  <c r="AK464" i="15" s="1"/>
  <c r="AM463" i="15" a="1"/>
  <c r="AM463" i="15" s="1"/>
  <c r="AN463" i="15" a="1"/>
  <c r="AN463" i="15" s="1"/>
  <c r="K466" i="14" s="1"/>
  <c r="F466" i="14"/>
  <c r="E465" i="14"/>
  <c r="I465" i="14" s="1"/>
  <c r="AM464" i="15" l="1" a="1"/>
  <c r="AM464" i="15" s="1"/>
  <c r="AN464" i="15" a="1"/>
  <c r="AN464" i="15" s="1"/>
  <c r="K467" i="14" s="1"/>
  <c r="F467" i="14"/>
  <c r="AL465" i="15" a="1"/>
  <c r="AL465" i="15" s="1"/>
  <c r="AJ466" i="15"/>
  <c r="AK465" i="15" a="1"/>
  <c r="AK465" i="15" s="1"/>
  <c r="E466" i="14"/>
  <c r="I466" i="14" s="1"/>
  <c r="L466" i="14"/>
  <c r="G466" i="14"/>
  <c r="AJ467" i="15" l="1"/>
  <c r="AL466" i="15" a="1"/>
  <c r="AL466" i="15" s="1"/>
  <c r="AK466" i="15" a="1"/>
  <c r="AK466" i="15" s="1"/>
  <c r="AM465" i="15" a="1"/>
  <c r="AM465" i="15" s="1"/>
  <c r="AN465" i="15" a="1"/>
  <c r="AN465" i="15" s="1"/>
  <c r="K468" i="14" s="1"/>
  <c r="F468" i="14"/>
  <c r="E467" i="14"/>
  <c r="I467" i="14" s="1"/>
  <c r="L467" i="14"/>
  <c r="G467" i="14"/>
  <c r="E468" i="14" l="1"/>
  <c r="I468" i="14" s="1"/>
  <c r="L468" i="14"/>
  <c r="G468" i="14"/>
  <c r="AM466" i="15" a="1"/>
  <c r="AM466" i="15" s="1"/>
  <c r="AN466" i="15" a="1"/>
  <c r="AN466" i="15" s="1"/>
  <c r="K469" i="14" s="1"/>
  <c r="F469" i="14"/>
  <c r="AL467" i="15" a="1"/>
  <c r="AL467" i="15" s="1"/>
  <c r="AJ468" i="15"/>
  <c r="AK467" i="15" a="1"/>
  <c r="AK467" i="15" s="1"/>
  <c r="AM467" i="15" l="1" a="1"/>
  <c r="AM467" i="15" s="1"/>
  <c r="AN467" i="15" a="1"/>
  <c r="AN467" i="15" s="1"/>
  <c r="K470" i="14" s="1"/>
  <c r="F470" i="14"/>
  <c r="AJ469" i="15"/>
  <c r="AL468" i="15" a="1"/>
  <c r="AL468" i="15" s="1"/>
  <c r="AK468" i="15" a="1"/>
  <c r="AK468" i="15" s="1"/>
  <c r="E469" i="14"/>
  <c r="I469" i="14" s="1"/>
  <c r="L469" i="14"/>
  <c r="G469" i="14"/>
  <c r="AM468" i="15" l="1" a="1"/>
  <c r="AM468" i="15" s="1"/>
  <c r="AN468" i="15" a="1"/>
  <c r="AN468" i="15" s="1"/>
  <c r="K471" i="14" s="1"/>
  <c r="F471" i="14"/>
  <c r="AL469" i="15" a="1"/>
  <c r="AL469" i="15" s="1"/>
  <c r="AJ470" i="15"/>
  <c r="AK469" i="15" a="1"/>
  <c r="AK469" i="15" s="1"/>
  <c r="E470" i="14"/>
  <c r="I470" i="14" s="1"/>
  <c r="L470" i="14"/>
  <c r="G470" i="14"/>
  <c r="AJ471" i="15" l="1"/>
  <c r="AL470" i="15" a="1"/>
  <c r="AL470" i="15" s="1"/>
  <c r="AK470" i="15" a="1"/>
  <c r="AK470" i="15" s="1"/>
  <c r="AM469" i="15" a="1"/>
  <c r="AM469" i="15" s="1"/>
  <c r="AN469" i="15" a="1"/>
  <c r="AN469" i="15" s="1"/>
  <c r="K472" i="14" s="1"/>
  <c r="F472" i="14"/>
  <c r="E471" i="14"/>
  <c r="I471" i="14" s="1"/>
  <c r="L471" i="14"/>
  <c r="G471" i="14"/>
  <c r="E472" i="14" l="1"/>
  <c r="I472" i="14" s="1"/>
  <c r="L472" i="14"/>
  <c r="G472" i="14"/>
  <c r="AM470" i="15" a="1"/>
  <c r="AM470" i="15" s="1"/>
  <c r="AN470" i="15" a="1"/>
  <c r="AN470" i="15" s="1"/>
  <c r="K473" i="14" s="1"/>
  <c r="F473" i="14"/>
  <c r="AL471" i="15" a="1"/>
  <c r="AL471" i="15" s="1"/>
  <c r="AJ472" i="15"/>
  <c r="AK471" i="15" a="1"/>
  <c r="AK471" i="15" s="1"/>
  <c r="L473" i="14" l="1"/>
  <c r="G473" i="14"/>
  <c r="AJ473" i="15"/>
  <c r="AL472" i="15" a="1"/>
  <c r="AL472" i="15" s="1"/>
  <c r="AK472" i="15" a="1"/>
  <c r="AK472" i="15" s="1"/>
  <c r="E473" i="14"/>
  <c r="I473" i="14" s="1"/>
  <c r="AM471" i="15" a="1"/>
  <c r="AM471" i="15" s="1"/>
  <c r="AN471" i="15" a="1"/>
  <c r="AN471" i="15" s="1"/>
  <c r="K474" i="14" s="1"/>
  <c r="F474" i="14"/>
  <c r="E474" i="14" l="1"/>
  <c r="I474" i="14" s="1"/>
  <c r="L474" i="14"/>
  <c r="G474" i="14"/>
  <c r="AM472" i="15" a="1"/>
  <c r="AM472" i="15" s="1"/>
  <c r="AN472" i="15" a="1"/>
  <c r="AN472" i="15" s="1"/>
  <c r="K475" i="14" s="1"/>
  <c r="F475" i="14"/>
  <c r="AL473" i="15" a="1"/>
  <c r="AL473" i="15" s="1"/>
  <c r="AJ474" i="15"/>
  <c r="AK473" i="15" a="1"/>
  <c r="AK473" i="15" s="1"/>
  <c r="L475" i="14" l="1"/>
  <c r="G475" i="14"/>
  <c r="AJ475" i="15"/>
  <c r="AL474" i="15" a="1"/>
  <c r="AL474" i="15" s="1"/>
  <c r="AK474" i="15" a="1"/>
  <c r="AK474" i="15" s="1"/>
  <c r="AM473" i="15" a="1"/>
  <c r="AM473" i="15" s="1"/>
  <c r="AN473" i="15" a="1"/>
  <c r="AN473" i="15" s="1"/>
  <c r="K476" i="14" s="1"/>
  <c r="F476" i="14"/>
  <c r="E475" i="14"/>
  <c r="I475" i="14" s="1"/>
  <c r="AM474" i="15" l="1" a="1"/>
  <c r="AM474" i="15" s="1"/>
  <c r="AN474" i="15" a="1"/>
  <c r="AN474" i="15" s="1"/>
  <c r="K477" i="14" s="1"/>
  <c r="F477" i="14"/>
  <c r="AL475" i="15" a="1"/>
  <c r="AL475" i="15" s="1"/>
  <c r="AJ476" i="15"/>
  <c r="AK475" i="15" a="1"/>
  <c r="AK475" i="15" s="1"/>
  <c r="E476" i="14"/>
  <c r="I476" i="14" s="1"/>
  <c r="L476" i="14"/>
  <c r="G476" i="14"/>
  <c r="AM475" i="15" l="1" a="1"/>
  <c r="AM475" i="15" s="1"/>
  <c r="AN475" i="15" a="1"/>
  <c r="AN475" i="15" s="1"/>
  <c r="K478" i="14" s="1"/>
  <c r="F478" i="14"/>
  <c r="E477" i="14"/>
  <c r="I477" i="14" s="1"/>
  <c r="L477" i="14"/>
  <c r="G477" i="14"/>
  <c r="AJ477" i="15"/>
  <c r="AL476" i="15" a="1"/>
  <c r="AL476" i="15" s="1"/>
  <c r="AK476" i="15" a="1"/>
  <c r="AK476" i="15" s="1"/>
  <c r="L478" i="14" l="1"/>
  <c r="G478" i="14"/>
  <c r="E478" i="14"/>
  <c r="I478" i="14" s="1"/>
  <c r="AM476" i="15" a="1"/>
  <c r="AM476" i="15" s="1"/>
  <c r="AN476" i="15" a="1"/>
  <c r="AN476" i="15" s="1"/>
  <c r="K479" i="14" s="1"/>
  <c r="F479" i="14"/>
  <c r="AL477" i="15" a="1"/>
  <c r="AL477" i="15" s="1"/>
  <c r="AJ478" i="15"/>
  <c r="AK477" i="15" a="1"/>
  <c r="AK477" i="15" s="1"/>
  <c r="AM477" i="15" l="1" a="1"/>
  <c r="AM477" i="15" s="1"/>
  <c r="AN477" i="15" a="1"/>
  <c r="AN477" i="15" s="1"/>
  <c r="K480" i="14" s="1"/>
  <c r="F480" i="14"/>
  <c r="E479" i="14"/>
  <c r="I479" i="14" s="1"/>
  <c r="AJ479" i="15"/>
  <c r="AL478" i="15" a="1"/>
  <c r="AL478" i="15" s="1"/>
  <c r="AK478" i="15" a="1"/>
  <c r="AK478" i="15" s="1"/>
  <c r="L479" i="14"/>
  <c r="G479" i="14"/>
  <c r="E480" i="14" l="1"/>
  <c r="I480" i="14" s="1"/>
  <c r="AM478" i="15" a="1"/>
  <c r="AM478" i="15" s="1"/>
  <c r="AN478" i="15" a="1"/>
  <c r="AN478" i="15" s="1"/>
  <c r="K481" i="14" s="1"/>
  <c r="F481" i="14"/>
  <c r="AL479" i="15" a="1"/>
  <c r="AL479" i="15" s="1"/>
  <c r="AJ480" i="15"/>
  <c r="AK479" i="15" a="1"/>
  <c r="AK479" i="15" s="1"/>
  <c r="L480" i="14"/>
  <c r="G480" i="14"/>
  <c r="E481" i="14" l="1"/>
  <c r="I481" i="14" s="1"/>
  <c r="L481" i="14"/>
  <c r="G481" i="14"/>
  <c r="AJ481" i="15"/>
  <c r="AL480" i="15" a="1"/>
  <c r="AL480" i="15" s="1"/>
  <c r="AK480" i="15" a="1"/>
  <c r="AK480" i="15" s="1"/>
  <c r="AM479" i="15" a="1"/>
  <c r="AM479" i="15" s="1"/>
  <c r="AN479" i="15" a="1"/>
  <c r="AN479" i="15" s="1"/>
  <c r="K482" i="14" s="1"/>
  <c r="F482" i="14"/>
  <c r="E482" i="14" l="1"/>
  <c r="I482" i="14" s="1"/>
  <c r="L482" i="14"/>
  <c r="G482" i="14"/>
  <c r="AM480" i="15" a="1"/>
  <c r="AM480" i="15" s="1"/>
  <c r="AN480" i="15" a="1"/>
  <c r="AN480" i="15" s="1"/>
  <c r="K483" i="14" s="1"/>
  <c r="F483" i="14"/>
  <c r="AL481" i="15" a="1"/>
  <c r="AL481" i="15" s="1"/>
  <c r="AJ482" i="15"/>
  <c r="AK481" i="15" a="1"/>
  <c r="AK481" i="15" s="1"/>
  <c r="E483" i="14" l="1"/>
  <c r="I483" i="14" s="1"/>
  <c r="L483" i="14"/>
  <c r="G483" i="14"/>
  <c r="AJ483" i="15"/>
  <c r="AL482" i="15" a="1"/>
  <c r="AL482" i="15" s="1"/>
  <c r="AK482" i="15" a="1"/>
  <c r="AK482" i="15" s="1"/>
  <c r="AM481" i="15" a="1"/>
  <c r="AM481" i="15" s="1"/>
  <c r="AN481" i="15" a="1"/>
  <c r="AN481" i="15" s="1"/>
  <c r="K484" i="14" s="1"/>
  <c r="F484" i="14"/>
  <c r="E484" i="14" l="1"/>
  <c r="I484" i="14" s="1"/>
  <c r="AM482" i="15" a="1"/>
  <c r="AM482" i="15" s="1"/>
  <c r="AN482" i="15" a="1"/>
  <c r="AN482" i="15" s="1"/>
  <c r="K485" i="14" s="1"/>
  <c r="F485" i="14"/>
  <c r="AL483" i="15" a="1"/>
  <c r="AL483" i="15" s="1"/>
  <c r="AJ484" i="15"/>
  <c r="AK483" i="15" a="1"/>
  <c r="AK483" i="15" s="1"/>
  <c r="L484" i="14"/>
  <c r="G484" i="14"/>
  <c r="AM483" i="15" l="1" a="1"/>
  <c r="AM483" i="15" s="1"/>
  <c r="AN483" i="15" a="1"/>
  <c r="AN483" i="15" s="1"/>
  <c r="K486" i="14" s="1"/>
  <c r="F486" i="14"/>
  <c r="E485" i="14"/>
  <c r="I485" i="14" s="1"/>
  <c r="AJ485" i="15"/>
  <c r="AL484" i="15" a="1"/>
  <c r="AL484" i="15" s="1"/>
  <c r="AK484" i="15" a="1"/>
  <c r="AK484" i="15" s="1"/>
  <c r="L485" i="14"/>
  <c r="G485" i="14"/>
  <c r="AM484" i="15" l="1" a="1"/>
  <c r="AM484" i="15" s="1"/>
  <c r="AN484" i="15" a="1"/>
  <c r="AN484" i="15" s="1"/>
  <c r="K487" i="14" s="1"/>
  <c r="F487" i="14"/>
  <c r="AL485" i="15" a="1"/>
  <c r="AL485" i="15" s="1"/>
  <c r="AJ486" i="15"/>
  <c r="AK485" i="15" a="1"/>
  <c r="AK485" i="15" s="1"/>
  <c r="E486" i="14"/>
  <c r="I486" i="14" s="1"/>
  <c r="L486" i="14"/>
  <c r="G486" i="14"/>
  <c r="AJ487" i="15" l="1"/>
  <c r="AL486" i="15" a="1"/>
  <c r="AL486" i="15" s="1"/>
  <c r="AK486" i="15" a="1"/>
  <c r="AK486" i="15" s="1"/>
  <c r="AM485" i="15" a="1"/>
  <c r="AM485" i="15" s="1"/>
  <c r="AN485" i="15" a="1"/>
  <c r="AN485" i="15" s="1"/>
  <c r="K488" i="14" s="1"/>
  <c r="F488" i="14"/>
  <c r="E487" i="14"/>
  <c r="I487" i="14" s="1"/>
  <c r="L487" i="14"/>
  <c r="G487" i="14"/>
  <c r="E488" i="14" l="1"/>
  <c r="I488" i="14" s="1"/>
  <c r="L488" i="14"/>
  <c r="G488" i="14"/>
  <c r="AM486" i="15" a="1"/>
  <c r="AM486" i="15" s="1"/>
  <c r="AN486" i="15" a="1"/>
  <c r="AN486" i="15" s="1"/>
  <c r="K489" i="14" s="1"/>
  <c r="F489" i="14"/>
  <c r="AL487" i="15" a="1"/>
  <c r="AL487" i="15" s="1"/>
  <c r="AJ488" i="15"/>
  <c r="AK487" i="15" a="1"/>
  <c r="AK487" i="15" s="1"/>
  <c r="L489" i="14" l="1"/>
  <c r="G489" i="14"/>
  <c r="AJ489" i="15"/>
  <c r="AL488" i="15" a="1"/>
  <c r="AL488" i="15" s="1"/>
  <c r="AK488" i="15" a="1"/>
  <c r="AK488" i="15" s="1"/>
  <c r="AM487" i="15" a="1"/>
  <c r="AM487" i="15" s="1"/>
  <c r="AN487" i="15" a="1"/>
  <c r="AN487" i="15" s="1"/>
  <c r="K490" i="14" s="1"/>
  <c r="F490" i="14"/>
  <c r="E489" i="14"/>
  <c r="I489" i="14" s="1"/>
  <c r="AM488" i="15" l="1" a="1"/>
  <c r="AM488" i="15" s="1"/>
  <c r="AN488" i="15" a="1"/>
  <c r="AN488" i="15" s="1"/>
  <c r="K491" i="14" s="1"/>
  <c r="F491" i="14"/>
  <c r="E490" i="14"/>
  <c r="I490" i="14" s="1"/>
  <c r="AL489" i="15" a="1"/>
  <c r="AL489" i="15" s="1"/>
  <c r="AJ490" i="15"/>
  <c r="AK489" i="15" a="1"/>
  <c r="AK489" i="15" s="1"/>
  <c r="L490" i="14"/>
  <c r="G490" i="14"/>
  <c r="AM489" i="15" l="1" a="1"/>
  <c r="AM489" i="15" s="1"/>
  <c r="AN489" i="15" a="1"/>
  <c r="AN489" i="15" s="1"/>
  <c r="K492" i="14" s="1"/>
  <c r="F492" i="14"/>
  <c r="AJ491" i="15"/>
  <c r="AL490" i="15" a="1"/>
  <c r="AL490" i="15" s="1"/>
  <c r="AK490" i="15" a="1"/>
  <c r="AK490" i="15" s="1"/>
  <c r="E491" i="14"/>
  <c r="I491" i="14" s="1"/>
  <c r="L491" i="14"/>
  <c r="G491" i="14"/>
  <c r="AM490" i="15" l="1" a="1"/>
  <c r="AM490" i="15" s="1"/>
  <c r="AN490" i="15" a="1"/>
  <c r="AN490" i="15" s="1"/>
  <c r="K493" i="14" s="1"/>
  <c r="F493" i="14"/>
  <c r="AL491" i="15" a="1"/>
  <c r="AL491" i="15" s="1"/>
  <c r="AJ492" i="15"/>
  <c r="AK491" i="15" a="1"/>
  <c r="AK491" i="15" s="1"/>
  <c r="E492" i="14"/>
  <c r="I492" i="14" s="1"/>
  <c r="L492" i="14"/>
  <c r="G492" i="14"/>
  <c r="L493" i="14" l="1"/>
  <c r="G493" i="14"/>
  <c r="AJ493" i="15"/>
  <c r="AL492" i="15" a="1"/>
  <c r="AL492" i="15" s="1"/>
  <c r="AK492" i="15" a="1"/>
  <c r="AK492" i="15" s="1"/>
  <c r="AM491" i="15" a="1"/>
  <c r="AM491" i="15" s="1"/>
  <c r="AN491" i="15" a="1"/>
  <c r="AN491" i="15" s="1"/>
  <c r="K494" i="14" s="1"/>
  <c r="F494" i="14"/>
  <c r="E493" i="14"/>
  <c r="I493" i="14" s="1"/>
  <c r="E494" i="14" l="1"/>
  <c r="I494" i="14" s="1"/>
  <c r="L494" i="14"/>
  <c r="G494" i="14"/>
  <c r="AM492" i="15" a="1"/>
  <c r="AM492" i="15" s="1"/>
  <c r="AN492" i="15" a="1"/>
  <c r="AN492" i="15" s="1"/>
  <c r="K495" i="14" s="1"/>
  <c r="F495" i="14"/>
  <c r="AL493" i="15" a="1"/>
  <c r="AL493" i="15" s="1"/>
  <c r="AJ494" i="15"/>
  <c r="AK493" i="15" a="1"/>
  <c r="AK493" i="15" s="1"/>
  <c r="E495" i="14" l="1"/>
  <c r="I495" i="14" s="1"/>
  <c r="L495" i="14"/>
  <c r="G495" i="14"/>
  <c r="AJ495" i="15"/>
  <c r="AL494" i="15" a="1"/>
  <c r="AL494" i="15" s="1"/>
  <c r="AK494" i="15" a="1"/>
  <c r="AK494" i="15" s="1"/>
  <c r="AM493" i="15" a="1"/>
  <c r="AM493" i="15" s="1"/>
  <c r="AN493" i="15" a="1"/>
  <c r="AN493" i="15" s="1"/>
  <c r="K496" i="14" s="1"/>
  <c r="F496" i="14"/>
  <c r="L496" i="14" l="1"/>
  <c r="G496" i="14"/>
  <c r="AM494" i="15" a="1"/>
  <c r="AM494" i="15" s="1"/>
  <c r="AN494" i="15" a="1"/>
  <c r="AN494" i="15" s="1"/>
  <c r="K497" i="14" s="1"/>
  <c r="F497" i="14"/>
  <c r="AL495" i="15" a="1"/>
  <c r="AL495" i="15" s="1"/>
  <c r="AJ496" i="15"/>
  <c r="AK495" i="15" a="1"/>
  <c r="AK495" i="15" s="1"/>
  <c r="E496" i="14"/>
  <c r="I496" i="14" s="1"/>
  <c r="E497" i="14" l="1"/>
  <c r="I497" i="14" s="1"/>
  <c r="AJ497" i="15"/>
  <c r="AL496" i="15" a="1"/>
  <c r="AL496" i="15" s="1"/>
  <c r="AK496" i="15" a="1"/>
  <c r="AK496" i="15" s="1"/>
  <c r="AM495" i="15" a="1"/>
  <c r="AM495" i="15" s="1"/>
  <c r="AN495" i="15" a="1"/>
  <c r="AN495" i="15" s="1"/>
  <c r="K498" i="14" s="1"/>
  <c r="F498" i="14"/>
  <c r="L497" i="14"/>
  <c r="G497" i="14"/>
  <c r="AM496" i="15" l="1" a="1"/>
  <c r="AM496" i="15" s="1"/>
  <c r="AN496" i="15" a="1"/>
  <c r="AN496" i="15" s="1"/>
  <c r="K499" i="14" s="1"/>
  <c r="F499" i="14"/>
  <c r="AL497" i="15" a="1"/>
  <c r="AL497" i="15" s="1"/>
  <c r="AJ498" i="15"/>
  <c r="AK497" i="15" a="1"/>
  <c r="AK497" i="15" s="1"/>
  <c r="E498" i="14"/>
  <c r="I498" i="14" s="1"/>
  <c r="L498" i="14"/>
  <c r="G498" i="14"/>
  <c r="AJ499" i="15" l="1"/>
  <c r="AL498" i="15" a="1"/>
  <c r="AL498" i="15" s="1"/>
  <c r="AK498" i="15" a="1"/>
  <c r="AK498" i="15" s="1"/>
  <c r="AM497" i="15" a="1"/>
  <c r="AM497" i="15" s="1"/>
  <c r="AN497" i="15" a="1"/>
  <c r="AN497" i="15" s="1"/>
  <c r="K500" i="14" s="1"/>
  <c r="F500" i="14"/>
  <c r="E499" i="14"/>
  <c r="I499" i="14" s="1"/>
  <c r="L499" i="14"/>
  <c r="G499" i="14"/>
  <c r="E500" i="14" l="1"/>
  <c r="I500" i="14" s="1"/>
  <c r="L500" i="14"/>
  <c r="G500" i="14"/>
  <c r="AM498" i="15" a="1"/>
  <c r="AM498" i="15" s="1"/>
  <c r="AN498" i="15" a="1"/>
  <c r="AN498" i="15" s="1"/>
  <c r="K501" i="14" s="1"/>
  <c r="F501" i="14"/>
  <c r="AL499" i="15" a="1"/>
  <c r="AL499" i="15" s="1"/>
  <c r="AJ500" i="15"/>
  <c r="AK499" i="15" a="1"/>
  <c r="AK499" i="15" s="1"/>
  <c r="L501" i="14" l="1"/>
  <c r="G501" i="14"/>
  <c r="AJ501" i="15"/>
  <c r="AL500" i="15" a="1"/>
  <c r="AL500" i="15" s="1"/>
  <c r="AK500" i="15" a="1"/>
  <c r="AK500" i="15" s="1"/>
  <c r="E501" i="14"/>
  <c r="I501" i="14" s="1"/>
  <c r="AM499" i="15" a="1"/>
  <c r="AM499" i="15" s="1"/>
  <c r="AN499" i="15" a="1"/>
  <c r="AN499" i="15" s="1"/>
  <c r="K502" i="14" s="1"/>
  <c r="F502" i="14"/>
  <c r="AM500" i="15" l="1" a="1"/>
  <c r="AM500" i="15" s="1"/>
  <c r="AN500" i="15" a="1"/>
  <c r="AN500" i="15" s="1"/>
  <c r="K503" i="14" s="1"/>
  <c r="F503" i="14"/>
  <c r="AL501" i="15" a="1"/>
  <c r="AL501" i="15" s="1"/>
  <c r="AJ502" i="15"/>
  <c r="AK501" i="15" a="1"/>
  <c r="AK501" i="15" s="1"/>
  <c r="E502" i="14"/>
  <c r="I502" i="14" s="1"/>
  <c r="L502" i="14"/>
  <c r="G502" i="14"/>
  <c r="E503" i="14" l="1"/>
  <c r="I503" i="14" s="1"/>
  <c r="L503" i="14"/>
  <c r="G503" i="14"/>
  <c r="AJ503" i="15"/>
  <c r="AL502" i="15" a="1"/>
  <c r="AL502" i="15" s="1"/>
  <c r="AK502" i="15" a="1"/>
  <c r="AK502" i="15" s="1"/>
  <c r="AM501" i="15" a="1"/>
  <c r="AM501" i="15" s="1"/>
  <c r="AN501" i="15" a="1"/>
  <c r="AN501" i="15" s="1"/>
  <c r="K504" i="14" s="1"/>
  <c r="F504" i="14"/>
  <c r="E504" i="14" l="1"/>
  <c r="I504" i="14" s="1"/>
  <c r="L504" i="14"/>
  <c r="G504" i="14"/>
  <c r="AM502" i="15" a="1"/>
  <c r="AM502" i="15" s="1"/>
  <c r="AN502" i="15" a="1"/>
  <c r="AN502" i="15" s="1"/>
  <c r="K505" i="14" s="1"/>
  <c r="F505" i="14"/>
  <c r="AL503" i="15" a="1"/>
  <c r="AL503" i="15" s="1"/>
  <c r="AJ504" i="15"/>
  <c r="AK503" i="15" a="1"/>
  <c r="AK503" i="15" s="1"/>
  <c r="E505" i="14" l="1"/>
  <c r="I505" i="14" s="1"/>
  <c r="L505" i="14"/>
  <c r="G505" i="14"/>
  <c r="AJ505" i="15"/>
  <c r="AL504" i="15" a="1"/>
  <c r="AL504" i="15" s="1"/>
  <c r="AK504" i="15" a="1"/>
  <c r="AK504" i="15" s="1"/>
  <c r="AM503" i="15" a="1"/>
  <c r="AM503" i="15" s="1"/>
  <c r="AN503" i="15" a="1"/>
  <c r="AN503" i="15" s="1"/>
  <c r="K506" i="14" s="1"/>
  <c r="F506" i="14"/>
  <c r="AM504" i="15" l="1" a="1"/>
  <c r="AM504" i="15" s="1"/>
  <c r="AN504" i="15" a="1"/>
  <c r="AN504" i="15" s="1"/>
  <c r="K507" i="14" s="1"/>
  <c r="F507" i="14"/>
  <c r="E506" i="14"/>
  <c r="I506" i="14" s="1"/>
  <c r="AL505" i="15" a="1"/>
  <c r="AL505" i="15" s="1"/>
  <c r="AJ506" i="15"/>
  <c r="AK505" i="15" a="1"/>
  <c r="AK505" i="15" s="1"/>
  <c r="L506" i="14"/>
  <c r="G506" i="14"/>
  <c r="AM505" i="15" l="1" a="1"/>
  <c r="AM505" i="15" s="1"/>
  <c r="AN505" i="15" a="1"/>
  <c r="AN505" i="15" s="1"/>
  <c r="K508" i="14" s="1"/>
  <c r="F508" i="14"/>
  <c r="AJ507" i="15"/>
  <c r="AL506" i="15" a="1"/>
  <c r="AL506" i="15" s="1"/>
  <c r="AK506" i="15" a="1"/>
  <c r="AK506" i="15" s="1"/>
  <c r="E507" i="14"/>
  <c r="I507" i="14" s="1"/>
  <c r="L507" i="14"/>
  <c r="G507" i="14"/>
  <c r="AM506" i="15" l="1" a="1"/>
  <c r="AM506" i="15" s="1"/>
  <c r="AN506" i="15" a="1"/>
  <c r="AN506" i="15" s="1"/>
  <c r="K509" i="14" s="1"/>
  <c r="F509" i="14"/>
  <c r="AL507" i="15" a="1"/>
  <c r="AL507" i="15" s="1"/>
  <c r="AJ508" i="15"/>
  <c r="AK507" i="15" a="1"/>
  <c r="AK507" i="15" s="1"/>
  <c r="E508" i="14"/>
  <c r="I508" i="14" s="1"/>
  <c r="L508" i="14"/>
  <c r="G508" i="14"/>
  <c r="AJ509" i="15" l="1"/>
  <c r="AL508" i="15" a="1"/>
  <c r="AL508" i="15" s="1"/>
  <c r="AK508" i="15" a="1"/>
  <c r="AK508" i="15" s="1"/>
  <c r="AM507" i="15" a="1"/>
  <c r="AM507" i="15" s="1"/>
  <c r="AN507" i="15" a="1"/>
  <c r="AN507" i="15" s="1"/>
  <c r="K510" i="14" s="1"/>
  <c r="F510" i="14"/>
  <c r="E509" i="14"/>
  <c r="I509" i="14" s="1"/>
  <c r="L509" i="14"/>
  <c r="G509" i="14"/>
  <c r="E510" i="14" l="1"/>
  <c r="I510" i="14" s="1"/>
  <c r="L510" i="14"/>
  <c r="G510" i="14"/>
  <c r="AM508" i="15" a="1"/>
  <c r="AM508" i="15" s="1"/>
  <c r="AN508" i="15" a="1"/>
  <c r="AN508" i="15" s="1"/>
  <c r="K511" i="14" s="1"/>
  <c r="F511" i="14"/>
  <c r="AL509" i="15" a="1"/>
  <c r="AL509" i="15" s="1"/>
  <c r="AJ510" i="15"/>
  <c r="AK509" i="15" a="1"/>
  <c r="AK509" i="15" s="1"/>
  <c r="L511" i="14" l="1"/>
  <c r="G511" i="14"/>
  <c r="AJ511" i="15"/>
  <c r="AL510" i="15" a="1"/>
  <c r="AL510" i="15" s="1"/>
  <c r="AK510" i="15" a="1"/>
  <c r="AK510" i="15" s="1"/>
  <c r="AM509" i="15" a="1"/>
  <c r="AM509" i="15" s="1"/>
  <c r="AN509" i="15" a="1"/>
  <c r="AN509" i="15" s="1"/>
  <c r="K512" i="14" s="1"/>
  <c r="F512" i="14"/>
  <c r="E511" i="14"/>
  <c r="I511" i="14" s="1"/>
  <c r="E512" i="14" l="1"/>
  <c r="I512" i="14" s="1"/>
  <c r="L512" i="14"/>
  <c r="G512" i="14"/>
  <c r="AM510" i="15" a="1"/>
  <c r="AM510" i="15" s="1"/>
  <c r="AN510" i="15" a="1"/>
  <c r="AN510" i="15" s="1"/>
  <c r="K513" i="14" s="1"/>
  <c r="F513" i="14"/>
  <c r="AL511" i="15" a="1"/>
  <c r="AL511" i="15" s="1"/>
  <c r="AJ512" i="15"/>
  <c r="AK511" i="15" a="1"/>
  <c r="AK511" i="15" s="1"/>
  <c r="AJ513" i="15" l="1"/>
  <c r="AL512" i="15" a="1"/>
  <c r="AL512" i="15" s="1"/>
  <c r="AK512" i="15" a="1"/>
  <c r="AK512" i="15" s="1"/>
  <c r="AM511" i="15" a="1"/>
  <c r="AM511" i="15" s="1"/>
  <c r="AN511" i="15" a="1"/>
  <c r="AN511" i="15" s="1"/>
  <c r="K514" i="14" s="1"/>
  <c r="F514" i="14"/>
  <c r="E513" i="14"/>
  <c r="I513" i="14" s="1"/>
  <c r="L513" i="14"/>
  <c r="G513" i="14"/>
  <c r="E514" i="14" l="1"/>
  <c r="I514" i="14" s="1"/>
  <c r="L514" i="14"/>
  <c r="G514" i="14"/>
  <c r="AM512" i="15" a="1"/>
  <c r="AM512" i="15" s="1"/>
  <c r="AN512" i="15" a="1"/>
  <c r="AN512" i="15" s="1"/>
  <c r="K515" i="14" s="1"/>
  <c r="F515" i="14"/>
  <c r="AL513" i="15" a="1"/>
  <c r="AL513" i="15" s="1"/>
  <c r="AJ514" i="15"/>
  <c r="AK513" i="15" a="1"/>
  <c r="AK513" i="15" s="1"/>
  <c r="AM513" i="15" l="1" a="1"/>
  <c r="AM513" i="15" s="1"/>
  <c r="AN513" i="15" a="1"/>
  <c r="AN513" i="15" s="1"/>
  <c r="K516" i="14" s="1"/>
  <c r="F516" i="14"/>
  <c r="E515" i="14"/>
  <c r="I515" i="14" s="1"/>
  <c r="L515" i="14"/>
  <c r="G515" i="14"/>
  <c r="AJ515" i="15"/>
  <c r="AL514" i="15" a="1"/>
  <c r="AL514" i="15" s="1"/>
  <c r="AK514" i="15" a="1"/>
  <c r="AK514" i="15" s="1"/>
  <c r="AM514" i="15" l="1" a="1"/>
  <c r="AM514" i="15" s="1"/>
  <c r="AN514" i="15" a="1"/>
  <c r="AN514" i="15" s="1"/>
  <c r="F517" i="14"/>
  <c r="AL515" i="15" a="1"/>
  <c r="AL515" i="15" s="1"/>
  <c r="AJ516" i="15"/>
  <c r="AK515" i="15" a="1"/>
  <c r="AK515" i="15" s="1"/>
  <c r="E516" i="14"/>
  <c r="I516" i="14" s="1"/>
  <c r="L516" i="14"/>
  <c r="G516" i="14"/>
  <c r="K517" i="14" l="1"/>
  <c r="H60" i="16"/>
  <c r="AM515" i="15" a="1"/>
  <c r="AM515" i="15" s="1"/>
  <c r="H29" i="16" s="1"/>
  <c r="AN515" i="15" a="1"/>
  <c r="AN515" i="15" s="1"/>
  <c r="K518" i="14" s="1"/>
  <c r="F518" i="14"/>
  <c r="AJ517" i="15"/>
  <c r="AL516" i="15" a="1"/>
  <c r="AL516" i="15" s="1"/>
  <c r="AK516" i="15" a="1"/>
  <c r="AK516" i="15" s="1"/>
  <c r="E517" i="14"/>
  <c r="I517" i="14" s="1"/>
  <c r="L517" i="14"/>
  <c r="G517" i="14"/>
  <c r="H79" i="16" l="1"/>
  <c r="F6" i="16"/>
  <c r="H45" i="16"/>
  <c r="H54" i="16"/>
  <c r="H75" i="16"/>
  <c r="F31" i="16"/>
  <c r="H16" i="16"/>
  <c r="F60" i="16"/>
  <c r="F32" i="16"/>
  <c r="H8" i="16"/>
  <c r="H32" i="16"/>
  <c r="H5" i="16"/>
  <c r="H20" i="16"/>
  <c r="H72" i="16"/>
  <c r="F50" i="16"/>
  <c r="F65" i="16"/>
  <c r="H10" i="16"/>
  <c r="F46" i="16"/>
  <c r="F76" i="16"/>
  <c r="H55" i="16"/>
  <c r="H77" i="16"/>
  <c r="F72" i="16"/>
  <c r="F36" i="16"/>
  <c r="H81" i="16"/>
  <c r="F9" i="16"/>
  <c r="F25" i="16"/>
  <c r="F20" i="16"/>
  <c r="F38" i="16"/>
  <c r="H18" i="16"/>
  <c r="F83" i="16"/>
  <c r="H35" i="16"/>
  <c r="F82" i="16"/>
  <c r="H74" i="16"/>
  <c r="H21" i="16"/>
  <c r="F48" i="16"/>
  <c r="H33" i="16"/>
  <c r="H14" i="16"/>
  <c r="F59" i="16"/>
  <c r="F17" i="16"/>
  <c r="F39" i="16"/>
  <c r="F57" i="16"/>
  <c r="H69" i="16"/>
  <c r="F16" i="16"/>
  <c r="F41" i="16"/>
  <c r="H27" i="16"/>
  <c r="F14" i="16"/>
  <c r="H41" i="16"/>
  <c r="H36" i="16"/>
  <c r="H31" i="16"/>
  <c r="AM516" i="15" a="1"/>
  <c r="AM516" i="15" s="1"/>
  <c r="AN516" i="15" a="1"/>
  <c r="AN516" i="15" s="1"/>
  <c r="F519" i="14"/>
  <c r="AL517" i="15" a="1"/>
  <c r="AL517" i="15" s="1"/>
  <c r="AJ518" i="15"/>
  <c r="AK517" i="15" a="1"/>
  <c r="AK517" i="15" s="1"/>
  <c r="E518" i="14"/>
  <c r="I518" i="14" s="1"/>
  <c r="L518" i="14"/>
  <c r="G518" i="14"/>
  <c r="K519" i="14" l="1"/>
  <c r="H28" i="16"/>
  <c r="F80" i="16"/>
  <c r="H59" i="16"/>
  <c r="H67" i="16"/>
  <c r="H50" i="16"/>
  <c r="H73" i="16"/>
  <c r="F64" i="16"/>
  <c r="F26" i="16"/>
  <c r="AJ519" i="15"/>
  <c r="AL518" i="15" a="1"/>
  <c r="AL518" i="15" s="1"/>
  <c r="AK518" i="15" a="1"/>
  <c r="AK518" i="15" s="1"/>
  <c r="AM517" i="15" a="1"/>
  <c r="AM517" i="15" s="1"/>
  <c r="AN517" i="15" a="1"/>
  <c r="AN517" i="15" s="1"/>
  <c r="K520" i="14" s="1"/>
  <c r="F520" i="14"/>
  <c r="E519" i="14"/>
  <c r="I519" i="14" s="1"/>
  <c r="L519" i="14"/>
  <c r="G519" i="14"/>
  <c r="E520" i="14" l="1"/>
  <c r="I520" i="14" s="1"/>
  <c r="L520" i="14"/>
  <c r="G520" i="14"/>
  <c r="AM518" i="15" a="1"/>
  <c r="AM518" i="15" s="1"/>
  <c r="AN518" i="15" a="1"/>
  <c r="AN518" i="15" s="1"/>
  <c r="K521" i="14" s="1"/>
  <c r="F521" i="14"/>
  <c r="AL519" i="15" a="1"/>
  <c r="AL519" i="15" s="1"/>
  <c r="AJ520" i="15"/>
  <c r="AK519" i="15" a="1"/>
  <c r="AK519" i="15" s="1"/>
  <c r="AJ521" i="15" l="1"/>
  <c r="AL520" i="15" a="1"/>
  <c r="AL520" i="15" s="1"/>
  <c r="AK520" i="15" a="1"/>
  <c r="AK520" i="15" s="1"/>
  <c r="L521" i="14"/>
  <c r="G521" i="14"/>
  <c r="AM519" i="15" a="1"/>
  <c r="AM519" i="15" s="1"/>
  <c r="AN519" i="15" a="1"/>
  <c r="AN519" i="15" s="1"/>
  <c r="K522" i="14" s="1"/>
  <c r="F522" i="14"/>
  <c r="E521" i="14"/>
  <c r="I521" i="14" s="1"/>
  <c r="E522" i="14" l="1"/>
  <c r="I522" i="14" s="1"/>
  <c r="L522" i="14"/>
  <c r="G522" i="14"/>
  <c r="AM520" i="15" a="1"/>
  <c r="AM520" i="15" s="1"/>
  <c r="AN520" i="15" a="1"/>
  <c r="AN520" i="15" s="1"/>
  <c r="K523" i="14" s="1"/>
  <c r="F523" i="14"/>
  <c r="AL521" i="15" a="1"/>
  <c r="AL521" i="15" s="1"/>
  <c r="AJ522" i="15"/>
  <c r="AK521" i="15" a="1"/>
  <c r="AK521" i="15" s="1"/>
  <c r="AJ523" i="15" l="1"/>
  <c r="AL522" i="15" a="1"/>
  <c r="AL522" i="15" s="1"/>
  <c r="AK522" i="15" a="1"/>
  <c r="AK522" i="15" s="1"/>
  <c r="AM521" i="15" a="1"/>
  <c r="AM521" i="15" s="1"/>
  <c r="AN521" i="15" a="1"/>
  <c r="AN521" i="15" s="1"/>
  <c r="K524" i="14" s="1"/>
  <c r="F524" i="14"/>
  <c r="E523" i="14"/>
  <c r="I523" i="14" s="1"/>
  <c r="L523" i="14"/>
  <c r="G523" i="14"/>
  <c r="E524" i="14" l="1"/>
  <c r="I524" i="14" s="1"/>
  <c r="L524" i="14"/>
  <c r="G524" i="14"/>
  <c r="AM522" i="15" a="1"/>
  <c r="AM522" i="15" s="1"/>
  <c r="AN522" i="15" a="1"/>
  <c r="AN522" i="15" s="1"/>
  <c r="K525" i="14" s="1"/>
  <c r="F525" i="14"/>
  <c r="AL523" i="15" a="1"/>
  <c r="AL523" i="15" s="1"/>
  <c r="AJ524" i="15"/>
  <c r="AK523" i="15" a="1"/>
  <c r="AK523" i="15" s="1"/>
  <c r="AM523" i="15" l="1" a="1"/>
  <c r="AM523" i="15" s="1"/>
  <c r="AN523" i="15" a="1"/>
  <c r="AN523" i="15" s="1"/>
  <c r="K526" i="14" s="1"/>
  <c r="F526" i="14"/>
  <c r="E525" i="14"/>
  <c r="I525" i="14" s="1"/>
  <c r="L525" i="14"/>
  <c r="G525" i="14"/>
  <c r="AJ525" i="15"/>
  <c r="AL524" i="15" a="1"/>
  <c r="AL524" i="15" s="1"/>
  <c r="AK524" i="15" a="1"/>
  <c r="AK524" i="15" s="1"/>
  <c r="AM524" i="15" l="1" a="1"/>
  <c r="AM524" i="15" s="1"/>
  <c r="AN524" i="15" a="1"/>
  <c r="AN524" i="15" s="1"/>
  <c r="K527" i="14" s="1"/>
  <c r="F527" i="14"/>
  <c r="AL525" i="15" a="1"/>
  <c r="AL525" i="15" s="1"/>
  <c r="AJ526" i="15"/>
  <c r="AK525" i="15" a="1"/>
  <c r="AK525" i="15" s="1"/>
  <c r="E526" i="14"/>
  <c r="I526" i="14" s="1"/>
  <c r="L526" i="14"/>
  <c r="G526" i="14"/>
  <c r="AJ527" i="15" l="1"/>
  <c r="AL526" i="15" a="1"/>
  <c r="AL526" i="15" s="1"/>
  <c r="AK526" i="15" a="1"/>
  <c r="AK526" i="15" s="1"/>
  <c r="AM525" i="15" a="1"/>
  <c r="AM525" i="15" s="1"/>
  <c r="AN525" i="15" a="1"/>
  <c r="AN525" i="15" s="1"/>
  <c r="K528" i="14" s="1"/>
  <c r="F528" i="14"/>
  <c r="E527" i="14"/>
  <c r="I527" i="14" s="1"/>
  <c r="L527" i="14"/>
  <c r="G527" i="14"/>
  <c r="E528" i="14" l="1"/>
  <c r="I528" i="14" s="1"/>
  <c r="L528" i="14"/>
  <c r="G528" i="14"/>
  <c r="AM526" i="15" a="1"/>
  <c r="AM526" i="15" s="1"/>
  <c r="AN526" i="15" a="1"/>
  <c r="AN526" i="15" s="1"/>
  <c r="K529" i="14" s="1"/>
  <c r="F529" i="14"/>
  <c r="AL527" i="15" a="1"/>
  <c r="AL527" i="15" s="1"/>
  <c r="AJ528" i="15"/>
  <c r="AK527" i="15" a="1"/>
  <c r="AK527" i="15" s="1"/>
  <c r="AJ529" i="15" l="1"/>
  <c r="AL528" i="15" a="1"/>
  <c r="AL528" i="15" s="1"/>
  <c r="AK528" i="15" a="1"/>
  <c r="AK528" i="15" s="1"/>
  <c r="AM527" i="15" a="1"/>
  <c r="AM527" i="15" s="1"/>
  <c r="AN527" i="15" a="1"/>
  <c r="AN527" i="15" s="1"/>
  <c r="K530" i="14" s="1"/>
  <c r="F530" i="14"/>
  <c r="E529" i="14"/>
  <c r="I529" i="14" s="1"/>
  <c r="L529" i="14"/>
  <c r="G529" i="14"/>
  <c r="E530" i="14" l="1"/>
  <c r="I530" i="14" s="1"/>
  <c r="L530" i="14"/>
  <c r="G530" i="14"/>
  <c r="AM528" i="15" a="1"/>
  <c r="AM528" i="15" s="1"/>
  <c r="AN528" i="15" a="1"/>
  <c r="AN528" i="15" s="1"/>
  <c r="K531" i="14" s="1"/>
  <c r="F531" i="14"/>
  <c r="AL529" i="15" a="1"/>
  <c r="AL529" i="15" s="1"/>
  <c r="AJ530" i="15"/>
  <c r="AK529" i="15" a="1"/>
  <c r="AK529" i="15" s="1"/>
  <c r="L531" i="14" l="1"/>
  <c r="G531" i="14"/>
  <c r="AM529" i="15" a="1"/>
  <c r="AM529" i="15" s="1"/>
  <c r="AN529" i="15" a="1"/>
  <c r="AN529" i="15" s="1"/>
  <c r="K532" i="14" s="1"/>
  <c r="F532" i="14"/>
  <c r="E531" i="14"/>
  <c r="I531" i="14" s="1"/>
  <c r="AJ531" i="15"/>
  <c r="AL530" i="15" a="1"/>
  <c r="AL530" i="15" s="1"/>
  <c r="AK530" i="15" a="1"/>
  <c r="AK530" i="15" s="1"/>
  <c r="AM530" i="15" l="1" a="1"/>
  <c r="AM530" i="15" s="1"/>
  <c r="AN530" i="15" a="1"/>
  <c r="AN530" i="15" s="1"/>
  <c r="K533" i="14" s="1"/>
  <c r="F533" i="14"/>
  <c r="AL531" i="15" a="1"/>
  <c r="AL531" i="15" s="1"/>
  <c r="AJ532" i="15"/>
  <c r="AK531" i="15" a="1"/>
  <c r="AK531" i="15" s="1"/>
  <c r="E532" i="14"/>
  <c r="I532" i="14" s="1"/>
  <c r="L532" i="14"/>
  <c r="G532" i="14"/>
  <c r="AJ533" i="15" l="1"/>
  <c r="AL532" i="15" a="1"/>
  <c r="AL532" i="15" s="1"/>
  <c r="AK532" i="15" a="1"/>
  <c r="AK532" i="15" s="1"/>
  <c r="AM531" i="15" a="1"/>
  <c r="AM531" i="15" s="1"/>
  <c r="AN531" i="15" a="1"/>
  <c r="AN531" i="15" s="1"/>
  <c r="K534" i="14" s="1"/>
  <c r="F534" i="14"/>
  <c r="E533" i="14"/>
  <c r="I533" i="14" s="1"/>
  <c r="L533" i="14"/>
  <c r="G533" i="14"/>
  <c r="E534" i="14" l="1"/>
  <c r="I534" i="14" s="1"/>
  <c r="L534" i="14"/>
  <c r="G534" i="14"/>
  <c r="AM532" i="15" a="1"/>
  <c r="AM532" i="15" s="1"/>
  <c r="AN532" i="15" a="1"/>
  <c r="AN532" i="15" s="1"/>
  <c r="K535" i="14" s="1"/>
  <c r="F535" i="14"/>
  <c r="AL533" i="15" a="1"/>
  <c r="AL533" i="15" s="1"/>
  <c r="AJ534" i="15"/>
  <c r="AK533" i="15" a="1"/>
  <c r="AK533" i="15" s="1"/>
  <c r="AJ535" i="15" l="1"/>
  <c r="AL534" i="15" a="1"/>
  <c r="AL534" i="15" s="1"/>
  <c r="AK534" i="15" a="1"/>
  <c r="AK534" i="15" s="1"/>
  <c r="AM533" i="15" a="1"/>
  <c r="AM533" i="15" s="1"/>
  <c r="AN533" i="15" a="1"/>
  <c r="AN533" i="15" s="1"/>
  <c r="K536" i="14" s="1"/>
  <c r="F536" i="14"/>
  <c r="E535" i="14"/>
  <c r="I535" i="14" s="1"/>
  <c r="L535" i="14"/>
  <c r="G535" i="14"/>
  <c r="E536" i="14" l="1"/>
  <c r="I536" i="14" s="1"/>
  <c r="AM534" i="15" a="1"/>
  <c r="AM534" i="15" s="1"/>
  <c r="AN534" i="15" a="1"/>
  <c r="AN534" i="15" s="1"/>
  <c r="K537" i="14" s="1"/>
  <c r="F537" i="14"/>
  <c r="AL535" i="15" a="1"/>
  <c r="AL535" i="15" s="1"/>
  <c r="AJ536" i="15"/>
  <c r="AK535" i="15" a="1"/>
  <c r="AK535" i="15" s="1"/>
  <c r="L536" i="14"/>
  <c r="G536" i="14"/>
  <c r="AJ537" i="15" l="1"/>
  <c r="AL536" i="15" a="1"/>
  <c r="AL536" i="15" s="1"/>
  <c r="AK536" i="15" a="1"/>
  <c r="AK536" i="15" s="1"/>
  <c r="AM535" i="15" a="1"/>
  <c r="AM535" i="15" s="1"/>
  <c r="AN535" i="15" a="1"/>
  <c r="AN535" i="15" s="1"/>
  <c r="K538" i="14" s="1"/>
  <c r="F538" i="14"/>
  <c r="E537" i="14"/>
  <c r="I537" i="14" s="1"/>
  <c r="L537" i="14"/>
  <c r="G537" i="14"/>
  <c r="E538" i="14" l="1"/>
  <c r="I538" i="14" s="1"/>
  <c r="L538" i="14"/>
  <c r="G538" i="14"/>
  <c r="AM536" i="15" a="1"/>
  <c r="AM536" i="15" s="1"/>
  <c r="AN536" i="15" a="1"/>
  <c r="AN536" i="15" s="1"/>
  <c r="K539" i="14" s="1"/>
  <c r="F539" i="14"/>
  <c r="AL537" i="15" a="1"/>
  <c r="AL537" i="15" s="1"/>
  <c r="AJ538" i="15"/>
  <c r="AK537" i="15" a="1"/>
  <c r="AK537" i="15" s="1"/>
  <c r="E539" i="14" l="1"/>
  <c r="I539" i="14" s="1"/>
  <c r="L539" i="14"/>
  <c r="G539" i="14"/>
  <c r="AJ539" i="15"/>
  <c r="AL538" i="15" a="1"/>
  <c r="AL538" i="15" s="1"/>
  <c r="AK538" i="15" a="1"/>
  <c r="AK538" i="15" s="1"/>
  <c r="AM537" i="15" a="1"/>
  <c r="AM537" i="15" s="1"/>
  <c r="AN537" i="15" a="1"/>
  <c r="AN537" i="15" s="1"/>
  <c r="K540" i="14" s="1"/>
  <c r="F540" i="14"/>
  <c r="E540" i="14" l="1"/>
  <c r="I540" i="14" s="1"/>
  <c r="L540" i="14"/>
  <c r="G540" i="14"/>
  <c r="AM538" i="15" a="1"/>
  <c r="AM538" i="15" s="1"/>
  <c r="AN538" i="15" a="1"/>
  <c r="AN538" i="15" s="1"/>
  <c r="K541" i="14" s="1"/>
  <c r="F541" i="14"/>
  <c r="AL539" i="15" a="1"/>
  <c r="AL539" i="15" s="1"/>
  <c r="AJ540" i="15"/>
  <c r="AK539" i="15" a="1"/>
  <c r="AK539" i="15" s="1"/>
  <c r="E541" i="14" l="1"/>
  <c r="I541" i="14" s="1"/>
  <c r="L541" i="14"/>
  <c r="G541" i="14"/>
  <c r="AJ541" i="15"/>
  <c r="AL540" i="15" a="1"/>
  <c r="AL540" i="15" s="1"/>
  <c r="AK540" i="15" a="1"/>
  <c r="AK540" i="15" s="1"/>
  <c r="AM539" i="15" a="1"/>
  <c r="AM539" i="15" s="1"/>
  <c r="AN539" i="15" a="1"/>
  <c r="AN539" i="15" s="1"/>
  <c r="K542" i="14" s="1"/>
  <c r="F542" i="14"/>
  <c r="L542" i="14" l="1"/>
  <c r="G542" i="14"/>
  <c r="AL541" i="15" a="1"/>
  <c r="AL541" i="15" s="1"/>
  <c r="AJ542" i="15"/>
  <c r="AK541" i="15" a="1"/>
  <c r="AK541" i="15" s="1"/>
  <c r="E542" i="14"/>
  <c r="I542" i="14" s="1"/>
  <c r="AM540" i="15" a="1"/>
  <c r="AM540" i="15" s="1"/>
  <c r="AN540" i="15" a="1"/>
  <c r="AN540" i="15" s="1"/>
  <c r="K543" i="14" s="1"/>
  <c r="F543" i="14"/>
  <c r="AJ543" i="15" l="1"/>
  <c r="AL542" i="15" a="1"/>
  <c r="AL542" i="15" s="1"/>
  <c r="AK542" i="15" a="1"/>
  <c r="AK542" i="15" s="1"/>
  <c r="E543" i="14"/>
  <c r="I543" i="14" s="1"/>
  <c r="AM541" i="15" a="1"/>
  <c r="AM541" i="15" s="1"/>
  <c r="AN541" i="15" a="1"/>
  <c r="AN541" i="15" s="1"/>
  <c r="K544" i="14" s="1"/>
  <c r="F544" i="14"/>
  <c r="L543" i="14"/>
  <c r="G543" i="14"/>
  <c r="E544" i="14" l="1"/>
  <c r="I544" i="14" s="1"/>
  <c r="L544" i="14"/>
  <c r="G544" i="14"/>
  <c r="AM542" i="15" a="1"/>
  <c r="AM542" i="15" s="1"/>
  <c r="AN542" i="15" a="1"/>
  <c r="AN542" i="15" s="1"/>
  <c r="K545" i="14" s="1"/>
  <c r="F545" i="14"/>
  <c r="AL543" i="15" a="1"/>
  <c r="AL543" i="15" s="1"/>
  <c r="AJ544" i="15"/>
  <c r="AK543" i="15" a="1"/>
  <c r="AK543" i="15" s="1"/>
  <c r="L545" i="14" l="1"/>
  <c r="G545" i="14"/>
  <c r="AJ545" i="15"/>
  <c r="AL544" i="15" a="1"/>
  <c r="AL544" i="15" s="1"/>
  <c r="AK544" i="15" a="1"/>
  <c r="AK544" i="15" s="1"/>
  <c r="AM543" i="15" a="1"/>
  <c r="AM543" i="15" s="1"/>
  <c r="AN543" i="15" a="1"/>
  <c r="AN543" i="15" s="1"/>
  <c r="K546" i="14" s="1"/>
  <c r="F546" i="14"/>
  <c r="E545" i="14"/>
  <c r="I545" i="14" s="1"/>
  <c r="L546" i="14" l="1"/>
  <c r="G546" i="14"/>
  <c r="AM544" i="15" a="1"/>
  <c r="AM544" i="15" s="1"/>
  <c r="AN544" i="15" a="1"/>
  <c r="AN544" i="15" s="1"/>
  <c r="K547" i="14" s="1"/>
  <c r="F547" i="14"/>
  <c r="AL545" i="15" a="1"/>
  <c r="AL545" i="15" s="1"/>
  <c r="AJ546" i="15"/>
  <c r="AK545" i="15" a="1"/>
  <c r="AK545" i="15" s="1"/>
  <c r="E546" i="14"/>
  <c r="I546" i="14" s="1"/>
  <c r="L547" i="14" l="1"/>
  <c r="G547" i="14"/>
  <c r="AJ547" i="15"/>
  <c r="AL546" i="15" a="1"/>
  <c r="AL546" i="15" s="1"/>
  <c r="AK546" i="15" a="1"/>
  <c r="AK546" i="15" s="1"/>
  <c r="AM545" i="15" a="1"/>
  <c r="AM545" i="15" s="1"/>
  <c r="AN545" i="15" a="1"/>
  <c r="AN545" i="15" s="1"/>
  <c r="K548" i="14" s="1"/>
  <c r="F548" i="14"/>
  <c r="E547" i="14"/>
  <c r="I547" i="14" s="1"/>
  <c r="AM546" i="15" l="1" a="1"/>
  <c r="AM546" i="15" s="1"/>
  <c r="AN546" i="15" a="1"/>
  <c r="AN546" i="15" s="1"/>
  <c r="K549" i="14" s="1"/>
  <c r="F549" i="14"/>
  <c r="AL547" i="15" a="1"/>
  <c r="AL547" i="15" s="1"/>
  <c r="AJ548" i="15"/>
  <c r="AK547" i="15" a="1"/>
  <c r="AK547" i="15" s="1"/>
  <c r="E548" i="14"/>
  <c r="I548" i="14" s="1"/>
  <c r="L548" i="14"/>
  <c r="G548" i="14"/>
  <c r="AJ549" i="15" l="1"/>
  <c r="AL548" i="15" a="1"/>
  <c r="AL548" i="15" s="1"/>
  <c r="AK548" i="15" a="1"/>
  <c r="AK548" i="15" s="1"/>
  <c r="AM547" i="15" a="1"/>
  <c r="AM547" i="15" s="1"/>
  <c r="AN547" i="15" a="1"/>
  <c r="AN547" i="15" s="1"/>
  <c r="K550" i="14" s="1"/>
  <c r="F550" i="14"/>
  <c r="E549" i="14"/>
  <c r="I549" i="14" s="1"/>
  <c r="L549" i="14"/>
  <c r="G549" i="14"/>
  <c r="E550" i="14" l="1"/>
  <c r="I550" i="14" s="1"/>
  <c r="L550" i="14"/>
  <c r="G550" i="14"/>
  <c r="AM548" i="15" a="1"/>
  <c r="AM548" i="15" s="1"/>
  <c r="AN548" i="15" a="1"/>
  <c r="AN548" i="15" s="1"/>
  <c r="K551" i="14" s="1"/>
  <c r="F551" i="14"/>
  <c r="AL549" i="15" a="1"/>
  <c r="AL549" i="15" s="1"/>
  <c r="AJ550" i="15"/>
  <c r="AK549" i="15" a="1"/>
  <c r="AK549" i="15" s="1"/>
  <c r="AJ551" i="15" l="1"/>
  <c r="AL550" i="15" a="1"/>
  <c r="AL550" i="15" s="1"/>
  <c r="AK550" i="15" a="1"/>
  <c r="AK550" i="15" s="1"/>
  <c r="AM549" i="15" a="1"/>
  <c r="AM549" i="15" s="1"/>
  <c r="AN549" i="15" a="1"/>
  <c r="AN549" i="15" s="1"/>
  <c r="K552" i="14" s="1"/>
  <c r="F552" i="14"/>
  <c r="E551" i="14"/>
  <c r="I551" i="14" s="1"/>
  <c r="L551" i="14"/>
  <c r="G551" i="14"/>
  <c r="E552" i="14" l="1"/>
  <c r="I552" i="14" s="1"/>
  <c r="L552" i="14"/>
  <c r="G552" i="14"/>
  <c r="AM550" i="15" a="1"/>
  <c r="AM550" i="15" s="1"/>
  <c r="AN550" i="15" a="1"/>
  <c r="AN550" i="15" s="1"/>
  <c r="K553" i="14" s="1"/>
  <c r="F553" i="14"/>
  <c r="AL551" i="15" a="1"/>
  <c r="AL551" i="15" s="1"/>
  <c r="AJ552" i="15"/>
  <c r="AK551" i="15" a="1"/>
  <c r="AK551" i="15" s="1"/>
  <c r="AM551" i="15" l="1" a="1"/>
  <c r="AM551" i="15" s="1"/>
  <c r="AN551" i="15" a="1"/>
  <c r="AN551" i="15" s="1"/>
  <c r="K554" i="14" s="1"/>
  <c r="F554" i="14"/>
  <c r="AJ553" i="15"/>
  <c r="AL552" i="15" a="1"/>
  <c r="AL552" i="15" s="1"/>
  <c r="AK552" i="15" a="1"/>
  <c r="AK552" i="15" s="1"/>
  <c r="E553" i="14"/>
  <c r="I553" i="14" s="1"/>
  <c r="L553" i="14"/>
  <c r="G553" i="14"/>
  <c r="AM552" i="15" l="1" a="1"/>
  <c r="AM552" i="15" s="1"/>
  <c r="AN552" i="15" a="1"/>
  <c r="AN552" i="15" s="1"/>
  <c r="K555" i="14" s="1"/>
  <c r="F555" i="14"/>
  <c r="AL553" i="15" a="1"/>
  <c r="AL553" i="15" s="1"/>
  <c r="AJ554" i="15"/>
  <c r="AK553" i="15" a="1"/>
  <c r="AK553" i="15" s="1"/>
  <c r="E554" i="14"/>
  <c r="I554" i="14" s="1"/>
  <c r="L554" i="14"/>
  <c r="G554" i="14"/>
  <c r="AJ555" i="15" l="1"/>
  <c r="AL554" i="15" a="1"/>
  <c r="AL554" i="15" s="1"/>
  <c r="AK554" i="15" a="1"/>
  <c r="AK554" i="15" s="1"/>
  <c r="AM553" i="15" a="1"/>
  <c r="AM553" i="15" s="1"/>
  <c r="AN553" i="15" a="1"/>
  <c r="AN553" i="15" s="1"/>
  <c r="K556" i="14" s="1"/>
  <c r="F556" i="14"/>
  <c r="E555" i="14"/>
  <c r="I555" i="14" s="1"/>
  <c r="L555" i="14"/>
  <c r="G555" i="14"/>
  <c r="E556" i="14" l="1"/>
  <c r="I556" i="14" s="1"/>
  <c r="L556" i="14"/>
  <c r="G556" i="14"/>
  <c r="AM554" i="15" a="1"/>
  <c r="AM554" i="15" s="1"/>
  <c r="AN554" i="15" a="1"/>
  <c r="AN554" i="15" s="1"/>
  <c r="K557" i="14" s="1"/>
  <c r="F557" i="14"/>
  <c r="AL555" i="15" a="1"/>
  <c r="AL555" i="15" s="1"/>
  <c r="AJ556" i="15"/>
  <c r="AK555" i="15" a="1"/>
  <c r="AK555" i="15" s="1"/>
  <c r="AJ557" i="15" l="1"/>
  <c r="AL556" i="15" a="1"/>
  <c r="AL556" i="15" s="1"/>
  <c r="AK556" i="15" a="1"/>
  <c r="AK556" i="15" s="1"/>
  <c r="AM555" i="15" a="1"/>
  <c r="AM555" i="15" s="1"/>
  <c r="AN555" i="15" a="1"/>
  <c r="AN555" i="15" s="1"/>
  <c r="K558" i="14" s="1"/>
  <c r="F558" i="14"/>
  <c r="E557" i="14"/>
  <c r="I557" i="14" s="1"/>
  <c r="L557" i="14"/>
  <c r="G557" i="14"/>
  <c r="E558" i="14" l="1"/>
  <c r="I558" i="14" s="1"/>
  <c r="L558" i="14"/>
  <c r="G558" i="14"/>
  <c r="AM556" i="15" a="1"/>
  <c r="AM556" i="15" s="1"/>
  <c r="AN556" i="15" a="1"/>
  <c r="AN556" i="15" s="1"/>
  <c r="K559" i="14" s="1"/>
  <c r="F559" i="14"/>
  <c r="AL557" i="15" a="1"/>
  <c r="AL557" i="15" s="1"/>
  <c r="AJ558" i="15"/>
  <c r="AK557" i="15" a="1"/>
  <c r="AK557" i="15" s="1"/>
  <c r="AJ559" i="15" l="1"/>
  <c r="AL558" i="15" a="1"/>
  <c r="AL558" i="15" s="1"/>
  <c r="AK558" i="15" a="1"/>
  <c r="AK558" i="15" s="1"/>
  <c r="AM557" i="15" a="1"/>
  <c r="AM557" i="15" s="1"/>
  <c r="AN557" i="15" a="1"/>
  <c r="AN557" i="15" s="1"/>
  <c r="K560" i="14" s="1"/>
  <c r="F560" i="14"/>
  <c r="E559" i="14"/>
  <c r="I559" i="14" s="1"/>
  <c r="L559" i="14"/>
  <c r="G559" i="14"/>
  <c r="E560" i="14" l="1"/>
  <c r="I560" i="14" s="1"/>
  <c r="L560" i="14"/>
  <c r="G560" i="14"/>
  <c r="AM558" i="15" a="1"/>
  <c r="AM558" i="15" s="1"/>
  <c r="AN558" i="15" a="1"/>
  <c r="AN558" i="15" s="1"/>
  <c r="K561" i="14" s="1"/>
  <c r="F561" i="14"/>
  <c r="AL559" i="15" a="1"/>
  <c r="AL559" i="15" s="1"/>
  <c r="AJ560" i="15"/>
  <c r="AK559" i="15" a="1"/>
  <c r="AK559" i="15" s="1"/>
  <c r="AJ561" i="15" l="1"/>
  <c r="AL560" i="15" a="1"/>
  <c r="AL560" i="15" s="1"/>
  <c r="AK560" i="15" a="1"/>
  <c r="AK560" i="15" s="1"/>
  <c r="AM559" i="15" a="1"/>
  <c r="AM559" i="15" s="1"/>
  <c r="AN559" i="15" a="1"/>
  <c r="AN559" i="15" s="1"/>
  <c r="K562" i="14" s="1"/>
  <c r="F562" i="14"/>
  <c r="L561" i="14"/>
  <c r="G561" i="14"/>
  <c r="E561" i="14"/>
  <c r="I561" i="14" s="1"/>
  <c r="E562" i="14" l="1"/>
  <c r="I562" i="14" s="1"/>
  <c r="L562" i="14"/>
  <c r="G562" i="14"/>
  <c r="AM560" i="15" a="1"/>
  <c r="AM560" i="15" s="1"/>
  <c r="AN560" i="15" a="1"/>
  <c r="AN560" i="15" s="1"/>
  <c r="K563" i="14" s="1"/>
  <c r="F563" i="14"/>
  <c r="AL561" i="15" a="1"/>
  <c r="AL561" i="15" s="1"/>
  <c r="AJ562" i="15"/>
  <c r="AK561" i="15" a="1"/>
  <c r="AK561" i="15" s="1"/>
  <c r="E563" i="14" l="1"/>
  <c r="I563" i="14" s="1"/>
  <c r="AJ563" i="15"/>
  <c r="AL562" i="15" a="1"/>
  <c r="AL562" i="15" s="1"/>
  <c r="AK562" i="15" a="1"/>
  <c r="AK562" i="15" s="1"/>
  <c r="L563" i="14"/>
  <c r="G563" i="14"/>
  <c r="AM561" i="15" a="1"/>
  <c r="AM561" i="15" s="1"/>
  <c r="AN561" i="15" a="1"/>
  <c r="AN561" i="15" s="1"/>
  <c r="K564" i="14" s="1"/>
  <c r="F564" i="14"/>
  <c r="E564" i="14" l="1"/>
  <c r="I564" i="14" s="1"/>
  <c r="L564" i="14"/>
  <c r="G564" i="14"/>
  <c r="AM562" i="15" a="1"/>
  <c r="AM562" i="15" s="1"/>
  <c r="AN562" i="15" a="1"/>
  <c r="AN562" i="15" s="1"/>
  <c r="K565" i="14" s="1"/>
  <c r="F565" i="14"/>
  <c r="AL563" i="15" a="1"/>
  <c r="AL563" i="15" s="1"/>
  <c r="AJ564" i="15"/>
  <c r="AK563" i="15" a="1"/>
  <c r="AK563" i="15" s="1"/>
  <c r="E565" i="14" l="1"/>
  <c r="I565" i="14" s="1"/>
  <c r="L565" i="14"/>
  <c r="G565" i="14"/>
  <c r="AJ565" i="15"/>
  <c r="AL564" i="15" a="1"/>
  <c r="AL564" i="15" s="1"/>
  <c r="AK564" i="15" a="1"/>
  <c r="AK564" i="15" s="1"/>
  <c r="AM563" i="15" a="1"/>
  <c r="AM563" i="15" s="1"/>
  <c r="AN563" i="15" a="1"/>
  <c r="AN563" i="15" s="1"/>
  <c r="K566" i="14" s="1"/>
  <c r="F566" i="14"/>
  <c r="AM564" i="15" l="1" a="1"/>
  <c r="AM564" i="15" s="1"/>
  <c r="AN564" i="15" a="1"/>
  <c r="AN564" i="15" s="1"/>
  <c r="K567" i="14" s="1"/>
  <c r="F567" i="14"/>
  <c r="AL565" i="15" a="1"/>
  <c r="AL565" i="15" s="1"/>
  <c r="AJ566" i="15"/>
  <c r="AK565" i="15" a="1"/>
  <c r="AK565" i="15" s="1"/>
  <c r="E566" i="14"/>
  <c r="I566" i="14" s="1"/>
  <c r="L566" i="14"/>
  <c r="G566" i="14"/>
  <c r="AM565" i="15" l="1" a="1"/>
  <c r="AM565" i="15" s="1"/>
  <c r="AN565" i="15" a="1"/>
  <c r="AN565" i="15" s="1"/>
  <c r="K568" i="14" s="1"/>
  <c r="F568" i="14"/>
  <c r="E567" i="14"/>
  <c r="I567" i="14" s="1"/>
  <c r="L567" i="14"/>
  <c r="G567" i="14"/>
  <c r="AJ567" i="15"/>
  <c r="AL566" i="15" a="1"/>
  <c r="AL566" i="15" s="1"/>
  <c r="AK566" i="15" a="1"/>
  <c r="AK566" i="15" s="1"/>
  <c r="AM566" i="15" l="1" a="1"/>
  <c r="AM566" i="15" s="1"/>
  <c r="AN566" i="15" a="1"/>
  <c r="AN566" i="15" s="1"/>
  <c r="K569" i="14" s="1"/>
  <c r="F569" i="14"/>
  <c r="AL567" i="15" a="1"/>
  <c r="AL567" i="15" s="1"/>
  <c r="AJ568" i="15"/>
  <c r="AK567" i="15" a="1"/>
  <c r="AK567" i="15" s="1"/>
  <c r="E568" i="14"/>
  <c r="I568" i="14" s="1"/>
  <c r="L568" i="14"/>
  <c r="G568" i="14"/>
  <c r="AJ569" i="15" l="1"/>
  <c r="AL568" i="15" a="1"/>
  <c r="AL568" i="15" s="1"/>
  <c r="AK568" i="15" a="1"/>
  <c r="AK568" i="15" s="1"/>
  <c r="AM567" i="15" a="1"/>
  <c r="AM567" i="15" s="1"/>
  <c r="AN567" i="15" a="1"/>
  <c r="AN567" i="15" s="1"/>
  <c r="K570" i="14" s="1"/>
  <c r="F570" i="14"/>
  <c r="E569" i="14"/>
  <c r="I569" i="14" s="1"/>
  <c r="L569" i="14"/>
  <c r="G569" i="14"/>
  <c r="E570" i="14" l="1"/>
  <c r="I570" i="14" s="1"/>
  <c r="L570" i="14"/>
  <c r="G570" i="14"/>
  <c r="AM568" i="15" a="1"/>
  <c r="AM568" i="15" s="1"/>
  <c r="AN568" i="15" a="1"/>
  <c r="AN568" i="15" s="1"/>
  <c r="K571" i="14" s="1"/>
  <c r="F571" i="14"/>
  <c r="AL569" i="15" a="1"/>
  <c r="AL569" i="15" s="1"/>
  <c r="AJ570" i="15"/>
  <c r="AK569" i="15" a="1"/>
  <c r="AK569" i="15" s="1"/>
  <c r="AM569" i="15" l="1" a="1"/>
  <c r="AM569" i="15" s="1"/>
  <c r="AN569" i="15" a="1"/>
  <c r="AN569" i="15" s="1"/>
  <c r="K572" i="14" s="1"/>
  <c r="F572" i="14"/>
  <c r="E571" i="14"/>
  <c r="I571" i="14" s="1"/>
  <c r="AJ571" i="15"/>
  <c r="AL570" i="15" a="1"/>
  <c r="AL570" i="15" s="1"/>
  <c r="AK570" i="15" a="1"/>
  <c r="AK570" i="15" s="1"/>
  <c r="L571" i="14"/>
  <c r="G571" i="14"/>
  <c r="AM570" i="15" l="1" a="1"/>
  <c r="AM570" i="15" s="1"/>
  <c r="AN570" i="15" a="1"/>
  <c r="AN570" i="15" s="1"/>
  <c r="K573" i="14" s="1"/>
  <c r="F573" i="14"/>
  <c r="E572" i="14"/>
  <c r="I572" i="14" s="1"/>
  <c r="AL571" i="15" a="1"/>
  <c r="AL571" i="15" s="1"/>
  <c r="AJ572" i="15"/>
  <c r="AK571" i="15" a="1"/>
  <c r="AK571" i="15" s="1"/>
  <c r="L572" i="14"/>
  <c r="G572" i="14"/>
  <c r="L573" i="14" l="1"/>
  <c r="G573" i="14"/>
  <c r="AJ573" i="15"/>
  <c r="AL572" i="15" a="1"/>
  <c r="AL572" i="15" s="1"/>
  <c r="AK572" i="15" a="1"/>
  <c r="AK572" i="15" s="1"/>
  <c r="AM571" i="15" a="1"/>
  <c r="AM571" i="15" s="1"/>
  <c r="AN571" i="15" a="1"/>
  <c r="AN571" i="15" s="1"/>
  <c r="K574" i="14" s="1"/>
  <c r="F574" i="14"/>
  <c r="E573" i="14"/>
  <c r="I573" i="14" s="1"/>
  <c r="E574" i="14" l="1"/>
  <c r="I574" i="14" s="1"/>
  <c r="L574" i="14"/>
  <c r="G574" i="14"/>
  <c r="AM572" i="15" a="1"/>
  <c r="AM572" i="15" s="1"/>
  <c r="AN572" i="15" a="1"/>
  <c r="AN572" i="15" s="1"/>
  <c r="K575" i="14" s="1"/>
  <c r="F575" i="14"/>
  <c r="AL573" i="15" a="1"/>
  <c r="AL573" i="15" s="1"/>
  <c r="AJ574" i="15"/>
  <c r="AK573" i="15" a="1"/>
  <c r="AK573" i="15" s="1"/>
  <c r="AM573" i="15" l="1" a="1"/>
  <c r="AM573" i="15" s="1"/>
  <c r="AN573" i="15" a="1"/>
  <c r="AN573" i="15" s="1"/>
  <c r="K576" i="14" s="1"/>
  <c r="F576" i="14"/>
  <c r="AJ575" i="15"/>
  <c r="AL574" i="15" a="1"/>
  <c r="AL574" i="15" s="1"/>
  <c r="AK574" i="15" a="1"/>
  <c r="AK574" i="15" s="1"/>
  <c r="E575" i="14"/>
  <c r="I575" i="14" s="1"/>
  <c r="L575" i="14"/>
  <c r="G575" i="14"/>
  <c r="AM574" i="15" l="1" a="1"/>
  <c r="AM574" i="15" s="1"/>
  <c r="AN574" i="15" a="1"/>
  <c r="AN574" i="15" s="1"/>
  <c r="K577" i="14" s="1"/>
  <c r="F577" i="14"/>
  <c r="AL575" i="15" a="1"/>
  <c r="AL575" i="15" s="1"/>
  <c r="AJ576" i="15"/>
  <c r="AK575" i="15" a="1"/>
  <c r="AK575" i="15" s="1"/>
  <c r="E576" i="14"/>
  <c r="I576" i="14" s="1"/>
  <c r="L576" i="14"/>
  <c r="G576" i="14"/>
  <c r="L577" i="14" l="1"/>
  <c r="G577" i="14"/>
  <c r="AJ577" i="15"/>
  <c r="AL576" i="15" a="1"/>
  <c r="AL576" i="15" s="1"/>
  <c r="AK576" i="15" a="1"/>
  <c r="AK576" i="15" s="1"/>
  <c r="AM575" i="15" a="1"/>
  <c r="AM575" i="15" s="1"/>
  <c r="AN575" i="15" a="1"/>
  <c r="AN575" i="15" s="1"/>
  <c r="K578" i="14" s="1"/>
  <c r="F578" i="14"/>
  <c r="E577" i="14"/>
  <c r="I577" i="14" s="1"/>
  <c r="E578" i="14" l="1"/>
  <c r="I578" i="14" s="1"/>
  <c r="L578" i="14"/>
  <c r="G578" i="14"/>
  <c r="AM576" i="15" a="1"/>
  <c r="AM576" i="15" s="1"/>
  <c r="AN576" i="15" a="1"/>
  <c r="AN576" i="15" s="1"/>
  <c r="K579" i="14" s="1"/>
  <c r="F579" i="14"/>
  <c r="AL577" i="15" a="1"/>
  <c r="AL577" i="15" s="1"/>
  <c r="AJ578" i="15"/>
  <c r="AK577" i="15" a="1"/>
  <c r="AK577" i="15" s="1"/>
  <c r="E579" i="14" l="1"/>
  <c r="I579" i="14" s="1"/>
  <c r="L579" i="14"/>
  <c r="G579" i="14"/>
  <c r="AJ579" i="15"/>
  <c r="AL578" i="15" a="1"/>
  <c r="AL578" i="15" s="1"/>
  <c r="AK578" i="15" a="1"/>
  <c r="AK578" i="15" s="1"/>
  <c r="AM577" i="15" a="1"/>
  <c r="AM577" i="15" s="1"/>
  <c r="AN577" i="15" a="1"/>
  <c r="AN577" i="15" s="1"/>
  <c r="K580" i="14" s="1"/>
  <c r="F580" i="14"/>
  <c r="E580" i="14" l="1"/>
  <c r="I580" i="14" s="1"/>
  <c r="L580" i="14"/>
  <c r="G580" i="14"/>
  <c r="AM578" i="15" a="1"/>
  <c r="AM578" i="15" s="1"/>
  <c r="AN578" i="15" a="1"/>
  <c r="AN578" i="15" s="1"/>
  <c r="K581" i="14" s="1"/>
  <c r="F581" i="14"/>
  <c r="AL579" i="15" a="1"/>
  <c r="AL579" i="15" s="1"/>
  <c r="AJ580" i="15"/>
  <c r="AK579" i="15" a="1"/>
  <c r="AK579" i="15" s="1"/>
  <c r="AJ581" i="15" l="1"/>
  <c r="AL580" i="15" a="1"/>
  <c r="AL580" i="15" s="1"/>
  <c r="AK580" i="15" a="1"/>
  <c r="AK580" i="15" s="1"/>
  <c r="AM579" i="15" a="1"/>
  <c r="AM579" i="15" s="1"/>
  <c r="AN579" i="15" a="1"/>
  <c r="AN579" i="15" s="1"/>
  <c r="K582" i="14" s="1"/>
  <c r="F582" i="14"/>
  <c r="E581" i="14"/>
  <c r="I581" i="14" s="1"/>
  <c r="L581" i="14"/>
  <c r="G581" i="14"/>
  <c r="L582" i="14" l="1"/>
  <c r="G582" i="14"/>
  <c r="AM580" i="15" a="1"/>
  <c r="AM580" i="15" s="1"/>
  <c r="AN580" i="15" a="1"/>
  <c r="AN580" i="15" s="1"/>
  <c r="K583" i="14" s="1"/>
  <c r="F583" i="14"/>
  <c r="AL581" i="15" a="1"/>
  <c r="AL581" i="15" s="1"/>
  <c r="AJ582" i="15"/>
  <c r="AK581" i="15" a="1"/>
  <c r="AK581" i="15" s="1"/>
  <c r="E582" i="14"/>
  <c r="I582" i="14" s="1"/>
  <c r="L583" i="14" l="1"/>
  <c r="G583" i="14"/>
  <c r="AJ583" i="15"/>
  <c r="AL582" i="15" a="1"/>
  <c r="AL582" i="15" s="1"/>
  <c r="AK582" i="15" a="1"/>
  <c r="AK582" i="15" s="1"/>
  <c r="AM581" i="15" a="1"/>
  <c r="AM581" i="15" s="1"/>
  <c r="AN581" i="15" a="1"/>
  <c r="AN581" i="15" s="1"/>
  <c r="K584" i="14" s="1"/>
  <c r="F584" i="14"/>
  <c r="E583" i="14"/>
  <c r="I583" i="14" s="1"/>
  <c r="AM582" i="15" l="1" a="1"/>
  <c r="AM582" i="15" s="1"/>
  <c r="AN582" i="15" a="1"/>
  <c r="AN582" i="15" s="1"/>
  <c r="K585" i="14" s="1"/>
  <c r="F585" i="14"/>
  <c r="AL583" i="15" a="1"/>
  <c r="AL583" i="15" s="1"/>
  <c r="AJ584" i="15"/>
  <c r="AK583" i="15" a="1"/>
  <c r="AK583" i="15" s="1"/>
  <c r="E584" i="14"/>
  <c r="I584" i="14" s="1"/>
  <c r="L584" i="14"/>
  <c r="G584" i="14"/>
  <c r="AM583" i="15" l="1" a="1"/>
  <c r="AM583" i="15" s="1"/>
  <c r="AN583" i="15" a="1"/>
  <c r="AN583" i="15" s="1"/>
  <c r="K586" i="14" s="1"/>
  <c r="F586" i="14"/>
  <c r="E585" i="14"/>
  <c r="I585" i="14" s="1"/>
  <c r="L585" i="14"/>
  <c r="G585" i="14"/>
  <c r="AJ585" i="15"/>
  <c r="AL584" i="15" a="1"/>
  <c r="AL584" i="15" s="1"/>
  <c r="AK584" i="15" a="1"/>
  <c r="AK584" i="15" s="1"/>
  <c r="AM584" i="15" l="1" a="1"/>
  <c r="AM584" i="15" s="1"/>
  <c r="AN584" i="15" a="1"/>
  <c r="AN584" i="15" s="1"/>
  <c r="K587" i="14" s="1"/>
  <c r="F587" i="14"/>
  <c r="AL585" i="15" a="1"/>
  <c r="AL585" i="15" s="1"/>
  <c r="AJ586" i="15"/>
  <c r="AK585" i="15" a="1"/>
  <c r="AK585" i="15" s="1"/>
  <c r="E586" i="14"/>
  <c r="I586" i="14" s="1"/>
  <c r="L586" i="14"/>
  <c r="G586" i="14"/>
  <c r="AJ587" i="15" l="1"/>
  <c r="AL586" i="15" a="1"/>
  <c r="AL586" i="15" s="1"/>
  <c r="AK586" i="15" a="1"/>
  <c r="AK586" i="15" s="1"/>
  <c r="AM585" i="15" a="1"/>
  <c r="AM585" i="15" s="1"/>
  <c r="AN585" i="15" a="1"/>
  <c r="AN585" i="15" s="1"/>
  <c r="K588" i="14" s="1"/>
  <c r="F588" i="14"/>
  <c r="E587" i="14"/>
  <c r="I587" i="14" s="1"/>
  <c r="L587" i="14"/>
  <c r="G587" i="14"/>
  <c r="E588" i="14" l="1"/>
  <c r="I588" i="14" s="1"/>
  <c r="L588" i="14"/>
  <c r="G588" i="14"/>
  <c r="AM586" i="15" a="1"/>
  <c r="AM586" i="15" s="1"/>
  <c r="AN586" i="15" a="1"/>
  <c r="AN586" i="15" s="1"/>
  <c r="K589" i="14" s="1"/>
  <c r="F589" i="14"/>
  <c r="AL587" i="15" a="1"/>
  <c r="AL587" i="15" s="1"/>
  <c r="AJ588" i="15"/>
  <c r="AK587" i="15" a="1"/>
  <c r="AK587" i="15" s="1"/>
  <c r="AJ589" i="15" l="1"/>
  <c r="AL588" i="15" a="1"/>
  <c r="AL588" i="15" s="1"/>
  <c r="AK588" i="15" a="1"/>
  <c r="AK588" i="15" s="1"/>
  <c r="AM587" i="15" a="1"/>
  <c r="AM587" i="15" s="1"/>
  <c r="AN587" i="15" a="1"/>
  <c r="AN587" i="15" s="1"/>
  <c r="K590" i="14" s="1"/>
  <c r="F590" i="14"/>
  <c r="E589" i="14"/>
  <c r="I589" i="14" s="1"/>
  <c r="L589" i="14"/>
  <c r="G589" i="14"/>
  <c r="E590" i="14" l="1"/>
  <c r="I590" i="14" s="1"/>
  <c r="L590" i="14"/>
  <c r="G590" i="14"/>
  <c r="AM588" i="15" a="1"/>
  <c r="AM588" i="15" s="1"/>
  <c r="AN588" i="15" a="1"/>
  <c r="AN588" i="15" s="1"/>
  <c r="K591" i="14" s="1"/>
  <c r="F591" i="14"/>
  <c r="AL589" i="15" a="1"/>
  <c r="AL589" i="15" s="1"/>
  <c r="AJ590" i="15"/>
  <c r="AK589" i="15" a="1"/>
  <c r="AK589" i="15" s="1"/>
  <c r="L591" i="14" l="1"/>
  <c r="G591" i="14"/>
  <c r="E591" i="14"/>
  <c r="I591" i="14" s="1"/>
  <c r="AJ591" i="15"/>
  <c r="AL590" i="15" a="1"/>
  <c r="AL590" i="15" s="1"/>
  <c r="AK590" i="15" a="1"/>
  <c r="AK590" i="15" s="1"/>
  <c r="AM589" i="15" a="1"/>
  <c r="AM589" i="15" s="1"/>
  <c r="AN589" i="15" a="1"/>
  <c r="AN589" i="15" s="1"/>
  <c r="K592" i="14" s="1"/>
  <c r="F592" i="14"/>
  <c r="L592" i="14" l="1"/>
  <c r="G592" i="14"/>
  <c r="AL591" i="15" a="1"/>
  <c r="AL591" i="15" s="1"/>
  <c r="AJ592" i="15"/>
  <c r="AK591" i="15" a="1"/>
  <c r="AK591" i="15" s="1"/>
  <c r="E592" i="14"/>
  <c r="I592" i="14" s="1"/>
  <c r="AM590" i="15" a="1"/>
  <c r="AM590" i="15" s="1"/>
  <c r="AN590" i="15" a="1"/>
  <c r="AN590" i="15" s="1"/>
  <c r="K593" i="14" s="1"/>
  <c r="F593" i="14"/>
  <c r="L593" i="14" l="1"/>
  <c r="G593" i="14"/>
  <c r="AJ593" i="15"/>
  <c r="AL592" i="15" a="1"/>
  <c r="AL592" i="15" s="1"/>
  <c r="AK592" i="15" a="1"/>
  <c r="AK592" i="15" s="1"/>
  <c r="AM591" i="15" a="1"/>
  <c r="AM591" i="15" s="1"/>
  <c r="AN591" i="15" a="1"/>
  <c r="AN591" i="15" s="1"/>
  <c r="K594" i="14" s="1"/>
  <c r="F594" i="14"/>
  <c r="E593" i="14"/>
  <c r="I593" i="14" s="1"/>
  <c r="E594" i="14" l="1"/>
  <c r="I594" i="14" s="1"/>
  <c r="L594" i="14"/>
  <c r="G594" i="14"/>
  <c r="AM592" i="15" a="1"/>
  <c r="AM592" i="15" s="1"/>
  <c r="AN592" i="15" a="1"/>
  <c r="AN592" i="15" s="1"/>
  <c r="K595" i="14" s="1"/>
  <c r="F595" i="14"/>
  <c r="AL593" i="15" a="1"/>
  <c r="AL593" i="15" s="1"/>
  <c r="AJ594" i="15"/>
  <c r="AK593" i="15" a="1"/>
  <c r="AK593" i="15" s="1"/>
  <c r="AJ595" i="15" l="1"/>
  <c r="AL594" i="15" a="1"/>
  <c r="AL594" i="15" s="1"/>
  <c r="AK594" i="15" a="1"/>
  <c r="AK594" i="15" s="1"/>
  <c r="L595" i="14"/>
  <c r="G595" i="14"/>
  <c r="AM593" i="15" a="1"/>
  <c r="AM593" i="15" s="1"/>
  <c r="AN593" i="15" a="1"/>
  <c r="AN593" i="15" s="1"/>
  <c r="K596" i="14" s="1"/>
  <c r="F596" i="14"/>
  <c r="E595" i="14"/>
  <c r="I595" i="14" s="1"/>
  <c r="AM594" i="15" l="1" a="1"/>
  <c r="AM594" i="15" s="1"/>
  <c r="AN594" i="15" a="1"/>
  <c r="AN594" i="15" s="1"/>
  <c r="K597" i="14" s="1"/>
  <c r="F597" i="14"/>
  <c r="E596" i="14"/>
  <c r="I596" i="14" s="1"/>
  <c r="AL595" i="15" a="1"/>
  <c r="AL595" i="15" s="1"/>
  <c r="AJ596" i="15"/>
  <c r="AK595" i="15" a="1"/>
  <c r="AK595" i="15" s="1"/>
  <c r="L596" i="14"/>
  <c r="G596" i="14"/>
  <c r="L597" i="14" l="1"/>
  <c r="G597" i="14"/>
  <c r="AJ597" i="15"/>
  <c r="AL596" i="15" a="1"/>
  <c r="AL596" i="15" s="1"/>
  <c r="AK596" i="15" a="1"/>
  <c r="AK596" i="15" s="1"/>
  <c r="AM595" i="15" a="1"/>
  <c r="AM595" i="15" s="1"/>
  <c r="AN595" i="15" a="1"/>
  <c r="AN595" i="15" s="1"/>
  <c r="K598" i="14" s="1"/>
  <c r="F598" i="14"/>
  <c r="E597" i="14"/>
  <c r="I597" i="14" s="1"/>
  <c r="E598" i="14" l="1"/>
  <c r="I598" i="14" s="1"/>
  <c r="L598" i="14"/>
  <c r="G598" i="14"/>
  <c r="AM596" i="15" a="1"/>
  <c r="AM596" i="15" s="1"/>
  <c r="AN596" i="15" a="1"/>
  <c r="AN596" i="15" s="1"/>
  <c r="K599" i="14" s="1"/>
  <c r="F599" i="14"/>
  <c r="AL597" i="15" a="1"/>
  <c r="AL597" i="15" s="1"/>
  <c r="AJ598" i="15"/>
  <c r="AK597" i="15" a="1"/>
  <c r="AK597" i="15" s="1"/>
  <c r="AM597" i="15" l="1" a="1"/>
  <c r="AM597" i="15" s="1"/>
  <c r="AN597" i="15" a="1"/>
  <c r="AN597" i="15" s="1"/>
  <c r="K600" i="14" s="1"/>
  <c r="F600" i="14"/>
  <c r="AJ599" i="15"/>
  <c r="AL598" i="15" a="1"/>
  <c r="AL598" i="15" s="1"/>
  <c r="AK598" i="15" a="1"/>
  <c r="AK598" i="15" s="1"/>
  <c r="E599" i="14"/>
  <c r="I599" i="14" s="1"/>
  <c r="L599" i="14"/>
  <c r="G599" i="14"/>
  <c r="AM598" i="15" l="1" a="1"/>
  <c r="AM598" i="15" s="1"/>
  <c r="AN598" i="15" a="1"/>
  <c r="AN598" i="15" s="1"/>
  <c r="K601" i="14" s="1"/>
  <c r="F601" i="14"/>
  <c r="AL599" i="15" a="1"/>
  <c r="AL599" i="15" s="1"/>
  <c r="AJ600" i="15"/>
  <c r="AK599" i="15" a="1"/>
  <c r="AK599" i="15" s="1"/>
  <c r="E600" i="14"/>
  <c r="I600" i="14" s="1"/>
  <c r="L600" i="14"/>
  <c r="G600" i="14"/>
  <c r="AJ601" i="15" l="1"/>
  <c r="AL600" i="15" a="1"/>
  <c r="AL600" i="15" s="1"/>
  <c r="AK600" i="15" a="1"/>
  <c r="AK600" i="15" s="1"/>
  <c r="AM599" i="15" a="1"/>
  <c r="AM599" i="15" s="1"/>
  <c r="AN599" i="15" a="1"/>
  <c r="AN599" i="15" s="1"/>
  <c r="K602" i="14" s="1"/>
  <c r="F602" i="14"/>
  <c r="E601" i="14"/>
  <c r="I601" i="14" s="1"/>
  <c r="L601" i="14"/>
  <c r="G601" i="14"/>
  <c r="E602" i="14" l="1"/>
  <c r="I602" i="14" s="1"/>
  <c r="L602" i="14"/>
  <c r="G602" i="14"/>
  <c r="AM600" i="15" a="1"/>
  <c r="AM600" i="15" s="1"/>
  <c r="AN600" i="15" a="1"/>
  <c r="AN600" i="15" s="1"/>
  <c r="K603" i="14" s="1"/>
  <c r="F603" i="14"/>
  <c r="AL601" i="15" a="1"/>
  <c r="AL601" i="15" s="1"/>
  <c r="AJ602" i="15"/>
  <c r="AK601" i="15" a="1"/>
  <c r="AK601" i="15" s="1"/>
  <c r="AM601" i="15" l="1" a="1"/>
  <c r="AM601" i="15" s="1"/>
  <c r="AN601" i="15" a="1"/>
  <c r="AN601" i="15" s="1"/>
  <c r="K604" i="14" s="1"/>
  <c r="F604" i="14"/>
  <c r="E603" i="14"/>
  <c r="I603" i="14" s="1"/>
  <c r="L603" i="14"/>
  <c r="G603" i="14"/>
  <c r="AJ603" i="15"/>
  <c r="AL602" i="15" a="1"/>
  <c r="AL602" i="15" s="1"/>
  <c r="AK602" i="15" a="1"/>
  <c r="AK602" i="15" s="1"/>
  <c r="AM602" i="15" l="1" a="1"/>
  <c r="AM602" i="15" s="1"/>
  <c r="AN602" i="15" a="1"/>
  <c r="AN602" i="15" s="1"/>
  <c r="K605" i="14" s="1"/>
  <c r="F605" i="14"/>
  <c r="AL603" i="15" a="1"/>
  <c r="AL603" i="15" s="1"/>
  <c r="AJ604" i="15"/>
  <c r="AK603" i="15" a="1"/>
  <c r="AK603" i="15" s="1"/>
  <c r="E604" i="14"/>
  <c r="I604" i="14" s="1"/>
  <c r="L604" i="14"/>
  <c r="G604" i="14"/>
  <c r="L605" i="14" l="1"/>
  <c r="G605" i="14"/>
  <c r="E605" i="14"/>
  <c r="I605" i="14" s="1"/>
  <c r="AJ605" i="15"/>
  <c r="AL604" i="15" a="1"/>
  <c r="AL604" i="15" s="1"/>
  <c r="AK604" i="15" a="1"/>
  <c r="AK604" i="15" s="1"/>
  <c r="AM603" i="15" a="1"/>
  <c r="AM603" i="15" s="1"/>
  <c r="AN603" i="15" a="1"/>
  <c r="AN603" i="15" s="1"/>
  <c r="K606" i="14" s="1"/>
  <c r="F606" i="14"/>
  <c r="L606" i="14" l="1"/>
  <c r="G606" i="14"/>
  <c r="AM604" i="15" a="1"/>
  <c r="AM604" i="15" s="1"/>
  <c r="AN604" i="15" a="1"/>
  <c r="AN604" i="15" s="1"/>
  <c r="K607" i="14" s="1"/>
  <c r="F607" i="14"/>
  <c r="AL605" i="15" a="1"/>
  <c r="AL605" i="15" s="1"/>
  <c r="AJ606" i="15"/>
  <c r="AK605" i="15" a="1"/>
  <c r="AK605" i="15" s="1"/>
  <c r="E606" i="14"/>
  <c r="I606" i="14" s="1"/>
  <c r="L607" i="14" l="1"/>
  <c r="G607" i="14"/>
  <c r="AJ607" i="15"/>
  <c r="AL606" i="15" a="1"/>
  <c r="AL606" i="15" s="1"/>
  <c r="AK606" i="15" a="1"/>
  <c r="AK606" i="15" s="1"/>
  <c r="AM605" i="15" a="1"/>
  <c r="AM605" i="15" s="1"/>
  <c r="AN605" i="15" a="1"/>
  <c r="AN605" i="15" s="1"/>
  <c r="K608" i="14" s="1"/>
  <c r="F608" i="14"/>
  <c r="E607" i="14"/>
  <c r="I607" i="14" s="1"/>
  <c r="AM606" i="15" l="1" a="1"/>
  <c r="AM606" i="15" s="1"/>
  <c r="AN606" i="15" a="1"/>
  <c r="AN606" i="15" s="1"/>
  <c r="K609" i="14" s="1"/>
  <c r="F609" i="14"/>
  <c r="L608" i="14"/>
  <c r="G608" i="14"/>
  <c r="AL607" i="15" a="1"/>
  <c r="AL607" i="15" s="1"/>
  <c r="AJ608" i="15"/>
  <c r="AK607" i="15" a="1"/>
  <c r="AK607" i="15" s="1"/>
  <c r="E608" i="14"/>
  <c r="I608" i="14" s="1"/>
  <c r="E609" i="14" l="1"/>
  <c r="I609" i="14" s="1"/>
  <c r="L609" i="14"/>
  <c r="G609" i="14"/>
  <c r="AJ609" i="15"/>
  <c r="AL608" i="15" a="1"/>
  <c r="AL608" i="15" s="1"/>
  <c r="AK608" i="15" a="1"/>
  <c r="AK608" i="15" s="1"/>
  <c r="AM607" i="15" a="1"/>
  <c r="AM607" i="15" s="1"/>
  <c r="AN607" i="15" a="1"/>
  <c r="AN607" i="15" s="1"/>
  <c r="K610" i="14" s="1"/>
  <c r="F610" i="14"/>
  <c r="AM608" i="15" l="1" a="1"/>
  <c r="AM608" i="15" s="1"/>
  <c r="AN608" i="15" a="1"/>
  <c r="AN608" i="15" s="1"/>
  <c r="K611" i="14" s="1"/>
  <c r="F611" i="14"/>
  <c r="AL609" i="15" a="1"/>
  <c r="AL609" i="15" s="1"/>
  <c r="AJ610" i="15"/>
  <c r="AK609" i="15" a="1"/>
  <c r="AK609" i="15" s="1"/>
  <c r="E610" i="14"/>
  <c r="I610" i="14" s="1"/>
  <c r="L610" i="14"/>
  <c r="G610" i="14"/>
  <c r="AJ611" i="15" l="1"/>
  <c r="AL610" i="15" a="1"/>
  <c r="AL610" i="15" s="1"/>
  <c r="AK610" i="15" a="1"/>
  <c r="AK610" i="15" s="1"/>
  <c r="AM609" i="15" a="1"/>
  <c r="AM609" i="15" s="1"/>
  <c r="AN609" i="15" a="1"/>
  <c r="AN609" i="15" s="1"/>
  <c r="K612" i="14" s="1"/>
  <c r="F612" i="14"/>
  <c r="E611" i="14"/>
  <c r="I611" i="14" s="1"/>
  <c r="L611" i="14"/>
  <c r="G611" i="14"/>
  <c r="AL611" i="15" l="1" a="1"/>
  <c r="AL611" i="15" s="1"/>
  <c r="AJ612" i="15"/>
  <c r="AK611" i="15" a="1"/>
  <c r="AK611" i="15" s="1"/>
  <c r="E612" i="14"/>
  <c r="I612" i="14" s="1"/>
  <c r="L612" i="14"/>
  <c r="G612" i="14"/>
  <c r="AM610" i="15" a="1"/>
  <c r="AM610" i="15" s="1"/>
  <c r="AN610" i="15" a="1"/>
  <c r="AN610" i="15" s="1"/>
  <c r="K613" i="14" s="1"/>
  <c r="F613" i="14"/>
  <c r="E613" i="14" l="1"/>
  <c r="I613" i="14" s="1"/>
  <c r="L613" i="14"/>
  <c r="G613" i="14"/>
  <c r="AJ613" i="15"/>
  <c r="AL612" i="15" a="1"/>
  <c r="AL612" i="15" s="1"/>
  <c r="AK612" i="15" a="1"/>
  <c r="AK612" i="15" s="1"/>
  <c r="AM611" i="15" a="1"/>
  <c r="AM611" i="15" s="1"/>
  <c r="AN611" i="15" a="1"/>
  <c r="AN611" i="15" s="1"/>
  <c r="K614" i="14" s="1"/>
  <c r="F614" i="14"/>
  <c r="L614" i="14" l="1"/>
  <c r="G614" i="14"/>
  <c r="AM612" i="15" a="1"/>
  <c r="AM612" i="15" s="1"/>
  <c r="AN612" i="15" a="1"/>
  <c r="AN612" i="15" s="1"/>
  <c r="K615" i="14" s="1"/>
  <c r="F615" i="14"/>
  <c r="E614" i="14"/>
  <c r="I614" i="14" s="1"/>
  <c r="AL613" i="15" a="1"/>
  <c r="AL613" i="15" s="1"/>
  <c r="AJ614" i="15"/>
  <c r="AK613" i="15" a="1"/>
  <c r="AK613" i="15" s="1"/>
  <c r="E615" i="14" l="1"/>
  <c r="I615" i="14" s="1"/>
  <c r="L615" i="14"/>
  <c r="G615" i="14"/>
  <c r="AM613" i="15" a="1"/>
  <c r="AM613" i="15" s="1"/>
  <c r="AN613" i="15" a="1"/>
  <c r="AN613" i="15" s="1"/>
  <c r="K616" i="14" s="1"/>
  <c r="F616" i="14"/>
  <c r="AJ615" i="15"/>
  <c r="AL614" i="15" a="1"/>
  <c r="AL614" i="15" s="1"/>
  <c r="AK614" i="15" a="1"/>
  <c r="AK614" i="15" s="1"/>
  <c r="AM614" i="15" l="1" a="1"/>
  <c r="AM614" i="15" s="1"/>
  <c r="AN614" i="15" a="1"/>
  <c r="AN614" i="15" s="1"/>
  <c r="K617" i="14" s="1"/>
  <c r="F617" i="14"/>
  <c r="AL615" i="15" a="1"/>
  <c r="AL615" i="15" s="1"/>
  <c r="AJ616" i="15"/>
  <c r="AK615" i="15" a="1"/>
  <c r="AK615" i="15" s="1"/>
  <c r="E616" i="14"/>
  <c r="I616" i="14" s="1"/>
  <c r="L616" i="14"/>
  <c r="G616" i="14"/>
  <c r="AJ617" i="15" l="1"/>
  <c r="AL616" i="15" a="1"/>
  <c r="AL616" i="15" s="1"/>
  <c r="AK616" i="15" a="1"/>
  <c r="AK616" i="15" s="1"/>
  <c r="AM615" i="15" a="1"/>
  <c r="AM615" i="15" s="1"/>
  <c r="AN615" i="15" a="1"/>
  <c r="AN615" i="15" s="1"/>
  <c r="K618" i="14" s="1"/>
  <c r="F618" i="14"/>
  <c r="E617" i="14"/>
  <c r="I617" i="14" s="1"/>
  <c r="L617" i="14"/>
  <c r="G617" i="14"/>
  <c r="E618" i="14" l="1"/>
  <c r="I618" i="14" s="1"/>
  <c r="L618" i="14"/>
  <c r="G618" i="14"/>
  <c r="AM616" i="15" a="1"/>
  <c r="AM616" i="15" s="1"/>
  <c r="AN616" i="15" a="1"/>
  <c r="AN616" i="15" s="1"/>
  <c r="K619" i="14" s="1"/>
  <c r="F619" i="14"/>
  <c r="AL617" i="15" a="1"/>
  <c r="AL617" i="15" s="1"/>
  <c r="AJ618" i="15"/>
  <c r="AK617" i="15" a="1"/>
  <c r="AK617" i="15" s="1"/>
  <c r="AJ619" i="15" l="1"/>
  <c r="AL618" i="15" a="1"/>
  <c r="AL618" i="15" s="1"/>
  <c r="AK618" i="15" a="1"/>
  <c r="AK618" i="15" s="1"/>
  <c r="AM617" i="15" a="1"/>
  <c r="AM617" i="15" s="1"/>
  <c r="AN617" i="15" a="1"/>
  <c r="AN617" i="15" s="1"/>
  <c r="K620" i="14" s="1"/>
  <c r="F620" i="14"/>
  <c r="E619" i="14"/>
  <c r="I619" i="14" s="1"/>
  <c r="L619" i="14"/>
  <c r="G619" i="14"/>
  <c r="E620" i="14" l="1"/>
  <c r="I620" i="14" s="1"/>
  <c r="L620" i="14"/>
  <c r="G620" i="14"/>
  <c r="AM618" i="15" a="1"/>
  <c r="AM618" i="15" s="1"/>
  <c r="AN618" i="15" a="1"/>
  <c r="AN618" i="15" s="1"/>
  <c r="K621" i="14" s="1"/>
  <c r="F621" i="14"/>
  <c r="AL619" i="15" a="1"/>
  <c r="AL619" i="15" s="1"/>
  <c r="AJ620" i="15"/>
  <c r="AK619" i="15" a="1"/>
  <c r="AK619" i="15" s="1"/>
  <c r="AJ621" i="15" l="1"/>
  <c r="AL620" i="15" a="1"/>
  <c r="AL620" i="15" s="1"/>
  <c r="AK620" i="15" a="1"/>
  <c r="AK620" i="15" s="1"/>
  <c r="AM619" i="15" a="1"/>
  <c r="AM619" i="15" s="1"/>
  <c r="AN619" i="15" a="1"/>
  <c r="AN619" i="15" s="1"/>
  <c r="K622" i="14" s="1"/>
  <c r="F622" i="14"/>
  <c r="E621" i="14"/>
  <c r="I621" i="14" s="1"/>
  <c r="L621" i="14"/>
  <c r="G621" i="14"/>
  <c r="E622" i="14" l="1"/>
  <c r="I622" i="14" s="1"/>
  <c r="L622" i="14"/>
  <c r="G622" i="14"/>
  <c r="AM620" i="15" a="1"/>
  <c r="AM620" i="15" s="1"/>
  <c r="AN620" i="15" a="1"/>
  <c r="AN620" i="15" s="1"/>
  <c r="K623" i="14" s="1"/>
  <c r="F623" i="14"/>
  <c r="AL621" i="15" a="1"/>
  <c r="AL621" i="15" s="1"/>
  <c r="AJ622" i="15"/>
  <c r="AK621" i="15" a="1"/>
  <c r="AK621" i="15" s="1"/>
  <c r="AM621" i="15" l="1" a="1"/>
  <c r="AM621" i="15" s="1"/>
  <c r="AN621" i="15" a="1"/>
  <c r="AN621" i="15" s="1"/>
  <c r="K624" i="14" s="1"/>
  <c r="F624" i="14"/>
  <c r="E623" i="14"/>
  <c r="I623" i="14" s="1"/>
  <c r="L623" i="14"/>
  <c r="G623" i="14"/>
  <c r="AJ623" i="15"/>
  <c r="AL622" i="15" a="1"/>
  <c r="AL622" i="15" s="1"/>
  <c r="AK622" i="15" a="1"/>
  <c r="AK622" i="15" s="1"/>
  <c r="AM622" i="15" l="1" a="1"/>
  <c r="AM622" i="15" s="1"/>
  <c r="AN622" i="15" a="1"/>
  <c r="AN622" i="15" s="1"/>
  <c r="K625" i="14" s="1"/>
  <c r="F625" i="14"/>
  <c r="AL623" i="15" a="1"/>
  <c r="AL623" i="15" s="1"/>
  <c r="AJ624" i="15"/>
  <c r="AK623" i="15" a="1"/>
  <c r="AK623" i="15" s="1"/>
  <c r="E624" i="14"/>
  <c r="I624" i="14" s="1"/>
  <c r="L624" i="14"/>
  <c r="G624" i="14"/>
  <c r="L625" i="14" l="1"/>
  <c r="G625" i="14"/>
  <c r="AJ625" i="15"/>
  <c r="AL624" i="15" a="1"/>
  <c r="AL624" i="15" s="1"/>
  <c r="AK624" i="15" a="1"/>
  <c r="AK624" i="15" s="1"/>
  <c r="AM623" i="15" a="1"/>
  <c r="AM623" i="15" s="1"/>
  <c r="AN623" i="15" a="1"/>
  <c r="AN623" i="15" s="1"/>
  <c r="K626" i="14" s="1"/>
  <c r="F626" i="14"/>
  <c r="E625" i="14"/>
  <c r="I625" i="14" s="1"/>
  <c r="L626" i="14" l="1"/>
  <c r="G626" i="14"/>
  <c r="AM624" i="15" a="1"/>
  <c r="AM624" i="15" s="1"/>
  <c r="AN624" i="15" a="1"/>
  <c r="AN624" i="15" s="1"/>
  <c r="K627" i="14" s="1"/>
  <c r="F627" i="14"/>
  <c r="AL625" i="15" a="1"/>
  <c r="AL625" i="15" s="1"/>
  <c r="AJ626" i="15"/>
  <c r="AK625" i="15" a="1"/>
  <c r="AK625" i="15" s="1"/>
  <c r="E626" i="14"/>
  <c r="I626" i="14" s="1"/>
  <c r="L627" i="14" l="1"/>
  <c r="G627" i="14"/>
  <c r="AJ627" i="15"/>
  <c r="AL626" i="15" a="1"/>
  <c r="AL626" i="15" s="1"/>
  <c r="AK626" i="15" a="1"/>
  <c r="AK626" i="15" s="1"/>
  <c r="E627" i="14"/>
  <c r="I627" i="14" s="1"/>
  <c r="AM625" i="15" a="1"/>
  <c r="AM625" i="15" s="1"/>
  <c r="AN625" i="15" a="1"/>
  <c r="AN625" i="15" s="1"/>
  <c r="K628" i="14" s="1"/>
  <c r="F628" i="14"/>
  <c r="AM626" i="15" l="1" a="1"/>
  <c r="AM626" i="15" s="1"/>
  <c r="AN626" i="15" a="1"/>
  <c r="AN626" i="15" s="1"/>
  <c r="K629" i="14" s="1"/>
  <c r="F629" i="14"/>
  <c r="AL627" i="15" a="1"/>
  <c r="AL627" i="15" s="1"/>
  <c r="AJ628" i="15"/>
  <c r="AK627" i="15" a="1"/>
  <c r="AK627" i="15" s="1"/>
  <c r="E628" i="14"/>
  <c r="I628" i="14" s="1"/>
  <c r="L628" i="14"/>
  <c r="G628" i="14"/>
  <c r="E629" i="14" l="1"/>
  <c r="I629" i="14" s="1"/>
  <c r="L629" i="14"/>
  <c r="G629" i="14"/>
  <c r="AJ629" i="15"/>
  <c r="AL628" i="15" a="1"/>
  <c r="AL628" i="15" s="1"/>
  <c r="AK628" i="15" a="1"/>
  <c r="AK628" i="15" s="1"/>
  <c r="AM627" i="15" a="1"/>
  <c r="AM627" i="15" s="1"/>
  <c r="AN627" i="15" a="1"/>
  <c r="AN627" i="15" s="1"/>
  <c r="K630" i="14" s="1"/>
  <c r="F630" i="14"/>
  <c r="L630" i="14" l="1"/>
  <c r="G630" i="14"/>
  <c r="AM628" i="15" a="1"/>
  <c r="AM628" i="15" s="1"/>
  <c r="AN628" i="15" a="1"/>
  <c r="AN628" i="15" s="1"/>
  <c r="K631" i="14" s="1"/>
  <c r="F631" i="14"/>
  <c r="AL629" i="15" a="1"/>
  <c r="AL629" i="15" s="1"/>
  <c r="AJ630" i="15"/>
  <c r="AK629" i="15" a="1"/>
  <c r="AK629" i="15" s="1"/>
  <c r="E630" i="14"/>
  <c r="I630" i="14" s="1"/>
  <c r="AJ631" i="15" l="1"/>
  <c r="AL630" i="15" a="1"/>
  <c r="AL630" i="15" s="1"/>
  <c r="AK630" i="15" a="1"/>
  <c r="AK630" i="15" s="1"/>
  <c r="AM629" i="15" a="1"/>
  <c r="AM629" i="15" s="1"/>
  <c r="AN629" i="15" a="1"/>
  <c r="AN629" i="15" s="1"/>
  <c r="K632" i="14" s="1"/>
  <c r="F632" i="14"/>
  <c r="E631" i="14"/>
  <c r="I631" i="14" s="1"/>
  <c r="L631" i="14"/>
  <c r="G631" i="14"/>
  <c r="AL631" i="15" l="1" a="1"/>
  <c r="AL631" i="15" s="1"/>
  <c r="AJ632" i="15"/>
  <c r="AK631" i="15" a="1"/>
  <c r="AK631" i="15" s="1"/>
  <c r="E632" i="14"/>
  <c r="I632" i="14" s="1"/>
  <c r="L632" i="14"/>
  <c r="G632" i="14"/>
  <c r="AM630" i="15" a="1"/>
  <c r="AM630" i="15" s="1"/>
  <c r="AN630" i="15" a="1"/>
  <c r="AN630" i="15" s="1"/>
  <c r="K633" i="14" s="1"/>
  <c r="F633" i="14"/>
  <c r="L633" i="14" l="1"/>
  <c r="G633" i="14"/>
  <c r="E633" i="14"/>
  <c r="I633" i="14" s="1"/>
  <c r="AJ633" i="15"/>
  <c r="AL632" i="15" a="1"/>
  <c r="AL632" i="15" s="1"/>
  <c r="AK632" i="15" a="1"/>
  <c r="AK632" i="15" s="1"/>
  <c r="AM631" i="15" a="1"/>
  <c r="AM631" i="15" s="1"/>
  <c r="AN631" i="15" a="1"/>
  <c r="AN631" i="15" s="1"/>
  <c r="K634" i="14" s="1"/>
  <c r="F634" i="14"/>
  <c r="AM632" i="15" l="1" a="1"/>
  <c r="AM632" i="15" s="1"/>
  <c r="AN632" i="15" a="1"/>
  <c r="AN632" i="15" s="1"/>
  <c r="K635" i="14" s="1"/>
  <c r="F635" i="14"/>
  <c r="E634" i="14"/>
  <c r="I634" i="14" s="1"/>
  <c r="AL633" i="15" a="1"/>
  <c r="AL633" i="15" s="1"/>
  <c r="AJ634" i="15"/>
  <c r="AK633" i="15" a="1"/>
  <c r="AK633" i="15" s="1"/>
  <c r="L634" i="14"/>
  <c r="G634" i="14"/>
  <c r="AM633" i="15" l="1" a="1"/>
  <c r="AM633" i="15" s="1"/>
  <c r="AN633" i="15" a="1"/>
  <c r="AN633" i="15" s="1"/>
  <c r="K636" i="14" s="1"/>
  <c r="F636" i="14"/>
  <c r="E635" i="14"/>
  <c r="I635" i="14" s="1"/>
  <c r="L635" i="14"/>
  <c r="G635" i="14"/>
  <c r="AJ635" i="15"/>
  <c r="AL634" i="15" a="1"/>
  <c r="AL634" i="15" s="1"/>
  <c r="AK634" i="15" a="1"/>
  <c r="AK634" i="15" s="1"/>
  <c r="AM634" i="15" l="1" a="1"/>
  <c r="AM634" i="15" s="1"/>
  <c r="AN634" i="15" a="1"/>
  <c r="AN634" i="15" s="1"/>
  <c r="K637" i="14" s="1"/>
  <c r="F637" i="14"/>
  <c r="AL635" i="15" a="1"/>
  <c r="AL635" i="15" s="1"/>
  <c r="AJ636" i="15"/>
  <c r="AK635" i="15" a="1"/>
  <c r="AK635" i="15" s="1"/>
  <c r="E636" i="14"/>
  <c r="I636" i="14" s="1"/>
  <c r="L636" i="14"/>
  <c r="G636" i="14"/>
  <c r="AJ637" i="15" l="1"/>
  <c r="AL636" i="15" a="1"/>
  <c r="AL636" i="15" s="1"/>
  <c r="AK636" i="15" a="1"/>
  <c r="AK636" i="15" s="1"/>
  <c r="AM635" i="15" a="1"/>
  <c r="AM635" i="15" s="1"/>
  <c r="AN635" i="15" a="1"/>
  <c r="AN635" i="15" s="1"/>
  <c r="K638" i="14" s="1"/>
  <c r="F638" i="14"/>
  <c r="E637" i="14"/>
  <c r="I637" i="14" s="1"/>
  <c r="L637" i="14"/>
  <c r="G637" i="14"/>
  <c r="E638" i="14" l="1"/>
  <c r="I638" i="14" s="1"/>
  <c r="L638" i="14"/>
  <c r="G638" i="14"/>
  <c r="AM636" i="15" a="1"/>
  <c r="AM636" i="15" s="1"/>
  <c r="AN636" i="15" a="1"/>
  <c r="AN636" i="15" s="1"/>
  <c r="K639" i="14" s="1"/>
  <c r="F639" i="14"/>
  <c r="AL637" i="15" a="1"/>
  <c r="AL637" i="15" s="1"/>
  <c r="AJ638" i="15"/>
  <c r="AK637" i="15" a="1"/>
  <c r="AK637" i="15" s="1"/>
  <c r="AM637" i="15" l="1" a="1"/>
  <c r="AM637" i="15" s="1"/>
  <c r="AN637" i="15" a="1"/>
  <c r="AN637" i="15" s="1"/>
  <c r="K640" i="14" s="1"/>
  <c r="F640" i="14"/>
  <c r="E639" i="14"/>
  <c r="I639" i="14" s="1"/>
  <c r="AJ639" i="15"/>
  <c r="AL638" i="15" a="1"/>
  <c r="AL638" i="15" s="1"/>
  <c r="AK638" i="15" a="1"/>
  <c r="AK638" i="15" s="1"/>
  <c r="L639" i="14"/>
  <c r="G639" i="14"/>
  <c r="AL639" i="15" l="1" a="1"/>
  <c r="AL639" i="15" s="1"/>
  <c r="AJ640" i="15"/>
  <c r="AK639" i="15" a="1"/>
  <c r="AK639" i="15" s="1"/>
  <c r="E640" i="14"/>
  <c r="I640" i="14" s="1"/>
  <c r="AM638" i="15" a="1"/>
  <c r="AM638" i="15" s="1"/>
  <c r="AN638" i="15" a="1"/>
  <c r="AN638" i="15" s="1"/>
  <c r="K641" i="14" s="1"/>
  <c r="F641" i="14"/>
  <c r="L640" i="14"/>
  <c r="G640" i="14"/>
  <c r="AM639" i="15" l="1" a="1"/>
  <c r="AM639" i="15" s="1"/>
  <c r="AN639" i="15" a="1"/>
  <c r="AN639" i="15" s="1"/>
  <c r="K642" i="14" s="1"/>
  <c r="F642" i="14"/>
  <c r="E641" i="14"/>
  <c r="I641" i="14" s="1"/>
  <c r="L641" i="14"/>
  <c r="G641" i="14"/>
  <c r="AJ641" i="15"/>
  <c r="AL640" i="15" a="1"/>
  <c r="AL640" i="15" s="1"/>
  <c r="AK640" i="15" a="1"/>
  <c r="AK640" i="15" s="1"/>
  <c r="AM640" i="15" l="1" a="1"/>
  <c r="AM640" i="15" s="1"/>
  <c r="AN640" i="15" a="1"/>
  <c r="AN640" i="15" s="1"/>
  <c r="K643" i="14" s="1"/>
  <c r="F643" i="14"/>
  <c r="AL641" i="15" a="1"/>
  <c r="AL641" i="15" s="1"/>
  <c r="AJ642" i="15"/>
  <c r="AK641" i="15" a="1"/>
  <c r="AK641" i="15" s="1"/>
  <c r="E642" i="14"/>
  <c r="I642" i="14" s="1"/>
  <c r="L642" i="14"/>
  <c r="G642" i="14"/>
  <c r="AJ643" i="15" l="1"/>
  <c r="AL642" i="15" a="1"/>
  <c r="AL642" i="15" s="1"/>
  <c r="AK642" i="15" a="1"/>
  <c r="AK642" i="15" s="1"/>
  <c r="AM641" i="15" a="1"/>
  <c r="AM641" i="15" s="1"/>
  <c r="AN641" i="15" a="1"/>
  <c r="AN641" i="15" s="1"/>
  <c r="K644" i="14" s="1"/>
  <c r="F644" i="14"/>
  <c r="E643" i="14"/>
  <c r="I643" i="14" s="1"/>
  <c r="L643" i="14"/>
  <c r="G643" i="14"/>
  <c r="E644" i="14" l="1"/>
  <c r="I644" i="14" s="1"/>
  <c r="L644" i="14"/>
  <c r="G644" i="14"/>
  <c r="AM642" i="15" a="1"/>
  <c r="AM642" i="15" s="1"/>
  <c r="AN642" i="15" a="1"/>
  <c r="AN642" i="15" s="1"/>
  <c r="K645" i="14" s="1"/>
  <c r="F645" i="14"/>
  <c r="AL643" i="15" a="1"/>
  <c r="AL643" i="15" s="1"/>
  <c r="AJ644" i="15"/>
  <c r="AK643" i="15" a="1"/>
  <c r="AK643" i="15" s="1"/>
  <c r="L645" i="14" l="1"/>
  <c r="G645" i="14"/>
  <c r="AM643" i="15" a="1"/>
  <c r="AM643" i="15" s="1"/>
  <c r="AN643" i="15" a="1"/>
  <c r="AN643" i="15" s="1"/>
  <c r="K646" i="14" s="1"/>
  <c r="F646" i="14"/>
  <c r="AJ645" i="15"/>
  <c r="AL644" i="15" a="1"/>
  <c r="AL644" i="15" s="1"/>
  <c r="AK644" i="15" a="1"/>
  <c r="AK644" i="15" s="1"/>
  <c r="E645" i="14"/>
  <c r="I645" i="14" s="1"/>
  <c r="AM644" i="15" l="1" a="1"/>
  <c r="AM644" i="15" s="1"/>
  <c r="AN644" i="15" a="1"/>
  <c r="AN644" i="15" s="1"/>
  <c r="K647" i="14" s="1"/>
  <c r="F647" i="14"/>
  <c r="AL645" i="15" a="1"/>
  <c r="AL645" i="15" s="1"/>
  <c r="AJ646" i="15"/>
  <c r="AK645" i="15" a="1"/>
  <c r="AK645" i="15" s="1"/>
  <c r="E646" i="14"/>
  <c r="I646" i="14" s="1"/>
  <c r="L646" i="14"/>
  <c r="G646" i="14"/>
  <c r="AJ647" i="15" l="1"/>
  <c r="AL646" i="15" a="1"/>
  <c r="AL646" i="15" s="1"/>
  <c r="AK646" i="15" a="1"/>
  <c r="AK646" i="15" s="1"/>
  <c r="AM645" i="15" a="1"/>
  <c r="AM645" i="15" s="1"/>
  <c r="AN645" i="15" a="1"/>
  <c r="AN645" i="15" s="1"/>
  <c r="K648" i="14" s="1"/>
  <c r="F648" i="14"/>
  <c r="E647" i="14"/>
  <c r="I647" i="14" s="1"/>
  <c r="L647" i="14"/>
  <c r="G647" i="14"/>
  <c r="E648" i="14" l="1"/>
  <c r="I648" i="14" s="1"/>
  <c r="L648" i="14"/>
  <c r="G648" i="14"/>
  <c r="AM646" i="15" a="1"/>
  <c r="AM646" i="15" s="1"/>
  <c r="AN646" i="15" a="1"/>
  <c r="AN646" i="15" s="1"/>
  <c r="K649" i="14" s="1"/>
  <c r="F649" i="14"/>
  <c r="AL647" i="15" a="1"/>
  <c r="AL647" i="15" s="1"/>
  <c r="AJ648" i="15"/>
  <c r="AK647" i="15" a="1"/>
  <c r="AK647" i="15" s="1"/>
  <c r="AM647" i="15" l="1" a="1"/>
  <c r="AM647" i="15" s="1"/>
  <c r="AN647" i="15" a="1"/>
  <c r="AN647" i="15" s="1"/>
  <c r="K650" i="14" s="1"/>
  <c r="F650" i="14"/>
  <c r="E649" i="14"/>
  <c r="I649" i="14" s="1"/>
  <c r="L649" i="14"/>
  <c r="G649" i="14"/>
  <c r="AJ649" i="15"/>
  <c r="AL648" i="15" a="1"/>
  <c r="AL648" i="15" s="1"/>
  <c r="AK648" i="15" a="1"/>
  <c r="AK648" i="15" s="1"/>
  <c r="AM648" i="15" l="1" a="1"/>
  <c r="AM648" i="15" s="1"/>
  <c r="AN648" i="15" a="1"/>
  <c r="AN648" i="15" s="1"/>
  <c r="K651" i="14" s="1"/>
  <c r="F651" i="14"/>
  <c r="AL649" i="15" a="1"/>
  <c r="AL649" i="15" s="1"/>
  <c r="AJ650" i="15"/>
  <c r="AK649" i="15" a="1"/>
  <c r="AK649" i="15" s="1"/>
  <c r="E650" i="14"/>
  <c r="I650" i="14" s="1"/>
  <c r="L650" i="14"/>
  <c r="G650" i="14"/>
  <c r="AJ651" i="15" l="1"/>
  <c r="AL650" i="15" a="1"/>
  <c r="AL650" i="15" s="1"/>
  <c r="AK650" i="15" a="1"/>
  <c r="AK650" i="15" s="1"/>
  <c r="AM649" i="15" a="1"/>
  <c r="AM649" i="15" s="1"/>
  <c r="AN649" i="15" a="1"/>
  <c r="AN649" i="15" s="1"/>
  <c r="K652" i="14" s="1"/>
  <c r="F652" i="14"/>
  <c r="E651" i="14"/>
  <c r="I651" i="14" s="1"/>
  <c r="L651" i="14"/>
  <c r="G651" i="14"/>
  <c r="E652" i="14" l="1"/>
  <c r="I652" i="14" s="1"/>
  <c r="L652" i="14"/>
  <c r="G652" i="14"/>
  <c r="AM650" i="15" a="1"/>
  <c r="AM650" i="15" s="1"/>
  <c r="AN650" i="15" a="1"/>
  <c r="AN650" i="15" s="1"/>
  <c r="K653" i="14" s="1"/>
  <c r="F653" i="14"/>
  <c r="AL651" i="15" a="1"/>
  <c r="AL651" i="15" s="1"/>
  <c r="AJ652" i="15"/>
  <c r="AK651" i="15" a="1"/>
  <c r="AK651" i="15" s="1"/>
  <c r="AJ653" i="15" l="1"/>
  <c r="AL652" i="15" a="1"/>
  <c r="AL652" i="15" s="1"/>
  <c r="AK652" i="15" a="1"/>
  <c r="AK652" i="15" s="1"/>
  <c r="AM651" i="15" a="1"/>
  <c r="AM651" i="15" s="1"/>
  <c r="AN651" i="15" a="1"/>
  <c r="AN651" i="15" s="1"/>
  <c r="K654" i="14" s="1"/>
  <c r="F654" i="14"/>
  <c r="E653" i="14"/>
  <c r="I653" i="14" s="1"/>
  <c r="L653" i="14"/>
  <c r="G653" i="14"/>
  <c r="E654" i="14" l="1"/>
  <c r="I654" i="14" s="1"/>
  <c r="AM652" i="15" a="1"/>
  <c r="AM652" i="15" s="1"/>
  <c r="AN652" i="15" a="1"/>
  <c r="AN652" i="15" s="1"/>
  <c r="K655" i="14" s="1"/>
  <c r="F655" i="14"/>
  <c r="AL653" i="15" a="1"/>
  <c r="AL653" i="15" s="1"/>
  <c r="AJ654" i="15"/>
  <c r="AK653" i="15" a="1"/>
  <c r="AK653" i="15" s="1"/>
  <c r="L654" i="14"/>
  <c r="G654" i="14"/>
  <c r="AJ655" i="15" l="1"/>
  <c r="AL654" i="15" a="1"/>
  <c r="AL654" i="15" s="1"/>
  <c r="AK654" i="15" a="1"/>
  <c r="AK654" i="15" s="1"/>
  <c r="AM653" i="15" a="1"/>
  <c r="AM653" i="15" s="1"/>
  <c r="AN653" i="15" a="1"/>
  <c r="AN653" i="15" s="1"/>
  <c r="K656" i="14" s="1"/>
  <c r="F656" i="14"/>
  <c r="E655" i="14"/>
  <c r="I655" i="14" s="1"/>
  <c r="L655" i="14"/>
  <c r="G655" i="14"/>
  <c r="E656" i="14" l="1"/>
  <c r="I656" i="14" s="1"/>
  <c r="L656" i="14"/>
  <c r="G656" i="14"/>
  <c r="AM654" i="15" a="1"/>
  <c r="AM654" i="15" s="1"/>
  <c r="AN654" i="15" a="1"/>
  <c r="AN654" i="15" s="1"/>
  <c r="K657" i="14" s="1"/>
  <c r="F657" i="14"/>
  <c r="AL655" i="15" a="1"/>
  <c r="AL655" i="15" s="1"/>
  <c r="AJ656" i="15"/>
  <c r="AK655" i="15" a="1"/>
  <c r="AK655" i="15" s="1"/>
  <c r="AJ657" i="15" l="1"/>
  <c r="AL656" i="15" a="1"/>
  <c r="AL656" i="15" s="1"/>
  <c r="AK656" i="15" a="1"/>
  <c r="AK656" i="15" s="1"/>
  <c r="AM655" i="15" a="1"/>
  <c r="AM655" i="15" s="1"/>
  <c r="AN655" i="15" a="1"/>
  <c r="AN655" i="15" s="1"/>
  <c r="K658" i="14" s="1"/>
  <c r="F658" i="14"/>
  <c r="E657" i="14"/>
  <c r="I657" i="14" s="1"/>
  <c r="L657" i="14"/>
  <c r="G657" i="14"/>
  <c r="E658" i="14" l="1"/>
  <c r="I658" i="14" s="1"/>
  <c r="L658" i="14"/>
  <c r="G658" i="14"/>
  <c r="AM656" i="15" a="1"/>
  <c r="AM656" i="15" s="1"/>
  <c r="AN656" i="15" a="1"/>
  <c r="AN656" i="15" s="1"/>
  <c r="K659" i="14" s="1"/>
  <c r="F659" i="14"/>
  <c r="AL657" i="15" a="1"/>
  <c r="AL657" i="15" s="1"/>
  <c r="AJ658" i="15"/>
  <c r="AK657" i="15" a="1"/>
  <c r="AK657" i="15" s="1"/>
  <c r="L659" i="14" l="1"/>
  <c r="G659" i="14"/>
  <c r="AJ659" i="15"/>
  <c r="AL658" i="15" a="1"/>
  <c r="AL658" i="15" s="1"/>
  <c r="AK658" i="15" a="1"/>
  <c r="AK658" i="15" s="1"/>
  <c r="AM657" i="15" a="1"/>
  <c r="AM657" i="15" s="1"/>
  <c r="AN657" i="15" a="1"/>
  <c r="AN657" i="15" s="1"/>
  <c r="K660" i="14" s="1"/>
  <c r="F660" i="14"/>
  <c r="E659" i="14"/>
  <c r="I659" i="14" s="1"/>
  <c r="E660" i="14" l="1"/>
  <c r="I660" i="14" s="1"/>
  <c r="L660" i="14"/>
  <c r="G660" i="14"/>
  <c r="AM658" i="15" a="1"/>
  <c r="AM658" i="15" s="1"/>
  <c r="AN658" i="15" a="1"/>
  <c r="AN658" i="15" s="1"/>
  <c r="K661" i="14" s="1"/>
  <c r="F661" i="14"/>
  <c r="AL659" i="15" a="1"/>
  <c r="AL659" i="15" s="1"/>
  <c r="AJ660" i="15"/>
  <c r="AK659" i="15" a="1"/>
  <c r="AK659" i="15" s="1"/>
  <c r="AM659" i="15" l="1" a="1"/>
  <c r="AM659" i="15" s="1"/>
  <c r="AN659" i="15" a="1"/>
  <c r="AN659" i="15" s="1"/>
  <c r="K662" i="14" s="1"/>
  <c r="F662" i="14"/>
  <c r="AJ661" i="15"/>
  <c r="AL660" i="15" a="1"/>
  <c r="AL660" i="15" s="1"/>
  <c r="AK660" i="15" a="1"/>
  <c r="AK660" i="15" s="1"/>
  <c r="E661" i="14"/>
  <c r="I661" i="14" s="1"/>
  <c r="L661" i="14"/>
  <c r="G661" i="14"/>
  <c r="E662" i="14" l="1"/>
  <c r="I662" i="14" s="1"/>
  <c r="AM660" i="15" a="1"/>
  <c r="AM660" i="15" s="1"/>
  <c r="AN660" i="15" a="1"/>
  <c r="AN660" i="15" s="1"/>
  <c r="K663" i="14" s="1"/>
  <c r="F663" i="14"/>
  <c r="AL661" i="15" a="1"/>
  <c r="AL661" i="15" s="1"/>
  <c r="AJ662" i="15"/>
  <c r="AK661" i="15" a="1"/>
  <c r="AK661" i="15" s="1"/>
  <c r="L662" i="14"/>
  <c r="G662" i="14"/>
  <c r="AJ663" i="15" l="1"/>
  <c r="AL662" i="15" a="1"/>
  <c r="AL662" i="15" s="1"/>
  <c r="AK662" i="15" a="1"/>
  <c r="AK662" i="15" s="1"/>
  <c r="AM661" i="15" a="1"/>
  <c r="AM661" i="15" s="1"/>
  <c r="AN661" i="15" a="1"/>
  <c r="AN661" i="15" s="1"/>
  <c r="K664" i="14" s="1"/>
  <c r="F664" i="14"/>
  <c r="E663" i="14"/>
  <c r="I663" i="14" s="1"/>
  <c r="L663" i="14"/>
  <c r="G663" i="14"/>
  <c r="E664" i="14" l="1"/>
  <c r="I664" i="14" s="1"/>
  <c r="L664" i="14"/>
  <c r="G664" i="14"/>
  <c r="AM662" i="15" a="1"/>
  <c r="AM662" i="15" s="1"/>
  <c r="AN662" i="15" a="1"/>
  <c r="AN662" i="15" s="1"/>
  <c r="K665" i="14" s="1"/>
  <c r="F665" i="14"/>
  <c r="AL663" i="15" a="1"/>
  <c r="AL663" i="15" s="1"/>
  <c r="AJ664" i="15"/>
  <c r="AK663" i="15" a="1"/>
  <c r="AK663" i="15" s="1"/>
  <c r="AM663" i="15" l="1" a="1"/>
  <c r="AM663" i="15" s="1"/>
  <c r="AN663" i="15" a="1"/>
  <c r="AN663" i="15" s="1"/>
  <c r="K666" i="14" s="1"/>
  <c r="F666" i="14"/>
  <c r="E665" i="14"/>
  <c r="I665" i="14" s="1"/>
  <c r="L665" i="14"/>
  <c r="G665" i="14"/>
  <c r="AJ665" i="15"/>
  <c r="AL664" i="15" a="1"/>
  <c r="AL664" i="15" s="1"/>
  <c r="AK664" i="15" a="1"/>
  <c r="AK664" i="15" s="1"/>
  <c r="AM664" i="15" l="1" a="1"/>
  <c r="AM664" i="15" s="1"/>
  <c r="AN664" i="15" a="1"/>
  <c r="AN664" i="15" s="1"/>
  <c r="K667" i="14" s="1"/>
  <c r="F667" i="14"/>
  <c r="AL665" i="15" a="1"/>
  <c r="AL665" i="15" s="1"/>
  <c r="AJ666" i="15"/>
  <c r="AK665" i="15" a="1"/>
  <c r="AK665" i="15" s="1"/>
  <c r="E666" i="14"/>
  <c r="I666" i="14" s="1"/>
  <c r="L666" i="14"/>
  <c r="G666" i="14"/>
  <c r="L667" i="14" l="1"/>
  <c r="G667" i="14"/>
  <c r="AJ667" i="15"/>
  <c r="AL666" i="15" a="1"/>
  <c r="AL666" i="15" s="1"/>
  <c r="AK666" i="15" a="1"/>
  <c r="AK666" i="15" s="1"/>
  <c r="AM665" i="15" a="1"/>
  <c r="AM665" i="15" s="1"/>
  <c r="AN665" i="15" a="1"/>
  <c r="AN665" i="15" s="1"/>
  <c r="K668" i="14" s="1"/>
  <c r="F668" i="14"/>
  <c r="E667" i="14"/>
  <c r="I667" i="14" s="1"/>
  <c r="L668" i="14" l="1"/>
  <c r="G668" i="14"/>
  <c r="AM666" i="15" a="1"/>
  <c r="AM666" i="15" s="1"/>
  <c r="AN666" i="15" a="1"/>
  <c r="AN666" i="15" s="1"/>
  <c r="K669" i="14" s="1"/>
  <c r="F669" i="14"/>
  <c r="AL667" i="15" a="1"/>
  <c r="AL667" i="15" s="1"/>
  <c r="AJ668" i="15"/>
  <c r="AK667" i="15" a="1"/>
  <c r="AK667" i="15" s="1"/>
  <c r="E668" i="14"/>
  <c r="I668" i="14" s="1"/>
  <c r="L669" i="14" l="1"/>
  <c r="G669" i="14"/>
  <c r="E669" i="14"/>
  <c r="I669" i="14" s="1"/>
  <c r="AJ669" i="15"/>
  <c r="AL668" i="15" a="1"/>
  <c r="AL668" i="15" s="1"/>
  <c r="AK668" i="15" a="1"/>
  <c r="AK668" i="15" s="1"/>
  <c r="AM667" i="15" a="1"/>
  <c r="AM667" i="15" s="1"/>
  <c r="AN667" i="15" a="1"/>
  <c r="AN667" i="15" s="1"/>
  <c r="K670" i="14" s="1"/>
  <c r="F670" i="14"/>
  <c r="L670" i="14" l="1"/>
  <c r="G670" i="14"/>
  <c r="AM668" i="15" a="1"/>
  <c r="AM668" i="15" s="1"/>
  <c r="AN668" i="15" a="1"/>
  <c r="AN668" i="15" s="1"/>
  <c r="K671" i="14" s="1"/>
  <c r="F671" i="14"/>
  <c r="AL669" i="15" a="1"/>
  <c r="AL669" i="15" s="1"/>
  <c r="AJ670" i="15"/>
  <c r="AK669" i="15" a="1"/>
  <c r="AK669" i="15" s="1"/>
  <c r="E670" i="14"/>
  <c r="I670" i="14" s="1"/>
  <c r="E671" i="14" l="1"/>
  <c r="I671" i="14" s="1"/>
  <c r="L671" i="14"/>
  <c r="G671" i="14"/>
  <c r="AJ671" i="15"/>
  <c r="AL670" i="15" a="1"/>
  <c r="AL670" i="15" s="1"/>
  <c r="AK670" i="15" a="1"/>
  <c r="AK670" i="15" s="1"/>
  <c r="AM669" i="15" a="1"/>
  <c r="AM669" i="15" s="1"/>
  <c r="AN669" i="15" a="1"/>
  <c r="AN669" i="15" s="1"/>
  <c r="K672" i="14" s="1"/>
  <c r="F672" i="14"/>
  <c r="AL671" i="15" l="1" a="1"/>
  <c r="AL671" i="15" s="1"/>
  <c r="AJ672" i="15"/>
  <c r="AK671" i="15" a="1"/>
  <c r="AK671" i="15" s="1"/>
  <c r="E672" i="14"/>
  <c r="I672" i="14" s="1"/>
  <c r="L672" i="14"/>
  <c r="G672" i="14"/>
  <c r="AM670" i="15" a="1"/>
  <c r="AM670" i="15" s="1"/>
  <c r="AN670" i="15" a="1"/>
  <c r="AN670" i="15" s="1"/>
  <c r="K673" i="14" s="1"/>
  <c r="F673" i="14"/>
  <c r="E673" i="14" l="1"/>
  <c r="I673" i="14" s="1"/>
  <c r="L673" i="14"/>
  <c r="G673" i="14"/>
  <c r="AJ673" i="15"/>
  <c r="AL672" i="15" a="1"/>
  <c r="AL672" i="15" s="1"/>
  <c r="AK672" i="15" a="1"/>
  <c r="AK672" i="15" s="1"/>
  <c r="AM671" i="15" a="1"/>
  <c r="AM671" i="15" s="1"/>
  <c r="AN671" i="15" a="1"/>
  <c r="AN671" i="15" s="1"/>
  <c r="K674" i="14" s="1"/>
  <c r="F674" i="14"/>
  <c r="L674" i="14" l="1"/>
  <c r="G674" i="14"/>
  <c r="AM672" i="15" a="1"/>
  <c r="AM672" i="15" s="1"/>
  <c r="AN672" i="15" a="1"/>
  <c r="AN672" i="15" s="1"/>
  <c r="K675" i="14" s="1"/>
  <c r="F675" i="14"/>
  <c r="E674" i="14"/>
  <c r="I674" i="14" s="1"/>
  <c r="AL673" i="15" a="1"/>
  <c r="AL673" i="15" s="1"/>
  <c r="AJ674" i="15"/>
  <c r="AK673" i="15" a="1"/>
  <c r="AK673" i="15" s="1"/>
  <c r="L675" i="14" l="1"/>
  <c r="G675" i="14"/>
  <c r="AJ675" i="15"/>
  <c r="AL674" i="15" a="1"/>
  <c r="AL674" i="15" s="1"/>
  <c r="AK674" i="15" a="1"/>
  <c r="AK674" i="15" s="1"/>
  <c r="AM673" i="15" a="1"/>
  <c r="AM673" i="15" s="1"/>
  <c r="AN673" i="15" a="1"/>
  <c r="AN673" i="15" s="1"/>
  <c r="K676" i="14" s="1"/>
  <c r="F676" i="14"/>
  <c r="E675" i="14"/>
  <c r="I675" i="14" s="1"/>
  <c r="L676" i="14" l="1"/>
  <c r="G676" i="14"/>
  <c r="AM674" i="15" a="1"/>
  <c r="AM674" i="15" s="1"/>
  <c r="AN674" i="15" a="1"/>
  <c r="AN674" i="15" s="1"/>
  <c r="K677" i="14" s="1"/>
  <c r="F677" i="14"/>
  <c r="AL675" i="15" a="1"/>
  <c r="AL675" i="15" s="1"/>
  <c r="AJ676" i="15"/>
  <c r="AK675" i="15" a="1"/>
  <c r="AK675" i="15" s="1"/>
  <c r="E676" i="14"/>
  <c r="I676" i="14" s="1"/>
  <c r="L677" i="14" l="1"/>
  <c r="G677" i="14"/>
  <c r="AJ677" i="15"/>
  <c r="AL676" i="15" a="1"/>
  <c r="AL676" i="15" s="1"/>
  <c r="AK676" i="15" a="1"/>
  <c r="AK676" i="15" s="1"/>
  <c r="AM675" i="15" a="1"/>
  <c r="AM675" i="15" s="1"/>
  <c r="AN675" i="15" a="1"/>
  <c r="AN675" i="15" s="1"/>
  <c r="K678" i="14" s="1"/>
  <c r="F678" i="14"/>
  <c r="E677" i="14"/>
  <c r="I677" i="14" s="1"/>
  <c r="E678" i="14" l="1"/>
  <c r="I678" i="14" s="1"/>
  <c r="L678" i="14"/>
  <c r="G678" i="14"/>
  <c r="AM676" i="15" a="1"/>
  <c r="AM676" i="15" s="1"/>
  <c r="AN676" i="15" a="1"/>
  <c r="AN676" i="15" s="1"/>
  <c r="K679" i="14" s="1"/>
  <c r="F679" i="14"/>
  <c r="AL677" i="15" a="1"/>
  <c r="AL677" i="15" s="1"/>
  <c r="AJ678" i="15"/>
  <c r="AK677" i="15" a="1"/>
  <c r="AK677" i="15" s="1"/>
  <c r="AJ679" i="15" l="1"/>
  <c r="AL678" i="15" a="1"/>
  <c r="AL678" i="15" s="1"/>
  <c r="AK678" i="15" a="1"/>
  <c r="AK678" i="15" s="1"/>
  <c r="AM677" i="15" a="1"/>
  <c r="AM677" i="15" s="1"/>
  <c r="AN677" i="15" a="1"/>
  <c r="AN677" i="15" s="1"/>
  <c r="K680" i="14" s="1"/>
  <c r="F680" i="14"/>
  <c r="E679" i="14"/>
  <c r="I679" i="14" s="1"/>
  <c r="L679" i="14"/>
  <c r="G679" i="14"/>
  <c r="AM678" i="15" l="1" a="1"/>
  <c r="AM678" i="15" s="1"/>
  <c r="AN678" i="15" a="1"/>
  <c r="AN678" i="15" s="1"/>
  <c r="K681" i="14" s="1"/>
  <c r="F681" i="14"/>
  <c r="AL679" i="15" a="1"/>
  <c r="AL679" i="15" s="1"/>
  <c r="AJ680" i="15"/>
  <c r="AK679" i="15" a="1"/>
  <c r="AK679" i="15" s="1"/>
  <c r="E680" i="14"/>
  <c r="I680" i="14" s="1"/>
  <c r="L680" i="14"/>
  <c r="G680" i="14"/>
  <c r="AM679" i="15" l="1" a="1"/>
  <c r="AM679" i="15" s="1"/>
  <c r="AN679" i="15" a="1"/>
  <c r="AN679" i="15" s="1"/>
  <c r="K682" i="14" s="1"/>
  <c r="F682" i="14"/>
  <c r="E681" i="14"/>
  <c r="I681" i="14" s="1"/>
  <c r="L681" i="14"/>
  <c r="G681" i="14"/>
  <c r="AJ681" i="15"/>
  <c r="AL680" i="15" a="1"/>
  <c r="AL680" i="15" s="1"/>
  <c r="AK680" i="15" a="1"/>
  <c r="AK680" i="15" s="1"/>
  <c r="AM680" i="15" l="1" a="1"/>
  <c r="AM680" i="15" s="1"/>
  <c r="AN680" i="15" a="1"/>
  <c r="AN680" i="15" s="1"/>
  <c r="K683" i="14" s="1"/>
  <c r="F683" i="14"/>
  <c r="AL681" i="15" a="1"/>
  <c r="AL681" i="15" s="1"/>
  <c r="AJ682" i="15"/>
  <c r="AK681" i="15" a="1"/>
  <c r="AK681" i="15" s="1"/>
  <c r="E682" i="14"/>
  <c r="I682" i="14" s="1"/>
  <c r="L682" i="14"/>
  <c r="G682" i="14"/>
  <c r="AJ683" i="15" l="1"/>
  <c r="AL682" i="15" a="1"/>
  <c r="AL682" i="15" s="1"/>
  <c r="AK682" i="15" a="1"/>
  <c r="AK682" i="15" s="1"/>
  <c r="AM681" i="15" a="1"/>
  <c r="AM681" i="15" s="1"/>
  <c r="AN681" i="15" a="1"/>
  <c r="AN681" i="15" s="1"/>
  <c r="K684" i="14" s="1"/>
  <c r="F684" i="14"/>
  <c r="E683" i="14"/>
  <c r="I683" i="14" s="1"/>
  <c r="L683" i="14"/>
  <c r="G683" i="14"/>
  <c r="E684" i="14" l="1"/>
  <c r="I684" i="14" s="1"/>
  <c r="L684" i="14"/>
  <c r="G684" i="14"/>
  <c r="AM682" i="15" a="1"/>
  <c r="AM682" i="15" s="1"/>
  <c r="AN682" i="15" a="1"/>
  <c r="AN682" i="15" s="1"/>
  <c r="K685" i="14" s="1"/>
  <c r="F685" i="14"/>
  <c r="AL683" i="15" a="1"/>
  <c r="AL683" i="15" s="1"/>
  <c r="AJ684" i="15"/>
  <c r="AK683" i="15" a="1"/>
  <c r="AK683" i="15" s="1"/>
  <c r="L685" i="14" l="1"/>
  <c r="G685" i="14"/>
  <c r="AJ685" i="15"/>
  <c r="AL684" i="15" a="1"/>
  <c r="AL684" i="15" s="1"/>
  <c r="AK684" i="15" a="1"/>
  <c r="AK684" i="15" s="1"/>
  <c r="AM683" i="15" a="1"/>
  <c r="AM683" i="15" s="1"/>
  <c r="AN683" i="15" a="1"/>
  <c r="AN683" i="15" s="1"/>
  <c r="K686" i="14" s="1"/>
  <c r="F686" i="14"/>
  <c r="E685" i="14"/>
  <c r="I685" i="14" s="1"/>
  <c r="AM684" i="15" l="1" a="1"/>
  <c r="AM684" i="15" s="1"/>
  <c r="AN684" i="15" a="1"/>
  <c r="AN684" i="15" s="1"/>
  <c r="K687" i="14" s="1"/>
  <c r="F687" i="14"/>
  <c r="E686" i="14"/>
  <c r="I686" i="14" s="1"/>
  <c r="AL685" i="15" a="1"/>
  <c r="AL685" i="15" s="1"/>
  <c r="AJ686" i="15"/>
  <c r="AK685" i="15" a="1"/>
  <c r="AK685" i="15" s="1"/>
  <c r="L686" i="14"/>
  <c r="G686" i="14"/>
  <c r="AM685" i="15" l="1" a="1"/>
  <c r="AM685" i="15" s="1"/>
  <c r="AN685" i="15" a="1"/>
  <c r="AN685" i="15" s="1"/>
  <c r="K688" i="14" s="1"/>
  <c r="F688" i="14"/>
  <c r="AJ687" i="15"/>
  <c r="AL686" i="15" a="1"/>
  <c r="AL686" i="15" s="1"/>
  <c r="AK686" i="15" a="1"/>
  <c r="AK686" i="15" s="1"/>
  <c r="E687" i="14"/>
  <c r="I687" i="14" s="1"/>
  <c r="L687" i="14"/>
  <c r="G687" i="14"/>
  <c r="AM686" i="15" l="1" a="1"/>
  <c r="AM686" i="15" s="1"/>
  <c r="AN686" i="15" a="1"/>
  <c r="AN686" i="15" s="1"/>
  <c r="K689" i="14" s="1"/>
  <c r="F689" i="14"/>
  <c r="AL687" i="15" a="1"/>
  <c r="AL687" i="15" s="1"/>
  <c r="AJ688" i="15"/>
  <c r="AK687" i="15" a="1"/>
  <c r="AK687" i="15" s="1"/>
  <c r="E688" i="14"/>
  <c r="I688" i="14" s="1"/>
  <c r="L688" i="14"/>
  <c r="G688" i="14"/>
  <c r="L689" i="14" l="1"/>
  <c r="G689" i="14"/>
  <c r="AJ689" i="15"/>
  <c r="AL688" i="15" a="1"/>
  <c r="AL688" i="15" s="1"/>
  <c r="AK688" i="15" a="1"/>
  <c r="AK688" i="15" s="1"/>
  <c r="AM687" i="15" a="1"/>
  <c r="AM687" i="15" s="1"/>
  <c r="AN687" i="15" a="1"/>
  <c r="AN687" i="15" s="1"/>
  <c r="K690" i="14" s="1"/>
  <c r="F690" i="14"/>
  <c r="E689" i="14"/>
  <c r="I689" i="14" s="1"/>
  <c r="E690" i="14" l="1"/>
  <c r="I690" i="14" s="1"/>
  <c r="L690" i="14"/>
  <c r="G690" i="14"/>
  <c r="AM688" i="15" a="1"/>
  <c r="AM688" i="15" s="1"/>
  <c r="AN688" i="15" a="1"/>
  <c r="AN688" i="15" s="1"/>
  <c r="K691" i="14" s="1"/>
  <c r="F691" i="14"/>
  <c r="AL689" i="15" a="1"/>
  <c r="AL689" i="15" s="1"/>
  <c r="AJ690" i="15"/>
  <c r="AK689" i="15" a="1"/>
  <c r="AK689" i="15" s="1"/>
  <c r="L691" i="14" l="1"/>
  <c r="G691" i="14"/>
  <c r="AM689" i="15" a="1"/>
  <c r="AM689" i="15" s="1"/>
  <c r="AN689" i="15" a="1"/>
  <c r="AN689" i="15" s="1"/>
  <c r="K692" i="14" s="1"/>
  <c r="F692" i="14"/>
  <c r="E691" i="14"/>
  <c r="I691" i="14" s="1"/>
  <c r="AJ691" i="15"/>
  <c r="AL690" i="15" a="1"/>
  <c r="AL690" i="15" s="1"/>
  <c r="AK690" i="15" a="1"/>
  <c r="AK690" i="15" s="1"/>
  <c r="AM690" i="15" l="1" a="1"/>
  <c r="AM690" i="15" s="1"/>
  <c r="AN690" i="15" a="1"/>
  <c r="AN690" i="15" s="1"/>
  <c r="K693" i="14" s="1"/>
  <c r="F693" i="14"/>
  <c r="AL691" i="15" a="1"/>
  <c r="AL691" i="15" s="1"/>
  <c r="AJ692" i="15"/>
  <c r="AK691" i="15" a="1"/>
  <c r="AK691" i="15" s="1"/>
  <c r="E692" i="14"/>
  <c r="I692" i="14" s="1"/>
  <c r="L692" i="14"/>
  <c r="G692" i="14"/>
  <c r="L693" i="14" l="1"/>
  <c r="G693" i="14"/>
  <c r="AJ693" i="15"/>
  <c r="AL692" i="15" a="1"/>
  <c r="AL692" i="15" s="1"/>
  <c r="AK692" i="15" a="1"/>
  <c r="AK692" i="15" s="1"/>
  <c r="AM691" i="15" a="1"/>
  <c r="AM691" i="15" s="1"/>
  <c r="AN691" i="15" a="1"/>
  <c r="AN691" i="15" s="1"/>
  <c r="K694" i="14" s="1"/>
  <c r="F694" i="14"/>
  <c r="E693" i="14"/>
  <c r="I693" i="14" s="1"/>
  <c r="L694" i="14" l="1"/>
  <c r="G694" i="14"/>
  <c r="AM692" i="15" a="1"/>
  <c r="AM692" i="15" s="1"/>
  <c r="AN692" i="15" a="1"/>
  <c r="AN692" i="15" s="1"/>
  <c r="K695" i="14" s="1"/>
  <c r="F695" i="14"/>
  <c r="AL693" i="15" a="1"/>
  <c r="AL693" i="15" s="1"/>
  <c r="AJ694" i="15"/>
  <c r="AK693" i="15" a="1"/>
  <c r="AK693" i="15" s="1"/>
  <c r="E694" i="14"/>
  <c r="I694" i="14" s="1"/>
  <c r="L695" i="14" l="1"/>
  <c r="G695" i="14"/>
  <c r="E695" i="14"/>
  <c r="I695" i="14" s="1"/>
  <c r="AJ695" i="15"/>
  <c r="AL694" i="15" a="1"/>
  <c r="AL694" i="15" s="1"/>
  <c r="AK694" i="15" a="1"/>
  <c r="AK694" i="15" s="1"/>
  <c r="AM693" i="15" a="1"/>
  <c r="AM693" i="15" s="1"/>
  <c r="AN693" i="15" a="1"/>
  <c r="AN693" i="15" s="1"/>
  <c r="K696" i="14" s="1"/>
  <c r="F696" i="14"/>
  <c r="L696" i="14" l="1"/>
  <c r="G696" i="14"/>
  <c r="E696" i="14"/>
  <c r="I696" i="14" s="1"/>
  <c r="AM694" i="15" a="1"/>
  <c r="AM694" i="15" s="1"/>
  <c r="AN694" i="15" a="1"/>
  <c r="AN694" i="15" s="1"/>
  <c r="K697" i="14" s="1"/>
  <c r="F697" i="14"/>
  <c r="AL695" i="15" a="1"/>
  <c r="AL695" i="15" s="1"/>
  <c r="AJ696" i="15"/>
  <c r="AK695" i="15" a="1"/>
  <c r="AK695" i="15" s="1"/>
  <c r="E697" i="14" l="1"/>
  <c r="I697" i="14" s="1"/>
  <c r="L697" i="14"/>
  <c r="G697" i="14"/>
  <c r="AJ697" i="15"/>
  <c r="AL696" i="15" a="1"/>
  <c r="AL696" i="15" s="1"/>
  <c r="AK696" i="15" a="1"/>
  <c r="AK696" i="15" s="1"/>
  <c r="AM695" i="15" a="1"/>
  <c r="AM695" i="15" s="1"/>
  <c r="AN695" i="15" a="1"/>
  <c r="AN695" i="15" s="1"/>
  <c r="K698" i="14" s="1"/>
  <c r="F698" i="14"/>
  <c r="L698" i="14" l="1"/>
  <c r="G698" i="14"/>
  <c r="AM696" i="15" a="1"/>
  <c r="AM696" i="15" s="1"/>
  <c r="AN696" i="15" a="1"/>
  <c r="AN696" i="15" s="1"/>
  <c r="K699" i="14" s="1"/>
  <c r="F699" i="14"/>
  <c r="AL697" i="15" a="1"/>
  <c r="AL697" i="15" s="1"/>
  <c r="AJ698" i="15"/>
  <c r="AK697" i="15" a="1"/>
  <c r="AK697" i="15" s="1"/>
  <c r="E698" i="14"/>
  <c r="I698" i="14" s="1"/>
  <c r="L699" i="14" l="1"/>
  <c r="G699" i="14"/>
  <c r="AJ699" i="15"/>
  <c r="AL698" i="15" a="1"/>
  <c r="AL698" i="15" s="1"/>
  <c r="AK698" i="15" a="1"/>
  <c r="AK698" i="15" s="1"/>
  <c r="AM697" i="15" a="1"/>
  <c r="AM697" i="15" s="1"/>
  <c r="AN697" i="15" a="1"/>
  <c r="AN697" i="15" s="1"/>
  <c r="K700" i="14" s="1"/>
  <c r="F700" i="14"/>
  <c r="E699" i="14"/>
  <c r="I699" i="14" s="1"/>
  <c r="AL699" i="15" l="1" a="1"/>
  <c r="AL699" i="15" s="1"/>
  <c r="AJ700" i="15"/>
  <c r="AK699" i="15" a="1"/>
  <c r="AK699" i="15" s="1"/>
  <c r="E700" i="14"/>
  <c r="I700" i="14" s="1"/>
  <c r="L700" i="14"/>
  <c r="G700" i="14"/>
  <c r="AM698" i="15" a="1"/>
  <c r="AM698" i="15" s="1"/>
  <c r="AN698" i="15" a="1"/>
  <c r="AN698" i="15" s="1"/>
  <c r="K701" i="14" s="1"/>
  <c r="F701" i="14"/>
  <c r="E701" i="14" l="1"/>
  <c r="I701" i="14" s="1"/>
  <c r="L701" i="14"/>
  <c r="G701" i="14"/>
  <c r="AJ701" i="15"/>
  <c r="AL700" i="15" a="1"/>
  <c r="AL700" i="15" s="1"/>
  <c r="AK700" i="15" a="1"/>
  <c r="AK700" i="15" s="1"/>
  <c r="AM699" i="15" a="1"/>
  <c r="AM699" i="15" s="1"/>
  <c r="AN699" i="15" a="1"/>
  <c r="AN699" i="15" s="1"/>
  <c r="K702" i="14" s="1"/>
  <c r="F702" i="14"/>
  <c r="AL701" i="15" l="1" a="1"/>
  <c r="AL701" i="15" s="1"/>
  <c r="AJ702" i="15"/>
  <c r="AK701" i="15" a="1"/>
  <c r="AK701" i="15" s="1"/>
  <c r="E702" i="14"/>
  <c r="I702" i="14" s="1"/>
  <c r="L702" i="14"/>
  <c r="G702" i="14"/>
  <c r="AM700" i="15" a="1"/>
  <c r="AM700" i="15" s="1"/>
  <c r="AN700" i="15" a="1"/>
  <c r="AN700" i="15" s="1"/>
  <c r="K703" i="14" s="1"/>
  <c r="F703" i="14"/>
  <c r="E703" i="14" l="1"/>
  <c r="I703" i="14" s="1"/>
  <c r="L703" i="14"/>
  <c r="G703" i="14"/>
  <c r="AJ703" i="15"/>
  <c r="AL702" i="15" a="1"/>
  <c r="AL702" i="15" s="1"/>
  <c r="AK702" i="15" a="1"/>
  <c r="AK702" i="15" s="1"/>
  <c r="AM701" i="15" a="1"/>
  <c r="AM701" i="15" s="1"/>
  <c r="AN701" i="15" a="1"/>
  <c r="AN701" i="15" s="1"/>
  <c r="K704" i="14" s="1"/>
  <c r="F704" i="14"/>
  <c r="AM702" i="15" l="1" a="1"/>
  <c r="AM702" i="15" s="1"/>
  <c r="AN702" i="15" a="1"/>
  <c r="AN702" i="15" s="1"/>
  <c r="K705" i="14" s="1"/>
  <c r="F705" i="14"/>
  <c r="AL703" i="15" a="1"/>
  <c r="AL703" i="15" s="1"/>
  <c r="AJ704" i="15"/>
  <c r="AK703" i="15" a="1"/>
  <c r="AK703" i="15" s="1"/>
  <c r="E704" i="14"/>
  <c r="I704" i="14" s="1"/>
  <c r="L704" i="14"/>
  <c r="G704" i="14"/>
  <c r="AJ705" i="15" l="1"/>
  <c r="AL704" i="15" a="1"/>
  <c r="AL704" i="15" s="1"/>
  <c r="AK704" i="15" a="1"/>
  <c r="AK704" i="15" s="1"/>
  <c r="AM703" i="15" a="1"/>
  <c r="AM703" i="15" s="1"/>
  <c r="AN703" i="15" a="1"/>
  <c r="AN703" i="15" s="1"/>
  <c r="K706" i="14" s="1"/>
  <c r="F706" i="14"/>
  <c r="E705" i="14"/>
  <c r="I705" i="14" s="1"/>
  <c r="L705" i="14"/>
  <c r="G705" i="14"/>
  <c r="L706" i="14" l="1"/>
  <c r="G706" i="14"/>
  <c r="AM704" i="15" a="1"/>
  <c r="AM704" i="15" s="1"/>
  <c r="AN704" i="15" a="1"/>
  <c r="AN704" i="15" s="1"/>
  <c r="K707" i="14" s="1"/>
  <c r="F707" i="14"/>
  <c r="AL705" i="15" a="1"/>
  <c r="AL705" i="15" s="1"/>
  <c r="AJ706" i="15"/>
  <c r="AK705" i="15" a="1"/>
  <c r="AK705" i="15" s="1"/>
  <c r="E706" i="14"/>
  <c r="I706" i="14" s="1"/>
  <c r="AJ707" i="15" l="1"/>
  <c r="AL706" i="15" a="1"/>
  <c r="AL706" i="15" s="1"/>
  <c r="AK706" i="15" a="1"/>
  <c r="AK706" i="15" s="1"/>
  <c r="AM705" i="15" a="1"/>
  <c r="AM705" i="15" s="1"/>
  <c r="AN705" i="15" a="1"/>
  <c r="AN705" i="15" s="1"/>
  <c r="K708" i="14" s="1"/>
  <c r="F708" i="14"/>
  <c r="E707" i="14"/>
  <c r="I707" i="14" s="1"/>
  <c r="L707" i="14"/>
  <c r="G707" i="14"/>
  <c r="AM706" i="15" l="1" a="1"/>
  <c r="AM706" i="15" s="1"/>
  <c r="AN706" i="15" a="1"/>
  <c r="AN706" i="15" s="1"/>
  <c r="K709" i="14" s="1"/>
  <c r="F709" i="14"/>
  <c r="AL707" i="15" a="1"/>
  <c r="AL707" i="15" s="1"/>
  <c r="AJ708" i="15"/>
  <c r="AK707" i="15" a="1"/>
  <c r="AK707" i="15" s="1"/>
  <c r="E708" i="14"/>
  <c r="I708" i="14" s="1"/>
  <c r="L708" i="14"/>
  <c r="G708" i="14"/>
  <c r="AM707" i="15" l="1" a="1"/>
  <c r="AM707" i="15" s="1"/>
  <c r="AN707" i="15" a="1"/>
  <c r="AN707" i="15" s="1"/>
  <c r="K710" i="14" s="1"/>
  <c r="F710" i="14"/>
  <c r="E709" i="14"/>
  <c r="I709" i="14" s="1"/>
  <c r="L709" i="14"/>
  <c r="G709" i="14"/>
  <c r="AJ709" i="15"/>
  <c r="AL708" i="15" a="1"/>
  <c r="AL708" i="15" s="1"/>
  <c r="AK708" i="15" a="1"/>
  <c r="AK708" i="15" s="1"/>
  <c r="AM708" i="15" l="1" a="1"/>
  <c r="AM708" i="15" s="1"/>
  <c r="AN708" i="15" a="1"/>
  <c r="AN708" i="15" s="1"/>
  <c r="K711" i="14" s="1"/>
  <c r="F711" i="14"/>
  <c r="AL709" i="15" a="1"/>
  <c r="AL709" i="15" s="1"/>
  <c r="AJ710" i="15"/>
  <c r="AK709" i="15" a="1"/>
  <c r="AK709" i="15" s="1"/>
  <c r="E710" i="14"/>
  <c r="I710" i="14" s="1"/>
  <c r="L710" i="14"/>
  <c r="G710" i="14"/>
  <c r="AJ711" i="15" l="1"/>
  <c r="AL710" i="15" a="1"/>
  <c r="AL710" i="15" s="1"/>
  <c r="AK710" i="15" a="1"/>
  <c r="AK710" i="15" s="1"/>
  <c r="AM709" i="15" a="1"/>
  <c r="AM709" i="15" s="1"/>
  <c r="AN709" i="15" a="1"/>
  <c r="AN709" i="15" s="1"/>
  <c r="K712" i="14" s="1"/>
  <c r="F712" i="14"/>
  <c r="E711" i="14"/>
  <c r="I711" i="14" s="1"/>
  <c r="L711" i="14"/>
  <c r="G711" i="14"/>
  <c r="AL711" i="15" l="1" a="1"/>
  <c r="AL711" i="15" s="1"/>
  <c r="AJ712" i="15"/>
  <c r="AK711" i="15" a="1"/>
  <c r="AK711" i="15" s="1"/>
  <c r="E712" i="14"/>
  <c r="I712" i="14" s="1"/>
  <c r="L712" i="14"/>
  <c r="G712" i="14"/>
  <c r="AM710" i="15" a="1"/>
  <c r="AM710" i="15" s="1"/>
  <c r="AN710" i="15" a="1"/>
  <c r="AN710" i="15" s="1"/>
  <c r="K713" i="14" s="1"/>
  <c r="F713" i="14"/>
  <c r="E713" i="14" l="1"/>
  <c r="I713" i="14" s="1"/>
  <c r="L713" i="14"/>
  <c r="G713" i="14"/>
  <c r="AJ713" i="15"/>
  <c r="AL712" i="15" a="1"/>
  <c r="AL712" i="15" s="1"/>
  <c r="AK712" i="15" a="1"/>
  <c r="AK712" i="15" s="1"/>
  <c r="AM711" i="15" a="1"/>
  <c r="AM711" i="15" s="1"/>
  <c r="AN711" i="15" a="1"/>
  <c r="AN711" i="15" s="1"/>
  <c r="K714" i="14" s="1"/>
  <c r="F714" i="14"/>
  <c r="E714" i="14" l="1"/>
  <c r="I714" i="14" s="1"/>
  <c r="L714" i="14"/>
  <c r="G714" i="14"/>
  <c r="AM712" i="15" a="1"/>
  <c r="AM712" i="15" s="1"/>
  <c r="AN712" i="15" a="1"/>
  <c r="AN712" i="15" s="1"/>
  <c r="K715" i="14" s="1"/>
  <c r="F715" i="14"/>
  <c r="AL713" i="15" a="1"/>
  <c r="AL713" i="15" s="1"/>
  <c r="AJ714" i="15"/>
  <c r="AK713" i="15" a="1"/>
  <c r="AK713" i="15" s="1"/>
  <c r="E715" i="14" l="1"/>
  <c r="I715" i="14" s="1"/>
  <c r="L715" i="14"/>
  <c r="G715" i="14"/>
  <c r="AJ715" i="15"/>
  <c r="AL714" i="15" a="1"/>
  <c r="AL714" i="15" s="1"/>
  <c r="AK714" i="15" a="1"/>
  <c r="AK714" i="15" s="1"/>
  <c r="AM713" i="15" a="1"/>
  <c r="AM713" i="15" s="1"/>
  <c r="AN713" i="15" a="1"/>
  <c r="AN713" i="15" s="1"/>
  <c r="K716" i="14" s="1"/>
  <c r="F716" i="14"/>
  <c r="L716" i="14" l="1"/>
  <c r="G716" i="14"/>
  <c r="AM714" i="15" a="1"/>
  <c r="AM714" i="15" s="1"/>
  <c r="AN714" i="15" a="1"/>
  <c r="AN714" i="15" s="1"/>
  <c r="K717" i="14" s="1"/>
  <c r="F717" i="14"/>
  <c r="AL715" i="15" a="1"/>
  <c r="AL715" i="15" s="1"/>
  <c r="AJ716" i="15"/>
  <c r="AK715" i="15" a="1"/>
  <c r="AK715" i="15" s="1"/>
  <c r="E716" i="14"/>
  <c r="I716" i="14" s="1"/>
  <c r="AJ717" i="15" l="1"/>
  <c r="AL716" i="15" a="1"/>
  <c r="AL716" i="15" s="1"/>
  <c r="AK716" i="15" a="1"/>
  <c r="AK716" i="15" s="1"/>
  <c r="AM715" i="15" a="1"/>
  <c r="AM715" i="15" s="1"/>
  <c r="AN715" i="15" a="1"/>
  <c r="AN715" i="15" s="1"/>
  <c r="K718" i="14" s="1"/>
  <c r="F718" i="14"/>
  <c r="E717" i="14"/>
  <c r="I717" i="14" s="1"/>
  <c r="L717" i="14"/>
  <c r="G717" i="14"/>
  <c r="AL717" i="15" l="1" a="1"/>
  <c r="AL717" i="15" s="1"/>
  <c r="AJ718" i="15"/>
  <c r="AK717" i="15" a="1"/>
  <c r="AK717" i="15" s="1"/>
  <c r="E718" i="14"/>
  <c r="I718" i="14" s="1"/>
  <c r="L718" i="14"/>
  <c r="G718" i="14"/>
  <c r="AM716" i="15" a="1"/>
  <c r="AM716" i="15" s="1"/>
  <c r="AN716" i="15" a="1"/>
  <c r="AN716" i="15" s="1"/>
  <c r="K719" i="14" s="1"/>
  <c r="F719" i="14"/>
  <c r="E719" i="14" l="1"/>
  <c r="I719" i="14" s="1"/>
  <c r="L719" i="14"/>
  <c r="G719" i="14"/>
  <c r="AJ719" i="15"/>
  <c r="AL718" i="15" a="1"/>
  <c r="AL718" i="15" s="1"/>
  <c r="AK718" i="15" a="1"/>
  <c r="AK718" i="15" s="1"/>
  <c r="AM717" i="15" a="1"/>
  <c r="AM717" i="15" s="1"/>
  <c r="AN717" i="15" a="1"/>
  <c r="AN717" i="15" s="1"/>
  <c r="K720" i="14" s="1"/>
  <c r="F720" i="14"/>
  <c r="L720" i="14" l="1"/>
  <c r="G720" i="14"/>
  <c r="AM718" i="15" a="1"/>
  <c r="AM718" i="15" s="1"/>
  <c r="AN718" i="15" a="1"/>
  <c r="AN718" i="15" s="1"/>
  <c r="K721" i="14" s="1"/>
  <c r="F721" i="14"/>
  <c r="E720" i="14"/>
  <c r="I720" i="14" s="1"/>
  <c r="AL719" i="15" a="1"/>
  <c r="AL719" i="15" s="1"/>
  <c r="AJ720" i="15"/>
  <c r="AK719" i="15" a="1"/>
  <c r="AK719" i="15" s="1"/>
  <c r="AJ721" i="15" l="1"/>
  <c r="AL720" i="15" a="1"/>
  <c r="AL720" i="15" s="1"/>
  <c r="AK720" i="15" a="1"/>
  <c r="AK720" i="15" s="1"/>
  <c r="AM719" i="15" a="1"/>
  <c r="AM719" i="15" s="1"/>
  <c r="AN719" i="15" a="1"/>
  <c r="AN719" i="15" s="1"/>
  <c r="K722" i="14" s="1"/>
  <c r="F722" i="14"/>
  <c r="E721" i="14"/>
  <c r="I721" i="14" s="1"/>
  <c r="L721" i="14"/>
  <c r="G721" i="14"/>
  <c r="AL721" i="15" l="1" a="1"/>
  <c r="AL721" i="15" s="1"/>
  <c r="AJ722" i="15"/>
  <c r="AK721" i="15" a="1"/>
  <c r="AK721" i="15" s="1"/>
  <c r="E722" i="14"/>
  <c r="I722" i="14" s="1"/>
  <c r="L722" i="14"/>
  <c r="G722" i="14"/>
  <c r="AM720" i="15" a="1"/>
  <c r="AM720" i="15" s="1"/>
  <c r="AN720" i="15" a="1"/>
  <c r="AN720" i="15" s="1"/>
  <c r="K723" i="14" s="1"/>
  <c r="F723" i="14"/>
  <c r="E723" i="14" l="1"/>
  <c r="I723" i="14" s="1"/>
  <c r="L723" i="14"/>
  <c r="G723" i="14"/>
  <c r="AJ723" i="15"/>
  <c r="AL722" i="15" a="1"/>
  <c r="AL722" i="15" s="1"/>
  <c r="AK722" i="15" a="1"/>
  <c r="AK722" i="15" s="1"/>
  <c r="AM721" i="15" a="1"/>
  <c r="AM721" i="15" s="1"/>
  <c r="AN721" i="15" a="1"/>
  <c r="AN721" i="15" s="1"/>
  <c r="K724" i="14" s="1"/>
  <c r="F724" i="14"/>
  <c r="AL723" i="15" l="1" a="1"/>
  <c r="AL723" i="15" s="1"/>
  <c r="AJ724" i="15"/>
  <c r="AK723" i="15" a="1"/>
  <c r="AK723" i="15" s="1"/>
  <c r="E724" i="14"/>
  <c r="I724" i="14" s="1"/>
  <c r="L724" i="14"/>
  <c r="G724" i="14"/>
  <c r="AM722" i="15" a="1"/>
  <c r="AM722" i="15" s="1"/>
  <c r="AN722" i="15" a="1"/>
  <c r="AN722" i="15" s="1"/>
  <c r="K725" i="14" s="1"/>
  <c r="F725" i="14"/>
  <c r="E725" i="14" l="1"/>
  <c r="I725" i="14" s="1"/>
  <c r="AJ725" i="15"/>
  <c r="AL724" i="15" a="1"/>
  <c r="AL724" i="15" s="1"/>
  <c r="AK724" i="15" a="1"/>
  <c r="AK724" i="15" s="1"/>
  <c r="AM723" i="15" a="1"/>
  <c r="AM723" i="15" s="1"/>
  <c r="AN723" i="15" a="1"/>
  <c r="AN723" i="15" s="1"/>
  <c r="K726" i="14" s="1"/>
  <c r="F726" i="14"/>
  <c r="L725" i="14"/>
  <c r="G725" i="14"/>
  <c r="L726" i="14" l="1"/>
  <c r="G726" i="14"/>
  <c r="AM724" i="15" a="1"/>
  <c r="AM724" i="15" s="1"/>
  <c r="AN724" i="15" a="1"/>
  <c r="AN724" i="15" s="1"/>
  <c r="K727" i="14" s="1"/>
  <c r="F727" i="14"/>
  <c r="AL725" i="15" a="1"/>
  <c r="AL725" i="15" s="1"/>
  <c r="AJ726" i="15"/>
  <c r="AK725" i="15" a="1"/>
  <c r="AK725" i="15" s="1"/>
  <c r="E726" i="14"/>
  <c r="I726" i="14" s="1"/>
  <c r="AJ727" i="15" l="1"/>
  <c r="AL726" i="15" a="1"/>
  <c r="AL726" i="15" s="1"/>
  <c r="AK726" i="15" a="1"/>
  <c r="AK726" i="15" s="1"/>
  <c r="AM725" i="15" a="1"/>
  <c r="AM725" i="15" s="1"/>
  <c r="AN725" i="15" a="1"/>
  <c r="AN725" i="15" s="1"/>
  <c r="K728" i="14" s="1"/>
  <c r="F728" i="14"/>
  <c r="E727" i="14"/>
  <c r="I727" i="14" s="1"/>
  <c r="L727" i="14"/>
  <c r="G727" i="14"/>
  <c r="E728" i="14" l="1"/>
  <c r="I728" i="14" s="1"/>
  <c r="L728" i="14"/>
  <c r="G728" i="14"/>
  <c r="AM726" i="15" a="1"/>
  <c r="AM726" i="15" s="1"/>
  <c r="AN726" i="15" a="1"/>
  <c r="AN726" i="15" s="1"/>
  <c r="K729" i="14" s="1"/>
  <c r="F729" i="14"/>
  <c r="AL727" i="15" a="1"/>
  <c r="AL727" i="15" s="1"/>
  <c r="AJ728" i="15"/>
  <c r="AK727" i="15" a="1"/>
  <c r="AK727" i="15" s="1"/>
  <c r="AJ729" i="15" l="1"/>
  <c r="AL728" i="15" a="1"/>
  <c r="AL728" i="15" s="1"/>
  <c r="AK728" i="15" a="1"/>
  <c r="AK728" i="15" s="1"/>
  <c r="AM727" i="15" a="1"/>
  <c r="AM727" i="15" s="1"/>
  <c r="AN727" i="15" a="1"/>
  <c r="AN727" i="15" s="1"/>
  <c r="K730" i="14" s="1"/>
  <c r="F730" i="14"/>
  <c r="E729" i="14"/>
  <c r="I729" i="14" s="1"/>
  <c r="L729" i="14"/>
  <c r="G729" i="14"/>
  <c r="E730" i="14" l="1"/>
  <c r="I730" i="14" s="1"/>
  <c r="AM728" i="15" a="1"/>
  <c r="AM728" i="15" s="1"/>
  <c r="AN728" i="15" a="1"/>
  <c r="AN728" i="15" s="1"/>
  <c r="K731" i="14" s="1"/>
  <c r="F731" i="14"/>
  <c r="AL729" i="15" a="1"/>
  <c r="AL729" i="15" s="1"/>
  <c r="AJ730" i="15"/>
  <c r="AK729" i="15" a="1"/>
  <c r="AK729" i="15" s="1"/>
  <c r="L730" i="14"/>
  <c r="G730" i="14"/>
  <c r="AJ731" i="15" l="1"/>
  <c r="AL730" i="15" a="1"/>
  <c r="AL730" i="15" s="1"/>
  <c r="AK730" i="15" a="1"/>
  <c r="AK730" i="15" s="1"/>
  <c r="AM729" i="15" a="1"/>
  <c r="AM729" i="15" s="1"/>
  <c r="AN729" i="15" a="1"/>
  <c r="AN729" i="15" s="1"/>
  <c r="K732" i="14" s="1"/>
  <c r="F732" i="14"/>
  <c r="E731" i="14"/>
  <c r="I731" i="14" s="1"/>
  <c r="L731" i="14"/>
  <c r="G731" i="14"/>
  <c r="E732" i="14" l="1"/>
  <c r="I732" i="14" s="1"/>
  <c r="L732" i="14"/>
  <c r="G732" i="14"/>
  <c r="AM730" i="15" a="1"/>
  <c r="AM730" i="15" s="1"/>
  <c r="AN730" i="15" a="1"/>
  <c r="AN730" i="15" s="1"/>
  <c r="K733" i="14" s="1"/>
  <c r="F733" i="14"/>
  <c r="AL731" i="15" a="1"/>
  <c r="AL731" i="15" s="1"/>
  <c r="AJ732" i="15"/>
  <c r="AK731" i="15" a="1"/>
  <c r="AK731" i="15" s="1"/>
  <c r="E733" i="14" l="1"/>
  <c r="I733" i="14" s="1"/>
  <c r="L733" i="14"/>
  <c r="G733" i="14"/>
  <c r="AJ733" i="15"/>
  <c r="AL732" i="15" a="1"/>
  <c r="AL732" i="15" s="1"/>
  <c r="AK732" i="15" a="1"/>
  <c r="AK732" i="15" s="1"/>
  <c r="AM731" i="15" a="1"/>
  <c r="AM731" i="15" s="1"/>
  <c r="AN731" i="15" a="1"/>
  <c r="AN731" i="15" s="1"/>
  <c r="K734" i="14" s="1"/>
  <c r="F734" i="14"/>
  <c r="E734" i="14" l="1"/>
  <c r="I734" i="14" s="1"/>
  <c r="L734" i="14"/>
  <c r="G734" i="14"/>
  <c r="AM732" i="15" a="1"/>
  <c r="AM732" i="15" s="1"/>
  <c r="AN732" i="15" a="1"/>
  <c r="AN732" i="15" s="1"/>
  <c r="K735" i="14" s="1"/>
  <c r="F735" i="14"/>
  <c r="AL733" i="15" a="1"/>
  <c r="AL733" i="15" s="1"/>
  <c r="AJ734" i="15"/>
  <c r="AK733" i="15" a="1"/>
  <c r="AK733" i="15" s="1"/>
  <c r="AM733" i="15" l="1" a="1"/>
  <c r="AM733" i="15" s="1"/>
  <c r="AN733" i="15" a="1"/>
  <c r="AN733" i="15" s="1"/>
  <c r="K736" i="14" s="1"/>
  <c r="F736" i="14"/>
  <c r="E735" i="14"/>
  <c r="I735" i="14" s="1"/>
  <c r="L735" i="14"/>
  <c r="G735" i="14"/>
  <c r="AJ735" i="15"/>
  <c r="AL734" i="15" a="1"/>
  <c r="AL734" i="15" s="1"/>
  <c r="AK734" i="15" a="1"/>
  <c r="AK734" i="15" s="1"/>
  <c r="AM734" i="15" l="1" a="1"/>
  <c r="AM734" i="15" s="1"/>
  <c r="AN734" i="15" a="1"/>
  <c r="AN734" i="15" s="1"/>
  <c r="K737" i="14" s="1"/>
  <c r="F737" i="14"/>
  <c r="AL735" i="15" a="1"/>
  <c r="AL735" i="15" s="1"/>
  <c r="AJ736" i="15"/>
  <c r="AK735" i="15" a="1"/>
  <c r="AK735" i="15" s="1"/>
  <c r="E736" i="14"/>
  <c r="I736" i="14" s="1"/>
  <c r="L736" i="14"/>
  <c r="G736" i="14"/>
  <c r="AJ737" i="15" l="1"/>
  <c r="AL736" i="15" a="1"/>
  <c r="AL736" i="15" s="1"/>
  <c r="AK736" i="15" a="1"/>
  <c r="AK736" i="15" s="1"/>
  <c r="AM735" i="15" a="1"/>
  <c r="AM735" i="15" s="1"/>
  <c r="AN735" i="15" a="1"/>
  <c r="AN735" i="15" s="1"/>
  <c r="K738" i="14" s="1"/>
  <c r="F738" i="14"/>
  <c r="E737" i="14"/>
  <c r="I737" i="14" s="1"/>
  <c r="L737" i="14"/>
  <c r="G737" i="14"/>
  <c r="E738" i="14" l="1"/>
  <c r="I738" i="14" s="1"/>
  <c r="L738" i="14"/>
  <c r="G738" i="14"/>
  <c r="AM736" i="15" a="1"/>
  <c r="AM736" i="15" s="1"/>
  <c r="AN736" i="15" a="1"/>
  <c r="AN736" i="15" s="1"/>
  <c r="K739" i="14" s="1"/>
  <c r="F739" i="14"/>
  <c r="AL737" i="15" a="1"/>
  <c r="AL737" i="15" s="1"/>
  <c r="AJ738" i="15"/>
  <c r="AK737" i="15" a="1"/>
  <c r="AK737" i="15" s="1"/>
  <c r="AJ739" i="15" l="1"/>
  <c r="AL738" i="15" a="1"/>
  <c r="AL738" i="15" s="1"/>
  <c r="AK738" i="15" a="1"/>
  <c r="AK738" i="15" s="1"/>
  <c r="L739" i="14"/>
  <c r="G739" i="14"/>
  <c r="AM737" i="15" a="1"/>
  <c r="AM737" i="15" s="1"/>
  <c r="AN737" i="15" a="1"/>
  <c r="AN737" i="15" s="1"/>
  <c r="K740" i="14" s="1"/>
  <c r="F740" i="14"/>
  <c r="E739" i="14"/>
  <c r="I739" i="14" s="1"/>
  <c r="L740" i="14" l="1"/>
  <c r="G740" i="14"/>
  <c r="AM738" i="15" a="1"/>
  <c r="AM738" i="15" s="1"/>
  <c r="AN738" i="15" a="1"/>
  <c r="AN738" i="15" s="1"/>
  <c r="K741" i="14" s="1"/>
  <c r="F741" i="14"/>
  <c r="AL739" i="15" a="1"/>
  <c r="AL739" i="15" s="1"/>
  <c r="AJ740" i="15"/>
  <c r="AK739" i="15" a="1"/>
  <c r="AK739" i="15" s="1"/>
  <c r="E740" i="14"/>
  <c r="I740" i="14" s="1"/>
  <c r="L741" i="14" l="1"/>
  <c r="G741" i="14"/>
  <c r="AM739" i="15" a="1"/>
  <c r="AM739" i="15" s="1"/>
  <c r="AN739" i="15" a="1"/>
  <c r="AN739" i="15" s="1"/>
  <c r="K742" i="14" s="1"/>
  <c r="F742" i="14"/>
  <c r="AJ741" i="15"/>
  <c r="AL740" i="15" a="1"/>
  <c r="AL740" i="15" s="1"/>
  <c r="AK740" i="15" a="1"/>
  <c r="AK740" i="15" s="1"/>
  <c r="E741" i="14"/>
  <c r="I741" i="14" s="1"/>
  <c r="AM740" i="15" l="1" a="1"/>
  <c r="AM740" i="15" s="1"/>
  <c r="AN740" i="15" a="1"/>
  <c r="AN740" i="15" s="1"/>
  <c r="K743" i="14" s="1"/>
  <c r="F743" i="14"/>
  <c r="AJ742" i="15"/>
  <c r="AL741" i="15" a="1"/>
  <c r="AL741" i="15" s="1"/>
  <c r="AK741" i="15" a="1"/>
  <c r="AK741" i="15" s="1"/>
  <c r="E742" i="14"/>
  <c r="I742" i="14" s="1"/>
  <c r="L742" i="14"/>
  <c r="G742" i="14"/>
  <c r="AM741" i="15" l="1" a="1"/>
  <c r="AM741" i="15" s="1"/>
  <c r="AN741" i="15" a="1"/>
  <c r="AN741" i="15" s="1"/>
  <c r="K744" i="14" s="1"/>
  <c r="F744" i="14"/>
  <c r="AJ743" i="15"/>
  <c r="AL742" i="15" a="1"/>
  <c r="AL742" i="15" s="1"/>
  <c r="AK742" i="15" a="1"/>
  <c r="AK742" i="15" s="1"/>
  <c r="E743" i="14"/>
  <c r="I743" i="14" s="1"/>
  <c r="L743" i="14"/>
  <c r="G743" i="14"/>
  <c r="AM742" i="15" l="1" a="1"/>
  <c r="AM742" i="15" s="1"/>
  <c r="AN742" i="15" a="1"/>
  <c r="AN742" i="15" s="1"/>
  <c r="K745" i="14" s="1"/>
  <c r="F745" i="14"/>
  <c r="AJ744" i="15"/>
  <c r="AL743" i="15" a="1"/>
  <c r="AL743" i="15" s="1"/>
  <c r="AK743" i="15" a="1"/>
  <c r="AK743" i="15" s="1"/>
  <c r="E744" i="14"/>
  <c r="I744" i="14" s="1"/>
  <c r="L744" i="14"/>
  <c r="G744" i="14"/>
  <c r="AM743" i="15" l="1" a="1"/>
  <c r="AM743" i="15" s="1"/>
  <c r="AN743" i="15" a="1"/>
  <c r="AN743" i="15" s="1"/>
  <c r="K746" i="14" s="1"/>
  <c r="F746" i="14"/>
  <c r="AJ745" i="15"/>
  <c r="AL744" i="15" a="1"/>
  <c r="AL744" i="15" s="1"/>
  <c r="AK744" i="15" a="1"/>
  <c r="AK744" i="15" s="1"/>
  <c r="E745" i="14"/>
  <c r="I745" i="14" s="1"/>
  <c r="L745" i="14"/>
  <c r="G745" i="14"/>
  <c r="AM744" i="15" l="1" a="1"/>
  <c r="AM744" i="15" s="1"/>
  <c r="AN744" i="15" a="1"/>
  <c r="AN744" i="15" s="1"/>
  <c r="K747" i="14" s="1"/>
  <c r="F747" i="14"/>
  <c r="AJ746" i="15"/>
  <c r="AL745" i="15" a="1"/>
  <c r="AL745" i="15" s="1"/>
  <c r="AK745" i="15" a="1"/>
  <c r="AK745" i="15" s="1"/>
  <c r="E746" i="14"/>
  <c r="I746" i="14" s="1"/>
  <c r="L746" i="14"/>
  <c r="G746" i="14"/>
  <c r="AM745" i="15" l="1" a="1"/>
  <c r="AM745" i="15" s="1"/>
  <c r="AN745" i="15" a="1"/>
  <c r="AN745" i="15" s="1"/>
  <c r="K748" i="14" s="1"/>
  <c r="F748" i="14"/>
  <c r="AJ747" i="15"/>
  <c r="AL746" i="15" a="1"/>
  <c r="AL746" i="15" s="1"/>
  <c r="AK746" i="15" a="1"/>
  <c r="AK746" i="15" s="1"/>
  <c r="E747" i="14"/>
  <c r="I747" i="14" s="1"/>
  <c r="L747" i="14"/>
  <c r="G747" i="14"/>
  <c r="AM746" i="15" l="1" a="1"/>
  <c r="AM746" i="15" s="1"/>
  <c r="AN746" i="15" a="1"/>
  <c r="AN746" i="15" s="1"/>
  <c r="K749" i="14" s="1"/>
  <c r="F749" i="14"/>
  <c r="AJ748" i="15"/>
  <c r="AL747" i="15" a="1"/>
  <c r="AL747" i="15" s="1"/>
  <c r="AK747" i="15" a="1"/>
  <c r="AK747" i="15" s="1"/>
  <c r="E748" i="14"/>
  <c r="I748" i="14" s="1"/>
  <c r="L748" i="14"/>
  <c r="G748" i="14"/>
  <c r="AM747" i="15" l="1" a="1"/>
  <c r="AM747" i="15" s="1"/>
  <c r="AN747" i="15" a="1"/>
  <c r="AN747" i="15" s="1"/>
  <c r="K750" i="14" s="1"/>
  <c r="F750" i="14"/>
  <c r="AJ749" i="15"/>
  <c r="AL748" i="15" a="1"/>
  <c r="AL748" i="15" s="1"/>
  <c r="AK748" i="15" a="1"/>
  <c r="AK748" i="15" s="1"/>
  <c r="E749" i="14"/>
  <c r="I749" i="14" s="1"/>
  <c r="L749" i="14"/>
  <c r="G749" i="14"/>
  <c r="AM748" i="15" l="1" a="1"/>
  <c r="AM748" i="15" s="1"/>
  <c r="AN748" i="15" a="1"/>
  <c r="AN748" i="15" s="1"/>
  <c r="K751" i="14" s="1"/>
  <c r="F751" i="14"/>
  <c r="AJ750" i="15"/>
  <c r="AL749" i="15" a="1"/>
  <c r="AL749" i="15" s="1"/>
  <c r="AK749" i="15" a="1"/>
  <c r="AK749" i="15" s="1"/>
  <c r="E750" i="14"/>
  <c r="I750" i="14" s="1"/>
  <c r="L750" i="14"/>
  <c r="G750" i="14"/>
  <c r="AM749" i="15" l="1" a="1"/>
  <c r="AM749" i="15" s="1"/>
  <c r="AN749" i="15" a="1"/>
  <c r="AN749" i="15" s="1"/>
  <c r="K752" i="14" s="1"/>
  <c r="F752" i="14"/>
  <c r="AJ751" i="15"/>
  <c r="AL750" i="15" a="1"/>
  <c r="AL750" i="15" s="1"/>
  <c r="AK750" i="15" a="1"/>
  <c r="AK750" i="15" s="1"/>
  <c r="E751" i="14"/>
  <c r="I751" i="14" s="1"/>
  <c r="L751" i="14"/>
  <c r="G751" i="14"/>
  <c r="AM750" i="15" l="1" a="1"/>
  <c r="AM750" i="15" s="1"/>
  <c r="AN750" i="15" a="1"/>
  <c r="AN750" i="15" s="1"/>
  <c r="K753" i="14" s="1"/>
  <c r="F753" i="14"/>
  <c r="AJ752" i="15"/>
  <c r="AL751" i="15" a="1"/>
  <c r="AL751" i="15" s="1"/>
  <c r="AK751" i="15" a="1"/>
  <c r="AK751" i="15" s="1"/>
  <c r="E752" i="14"/>
  <c r="I752" i="14" s="1"/>
  <c r="L752" i="14"/>
  <c r="G752" i="14"/>
  <c r="AM751" i="15" l="1" a="1"/>
  <c r="AM751" i="15" s="1"/>
  <c r="AN751" i="15" a="1"/>
  <c r="AN751" i="15" s="1"/>
  <c r="K754" i="14" s="1"/>
  <c r="F754" i="14"/>
  <c r="AJ753" i="15"/>
  <c r="AL752" i="15" a="1"/>
  <c r="AL752" i="15" s="1"/>
  <c r="AK752" i="15" a="1"/>
  <c r="AK752" i="15" s="1"/>
  <c r="E753" i="14"/>
  <c r="I753" i="14" s="1"/>
  <c r="L753" i="14"/>
  <c r="G753" i="14"/>
  <c r="AM752" i="15" l="1" a="1"/>
  <c r="AM752" i="15" s="1"/>
  <c r="AN752" i="15" a="1"/>
  <c r="AN752" i="15" s="1"/>
  <c r="K755" i="14" s="1"/>
  <c r="F755" i="14"/>
  <c r="AJ754" i="15"/>
  <c r="AL753" i="15" a="1"/>
  <c r="AL753" i="15" s="1"/>
  <c r="AK753" i="15" a="1"/>
  <c r="AK753" i="15" s="1"/>
  <c r="E754" i="14"/>
  <c r="I754" i="14" s="1"/>
  <c r="L754" i="14"/>
  <c r="G754" i="14"/>
  <c r="AM753" i="15" l="1" a="1"/>
  <c r="AM753" i="15" s="1"/>
  <c r="AN753" i="15" a="1"/>
  <c r="AN753" i="15" s="1"/>
  <c r="K756" i="14" s="1"/>
  <c r="F756" i="14"/>
  <c r="AJ755" i="15"/>
  <c r="AL754" i="15" a="1"/>
  <c r="AL754" i="15" s="1"/>
  <c r="AK754" i="15" a="1"/>
  <c r="AK754" i="15" s="1"/>
  <c r="E755" i="14"/>
  <c r="I755" i="14" s="1"/>
  <c r="L755" i="14"/>
  <c r="G755" i="14"/>
  <c r="AM754" i="15" l="1" a="1"/>
  <c r="AM754" i="15" s="1"/>
  <c r="AN754" i="15" a="1"/>
  <c r="AN754" i="15" s="1"/>
  <c r="K757" i="14" s="1"/>
  <c r="F757" i="14"/>
  <c r="AJ756" i="15"/>
  <c r="AL755" i="15" a="1"/>
  <c r="AL755" i="15" s="1"/>
  <c r="AK755" i="15" a="1"/>
  <c r="AK755" i="15" s="1"/>
  <c r="E756" i="14"/>
  <c r="I756" i="14" s="1"/>
  <c r="L756" i="14"/>
  <c r="G756" i="14"/>
  <c r="AM755" i="15" l="1" a="1"/>
  <c r="AM755" i="15" s="1"/>
  <c r="AN755" i="15" a="1"/>
  <c r="AN755" i="15" s="1"/>
  <c r="K758" i="14" s="1"/>
  <c r="F758" i="14"/>
  <c r="AJ757" i="15"/>
  <c r="AL756" i="15" a="1"/>
  <c r="AL756" i="15" s="1"/>
  <c r="AK756" i="15" a="1"/>
  <c r="AK756" i="15" s="1"/>
  <c r="E757" i="14"/>
  <c r="I757" i="14" s="1"/>
  <c r="L757" i="14"/>
  <c r="G757" i="14"/>
  <c r="AM756" i="15" l="1" a="1"/>
  <c r="AM756" i="15" s="1"/>
  <c r="AN756" i="15" a="1"/>
  <c r="AN756" i="15" s="1"/>
  <c r="K759" i="14" s="1"/>
  <c r="F759" i="14"/>
  <c r="AJ758" i="15"/>
  <c r="AL757" i="15" a="1"/>
  <c r="AL757" i="15" s="1"/>
  <c r="AK757" i="15" a="1"/>
  <c r="AK757" i="15" s="1"/>
  <c r="E758" i="14"/>
  <c r="I758" i="14" s="1"/>
  <c r="L758" i="14"/>
  <c r="G758" i="14"/>
  <c r="AM757" i="15" l="1" a="1"/>
  <c r="AM757" i="15" s="1"/>
  <c r="AN757" i="15" a="1"/>
  <c r="AN757" i="15" s="1"/>
  <c r="K760" i="14" s="1"/>
  <c r="F760" i="14"/>
  <c r="AJ759" i="15"/>
  <c r="AL758" i="15" a="1"/>
  <c r="AL758" i="15" s="1"/>
  <c r="AK758" i="15" a="1"/>
  <c r="AK758" i="15" s="1"/>
  <c r="E759" i="14"/>
  <c r="I759" i="14" s="1"/>
  <c r="L759" i="14"/>
  <c r="G759" i="14"/>
  <c r="AM758" i="15" l="1" a="1"/>
  <c r="AM758" i="15" s="1"/>
  <c r="AN758" i="15" a="1"/>
  <c r="AN758" i="15" s="1"/>
  <c r="K761" i="14" s="1"/>
  <c r="F761" i="14"/>
  <c r="AJ760" i="15"/>
  <c r="AL759" i="15" a="1"/>
  <c r="AL759" i="15" s="1"/>
  <c r="AK759" i="15" a="1"/>
  <c r="AK759" i="15" s="1"/>
  <c r="E760" i="14"/>
  <c r="I760" i="14" s="1"/>
  <c r="L760" i="14"/>
  <c r="G760" i="14"/>
  <c r="AM759" i="15" l="1" a="1"/>
  <c r="AM759" i="15" s="1"/>
  <c r="AN759" i="15" a="1"/>
  <c r="AN759" i="15" s="1"/>
  <c r="K762" i="14" s="1"/>
  <c r="F762" i="14"/>
  <c r="AJ761" i="15"/>
  <c r="AL760" i="15" a="1"/>
  <c r="AL760" i="15" s="1"/>
  <c r="AK760" i="15" a="1"/>
  <c r="AK760" i="15" s="1"/>
  <c r="E761" i="14"/>
  <c r="I761" i="14" s="1"/>
  <c r="L761" i="14"/>
  <c r="G761" i="14"/>
  <c r="AM760" i="15" l="1" a="1"/>
  <c r="AM760" i="15" s="1"/>
  <c r="AN760" i="15" a="1"/>
  <c r="AN760" i="15" s="1"/>
  <c r="K763" i="14" s="1"/>
  <c r="F763" i="14"/>
  <c r="AJ762" i="15"/>
  <c r="AL761" i="15" a="1"/>
  <c r="AL761" i="15" s="1"/>
  <c r="AK761" i="15" a="1"/>
  <c r="AK761" i="15" s="1"/>
  <c r="E762" i="14"/>
  <c r="I762" i="14" s="1"/>
  <c r="L762" i="14"/>
  <c r="G762" i="14"/>
  <c r="AM761" i="15" l="1" a="1"/>
  <c r="AM761" i="15" s="1"/>
  <c r="AN761" i="15" a="1"/>
  <c r="AN761" i="15" s="1"/>
  <c r="K764" i="14" s="1"/>
  <c r="F764" i="14"/>
  <c r="AJ763" i="15"/>
  <c r="AL762" i="15" a="1"/>
  <c r="AL762" i="15" s="1"/>
  <c r="AK762" i="15" a="1"/>
  <c r="AK762" i="15" s="1"/>
  <c r="E763" i="14"/>
  <c r="I763" i="14" s="1"/>
  <c r="L763" i="14"/>
  <c r="G763" i="14"/>
  <c r="AM762" i="15" l="1" a="1"/>
  <c r="AM762" i="15" s="1"/>
  <c r="AN762" i="15" a="1"/>
  <c r="AN762" i="15" s="1"/>
  <c r="K765" i="14" s="1"/>
  <c r="F765" i="14"/>
  <c r="AJ764" i="15"/>
  <c r="AL763" i="15" a="1"/>
  <c r="AL763" i="15" s="1"/>
  <c r="AK763" i="15" a="1"/>
  <c r="AK763" i="15" s="1"/>
  <c r="E764" i="14"/>
  <c r="I764" i="14" s="1"/>
  <c r="L764" i="14"/>
  <c r="G764" i="14"/>
  <c r="AM763" i="15" l="1" a="1"/>
  <c r="AM763" i="15" s="1"/>
  <c r="AN763" i="15" a="1"/>
  <c r="AN763" i="15" s="1"/>
  <c r="K766" i="14" s="1"/>
  <c r="F766" i="14"/>
  <c r="AJ765" i="15"/>
  <c r="AL764" i="15" a="1"/>
  <c r="AL764" i="15" s="1"/>
  <c r="AK764" i="15" a="1"/>
  <c r="AK764" i="15" s="1"/>
  <c r="E765" i="14"/>
  <c r="I765" i="14" s="1"/>
  <c r="L765" i="14"/>
  <c r="G765" i="14"/>
  <c r="AM764" i="15" l="1" a="1"/>
  <c r="AM764" i="15" s="1"/>
  <c r="AN764" i="15" a="1"/>
  <c r="AN764" i="15" s="1"/>
  <c r="K767" i="14" s="1"/>
  <c r="F767" i="14"/>
  <c r="AJ766" i="15"/>
  <c r="AL765" i="15" a="1"/>
  <c r="AL765" i="15" s="1"/>
  <c r="AK765" i="15" a="1"/>
  <c r="AK765" i="15" s="1"/>
  <c r="E766" i="14"/>
  <c r="I766" i="14" s="1"/>
  <c r="L766" i="14"/>
  <c r="G766" i="14"/>
  <c r="AM765" i="15" l="1" a="1"/>
  <c r="AM765" i="15" s="1"/>
  <c r="AN765" i="15" a="1"/>
  <c r="AN765" i="15" s="1"/>
  <c r="K768" i="14" s="1"/>
  <c r="F768" i="14"/>
  <c r="AJ767" i="15"/>
  <c r="AL766" i="15" a="1"/>
  <c r="AL766" i="15" s="1"/>
  <c r="AK766" i="15" a="1"/>
  <c r="AK766" i="15" s="1"/>
  <c r="E767" i="14"/>
  <c r="I767" i="14" s="1"/>
  <c r="L767" i="14"/>
  <c r="G767" i="14"/>
  <c r="AM766" i="15" l="1" a="1"/>
  <c r="AM766" i="15" s="1"/>
  <c r="AN766" i="15" a="1"/>
  <c r="AN766" i="15" s="1"/>
  <c r="K769" i="14" s="1"/>
  <c r="F769" i="14"/>
  <c r="AJ768" i="15"/>
  <c r="AL767" i="15" a="1"/>
  <c r="AL767" i="15" s="1"/>
  <c r="AK767" i="15" a="1"/>
  <c r="AK767" i="15" s="1"/>
  <c r="E768" i="14"/>
  <c r="I768" i="14" s="1"/>
  <c r="L768" i="14"/>
  <c r="G768" i="14"/>
  <c r="AM767" i="15" l="1" a="1"/>
  <c r="AM767" i="15" s="1"/>
  <c r="AN767" i="15" a="1"/>
  <c r="AN767" i="15" s="1"/>
  <c r="K770" i="14" s="1"/>
  <c r="F770" i="14"/>
  <c r="AJ769" i="15"/>
  <c r="AL768" i="15" a="1"/>
  <c r="AL768" i="15" s="1"/>
  <c r="AK768" i="15" a="1"/>
  <c r="AK768" i="15" s="1"/>
  <c r="E769" i="14"/>
  <c r="I769" i="14" s="1"/>
  <c r="L769" i="14"/>
  <c r="G769" i="14"/>
  <c r="AM768" i="15" l="1" a="1"/>
  <c r="AM768" i="15" s="1"/>
  <c r="AN768" i="15" a="1"/>
  <c r="AN768" i="15" s="1"/>
  <c r="K771" i="14" s="1"/>
  <c r="F771" i="14"/>
  <c r="AJ770" i="15"/>
  <c r="AL769" i="15" a="1"/>
  <c r="AL769" i="15" s="1"/>
  <c r="AK769" i="15" a="1"/>
  <c r="AK769" i="15" s="1"/>
  <c r="E770" i="14"/>
  <c r="I770" i="14" s="1"/>
  <c r="L770" i="14"/>
  <c r="G770" i="14"/>
  <c r="AM769" i="15" l="1" a="1"/>
  <c r="AM769" i="15" s="1"/>
  <c r="AN769" i="15" a="1"/>
  <c r="AN769" i="15" s="1"/>
  <c r="K772" i="14" s="1"/>
  <c r="F772" i="14"/>
  <c r="AJ771" i="15"/>
  <c r="AL770" i="15" a="1"/>
  <c r="AL770" i="15" s="1"/>
  <c r="AK770" i="15" a="1"/>
  <c r="AK770" i="15" s="1"/>
  <c r="E771" i="14"/>
  <c r="I771" i="14" s="1"/>
  <c r="L771" i="14"/>
  <c r="G771" i="14"/>
  <c r="AM770" i="15" l="1" a="1"/>
  <c r="AM770" i="15" s="1"/>
  <c r="AN770" i="15" a="1"/>
  <c r="AN770" i="15" s="1"/>
  <c r="K773" i="14" s="1"/>
  <c r="F773" i="14"/>
  <c r="AJ772" i="15"/>
  <c r="AL771" i="15" a="1"/>
  <c r="AL771" i="15" s="1"/>
  <c r="AK771" i="15" a="1"/>
  <c r="AK771" i="15" s="1"/>
  <c r="E772" i="14"/>
  <c r="I772" i="14" s="1"/>
  <c r="L772" i="14"/>
  <c r="G772" i="14"/>
  <c r="AM771" i="15" l="1" a="1"/>
  <c r="AM771" i="15" s="1"/>
  <c r="AN771" i="15" a="1"/>
  <c r="AN771" i="15" s="1"/>
  <c r="K774" i="14" s="1"/>
  <c r="F774" i="14"/>
  <c r="AJ773" i="15"/>
  <c r="AL772" i="15" a="1"/>
  <c r="AL772" i="15" s="1"/>
  <c r="AK772" i="15" a="1"/>
  <c r="AK772" i="15" s="1"/>
  <c r="E773" i="14"/>
  <c r="I773" i="14" s="1"/>
  <c r="L773" i="14"/>
  <c r="G773" i="14"/>
  <c r="AM772" i="15" l="1" a="1"/>
  <c r="AM772" i="15" s="1"/>
  <c r="AN772" i="15" a="1"/>
  <c r="AN772" i="15" s="1"/>
  <c r="K775" i="14" s="1"/>
  <c r="F775" i="14"/>
  <c r="AJ774" i="15"/>
  <c r="AL773" i="15" a="1"/>
  <c r="AL773" i="15" s="1"/>
  <c r="AK773" i="15" a="1"/>
  <c r="AK773" i="15" s="1"/>
  <c r="E774" i="14"/>
  <c r="I774" i="14" s="1"/>
  <c r="L774" i="14"/>
  <c r="G774" i="14"/>
  <c r="AM773" i="15" l="1" a="1"/>
  <c r="AM773" i="15" s="1"/>
  <c r="AN773" i="15" a="1"/>
  <c r="AN773" i="15" s="1"/>
  <c r="K776" i="14" s="1"/>
  <c r="F776" i="14"/>
  <c r="AJ775" i="15"/>
  <c r="AL774" i="15" a="1"/>
  <c r="AL774" i="15" s="1"/>
  <c r="AK774" i="15" a="1"/>
  <c r="AK774" i="15" s="1"/>
  <c r="E775" i="14"/>
  <c r="I775" i="14" s="1"/>
  <c r="L775" i="14"/>
  <c r="G775" i="14"/>
  <c r="AM774" i="15" l="1" a="1"/>
  <c r="AM774" i="15" s="1"/>
  <c r="AN774" i="15" a="1"/>
  <c r="AN774" i="15" s="1"/>
  <c r="K777" i="14" s="1"/>
  <c r="F777" i="14"/>
  <c r="AJ776" i="15"/>
  <c r="AL775" i="15" a="1"/>
  <c r="AL775" i="15" s="1"/>
  <c r="AK775" i="15" a="1"/>
  <c r="AK775" i="15" s="1"/>
  <c r="E776" i="14"/>
  <c r="I776" i="14" s="1"/>
  <c r="L776" i="14"/>
  <c r="G776" i="14"/>
  <c r="AM775" i="15" l="1" a="1"/>
  <c r="AM775" i="15" s="1"/>
  <c r="AN775" i="15" a="1"/>
  <c r="AN775" i="15" s="1"/>
  <c r="K778" i="14" s="1"/>
  <c r="F778" i="14"/>
  <c r="AJ777" i="15"/>
  <c r="AL776" i="15" a="1"/>
  <c r="AL776" i="15" s="1"/>
  <c r="AK776" i="15" a="1"/>
  <c r="AK776" i="15" s="1"/>
  <c r="E777" i="14"/>
  <c r="I777" i="14" s="1"/>
  <c r="L777" i="14"/>
  <c r="G777" i="14"/>
  <c r="AM776" i="15" l="1" a="1"/>
  <c r="AM776" i="15" s="1"/>
  <c r="AN776" i="15" a="1"/>
  <c r="AN776" i="15" s="1"/>
  <c r="K779" i="14" s="1"/>
  <c r="F779" i="14"/>
  <c r="AJ778" i="15"/>
  <c r="AL777" i="15" a="1"/>
  <c r="AL777" i="15" s="1"/>
  <c r="AK777" i="15" a="1"/>
  <c r="AK777" i="15" s="1"/>
  <c r="E778" i="14"/>
  <c r="I778" i="14" s="1"/>
  <c r="L778" i="14"/>
  <c r="G778" i="14"/>
  <c r="AM777" i="15" l="1" a="1"/>
  <c r="AM777" i="15" s="1"/>
  <c r="AN777" i="15" a="1"/>
  <c r="AN777" i="15" s="1"/>
  <c r="K780" i="14" s="1"/>
  <c r="F780" i="14"/>
  <c r="AJ779" i="15"/>
  <c r="AL778" i="15" a="1"/>
  <c r="AL778" i="15" s="1"/>
  <c r="AK778" i="15" a="1"/>
  <c r="AK778" i="15" s="1"/>
  <c r="E779" i="14"/>
  <c r="I779" i="14" s="1"/>
  <c r="L779" i="14"/>
  <c r="G779" i="14"/>
  <c r="AM778" i="15" l="1" a="1"/>
  <c r="AM778" i="15" s="1"/>
  <c r="AN778" i="15" a="1"/>
  <c r="AN778" i="15" s="1"/>
  <c r="K781" i="14" s="1"/>
  <c r="F781" i="14"/>
  <c r="AJ780" i="15"/>
  <c r="AL779" i="15" a="1"/>
  <c r="AL779" i="15" s="1"/>
  <c r="AK779" i="15" a="1"/>
  <c r="AK779" i="15" s="1"/>
  <c r="E780" i="14"/>
  <c r="I780" i="14" s="1"/>
  <c r="L780" i="14"/>
  <c r="G780" i="14"/>
  <c r="AM779" i="15" l="1" a="1"/>
  <c r="AM779" i="15" s="1"/>
  <c r="AN779" i="15" a="1"/>
  <c r="AN779" i="15" s="1"/>
  <c r="K782" i="14" s="1"/>
  <c r="F782" i="14"/>
  <c r="AJ781" i="15"/>
  <c r="AL780" i="15" a="1"/>
  <c r="AL780" i="15" s="1"/>
  <c r="AK780" i="15" a="1"/>
  <c r="AK780" i="15" s="1"/>
  <c r="E781" i="14"/>
  <c r="I781" i="14" s="1"/>
  <c r="L781" i="14"/>
  <c r="G781" i="14"/>
  <c r="AM780" i="15" l="1" a="1"/>
  <c r="AM780" i="15" s="1"/>
  <c r="AN780" i="15" a="1"/>
  <c r="AN780" i="15" s="1"/>
  <c r="K783" i="14" s="1"/>
  <c r="F783" i="14"/>
  <c r="AJ782" i="15"/>
  <c r="AL781" i="15" a="1"/>
  <c r="AL781" i="15" s="1"/>
  <c r="AK781" i="15" a="1"/>
  <c r="AK781" i="15" s="1"/>
  <c r="E782" i="14"/>
  <c r="I782" i="14" s="1"/>
  <c r="L782" i="14"/>
  <c r="G782" i="14"/>
  <c r="AM781" i="15" l="1" a="1"/>
  <c r="AM781" i="15" s="1"/>
  <c r="AN781" i="15" a="1"/>
  <c r="AN781" i="15" s="1"/>
  <c r="K784" i="14" s="1"/>
  <c r="F784" i="14"/>
  <c r="AJ783" i="15"/>
  <c r="AL782" i="15" a="1"/>
  <c r="AL782" i="15" s="1"/>
  <c r="AK782" i="15" a="1"/>
  <c r="AK782" i="15" s="1"/>
  <c r="E783" i="14"/>
  <c r="I783" i="14" s="1"/>
  <c r="L783" i="14"/>
  <c r="G783" i="14"/>
  <c r="AM782" i="15" l="1" a="1"/>
  <c r="AM782" i="15" s="1"/>
  <c r="AN782" i="15" a="1"/>
  <c r="AN782" i="15" s="1"/>
  <c r="K785" i="14" s="1"/>
  <c r="F785" i="14"/>
  <c r="AJ784" i="15"/>
  <c r="AL783" i="15" a="1"/>
  <c r="AL783" i="15" s="1"/>
  <c r="AK783" i="15" a="1"/>
  <c r="AK783" i="15" s="1"/>
  <c r="E784" i="14"/>
  <c r="I784" i="14" s="1"/>
  <c r="L784" i="14"/>
  <c r="G784" i="14"/>
  <c r="AM783" i="15" l="1" a="1"/>
  <c r="AM783" i="15" s="1"/>
  <c r="AN783" i="15" a="1"/>
  <c r="AN783" i="15" s="1"/>
  <c r="K786" i="14" s="1"/>
  <c r="F786" i="14"/>
  <c r="AJ785" i="15"/>
  <c r="AL784" i="15" a="1"/>
  <c r="AL784" i="15" s="1"/>
  <c r="AK784" i="15" a="1"/>
  <c r="AK784" i="15" s="1"/>
  <c r="E785" i="14"/>
  <c r="I785" i="14" s="1"/>
  <c r="L785" i="14"/>
  <c r="G785" i="14"/>
  <c r="AM784" i="15" l="1" a="1"/>
  <c r="AM784" i="15" s="1"/>
  <c r="AN784" i="15" a="1"/>
  <c r="AN784" i="15" s="1"/>
  <c r="K787" i="14" s="1"/>
  <c r="F787" i="14"/>
  <c r="AJ786" i="15"/>
  <c r="AL785" i="15" a="1"/>
  <c r="AL785" i="15" s="1"/>
  <c r="AK785" i="15" a="1"/>
  <c r="AK785" i="15" s="1"/>
  <c r="E786" i="14"/>
  <c r="I786" i="14" s="1"/>
  <c r="L786" i="14"/>
  <c r="G786" i="14"/>
  <c r="AM785" i="15" l="1" a="1"/>
  <c r="AM785" i="15" s="1"/>
  <c r="AN785" i="15" a="1"/>
  <c r="AN785" i="15" s="1"/>
  <c r="K788" i="14" s="1"/>
  <c r="F788" i="14"/>
  <c r="AJ787" i="15"/>
  <c r="AL786" i="15" a="1"/>
  <c r="AL786" i="15" s="1"/>
  <c r="AK786" i="15" a="1"/>
  <c r="AK786" i="15" s="1"/>
  <c r="E787" i="14"/>
  <c r="I787" i="14" s="1"/>
  <c r="L787" i="14"/>
  <c r="G787" i="14"/>
  <c r="AM786" i="15" l="1" a="1"/>
  <c r="AM786" i="15" s="1"/>
  <c r="AN786" i="15" a="1"/>
  <c r="AN786" i="15" s="1"/>
  <c r="K789" i="14" s="1"/>
  <c r="F789" i="14"/>
  <c r="AJ788" i="15"/>
  <c r="AL787" i="15" a="1"/>
  <c r="AL787" i="15" s="1"/>
  <c r="AK787" i="15" a="1"/>
  <c r="AK787" i="15" s="1"/>
  <c r="E788" i="14"/>
  <c r="I788" i="14" s="1"/>
  <c r="L788" i="14"/>
  <c r="G788" i="14"/>
  <c r="AM787" i="15" l="1" a="1"/>
  <c r="AM787" i="15" s="1"/>
  <c r="AN787" i="15" a="1"/>
  <c r="AN787" i="15" s="1"/>
  <c r="K790" i="14" s="1"/>
  <c r="F790" i="14"/>
  <c r="AJ789" i="15"/>
  <c r="AL788" i="15" a="1"/>
  <c r="AL788" i="15" s="1"/>
  <c r="AK788" i="15" a="1"/>
  <c r="AK788" i="15" s="1"/>
  <c r="E789" i="14"/>
  <c r="I789" i="14" s="1"/>
  <c r="L789" i="14"/>
  <c r="G789" i="14"/>
  <c r="AM788" i="15" l="1" a="1"/>
  <c r="AM788" i="15" s="1"/>
  <c r="AN788" i="15" a="1"/>
  <c r="AN788" i="15" s="1"/>
  <c r="K791" i="14" s="1"/>
  <c r="F791" i="14"/>
  <c r="AJ790" i="15"/>
  <c r="AL789" i="15" a="1"/>
  <c r="AL789" i="15" s="1"/>
  <c r="AK789" i="15" a="1"/>
  <c r="AK789" i="15" s="1"/>
  <c r="E790" i="14"/>
  <c r="I790" i="14" s="1"/>
  <c r="L790" i="14"/>
  <c r="G790" i="14"/>
  <c r="AM789" i="15" l="1" a="1"/>
  <c r="AM789" i="15" s="1"/>
  <c r="AN789" i="15" a="1"/>
  <c r="AN789" i="15" s="1"/>
  <c r="K792" i="14" s="1"/>
  <c r="F792" i="14"/>
  <c r="AJ791" i="15"/>
  <c r="AL790" i="15" a="1"/>
  <c r="AL790" i="15" s="1"/>
  <c r="AK790" i="15" a="1"/>
  <c r="AK790" i="15" s="1"/>
  <c r="E791" i="14"/>
  <c r="I791" i="14" s="1"/>
  <c r="L791" i="14"/>
  <c r="G791" i="14"/>
  <c r="AM790" i="15" l="1" a="1"/>
  <c r="AM790" i="15" s="1"/>
  <c r="AN790" i="15" a="1"/>
  <c r="AN790" i="15" s="1"/>
  <c r="K793" i="14" s="1"/>
  <c r="F793" i="14"/>
  <c r="AJ792" i="15"/>
  <c r="AL791" i="15" a="1"/>
  <c r="AL791" i="15" s="1"/>
  <c r="AK791" i="15" a="1"/>
  <c r="AK791" i="15" s="1"/>
  <c r="E792" i="14"/>
  <c r="I792" i="14" s="1"/>
  <c r="L792" i="14"/>
  <c r="G792" i="14"/>
  <c r="AM791" i="15" l="1" a="1"/>
  <c r="AM791" i="15" s="1"/>
  <c r="AN791" i="15" a="1"/>
  <c r="AN791" i="15" s="1"/>
  <c r="K794" i="14" s="1"/>
  <c r="F794" i="14"/>
  <c r="AJ793" i="15"/>
  <c r="AL792" i="15" a="1"/>
  <c r="AL792" i="15" s="1"/>
  <c r="AK792" i="15" a="1"/>
  <c r="AK792" i="15" s="1"/>
  <c r="E793" i="14"/>
  <c r="I793" i="14" s="1"/>
  <c r="L793" i="14"/>
  <c r="G793" i="14"/>
  <c r="L794" i="14" l="1"/>
  <c r="G794" i="14"/>
  <c r="AM792" i="15" a="1"/>
  <c r="AM792" i="15" s="1"/>
  <c r="AN792" i="15" a="1"/>
  <c r="AN792" i="15" s="1"/>
  <c r="K795" i="14" s="1"/>
  <c r="F795" i="14"/>
  <c r="AJ794" i="15"/>
  <c r="AL793" i="15" a="1"/>
  <c r="AL793" i="15" s="1"/>
  <c r="AK793" i="15" a="1"/>
  <c r="AK793" i="15" s="1"/>
  <c r="E794" i="14"/>
  <c r="I794" i="14" s="1"/>
  <c r="AM793" i="15" l="1" a="1"/>
  <c r="AM793" i="15" s="1"/>
  <c r="AN793" i="15" a="1"/>
  <c r="AN793" i="15" s="1"/>
  <c r="K796" i="14" s="1"/>
  <c r="F796" i="14"/>
  <c r="AJ795" i="15"/>
  <c r="AL794" i="15" a="1"/>
  <c r="AL794" i="15" s="1"/>
  <c r="AK794" i="15" a="1"/>
  <c r="AK794" i="15" s="1"/>
  <c r="E795" i="14"/>
  <c r="I795" i="14" s="1"/>
  <c r="L795" i="14"/>
  <c r="G795" i="14"/>
  <c r="L796" i="14" l="1"/>
  <c r="G796" i="14"/>
  <c r="AM794" i="15" a="1"/>
  <c r="AM794" i="15" s="1"/>
  <c r="AN794" i="15" a="1"/>
  <c r="AN794" i="15" s="1"/>
  <c r="K797" i="14" s="1"/>
  <c r="F797" i="14"/>
  <c r="AJ796" i="15"/>
  <c r="AL795" i="15" a="1"/>
  <c r="AL795" i="15" s="1"/>
  <c r="AK795" i="15" a="1"/>
  <c r="AK795" i="15" s="1"/>
  <c r="E796" i="14"/>
  <c r="I796" i="14" s="1"/>
  <c r="AM795" i="15" l="1" a="1"/>
  <c r="AM795" i="15" s="1"/>
  <c r="AN795" i="15" a="1"/>
  <c r="AN795" i="15" s="1"/>
  <c r="K798" i="14" s="1"/>
  <c r="F798" i="14"/>
  <c r="AJ797" i="15"/>
  <c r="AL796" i="15" a="1"/>
  <c r="AL796" i="15" s="1"/>
  <c r="AK796" i="15" a="1"/>
  <c r="AK796" i="15" s="1"/>
  <c r="E797" i="14"/>
  <c r="I797" i="14" s="1"/>
  <c r="L797" i="14"/>
  <c r="G797" i="14"/>
  <c r="L798" i="14" l="1"/>
  <c r="G798" i="14"/>
  <c r="AM796" i="15" a="1"/>
  <c r="AM796" i="15" s="1"/>
  <c r="AN796" i="15" a="1"/>
  <c r="AN796" i="15" s="1"/>
  <c r="K799" i="14" s="1"/>
  <c r="F799" i="14"/>
  <c r="AJ798" i="15"/>
  <c r="AL797" i="15" a="1"/>
  <c r="AL797" i="15" s="1"/>
  <c r="AK797" i="15" a="1"/>
  <c r="AK797" i="15" s="1"/>
  <c r="E798" i="14"/>
  <c r="I798" i="14" s="1"/>
  <c r="AM797" i="15" l="1" a="1"/>
  <c r="AM797" i="15" s="1"/>
  <c r="AN797" i="15" a="1"/>
  <c r="AN797" i="15" s="1"/>
  <c r="K800" i="14" s="1"/>
  <c r="F800" i="14"/>
  <c r="AJ799" i="15"/>
  <c r="AL798" i="15" a="1"/>
  <c r="AL798" i="15" s="1"/>
  <c r="AK798" i="15" a="1"/>
  <c r="AK798" i="15" s="1"/>
  <c r="E799" i="14"/>
  <c r="I799" i="14" s="1"/>
  <c r="L799" i="14"/>
  <c r="G799" i="14"/>
  <c r="AM798" i="15" l="1" a="1"/>
  <c r="AM798" i="15" s="1"/>
  <c r="AN798" i="15" a="1"/>
  <c r="AN798" i="15" s="1"/>
  <c r="K801" i="14" s="1"/>
  <c r="F801" i="14"/>
  <c r="AJ800" i="15"/>
  <c r="AL799" i="15" a="1"/>
  <c r="AL799" i="15" s="1"/>
  <c r="AK799" i="15" a="1"/>
  <c r="AK799" i="15" s="1"/>
  <c r="E800" i="14"/>
  <c r="I800" i="14" s="1"/>
  <c r="L800" i="14"/>
  <c r="G800" i="14"/>
  <c r="AM799" i="15" l="1" a="1"/>
  <c r="AM799" i="15" s="1"/>
  <c r="AN799" i="15" a="1"/>
  <c r="AN799" i="15" s="1"/>
  <c r="K802" i="14" s="1"/>
  <c r="F802" i="14"/>
  <c r="AJ801" i="15"/>
  <c r="AL800" i="15" a="1"/>
  <c r="AL800" i="15" s="1"/>
  <c r="AK800" i="15" a="1"/>
  <c r="AK800" i="15" s="1"/>
  <c r="E801" i="14"/>
  <c r="I801" i="14" s="1"/>
  <c r="L801" i="14"/>
  <c r="G801" i="14"/>
  <c r="AM800" i="15" l="1" a="1"/>
  <c r="AM800" i="15" s="1"/>
  <c r="AN800" i="15" a="1"/>
  <c r="AN800" i="15" s="1"/>
  <c r="K803" i="14" s="1"/>
  <c r="F803" i="14"/>
  <c r="AJ802" i="15"/>
  <c r="AL801" i="15" a="1"/>
  <c r="AL801" i="15" s="1"/>
  <c r="AK801" i="15" a="1"/>
  <c r="AK801" i="15" s="1"/>
  <c r="E802" i="14"/>
  <c r="I802" i="14" s="1"/>
  <c r="L802" i="14"/>
  <c r="G802" i="14"/>
  <c r="AM801" i="15" l="1" a="1"/>
  <c r="AM801" i="15" s="1"/>
  <c r="AN801" i="15" a="1"/>
  <c r="AN801" i="15" s="1"/>
  <c r="K804" i="14" s="1"/>
  <c r="F804" i="14"/>
  <c r="AJ803" i="15"/>
  <c r="AL802" i="15" a="1"/>
  <c r="AL802" i="15" s="1"/>
  <c r="AK802" i="15" a="1"/>
  <c r="AK802" i="15" s="1"/>
  <c r="E803" i="14"/>
  <c r="I803" i="14" s="1"/>
  <c r="L803" i="14"/>
  <c r="G803" i="14"/>
  <c r="AM802" i="15" l="1" a="1"/>
  <c r="AM802" i="15" s="1"/>
  <c r="AN802" i="15" a="1"/>
  <c r="AN802" i="15" s="1"/>
  <c r="K805" i="14" s="1"/>
  <c r="F805" i="14"/>
  <c r="AJ804" i="15"/>
  <c r="AL803" i="15" a="1"/>
  <c r="AL803" i="15" s="1"/>
  <c r="AK803" i="15" a="1"/>
  <c r="AK803" i="15" s="1"/>
  <c r="E804" i="14"/>
  <c r="I804" i="14" s="1"/>
  <c r="L804" i="14"/>
  <c r="G804" i="14"/>
  <c r="AM803" i="15" l="1" a="1"/>
  <c r="AM803" i="15" s="1"/>
  <c r="AN803" i="15" a="1"/>
  <c r="AN803" i="15" s="1"/>
  <c r="K806" i="14" s="1"/>
  <c r="F806" i="14"/>
  <c r="AJ805" i="15"/>
  <c r="AL804" i="15" a="1"/>
  <c r="AL804" i="15" s="1"/>
  <c r="AK804" i="15" a="1"/>
  <c r="AK804" i="15" s="1"/>
  <c r="E805" i="14"/>
  <c r="I805" i="14" s="1"/>
  <c r="L805" i="14"/>
  <c r="G805" i="14"/>
  <c r="L806" i="14" l="1"/>
  <c r="G806" i="14"/>
  <c r="AM804" i="15" a="1"/>
  <c r="AM804" i="15" s="1"/>
  <c r="AN804" i="15" a="1"/>
  <c r="AN804" i="15" s="1"/>
  <c r="K807" i="14" s="1"/>
  <c r="F807" i="14"/>
  <c r="AJ806" i="15"/>
  <c r="AL805" i="15" a="1"/>
  <c r="AL805" i="15" s="1"/>
  <c r="AK805" i="15" a="1"/>
  <c r="AK805" i="15" s="1"/>
  <c r="E806" i="14"/>
  <c r="I806" i="14" s="1"/>
  <c r="AM805" i="15" l="1" a="1"/>
  <c r="AM805" i="15" s="1"/>
  <c r="AN805" i="15" a="1"/>
  <c r="AN805" i="15" s="1"/>
  <c r="K808" i="14" s="1"/>
  <c r="F808" i="14"/>
  <c r="AJ807" i="15"/>
  <c r="AL806" i="15" a="1"/>
  <c r="AL806" i="15" s="1"/>
  <c r="AK806" i="15" a="1"/>
  <c r="AK806" i="15" s="1"/>
  <c r="E807" i="14"/>
  <c r="I807" i="14" s="1"/>
  <c r="L807" i="14"/>
  <c r="G807" i="14"/>
  <c r="AM806" i="15" l="1" a="1"/>
  <c r="AM806" i="15" s="1"/>
  <c r="AN806" i="15" a="1"/>
  <c r="AN806" i="15" s="1"/>
  <c r="K809" i="14" s="1"/>
  <c r="F809" i="14"/>
  <c r="AJ808" i="15"/>
  <c r="AL807" i="15" a="1"/>
  <c r="AL807" i="15" s="1"/>
  <c r="AK807" i="15" a="1"/>
  <c r="AK807" i="15" s="1"/>
  <c r="E808" i="14"/>
  <c r="I808" i="14" s="1"/>
  <c r="L808" i="14"/>
  <c r="G808" i="14"/>
  <c r="AM807" i="15" l="1" a="1"/>
  <c r="AM807" i="15" s="1"/>
  <c r="AN807" i="15" a="1"/>
  <c r="AN807" i="15" s="1"/>
  <c r="K810" i="14" s="1"/>
  <c r="F810" i="14"/>
  <c r="AJ809" i="15"/>
  <c r="AL808" i="15" a="1"/>
  <c r="AL808" i="15" s="1"/>
  <c r="AK808" i="15" a="1"/>
  <c r="AK808" i="15" s="1"/>
  <c r="E809" i="14"/>
  <c r="I809" i="14" s="1"/>
  <c r="L809" i="14"/>
  <c r="G809" i="14"/>
  <c r="AM808" i="15" l="1" a="1"/>
  <c r="AM808" i="15" s="1"/>
  <c r="AN808" i="15" a="1"/>
  <c r="AN808" i="15" s="1"/>
  <c r="K811" i="14" s="1"/>
  <c r="F811" i="14"/>
  <c r="AJ810" i="15"/>
  <c r="AL809" i="15" a="1"/>
  <c r="AL809" i="15" s="1"/>
  <c r="AK809" i="15" a="1"/>
  <c r="AK809" i="15" s="1"/>
  <c r="E810" i="14"/>
  <c r="I810" i="14" s="1"/>
  <c r="L810" i="14"/>
  <c r="G810" i="14"/>
  <c r="AM809" i="15" l="1" a="1"/>
  <c r="AM809" i="15" s="1"/>
  <c r="AN809" i="15" a="1"/>
  <c r="AN809" i="15" s="1"/>
  <c r="K812" i="14" s="1"/>
  <c r="F812" i="14"/>
  <c r="AJ811" i="15"/>
  <c r="AL810" i="15" a="1"/>
  <c r="AL810" i="15" s="1"/>
  <c r="AK810" i="15" a="1"/>
  <c r="AK810" i="15" s="1"/>
  <c r="E811" i="14"/>
  <c r="I811" i="14" s="1"/>
  <c r="L811" i="14"/>
  <c r="G811" i="14"/>
  <c r="AM810" i="15" l="1" a="1"/>
  <c r="AM810" i="15" s="1"/>
  <c r="AN810" i="15" a="1"/>
  <c r="AN810" i="15" s="1"/>
  <c r="K813" i="14" s="1"/>
  <c r="F813" i="14"/>
  <c r="AJ812" i="15"/>
  <c r="AL811" i="15" a="1"/>
  <c r="AL811" i="15" s="1"/>
  <c r="AK811" i="15" a="1"/>
  <c r="AK811" i="15" s="1"/>
  <c r="E812" i="14"/>
  <c r="I812" i="14" s="1"/>
  <c r="L812" i="14"/>
  <c r="G812" i="14"/>
  <c r="AM811" i="15" l="1" a="1"/>
  <c r="AM811" i="15" s="1"/>
  <c r="AN811" i="15" a="1"/>
  <c r="AN811" i="15" s="1"/>
  <c r="K814" i="14" s="1"/>
  <c r="F814" i="14"/>
  <c r="AJ813" i="15"/>
  <c r="AL812" i="15" a="1"/>
  <c r="AL812" i="15" s="1"/>
  <c r="AK812" i="15" a="1"/>
  <c r="AK812" i="15" s="1"/>
  <c r="E813" i="14"/>
  <c r="I813" i="14" s="1"/>
  <c r="L813" i="14"/>
  <c r="G813" i="14"/>
  <c r="L814" i="14" l="1"/>
  <c r="G814" i="14"/>
  <c r="AM812" i="15" a="1"/>
  <c r="AM812" i="15" s="1"/>
  <c r="AN812" i="15" a="1"/>
  <c r="AN812" i="15" s="1"/>
  <c r="K815" i="14" s="1"/>
  <c r="F815" i="14"/>
  <c r="AJ814" i="15"/>
  <c r="AL813" i="15" a="1"/>
  <c r="AL813" i="15" s="1"/>
  <c r="AK813" i="15" a="1"/>
  <c r="AK813" i="15" s="1"/>
  <c r="E814" i="14"/>
  <c r="I814" i="14" s="1"/>
  <c r="AM813" i="15" l="1" a="1"/>
  <c r="AM813" i="15" s="1"/>
  <c r="AN813" i="15" a="1"/>
  <c r="AN813" i="15" s="1"/>
  <c r="K816" i="14" s="1"/>
  <c r="F816" i="14"/>
  <c r="AJ815" i="15"/>
  <c r="AL814" i="15" a="1"/>
  <c r="AL814" i="15" s="1"/>
  <c r="AK814" i="15" a="1"/>
  <c r="AK814" i="15" s="1"/>
  <c r="E815" i="14"/>
  <c r="I815" i="14" s="1"/>
  <c r="L815" i="14"/>
  <c r="G815" i="14"/>
  <c r="AJ816" i="15" l="1"/>
  <c r="AL815" i="15" a="1"/>
  <c r="AL815" i="15" s="1"/>
  <c r="AK815" i="15" a="1"/>
  <c r="AK815" i="15" s="1"/>
  <c r="E816" i="14"/>
  <c r="I816" i="14" s="1"/>
  <c r="AM814" i="15" a="1"/>
  <c r="AM814" i="15" s="1"/>
  <c r="AN814" i="15" a="1"/>
  <c r="AN814" i="15" s="1"/>
  <c r="K817" i="14" s="1"/>
  <c r="F817" i="14"/>
  <c r="L816" i="14"/>
  <c r="G816" i="14"/>
  <c r="E817" i="14" l="1"/>
  <c r="I817" i="14" s="1"/>
  <c r="L817" i="14"/>
  <c r="G817" i="14"/>
  <c r="AM815" i="15" a="1"/>
  <c r="AM815" i="15" s="1"/>
  <c r="AN815" i="15" a="1"/>
  <c r="AN815" i="15" s="1"/>
  <c r="K818" i="14" s="1"/>
  <c r="F818" i="14"/>
  <c r="AJ817" i="15"/>
  <c r="AL816" i="15" a="1"/>
  <c r="AL816" i="15" s="1"/>
  <c r="AK816" i="15" a="1"/>
  <c r="AK816" i="15" s="1"/>
  <c r="E818" i="14" l="1"/>
  <c r="I818" i="14" s="1"/>
  <c r="L818" i="14"/>
  <c r="G818" i="14"/>
  <c r="AM816" i="15" a="1"/>
  <c r="AM816" i="15" s="1"/>
  <c r="AN816" i="15" a="1"/>
  <c r="AN816" i="15" s="1"/>
  <c r="K819" i="14" s="1"/>
  <c r="F819" i="14"/>
  <c r="AJ818" i="15"/>
  <c r="AL817" i="15" a="1"/>
  <c r="AL817" i="15" s="1"/>
  <c r="AK817" i="15" a="1"/>
  <c r="AK817" i="15" s="1"/>
  <c r="L819" i="14" l="1"/>
  <c r="G819" i="14"/>
  <c r="AM817" i="15" a="1"/>
  <c r="AM817" i="15" s="1"/>
  <c r="AN817" i="15" a="1"/>
  <c r="AN817" i="15" s="1"/>
  <c r="K820" i="14" s="1"/>
  <c r="F820" i="14"/>
  <c r="AJ819" i="15"/>
  <c r="AL818" i="15" a="1"/>
  <c r="AL818" i="15" s="1"/>
  <c r="AK818" i="15" a="1"/>
  <c r="AK818" i="15" s="1"/>
  <c r="E819" i="14"/>
  <c r="I819" i="14" s="1"/>
  <c r="AJ820" i="15" l="1"/>
  <c r="AL819" i="15" a="1"/>
  <c r="AL819" i="15" s="1"/>
  <c r="AK819" i="15" a="1"/>
  <c r="AK819" i="15" s="1"/>
  <c r="E820" i="14"/>
  <c r="I820" i="14" s="1"/>
  <c r="L820" i="14"/>
  <c r="G820" i="14"/>
  <c r="AM818" i="15" a="1"/>
  <c r="AM818" i="15" s="1"/>
  <c r="AN818" i="15" a="1"/>
  <c r="AN818" i="15" s="1"/>
  <c r="K821" i="14" s="1"/>
  <c r="F821" i="14"/>
  <c r="AM819" i="15" l="1" a="1"/>
  <c r="AM819" i="15" s="1"/>
  <c r="AN819" i="15" a="1"/>
  <c r="AN819" i="15" s="1"/>
  <c r="K822" i="14" s="1"/>
  <c r="F822" i="14"/>
  <c r="L821" i="14"/>
  <c r="G821" i="14"/>
  <c r="E821" i="14"/>
  <c r="I821" i="14" s="1"/>
  <c r="AJ821" i="15"/>
  <c r="AL820" i="15" a="1"/>
  <c r="AL820" i="15" s="1"/>
  <c r="AK820" i="15" a="1"/>
  <c r="AK820" i="15" s="1"/>
  <c r="AM820" i="15" l="1" a="1"/>
  <c r="AM820" i="15" s="1"/>
  <c r="AN820" i="15" a="1"/>
  <c r="AN820" i="15" s="1"/>
  <c r="K823" i="14" s="1"/>
  <c r="F823" i="14"/>
  <c r="AJ822" i="15"/>
  <c r="AL821" i="15" a="1"/>
  <c r="AL821" i="15" s="1"/>
  <c r="AK821" i="15" a="1"/>
  <c r="AK821" i="15" s="1"/>
  <c r="E822" i="14"/>
  <c r="I822" i="14" s="1"/>
  <c r="L822" i="14"/>
  <c r="G822" i="14"/>
  <c r="AM821" i="15" l="1" a="1"/>
  <c r="AM821" i="15" s="1"/>
  <c r="AN821" i="15" a="1"/>
  <c r="AN821" i="15" s="1"/>
  <c r="K824" i="14" s="1"/>
  <c r="F824" i="14"/>
  <c r="AJ823" i="15"/>
  <c r="AL822" i="15" a="1"/>
  <c r="AL822" i="15" s="1"/>
  <c r="AK822" i="15" a="1"/>
  <c r="AK822" i="15" s="1"/>
  <c r="E823" i="14"/>
  <c r="I823" i="14" s="1"/>
  <c r="L823" i="14"/>
  <c r="G823" i="14"/>
  <c r="AM822" i="15" l="1" a="1"/>
  <c r="AM822" i="15" s="1"/>
  <c r="AN822" i="15" a="1"/>
  <c r="AN822" i="15" s="1"/>
  <c r="K825" i="14" s="1"/>
  <c r="F825" i="14"/>
  <c r="AJ824" i="15"/>
  <c r="AL823" i="15" a="1"/>
  <c r="AL823" i="15" s="1"/>
  <c r="AK823" i="15" a="1"/>
  <c r="AK823" i="15" s="1"/>
  <c r="E824" i="14"/>
  <c r="I824" i="14" s="1"/>
  <c r="L824" i="14"/>
  <c r="G824" i="14"/>
  <c r="AM823" i="15" l="1" a="1"/>
  <c r="AM823" i="15" s="1"/>
  <c r="AN823" i="15" a="1"/>
  <c r="AN823" i="15" s="1"/>
  <c r="K826" i="14" s="1"/>
  <c r="F826" i="14"/>
  <c r="AJ825" i="15"/>
  <c r="AL824" i="15" a="1"/>
  <c r="AL824" i="15" s="1"/>
  <c r="AK824" i="15" a="1"/>
  <c r="AK824" i="15" s="1"/>
  <c r="E825" i="14"/>
  <c r="I825" i="14" s="1"/>
  <c r="L825" i="14"/>
  <c r="G825" i="14"/>
  <c r="AM824" i="15" l="1" a="1"/>
  <c r="AM824" i="15" s="1"/>
  <c r="AN824" i="15" a="1"/>
  <c r="AN824" i="15" s="1"/>
  <c r="K827" i="14" s="1"/>
  <c r="F827" i="14"/>
  <c r="AJ826" i="15"/>
  <c r="AL825" i="15" a="1"/>
  <c r="AL825" i="15" s="1"/>
  <c r="AK825" i="15" a="1"/>
  <c r="AK825" i="15" s="1"/>
  <c r="E826" i="14"/>
  <c r="I826" i="14" s="1"/>
  <c r="L826" i="14"/>
  <c r="G826" i="14"/>
  <c r="AM825" i="15" l="1" a="1"/>
  <c r="AM825" i="15" s="1"/>
  <c r="AN825" i="15" a="1"/>
  <c r="AN825" i="15" s="1"/>
  <c r="K828" i="14" s="1"/>
  <c r="F828" i="14"/>
  <c r="AJ827" i="15"/>
  <c r="AL826" i="15" a="1"/>
  <c r="AL826" i="15" s="1"/>
  <c r="AK826" i="15" a="1"/>
  <c r="AK826" i="15" s="1"/>
  <c r="E827" i="14"/>
  <c r="I827" i="14" s="1"/>
  <c r="L827" i="14"/>
  <c r="G827" i="14"/>
  <c r="AM826" i="15" l="1" a="1"/>
  <c r="AM826" i="15" s="1"/>
  <c r="AN826" i="15" a="1"/>
  <c r="AN826" i="15" s="1"/>
  <c r="K829" i="14" s="1"/>
  <c r="F829" i="14"/>
  <c r="AJ828" i="15"/>
  <c r="AL827" i="15" a="1"/>
  <c r="AL827" i="15" s="1"/>
  <c r="AK827" i="15" a="1"/>
  <c r="AK827" i="15" s="1"/>
  <c r="E828" i="14"/>
  <c r="I828" i="14" s="1"/>
  <c r="L828" i="14"/>
  <c r="G828" i="14"/>
  <c r="AM827" i="15" l="1" a="1"/>
  <c r="AM827" i="15" s="1"/>
  <c r="AN827" i="15" a="1"/>
  <c r="AN827" i="15" s="1"/>
  <c r="K830" i="14" s="1"/>
  <c r="F830" i="14"/>
  <c r="AJ829" i="15"/>
  <c r="AL828" i="15" a="1"/>
  <c r="AL828" i="15" s="1"/>
  <c r="AK828" i="15" a="1"/>
  <c r="AK828" i="15" s="1"/>
  <c r="E829" i="14"/>
  <c r="I829" i="14" s="1"/>
  <c r="L829" i="14"/>
  <c r="G829" i="14"/>
  <c r="AM828" i="15" l="1" a="1"/>
  <c r="AM828" i="15" s="1"/>
  <c r="AN828" i="15" a="1"/>
  <c r="AN828" i="15" s="1"/>
  <c r="K831" i="14" s="1"/>
  <c r="F831" i="14"/>
  <c r="AJ830" i="15"/>
  <c r="AL829" i="15" a="1"/>
  <c r="AL829" i="15" s="1"/>
  <c r="AK829" i="15" a="1"/>
  <c r="AK829" i="15" s="1"/>
  <c r="E830" i="14"/>
  <c r="I830" i="14" s="1"/>
  <c r="L830" i="14"/>
  <c r="G830" i="14"/>
  <c r="AM829" i="15" l="1" a="1"/>
  <c r="AM829" i="15" s="1"/>
  <c r="AN829" i="15" a="1"/>
  <c r="AN829" i="15" s="1"/>
  <c r="K832" i="14" s="1"/>
  <c r="F832" i="14"/>
  <c r="AJ831" i="15"/>
  <c r="AL830" i="15" a="1"/>
  <c r="AL830" i="15" s="1"/>
  <c r="AK830" i="15" a="1"/>
  <c r="AK830" i="15" s="1"/>
  <c r="E831" i="14"/>
  <c r="I831" i="14" s="1"/>
  <c r="L831" i="14"/>
  <c r="G831" i="14"/>
  <c r="AM830" i="15" l="1" a="1"/>
  <c r="AM830" i="15" s="1"/>
  <c r="AN830" i="15" a="1"/>
  <c r="AN830" i="15" s="1"/>
  <c r="K833" i="14" s="1"/>
  <c r="F833" i="14"/>
  <c r="AJ832" i="15"/>
  <c r="AL831" i="15" a="1"/>
  <c r="AL831" i="15" s="1"/>
  <c r="AK831" i="15" a="1"/>
  <c r="AK831" i="15" s="1"/>
  <c r="E832" i="14"/>
  <c r="I832" i="14" s="1"/>
  <c r="L832" i="14"/>
  <c r="G832" i="14"/>
  <c r="AM831" i="15" l="1" a="1"/>
  <c r="AM831" i="15" s="1"/>
  <c r="AN831" i="15" a="1"/>
  <c r="AN831" i="15" s="1"/>
  <c r="K834" i="14" s="1"/>
  <c r="F834" i="14"/>
  <c r="AJ833" i="15"/>
  <c r="AL832" i="15" a="1"/>
  <c r="AL832" i="15" s="1"/>
  <c r="AK832" i="15" a="1"/>
  <c r="AK832" i="15" s="1"/>
  <c r="E833" i="14"/>
  <c r="I833" i="14" s="1"/>
  <c r="L833" i="14"/>
  <c r="G833" i="14"/>
  <c r="AM832" i="15" l="1" a="1"/>
  <c r="AM832" i="15" s="1"/>
  <c r="AN832" i="15" a="1"/>
  <c r="AN832" i="15" s="1"/>
  <c r="K835" i="14" s="1"/>
  <c r="F835" i="14"/>
  <c r="AJ834" i="15"/>
  <c r="AL833" i="15" a="1"/>
  <c r="AL833" i="15" s="1"/>
  <c r="AK833" i="15" a="1"/>
  <c r="AK833" i="15" s="1"/>
  <c r="E834" i="14"/>
  <c r="I834" i="14" s="1"/>
  <c r="L834" i="14"/>
  <c r="G834" i="14"/>
  <c r="AM833" i="15" l="1" a="1"/>
  <c r="AM833" i="15" s="1"/>
  <c r="AN833" i="15" a="1"/>
  <c r="AN833" i="15" s="1"/>
  <c r="K836" i="14" s="1"/>
  <c r="F836" i="14"/>
  <c r="AJ835" i="15"/>
  <c r="AL834" i="15" a="1"/>
  <c r="AL834" i="15" s="1"/>
  <c r="AK834" i="15" a="1"/>
  <c r="AK834" i="15" s="1"/>
  <c r="E835" i="14"/>
  <c r="I835" i="14" s="1"/>
  <c r="L835" i="14"/>
  <c r="G835" i="14"/>
  <c r="L836" i="14" l="1"/>
  <c r="G836" i="14"/>
  <c r="AM834" i="15" a="1"/>
  <c r="AM834" i="15" s="1"/>
  <c r="AN834" i="15" a="1"/>
  <c r="AN834" i="15" s="1"/>
  <c r="K837" i="14" s="1"/>
  <c r="F837" i="14"/>
  <c r="AJ836" i="15"/>
  <c r="AL835" i="15" a="1"/>
  <c r="AL835" i="15" s="1"/>
  <c r="AK835" i="15" a="1"/>
  <c r="AK835" i="15" s="1"/>
  <c r="E836" i="14"/>
  <c r="I836" i="14" s="1"/>
  <c r="AM835" i="15" l="1" a="1"/>
  <c r="AM835" i="15" s="1"/>
  <c r="AN835" i="15" a="1"/>
  <c r="AN835" i="15" s="1"/>
  <c r="K838" i="14" s="1"/>
  <c r="F838" i="14"/>
  <c r="AJ837" i="15"/>
  <c r="AL836" i="15" a="1"/>
  <c r="AL836" i="15" s="1"/>
  <c r="AK836" i="15" a="1"/>
  <c r="AK836" i="15" s="1"/>
  <c r="E837" i="14"/>
  <c r="I837" i="14" s="1"/>
  <c r="L837" i="14"/>
  <c r="G837" i="14"/>
  <c r="AM836" i="15" l="1" a="1"/>
  <c r="AM836" i="15" s="1"/>
  <c r="AN836" i="15" a="1"/>
  <c r="AN836" i="15" s="1"/>
  <c r="K839" i="14" s="1"/>
  <c r="F839" i="14"/>
  <c r="AJ838" i="15"/>
  <c r="AL837" i="15" a="1"/>
  <c r="AL837" i="15" s="1"/>
  <c r="AK837" i="15" a="1"/>
  <c r="AK837" i="15" s="1"/>
  <c r="E838" i="14"/>
  <c r="I838" i="14" s="1"/>
  <c r="L838" i="14"/>
  <c r="G838" i="14"/>
  <c r="AM837" i="15" l="1" a="1"/>
  <c r="AM837" i="15" s="1"/>
  <c r="AN837" i="15" a="1"/>
  <c r="AN837" i="15" s="1"/>
  <c r="K840" i="14" s="1"/>
  <c r="F840" i="14"/>
  <c r="AJ839" i="15"/>
  <c r="AL838" i="15" a="1"/>
  <c r="AL838" i="15" s="1"/>
  <c r="AK838" i="15" a="1"/>
  <c r="AK838" i="15" s="1"/>
  <c r="E839" i="14"/>
  <c r="I839" i="14" s="1"/>
  <c r="L839" i="14"/>
  <c r="G839" i="14"/>
  <c r="AM838" i="15" l="1" a="1"/>
  <c r="AM838" i="15" s="1"/>
  <c r="AN838" i="15" a="1"/>
  <c r="AN838" i="15" s="1"/>
  <c r="K841" i="14" s="1"/>
  <c r="F841" i="14"/>
  <c r="AJ840" i="15"/>
  <c r="AL839" i="15" a="1"/>
  <c r="AL839" i="15" s="1"/>
  <c r="AK839" i="15" a="1"/>
  <c r="AK839" i="15" s="1"/>
  <c r="E840" i="14"/>
  <c r="I840" i="14" s="1"/>
  <c r="L840" i="14"/>
  <c r="G840" i="14"/>
  <c r="AM839" i="15" l="1" a="1"/>
  <c r="AM839" i="15" s="1"/>
  <c r="AN839" i="15" a="1"/>
  <c r="AN839" i="15" s="1"/>
  <c r="K842" i="14" s="1"/>
  <c r="F842" i="14"/>
  <c r="AJ841" i="15"/>
  <c r="AL840" i="15" a="1"/>
  <c r="AL840" i="15" s="1"/>
  <c r="AK840" i="15" a="1"/>
  <c r="AK840" i="15" s="1"/>
  <c r="E841" i="14"/>
  <c r="I841" i="14" s="1"/>
  <c r="L841" i="14"/>
  <c r="G841" i="14"/>
  <c r="AM840" i="15" l="1" a="1"/>
  <c r="AM840" i="15" s="1"/>
  <c r="AN840" i="15" a="1"/>
  <c r="AN840" i="15" s="1"/>
  <c r="K843" i="14" s="1"/>
  <c r="F843" i="14"/>
  <c r="AJ842" i="15"/>
  <c r="AL841" i="15" a="1"/>
  <c r="AL841" i="15" s="1"/>
  <c r="AK841" i="15" a="1"/>
  <c r="AK841" i="15" s="1"/>
  <c r="E842" i="14"/>
  <c r="I842" i="14" s="1"/>
  <c r="L842" i="14"/>
  <c r="G842" i="14"/>
  <c r="AM841" i="15" l="1" a="1"/>
  <c r="AM841" i="15" s="1"/>
  <c r="AN841" i="15" a="1"/>
  <c r="AN841" i="15" s="1"/>
  <c r="K844" i="14" s="1"/>
  <c r="F844" i="14"/>
  <c r="AJ843" i="15"/>
  <c r="AL842" i="15" a="1"/>
  <c r="AL842" i="15" s="1"/>
  <c r="AK842" i="15" a="1"/>
  <c r="AK842" i="15" s="1"/>
  <c r="E843" i="14"/>
  <c r="I843" i="14" s="1"/>
  <c r="L843" i="14"/>
  <c r="G843" i="14"/>
  <c r="L844" i="14" l="1"/>
  <c r="G844" i="14"/>
  <c r="AM842" i="15" a="1"/>
  <c r="AM842" i="15" s="1"/>
  <c r="AN842" i="15" a="1"/>
  <c r="AN842" i="15" s="1"/>
  <c r="K845" i="14" s="1"/>
  <c r="F845" i="14"/>
  <c r="AJ844" i="15"/>
  <c r="AL843" i="15" a="1"/>
  <c r="AL843" i="15" s="1"/>
  <c r="AK843" i="15" a="1"/>
  <c r="AK843" i="15" s="1"/>
  <c r="E844" i="14"/>
  <c r="I844" i="14" s="1"/>
  <c r="E845" i="14" l="1"/>
  <c r="I845" i="14" s="1"/>
  <c r="AM843" i="15" a="1"/>
  <c r="AM843" i="15" s="1"/>
  <c r="AN843" i="15" a="1"/>
  <c r="AN843" i="15" s="1"/>
  <c r="K846" i="14" s="1"/>
  <c r="F846" i="14"/>
  <c r="AJ845" i="15"/>
  <c r="AL844" i="15" a="1"/>
  <c r="AL844" i="15" s="1"/>
  <c r="AK844" i="15" a="1"/>
  <c r="AK844" i="15" s="1"/>
  <c r="L845" i="14"/>
  <c r="G845" i="14"/>
  <c r="AM844" i="15" l="1" a="1"/>
  <c r="AM844" i="15" s="1"/>
  <c r="AN844" i="15" a="1"/>
  <c r="AN844" i="15" s="1"/>
  <c r="K847" i="14" s="1"/>
  <c r="F847" i="14"/>
  <c r="AJ846" i="15"/>
  <c r="AL845" i="15" a="1"/>
  <c r="AL845" i="15" s="1"/>
  <c r="AK845" i="15" a="1"/>
  <c r="AK845" i="15" s="1"/>
  <c r="E846" i="14"/>
  <c r="I846" i="14" s="1"/>
  <c r="L846" i="14"/>
  <c r="G846" i="14"/>
  <c r="AM845" i="15" l="1" a="1"/>
  <c r="AM845" i="15" s="1"/>
  <c r="AN845" i="15" a="1"/>
  <c r="AN845" i="15" s="1"/>
  <c r="K848" i="14" s="1"/>
  <c r="F848" i="14"/>
  <c r="AJ847" i="15"/>
  <c r="AL846" i="15" a="1"/>
  <c r="AL846" i="15" s="1"/>
  <c r="AK846" i="15" a="1"/>
  <c r="AK846" i="15" s="1"/>
  <c r="E847" i="14"/>
  <c r="I847" i="14" s="1"/>
  <c r="L847" i="14"/>
  <c r="G847" i="14"/>
  <c r="L848" i="14" l="1"/>
  <c r="G848" i="14"/>
  <c r="AM846" i="15" a="1"/>
  <c r="AM846" i="15" s="1"/>
  <c r="AN846" i="15" a="1"/>
  <c r="AN846" i="15" s="1"/>
  <c r="K849" i="14" s="1"/>
  <c r="F849" i="14"/>
  <c r="AJ848" i="15"/>
  <c r="AL847" i="15" a="1"/>
  <c r="AL847" i="15" s="1"/>
  <c r="AK847" i="15" a="1"/>
  <c r="AK847" i="15" s="1"/>
  <c r="E848" i="14"/>
  <c r="I848" i="14" s="1"/>
  <c r="E849" i="14" l="1"/>
  <c r="I849" i="14" s="1"/>
  <c r="AM847" i="15" a="1"/>
  <c r="AM847" i="15" s="1"/>
  <c r="AN847" i="15" a="1"/>
  <c r="AN847" i="15" s="1"/>
  <c r="K850" i="14" s="1"/>
  <c r="F850" i="14"/>
  <c r="AJ849" i="15"/>
  <c r="AL848" i="15" a="1"/>
  <c r="AL848" i="15" s="1"/>
  <c r="AK848" i="15" a="1"/>
  <c r="AK848" i="15" s="1"/>
  <c r="L849" i="14"/>
  <c r="G849" i="14"/>
  <c r="L850" i="14" l="1"/>
  <c r="G850" i="14"/>
  <c r="AM848" i="15" a="1"/>
  <c r="AM848" i="15" s="1"/>
  <c r="AN848" i="15" a="1"/>
  <c r="AN848" i="15" s="1"/>
  <c r="K851" i="14" s="1"/>
  <c r="F851" i="14"/>
  <c r="AJ850" i="15"/>
  <c r="AL849" i="15" a="1"/>
  <c r="AL849" i="15" s="1"/>
  <c r="AK849" i="15" a="1"/>
  <c r="AK849" i="15" s="1"/>
  <c r="E850" i="14"/>
  <c r="I850" i="14" s="1"/>
  <c r="E851" i="14" l="1"/>
  <c r="I851" i="14" s="1"/>
  <c r="AM849" i="15" a="1"/>
  <c r="AM849" i="15" s="1"/>
  <c r="AN849" i="15" a="1"/>
  <c r="AN849" i="15" s="1"/>
  <c r="K852" i="14" s="1"/>
  <c r="F852" i="14"/>
  <c r="AJ851" i="15"/>
  <c r="AL850" i="15" a="1"/>
  <c r="AL850" i="15" s="1"/>
  <c r="AK850" i="15" a="1"/>
  <c r="AK850" i="15" s="1"/>
  <c r="L851" i="14"/>
  <c r="G851" i="14"/>
  <c r="L852" i="14" l="1"/>
  <c r="G852" i="14"/>
  <c r="AM850" i="15" a="1"/>
  <c r="AM850" i="15" s="1"/>
  <c r="AN850" i="15" a="1"/>
  <c r="AN850" i="15" s="1"/>
  <c r="K853" i="14" s="1"/>
  <c r="F853" i="14"/>
  <c r="AJ852" i="15"/>
  <c r="AL851" i="15" a="1"/>
  <c r="AL851" i="15" s="1"/>
  <c r="AK851" i="15" a="1"/>
  <c r="AK851" i="15" s="1"/>
  <c r="E852" i="14"/>
  <c r="I852" i="14" s="1"/>
  <c r="E853" i="14" l="1"/>
  <c r="I853" i="14" s="1"/>
  <c r="AM851" i="15" a="1"/>
  <c r="AM851" i="15" s="1"/>
  <c r="AN851" i="15" a="1"/>
  <c r="AN851" i="15" s="1"/>
  <c r="K854" i="14" s="1"/>
  <c r="F854" i="14"/>
  <c r="AJ853" i="15"/>
  <c r="AL852" i="15" a="1"/>
  <c r="AL852" i="15" s="1"/>
  <c r="AK852" i="15" a="1"/>
  <c r="AK852" i="15" s="1"/>
  <c r="L853" i="14"/>
  <c r="G853" i="14"/>
  <c r="L854" i="14" l="1"/>
  <c r="G854" i="14"/>
  <c r="AM852" i="15" a="1"/>
  <c r="AM852" i="15" s="1"/>
  <c r="AN852" i="15" a="1"/>
  <c r="AN852" i="15" s="1"/>
  <c r="K855" i="14" s="1"/>
  <c r="F855" i="14"/>
  <c r="AJ854" i="15"/>
  <c r="AL853" i="15" a="1"/>
  <c r="AL853" i="15" s="1"/>
  <c r="AK853" i="15" a="1"/>
  <c r="AK853" i="15" s="1"/>
  <c r="E854" i="14"/>
  <c r="I854" i="14" s="1"/>
  <c r="E855" i="14" l="1"/>
  <c r="I855" i="14" s="1"/>
  <c r="AM853" i="15" a="1"/>
  <c r="AM853" i="15" s="1"/>
  <c r="AN853" i="15" a="1"/>
  <c r="AN853" i="15" s="1"/>
  <c r="K856" i="14" s="1"/>
  <c r="F856" i="14"/>
  <c r="AJ855" i="15"/>
  <c r="AL854" i="15" a="1"/>
  <c r="AL854" i="15" s="1"/>
  <c r="AK854" i="15" a="1"/>
  <c r="AK854" i="15" s="1"/>
  <c r="L855" i="14"/>
  <c r="G855" i="14"/>
  <c r="L856" i="14" l="1"/>
  <c r="G856" i="14"/>
  <c r="AM854" i="15" a="1"/>
  <c r="AM854" i="15" s="1"/>
  <c r="AN854" i="15" a="1"/>
  <c r="AN854" i="15" s="1"/>
  <c r="K857" i="14" s="1"/>
  <c r="F857" i="14"/>
  <c r="E856" i="14"/>
  <c r="I856" i="14" s="1"/>
  <c r="AJ856" i="15"/>
  <c r="AL855" i="15" a="1"/>
  <c r="AL855" i="15" s="1"/>
  <c r="AK855" i="15" a="1"/>
  <c r="AK855" i="15" s="1"/>
  <c r="E857" i="14" l="1"/>
  <c r="I857" i="14" s="1"/>
  <c r="AM855" i="15" a="1"/>
  <c r="AM855" i="15" s="1"/>
  <c r="AN855" i="15" a="1"/>
  <c r="AN855" i="15" s="1"/>
  <c r="K858" i="14" s="1"/>
  <c r="F858" i="14"/>
  <c r="AJ857" i="15"/>
  <c r="AL856" i="15" a="1"/>
  <c r="AL856" i="15" s="1"/>
  <c r="AK856" i="15" a="1"/>
  <c r="AK856" i="15" s="1"/>
  <c r="L857" i="14"/>
  <c r="G857" i="14"/>
  <c r="L858" i="14" l="1"/>
  <c r="G858" i="14"/>
  <c r="AM856" i="15" a="1"/>
  <c r="AM856" i="15" s="1"/>
  <c r="AN856" i="15" a="1"/>
  <c r="AN856" i="15" s="1"/>
  <c r="K859" i="14" s="1"/>
  <c r="F859" i="14"/>
  <c r="AJ858" i="15"/>
  <c r="AL857" i="15" a="1"/>
  <c r="AL857" i="15" s="1"/>
  <c r="AK857" i="15" a="1"/>
  <c r="AK857" i="15" s="1"/>
  <c r="E858" i="14"/>
  <c r="I858" i="14" s="1"/>
  <c r="AM857" i="15" l="1" a="1"/>
  <c r="AM857" i="15" s="1"/>
  <c r="AN857" i="15" a="1"/>
  <c r="AN857" i="15" s="1"/>
  <c r="K860" i="14" s="1"/>
  <c r="F860" i="14"/>
  <c r="AJ859" i="15"/>
  <c r="AL858" i="15" a="1"/>
  <c r="AL858" i="15" s="1"/>
  <c r="AK858" i="15" a="1"/>
  <c r="AK858" i="15" s="1"/>
  <c r="E859" i="14"/>
  <c r="I859" i="14" s="1"/>
  <c r="L859" i="14"/>
  <c r="G859" i="14"/>
  <c r="L860" i="14" l="1"/>
  <c r="G860" i="14"/>
  <c r="AM858" i="15" a="1"/>
  <c r="AM858" i="15" s="1"/>
  <c r="AN858" i="15" a="1"/>
  <c r="AN858" i="15" s="1"/>
  <c r="K861" i="14" s="1"/>
  <c r="F861" i="14"/>
  <c r="AJ860" i="15"/>
  <c r="AL859" i="15" a="1"/>
  <c r="AL859" i="15" s="1"/>
  <c r="AK859" i="15" a="1"/>
  <c r="AK859" i="15" s="1"/>
  <c r="E860" i="14"/>
  <c r="I860" i="14" s="1"/>
  <c r="AM859" i="15" l="1" a="1"/>
  <c r="AM859" i="15" s="1"/>
  <c r="AN859" i="15" a="1"/>
  <c r="AN859" i="15" s="1"/>
  <c r="K862" i="14" s="1"/>
  <c r="F862" i="14"/>
  <c r="AJ861" i="15"/>
  <c r="AL860" i="15" a="1"/>
  <c r="AL860" i="15" s="1"/>
  <c r="AK860" i="15" a="1"/>
  <c r="AK860" i="15" s="1"/>
  <c r="E861" i="14"/>
  <c r="I861" i="14" s="1"/>
  <c r="L861" i="14"/>
  <c r="G861" i="14"/>
  <c r="AM860" i="15" l="1" a="1"/>
  <c r="AM860" i="15" s="1"/>
  <c r="AN860" i="15" a="1"/>
  <c r="AN860" i="15" s="1"/>
  <c r="K863" i="14" s="1"/>
  <c r="F863" i="14"/>
  <c r="AJ862" i="15"/>
  <c r="AL861" i="15" a="1"/>
  <c r="AL861" i="15" s="1"/>
  <c r="AK861" i="15" a="1"/>
  <c r="AK861" i="15" s="1"/>
  <c r="E862" i="14"/>
  <c r="I862" i="14" s="1"/>
  <c r="L862" i="14"/>
  <c r="G862" i="14"/>
  <c r="AM861" i="15" l="1" a="1"/>
  <c r="AM861" i="15" s="1"/>
  <c r="AN861" i="15" a="1"/>
  <c r="AN861" i="15" s="1"/>
  <c r="K864" i="14" s="1"/>
  <c r="F864" i="14"/>
  <c r="AJ863" i="15"/>
  <c r="AL862" i="15" a="1"/>
  <c r="AL862" i="15" s="1"/>
  <c r="AK862" i="15" a="1"/>
  <c r="AK862" i="15" s="1"/>
  <c r="E863" i="14"/>
  <c r="I863" i="14" s="1"/>
  <c r="L863" i="14"/>
  <c r="G863" i="14"/>
  <c r="AM862" i="15" l="1" a="1"/>
  <c r="AM862" i="15" s="1"/>
  <c r="AN862" i="15" a="1"/>
  <c r="AN862" i="15" s="1"/>
  <c r="K865" i="14" s="1"/>
  <c r="F865" i="14"/>
  <c r="AJ864" i="15"/>
  <c r="AL863" i="15" a="1"/>
  <c r="AL863" i="15" s="1"/>
  <c r="AK863" i="15" a="1"/>
  <c r="AK863" i="15" s="1"/>
  <c r="E864" i="14"/>
  <c r="I864" i="14" s="1"/>
  <c r="L864" i="14"/>
  <c r="G864" i="14"/>
  <c r="AM863" i="15" l="1" a="1"/>
  <c r="AM863" i="15" s="1"/>
  <c r="AN863" i="15" a="1"/>
  <c r="AN863" i="15" s="1"/>
  <c r="K866" i="14" s="1"/>
  <c r="F866" i="14"/>
  <c r="AJ865" i="15"/>
  <c r="AL864" i="15" a="1"/>
  <c r="AL864" i="15" s="1"/>
  <c r="AK864" i="15" a="1"/>
  <c r="AK864" i="15" s="1"/>
  <c r="E865" i="14"/>
  <c r="I865" i="14" s="1"/>
  <c r="L865" i="14"/>
  <c r="G865" i="14"/>
  <c r="AM864" i="15" l="1" a="1"/>
  <c r="AM864" i="15" s="1"/>
  <c r="AN864" i="15" a="1"/>
  <c r="AN864" i="15" s="1"/>
  <c r="K867" i="14" s="1"/>
  <c r="F867" i="14"/>
  <c r="AJ866" i="15"/>
  <c r="AL865" i="15" a="1"/>
  <c r="AL865" i="15" s="1"/>
  <c r="AK865" i="15" a="1"/>
  <c r="AK865" i="15" s="1"/>
  <c r="E866" i="14"/>
  <c r="I866" i="14" s="1"/>
  <c r="L866" i="14"/>
  <c r="G866" i="14"/>
  <c r="AM865" i="15" l="1" a="1"/>
  <c r="AM865" i="15" s="1"/>
  <c r="AN865" i="15" a="1"/>
  <c r="AN865" i="15" s="1"/>
  <c r="K868" i="14" s="1"/>
  <c r="F868" i="14"/>
  <c r="AJ867" i="15"/>
  <c r="AL866" i="15" a="1"/>
  <c r="AL866" i="15" s="1"/>
  <c r="AK866" i="15" a="1"/>
  <c r="AK866" i="15" s="1"/>
  <c r="E867" i="14"/>
  <c r="I867" i="14" s="1"/>
  <c r="L867" i="14"/>
  <c r="G867" i="14"/>
  <c r="AJ868" i="15" l="1"/>
  <c r="AL867" i="15" a="1"/>
  <c r="AL867" i="15" s="1"/>
  <c r="AK867" i="15" a="1"/>
  <c r="AK867" i="15" s="1"/>
  <c r="AM866" i="15" a="1"/>
  <c r="AM866" i="15" s="1"/>
  <c r="AN866" i="15" a="1"/>
  <c r="AN866" i="15" s="1"/>
  <c r="K869" i="14" s="1"/>
  <c r="F869" i="14"/>
  <c r="E868" i="14"/>
  <c r="I868" i="14" s="1"/>
  <c r="L868" i="14"/>
  <c r="G868" i="14"/>
  <c r="E869" i="14" l="1"/>
  <c r="I869" i="14" s="1"/>
  <c r="L869" i="14"/>
  <c r="G869" i="14"/>
  <c r="AM867" i="15" a="1"/>
  <c r="AM867" i="15" s="1"/>
  <c r="AN867" i="15" a="1"/>
  <c r="AN867" i="15" s="1"/>
  <c r="K870" i="14" s="1"/>
  <c r="F870" i="14"/>
  <c r="AJ869" i="15"/>
  <c r="AL868" i="15" a="1"/>
  <c r="AL868" i="15" s="1"/>
  <c r="AK868" i="15" a="1"/>
  <c r="AK868" i="15" s="1"/>
  <c r="AJ870" i="15" l="1"/>
  <c r="AL869" i="15" a="1"/>
  <c r="AL869" i="15" s="1"/>
  <c r="AK869" i="15" a="1"/>
  <c r="AK869" i="15" s="1"/>
  <c r="E870" i="14"/>
  <c r="I870" i="14" s="1"/>
  <c r="L870" i="14"/>
  <c r="G870" i="14"/>
  <c r="AM868" i="15" a="1"/>
  <c r="AM868" i="15" s="1"/>
  <c r="AN868" i="15" a="1"/>
  <c r="AN868" i="15" s="1"/>
  <c r="K871" i="14" s="1"/>
  <c r="F871" i="14"/>
  <c r="L871" i="14" l="1"/>
  <c r="G871" i="14"/>
  <c r="AM869" i="15" a="1"/>
  <c r="AM869" i="15" s="1"/>
  <c r="AN869" i="15" a="1"/>
  <c r="AN869" i="15" s="1"/>
  <c r="K872" i="14" s="1"/>
  <c r="F872" i="14"/>
  <c r="E871" i="14"/>
  <c r="I871" i="14" s="1"/>
  <c r="AJ871" i="15"/>
  <c r="AL870" i="15" a="1"/>
  <c r="AL870" i="15" s="1"/>
  <c r="AK870" i="15" a="1"/>
  <c r="AK870" i="15" s="1"/>
  <c r="E872" i="14" l="1"/>
  <c r="I872" i="14" s="1"/>
  <c r="AM870" i="15" a="1"/>
  <c r="AM870" i="15" s="1"/>
  <c r="AN870" i="15" a="1"/>
  <c r="AN870" i="15" s="1"/>
  <c r="K873" i="14" s="1"/>
  <c r="F873" i="14"/>
  <c r="AJ872" i="15"/>
  <c r="AL871" i="15" a="1"/>
  <c r="AL871" i="15" s="1"/>
  <c r="AK871" i="15" a="1"/>
  <c r="AK871" i="15" s="1"/>
  <c r="L872" i="14"/>
  <c r="G872" i="14"/>
  <c r="AM871" i="15" l="1" a="1"/>
  <c r="AM871" i="15" s="1"/>
  <c r="AN871" i="15" a="1"/>
  <c r="AN871" i="15" s="1"/>
  <c r="K874" i="14" s="1"/>
  <c r="F874" i="14"/>
  <c r="AJ873" i="15"/>
  <c r="AL872" i="15" a="1"/>
  <c r="AL872" i="15" s="1"/>
  <c r="AK872" i="15" a="1"/>
  <c r="AK872" i="15" s="1"/>
  <c r="E873" i="14"/>
  <c r="I873" i="14" s="1"/>
  <c r="L873" i="14"/>
  <c r="G873" i="14"/>
  <c r="AM872" i="15" l="1" a="1"/>
  <c r="AM872" i="15" s="1"/>
  <c r="AN872" i="15" a="1"/>
  <c r="AN872" i="15" s="1"/>
  <c r="K875" i="14" s="1"/>
  <c r="F875" i="14"/>
  <c r="AJ874" i="15"/>
  <c r="AL873" i="15" a="1"/>
  <c r="AL873" i="15" s="1"/>
  <c r="AK873" i="15" a="1"/>
  <c r="AK873" i="15" s="1"/>
  <c r="L874" i="14"/>
  <c r="G874" i="14"/>
  <c r="E874" i="14"/>
  <c r="I874" i="14" s="1"/>
  <c r="AM873" i="15" l="1" a="1"/>
  <c r="AM873" i="15" s="1"/>
  <c r="AN873" i="15" a="1"/>
  <c r="AN873" i="15" s="1"/>
  <c r="K876" i="14" s="1"/>
  <c r="F876" i="14"/>
  <c r="AJ875" i="15"/>
  <c r="AL874" i="15" a="1"/>
  <c r="AL874" i="15" s="1"/>
  <c r="AK874" i="15" a="1"/>
  <c r="AK874" i="15" s="1"/>
  <c r="E875" i="14"/>
  <c r="I875" i="14" s="1"/>
  <c r="L875" i="14"/>
  <c r="G875" i="14"/>
  <c r="AM874" i="15" l="1" a="1"/>
  <c r="AM874" i="15" s="1"/>
  <c r="AN874" i="15" a="1"/>
  <c r="AN874" i="15" s="1"/>
  <c r="K877" i="14" s="1"/>
  <c r="F877" i="14"/>
  <c r="AJ876" i="15"/>
  <c r="AL875" i="15" a="1"/>
  <c r="AL875" i="15" s="1"/>
  <c r="AK875" i="15" a="1"/>
  <c r="AK875" i="15" s="1"/>
  <c r="L876" i="14"/>
  <c r="G876" i="14"/>
  <c r="E876" i="14"/>
  <c r="I876" i="14" s="1"/>
  <c r="AM875" i="15" l="1" a="1"/>
  <c r="AM875" i="15" s="1"/>
  <c r="AN875" i="15" a="1"/>
  <c r="AN875" i="15" s="1"/>
  <c r="K878" i="14" s="1"/>
  <c r="F878" i="14"/>
  <c r="AJ877" i="15"/>
  <c r="AL876" i="15" a="1"/>
  <c r="AL876" i="15" s="1"/>
  <c r="AK876" i="15" a="1"/>
  <c r="AK876" i="15" s="1"/>
  <c r="E877" i="14"/>
  <c r="I877" i="14" s="1"/>
  <c r="L877" i="14"/>
  <c r="G877" i="14"/>
  <c r="AM876" i="15" l="1" a="1"/>
  <c r="AM876" i="15" s="1"/>
  <c r="AN876" i="15" a="1"/>
  <c r="AN876" i="15" s="1"/>
  <c r="K879" i="14" s="1"/>
  <c r="F879" i="14"/>
  <c r="AJ878" i="15"/>
  <c r="AL877" i="15" a="1"/>
  <c r="AL877" i="15" s="1"/>
  <c r="AK877" i="15" a="1"/>
  <c r="AK877" i="15" s="1"/>
  <c r="E878" i="14"/>
  <c r="I878" i="14" s="1"/>
  <c r="L878" i="14"/>
  <c r="G878" i="14"/>
  <c r="AM877" i="15" l="1" a="1"/>
  <c r="AM877" i="15" s="1"/>
  <c r="AN877" i="15" a="1"/>
  <c r="AN877" i="15" s="1"/>
  <c r="K880" i="14" s="1"/>
  <c r="F880" i="14"/>
  <c r="AJ879" i="15"/>
  <c r="AL878" i="15" a="1"/>
  <c r="AL878" i="15" s="1"/>
  <c r="AK878" i="15" a="1"/>
  <c r="AK878" i="15" s="1"/>
  <c r="E879" i="14"/>
  <c r="I879" i="14" s="1"/>
  <c r="L879" i="14"/>
  <c r="G879" i="14"/>
  <c r="AM878" i="15" l="1" a="1"/>
  <c r="AM878" i="15" s="1"/>
  <c r="AN878" i="15" a="1"/>
  <c r="AN878" i="15" s="1"/>
  <c r="K881" i="14" s="1"/>
  <c r="F881" i="14"/>
  <c r="AJ880" i="15"/>
  <c r="AL879" i="15" a="1"/>
  <c r="AL879" i="15" s="1"/>
  <c r="AK879" i="15" a="1"/>
  <c r="AK879" i="15" s="1"/>
  <c r="E880" i="14"/>
  <c r="I880" i="14" s="1"/>
  <c r="L880" i="14"/>
  <c r="G880" i="14"/>
  <c r="AM879" i="15" l="1" a="1"/>
  <c r="AM879" i="15" s="1"/>
  <c r="AN879" i="15" a="1"/>
  <c r="AN879" i="15" s="1"/>
  <c r="K882" i="14" s="1"/>
  <c r="F882" i="14"/>
  <c r="AJ881" i="15"/>
  <c r="AL880" i="15" a="1"/>
  <c r="AL880" i="15" s="1"/>
  <c r="AK880" i="15" a="1"/>
  <c r="AK880" i="15" s="1"/>
  <c r="E881" i="14"/>
  <c r="I881" i="14" s="1"/>
  <c r="L881" i="14"/>
  <c r="G881" i="14"/>
  <c r="AM880" i="15" l="1" a="1"/>
  <c r="AM880" i="15" s="1"/>
  <c r="AN880" i="15" a="1"/>
  <c r="AN880" i="15" s="1"/>
  <c r="K883" i="14" s="1"/>
  <c r="F883" i="14"/>
  <c r="AJ882" i="15"/>
  <c r="AL881" i="15" a="1"/>
  <c r="AL881" i="15" s="1"/>
  <c r="AK881" i="15" a="1"/>
  <c r="AK881" i="15" s="1"/>
  <c r="E882" i="14"/>
  <c r="I882" i="14" s="1"/>
  <c r="L882" i="14"/>
  <c r="G882" i="14"/>
  <c r="AM881" i="15" l="1" a="1"/>
  <c r="AM881" i="15" s="1"/>
  <c r="AN881" i="15" a="1"/>
  <c r="AN881" i="15" s="1"/>
  <c r="K884" i="14" s="1"/>
  <c r="F884" i="14"/>
  <c r="AJ883" i="15"/>
  <c r="AL882" i="15" a="1"/>
  <c r="AL882" i="15" s="1"/>
  <c r="AK882" i="15" a="1"/>
  <c r="AK882" i="15" s="1"/>
  <c r="E883" i="14"/>
  <c r="I883" i="14" s="1"/>
  <c r="L883" i="14"/>
  <c r="G883" i="14"/>
  <c r="AM882" i="15" l="1" a="1"/>
  <c r="AM882" i="15" s="1"/>
  <c r="AN882" i="15" a="1"/>
  <c r="AN882" i="15" s="1"/>
  <c r="K885" i="14" s="1"/>
  <c r="F885" i="14"/>
  <c r="AJ884" i="15"/>
  <c r="AL883" i="15" a="1"/>
  <c r="AL883" i="15" s="1"/>
  <c r="AK883" i="15" a="1"/>
  <c r="AK883" i="15" s="1"/>
  <c r="E884" i="14"/>
  <c r="I884" i="14" s="1"/>
  <c r="L884" i="14"/>
  <c r="G884" i="14"/>
  <c r="AM883" i="15" l="1" a="1"/>
  <c r="AM883" i="15" s="1"/>
  <c r="AN883" i="15" a="1"/>
  <c r="AN883" i="15" s="1"/>
  <c r="K886" i="14" s="1"/>
  <c r="F886" i="14"/>
  <c r="AJ885" i="15"/>
  <c r="AL884" i="15" a="1"/>
  <c r="AL884" i="15" s="1"/>
  <c r="AK884" i="15" a="1"/>
  <c r="AK884" i="15" s="1"/>
  <c r="E885" i="14"/>
  <c r="I885" i="14" s="1"/>
  <c r="L885" i="14"/>
  <c r="G885" i="14"/>
  <c r="AM884" i="15" l="1" a="1"/>
  <c r="AM884" i="15" s="1"/>
  <c r="AN884" i="15" a="1"/>
  <c r="AN884" i="15" s="1"/>
  <c r="K887" i="14" s="1"/>
  <c r="F887" i="14"/>
  <c r="AJ886" i="15"/>
  <c r="AL885" i="15" a="1"/>
  <c r="AL885" i="15" s="1"/>
  <c r="AK885" i="15" a="1"/>
  <c r="AK885" i="15" s="1"/>
  <c r="E886" i="14"/>
  <c r="I886" i="14" s="1"/>
  <c r="L886" i="14"/>
  <c r="G886" i="14"/>
  <c r="AM885" i="15" l="1" a="1"/>
  <c r="AM885" i="15" s="1"/>
  <c r="AN885" i="15" a="1"/>
  <c r="AN885" i="15" s="1"/>
  <c r="K888" i="14" s="1"/>
  <c r="F888" i="14"/>
  <c r="AJ887" i="15"/>
  <c r="AL886" i="15" a="1"/>
  <c r="AL886" i="15" s="1"/>
  <c r="AK886" i="15" a="1"/>
  <c r="AK886" i="15" s="1"/>
  <c r="E887" i="14"/>
  <c r="I887" i="14" s="1"/>
  <c r="L887" i="14"/>
  <c r="G887" i="14"/>
  <c r="AM886" i="15" l="1" a="1"/>
  <c r="AM886" i="15" s="1"/>
  <c r="AN886" i="15" a="1"/>
  <c r="AN886" i="15" s="1"/>
  <c r="K889" i="14" s="1"/>
  <c r="F889" i="14"/>
  <c r="AJ888" i="15"/>
  <c r="AL887" i="15" a="1"/>
  <c r="AL887" i="15" s="1"/>
  <c r="AK887" i="15" a="1"/>
  <c r="AK887" i="15" s="1"/>
  <c r="E888" i="14"/>
  <c r="I888" i="14" s="1"/>
  <c r="L888" i="14"/>
  <c r="G888" i="14"/>
  <c r="E889" i="14" l="1"/>
  <c r="I889" i="14" s="1"/>
  <c r="AM887" i="15" a="1"/>
  <c r="AM887" i="15" s="1"/>
  <c r="AN887" i="15" a="1"/>
  <c r="AN887" i="15" s="1"/>
  <c r="K890" i="14" s="1"/>
  <c r="F890" i="14"/>
  <c r="AJ889" i="15"/>
  <c r="AL888" i="15" a="1"/>
  <c r="AL888" i="15" s="1"/>
  <c r="AK888" i="15" a="1"/>
  <c r="AK888" i="15" s="1"/>
  <c r="L889" i="14"/>
  <c r="G889" i="14"/>
  <c r="L890" i="14" l="1"/>
  <c r="G890" i="14"/>
  <c r="AM888" i="15" a="1"/>
  <c r="AM888" i="15" s="1"/>
  <c r="AN888" i="15" a="1"/>
  <c r="AN888" i="15" s="1"/>
  <c r="K891" i="14" s="1"/>
  <c r="F891" i="14"/>
  <c r="AJ890" i="15"/>
  <c r="AL889" i="15" a="1"/>
  <c r="AL889" i="15" s="1"/>
  <c r="AK889" i="15" a="1"/>
  <c r="AK889" i="15" s="1"/>
  <c r="E890" i="14"/>
  <c r="I890" i="14" s="1"/>
  <c r="E891" i="14" l="1"/>
  <c r="I891" i="14" s="1"/>
  <c r="AM889" i="15" a="1"/>
  <c r="AM889" i="15" s="1"/>
  <c r="AN889" i="15" a="1"/>
  <c r="AN889" i="15" s="1"/>
  <c r="K892" i="14" s="1"/>
  <c r="F892" i="14"/>
  <c r="AJ891" i="15"/>
  <c r="AL890" i="15" a="1"/>
  <c r="AL890" i="15" s="1"/>
  <c r="AK890" i="15" a="1"/>
  <c r="AK890" i="15" s="1"/>
  <c r="L891" i="14"/>
  <c r="G891" i="14"/>
  <c r="L892" i="14" l="1"/>
  <c r="G892" i="14"/>
  <c r="AJ892" i="15"/>
  <c r="AL891" i="15" a="1"/>
  <c r="AL891" i="15" s="1"/>
  <c r="AK891" i="15" a="1"/>
  <c r="AK891" i="15" s="1"/>
  <c r="AM890" i="15" a="1"/>
  <c r="AM890" i="15" s="1"/>
  <c r="AN890" i="15" a="1"/>
  <c r="AN890" i="15" s="1"/>
  <c r="K893" i="14" s="1"/>
  <c r="F893" i="14"/>
  <c r="E892" i="14"/>
  <c r="I892" i="14" s="1"/>
  <c r="E893" i="14" l="1"/>
  <c r="I893" i="14" s="1"/>
  <c r="L893" i="14"/>
  <c r="G893" i="14"/>
  <c r="AM891" i="15" a="1"/>
  <c r="AM891" i="15" s="1"/>
  <c r="AN891" i="15" a="1"/>
  <c r="AN891" i="15" s="1"/>
  <c r="K894" i="14" s="1"/>
  <c r="F894" i="14"/>
  <c r="AJ893" i="15"/>
  <c r="AL892" i="15" a="1"/>
  <c r="AL892" i="15" s="1"/>
  <c r="AK892" i="15" a="1"/>
  <c r="AK892" i="15" s="1"/>
  <c r="AM892" i="15" l="1" a="1"/>
  <c r="AM892" i="15" s="1"/>
  <c r="AN892" i="15" a="1"/>
  <c r="AN892" i="15" s="1"/>
  <c r="K895" i="14" s="1"/>
  <c r="F895" i="14"/>
  <c r="L894" i="14"/>
  <c r="G894" i="14"/>
  <c r="AJ894" i="15"/>
  <c r="AL893" i="15" a="1"/>
  <c r="AL893" i="15" s="1"/>
  <c r="AK893" i="15" a="1"/>
  <c r="AK893" i="15" s="1"/>
  <c r="E894" i="14"/>
  <c r="I894" i="14" s="1"/>
  <c r="E895" i="14" l="1"/>
  <c r="I895" i="14" s="1"/>
  <c r="AM893" i="15" a="1"/>
  <c r="AM893" i="15" s="1"/>
  <c r="AN893" i="15" a="1"/>
  <c r="AN893" i="15" s="1"/>
  <c r="K896" i="14" s="1"/>
  <c r="F896" i="14"/>
  <c r="AJ895" i="15"/>
  <c r="AL894" i="15" a="1"/>
  <c r="AL894" i="15" s="1"/>
  <c r="AK894" i="15" a="1"/>
  <c r="AK894" i="15" s="1"/>
  <c r="L895" i="14"/>
  <c r="G895" i="14"/>
  <c r="AM894" i="15" l="1" a="1"/>
  <c r="AM894" i="15" s="1"/>
  <c r="AN894" i="15" a="1"/>
  <c r="AN894" i="15" s="1"/>
  <c r="K897" i="14" s="1"/>
  <c r="F897" i="14"/>
  <c r="AJ896" i="15"/>
  <c r="AL895" i="15" a="1"/>
  <c r="AL895" i="15" s="1"/>
  <c r="AK895" i="15" a="1"/>
  <c r="AK895" i="15" s="1"/>
  <c r="E896" i="14"/>
  <c r="I896" i="14" s="1"/>
  <c r="L896" i="14"/>
  <c r="G896" i="14"/>
  <c r="AM895" i="15" l="1" a="1"/>
  <c r="AM895" i="15" s="1"/>
  <c r="AN895" i="15" a="1"/>
  <c r="AN895" i="15" s="1"/>
  <c r="K898" i="14" s="1"/>
  <c r="F898" i="14"/>
  <c r="AJ897" i="15"/>
  <c r="AL896" i="15" a="1"/>
  <c r="AL896" i="15" s="1"/>
  <c r="AK896" i="15" a="1"/>
  <c r="AK896" i="15" s="1"/>
  <c r="E897" i="14"/>
  <c r="I897" i="14" s="1"/>
  <c r="L897" i="14"/>
  <c r="G897" i="14"/>
  <c r="AJ898" i="15" l="1"/>
  <c r="AL897" i="15" a="1"/>
  <c r="AL897" i="15" s="1"/>
  <c r="AK897" i="15" a="1"/>
  <c r="AK897" i="15" s="1"/>
  <c r="E898" i="14"/>
  <c r="I898" i="14" s="1"/>
  <c r="L898" i="14"/>
  <c r="G898" i="14"/>
  <c r="AM896" i="15" a="1"/>
  <c r="AM896" i="15" s="1"/>
  <c r="AN896" i="15" a="1"/>
  <c r="AN896" i="15" s="1"/>
  <c r="K899" i="14" s="1"/>
  <c r="F899" i="14"/>
  <c r="E899" i="14" l="1"/>
  <c r="I899" i="14" s="1"/>
  <c r="L899" i="14"/>
  <c r="G899" i="14"/>
  <c r="AM897" i="15" a="1"/>
  <c r="AM897" i="15" s="1"/>
  <c r="AN897" i="15" a="1"/>
  <c r="AN897" i="15" s="1"/>
  <c r="K900" i="14" s="1"/>
  <c r="F900" i="14"/>
  <c r="AJ899" i="15"/>
  <c r="AL898" i="15" a="1"/>
  <c r="AL898" i="15" s="1"/>
  <c r="AK898" i="15" a="1"/>
  <c r="AK898" i="15" s="1"/>
  <c r="E900" i="14" l="1"/>
  <c r="I900" i="14" s="1"/>
  <c r="L900" i="14"/>
  <c r="G900" i="14"/>
  <c r="AJ900" i="15"/>
  <c r="AL899" i="15" a="1"/>
  <c r="AL899" i="15" s="1"/>
  <c r="AK899" i="15" a="1"/>
  <c r="AK899" i="15" s="1"/>
  <c r="AM898" i="15" a="1"/>
  <c r="AM898" i="15" s="1"/>
  <c r="AN898" i="15" a="1"/>
  <c r="AN898" i="15" s="1"/>
  <c r="K901" i="14" s="1"/>
  <c r="F901" i="14"/>
  <c r="E901" i="14" l="1"/>
  <c r="I901" i="14" s="1"/>
  <c r="L901" i="14"/>
  <c r="G901" i="14"/>
  <c r="AM899" i="15" a="1"/>
  <c r="AM899" i="15" s="1"/>
  <c r="AN899" i="15" a="1"/>
  <c r="AN899" i="15" s="1"/>
  <c r="K902" i="14" s="1"/>
  <c r="F902" i="14"/>
  <c r="AJ901" i="15"/>
  <c r="AL900" i="15" a="1"/>
  <c r="AL900" i="15" s="1"/>
  <c r="AK900" i="15" a="1"/>
  <c r="AK900" i="15" s="1"/>
  <c r="E902" i="14" l="1"/>
  <c r="I902" i="14" s="1"/>
  <c r="L902" i="14"/>
  <c r="G902" i="14"/>
  <c r="AM900" i="15" a="1"/>
  <c r="AM900" i="15" s="1"/>
  <c r="AN900" i="15" a="1"/>
  <c r="AN900" i="15" s="1"/>
  <c r="K903" i="14" s="1"/>
  <c r="F903" i="14"/>
  <c r="AJ902" i="15"/>
  <c r="AL901" i="15" a="1"/>
  <c r="AL901" i="15" s="1"/>
  <c r="AK901" i="15" a="1"/>
  <c r="AK901" i="15" s="1"/>
  <c r="L903" i="14" l="1"/>
  <c r="G903" i="14"/>
  <c r="AM901" i="15" a="1"/>
  <c r="AM901" i="15" s="1"/>
  <c r="AN901" i="15" a="1"/>
  <c r="AN901" i="15" s="1"/>
  <c r="K904" i="14" s="1"/>
  <c r="F904" i="14"/>
  <c r="AJ903" i="15"/>
  <c r="AL902" i="15" a="1"/>
  <c r="AL902" i="15" s="1"/>
  <c r="AK902" i="15" a="1"/>
  <c r="AK902" i="15" s="1"/>
  <c r="E903" i="14"/>
  <c r="I903" i="14" s="1"/>
  <c r="E904" i="14" l="1"/>
  <c r="I904" i="14" s="1"/>
  <c r="L904" i="14"/>
  <c r="G904" i="14"/>
  <c r="AM902" i="15" a="1"/>
  <c r="AM902" i="15" s="1"/>
  <c r="AN902" i="15" a="1"/>
  <c r="AN902" i="15" s="1"/>
  <c r="K905" i="14" s="1"/>
  <c r="F905" i="14"/>
  <c r="AJ904" i="15"/>
  <c r="AL903" i="15" a="1"/>
  <c r="AL903" i="15" s="1"/>
  <c r="AK903" i="15" a="1"/>
  <c r="AK903" i="15" s="1"/>
  <c r="L905" i="14" l="1"/>
  <c r="G905" i="14"/>
  <c r="E905" i="14"/>
  <c r="I905" i="14" s="1"/>
  <c r="AM903" i="15" a="1"/>
  <c r="AM903" i="15" s="1"/>
  <c r="AN903" i="15" a="1"/>
  <c r="AN903" i="15" s="1"/>
  <c r="K906" i="14" s="1"/>
  <c r="F906" i="14"/>
  <c r="AJ905" i="15"/>
  <c r="AL904" i="15" a="1"/>
  <c r="AL904" i="15" s="1"/>
  <c r="AK904" i="15" a="1"/>
  <c r="AK904" i="15" s="1"/>
  <c r="E906" i="14" l="1"/>
  <c r="I906" i="14" s="1"/>
  <c r="AJ906" i="15"/>
  <c r="AL905" i="15" a="1"/>
  <c r="AL905" i="15" s="1"/>
  <c r="AK905" i="15" a="1"/>
  <c r="AK905" i="15" s="1"/>
  <c r="L906" i="14"/>
  <c r="G906" i="14"/>
  <c r="AM904" i="15" a="1"/>
  <c r="AM904" i="15" s="1"/>
  <c r="AN904" i="15" a="1"/>
  <c r="AN904" i="15" s="1"/>
  <c r="K907" i="14" s="1"/>
  <c r="F907" i="14"/>
  <c r="E907" i="14" l="1"/>
  <c r="I907" i="14" s="1"/>
  <c r="L907" i="14"/>
  <c r="G907" i="14"/>
  <c r="AM905" i="15" a="1"/>
  <c r="AM905" i="15" s="1"/>
  <c r="AN905" i="15" a="1"/>
  <c r="AN905" i="15" s="1"/>
  <c r="K908" i="14" s="1"/>
  <c r="F908" i="14"/>
  <c r="AJ907" i="15"/>
  <c r="AL906" i="15" a="1"/>
  <c r="AL906" i="15" s="1"/>
  <c r="AK906" i="15" a="1"/>
  <c r="AK906" i="15" s="1"/>
  <c r="E908" i="14" l="1"/>
  <c r="I908" i="14" s="1"/>
  <c r="AJ908" i="15"/>
  <c r="AL907" i="15" a="1"/>
  <c r="AL907" i="15" s="1"/>
  <c r="AK907" i="15" a="1"/>
  <c r="AK907" i="15" s="1"/>
  <c r="AM906" i="15" a="1"/>
  <c r="AM906" i="15" s="1"/>
  <c r="AN906" i="15" a="1"/>
  <c r="AN906" i="15" s="1"/>
  <c r="K909" i="14" s="1"/>
  <c r="F909" i="14"/>
  <c r="L908" i="14"/>
  <c r="G908" i="14"/>
  <c r="E909" i="14" l="1"/>
  <c r="I909" i="14" s="1"/>
  <c r="L909" i="14"/>
  <c r="G909" i="14"/>
  <c r="AM907" i="15" a="1"/>
  <c r="AM907" i="15" s="1"/>
  <c r="AN907" i="15" a="1"/>
  <c r="AN907" i="15" s="1"/>
  <c r="K910" i="14" s="1"/>
  <c r="F910" i="14"/>
  <c r="AJ909" i="15"/>
  <c r="AL908" i="15" a="1"/>
  <c r="AL908" i="15" s="1"/>
  <c r="AK908" i="15" a="1"/>
  <c r="AK908" i="15" s="1"/>
  <c r="L910" i="14" l="1"/>
  <c r="G910" i="14"/>
  <c r="AM908" i="15" a="1"/>
  <c r="AM908" i="15" s="1"/>
  <c r="AN908" i="15" a="1"/>
  <c r="AN908" i="15" s="1"/>
  <c r="K911" i="14" s="1"/>
  <c r="F911" i="14"/>
  <c r="AJ910" i="15"/>
  <c r="AL909" i="15" a="1"/>
  <c r="AL909" i="15" s="1"/>
  <c r="AK909" i="15" a="1"/>
  <c r="AK909" i="15" s="1"/>
  <c r="E910" i="14"/>
  <c r="I910" i="14" s="1"/>
  <c r="AM909" i="15" l="1" a="1"/>
  <c r="AM909" i="15" s="1"/>
  <c r="AN909" i="15" a="1"/>
  <c r="AN909" i="15" s="1"/>
  <c r="K912" i="14" s="1"/>
  <c r="F912" i="14"/>
  <c r="AJ911" i="15"/>
  <c r="AL910" i="15" a="1"/>
  <c r="AL910" i="15" s="1"/>
  <c r="AK910" i="15" a="1"/>
  <c r="AK910" i="15" s="1"/>
  <c r="E911" i="14"/>
  <c r="I911" i="14" s="1"/>
  <c r="L911" i="14"/>
  <c r="G911" i="14"/>
  <c r="AM910" i="15" l="1" a="1"/>
  <c r="AM910" i="15" s="1"/>
  <c r="AN910" i="15" a="1"/>
  <c r="AN910" i="15" s="1"/>
  <c r="K913" i="14" s="1"/>
  <c r="F913" i="14"/>
  <c r="AJ912" i="15"/>
  <c r="AL911" i="15" a="1"/>
  <c r="AL911" i="15" s="1"/>
  <c r="AK911" i="15" a="1"/>
  <c r="AK911" i="15" s="1"/>
  <c r="E912" i="14"/>
  <c r="I912" i="14" s="1"/>
  <c r="L912" i="14"/>
  <c r="G912" i="14"/>
  <c r="AJ913" i="15" l="1"/>
  <c r="AL912" i="15" a="1"/>
  <c r="AL912" i="15" s="1"/>
  <c r="AK912" i="15" a="1"/>
  <c r="AK912" i="15" s="1"/>
  <c r="E913" i="14"/>
  <c r="I913" i="14" s="1"/>
  <c r="L913" i="14"/>
  <c r="G913" i="14"/>
  <c r="AM911" i="15" a="1"/>
  <c r="AM911" i="15" s="1"/>
  <c r="AN911" i="15" a="1"/>
  <c r="AN911" i="15" s="1"/>
  <c r="K914" i="14" s="1"/>
  <c r="F914" i="14"/>
  <c r="L914" i="14" l="1"/>
  <c r="G914" i="14"/>
  <c r="AM912" i="15" a="1"/>
  <c r="AM912" i="15" s="1"/>
  <c r="AN912" i="15" a="1"/>
  <c r="AN912" i="15" s="1"/>
  <c r="K915" i="14" s="1"/>
  <c r="F915" i="14"/>
  <c r="E914" i="14"/>
  <c r="I914" i="14" s="1"/>
  <c r="AJ914" i="15"/>
  <c r="AL913" i="15" a="1"/>
  <c r="AL913" i="15" s="1"/>
  <c r="AK913" i="15" a="1"/>
  <c r="AK913" i="15" s="1"/>
  <c r="E915" i="14" l="1"/>
  <c r="I915" i="14" s="1"/>
  <c r="AJ915" i="15"/>
  <c r="AL914" i="15" a="1"/>
  <c r="AL914" i="15" s="1"/>
  <c r="AK914" i="15" a="1"/>
  <c r="AK914" i="15" s="1"/>
  <c r="L915" i="14"/>
  <c r="G915" i="14"/>
  <c r="AM913" i="15" a="1"/>
  <c r="AM913" i="15" s="1"/>
  <c r="AN913" i="15" a="1"/>
  <c r="AN913" i="15" s="1"/>
  <c r="K916" i="14" s="1"/>
  <c r="F916" i="14"/>
  <c r="E916" i="14" l="1"/>
  <c r="I916" i="14" s="1"/>
  <c r="AM914" i="15" a="1"/>
  <c r="AM914" i="15" s="1"/>
  <c r="AN914" i="15" a="1"/>
  <c r="AN914" i="15" s="1"/>
  <c r="K917" i="14" s="1"/>
  <c r="F917" i="14"/>
  <c r="L916" i="14"/>
  <c r="G916" i="14"/>
  <c r="AJ916" i="15"/>
  <c r="AL915" i="15" a="1"/>
  <c r="AL915" i="15" s="1"/>
  <c r="AK915" i="15" a="1"/>
  <c r="AK915" i="15" s="1"/>
  <c r="AJ917" i="15" l="1"/>
  <c r="AL916" i="15" a="1"/>
  <c r="AL916" i="15" s="1"/>
  <c r="AK916" i="15" a="1"/>
  <c r="AK916" i="15" s="1"/>
  <c r="E917" i="14"/>
  <c r="I917" i="14" s="1"/>
  <c r="L917" i="14"/>
  <c r="G917" i="14"/>
  <c r="AM915" i="15" a="1"/>
  <c r="AM915" i="15" s="1"/>
  <c r="AN915" i="15" a="1"/>
  <c r="AN915" i="15" s="1"/>
  <c r="K918" i="14" s="1"/>
  <c r="F918" i="14"/>
  <c r="E918" i="14" l="1"/>
  <c r="I918" i="14" s="1"/>
  <c r="AM916" i="15" a="1"/>
  <c r="AM916" i="15" s="1"/>
  <c r="AN916" i="15" a="1"/>
  <c r="AN916" i="15" s="1"/>
  <c r="K919" i="14" s="1"/>
  <c r="F919" i="14"/>
  <c r="L918" i="14"/>
  <c r="G918" i="14"/>
  <c r="AJ918" i="15"/>
  <c r="AL917" i="15" a="1"/>
  <c r="AL917" i="15" s="1"/>
  <c r="AK917" i="15" a="1"/>
  <c r="AK917" i="15" s="1"/>
  <c r="E919" i="14" l="1"/>
  <c r="I919" i="14" s="1"/>
  <c r="AM917" i="15" a="1"/>
  <c r="AM917" i="15" s="1"/>
  <c r="AN917" i="15" a="1"/>
  <c r="AN917" i="15" s="1"/>
  <c r="K920" i="14" s="1"/>
  <c r="F920" i="14"/>
  <c r="L919" i="14"/>
  <c r="G919" i="14"/>
  <c r="AJ919" i="15"/>
  <c r="AL918" i="15" a="1"/>
  <c r="AL918" i="15" s="1"/>
  <c r="AK918" i="15" a="1"/>
  <c r="AK918" i="15" s="1"/>
  <c r="E920" i="14" l="1"/>
  <c r="I920" i="14" s="1"/>
  <c r="AM918" i="15" a="1"/>
  <c r="AM918" i="15" s="1"/>
  <c r="AN918" i="15" a="1"/>
  <c r="AN918" i="15" s="1"/>
  <c r="K921" i="14" s="1"/>
  <c r="F921" i="14"/>
  <c r="AJ920" i="15"/>
  <c r="AL919" i="15" a="1"/>
  <c r="AL919" i="15" s="1"/>
  <c r="AK919" i="15" a="1"/>
  <c r="AK919" i="15" s="1"/>
  <c r="L920" i="14"/>
  <c r="G920" i="14"/>
  <c r="E921" i="14" l="1"/>
  <c r="I921" i="14" s="1"/>
  <c r="L921" i="14"/>
  <c r="G921" i="14"/>
  <c r="AM919" i="15" a="1"/>
  <c r="AM919" i="15" s="1"/>
  <c r="AN919" i="15" a="1"/>
  <c r="AN919" i="15" s="1"/>
  <c r="K922" i="14" s="1"/>
  <c r="F922" i="14"/>
  <c r="AJ921" i="15"/>
  <c r="AL920" i="15" a="1"/>
  <c r="AL920" i="15" s="1"/>
  <c r="AK920" i="15" a="1"/>
  <c r="AK920" i="15" s="1"/>
  <c r="AM920" i="15" l="1" a="1"/>
  <c r="AM920" i="15" s="1"/>
  <c r="AN920" i="15" a="1"/>
  <c r="AN920" i="15" s="1"/>
  <c r="K923" i="14" s="1"/>
  <c r="F923" i="14"/>
  <c r="E922" i="14"/>
  <c r="I922" i="14" s="1"/>
  <c r="L922" i="14"/>
  <c r="G922" i="14"/>
  <c r="AJ922" i="15"/>
  <c r="AL921" i="15" a="1"/>
  <c r="AL921" i="15" s="1"/>
  <c r="AK921" i="15" a="1"/>
  <c r="AK921" i="15" s="1"/>
  <c r="E923" i="14" l="1"/>
  <c r="I923" i="14" s="1"/>
  <c r="AM921" i="15" a="1"/>
  <c r="AM921" i="15" s="1"/>
  <c r="AN921" i="15" a="1"/>
  <c r="AN921" i="15" s="1"/>
  <c r="K924" i="14" s="1"/>
  <c r="F924" i="14"/>
  <c r="AJ923" i="15"/>
  <c r="AL922" i="15" a="1"/>
  <c r="AL922" i="15" s="1"/>
  <c r="AK922" i="15" a="1"/>
  <c r="AK922" i="15" s="1"/>
  <c r="L923" i="14"/>
  <c r="G923" i="14"/>
  <c r="AJ924" i="15" l="1"/>
  <c r="AL923" i="15" a="1"/>
  <c r="AL923" i="15" s="1"/>
  <c r="AK923" i="15" a="1"/>
  <c r="AK923" i="15" s="1"/>
  <c r="L924" i="14"/>
  <c r="G924" i="14"/>
  <c r="AM922" i="15" a="1"/>
  <c r="AM922" i="15" s="1"/>
  <c r="AN922" i="15" a="1"/>
  <c r="AN922" i="15" s="1"/>
  <c r="K925" i="14" s="1"/>
  <c r="F925" i="14"/>
  <c r="E924" i="14"/>
  <c r="I924" i="14" s="1"/>
  <c r="E925" i="14" l="1"/>
  <c r="I925" i="14" s="1"/>
  <c r="AM923" i="15" a="1"/>
  <c r="AM923" i="15" s="1"/>
  <c r="AN923" i="15" a="1"/>
  <c r="AN923" i="15" s="1"/>
  <c r="K926" i="14" s="1"/>
  <c r="F926" i="14"/>
  <c r="AJ925" i="15"/>
  <c r="AL924" i="15" a="1"/>
  <c r="AL924" i="15" s="1"/>
  <c r="AK924" i="15" a="1"/>
  <c r="AK924" i="15" s="1"/>
  <c r="L925" i="14"/>
  <c r="G925" i="14"/>
  <c r="AM924" i="15" l="1" a="1"/>
  <c r="AM924" i="15" s="1"/>
  <c r="AN924" i="15" a="1"/>
  <c r="AN924" i="15" s="1"/>
  <c r="K927" i="14" s="1"/>
  <c r="F927" i="14"/>
  <c r="AJ926" i="15"/>
  <c r="AL925" i="15" a="1"/>
  <c r="AL925" i="15" s="1"/>
  <c r="AK925" i="15" a="1"/>
  <c r="AK925" i="15" s="1"/>
  <c r="E926" i="14"/>
  <c r="I926" i="14" s="1"/>
  <c r="L926" i="14"/>
  <c r="G926" i="14"/>
  <c r="E927" i="14" l="1"/>
  <c r="I927" i="14" s="1"/>
  <c r="AM925" i="15" a="1"/>
  <c r="AM925" i="15" s="1"/>
  <c r="AN925" i="15" a="1"/>
  <c r="AN925" i="15" s="1"/>
  <c r="K928" i="14" s="1"/>
  <c r="F928" i="14"/>
  <c r="AJ927" i="15"/>
  <c r="AL926" i="15" a="1"/>
  <c r="AL926" i="15" s="1"/>
  <c r="AK926" i="15" a="1"/>
  <c r="AK926" i="15" s="1"/>
  <c r="L927" i="14"/>
  <c r="G927" i="14"/>
  <c r="E928" i="14" l="1"/>
  <c r="I928" i="14" s="1"/>
  <c r="AM926" i="15" a="1"/>
  <c r="AM926" i="15" s="1"/>
  <c r="AN926" i="15" a="1"/>
  <c r="AN926" i="15" s="1"/>
  <c r="K929" i="14" s="1"/>
  <c r="F929" i="14"/>
  <c r="AJ928" i="15"/>
  <c r="AL927" i="15" a="1"/>
  <c r="AL927" i="15" s="1"/>
  <c r="AK927" i="15" a="1"/>
  <c r="AK927" i="15" s="1"/>
  <c r="L928" i="14"/>
  <c r="G928" i="14"/>
  <c r="E929" i="14" l="1"/>
  <c r="I929" i="14" s="1"/>
  <c r="AM927" i="15" a="1"/>
  <c r="AM927" i="15" s="1"/>
  <c r="AN927" i="15" a="1"/>
  <c r="AN927" i="15" s="1"/>
  <c r="K930" i="14" s="1"/>
  <c r="F930" i="14"/>
  <c r="AJ929" i="15"/>
  <c r="AL928" i="15" a="1"/>
  <c r="AL928" i="15" s="1"/>
  <c r="AK928" i="15" a="1"/>
  <c r="AK928" i="15" s="1"/>
  <c r="L929" i="14"/>
  <c r="G929" i="14"/>
  <c r="L930" i="14" l="1"/>
  <c r="G930" i="14"/>
  <c r="AM928" i="15" a="1"/>
  <c r="AM928" i="15" s="1"/>
  <c r="AN928" i="15" a="1"/>
  <c r="AN928" i="15" s="1"/>
  <c r="K931" i="14" s="1"/>
  <c r="F931" i="14"/>
  <c r="AJ930" i="15"/>
  <c r="AL929" i="15" a="1"/>
  <c r="AL929" i="15" s="1"/>
  <c r="AK929" i="15" a="1"/>
  <c r="AK929" i="15" s="1"/>
  <c r="E930" i="14"/>
  <c r="I930" i="14" s="1"/>
  <c r="E931" i="14" l="1"/>
  <c r="I931" i="14" s="1"/>
  <c r="L931" i="14"/>
  <c r="G931" i="14"/>
  <c r="AM929" i="15" a="1"/>
  <c r="AM929" i="15" s="1"/>
  <c r="AN929" i="15" a="1"/>
  <c r="AN929" i="15" s="1"/>
  <c r="K932" i="14" s="1"/>
  <c r="F932" i="14"/>
  <c r="AJ931" i="15"/>
  <c r="AL930" i="15" a="1"/>
  <c r="AL930" i="15" s="1"/>
  <c r="AK930" i="15" a="1"/>
  <c r="AK930" i="15" s="1"/>
  <c r="L932" i="14" l="1"/>
  <c r="G932" i="14"/>
  <c r="AM930" i="15" a="1"/>
  <c r="AM930" i="15" s="1"/>
  <c r="AN930" i="15" a="1"/>
  <c r="AN930" i="15" s="1"/>
  <c r="K933" i="14" s="1"/>
  <c r="F933" i="14"/>
  <c r="AJ932" i="15"/>
  <c r="AL931" i="15" a="1"/>
  <c r="AL931" i="15" s="1"/>
  <c r="AK931" i="15" a="1"/>
  <c r="AK931" i="15" s="1"/>
  <c r="E932" i="14"/>
  <c r="I932" i="14" s="1"/>
  <c r="E933" i="14" l="1"/>
  <c r="I933" i="14" s="1"/>
  <c r="AM931" i="15" a="1"/>
  <c r="AM931" i="15" s="1"/>
  <c r="AN931" i="15" a="1"/>
  <c r="AN931" i="15" s="1"/>
  <c r="K934" i="14" s="1"/>
  <c r="F934" i="14"/>
  <c r="AJ933" i="15"/>
  <c r="AL932" i="15" a="1"/>
  <c r="AL932" i="15" s="1"/>
  <c r="AK932" i="15" a="1"/>
  <c r="AK932" i="15" s="1"/>
  <c r="L933" i="14"/>
  <c r="G933" i="14"/>
  <c r="AM932" i="15" l="1" a="1"/>
  <c r="AM932" i="15" s="1"/>
  <c r="AN932" i="15" a="1"/>
  <c r="AN932" i="15" s="1"/>
  <c r="K935" i="14" s="1"/>
  <c r="F935" i="14"/>
  <c r="AJ934" i="15"/>
  <c r="AL933" i="15" a="1"/>
  <c r="AL933" i="15" s="1"/>
  <c r="AK933" i="15" a="1"/>
  <c r="AK933" i="15" s="1"/>
  <c r="E934" i="14"/>
  <c r="I934" i="14" s="1"/>
  <c r="L934" i="14"/>
  <c r="G934" i="14"/>
  <c r="AM933" i="15" l="1" a="1"/>
  <c r="AM933" i="15" s="1"/>
  <c r="AN933" i="15" a="1"/>
  <c r="AN933" i="15" s="1"/>
  <c r="K936" i="14" s="1"/>
  <c r="F936" i="14"/>
  <c r="AJ935" i="15"/>
  <c r="AL934" i="15" a="1"/>
  <c r="AL934" i="15" s="1"/>
  <c r="AK934" i="15" a="1"/>
  <c r="AK934" i="15" s="1"/>
  <c r="E935" i="14"/>
  <c r="I935" i="14" s="1"/>
  <c r="L935" i="14"/>
  <c r="G935" i="14"/>
  <c r="AM934" i="15" l="1" a="1"/>
  <c r="AM934" i="15" s="1"/>
  <c r="AN934" i="15" a="1"/>
  <c r="AN934" i="15" s="1"/>
  <c r="K937" i="14" s="1"/>
  <c r="F937" i="14"/>
  <c r="AJ936" i="15"/>
  <c r="AL935" i="15" a="1"/>
  <c r="AL935" i="15" s="1"/>
  <c r="AK935" i="15" a="1"/>
  <c r="AK935" i="15" s="1"/>
  <c r="E936" i="14"/>
  <c r="I936" i="14" s="1"/>
  <c r="L936" i="14"/>
  <c r="G936" i="14"/>
  <c r="AM935" i="15" l="1" a="1"/>
  <c r="AM935" i="15" s="1"/>
  <c r="AN935" i="15" a="1"/>
  <c r="AN935" i="15" s="1"/>
  <c r="K938" i="14" s="1"/>
  <c r="F938" i="14"/>
  <c r="AJ937" i="15"/>
  <c r="AL936" i="15" a="1"/>
  <c r="AL936" i="15" s="1"/>
  <c r="AK936" i="15" a="1"/>
  <c r="AK936" i="15" s="1"/>
  <c r="E937" i="14"/>
  <c r="I937" i="14" s="1"/>
  <c r="L937" i="14"/>
  <c r="G937" i="14"/>
  <c r="AM936" i="15" l="1" a="1"/>
  <c r="AM936" i="15" s="1"/>
  <c r="AN936" i="15" a="1"/>
  <c r="AN936" i="15" s="1"/>
  <c r="K939" i="14" s="1"/>
  <c r="F939" i="14"/>
  <c r="AJ938" i="15"/>
  <c r="AL937" i="15" a="1"/>
  <c r="AL937" i="15" s="1"/>
  <c r="AK937" i="15" a="1"/>
  <c r="AK937" i="15" s="1"/>
  <c r="E938" i="14"/>
  <c r="I938" i="14" s="1"/>
  <c r="L938" i="14"/>
  <c r="G938" i="14"/>
  <c r="AM937" i="15" l="1" a="1"/>
  <c r="AM937" i="15" s="1"/>
  <c r="AN937" i="15" a="1"/>
  <c r="AN937" i="15" s="1"/>
  <c r="K940" i="14" s="1"/>
  <c r="F940" i="14"/>
  <c r="AJ939" i="15"/>
  <c r="AL938" i="15" a="1"/>
  <c r="AL938" i="15" s="1"/>
  <c r="AK938" i="15" a="1"/>
  <c r="AK938" i="15" s="1"/>
  <c r="E939" i="14"/>
  <c r="I939" i="14" s="1"/>
  <c r="L939" i="14"/>
  <c r="G939" i="14"/>
  <c r="AM938" i="15" l="1" a="1"/>
  <c r="AM938" i="15" s="1"/>
  <c r="AN938" i="15" a="1"/>
  <c r="AN938" i="15" s="1"/>
  <c r="K941" i="14" s="1"/>
  <c r="F941" i="14"/>
  <c r="AJ940" i="15"/>
  <c r="AL939" i="15" a="1"/>
  <c r="AL939" i="15" s="1"/>
  <c r="AK939" i="15" a="1"/>
  <c r="AK939" i="15" s="1"/>
  <c r="E940" i="14"/>
  <c r="I940" i="14" s="1"/>
  <c r="L940" i="14"/>
  <c r="G940" i="14"/>
  <c r="AM939" i="15" l="1" a="1"/>
  <c r="AM939" i="15" s="1"/>
  <c r="AN939" i="15" a="1"/>
  <c r="AN939" i="15" s="1"/>
  <c r="K942" i="14" s="1"/>
  <c r="F942" i="14"/>
  <c r="AJ941" i="15"/>
  <c r="AL940" i="15" a="1"/>
  <c r="AL940" i="15" s="1"/>
  <c r="AK940" i="15" a="1"/>
  <c r="AK940" i="15" s="1"/>
  <c r="E941" i="14"/>
  <c r="I941" i="14" s="1"/>
  <c r="L941" i="14"/>
  <c r="G941" i="14"/>
  <c r="AM940" i="15" l="1" a="1"/>
  <c r="AM940" i="15" s="1"/>
  <c r="AN940" i="15" a="1"/>
  <c r="AN940" i="15" s="1"/>
  <c r="K943" i="14" s="1"/>
  <c r="F943" i="14"/>
  <c r="AJ942" i="15"/>
  <c r="AL941" i="15" a="1"/>
  <c r="AL941" i="15" s="1"/>
  <c r="AK941" i="15" a="1"/>
  <c r="AK941" i="15" s="1"/>
  <c r="E942" i="14"/>
  <c r="I942" i="14" s="1"/>
  <c r="L942" i="14"/>
  <c r="G942" i="14"/>
  <c r="AJ943" i="15" l="1"/>
  <c r="AL942" i="15" a="1"/>
  <c r="AL942" i="15" s="1"/>
  <c r="AK942" i="15" a="1"/>
  <c r="AK942" i="15" s="1"/>
  <c r="E943" i="14"/>
  <c r="I943" i="14" s="1"/>
  <c r="L943" i="14"/>
  <c r="G943" i="14"/>
  <c r="AM941" i="15" a="1"/>
  <c r="AM941" i="15" s="1"/>
  <c r="AN941" i="15" a="1"/>
  <c r="AN941" i="15" s="1"/>
  <c r="K944" i="14" s="1"/>
  <c r="F944" i="14"/>
  <c r="E944" i="14" l="1"/>
  <c r="I944" i="14" s="1"/>
  <c r="L944" i="14"/>
  <c r="G944" i="14"/>
  <c r="AM942" i="15" a="1"/>
  <c r="AM942" i="15" s="1"/>
  <c r="AN942" i="15" a="1"/>
  <c r="AN942" i="15" s="1"/>
  <c r="K945" i="14" s="1"/>
  <c r="F945" i="14"/>
  <c r="AJ944" i="15"/>
  <c r="AL943" i="15" a="1"/>
  <c r="AL943" i="15" s="1"/>
  <c r="AK943" i="15" a="1"/>
  <c r="AK943" i="15" s="1"/>
  <c r="E945" i="14" l="1"/>
  <c r="I945" i="14" s="1"/>
  <c r="AM943" i="15" a="1"/>
  <c r="AM943" i="15" s="1"/>
  <c r="AN943" i="15" a="1"/>
  <c r="AN943" i="15" s="1"/>
  <c r="K946" i="14" s="1"/>
  <c r="F946" i="14"/>
  <c r="AJ945" i="15"/>
  <c r="AL944" i="15" a="1"/>
  <c r="AL944" i="15" s="1"/>
  <c r="AK944" i="15" a="1"/>
  <c r="AK944" i="15" s="1"/>
  <c r="L945" i="14"/>
  <c r="G945" i="14"/>
  <c r="AM944" i="15" l="1" a="1"/>
  <c r="AM944" i="15" s="1"/>
  <c r="AN944" i="15" a="1"/>
  <c r="AN944" i="15" s="1"/>
  <c r="K947" i="14" s="1"/>
  <c r="F947" i="14"/>
  <c r="AJ946" i="15"/>
  <c r="AL945" i="15" a="1"/>
  <c r="AL945" i="15" s="1"/>
  <c r="AK945" i="15" a="1"/>
  <c r="AK945" i="15" s="1"/>
  <c r="E946" i="14"/>
  <c r="I946" i="14" s="1"/>
  <c r="L946" i="14"/>
  <c r="G946" i="14"/>
  <c r="AM945" i="15" l="1" a="1"/>
  <c r="AM945" i="15" s="1"/>
  <c r="AN945" i="15" a="1"/>
  <c r="AN945" i="15" s="1"/>
  <c r="K948" i="14" s="1"/>
  <c r="F948" i="14"/>
  <c r="AJ947" i="15"/>
  <c r="AL946" i="15" a="1"/>
  <c r="AL946" i="15" s="1"/>
  <c r="AK946" i="15" a="1"/>
  <c r="AK946" i="15" s="1"/>
  <c r="E947" i="14"/>
  <c r="I947" i="14" s="1"/>
  <c r="L947" i="14"/>
  <c r="G947" i="14"/>
  <c r="AM946" i="15" l="1" a="1"/>
  <c r="AM946" i="15" s="1"/>
  <c r="AN946" i="15" a="1"/>
  <c r="AN946" i="15" s="1"/>
  <c r="K949" i="14" s="1"/>
  <c r="F949" i="14"/>
  <c r="AJ948" i="15"/>
  <c r="AL947" i="15" a="1"/>
  <c r="AL947" i="15" s="1"/>
  <c r="AK947" i="15" a="1"/>
  <c r="AK947" i="15" s="1"/>
  <c r="E948" i="14"/>
  <c r="I948" i="14" s="1"/>
  <c r="L948" i="14"/>
  <c r="G948" i="14"/>
  <c r="AM947" i="15" l="1" a="1"/>
  <c r="AM947" i="15" s="1"/>
  <c r="AN947" i="15" a="1"/>
  <c r="AN947" i="15" s="1"/>
  <c r="K950" i="14" s="1"/>
  <c r="F950" i="14"/>
  <c r="AJ949" i="15"/>
  <c r="AL948" i="15" a="1"/>
  <c r="AL948" i="15" s="1"/>
  <c r="AK948" i="15" a="1"/>
  <c r="AK948" i="15" s="1"/>
  <c r="E949" i="14"/>
  <c r="I949" i="14" s="1"/>
  <c r="L949" i="14"/>
  <c r="G949" i="14"/>
  <c r="AM948" i="15" l="1" a="1"/>
  <c r="AM948" i="15" s="1"/>
  <c r="AN948" i="15" a="1"/>
  <c r="AN948" i="15" s="1"/>
  <c r="K951" i="14" s="1"/>
  <c r="F951" i="14"/>
  <c r="AJ950" i="15"/>
  <c r="AL949" i="15" a="1"/>
  <c r="AL949" i="15" s="1"/>
  <c r="AK949" i="15" a="1"/>
  <c r="AK949" i="15" s="1"/>
  <c r="E950" i="14"/>
  <c r="I950" i="14" s="1"/>
  <c r="L950" i="14"/>
  <c r="G950" i="14"/>
  <c r="AM949" i="15" l="1" a="1"/>
  <c r="AM949" i="15" s="1"/>
  <c r="AN949" i="15" a="1"/>
  <c r="AN949" i="15" s="1"/>
  <c r="K952" i="14" s="1"/>
  <c r="F952" i="14"/>
  <c r="AJ951" i="15"/>
  <c r="AL950" i="15" a="1"/>
  <c r="AL950" i="15" s="1"/>
  <c r="AK950" i="15" a="1"/>
  <c r="AK950" i="15" s="1"/>
  <c r="E951" i="14"/>
  <c r="I951" i="14" s="1"/>
  <c r="L951" i="14"/>
  <c r="G951" i="14"/>
  <c r="AM950" i="15" l="1" a="1"/>
  <c r="AM950" i="15" s="1"/>
  <c r="AN950" i="15" a="1"/>
  <c r="AN950" i="15" s="1"/>
  <c r="K953" i="14" s="1"/>
  <c r="F953" i="14"/>
  <c r="AJ952" i="15"/>
  <c r="AL951" i="15" a="1"/>
  <c r="AL951" i="15" s="1"/>
  <c r="AK951" i="15" a="1"/>
  <c r="AK951" i="15" s="1"/>
  <c r="E952" i="14"/>
  <c r="I952" i="14" s="1"/>
  <c r="L952" i="14"/>
  <c r="G952" i="14"/>
  <c r="AM951" i="15" l="1" a="1"/>
  <c r="AM951" i="15" s="1"/>
  <c r="AN951" i="15" a="1"/>
  <c r="AN951" i="15" s="1"/>
  <c r="K954" i="14" s="1"/>
  <c r="F954" i="14"/>
  <c r="AJ953" i="15"/>
  <c r="AL952" i="15" a="1"/>
  <c r="AL952" i="15" s="1"/>
  <c r="AK952" i="15" a="1"/>
  <c r="AK952" i="15" s="1"/>
  <c r="E953" i="14"/>
  <c r="I953" i="14" s="1"/>
  <c r="L953" i="14"/>
  <c r="G953" i="14"/>
  <c r="AM952" i="15" l="1" a="1"/>
  <c r="AM952" i="15" s="1"/>
  <c r="AN952" i="15" a="1"/>
  <c r="AN952" i="15" s="1"/>
  <c r="K955" i="14" s="1"/>
  <c r="F955" i="14"/>
  <c r="AL953" i="15" a="1"/>
  <c r="AL953" i="15" s="1"/>
  <c r="AJ954" i="15"/>
  <c r="AK953" i="15" a="1"/>
  <c r="AK953" i="15" s="1"/>
  <c r="E954" i="14"/>
  <c r="I954" i="14" s="1"/>
  <c r="L954" i="14"/>
  <c r="G954" i="14"/>
  <c r="AL954" i="15" l="1" a="1"/>
  <c r="AL954" i="15" s="1"/>
  <c r="AJ955" i="15"/>
  <c r="AK954" i="15" a="1"/>
  <c r="AK954" i="15" s="1"/>
  <c r="AM953" i="15" a="1"/>
  <c r="AM953" i="15" s="1"/>
  <c r="AN953" i="15" a="1"/>
  <c r="AN953" i="15" s="1"/>
  <c r="K956" i="14" s="1"/>
  <c r="F956" i="14"/>
  <c r="E955" i="14"/>
  <c r="I955" i="14" s="1"/>
  <c r="L955" i="14"/>
  <c r="G955" i="14"/>
  <c r="E956" i="14" l="1"/>
  <c r="I956" i="14" s="1"/>
  <c r="L956" i="14"/>
  <c r="G956" i="14"/>
  <c r="AL955" i="15" a="1"/>
  <c r="AL955" i="15" s="1"/>
  <c r="AJ956" i="15"/>
  <c r="AK955" i="15" a="1"/>
  <c r="AK955" i="15" s="1"/>
  <c r="AM954" i="15" a="1"/>
  <c r="AM954" i="15" s="1"/>
  <c r="AN954" i="15" a="1"/>
  <c r="AN954" i="15" s="1"/>
  <c r="K957" i="14" s="1"/>
  <c r="F957" i="14"/>
  <c r="AM955" i="15" l="1" a="1"/>
  <c r="AM955" i="15" s="1"/>
  <c r="AN955" i="15" a="1"/>
  <c r="AN955" i="15" s="1"/>
  <c r="K958" i="14" s="1"/>
  <c r="F958" i="14"/>
  <c r="E957" i="14"/>
  <c r="I957" i="14" s="1"/>
  <c r="L957" i="14"/>
  <c r="G957" i="14"/>
  <c r="AL956" i="15" a="1"/>
  <c r="AL956" i="15" s="1"/>
  <c r="AJ957" i="15"/>
  <c r="AK956" i="15" a="1"/>
  <c r="AK956" i="15" s="1"/>
  <c r="AJ958" i="15" l="1"/>
  <c r="AL957" i="15" a="1"/>
  <c r="AL957" i="15" s="1"/>
  <c r="AK957" i="15" a="1"/>
  <c r="AK957" i="15" s="1"/>
  <c r="AM956" i="15" a="1"/>
  <c r="AM956" i="15" s="1"/>
  <c r="AN956" i="15" a="1"/>
  <c r="AN956" i="15" s="1"/>
  <c r="K959" i="14" s="1"/>
  <c r="F959" i="14"/>
  <c r="E958" i="14"/>
  <c r="I958" i="14" s="1"/>
  <c r="L958" i="14"/>
  <c r="G958" i="14"/>
  <c r="E959" i="14" l="1"/>
  <c r="I959" i="14" s="1"/>
  <c r="L959" i="14"/>
  <c r="G959" i="14"/>
  <c r="AM957" i="15" a="1"/>
  <c r="AM957" i="15" s="1"/>
  <c r="AN957" i="15" a="1"/>
  <c r="AN957" i="15" s="1"/>
  <c r="K960" i="14" s="1"/>
  <c r="F960" i="14"/>
  <c r="AL958" i="15" a="1"/>
  <c r="AL958" i="15" s="1"/>
  <c r="AJ959" i="15"/>
  <c r="AK958" i="15" a="1"/>
  <c r="AK958" i="15" s="1"/>
  <c r="AL959" i="15" l="1" a="1"/>
  <c r="AL959" i="15" s="1"/>
  <c r="AJ960" i="15"/>
  <c r="AK959" i="15" a="1"/>
  <c r="AK959" i="15" s="1"/>
  <c r="AM958" i="15" a="1"/>
  <c r="AM958" i="15" s="1"/>
  <c r="AN958" i="15" a="1"/>
  <c r="AN958" i="15" s="1"/>
  <c r="K961" i="14" s="1"/>
  <c r="F961" i="14"/>
  <c r="E960" i="14"/>
  <c r="I960" i="14" s="1"/>
  <c r="L960" i="14"/>
  <c r="G960" i="14"/>
  <c r="E961" i="14" l="1"/>
  <c r="I961" i="14" s="1"/>
  <c r="L961" i="14"/>
  <c r="G961" i="14"/>
  <c r="AJ961" i="15"/>
  <c r="AL960" i="15" a="1"/>
  <c r="AL960" i="15" s="1"/>
  <c r="AK960" i="15" a="1"/>
  <c r="AK960" i="15" s="1"/>
  <c r="AM959" i="15" a="1"/>
  <c r="AM959" i="15" s="1"/>
  <c r="AN959" i="15" a="1"/>
  <c r="AN959" i="15" s="1"/>
  <c r="K962" i="14" s="1"/>
  <c r="F962" i="14"/>
  <c r="AM960" i="15" l="1" a="1"/>
  <c r="AM960" i="15" s="1"/>
  <c r="AN960" i="15" a="1"/>
  <c r="AN960" i="15" s="1"/>
  <c r="K963" i="14" s="1"/>
  <c r="F963" i="14"/>
  <c r="AL961" i="15" a="1"/>
  <c r="AL961" i="15" s="1"/>
  <c r="AJ962" i="15"/>
  <c r="AK961" i="15" a="1"/>
  <c r="AK961" i="15" s="1"/>
  <c r="E962" i="14"/>
  <c r="I962" i="14" s="1"/>
  <c r="L962" i="14"/>
  <c r="G962" i="14"/>
  <c r="AL962" i="15" l="1" a="1"/>
  <c r="AL962" i="15" s="1"/>
  <c r="AJ963" i="15"/>
  <c r="AK962" i="15" a="1"/>
  <c r="AK962" i="15" s="1"/>
  <c r="AM961" i="15" a="1"/>
  <c r="AM961" i="15" s="1"/>
  <c r="AN961" i="15" a="1"/>
  <c r="AN961" i="15" s="1"/>
  <c r="K964" i="14" s="1"/>
  <c r="F964" i="14"/>
  <c r="E963" i="14"/>
  <c r="I963" i="14" s="1"/>
  <c r="L963" i="14"/>
  <c r="G963" i="14"/>
  <c r="E964" i="14" l="1"/>
  <c r="I964" i="14" s="1"/>
  <c r="L964" i="14"/>
  <c r="G964" i="14"/>
  <c r="AL963" i="15" a="1"/>
  <c r="AL963" i="15" s="1"/>
  <c r="AJ964" i="15"/>
  <c r="AK963" i="15" a="1"/>
  <c r="AK963" i="15" s="1"/>
  <c r="AM962" i="15" a="1"/>
  <c r="AM962" i="15" s="1"/>
  <c r="AN962" i="15" a="1"/>
  <c r="AN962" i="15" s="1"/>
  <c r="K965" i="14" s="1"/>
  <c r="F965" i="14"/>
  <c r="E965" i="14" l="1"/>
  <c r="I965" i="14" s="1"/>
  <c r="L965" i="14"/>
  <c r="G965" i="14"/>
  <c r="AL964" i="15" a="1"/>
  <c r="AL964" i="15" s="1"/>
  <c r="AJ965" i="15"/>
  <c r="AK964" i="15" a="1"/>
  <c r="AK964" i="15" s="1"/>
  <c r="AM963" i="15" a="1"/>
  <c r="AM963" i="15" s="1"/>
  <c r="AN963" i="15" a="1"/>
  <c r="AN963" i="15" s="1"/>
  <c r="K966" i="14" s="1"/>
  <c r="F966" i="14"/>
  <c r="E966" i="14" l="1"/>
  <c r="I966" i="14" s="1"/>
  <c r="L966" i="14"/>
  <c r="G966" i="14"/>
  <c r="AJ966" i="15"/>
  <c r="AL965" i="15" a="1"/>
  <c r="AL965" i="15" s="1"/>
  <c r="AK965" i="15" a="1"/>
  <c r="AK965" i="15" s="1"/>
  <c r="AM964" i="15" a="1"/>
  <c r="AM964" i="15" s="1"/>
  <c r="AN964" i="15" a="1"/>
  <c r="AN964" i="15" s="1"/>
  <c r="K967" i="14" s="1"/>
  <c r="F967" i="14"/>
  <c r="AM965" i="15" l="1" a="1"/>
  <c r="AM965" i="15" s="1"/>
  <c r="AN965" i="15" a="1"/>
  <c r="AN965" i="15" s="1"/>
  <c r="K968" i="14" s="1"/>
  <c r="F968" i="14"/>
  <c r="E967" i="14"/>
  <c r="I967" i="14" s="1"/>
  <c r="AL966" i="15" a="1"/>
  <c r="AL966" i="15" s="1"/>
  <c r="AJ967" i="15"/>
  <c r="AK966" i="15" a="1"/>
  <c r="AK966" i="15" s="1"/>
  <c r="L967" i="14"/>
  <c r="G967" i="14"/>
  <c r="AM966" i="15" l="1" a="1"/>
  <c r="AM966" i="15" s="1"/>
  <c r="AN966" i="15" a="1"/>
  <c r="AN966" i="15" s="1"/>
  <c r="K969" i="14" s="1"/>
  <c r="F969" i="14"/>
  <c r="L968" i="14"/>
  <c r="G968" i="14"/>
  <c r="AL967" i="15" a="1"/>
  <c r="AL967" i="15" s="1"/>
  <c r="AJ968" i="15"/>
  <c r="AK967" i="15" a="1"/>
  <c r="AK967" i="15" s="1"/>
  <c r="E968" i="14"/>
  <c r="I968" i="14" s="1"/>
  <c r="E969" i="14" l="1"/>
  <c r="I969" i="14" s="1"/>
  <c r="AJ969" i="15"/>
  <c r="AL968" i="15" a="1"/>
  <c r="AL968" i="15" s="1"/>
  <c r="AK968" i="15" a="1"/>
  <c r="AK968" i="15" s="1"/>
  <c r="AM967" i="15" a="1"/>
  <c r="AM967" i="15" s="1"/>
  <c r="AN967" i="15" a="1"/>
  <c r="AN967" i="15" s="1"/>
  <c r="K970" i="14" s="1"/>
  <c r="F970" i="14"/>
  <c r="L969" i="14"/>
  <c r="G969" i="14"/>
  <c r="AL969" i="15" l="1" a="1"/>
  <c r="AL969" i="15" s="1"/>
  <c r="AJ970" i="15"/>
  <c r="AK969" i="15" a="1"/>
  <c r="AK969" i="15" s="1"/>
  <c r="E970" i="14"/>
  <c r="I970" i="14" s="1"/>
  <c r="L970" i="14"/>
  <c r="G970" i="14"/>
  <c r="AM968" i="15" a="1"/>
  <c r="AM968" i="15" s="1"/>
  <c r="AN968" i="15" a="1"/>
  <c r="AN968" i="15" s="1"/>
  <c r="K971" i="14" s="1"/>
  <c r="F971" i="14"/>
  <c r="E971" i="14" l="1"/>
  <c r="I971" i="14" s="1"/>
  <c r="AL970" i="15" a="1"/>
  <c r="AL970" i="15" s="1"/>
  <c r="AJ971" i="15"/>
  <c r="AK970" i="15" a="1"/>
  <c r="AK970" i="15" s="1"/>
  <c r="L971" i="14"/>
  <c r="G971" i="14"/>
  <c r="AM969" i="15" a="1"/>
  <c r="AM969" i="15" s="1"/>
  <c r="AN969" i="15" a="1"/>
  <c r="AN969" i="15" s="1"/>
  <c r="K972" i="14" s="1"/>
  <c r="F972" i="14"/>
  <c r="L972" i="14" l="1"/>
  <c r="G972" i="14"/>
  <c r="E972" i="14"/>
  <c r="I972" i="14" s="1"/>
  <c r="AL971" i="15" a="1"/>
  <c r="AL971" i="15" s="1"/>
  <c r="AJ972" i="15"/>
  <c r="AK971" i="15" a="1"/>
  <c r="AK971" i="15" s="1"/>
  <c r="AM970" i="15" a="1"/>
  <c r="AM970" i="15" s="1"/>
  <c r="AN970" i="15" a="1"/>
  <c r="AN970" i="15" s="1"/>
  <c r="K973" i="14" s="1"/>
  <c r="F973" i="14"/>
  <c r="L973" i="14" l="1"/>
  <c r="G973" i="14"/>
  <c r="AL972" i="15" a="1"/>
  <c r="AL972" i="15" s="1"/>
  <c r="AJ973" i="15"/>
  <c r="AK972" i="15" a="1"/>
  <c r="AK972" i="15" s="1"/>
  <c r="AM971" i="15" a="1"/>
  <c r="AM971" i="15" s="1"/>
  <c r="AN971" i="15" a="1"/>
  <c r="AN971" i="15" s="1"/>
  <c r="K974" i="14" s="1"/>
  <c r="F974" i="14"/>
  <c r="E973" i="14"/>
  <c r="I973" i="14" s="1"/>
  <c r="AM972" i="15" l="1" a="1"/>
  <c r="AM972" i="15" s="1"/>
  <c r="AN972" i="15" a="1"/>
  <c r="AN972" i="15" s="1"/>
  <c r="K975" i="14" s="1"/>
  <c r="F975" i="14"/>
  <c r="E974" i="14"/>
  <c r="I974" i="14" s="1"/>
  <c r="L974" i="14"/>
  <c r="G974" i="14"/>
  <c r="AJ974" i="15"/>
  <c r="AL973" i="15" a="1"/>
  <c r="AL973" i="15" s="1"/>
  <c r="AK973" i="15" a="1"/>
  <c r="AK973" i="15" s="1"/>
  <c r="E975" i="14" l="1"/>
  <c r="I975" i="14" s="1"/>
  <c r="AM973" i="15" a="1"/>
  <c r="AM973" i="15" s="1"/>
  <c r="AN973" i="15" a="1"/>
  <c r="AN973" i="15" s="1"/>
  <c r="K976" i="14" s="1"/>
  <c r="F976" i="14"/>
  <c r="AL974" i="15" a="1"/>
  <c r="AL974" i="15" s="1"/>
  <c r="AJ975" i="15"/>
  <c r="AK974" i="15" a="1"/>
  <c r="AK974" i="15" s="1"/>
  <c r="L975" i="14"/>
  <c r="G975" i="14"/>
  <c r="L976" i="14" l="1"/>
  <c r="G976" i="14"/>
  <c r="AL975" i="15" a="1"/>
  <c r="AL975" i="15" s="1"/>
  <c r="AJ976" i="15"/>
  <c r="AK975" i="15" a="1"/>
  <c r="AK975" i="15" s="1"/>
  <c r="AM974" i="15" a="1"/>
  <c r="AM974" i="15" s="1"/>
  <c r="AN974" i="15" a="1"/>
  <c r="AN974" i="15" s="1"/>
  <c r="K977" i="14" s="1"/>
  <c r="F977" i="14"/>
  <c r="E976" i="14"/>
  <c r="I976" i="14" s="1"/>
  <c r="E977" i="14" l="1"/>
  <c r="I977" i="14" s="1"/>
  <c r="L977" i="14"/>
  <c r="G977" i="14"/>
  <c r="AJ977" i="15"/>
  <c r="AL976" i="15" a="1"/>
  <c r="AL976" i="15" s="1"/>
  <c r="AK976" i="15" a="1"/>
  <c r="AK976" i="15" s="1"/>
  <c r="AM975" i="15" a="1"/>
  <c r="AM975" i="15" s="1"/>
  <c r="AN975" i="15" a="1"/>
  <c r="AN975" i="15" s="1"/>
  <c r="K978" i="14" s="1"/>
  <c r="F978" i="14"/>
  <c r="AM976" i="15" l="1" a="1"/>
  <c r="AM976" i="15" s="1"/>
  <c r="AN976" i="15" a="1"/>
  <c r="AN976" i="15" s="1"/>
  <c r="K979" i="14" s="1"/>
  <c r="F979" i="14"/>
  <c r="E978" i="14"/>
  <c r="I978" i="14" s="1"/>
  <c r="L978" i="14"/>
  <c r="G978" i="14"/>
  <c r="AL977" i="15" a="1"/>
  <c r="AL977" i="15" s="1"/>
  <c r="AJ978" i="15"/>
  <c r="AK977" i="15" a="1"/>
  <c r="AK977" i="15" s="1"/>
  <c r="AL978" i="15" l="1" a="1"/>
  <c r="AL978" i="15" s="1"/>
  <c r="AJ979" i="15"/>
  <c r="AK978" i="15" a="1"/>
  <c r="AK978" i="15" s="1"/>
  <c r="AM977" i="15" a="1"/>
  <c r="AM977" i="15" s="1"/>
  <c r="AN977" i="15" a="1"/>
  <c r="AN977" i="15" s="1"/>
  <c r="K980" i="14" s="1"/>
  <c r="F980" i="14"/>
  <c r="E979" i="14"/>
  <c r="I979" i="14" s="1"/>
  <c r="L979" i="14"/>
  <c r="G979" i="14"/>
  <c r="L980" i="14" l="1"/>
  <c r="G980" i="14"/>
  <c r="E980" i="14"/>
  <c r="I980" i="14" s="1"/>
  <c r="AL979" i="15" a="1"/>
  <c r="AL979" i="15" s="1"/>
  <c r="AJ980" i="15"/>
  <c r="AK979" i="15" a="1"/>
  <c r="AK979" i="15" s="1"/>
  <c r="AM978" i="15" a="1"/>
  <c r="AM978" i="15" s="1"/>
  <c r="AN978" i="15" a="1"/>
  <c r="AN978" i="15" s="1"/>
  <c r="K981" i="14" s="1"/>
  <c r="F981" i="14"/>
  <c r="E981" i="14" l="1"/>
  <c r="I981" i="14" s="1"/>
  <c r="L981" i="14"/>
  <c r="G981" i="14"/>
  <c r="AL980" i="15" a="1"/>
  <c r="AL980" i="15" s="1"/>
  <c r="AJ981" i="15"/>
  <c r="AK980" i="15" a="1"/>
  <c r="AK980" i="15" s="1"/>
  <c r="AM979" i="15" a="1"/>
  <c r="AM979" i="15" s="1"/>
  <c r="AN979" i="15" a="1"/>
  <c r="AN979" i="15" s="1"/>
  <c r="K982" i="14" s="1"/>
  <c r="F982" i="14"/>
  <c r="E982" i="14" l="1"/>
  <c r="I982" i="14" s="1"/>
  <c r="L982" i="14"/>
  <c r="G982" i="14"/>
  <c r="AJ982" i="15"/>
  <c r="AL981" i="15" a="1"/>
  <c r="AL981" i="15" s="1"/>
  <c r="AK981" i="15" a="1"/>
  <c r="AK981" i="15" s="1"/>
  <c r="AM980" i="15" a="1"/>
  <c r="AM980" i="15" s="1"/>
  <c r="AN980" i="15" a="1"/>
  <c r="AN980" i="15" s="1"/>
  <c r="K983" i="14" s="1"/>
  <c r="F983" i="14"/>
  <c r="L983" i="14" l="1"/>
  <c r="G983" i="14"/>
  <c r="AM981" i="15" a="1"/>
  <c r="AM981" i="15" s="1"/>
  <c r="AN981" i="15" a="1"/>
  <c r="AN981" i="15" s="1"/>
  <c r="K984" i="14" s="1"/>
  <c r="F984" i="14"/>
  <c r="E983" i="14"/>
  <c r="I983" i="14" s="1"/>
  <c r="AL982" i="15" a="1"/>
  <c r="AL982" i="15" s="1"/>
  <c r="AJ983" i="15"/>
  <c r="AK982" i="15" a="1"/>
  <c r="AK982" i="15" s="1"/>
  <c r="AL983" i="15" l="1" a="1"/>
  <c r="AL983" i="15" s="1"/>
  <c r="AJ984" i="15"/>
  <c r="AK983" i="15" a="1"/>
  <c r="AK983" i="15" s="1"/>
  <c r="AM982" i="15" a="1"/>
  <c r="AM982" i="15" s="1"/>
  <c r="AN982" i="15" a="1"/>
  <c r="AN982" i="15" s="1"/>
  <c r="K985" i="14" s="1"/>
  <c r="F985" i="14"/>
  <c r="E984" i="14"/>
  <c r="I984" i="14" s="1"/>
  <c r="L984" i="14"/>
  <c r="G984" i="14"/>
  <c r="E985" i="14" l="1"/>
  <c r="I985" i="14" s="1"/>
  <c r="L985" i="14"/>
  <c r="G985" i="14"/>
  <c r="AL984" i="15" a="1"/>
  <c r="AL984" i="15" s="1"/>
  <c r="AJ985" i="15"/>
  <c r="AK984" i="15" a="1"/>
  <c r="AK984" i="15" s="1"/>
  <c r="AM983" i="15" a="1"/>
  <c r="AM983" i="15" s="1"/>
  <c r="AN983" i="15" a="1"/>
  <c r="AN983" i="15" s="1"/>
  <c r="K986" i="14" s="1"/>
  <c r="F986" i="14"/>
  <c r="L986" i="14" l="1"/>
  <c r="G986" i="14"/>
  <c r="AL985" i="15" a="1"/>
  <c r="AL985" i="15" s="1"/>
  <c r="AJ986" i="15"/>
  <c r="AK985" i="15" a="1"/>
  <c r="AK985" i="15" s="1"/>
  <c r="AM984" i="15" a="1"/>
  <c r="AM984" i="15" s="1"/>
  <c r="AN984" i="15" a="1"/>
  <c r="AN984" i="15" s="1"/>
  <c r="K987" i="14" s="1"/>
  <c r="F987" i="14"/>
  <c r="E986" i="14"/>
  <c r="I986" i="14" s="1"/>
  <c r="AJ987" i="15" l="1"/>
  <c r="AL986" i="15" a="1"/>
  <c r="AL986" i="15" s="1"/>
  <c r="AK986" i="15" a="1"/>
  <c r="AK986" i="15" s="1"/>
  <c r="AM985" i="15" a="1"/>
  <c r="AM985" i="15" s="1"/>
  <c r="AN985" i="15" a="1"/>
  <c r="AN985" i="15" s="1"/>
  <c r="K988" i="14" s="1"/>
  <c r="F988" i="14"/>
  <c r="E987" i="14"/>
  <c r="I987" i="14" s="1"/>
  <c r="L987" i="14"/>
  <c r="G987" i="14"/>
  <c r="E988" i="14" l="1"/>
  <c r="I988" i="14" s="1"/>
  <c r="L988" i="14"/>
  <c r="G988" i="14"/>
  <c r="AM986" i="15" a="1"/>
  <c r="AM986" i="15" s="1"/>
  <c r="AN986" i="15" a="1"/>
  <c r="AN986" i="15" s="1"/>
  <c r="K989" i="14" s="1"/>
  <c r="F989" i="14"/>
  <c r="AL987" i="15" a="1"/>
  <c r="AL987" i="15" s="1"/>
  <c r="AJ988" i="15"/>
  <c r="AK987" i="15" a="1"/>
  <c r="AK987" i="15" s="1"/>
  <c r="AJ989" i="15" l="1"/>
  <c r="AL988" i="15" a="1"/>
  <c r="AL988" i="15" s="1"/>
  <c r="AK988" i="15" a="1"/>
  <c r="AK988" i="15" s="1"/>
  <c r="AM987" i="15" a="1"/>
  <c r="AM987" i="15" s="1"/>
  <c r="AN987" i="15" a="1"/>
  <c r="AN987" i="15" s="1"/>
  <c r="K990" i="14" s="1"/>
  <c r="F990" i="14"/>
  <c r="E989" i="14"/>
  <c r="I989" i="14" s="1"/>
  <c r="L989" i="14"/>
  <c r="G989" i="14"/>
  <c r="E990" i="14" l="1"/>
  <c r="I990" i="14" s="1"/>
  <c r="L990" i="14"/>
  <c r="G990" i="14"/>
  <c r="AM988" i="15" a="1"/>
  <c r="AM988" i="15" s="1"/>
  <c r="AN988" i="15" a="1"/>
  <c r="AN988" i="15" s="1"/>
  <c r="K991" i="14" s="1"/>
  <c r="F991" i="14"/>
  <c r="AL989" i="15" a="1"/>
  <c r="AL989" i="15" s="1"/>
  <c r="AJ990" i="15"/>
  <c r="AK989" i="15" a="1"/>
  <c r="AK989" i="15" s="1"/>
  <c r="E991" i="14" l="1"/>
  <c r="I991" i="14" s="1"/>
  <c r="AL990" i="15" a="1"/>
  <c r="AL990" i="15" s="1"/>
  <c r="AJ991" i="15"/>
  <c r="AK990" i="15" a="1"/>
  <c r="AK990" i="15" s="1"/>
  <c r="AM989" i="15" a="1"/>
  <c r="AM989" i="15" s="1"/>
  <c r="AN989" i="15" a="1"/>
  <c r="AN989" i="15" s="1"/>
  <c r="K992" i="14" s="1"/>
  <c r="F992" i="14"/>
  <c r="L991" i="14"/>
  <c r="G991" i="14"/>
  <c r="E992" i="14" l="1"/>
  <c r="I992" i="14" s="1"/>
  <c r="L992" i="14"/>
  <c r="G992" i="14"/>
  <c r="AL991" i="15" a="1"/>
  <c r="AL991" i="15" s="1"/>
  <c r="AJ992" i="15"/>
  <c r="AK991" i="15" a="1"/>
  <c r="AK991" i="15" s="1"/>
  <c r="AM990" i="15" a="1"/>
  <c r="AM990" i="15" s="1"/>
  <c r="AN990" i="15" a="1"/>
  <c r="AN990" i="15" s="1"/>
  <c r="K993" i="14" s="1"/>
  <c r="F993" i="14"/>
  <c r="E993" i="14" l="1"/>
  <c r="I993" i="14" s="1"/>
  <c r="L993" i="14"/>
  <c r="G993" i="14"/>
  <c r="AL992" i="15" a="1"/>
  <c r="AL992" i="15" s="1"/>
  <c r="AJ993" i="15"/>
  <c r="AK992" i="15" a="1"/>
  <c r="AK992" i="15" s="1"/>
  <c r="AM991" i="15" a="1"/>
  <c r="AM991" i="15" s="1"/>
  <c r="AN991" i="15" a="1"/>
  <c r="AN991" i="15" s="1"/>
  <c r="K994" i="14" s="1"/>
  <c r="F994" i="14"/>
  <c r="E994" i="14" l="1"/>
  <c r="I994" i="14" s="1"/>
  <c r="L994" i="14"/>
  <c r="G994" i="14"/>
  <c r="AJ994" i="15"/>
  <c r="AL993" i="15" a="1"/>
  <c r="AL993" i="15" s="1"/>
  <c r="AK993" i="15" a="1"/>
  <c r="AK993" i="15" s="1"/>
  <c r="AM992" i="15" a="1"/>
  <c r="AM992" i="15" s="1"/>
  <c r="AN992" i="15" a="1"/>
  <c r="AN992" i="15" s="1"/>
  <c r="K995" i="14" s="1"/>
  <c r="F995" i="14"/>
  <c r="E995" i="14" l="1"/>
  <c r="I995" i="14" s="1"/>
  <c r="L995" i="14"/>
  <c r="G995" i="14"/>
  <c r="AM993" i="15" a="1"/>
  <c r="AM993" i="15" s="1"/>
  <c r="AN993" i="15" a="1"/>
  <c r="AN993" i="15" s="1"/>
  <c r="K996" i="14" s="1"/>
  <c r="F996" i="14"/>
  <c r="AL994" i="15" a="1"/>
  <c r="AL994" i="15" s="1"/>
  <c r="AJ995" i="15"/>
  <c r="AK994" i="15" a="1"/>
  <c r="AK994" i="15" s="1"/>
  <c r="E996" i="14" l="1"/>
  <c r="I996" i="14" s="1"/>
  <c r="AJ996" i="15"/>
  <c r="AL995" i="15" a="1"/>
  <c r="AL995" i="15" s="1"/>
  <c r="AK995" i="15" a="1"/>
  <c r="AK995" i="15" s="1"/>
  <c r="AM994" i="15" a="1"/>
  <c r="AM994" i="15" s="1"/>
  <c r="AN994" i="15" a="1"/>
  <c r="AN994" i="15" s="1"/>
  <c r="K997" i="14" s="1"/>
  <c r="F997" i="14"/>
  <c r="L996" i="14"/>
  <c r="G996" i="14"/>
  <c r="E997" i="14" l="1"/>
  <c r="I997" i="14" s="1"/>
  <c r="L997" i="14"/>
  <c r="G997" i="14"/>
  <c r="AM995" i="15" a="1"/>
  <c r="AM995" i="15" s="1"/>
  <c r="AN995" i="15" a="1"/>
  <c r="AN995" i="15" s="1"/>
  <c r="K998" i="14" s="1"/>
  <c r="F998" i="14"/>
  <c r="AL996" i="15" a="1"/>
  <c r="AL996" i="15" s="1"/>
  <c r="AJ997" i="15"/>
  <c r="AK996" i="15" a="1"/>
  <c r="AK996" i="15" s="1"/>
  <c r="E998" i="14" l="1"/>
  <c r="I998" i="14" s="1"/>
  <c r="AJ998" i="15"/>
  <c r="AL997" i="15" a="1"/>
  <c r="AL997" i="15" s="1"/>
  <c r="AK997" i="15" a="1"/>
  <c r="AK997" i="15" s="1"/>
  <c r="AM996" i="15" a="1"/>
  <c r="AM996" i="15" s="1"/>
  <c r="AN996" i="15" a="1"/>
  <c r="AN996" i="15" s="1"/>
  <c r="K999" i="14" s="1"/>
  <c r="F999" i="14"/>
  <c r="L998" i="14"/>
  <c r="G998" i="14"/>
  <c r="E999" i="14" l="1"/>
  <c r="I999" i="14" s="1"/>
  <c r="L999" i="14"/>
  <c r="G999" i="14"/>
  <c r="AM997" i="15" a="1"/>
  <c r="AM997" i="15" s="1"/>
  <c r="AN997" i="15" a="1"/>
  <c r="AN997" i="15" s="1"/>
  <c r="K1000" i="14" s="1"/>
  <c r="F1000" i="14"/>
  <c r="AL998" i="15" a="1"/>
  <c r="AL998" i="15" s="1"/>
  <c r="AJ999" i="15"/>
  <c r="AK998" i="15" a="1"/>
  <c r="AK998" i="15" s="1"/>
  <c r="E1000" i="14" l="1"/>
  <c r="I1000" i="14" s="1"/>
  <c r="AL999" i="15" a="1"/>
  <c r="AL999" i="15" s="1"/>
  <c r="AJ1000" i="15"/>
  <c r="AK999" i="15" a="1"/>
  <c r="AK999" i="15" s="1"/>
  <c r="AM998" i="15" a="1"/>
  <c r="AM998" i="15" s="1"/>
  <c r="AN998" i="15" a="1"/>
  <c r="AN998" i="15" s="1"/>
  <c r="K1001" i="14" s="1"/>
  <c r="F1001" i="14"/>
  <c r="L1000" i="14"/>
  <c r="G1000" i="14"/>
  <c r="E1001" i="14" l="1"/>
  <c r="I1001" i="14" s="1"/>
  <c r="L1001" i="14"/>
  <c r="G1001" i="14"/>
  <c r="AL1000" i="15" a="1"/>
  <c r="AL1000" i="15" s="1"/>
  <c r="AJ1001" i="15"/>
  <c r="AK1000" i="15" a="1"/>
  <c r="AK1000" i="15" s="1"/>
  <c r="AM999" i="15" a="1"/>
  <c r="AM999" i="15" s="1"/>
  <c r="AN999" i="15" a="1"/>
  <c r="AN999" i="15" s="1"/>
  <c r="K1002" i="14" s="1"/>
  <c r="F1002" i="14"/>
  <c r="E1002" i="14" l="1"/>
  <c r="I1002" i="14" s="1"/>
  <c r="L1002" i="14"/>
  <c r="G1002" i="14"/>
  <c r="AL1001" i="15" a="1"/>
  <c r="AL1001" i="15" s="1"/>
  <c r="AJ1002" i="15"/>
  <c r="AK1001" i="15" a="1"/>
  <c r="AK1001" i="15" s="1"/>
  <c r="AM1000" i="15" a="1"/>
  <c r="AM1000" i="15" s="1"/>
  <c r="AN1000" i="15" a="1"/>
  <c r="AN1000" i="15" s="1"/>
  <c r="K1003" i="14" s="1"/>
  <c r="F1003" i="14"/>
  <c r="E1003" i="14" l="1"/>
  <c r="I1003" i="14" s="1"/>
  <c r="L1003" i="14"/>
  <c r="G1003" i="14"/>
  <c r="AJ1003" i="15"/>
  <c r="AL1002" i="15" a="1"/>
  <c r="AL1002" i="15" s="1"/>
  <c r="AK1002" i="15" a="1"/>
  <c r="AK1002" i="15" s="1"/>
  <c r="AM1001" i="15" a="1"/>
  <c r="AM1001" i="15" s="1"/>
  <c r="AN1001" i="15" a="1"/>
  <c r="AN1001" i="15" s="1"/>
  <c r="K1004" i="14" s="1"/>
  <c r="F1004" i="14"/>
  <c r="E1004" i="14" l="1"/>
  <c r="I1004" i="14" s="1"/>
  <c r="L1004" i="14"/>
  <c r="G1004" i="14"/>
  <c r="AM1002" i="15" a="1"/>
  <c r="AM1002" i="15" s="1"/>
  <c r="AN1002" i="15" a="1"/>
  <c r="AN1002" i="15" s="1"/>
  <c r="K1005" i="14" s="1"/>
  <c r="F1005" i="14"/>
  <c r="AL1003" i="15" a="1"/>
  <c r="AL1003" i="15" s="1"/>
  <c r="AJ1004" i="15"/>
  <c r="AK1003" i="15" a="1"/>
  <c r="AK1003" i="15" s="1"/>
  <c r="E1005" i="14" l="1"/>
  <c r="I1005" i="14" s="1"/>
  <c r="AJ1005" i="15"/>
  <c r="AL1004" i="15" a="1"/>
  <c r="AL1004" i="15" s="1"/>
  <c r="AK1004" i="15" a="1"/>
  <c r="AK1004" i="15" s="1"/>
  <c r="AM1003" i="15" a="1"/>
  <c r="AM1003" i="15" s="1"/>
  <c r="AN1003" i="15" a="1"/>
  <c r="AN1003" i="15" s="1"/>
  <c r="K1006" i="14" s="1"/>
  <c r="F1006" i="14"/>
  <c r="L1005" i="14"/>
  <c r="G1005" i="14"/>
  <c r="E1006" i="14" l="1"/>
  <c r="I1006" i="14" s="1"/>
  <c r="L1006" i="14"/>
  <c r="G1006" i="14"/>
  <c r="AM1004" i="15" a="1"/>
  <c r="AM1004" i="15" s="1"/>
  <c r="AN1004" i="15" a="1"/>
  <c r="AN1004" i="15" s="1"/>
  <c r="K1007" i="14" s="1"/>
  <c r="F1007" i="14"/>
  <c r="AL1005" i="15" a="1"/>
  <c r="AL1005" i="15" s="1"/>
  <c r="AJ1006" i="15"/>
  <c r="AK1005" i="15" a="1"/>
  <c r="AK1005" i="15" s="1"/>
  <c r="E1007" i="14" l="1"/>
  <c r="I1007" i="14" s="1"/>
  <c r="AL1006" i="15" a="1"/>
  <c r="AL1006" i="15" s="1"/>
  <c r="AJ1007" i="15"/>
  <c r="AK1006" i="15" a="1"/>
  <c r="AK1006" i="15" s="1"/>
  <c r="AM1005" i="15" a="1"/>
  <c r="AM1005" i="15" s="1"/>
  <c r="AN1005" i="15" a="1"/>
  <c r="AN1005" i="15" s="1"/>
  <c r="K1008" i="14" s="1"/>
  <c r="F1008" i="14"/>
  <c r="L1007" i="14"/>
  <c r="G1007" i="14"/>
  <c r="E1008" i="14" l="1"/>
  <c r="I1008" i="14" s="1"/>
  <c r="L1008" i="14"/>
  <c r="G1008" i="14"/>
  <c r="AL1007" i="15" a="1"/>
  <c r="AL1007" i="15" s="1"/>
  <c r="AJ1008" i="15"/>
  <c r="AK1007" i="15" a="1"/>
  <c r="AK1007" i="15" s="1"/>
  <c r="AM1006" i="15" a="1"/>
  <c r="AM1006" i="15" s="1"/>
  <c r="AN1006" i="15" a="1"/>
  <c r="AN1006" i="15" s="1"/>
  <c r="K1009" i="14" s="1"/>
  <c r="F1009" i="14"/>
  <c r="E1009" i="14" l="1"/>
  <c r="I1009" i="14" s="1"/>
  <c r="L1009" i="14"/>
  <c r="G1009" i="14"/>
  <c r="AL1008" i="15" a="1"/>
  <c r="AL1008" i="15" s="1"/>
  <c r="AJ1009" i="15"/>
  <c r="AK1008" i="15" a="1"/>
  <c r="AK1008" i="15" s="1"/>
  <c r="AM1007" i="15" a="1"/>
  <c r="AM1007" i="15" s="1"/>
  <c r="AN1007" i="15" a="1"/>
  <c r="AN1007" i="15" s="1"/>
  <c r="K1010" i="14" s="1"/>
  <c r="F1010" i="14"/>
  <c r="E1010" i="14" l="1"/>
  <c r="I1010" i="14" s="1"/>
  <c r="L1010" i="14"/>
  <c r="G1010" i="14"/>
  <c r="AJ1010" i="15"/>
  <c r="AL1009" i="15" a="1"/>
  <c r="AL1009" i="15" s="1"/>
  <c r="AK1009" i="15" a="1"/>
  <c r="AK1009" i="15" s="1"/>
  <c r="AM1008" i="15" a="1"/>
  <c r="AM1008" i="15" s="1"/>
  <c r="AN1008" i="15" a="1"/>
  <c r="AN1008" i="15" s="1"/>
  <c r="K1011" i="14" s="1"/>
  <c r="F1011" i="14"/>
  <c r="E1011" i="14" l="1"/>
  <c r="I1011" i="14" s="1"/>
  <c r="L1011" i="14"/>
  <c r="G1011" i="14"/>
  <c r="AM1009" i="15" a="1"/>
  <c r="AM1009" i="15" s="1"/>
  <c r="AN1009" i="15" a="1"/>
  <c r="AN1009" i="15" s="1"/>
  <c r="K1012" i="14" s="1"/>
  <c r="F1012" i="14"/>
  <c r="AL1010" i="15" a="1"/>
  <c r="AL1010" i="15" s="1"/>
  <c r="AJ1011" i="15"/>
  <c r="AK1010" i="15" a="1"/>
  <c r="AK1010" i="15" s="1"/>
  <c r="E1012" i="14" l="1"/>
  <c r="I1012" i="14" s="1"/>
  <c r="AJ1012" i="15"/>
  <c r="AL1011" i="15" a="1"/>
  <c r="AL1011" i="15" s="1"/>
  <c r="AK1011" i="15" a="1"/>
  <c r="AK1011" i="15" s="1"/>
  <c r="AM1010" i="15" a="1"/>
  <c r="AM1010" i="15" s="1"/>
  <c r="AN1010" i="15" a="1"/>
  <c r="AN1010" i="15" s="1"/>
  <c r="K1013" i="14" s="1"/>
  <c r="F1013" i="14"/>
  <c r="L1012" i="14"/>
  <c r="G1012" i="14"/>
  <c r="E1013" i="14" l="1"/>
  <c r="I1013" i="14" s="1"/>
  <c r="L1013" i="14"/>
  <c r="G1013" i="14"/>
  <c r="AM1011" i="15" a="1"/>
  <c r="AM1011" i="15" s="1"/>
  <c r="AN1011" i="15" a="1"/>
  <c r="AN1011" i="15" s="1"/>
  <c r="K1014" i="14" s="1"/>
  <c r="F1014" i="14"/>
  <c r="AL1012" i="15" a="1"/>
  <c r="AL1012" i="15" s="1"/>
  <c r="AJ1013" i="15"/>
  <c r="AK1012" i="15" a="1"/>
  <c r="AK1012" i="15" s="1"/>
  <c r="E1014" i="14" l="1"/>
  <c r="I1014" i="14" s="1"/>
  <c r="AJ1014" i="15"/>
  <c r="AL1013" i="15" a="1"/>
  <c r="AL1013" i="15" s="1"/>
  <c r="AK1013" i="15" a="1"/>
  <c r="AK1013" i="15" s="1"/>
  <c r="AM1012" i="15" a="1"/>
  <c r="AM1012" i="15" s="1"/>
  <c r="AN1012" i="15" a="1"/>
  <c r="AN1012" i="15" s="1"/>
  <c r="K1015" i="14" s="1"/>
  <c r="F1015" i="14"/>
  <c r="L1014" i="14"/>
  <c r="G1014" i="14"/>
  <c r="E1015" i="14" l="1"/>
  <c r="I1015" i="14" s="1"/>
  <c r="L1015" i="14"/>
  <c r="G1015" i="14"/>
  <c r="AM1013" i="15" a="1"/>
  <c r="AM1013" i="15" s="1"/>
  <c r="AN1013" i="15" a="1"/>
  <c r="AN1013" i="15" s="1"/>
  <c r="K1016" i="14" s="1"/>
  <c r="F1016" i="14"/>
  <c r="AL1014" i="15" a="1"/>
  <c r="AL1014" i="15" s="1"/>
  <c r="AJ1015" i="15"/>
  <c r="AK1014" i="15" a="1"/>
  <c r="AK1014" i="15" s="1"/>
  <c r="E1016" i="14" l="1"/>
  <c r="I1016" i="14" s="1"/>
  <c r="AL1015" i="15" a="1"/>
  <c r="AL1015" i="15" s="1"/>
  <c r="AJ1016" i="15"/>
  <c r="AK1015" i="15" a="1"/>
  <c r="AK1015" i="15" s="1"/>
  <c r="AM1014" i="15" a="1"/>
  <c r="AM1014" i="15" s="1"/>
  <c r="AN1014" i="15" a="1"/>
  <c r="AN1014" i="15" s="1"/>
  <c r="K1017" i="14" s="1"/>
  <c r="F1017" i="14"/>
  <c r="L1016" i="14"/>
  <c r="G1016" i="14"/>
  <c r="E1017" i="14" l="1"/>
  <c r="I1017" i="14" s="1"/>
  <c r="L1017" i="14"/>
  <c r="G1017" i="14"/>
  <c r="AL1016" i="15" a="1"/>
  <c r="AL1016" i="15" s="1"/>
  <c r="AJ1017" i="15"/>
  <c r="AK1016" i="15" a="1"/>
  <c r="AK1016" i="15" s="1"/>
  <c r="AM1015" i="15" a="1"/>
  <c r="AM1015" i="15" s="1"/>
  <c r="AN1015" i="15" a="1"/>
  <c r="AN1015" i="15" s="1"/>
  <c r="K1018" i="14" s="1"/>
  <c r="F1018" i="14"/>
  <c r="E1018" i="14" l="1"/>
  <c r="I1018" i="14" s="1"/>
  <c r="L1018" i="14"/>
  <c r="G1018" i="14"/>
  <c r="AL1017" i="15" a="1"/>
  <c r="AL1017" i="15" s="1"/>
  <c r="AJ1018" i="15"/>
  <c r="AK1017" i="15" a="1"/>
  <c r="AK1017" i="15" s="1"/>
  <c r="AM1016" i="15" a="1"/>
  <c r="AM1016" i="15" s="1"/>
  <c r="AN1016" i="15" a="1"/>
  <c r="AN1016" i="15" s="1"/>
  <c r="K1019" i="14" s="1"/>
  <c r="F1019" i="14"/>
  <c r="E1019" i="14" l="1"/>
  <c r="I1019" i="14" s="1"/>
  <c r="L1019" i="14"/>
  <c r="G1019" i="14"/>
  <c r="AJ1019" i="15"/>
  <c r="AL1018" i="15" a="1"/>
  <c r="AL1018" i="15" s="1"/>
  <c r="AK1018" i="15" a="1"/>
  <c r="AK1018" i="15" s="1"/>
  <c r="AM1017" i="15" a="1"/>
  <c r="AM1017" i="15" s="1"/>
  <c r="AN1017" i="15" a="1"/>
  <c r="AN1017" i="15" s="1"/>
  <c r="K1020" i="14" s="1"/>
  <c r="F1020" i="14"/>
  <c r="E1020" i="14" l="1"/>
  <c r="I1020" i="14" s="1"/>
  <c r="L1020" i="14"/>
  <c r="G1020" i="14"/>
  <c r="AM1018" i="15" a="1"/>
  <c r="AM1018" i="15" s="1"/>
  <c r="AN1018" i="15" a="1"/>
  <c r="AN1018" i="15" s="1"/>
  <c r="K1021" i="14" s="1"/>
  <c r="F1021" i="14"/>
  <c r="AL1019" i="15" a="1"/>
  <c r="AL1019" i="15" s="1"/>
  <c r="AJ1020" i="15"/>
  <c r="AK1019" i="15" a="1"/>
  <c r="AK1019" i="15" s="1"/>
  <c r="E1021" i="14" l="1"/>
  <c r="I1021" i="14" s="1"/>
  <c r="AJ1021" i="15"/>
  <c r="AL1020" i="15" a="1"/>
  <c r="AL1020" i="15" s="1"/>
  <c r="AK1020" i="15" a="1"/>
  <c r="AK1020" i="15" s="1"/>
  <c r="AM1019" i="15" a="1"/>
  <c r="AM1019" i="15" s="1"/>
  <c r="AN1019" i="15" a="1"/>
  <c r="AN1019" i="15" s="1"/>
  <c r="K1022" i="14" s="1"/>
  <c r="F1022" i="14"/>
  <c r="L1021" i="14"/>
  <c r="G1021" i="14"/>
  <c r="E1022" i="14" l="1"/>
  <c r="I1022" i="14" s="1"/>
  <c r="L1022" i="14"/>
  <c r="G1022" i="14"/>
  <c r="AM1020" i="15" a="1"/>
  <c r="AM1020" i="15" s="1"/>
  <c r="AN1020" i="15" a="1"/>
  <c r="AN1020" i="15" s="1"/>
  <c r="K1023" i="14" s="1"/>
  <c r="F1023" i="14"/>
  <c r="AL1021" i="15" a="1"/>
  <c r="AL1021" i="15" s="1"/>
  <c r="AJ1022" i="15"/>
  <c r="AK1021" i="15" a="1"/>
  <c r="AK1021" i="15" s="1"/>
  <c r="E1023" i="14" l="1"/>
  <c r="I1023" i="14" s="1"/>
  <c r="AL1022" i="15" a="1"/>
  <c r="AL1022" i="15" s="1"/>
  <c r="AJ1023" i="15"/>
  <c r="AK1022" i="15" a="1"/>
  <c r="AK1022" i="15" s="1"/>
  <c r="AM1021" i="15" a="1"/>
  <c r="AM1021" i="15" s="1"/>
  <c r="AN1021" i="15" a="1"/>
  <c r="AN1021" i="15" s="1"/>
  <c r="K1024" i="14" s="1"/>
  <c r="F1024" i="14"/>
  <c r="L1023" i="14"/>
  <c r="G1023" i="14"/>
  <c r="E1024" i="14" l="1"/>
  <c r="I1024" i="14" s="1"/>
  <c r="L1024" i="14"/>
  <c r="G1024" i="14"/>
  <c r="AL1023" i="15" a="1"/>
  <c r="AL1023" i="15" s="1"/>
  <c r="AJ1024" i="15"/>
  <c r="AK1023" i="15" a="1"/>
  <c r="AK1023" i="15" s="1"/>
  <c r="AM1022" i="15" a="1"/>
  <c r="AM1022" i="15" s="1"/>
  <c r="AN1022" i="15" a="1"/>
  <c r="AN1022" i="15" s="1"/>
  <c r="K1025" i="14" s="1"/>
  <c r="F1025" i="14"/>
  <c r="E1025" i="14" l="1"/>
  <c r="I1025" i="14" s="1"/>
  <c r="L1025" i="14"/>
  <c r="G1025" i="14"/>
  <c r="AL1024" i="15" a="1"/>
  <c r="AL1024" i="15" s="1"/>
  <c r="AJ1025" i="15"/>
  <c r="AK1024" i="15" a="1"/>
  <c r="AK1024" i="15" s="1"/>
  <c r="AM1023" i="15" a="1"/>
  <c r="AM1023" i="15" s="1"/>
  <c r="AN1023" i="15" a="1"/>
  <c r="AN1023" i="15" s="1"/>
  <c r="K1026" i="14" s="1"/>
  <c r="F1026" i="14"/>
  <c r="E1026" i="14" l="1"/>
  <c r="I1026" i="14" s="1"/>
  <c r="L1026" i="14"/>
  <c r="G1026" i="14"/>
  <c r="AJ1026" i="15"/>
  <c r="AL1025" i="15" a="1"/>
  <c r="AL1025" i="15" s="1"/>
  <c r="AK1025" i="15" a="1"/>
  <c r="AK1025" i="15" s="1"/>
  <c r="AM1024" i="15" a="1"/>
  <c r="AM1024" i="15" s="1"/>
  <c r="AN1024" i="15" a="1"/>
  <c r="AN1024" i="15" s="1"/>
  <c r="K1027" i="14" s="1"/>
  <c r="F1027" i="14"/>
  <c r="E1027" i="14" l="1"/>
  <c r="I1027" i="14" s="1"/>
  <c r="L1027" i="14"/>
  <c r="G1027" i="14"/>
  <c r="AM1025" i="15" a="1"/>
  <c r="AM1025" i="15" s="1"/>
  <c r="AN1025" i="15" a="1"/>
  <c r="AN1025" i="15" s="1"/>
  <c r="K1028" i="14" s="1"/>
  <c r="F1028" i="14"/>
  <c r="AL1026" i="15" a="1"/>
  <c r="AL1026" i="15" s="1"/>
  <c r="AJ1027" i="15"/>
  <c r="AK1026" i="15" a="1"/>
  <c r="AK1026" i="15" s="1"/>
  <c r="E1028" i="14" l="1"/>
  <c r="I1028" i="14" s="1"/>
  <c r="AJ1028" i="15"/>
  <c r="AL1027" i="15" a="1"/>
  <c r="AL1027" i="15" s="1"/>
  <c r="AK1027" i="15" a="1"/>
  <c r="AK1027" i="15" s="1"/>
  <c r="AM1026" i="15" a="1"/>
  <c r="AM1026" i="15" s="1"/>
  <c r="AN1026" i="15" a="1"/>
  <c r="AN1026" i="15" s="1"/>
  <c r="K1029" i="14" s="1"/>
  <c r="F1029" i="14"/>
  <c r="L1028" i="14"/>
  <c r="G1028" i="14"/>
  <c r="E1029" i="14" l="1"/>
  <c r="I1029" i="14" s="1"/>
  <c r="L1029" i="14"/>
  <c r="G1029" i="14"/>
  <c r="AM1027" i="15" a="1"/>
  <c r="AM1027" i="15" s="1"/>
  <c r="AN1027" i="15" a="1"/>
  <c r="AN1027" i="15" s="1"/>
  <c r="K1030" i="14" s="1"/>
  <c r="F1030" i="14"/>
  <c r="AL1028" i="15" a="1"/>
  <c r="AL1028" i="15" s="1"/>
  <c r="AJ1029" i="15"/>
  <c r="AK1028" i="15" a="1"/>
  <c r="AK1028" i="15" s="1"/>
  <c r="E1030" i="14" l="1"/>
  <c r="I1030" i="14" s="1"/>
  <c r="AJ1030" i="15"/>
  <c r="AL1029" i="15" a="1"/>
  <c r="AL1029" i="15" s="1"/>
  <c r="AK1029" i="15" a="1"/>
  <c r="AK1029" i="15" s="1"/>
  <c r="AM1028" i="15" a="1"/>
  <c r="AM1028" i="15" s="1"/>
  <c r="AN1028" i="15" a="1"/>
  <c r="AN1028" i="15" s="1"/>
  <c r="K1031" i="14" s="1"/>
  <c r="F1031" i="14"/>
  <c r="L1030" i="14"/>
  <c r="G1030" i="14"/>
  <c r="E1031" i="14" l="1"/>
  <c r="I1031" i="14" s="1"/>
  <c r="L1031" i="14"/>
  <c r="G1031" i="14"/>
  <c r="AM1029" i="15" a="1"/>
  <c r="AM1029" i="15" s="1"/>
  <c r="AN1029" i="15" a="1"/>
  <c r="AN1029" i="15" s="1"/>
  <c r="K1032" i="14" s="1"/>
  <c r="F1032" i="14"/>
  <c r="AL1030" i="15" a="1"/>
  <c r="AL1030" i="15" s="1"/>
  <c r="AJ1031" i="15"/>
  <c r="AK1030" i="15" a="1"/>
  <c r="AK1030" i="15" s="1"/>
  <c r="E1032" i="14" l="1"/>
  <c r="I1032" i="14" s="1"/>
  <c r="AL1031" i="15" a="1"/>
  <c r="AL1031" i="15" s="1"/>
  <c r="AJ1032" i="15"/>
  <c r="AK1031" i="15" a="1"/>
  <c r="AK1031" i="15" s="1"/>
  <c r="AM1030" i="15" a="1"/>
  <c r="AM1030" i="15" s="1"/>
  <c r="AN1030" i="15" a="1"/>
  <c r="AN1030" i="15" s="1"/>
  <c r="K1033" i="14" s="1"/>
  <c r="F1033" i="14"/>
  <c r="L1032" i="14"/>
  <c r="G1032" i="14"/>
  <c r="E1033" i="14" l="1"/>
  <c r="I1033" i="14" s="1"/>
  <c r="L1033" i="14"/>
  <c r="G1033" i="14"/>
  <c r="AL1032" i="15" a="1"/>
  <c r="AL1032" i="15" s="1"/>
  <c r="AJ1033" i="15"/>
  <c r="AK1032" i="15" a="1"/>
  <c r="AK1032" i="15" s="1"/>
  <c r="AM1031" i="15" a="1"/>
  <c r="AM1031" i="15" s="1"/>
  <c r="AN1031" i="15" a="1"/>
  <c r="AN1031" i="15" s="1"/>
  <c r="K1034" i="14" s="1"/>
  <c r="F1034" i="14"/>
  <c r="E1034" i="14" l="1"/>
  <c r="I1034" i="14" s="1"/>
  <c r="L1034" i="14"/>
  <c r="G1034" i="14"/>
  <c r="AL1033" i="15" a="1"/>
  <c r="AL1033" i="15" s="1"/>
  <c r="AJ1034" i="15"/>
  <c r="AK1033" i="15" a="1"/>
  <c r="AK1033" i="15" s="1"/>
  <c r="AM1032" i="15" a="1"/>
  <c r="AM1032" i="15" s="1"/>
  <c r="AN1032" i="15" a="1"/>
  <c r="AN1032" i="15" s="1"/>
  <c r="K1035" i="14" s="1"/>
  <c r="F1035" i="14"/>
  <c r="E1035" i="14" l="1"/>
  <c r="I1035" i="14" s="1"/>
  <c r="L1035" i="14"/>
  <c r="G1035" i="14"/>
  <c r="AJ1035" i="15"/>
  <c r="AL1034" i="15" a="1"/>
  <c r="AL1034" i="15" s="1"/>
  <c r="AK1034" i="15" a="1"/>
  <c r="AK1034" i="15" s="1"/>
  <c r="AM1033" i="15" a="1"/>
  <c r="AM1033" i="15" s="1"/>
  <c r="AN1033" i="15" a="1"/>
  <c r="AN1033" i="15" s="1"/>
  <c r="K1036" i="14" s="1"/>
  <c r="F1036" i="14"/>
  <c r="E1036" i="14" l="1"/>
  <c r="I1036" i="14" s="1"/>
  <c r="L1036" i="14"/>
  <c r="G1036" i="14"/>
  <c r="AM1034" i="15" a="1"/>
  <c r="AM1034" i="15" s="1"/>
  <c r="AN1034" i="15" a="1"/>
  <c r="AN1034" i="15" s="1"/>
  <c r="K1037" i="14" s="1"/>
  <c r="F1037" i="14"/>
  <c r="AL1035" i="15" a="1"/>
  <c r="AL1035" i="15" s="1"/>
  <c r="AJ1036" i="15"/>
  <c r="AK1035" i="15" a="1"/>
  <c r="AK1035" i="15" s="1"/>
  <c r="E1037" i="14" l="1"/>
  <c r="I1037" i="14" s="1"/>
  <c r="AJ1037" i="15"/>
  <c r="AL1036" i="15" a="1"/>
  <c r="AL1036" i="15" s="1"/>
  <c r="AK1036" i="15" a="1"/>
  <c r="AK1036" i="15" s="1"/>
  <c r="AM1035" i="15" a="1"/>
  <c r="AM1035" i="15" s="1"/>
  <c r="AN1035" i="15" a="1"/>
  <c r="AN1035" i="15" s="1"/>
  <c r="K1038" i="14" s="1"/>
  <c r="F1038" i="14"/>
  <c r="L1037" i="14"/>
  <c r="G1037" i="14"/>
  <c r="E1038" i="14" l="1"/>
  <c r="I1038" i="14" s="1"/>
  <c r="L1038" i="14"/>
  <c r="G1038" i="14"/>
  <c r="AM1036" i="15" a="1"/>
  <c r="AM1036" i="15" s="1"/>
  <c r="AN1036" i="15" a="1"/>
  <c r="AN1036" i="15" s="1"/>
  <c r="K1039" i="14" s="1"/>
  <c r="F1039" i="14"/>
  <c r="AL1037" i="15" a="1"/>
  <c r="AL1037" i="15" s="1"/>
  <c r="AJ1038" i="15"/>
  <c r="AK1037" i="15" a="1"/>
  <c r="AK1037" i="15" s="1"/>
  <c r="E1039" i="14" l="1"/>
  <c r="I1039" i="14" s="1"/>
  <c r="AL1038" i="15" a="1"/>
  <c r="AL1038" i="15" s="1"/>
  <c r="AJ1039" i="15"/>
  <c r="AK1038" i="15" a="1"/>
  <c r="AK1038" i="15" s="1"/>
  <c r="AM1037" i="15" a="1"/>
  <c r="AM1037" i="15" s="1"/>
  <c r="AN1037" i="15" a="1"/>
  <c r="AN1037" i="15" s="1"/>
  <c r="K1040" i="14" s="1"/>
  <c r="F1040" i="14"/>
  <c r="L1039" i="14"/>
  <c r="G1039" i="14"/>
  <c r="E1040" i="14" l="1"/>
  <c r="I1040" i="14" s="1"/>
  <c r="L1040" i="14"/>
  <c r="G1040" i="14"/>
  <c r="AL1039" i="15" a="1"/>
  <c r="AL1039" i="15" s="1"/>
  <c r="AJ1040" i="15"/>
  <c r="AK1039" i="15" a="1"/>
  <c r="AK1039" i="15" s="1"/>
  <c r="AM1038" i="15" a="1"/>
  <c r="AM1038" i="15" s="1"/>
  <c r="AN1038" i="15" a="1"/>
  <c r="AN1038" i="15" s="1"/>
  <c r="K1041" i="14" s="1"/>
  <c r="F1041" i="14"/>
  <c r="E1041" i="14" l="1"/>
  <c r="I1041" i="14" s="1"/>
  <c r="L1041" i="14"/>
  <c r="G1041" i="14"/>
  <c r="AL1040" i="15" a="1"/>
  <c r="AL1040" i="15" s="1"/>
  <c r="AJ1041" i="15"/>
  <c r="AK1040" i="15" a="1"/>
  <c r="AK1040" i="15" s="1"/>
  <c r="AM1039" i="15" a="1"/>
  <c r="AM1039" i="15" s="1"/>
  <c r="AN1039" i="15" a="1"/>
  <c r="AN1039" i="15" s="1"/>
  <c r="K1042" i="14" s="1"/>
  <c r="F1042" i="14"/>
  <c r="E1042" i="14" l="1"/>
  <c r="I1042" i="14" s="1"/>
  <c r="L1042" i="14"/>
  <c r="G1042" i="14"/>
  <c r="AJ1042" i="15"/>
  <c r="AL1041" i="15" a="1"/>
  <c r="AL1041" i="15" s="1"/>
  <c r="AK1041" i="15" a="1"/>
  <c r="AK1041" i="15" s="1"/>
  <c r="AM1040" i="15" a="1"/>
  <c r="AM1040" i="15" s="1"/>
  <c r="AN1040" i="15" a="1"/>
  <c r="AN1040" i="15" s="1"/>
  <c r="K1043" i="14" s="1"/>
  <c r="F1043" i="14"/>
  <c r="E1043" i="14" l="1"/>
  <c r="I1043" i="14" s="1"/>
  <c r="L1043" i="14"/>
  <c r="G1043" i="14"/>
  <c r="AM1041" i="15" a="1"/>
  <c r="AM1041" i="15" s="1"/>
  <c r="AN1041" i="15" a="1"/>
  <c r="AN1041" i="15" s="1"/>
  <c r="K1044" i="14" s="1"/>
  <c r="F1044" i="14"/>
  <c r="AL1042" i="15" a="1"/>
  <c r="AL1042" i="15" s="1"/>
  <c r="AJ1043" i="15"/>
  <c r="AK1042" i="15" a="1"/>
  <c r="AK1042" i="15" s="1"/>
  <c r="E1044" i="14" l="1"/>
  <c r="I1044" i="14" s="1"/>
  <c r="AJ1044" i="15"/>
  <c r="AL1043" i="15" a="1"/>
  <c r="AL1043" i="15" s="1"/>
  <c r="AK1043" i="15" a="1"/>
  <c r="AK1043" i="15" s="1"/>
  <c r="AM1042" i="15" a="1"/>
  <c r="AM1042" i="15" s="1"/>
  <c r="AN1042" i="15" a="1"/>
  <c r="AN1042" i="15" s="1"/>
  <c r="K1045" i="14" s="1"/>
  <c r="F1045" i="14"/>
  <c r="L1044" i="14"/>
  <c r="G1044" i="14"/>
  <c r="E1045" i="14" l="1"/>
  <c r="I1045" i="14" s="1"/>
  <c r="L1045" i="14"/>
  <c r="G1045" i="14"/>
  <c r="AM1043" i="15" a="1"/>
  <c r="AM1043" i="15" s="1"/>
  <c r="AN1043" i="15" a="1"/>
  <c r="AN1043" i="15" s="1"/>
  <c r="K1046" i="14" s="1"/>
  <c r="F1046" i="14"/>
  <c r="AL1044" i="15" a="1"/>
  <c r="AL1044" i="15" s="1"/>
  <c r="AJ1045" i="15"/>
  <c r="AK1044" i="15" a="1"/>
  <c r="AK1044" i="15" s="1"/>
  <c r="E1046" i="14" l="1"/>
  <c r="I1046" i="14" s="1"/>
  <c r="AJ1046" i="15"/>
  <c r="AL1045" i="15" a="1"/>
  <c r="AL1045" i="15" s="1"/>
  <c r="AK1045" i="15" a="1"/>
  <c r="AK1045" i="15" s="1"/>
  <c r="AM1044" i="15" a="1"/>
  <c r="AM1044" i="15" s="1"/>
  <c r="AN1044" i="15" a="1"/>
  <c r="AN1044" i="15" s="1"/>
  <c r="K1047" i="14" s="1"/>
  <c r="F1047" i="14"/>
  <c r="L1046" i="14"/>
  <c r="G1046" i="14"/>
  <c r="E1047" i="14" l="1"/>
  <c r="I1047" i="14" s="1"/>
  <c r="L1047" i="14"/>
  <c r="G1047" i="14"/>
  <c r="AM1045" i="15" a="1"/>
  <c r="AM1045" i="15" s="1"/>
  <c r="AN1045" i="15" a="1"/>
  <c r="AN1045" i="15" s="1"/>
  <c r="K1048" i="14" s="1"/>
  <c r="F1048" i="14"/>
  <c r="AL1046" i="15" a="1"/>
  <c r="AL1046" i="15" s="1"/>
  <c r="AJ1047" i="15"/>
  <c r="AK1046" i="15" a="1"/>
  <c r="AK1046" i="15" s="1"/>
  <c r="E1048" i="14" l="1"/>
  <c r="I1048" i="14" s="1"/>
  <c r="AL1047" i="15" a="1"/>
  <c r="AL1047" i="15" s="1"/>
  <c r="AJ1048" i="15"/>
  <c r="AK1047" i="15" a="1"/>
  <c r="AK1047" i="15" s="1"/>
  <c r="AM1046" i="15" a="1"/>
  <c r="AM1046" i="15" s="1"/>
  <c r="AN1046" i="15" a="1"/>
  <c r="AN1046" i="15" s="1"/>
  <c r="K1049" i="14" s="1"/>
  <c r="F1049" i="14"/>
  <c r="L1048" i="14"/>
  <c r="G1048" i="14"/>
  <c r="E1049" i="14" l="1"/>
  <c r="I1049" i="14" s="1"/>
  <c r="L1049" i="14"/>
  <c r="G1049" i="14"/>
  <c r="AL1048" i="15" a="1"/>
  <c r="AL1048" i="15" s="1"/>
  <c r="AJ1049" i="15"/>
  <c r="AK1048" i="15" a="1"/>
  <c r="AK1048" i="15" s="1"/>
  <c r="AM1047" i="15" a="1"/>
  <c r="AM1047" i="15" s="1"/>
  <c r="AN1047" i="15" a="1"/>
  <c r="AN1047" i="15" s="1"/>
  <c r="K1050" i="14" s="1"/>
  <c r="F1050" i="14"/>
  <c r="E1050" i="14" l="1"/>
  <c r="I1050" i="14" s="1"/>
  <c r="L1050" i="14"/>
  <c r="G1050" i="14"/>
  <c r="AL1049" i="15" a="1"/>
  <c r="AL1049" i="15" s="1"/>
  <c r="AJ1050" i="15"/>
  <c r="AK1049" i="15" a="1"/>
  <c r="AK1049" i="15" s="1"/>
  <c r="AM1048" i="15" a="1"/>
  <c r="AM1048" i="15" s="1"/>
  <c r="AN1048" i="15" a="1"/>
  <c r="AN1048" i="15" s="1"/>
  <c r="K1051" i="14" s="1"/>
  <c r="F1051" i="14"/>
  <c r="E1051" i="14" l="1"/>
  <c r="I1051" i="14" s="1"/>
  <c r="L1051" i="14"/>
  <c r="G1051" i="14"/>
  <c r="AJ1051" i="15"/>
  <c r="AL1050" i="15" a="1"/>
  <c r="AL1050" i="15" s="1"/>
  <c r="AK1050" i="15" a="1"/>
  <c r="AK1050" i="15" s="1"/>
  <c r="AM1049" i="15" a="1"/>
  <c r="AM1049" i="15" s="1"/>
  <c r="AN1049" i="15" a="1"/>
  <c r="AN1049" i="15" s="1"/>
  <c r="K1052" i="14" s="1"/>
  <c r="F1052" i="14"/>
  <c r="E1052" i="14" l="1"/>
  <c r="I1052" i="14" s="1"/>
  <c r="L1052" i="14"/>
  <c r="G1052" i="14"/>
  <c r="AM1050" i="15" a="1"/>
  <c r="AM1050" i="15" s="1"/>
  <c r="AN1050" i="15" a="1"/>
  <c r="AN1050" i="15" s="1"/>
  <c r="K1053" i="14" s="1"/>
  <c r="F1053" i="14"/>
  <c r="AL1051" i="15" a="1"/>
  <c r="AL1051" i="15" s="1"/>
  <c r="AJ1052" i="15"/>
  <c r="AK1051" i="15" a="1"/>
  <c r="AK1051" i="15" s="1"/>
  <c r="E1053" i="14" l="1"/>
  <c r="I1053" i="14" s="1"/>
  <c r="AJ1053" i="15"/>
  <c r="AL1052" i="15" a="1"/>
  <c r="AL1052" i="15" s="1"/>
  <c r="AK1052" i="15" a="1"/>
  <c r="AK1052" i="15" s="1"/>
  <c r="AM1051" i="15" a="1"/>
  <c r="AM1051" i="15" s="1"/>
  <c r="AN1051" i="15" a="1"/>
  <c r="AN1051" i="15" s="1"/>
  <c r="K1054" i="14" s="1"/>
  <c r="F1054" i="14"/>
  <c r="L1053" i="14"/>
  <c r="G1053" i="14"/>
  <c r="E1054" i="14" l="1"/>
  <c r="I1054" i="14" s="1"/>
  <c r="L1054" i="14"/>
  <c r="G1054" i="14"/>
  <c r="AM1052" i="15" a="1"/>
  <c r="AM1052" i="15" s="1"/>
  <c r="AN1052" i="15" a="1"/>
  <c r="AN1052" i="15" s="1"/>
  <c r="K1055" i="14" s="1"/>
  <c r="F1055" i="14"/>
  <c r="AL1053" i="15" a="1"/>
  <c r="AL1053" i="15" s="1"/>
  <c r="AJ1054" i="15"/>
  <c r="AK1053" i="15" a="1"/>
  <c r="AK1053" i="15" s="1"/>
  <c r="E1055" i="14" l="1"/>
  <c r="I1055" i="14" s="1"/>
  <c r="AL1054" i="15" a="1"/>
  <c r="AL1054" i="15" s="1"/>
  <c r="AJ1055" i="15"/>
  <c r="AK1054" i="15" a="1"/>
  <c r="AK1054" i="15" s="1"/>
  <c r="AM1053" i="15" a="1"/>
  <c r="AM1053" i="15" s="1"/>
  <c r="AN1053" i="15" a="1"/>
  <c r="AN1053" i="15" s="1"/>
  <c r="K1056" i="14" s="1"/>
  <c r="F1056" i="14"/>
  <c r="L1055" i="14"/>
  <c r="G1055" i="14"/>
  <c r="E1056" i="14" l="1"/>
  <c r="I1056" i="14" s="1"/>
  <c r="L1056" i="14"/>
  <c r="G1056" i="14"/>
  <c r="AL1055" i="15" a="1"/>
  <c r="AL1055" i="15" s="1"/>
  <c r="AJ1056" i="15"/>
  <c r="AK1055" i="15" a="1"/>
  <c r="AK1055" i="15" s="1"/>
  <c r="AM1054" i="15" a="1"/>
  <c r="AM1054" i="15" s="1"/>
  <c r="AN1054" i="15" a="1"/>
  <c r="AN1054" i="15" s="1"/>
  <c r="K1057" i="14" s="1"/>
  <c r="F1057" i="14"/>
  <c r="E1057" i="14" l="1"/>
  <c r="I1057" i="14" s="1"/>
  <c r="L1057" i="14"/>
  <c r="G1057" i="14"/>
  <c r="AL1056" i="15" a="1"/>
  <c r="AL1056" i="15" s="1"/>
  <c r="AJ1057" i="15"/>
  <c r="AK1056" i="15" a="1"/>
  <c r="AK1056" i="15" s="1"/>
  <c r="AM1055" i="15" a="1"/>
  <c r="AM1055" i="15" s="1"/>
  <c r="AN1055" i="15" a="1"/>
  <c r="AN1055" i="15" s="1"/>
  <c r="K1058" i="14" s="1"/>
  <c r="F1058" i="14"/>
  <c r="E1058" i="14" l="1"/>
  <c r="I1058" i="14" s="1"/>
  <c r="L1058" i="14"/>
  <c r="G1058" i="14"/>
  <c r="AJ1058" i="15"/>
  <c r="AL1057" i="15" a="1"/>
  <c r="AL1057" i="15" s="1"/>
  <c r="AK1057" i="15" a="1"/>
  <c r="AK1057" i="15" s="1"/>
  <c r="AM1056" i="15" a="1"/>
  <c r="AM1056" i="15" s="1"/>
  <c r="AN1056" i="15" a="1"/>
  <c r="AN1056" i="15" s="1"/>
  <c r="K1059" i="14" s="1"/>
  <c r="F1059" i="14"/>
  <c r="E1059" i="14" l="1"/>
  <c r="I1059" i="14" s="1"/>
  <c r="L1059" i="14"/>
  <c r="G1059" i="14"/>
  <c r="AM1057" i="15" a="1"/>
  <c r="AM1057" i="15" s="1"/>
  <c r="AN1057" i="15" a="1"/>
  <c r="AN1057" i="15" s="1"/>
  <c r="K1060" i="14" s="1"/>
  <c r="F1060" i="14"/>
  <c r="AL1058" i="15" a="1"/>
  <c r="AL1058" i="15" s="1"/>
  <c r="AJ1059" i="15"/>
  <c r="AK1058" i="15" a="1"/>
  <c r="AK1058" i="15" s="1"/>
  <c r="E1060" i="14" l="1"/>
  <c r="I1060" i="14" s="1"/>
  <c r="AJ1060" i="15"/>
  <c r="AL1059" i="15" a="1"/>
  <c r="AL1059" i="15" s="1"/>
  <c r="AK1059" i="15" a="1"/>
  <c r="AK1059" i="15" s="1"/>
  <c r="AM1058" i="15" a="1"/>
  <c r="AM1058" i="15" s="1"/>
  <c r="AN1058" i="15" a="1"/>
  <c r="AN1058" i="15" s="1"/>
  <c r="K1061" i="14" s="1"/>
  <c r="F1061" i="14"/>
  <c r="L1060" i="14"/>
  <c r="G1060" i="14"/>
  <c r="E1061" i="14" l="1"/>
  <c r="I1061" i="14" s="1"/>
  <c r="L1061" i="14"/>
  <c r="G1061" i="14"/>
  <c r="AM1059" i="15" a="1"/>
  <c r="AM1059" i="15" s="1"/>
  <c r="AN1059" i="15" a="1"/>
  <c r="AN1059" i="15" s="1"/>
  <c r="K1062" i="14" s="1"/>
  <c r="F1062" i="14"/>
  <c r="AL1060" i="15" a="1"/>
  <c r="AL1060" i="15" s="1"/>
  <c r="AJ1061" i="15"/>
  <c r="AK1060" i="15" a="1"/>
  <c r="AK1060" i="15" s="1"/>
  <c r="E1062" i="14" l="1"/>
  <c r="I1062" i="14" s="1"/>
  <c r="AJ1062" i="15"/>
  <c r="AL1061" i="15" a="1"/>
  <c r="AL1061" i="15" s="1"/>
  <c r="AK1061" i="15" a="1"/>
  <c r="AK1061" i="15" s="1"/>
  <c r="AM1060" i="15" a="1"/>
  <c r="AM1060" i="15" s="1"/>
  <c r="AN1060" i="15" a="1"/>
  <c r="AN1060" i="15" s="1"/>
  <c r="K1063" i="14" s="1"/>
  <c r="F1063" i="14"/>
  <c r="L1062" i="14"/>
  <c r="G1062" i="14"/>
  <c r="E1063" i="14" l="1"/>
  <c r="I1063" i="14" s="1"/>
  <c r="L1063" i="14"/>
  <c r="G1063" i="14"/>
  <c r="AM1061" i="15" a="1"/>
  <c r="AM1061" i="15" s="1"/>
  <c r="AN1061" i="15" a="1"/>
  <c r="AN1061" i="15" s="1"/>
  <c r="K1064" i="14" s="1"/>
  <c r="F1064" i="14"/>
  <c r="AL1062" i="15" a="1"/>
  <c r="AL1062" i="15" s="1"/>
  <c r="AJ1063" i="15"/>
  <c r="AK1062" i="15" a="1"/>
  <c r="AK1062" i="15" s="1"/>
  <c r="E1064" i="14" l="1"/>
  <c r="I1064" i="14" s="1"/>
  <c r="AL1063" i="15" a="1"/>
  <c r="AL1063" i="15" s="1"/>
  <c r="AJ1064" i="15"/>
  <c r="AK1063" i="15" a="1"/>
  <c r="AK1063" i="15" s="1"/>
  <c r="AM1062" i="15" a="1"/>
  <c r="AM1062" i="15" s="1"/>
  <c r="AN1062" i="15" a="1"/>
  <c r="AN1062" i="15" s="1"/>
  <c r="K1065" i="14" s="1"/>
  <c r="F1065" i="14"/>
  <c r="L1064" i="14"/>
  <c r="G1064" i="14"/>
  <c r="E1065" i="14" l="1"/>
  <c r="I1065" i="14" s="1"/>
  <c r="L1065" i="14"/>
  <c r="G1065" i="14"/>
  <c r="AL1064" i="15" a="1"/>
  <c r="AL1064" i="15" s="1"/>
  <c r="AJ1065" i="15"/>
  <c r="AK1064" i="15" a="1"/>
  <c r="AK1064" i="15" s="1"/>
  <c r="AM1063" i="15" a="1"/>
  <c r="AM1063" i="15" s="1"/>
  <c r="AN1063" i="15" a="1"/>
  <c r="AN1063" i="15" s="1"/>
  <c r="K1066" i="14" s="1"/>
  <c r="F1066" i="14"/>
  <c r="E1066" i="14" l="1"/>
  <c r="I1066" i="14" s="1"/>
  <c r="L1066" i="14"/>
  <c r="G1066" i="14"/>
  <c r="AL1065" i="15" a="1"/>
  <c r="AL1065" i="15" s="1"/>
  <c r="AJ1066" i="15"/>
  <c r="AK1065" i="15" a="1"/>
  <c r="AK1065" i="15" s="1"/>
  <c r="AM1064" i="15" a="1"/>
  <c r="AM1064" i="15" s="1"/>
  <c r="AN1064" i="15" a="1"/>
  <c r="AN1064" i="15" s="1"/>
  <c r="K1067" i="14" s="1"/>
  <c r="F1067" i="14"/>
  <c r="E1067" i="14" l="1"/>
  <c r="I1067" i="14" s="1"/>
  <c r="L1067" i="14"/>
  <c r="G1067" i="14"/>
  <c r="AJ1067" i="15"/>
  <c r="AL1066" i="15" a="1"/>
  <c r="AL1066" i="15" s="1"/>
  <c r="AK1066" i="15" a="1"/>
  <c r="AK1066" i="15" s="1"/>
  <c r="AM1065" i="15" a="1"/>
  <c r="AM1065" i="15" s="1"/>
  <c r="AN1065" i="15" a="1"/>
  <c r="AN1065" i="15" s="1"/>
  <c r="K1068" i="14" s="1"/>
  <c r="F1068" i="14"/>
  <c r="E1068" i="14" l="1"/>
  <c r="I1068" i="14" s="1"/>
  <c r="L1068" i="14"/>
  <c r="G1068" i="14"/>
  <c r="AM1066" i="15" a="1"/>
  <c r="AM1066" i="15" s="1"/>
  <c r="AN1066" i="15" a="1"/>
  <c r="AN1066" i="15" s="1"/>
  <c r="K1069" i="14" s="1"/>
  <c r="F1069" i="14"/>
  <c r="AL1067" i="15" a="1"/>
  <c r="AL1067" i="15" s="1"/>
  <c r="AJ1068" i="15"/>
  <c r="AK1067" i="15" a="1"/>
  <c r="AK1067" i="15" s="1"/>
  <c r="E1069" i="14" l="1"/>
  <c r="I1069" i="14" s="1"/>
  <c r="AJ1069" i="15"/>
  <c r="AL1068" i="15" a="1"/>
  <c r="AL1068" i="15" s="1"/>
  <c r="AK1068" i="15" a="1"/>
  <c r="AK1068" i="15" s="1"/>
  <c r="AM1067" i="15" a="1"/>
  <c r="AM1067" i="15" s="1"/>
  <c r="AN1067" i="15" a="1"/>
  <c r="AN1067" i="15" s="1"/>
  <c r="K1070" i="14" s="1"/>
  <c r="F1070" i="14"/>
  <c r="L1069" i="14"/>
  <c r="G1069" i="14"/>
  <c r="E1070" i="14" l="1"/>
  <c r="I1070" i="14" s="1"/>
  <c r="L1070" i="14"/>
  <c r="G1070" i="14"/>
  <c r="AM1068" i="15" a="1"/>
  <c r="AM1068" i="15" s="1"/>
  <c r="AN1068" i="15" a="1"/>
  <c r="AN1068" i="15" s="1"/>
  <c r="K1071" i="14" s="1"/>
  <c r="F1071" i="14"/>
  <c r="AL1069" i="15" a="1"/>
  <c r="AL1069" i="15" s="1"/>
  <c r="AJ1070" i="15"/>
  <c r="AK1069" i="15" a="1"/>
  <c r="AK1069" i="15" s="1"/>
  <c r="E1071" i="14" l="1"/>
  <c r="I1071" i="14" s="1"/>
  <c r="AL1070" i="15" a="1"/>
  <c r="AL1070" i="15" s="1"/>
  <c r="AJ1071" i="15"/>
  <c r="AK1070" i="15" a="1"/>
  <c r="AK1070" i="15" s="1"/>
  <c r="AM1069" i="15" a="1"/>
  <c r="AM1069" i="15" s="1"/>
  <c r="AN1069" i="15" a="1"/>
  <c r="AN1069" i="15" s="1"/>
  <c r="K1072" i="14" s="1"/>
  <c r="F1072" i="14"/>
  <c r="L1071" i="14"/>
  <c r="G1071" i="14"/>
  <c r="E1072" i="14" l="1"/>
  <c r="I1072" i="14" s="1"/>
  <c r="L1072" i="14"/>
  <c r="G1072" i="14"/>
  <c r="AL1071" i="15" a="1"/>
  <c r="AL1071" i="15" s="1"/>
  <c r="AJ1072" i="15"/>
  <c r="AK1071" i="15" a="1"/>
  <c r="AK1071" i="15" s="1"/>
  <c r="AM1070" i="15" a="1"/>
  <c r="AM1070" i="15" s="1"/>
  <c r="AN1070" i="15" a="1"/>
  <c r="AN1070" i="15" s="1"/>
  <c r="K1073" i="14" s="1"/>
  <c r="F1073" i="14"/>
  <c r="E1073" i="14" l="1"/>
  <c r="I1073" i="14" s="1"/>
  <c r="L1073" i="14"/>
  <c r="G1073" i="14"/>
  <c r="AL1072" i="15" a="1"/>
  <c r="AL1072" i="15" s="1"/>
  <c r="AJ1073" i="15"/>
  <c r="AK1072" i="15" a="1"/>
  <c r="AK1072" i="15" s="1"/>
  <c r="AM1071" i="15" a="1"/>
  <c r="AM1071" i="15" s="1"/>
  <c r="AN1071" i="15" a="1"/>
  <c r="AN1071" i="15" s="1"/>
  <c r="K1074" i="14" s="1"/>
  <c r="F1074" i="14"/>
  <c r="E1074" i="14" l="1"/>
  <c r="I1074" i="14" s="1"/>
  <c r="L1074" i="14"/>
  <c r="G1074" i="14"/>
  <c r="AJ1074" i="15"/>
  <c r="AL1073" i="15" a="1"/>
  <c r="AL1073" i="15" s="1"/>
  <c r="AK1073" i="15" a="1"/>
  <c r="AK1073" i="15" s="1"/>
  <c r="AM1072" i="15" a="1"/>
  <c r="AM1072" i="15" s="1"/>
  <c r="AN1072" i="15" a="1"/>
  <c r="AN1072" i="15" s="1"/>
  <c r="K1075" i="14" s="1"/>
  <c r="F1075" i="14"/>
  <c r="E1075" i="14" l="1"/>
  <c r="I1075" i="14" s="1"/>
  <c r="L1075" i="14"/>
  <c r="G1075" i="14"/>
  <c r="AM1073" i="15" a="1"/>
  <c r="AM1073" i="15" s="1"/>
  <c r="AN1073" i="15" a="1"/>
  <c r="AN1073" i="15" s="1"/>
  <c r="K1076" i="14" s="1"/>
  <c r="F1076" i="14"/>
  <c r="AL1074" i="15" a="1"/>
  <c r="AL1074" i="15" s="1"/>
  <c r="AJ1075" i="15"/>
  <c r="AK1074" i="15" a="1"/>
  <c r="AK1074" i="15" s="1"/>
  <c r="E1076" i="14" l="1"/>
  <c r="I1076" i="14" s="1"/>
  <c r="AJ1076" i="15"/>
  <c r="AL1075" i="15" a="1"/>
  <c r="AL1075" i="15" s="1"/>
  <c r="AK1075" i="15" a="1"/>
  <c r="AK1075" i="15" s="1"/>
  <c r="AM1074" i="15" a="1"/>
  <c r="AM1074" i="15" s="1"/>
  <c r="AN1074" i="15" a="1"/>
  <c r="AN1074" i="15" s="1"/>
  <c r="K1077" i="14" s="1"/>
  <c r="F1077" i="14"/>
  <c r="L1076" i="14"/>
  <c r="G1076" i="14"/>
  <c r="E1077" i="14" l="1"/>
  <c r="I1077" i="14" s="1"/>
  <c r="L1077" i="14"/>
  <c r="G1077" i="14"/>
  <c r="AM1075" i="15" a="1"/>
  <c r="AM1075" i="15" s="1"/>
  <c r="AN1075" i="15" a="1"/>
  <c r="AN1075" i="15" s="1"/>
  <c r="K1078" i="14" s="1"/>
  <c r="F1078" i="14"/>
  <c r="AL1076" i="15" a="1"/>
  <c r="AL1076" i="15" s="1"/>
  <c r="AJ1077" i="15"/>
  <c r="AK1076" i="15" a="1"/>
  <c r="AK1076" i="15" s="1"/>
  <c r="E1078" i="14" l="1"/>
  <c r="I1078" i="14" s="1"/>
  <c r="AJ1078" i="15"/>
  <c r="AL1077" i="15" a="1"/>
  <c r="AL1077" i="15" s="1"/>
  <c r="AK1077" i="15" a="1"/>
  <c r="AK1077" i="15" s="1"/>
  <c r="AM1076" i="15" a="1"/>
  <c r="AM1076" i="15" s="1"/>
  <c r="AN1076" i="15" a="1"/>
  <c r="AN1076" i="15" s="1"/>
  <c r="K1079" i="14" s="1"/>
  <c r="F1079" i="14"/>
  <c r="L1078" i="14"/>
  <c r="G1078" i="14"/>
  <c r="E1079" i="14" l="1"/>
  <c r="I1079" i="14" s="1"/>
  <c r="L1079" i="14"/>
  <c r="G1079" i="14"/>
  <c r="AM1077" i="15" a="1"/>
  <c r="AM1077" i="15" s="1"/>
  <c r="AN1077" i="15" a="1"/>
  <c r="AN1077" i="15" s="1"/>
  <c r="K1080" i="14" s="1"/>
  <c r="F1080" i="14"/>
  <c r="AL1078" i="15" a="1"/>
  <c r="AL1078" i="15" s="1"/>
  <c r="AJ1079" i="15"/>
  <c r="AK1078" i="15" a="1"/>
  <c r="AK1078" i="15" s="1"/>
  <c r="E1080" i="14" l="1"/>
  <c r="I1080" i="14" s="1"/>
  <c r="AL1079" i="15" a="1"/>
  <c r="AL1079" i="15" s="1"/>
  <c r="AJ1080" i="15"/>
  <c r="AK1079" i="15" a="1"/>
  <c r="AK1079" i="15" s="1"/>
  <c r="AM1078" i="15" a="1"/>
  <c r="AM1078" i="15" s="1"/>
  <c r="AN1078" i="15" a="1"/>
  <c r="AN1078" i="15" s="1"/>
  <c r="K1081" i="14" s="1"/>
  <c r="F1081" i="14"/>
  <c r="L1080" i="14"/>
  <c r="G1080" i="14"/>
  <c r="E1081" i="14" l="1"/>
  <c r="I1081" i="14" s="1"/>
  <c r="L1081" i="14"/>
  <c r="G1081" i="14"/>
  <c r="AL1080" i="15" a="1"/>
  <c r="AL1080" i="15" s="1"/>
  <c r="AJ1081" i="15"/>
  <c r="AK1080" i="15" a="1"/>
  <c r="AK1080" i="15" s="1"/>
  <c r="AM1079" i="15" a="1"/>
  <c r="AM1079" i="15" s="1"/>
  <c r="AN1079" i="15" a="1"/>
  <c r="AN1079" i="15" s="1"/>
  <c r="K1082" i="14" s="1"/>
  <c r="F1082" i="14"/>
  <c r="E1082" i="14" l="1"/>
  <c r="I1082" i="14" s="1"/>
  <c r="L1082" i="14"/>
  <c r="G1082" i="14"/>
  <c r="AL1081" i="15" a="1"/>
  <c r="AL1081" i="15" s="1"/>
  <c r="AJ1082" i="15"/>
  <c r="AK1081" i="15" a="1"/>
  <c r="AK1081" i="15" s="1"/>
  <c r="AM1080" i="15" a="1"/>
  <c r="AM1080" i="15" s="1"/>
  <c r="AN1080" i="15" a="1"/>
  <c r="AN1080" i="15" s="1"/>
  <c r="K1083" i="14" s="1"/>
  <c r="F1083" i="14"/>
  <c r="E1083" i="14" l="1"/>
  <c r="I1083" i="14" s="1"/>
  <c r="L1083" i="14"/>
  <c r="G1083" i="14"/>
  <c r="AJ1083" i="15"/>
  <c r="AL1082" i="15" a="1"/>
  <c r="AL1082" i="15" s="1"/>
  <c r="AK1082" i="15" a="1"/>
  <c r="AK1082" i="15" s="1"/>
  <c r="AM1081" i="15" a="1"/>
  <c r="AM1081" i="15" s="1"/>
  <c r="AN1081" i="15" a="1"/>
  <c r="AN1081" i="15" s="1"/>
  <c r="K1084" i="14" s="1"/>
  <c r="F1084" i="14"/>
  <c r="E1084" i="14" l="1"/>
  <c r="I1084" i="14" s="1"/>
  <c r="L1084" i="14"/>
  <c r="G1084" i="14"/>
  <c r="AM1082" i="15" a="1"/>
  <c r="AM1082" i="15" s="1"/>
  <c r="AN1082" i="15" a="1"/>
  <c r="AN1082" i="15" s="1"/>
  <c r="K1085" i="14" s="1"/>
  <c r="F1085" i="14"/>
  <c r="AL1083" i="15" a="1"/>
  <c r="AL1083" i="15" s="1"/>
  <c r="AJ1084" i="15"/>
  <c r="AK1083" i="15" a="1"/>
  <c r="AK1083" i="15" s="1"/>
  <c r="E1085" i="14" l="1"/>
  <c r="I1085" i="14" s="1"/>
  <c r="AJ1085" i="15"/>
  <c r="AL1084" i="15" a="1"/>
  <c r="AL1084" i="15" s="1"/>
  <c r="AK1084" i="15" a="1"/>
  <c r="AK1084" i="15" s="1"/>
  <c r="AM1083" i="15" a="1"/>
  <c r="AM1083" i="15" s="1"/>
  <c r="AN1083" i="15" a="1"/>
  <c r="AN1083" i="15" s="1"/>
  <c r="K1086" i="14" s="1"/>
  <c r="F1086" i="14"/>
  <c r="L1085" i="14"/>
  <c r="G1085" i="14"/>
  <c r="E1086" i="14" l="1"/>
  <c r="I1086" i="14" s="1"/>
  <c r="L1086" i="14"/>
  <c r="G1086" i="14"/>
  <c r="AM1084" i="15" a="1"/>
  <c r="AM1084" i="15" s="1"/>
  <c r="AN1084" i="15" a="1"/>
  <c r="AN1084" i="15" s="1"/>
  <c r="K1087" i="14" s="1"/>
  <c r="F1087" i="14"/>
  <c r="AL1085" i="15" a="1"/>
  <c r="AL1085" i="15" s="1"/>
  <c r="AJ1086" i="15"/>
  <c r="AK1085" i="15" a="1"/>
  <c r="AK1085" i="15" s="1"/>
  <c r="E1087" i="14" l="1"/>
  <c r="I1087" i="14" s="1"/>
  <c r="AL1086" i="15" a="1"/>
  <c r="AL1086" i="15" s="1"/>
  <c r="AJ1087" i="15"/>
  <c r="AK1086" i="15" a="1"/>
  <c r="AK1086" i="15" s="1"/>
  <c r="AM1085" i="15" a="1"/>
  <c r="AM1085" i="15" s="1"/>
  <c r="AN1085" i="15" a="1"/>
  <c r="AN1085" i="15" s="1"/>
  <c r="K1088" i="14" s="1"/>
  <c r="F1088" i="14"/>
  <c r="L1087" i="14"/>
  <c r="G1087" i="14"/>
  <c r="E1088" i="14" l="1"/>
  <c r="I1088" i="14" s="1"/>
  <c r="L1088" i="14"/>
  <c r="G1088" i="14"/>
  <c r="AL1087" i="15" a="1"/>
  <c r="AL1087" i="15" s="1"/>
  <c r="AJ1088" i="15"/>
  <c r="AK1087" i="15" a="1"/>
  <c r="AK1087" i="15" s="1"/>
  <c r="AM1086" i="15" a="1"/>
  <c r="AM1086" i="15" s="1"/>
  <c r="AN1086" i="15" a="1"/>
  <c r="AN1086" i="15" s="1"/>
  <c r="K1089" i="14" s="1"/>
  <c r="F1089" i="14"/>
  <c r="E1089" i="14" l="1"/>
  <c r="I1089" i="14" s="1"/>
  <c r="L1089" i="14"/>
  <c r="G1089" i="14"/>
  <c r="AL1088" i="15" a="1"/>
  <c r="AL1088" i="15" s="1"/>
  <c r="AJ1089" i="15"/>
  <c r="AK1088" i="15" a="1"/>
  <c r="AK1088" i="15" s="1"/>
  <c r="AM1087" i="15" a="1"/>
  <c r="AM1087" i="15" s="1"/>
  <c r="AN1087" i="15" a="1"/>
  <c r="AN1087" i="15" s="1"/>
  <c r="K1090" i="14" s="1"/>
  <c r="F1090" i="14"/>
  <c r="E1090" i="14" l="1"/>
  <c r="I1090" i="14" s="1"/>
  <c r="L1090" i="14"/>
  <c r="G1090" i="14"/>
  <c r="AJ1090" i="15"/>
  <c r="AL1089" i="15" a="1"/>
  <c r="AL1089" i="15" s="1"/>
  <c r="AK1089" i="15" a="1"/>
  <c r="AK1089" i="15" s="1"/>
  <c r="AM1088" i="15" a="1"/>
  <c r="AM1088" i="15" s="1"/>
  <c r="AN1088" i="15" a="1"/>
  <c r="AN1088" i="15" s="1"/>
  <c r="K1091" i="14" s="1"/>
  <c r="F1091" i="14"/>
  <c r="E1091" i="14" l="1"/>
  <c r="I1091" i="14" s="1"/>
  <c r="L1091" i="14"/>
  <c r="G1091" i="14"/>
  <c r="AM1089" i="15" a="1"/>
  <c r="AM1089" i="15" s="1"/>
  <c r="AN1089" i="15" a="1"/>
  <c r="AN1089" i="15" s="1"/>
  <c r="K1092" i="14" s="1"/>
  <c r="F1092" i="14"/>
  <c r="AL1090" i="15" a="1"/>
  <c r="AL1090" i="15" s="1"/>
  <c r="AJ1091" i="15"/>
  <c r="AK1090" i="15" a="1"/>
  <c r="AK1090" i="15" s="1"/>
  <c r="E1092" i="14" l="1"/>
  <c r="I1092" i="14" s="1"/>
  <c r="AJ1092" i="15"/>
  <c r="AL1091" i="15" a="1"/>
  <c r="AL1091" i="15" s="1"/>
  <c r="AK1091" i="15" a="1"/>
  <c r="AK1091" i="15" s="1"/>
  <c r="AM1090" i="15" a="1"/>
  <c r="AM1090" i="15" s="1"/>
  <c r="AN1090" i="15" a="1"/>
  <c r="AN1090" i="15" s="1"/>
  <c r="K1093" i="14" s="1"/>
  <c r="F1093" i="14"/>
  <c r="L1092" i="14"/>
  <c r="G1092" i="14"/>
  <c r="E1093" i="14" l="1"/>
  <c r="I1093" i="14" s="1"/>
  <c r="L1093" i="14"/>
  <c r="G1093" i="14"/>
  <c r="AM1091" i="15" a="1"/>
  <c r="AM1091" i="15" s="1"/>
  <c r="AN1091" i="15" a="1"/>
  <c r="AN1091" i="15" s="1"/>
  <c r="K1094" i="14" s="1"/>
  <c r="F1094" i="14"/>
  <c r="AL1092" i="15" a="1"/>
  <c r="AL1092" i="15" s="1"/>
  <c r="AJ1093" i="15"/>
  <c r="AK1092" i="15" a="1"/>
  <c r="AK1092" i="15" s="1"/>
  <c r="E1094" i="14" l="1"/>
  <c r="I1094" i="14" s="1"/>
  <c r="AJ1094" i="15"/>
  <c r="AL1093" i="15" a="1"/>
  <c r="AL1093" i="15" s="1"/>
  <c r="AK1093" i="15" a="1"/>
  <c r="AK1093" i="15" s="1"/>
  <c r="AM1092" i="15" a="1"/>
  <c r="AM1092" i="15" s="1"/>
  <c r="AN1092" i="15" a="1"/>
  <c r="AN1092" i="15" s="1"/>
  <c r="K1095" i="14" s="1"/>
  <c r="F1095" i="14"/>
  <c r="L1094" i="14"/>
  <c r="G1094" i="14"/>
  <c r="E1095" i="14" l="1"/>
  <c r="I1095" i="14" s="1"/>
  <c r="L1095" i="14"/>
  <c r="G1095" i="14"/>
  <c r="AM1093" i="15" a="1"/>
  <c r="AM1093" i="15" s="1"/>
  <c r="AN1093" i="15" a="1"/>
  <c r="AN1093" i="15" s="1"/>
  <c r="K1096" i="14" s="1"/>
  <c r="F1096" i="14"/>
  <c r="AL1094" i="15" a="1"/>
  <c r="AL1094" i="15" s="1"/>
  <c r="AJ1095" i="15"/>
  <c r="AK1094" i="15" a="1"/>
  <c r="AK1094" i="15" s="1"/>
  <c r="E1096" i="14" l="1"/>
  <c r="I1096" i="14" s="1"/>
  <c r="AL1095" i="15" a="1"/>
  <c r="AL1095" i="15" s="1"/>
  <c r="AJ1096" i="15"/>
  <c r="AK1095" i="15" a="1"/>
  <c r="AK1095" i="15" s="1"/>
  <c r="AM1094" i="15" a="1"/>
  <c r="AM1094" i="15" s="1"/>
  <c r="AN1094" i="15" a="1"/>
  <c r="AN1094" i="15" s="1"/>
  <c r="K1097" i="14" s="1"/>
  <c r="F1097" i="14"/>
  <c r="L1096" i="14"/>
  <c r="G1096" i="14"/>
  <c r="E1097" i="14" l="1"/>
  <c r="I1097" i="14" s="1"/>
  <c r="L1097" i="14"/>
  <c r="G1097" i="14"/>
  <c r="AL1096" i="15" a="1"/>
  <c r="AL1096" i="15" s="1"/>
  <c r="AJ1097" i="15"/>
  <c r="AK1096" i="15" a="1"/>
  <c r="AK1096" i="15" s="1"/>
  <c r="AM1095" i="15" a="1"/>
  <c r="AM1095" i="15" s="1"/>
  <c r="AN1095" i="15" a="1"/>
  <c r="AN1095" i="15" s="1"/>
  <c r="K1098" i="14" s="1"/>
  <c r="F1098" i="14"/>
  <c r="E1098" i="14" l="1"/>
  <c r="I1098" i="14" s="1"/>
  <c r="L1098" i="14"/>
  <c r="G1098" i="14"/>
  <c r="AL1097" i="15" a="1"/>
  <c r="AL1097" i="15" s="1"/>
  <c r="AJ1098" i="15"/>
  <c r="AK1097" i="15" a="1"/>
  <c r="AK1097" i="15" s="1"/>
  <c r="AM1096" i="15" a="1"/>
  <c r="AM1096" i="15" s="1"/>
  <c r="AN1096" i="15" a="1"/>
  <c r="AN1096" i="15" s="1"/>
  <c r="K1099" i="14" s="1"/>
  <c r="F1099" i="14"/>
  <c r="E1099" i="14" l="1"/>
  <c r="I1099" i="14" s="1"/>
  <c r="L1099" i="14"/>
  <c r="G1099" i="14"/>
  <c r="AJ1099" i="15"/>
  <c r="AL1098" i="15" a="1"/>
  <c r="AL1098" i="15" s="1"/>
  <c r="AK1098" i="15" a="1"/>
  <c r="AK1098" i="15" s="1"/>
  <c r="AM1097" i="15" a="1"/>
  <c r="AM1097" i="15" s="1"/>
  <c r="AN1097" i="15" a="1"/>
  <c r="AN1097" i="15" s="1"/>
  <c r="K1100" i="14" s="1"/>
  <c r="F1100" i="14"/>
  <c r="E1100" i="14" l="1"/>
  <c r="I1100" i="14" s="1"/>
  <c r="L1100" i="14"/>
  <c r="G1100" i="14"/>
  <c r="AM1098" i="15" a="1"/>
  <c r="AM1098" i="15" s="1"/>
  <c r="AN1098" i="15" a="1"/>
  <c r="AN1098" i="15" s="1"/>
  <c r="K1101" i="14" s="1"/>
  <c r="F1101" i="14"/>
  <c r="AL1099" i="15" a="1"/>
  <c r="AL1099" i="15" s="1"/>
  <c r="AJ1100" i="15"/>
  <c r="AK1099" i="15" a="1"/>
  <c r="AK1099" i="15" s="1"/>
  <c r="E1101" i="14" l="1"/>
  <c r="I1101" i="14" s="1"/>
  <c r="AJ1101" i="15"/>
  <c r="AL1100" i="15" a="1"/>
  <c r="AL1100" i="15" s="1"/>
  <c r="AK1100" i="15" a="1"/>
  <c r="AK1100" i="15" s="1"/>
  <c r="AM1099" i="15" a="1"/>
  <c r="AM1099" i="15" s="1"/>
  <c r="AN1099" i="15" a="1"/>
  <c r="AN1099" i="15" s="1"/>
  <c r="K1102" i="14" s="1"/>
  <c r="F1102" i="14"/>
  <c r="L1101" i="14"/>
  <c r="G1101" i="14"/>
  <c r="E1102" i="14" l="1"/>
  <c r="I1102" i="14" s="1"/>
  <c r="L1102" i="14"/>
  <c r="G1102" i="14"/>
  <c r="AM1100" i="15" a="1"/>
  <c r="AM1100" i="15" s="1"/>
  <c r="AN1100" i="15" a="1"/>
  <c r="AN1100" i="15" s="1"/>
  <c r="K1103" i="14" s="1"/>
  <c r="F1103" i="14"/>
  <c r="AL1101" i="15" a="1"/>
  <c r="AL1101" i="15" s="1"/>
  <c r="AJ1102" i="15"/>
  <c r="AK1101" i="15" a="1"/>
  <c r="AK1101" i="15" s="1"/>
  <c r="E1103" i="14" l="1"/>
  <c r="I1103" i="14" s="1"/>
  <c r="AL1102" i="15" a="1"/>
  <c r="AL1102" i="15" s="1"/>
  <c r="AJ1103" i="15"/>
  <c r="AK1102" i="15" a="1"/>
  <c r="AK1102" i="15" s="1"/>
  <c r="AM1101" i="15" a="1"/>
  <c r="AM1101" i="15" s="1"/>
  <c r="AN1101" i="15" a="1"/>
  <c r="AN1101" i="15" s="1"/>
  <c r="K1104" i="14" s="1"/>
  <c r="F1104" i="14"/>
  <c r="L1103" i="14"/>
  <c r="G1103" i="14"/>
  <c r="E1104" i="14" l="1"/>
  <c r="I1104" i="14" s="1"/>
  <c r="L1104" i="14"/>
  <c r="G1104" i="14"/>
  <c r="AL1103" i="15" a="1"/>
  <c r="AL1103" i="15" s="1"/>
  <c r="AJ1104" i="15"/>
  <c r="AK1103" i="15" a="1"/>
  <c r="AK1103" i="15" s="1"/>
  <c r="AM1102" i="15" a="1"/>
  <c r="AM1102" i="15" s="1"/>
  <c r="AN1102" i="15" a="1"/>
  <c r="AN1102" i="15" s="1"/>
  <c r="K1105" i="14" s="1"/>
  <c r="F1105" i="14"/>
  <c r="E1105" i="14" l="1"/>
  <c r="I1105" i="14" s="1"/>
  <c r="L1105" i="14"/>
  <c r="G1105" i="14"/>
  <c r="AL1104" i="15" a="1"/>
  <c r="AL1104" i="15" s="1"/>
  <c r="AJ1105" i="15"/>
  <c r="AK1104" i="15" a="1"/>
  <c r="AK1104" i="15" s="1"/>
  <c r="AM1103" i="15" a="1"/>
  <c r="AM1103" i="15" s="1"/>
  <c r="AN1103" i="15" a="1"/>
  <c r="AN1103" i="15" s="1"/>
  <c r="K1106" i="14" s="1"/>
  <c r="F1106" i="14"/>
  <c r="E1106" i="14" l="1"/>
  <c r="I1106" i="14" s="1"/>
  <c r="L1106" i="14"/>
  <c r="G1106" i="14"/>
  <c r="AJ1106" i="15"/>
  <c r="AL1105" i="15" a="1"/>
  <c r="AL1105" i="15" s="1"/>
  <c r="AK1105" i="15" a="1"/>
  <c r="AK1105" i="15" s="1"/>
  <c r="AM1104" i="15" a="1"/>
  <c r="AM1104" i="15" s="1"/>
  <c r="AN1104" i="15" a="1"/>
  <c r="AN1104" i="15" s="1"/>
  <c r="K1107" i="14" s="1"/>
  <c r="F1107" i="14"/>
  <c r="E1107" i="14" l="1"/>
  <c r="I1107" i="14" s="1"/>
  <c r="L1107" i="14"/>
  <c r="G1107" i="14"/>
  <c r="AM1105" i="15" a="1"/>
  <c r="AM1105" i="15" s="1"/>
  <c r="AN1105" i="15" a="1"/>
  <c r="AN1105" i="15" s="1"/>
  <c r="K1108" i="14" s="1"/>
  <c r="F1108" i="14"/>
  <c r="AL1106" i="15" a="1"/>
  <c r="AL1106" i="15" s="1"/>
  <c r="AJ1107" i="15"/>
  <c r="AK1106" i="15" a="1"/>
  <c r="AK1106" i="15" s="1"/>
  <c r="E1108" i="14" l="1"/>
  <c r="I1108" i="14" s="1"/>
  <c r="AJ1108" i="15"/>
  <c r="AL1107" i="15" a="1"/>
  <c r="AL1107" i="15" s="1"/>
  <c r="AK1107" i="15" a="1"/>
  <c r="AK1107" i="15" s="1"/>
  <c r="AM1106" i="15" a="1"/>
  <c r="AM1106" i="15" s="1"/>
  <c r="AN1106" i="15" a="1"/>
  <c r="AN1106" i="15" s="1"/>
  <c r="K1109" i="14" s="1"/>
  <c r="F1109" i="14"/>
  <c r="L1108" i="14"/>
  <c r="G1108" i="14"/>
  <c r="E1109" i="14" l="1"/>
  <c r="I1109" i="14" s="1"/>
  <c r="L1109" i="14"/>
  <c r="G1109" i="14"/>
  <c r="AM1107" i="15" a="1"/>
  <c r="AM1107" i="15" s="1"/>
  <c r="AN1107" i="15" a="1"/>
  <c r="AN1107" i="15" s="1"/>
  <c r="K1110" i="14" s="1"/>
  <c r="F1110" i="14"/>
  <c r="AL1108" i="15" a="1"/>
  <c r="AL1108" i="15" s="1"/>
  <c r="AJ1109" i="15"/>
  <c r="AK1108" i="15" a="1"/>
  <c r="AK1108" i="15" s="1"/>
  <c r="E1110" i="14" l="1"/>
  <c r="I1110" i="14" s="1"/>
  <c r="AJ1110" i="15"/>
  <c r="AL1109" i="15" a="1"/>
  <c r="AL1109" i="15" s="1"/>
  <c r="AK1109" i="15" a="1"/>
  <c r="AK1109" i="15" s="1"/>
  <c r="AM1108" i="15" a="1"/>
  <c r="AM1108" i="15" s="1"/>
  <c r="AN1108" i="15" a="1"/>
  <c r="AN1108" i="15" s="1"/>
  <c r="K1111" i="14" s="1"/>
  <c r="F1111" i="14"/>
  <c r="L1110" i="14"/>
  <c r="G1110" i="14"/>
  <c r="E1111" i="14" l="1"/>
  <c r="I1111" i="14" s="1"/>
  <c r="L1111" i="14"/>
  <c r="G1111" i="14"/>
  <c r="AM1109" i="15" a="1"/>
  <c r="AM1109" i="15" s="1"/>
  <c r="AN1109" i="15" a="1"/>
  <c r="AN1109" i="15" s="1"/>
  <c r="K1112" i="14" s="1"/>
  <c r="F1112" i="14"/>
  <c r="AL1110" i="15" a="1"/>
  <c r="AL1110" i="15" s="1"/>
  <c r="AJ1111" i="15"/>
  <c r="AK1110" i="15" a="1"/>
  <c r="AK1110" i="15" s="1"/>
  <c r="E1112" i="14" l="1"/>
  <c r="I1112" i="14" s="1"/>
  <c r="AL1111" i="15" a="1"/>
  <c r="AL1111" i="15" s="1"/>
  <c r="AJ1112" i="15"/>
  <c r="AK1111" i="15" a="1"/>
  <c r="AK1111" i="15" s="1"/>
  <c r="AM1110" i="15" a="1"/>
  <c r="AM1110" i="15" s="1"/>
  <c r="AN1110" i="15" a="1"/>
  <c r="AN1110" i="15" s="1"/>
  <c r="K1113" i="14" s="1"/>
  <c r="F1113" i="14"/>
  <c r="L1112" i="14"/>
  <c r="G1112" i="14"/>
  <c r="E1113" i="14" l="1"/>
  <c r="I1113" i="14" s="1"/>
  <c r="L1113" i="14"/>
  <c r="G1113" i="14"/>
  <c r="AL1112" i="15" a="1"/>
  <c r="AL1112" i="15" s="1"/>
  <c r="AJ1113" i="15"/>
  <c r="AK1112" i="15" a="1"/>
  <c r="AK1112" i="15" s="1"/>
  <c r="AM1111" i="15" a="1"/>
  <c r="AM1111" i="15" s="1"/>
  <c r="AN1111" i="15" a="1"/>
  <c r="AN1111" i="15" s="1"/>
  <c r="K1114" i="14" s="1"/>
  <c r="F1114" i="14"/>
  <c r="E1114" i="14" l="1"/>
  <c r="I1114" i="14" s="1"/>
  <c r="L1114" i="14"/>
  <c r="G1114" i="14"/>
  <c r="AL1113" i="15" a="1"/>
  <c r="AL1113" i="15" s="1"/>
  <c r="AJ1114" i="15"/>
  <c r="AK1113" i="15" a="1"/>
  <c r="AK1113" i="15" s="1"/>
  <c r="AM1112" i="15" a="1"/>
  <c r="AM1112" i="15" s="1"/>
  <c r="AN1112" i="15" a="1"/>
  <c r="AN1112" i="15" s="1"/>
  <c r="K1115" i="14" s="1"/>
  <c r="F1115" i="14"/>
  <c r="E1115" i="14" l="1"/>
  <c r="I1115" i="14" s="1"/>
  <c r="L1115" i="14"/>
  <c r="G1115" i="14"/>
  <c r="AJ1115" i="15"/>
  <c r="AL1114" i="15" a="1"/>
  <c r="AL1114" i="15" s="1"/>
  <c r="AK1114" i="15" a="1"/>
  <c r="AK1114" i="15" s="1"/>
  <c r="AM1113" i="15" a="1"/>
  <c r="AM1113" i="15" s="1"/>
  <c r="AN1113" i="15" a="1"/>
  <c r="AN1113" i="15" s="1"/>
  <c r="K1116" i="14" s="1"/>
  <c r="F1116" i="14"/>
  <c r="E1116" i="14" l="1"/>
  <c r="I1116" i="14" s="1"/>
  <c r="L1116" i="14"/>
  <c r="G1116" i="14"/>
  <c r="AM1114" i="15" a="1"/>
  <c r="AM1114" i="15" s="1"/>
  <c r="AN1114" i="15" a="1"/>
  <c r="AN1114" i="15" s="1"/>
  <c r="K1117" i="14" s="1"/>
  <c r="F1117" i="14"/>
  <c r="AL1115" i="15" a="1"/>
  <c r="AL1115" i="15" s="1"/>
  <c r="AJ1116" i="15"/>
  <c r="AK1115" i="15" a="1"/>
  <c r="AK1115" i="15" s="1"/>
  <c r="E1117" i="14" l="1"/>
  <c r="I1117" i="14" s="1"/>
  <c r="AJ1117" i="15"/>
  <c r="AL1116" i="15" a="1"/>
  <c r="AL1116" i="15" s="1"/>
  <c r="AK1116" i="15" a="1"/>
  <c r="AK1116" i="15" s="1"/>
  <c r="AM1115" i="15" a="1"/>
  <c r="AM1115" i="15" s="1"/>
  <c r="AN1115" i="15" a="1"/>
  <c r="AN1115" i="15" s="1"/>
  <c r="K1118" i="14" s="1"/>
  <c r="F1118" i="14"/>
  <c r="L1117" i="14"/>
  <c r="G1117" i="14"/>
  <c r="E1118" i="14" l="1"/>
  <c r="I1118" i="14" s="1"/>
  <c r="L1118" i="14"/>
  <c r="G1118" i="14"/>
  <c r="AM1116" i="15" a="1"/>
  <c r="AM1116" i="15" s="1"/>
  <c r="AN1116" i="15" a="1"/>
  <c r="AN1116" i="15" s="1"/>
  <c r="K1119" i="14" s="1"/>
  <c r="F1119" i="14"/>
  <c r="AL1117" i="15" a="1"/>
  <c r="AL1117" i="15" s="1"/>
  <c r="AJ1118" i="15"/>
  <c r="AK1117" i="15" a="1"/>
  <c r="AK1117" i="15" s="1"/>
  <c r="E1119" i="14" l="1"/>
  <c r="I1119" i="14" s="1"/>
  <c r="AL1118" i="15" a="1"/>
  <c r="AL1118" i="15" s="1"/>
  <c r="AJ1119" i="15"/>
  <c r="AK1118" i="15" a="1"/>
  <c r="AK1118" i="15" s="1"/>
  <c r="AM1117" i="15" a="1"/>
  <c r="AM1117" i="15" s="1"/>
  <c r="AN1117" i="15" a="1"/>
  <c r="AN1117" i="15" s="1"/>
  <c r="K1120" i="14" s="1"/>
  <c r="F1120" i="14"/>
  <c r="L1119" i="14"/>
  <c r="G1119" i="14"/>
  <c r="E1120" i="14" l="1"/>
  <c r="I1120" i="14" s="1"/>
  <c r="L1120" i="14"/>
  <c r="G1120" i="14"/>
  <c r="AL1119" i="15" a="1"/>
  <c r="AL1119" i="15" s="1"/>
  <c r="AJ1120" i="15"/>
  <c r="AK1119" i="15" a="1"/>
  <c r="AK1119" i="15" s="1"/>
  <c r="AM1118" i="15" a="1"/>
  <c r="AM1118" i="15" s="1"/>
  <c r="AN1118" i="15" a="1"/>
  <c r="AN1118" i="15" s="1"/>
  <c r="K1121" i="14" s="1"/>
  <c r="F1121" i="14"/>
  <c r="E1121" i="14" l="1"/>
  <c r="I1121" i="14" s="1"/>
  <c r="L1121" i="14"/>
  <c r="G1121" i="14"/>
  <c r="AL1120" i="15" a="1"/>
  <c r="AL1120" i="15" s="1"/>
  <c r="AJ1121" i="15"/>
  <c r="AK1120" i="15" a="1"/>
  <c r="AK1120" i="15" s="1"/>
  <c r="AM1119" i="15" a="1"/>
  <c r="AM1119" i="15" s="1"/>
  <c r="AN1119" i="15" a="1"/>
  <c r="AN1119" i="15" s="1"/>
  <c r="K1122" i="14" s="1"/>
  <c r="F1122" i="14"/>
  <c r="E1122" i="14" l="1"/>
  <c r="I1122" i="14" s="1"/>
  <c r="L1122" i="14"/>
  <c r="G1122" i="14"/>
  <c r="AJ1122" i="15"/>
  <c r="AL1121" i="15" a="1"/>
  <c r="AL1121" i="15" s="1"/>
  <c r="AK1121" i="15" a="1"/>
  <c r="AK1121" i="15" s="1"/>
  <c r="AM1120" i="15" a="1"/>
  <c r="AM1120" i="15" s="1"/>
  <c r="AN1120" i="15" a="1"/>
  <c r="AN1120" i="15" s="1"/>
  <c r="K1123" i="14" s="1"/>
  <c r="F1123" i="14"/>
  <c r="E1123" i="14" l="1"/>
  <c r="I1123" i="14" s="1"/>
  <c r="L1123" i="14"/>
  <c r="G1123" i="14"/>
  <c r="AM1121" i="15" a="1"/>
  <c r="AM1121" i="15" s="1"/>
  <c r="AN1121" i="15" a="1"/>
  <c r="AN1121" i="15" s="1"/>
  <c r="K1124" i="14" s="1"/>
  <c r="F1124" i="14"/>
  <c r="AL1122" i="15" a="1"/>
  <c r="AL1122" i="15" s="1"/>
  <c r="AJ1123" i="15"/>
  <c r="AK1122" i="15" a="1"/>
  <c r="AK1122" i="15" s="1"/>
  <c r="E1124" i="14" l="1"/>
  <c r="I1124" i="14" s="1"/>
  <c r="AJ1124" i="15"/>
  <c r="AL1123" i="15" a="1"/>
  <c r="AL1123" i="15" s="1"/>
  <c r="AK1123" i="15" a="1"/>
  <c r="AK1123" i="15" s="1"/>
  <c r="AM1122" i="15" a="1"/>
  <c r="AM1122" i="15" s="1"/>
  <c r="AN1122" i="15" a="1"/>
  <c r="AN1122" i="15" s="1"/>
  <c r="K1125" i="14" s="1"/>
  <c r="F1125" i="14"/>
  <c r="L1124" i="14"/>
  <c r="G1124" i="14"/>
  <c r="E1125" i="14" l="1"/>
  <c r="I1125" i="14" s="1"/>
  <c r="L1125" i="14"/>
  <c r="G1125" i="14"/>
  <c r="AM1123" i="15" a="1"/>
  <c r="AM1123" i="15" s="1"/>
  <c r="AN1123" i="15" a="1"/>
  <c r="AN1123" i="15" s="1"/>
  <c r="K1126" i="14" s="1"/>
  <c r="F1126" i="14"/>
  <c r="AL1124" i="15" a="1"/>
  <c r="AL1124" i="15" s="1"/>
  <c r="AJ1125" i="15"/>
  <c r="AK1124" i="15" a="1"/>
  <c r="AK1124" i="15" s="1"/>
  <c r="E1126" i="14" l="1"/>
  <c r="I1126" i="14" s="1"/>
  <c r="AJ1126" i="15"/>
  <c r="AL1125" i="15" a="1"/>
  <c r="AL1125" i="15" s="1"/>
  <c r="AK1125" i="15" a="1"/>
  <c r="AK1125" i="15" s="1"/>
  <c r="AM1124" i="15" a="1"/>
  <c r="AM1124" i="15" s="1"/>
  <c r="AN1124" i="15" a="1"/>
  <c r="AN1124" i="15" s="1"/>
  <c r="K1127" i="14" s="1"/>
  <c r="F1127" i="14"/>
  <c r="L1126" i="14"/>
  <c r="G1126" i="14"/>
  <c r="E1127" i="14" l="1"/>
  <c r="I1127" i="14" s="1"/>
  <c r="L1127" i="14"/>
  <c r="G1127" i="14"/>
  <c r="AM1125" i="15" a="1"/>
  <c r="AM1125" i="15" s="1"/>
  <c r="AN1125" i="15" a="1"/>
  <c r="AN1125" i="15" s="1"/>
  <c r="K1128" i="14" s="1"/>
  <c r="F1128" i="14"/>
  <c r="AL1126" i="15" a="1"/>
  <c r="AL1126" i="15" s="1"/>
  <c r="AJ1127" i="15"/>
  <c r="AK1126" i="15" a="1"/>
  <c r="AK1126" i="15" s="1"/>
  <c r="E1128" i="14" l="1"/>
  <c r="I1128" i="14" s="1"/>
  <c r="AL1127" i="15" a="1"/>
  <c r="AL1127" i="15" s="1"/>
  <c r="AJ1128" i="15"/>
  <c r="AK1127" i="15" a="1"/>
  <c r="AK1127" i="15" s="1"/>
  <c r="AM1126" i="15" a="1"/>
  <c r="AM1126" i="15" s="1"/>
  <c r="AN1126" i="15" a="1"/>
  <c r="AN1126" i="15" s="1"/>
  <c r="K1129" i="14" s="1"/>
  <c r="F1129" i="14"/>
  <c r="L1128" i="14"/>
  <c r="G1128" i="14"/>
  <c r="E1129" i="14" l="1"/>
  <c r="I1129" i="14" s="1"/>
  <c r="L1129" i="14"/>
  <c r="G1129" i="14"/>
  <c r="AL1128" i="15" a="1"/>
  <c r="AL1128" i="15" s="1"/>
  <c r="AJ1129" i="15"/>
  <c r="AK1128" i="15" a="1"/>
  <c r="AK1128" i="15" s="1"/>
  <c r="AM1127" i="15" a="1"/>
  <c r="AM1127" i="15" s="1"/>
  <c r="AN1127" i="15" a="1"/>
  <c r="AN1127" i="15" s="1"/>
  <c r="K1130" i="14" s="1"/>
  <c r="F1130" i="14"/>
  <c r="E1130" i="14" l="1"/>
  <c r="I1130" i="14" s="1"/>
  <c r="L1130" i="14"/>
  <c r="G1130" i="14"/>
  <c r="AL1129" i="15" a="1"/>
  <c r="AL1129" i="15" s="1"/>
  <c r="AJ1130" i="15"/>
  <c r="AK1129" i="15" a="1"/>
  <c r="AK1129" i="15" s="1"/>
  <c r="AM1128" i="15" a="1"/>
  <c r="AM1128" i="15" s="1"/>
  <c r="AN1128" i="15" a="1"/>
  <c r="AN1128" i="15" s="1"/>
  <c r="K1131" i="14" s="1"/>
  <c r="F1131" i="14"/>
  <c r="E1131" i="14" l="1"/>
  <c r="I1131" i="14" s="1"/>
  <c r="L1131" i="14"/>
  <c r="G1131" i="14"/>
  <c r="AJ1131" i="15"/>
  <c r="AL1130" i="15" a="1"/>
  <c r="AL1130" i="15" s="1"/>
  <c r="AK1130" i="15" a="1"/>
  <c r="AK1130" i="15" s="1"/>
  <c r="AM1129" i="15" a="1"/>
  <c r="AM1129" i="15" s="1"/>
  <c r="AN1129" i="15" a="1"/>
  <c r="AN1129" i="15" s="1"/>
  <c r="K1132" i="14" s="1"/>
  <c r="F1132" i="14"/>
  <c r="E1132" i="14" l="1"/>
  <c r="I1132" i="14" s="1"/>
  <c r="L1132" i="14"/>
  <c r="G1132" i="14"/>
  <c r="AM1130" i="15" a="1"/>
  <c r="AM1130" i="15" s="1"/>
  <c r="AN1130" i="15" a="1"/>
  <c r="AN1130" i="15" s="1"/>
  <c r="K1133" i="14" s="1"/>
  <c r="F1133" i="14"/>
  <c r="AL1131" i="15" a="1"/>
  <c r="AL1131" i="15" s="1"/>
  <c r="AJ1132" i="15"/>
  <c r="AK1131" i="15" a="1"/>
  <c r="AK1131" i="15" s="1"/>
  <c r="E1133" i="14" l="1"/>
  <c r="I1133" i="14" s="1"/>
  <c r="AJ1133" i="15"/>
  <c r="AL1132" i="15" a="1"/>
  <c r="AL1132" i="15" s="1"/>
  <c r="AK1132" i="15" a="1"/>
  <c r="AK1132" i="15" s="1"/>
  <c r="AM1131" i="15" a="1"/>
  <c r="AM1131" i="15" s="1"/>
  <c r="AN1131" i="15" a="1"/>
  <c r="AN1131" i="15" s="1"/>
  <c r="K1134" i="14" s="1"/>
  <c r="F1134" i="14"/>
  <c r="L1133" i="14"/>
  <c r="G1133" i="14"/>
  <c r="E1134" i="14" l="1"/>
  <c r="I1134" i="14" s="1"/>
  <c r="L1134" i="14"/>
  <c r="G1134" i="14"/>
  <c r="AM1132" i="15" a="1"/>
  <c r="AM1132" i="15" s="1"/>
  <c r="AN1132" i="15" a="1"/>
  <c r="AN1132" i="15" s="1"/>
  <c r="K1135" i="14" s="1"/>
  <c r="F1135" i="14"/>
  <c r="AL1133" i="15" a="1"/>
  <c r="AL1133" i="15" s="1"/>
  <c r="AJ1134" i="15"/>
  <c r="AK1133" i="15" a="1"/>
  <c r="AK1133" i="15" s="1"/>
  <c r="E1135" i="14" l="1"/>
  <c r="I1135" i="14" s="1"/>
  <c r="AL1134" i="15" a="1"/>
  <c r="AL1134" i="15" s="1"/>
  <c r="AJ1135" i="15"/>
  <c r="AK1134" i="15" a="1"/>
  <c r="AK1134" i="15" s="1"/>
  <c r="AM1133" i="15" a="1"/>
  <c r="AM1133" i="15" s="1"/>
  <c r="AN1133" i="15" a="1"/>
  <c r="AN1133" i="15" s="1"/>
  <c r="K1136" i="14" s="1"/>
  <c r="F1136" i="14"/>
  <c r="L1135" i="14"/>
  <c r="G1135" i="14"/>
  <c r="E1136" i="14" l="1"/>
  <c r="I1136" i="14" s="1"/>
  <c r="L1136" i="14"/>
  <c r="G1136" i="14"/>
  <c r="AL1135" i="15" a="1"/>
  <c r="AL1135" i="15" s="1"/>
  <c r="AJ1136" i="15"/>
  <c r="AK1135" i="15" a="1"/>
  <c r="AK1135" i="15" s="1"/>
  <c r="AM1134" i="15" a="1"/>
  <c r="AM1134" i="15" s="1"/>
  <c r="AN1134" i="15" a="1"/>
  <c r="AN1134" i="15" s="1"/>
  <c r="K1137" i="14" s="1"/>
  <c r="F1137" i="14"/>
  <c r="E1137" i="14" l="1"/>
  <c r="I1137" i="14" s="1"/>
  <c r="L1137" i="14"/>
  <c r="G1137" i="14"/>
  <c r="AL1136" i="15" a="1"/>
  <c r="AL1136" i="15" s="1"/>
  <c r="AJ1137" i="15"/>
  <c r="AJ1" i="15" s="1"/>
  <c r="AK1136" i="15" a="1"/>
  <c r="AK1136" i="15" s="1"/>
  <c r="AM1135" i="15" a="1"/>
  <c r="AM1135" i="15" s="1"/>
  <c r="AN1135" i="15" a="1"/>
  <c r="AN1135" i="15" s="1"/>
  <c r="K1138" i="14" s="1"/>
  <c r="F1138" i="14"/>
  <c r="E1138" i="14" l="1"/>
  <c r="I1138" i="14" s="1"/>
  <c r="L1138" i="14"/>
  <c r="G1138" i="14"/>
  <c r="AL1137" i="15" a="1"/>
  <c r="AL1137" i="15" s="1"/>
  <c r="AK1137" i="15" a="1"/>
  <c r="AK1137" i="15" s="1"/>
  <c r="AM1136" i="15" a="1"/>
  <c r="AM1136" i="15" s="1"/>
  <c r="AN1136" i="15" a="1"/>
  <c r="AN1136" i="15" s="1"/>
  <c r="K1139" i="14" s="1"/>
  <c r="F1139" i="14"/>
  <c r="T93" i="15" l="1" a="1"/>
  <c r="T93" i="15" s="1"/>
  <c r="T187" i="15" a="1"/>
  <c r="T187" i="15" s="1"/>
  <c r="T135" i="15" a="1"/>
  <c r="T135" i="15" s="1"/>
  <c r="T44" i="15" a="1"/>
  <c r="T44" i="15" s="1"/>
  <c r="T262" i="15" a="1"/>
  <c r="T262" i="15" s="1"/>
  <c r="E1139" i="14"/>
  <c r="I1139" i="14" s="1"/>
  <c r="L1139" i="14"/>
  <c r="G1139" i="14"/>
  <c r="AM1137" i="15" a="1"/>
  <c r="AM1137" i="15" s="1"/>
  <c r="F4" i="16" s="1"/>
  <c r="AN1137" i="15" a="1"/>
  <c r="AN1137" i="15" s="1"/>
  <c r="K1140" i="14" s="1"/>
  <c r="F1140" i="14"/>
  <c r="T128" i="15" l="1" a="1"/>
  <c r="T128" i="15" s="1"/>
  <c r="T54" i="15" a="1"/>
  <c r="T54" i="15" s="1"/>
  <c r="T14" i="15" a="1"/>
  <c r="T14" i="15" s="1"/>
  <c r="T226" i="15" a="1"/>
  <c r="T226" i="15" s="1"/>
  <c r="T163" i="15" a="1"/>
  <c r="T163" i="15" s="1"/>
  <c r="T109" i="15" a="1"/>
  <c r="T109" i="15" s="1"/>
  <c r="T130" i="15" a="1"/>
  <c r="T130" i="15" s="1"/>
  <c r="T106" i="15" a="1"/>
  <c r="T106" i="15" s="1"/>
  <c r="T64" i="15" a="1"/>
  <c r="T64" i="15" s="1"/>
  <c r="T208" i="15" a="1"/>
  <c r="T208" i="15" s="1"/>
  <c r="T97" i="15" a="1"/>
  <c r="T97" i="15" s="1"/>
  <c r="T40" i="15" a="1"/>
  <c r="T40" i="15" s="1"/>
  <c r="T85" i="15" a="1"/>
  <c r="T85" i="15" s="1"/>
  <c r="T6" i="15" a="1"/>
  <c r="T6" i="15" s="1"/>
  <c r="T43" i="15" a="1"/>
  <c r="T43" i="15" s="1"/>
  <c r="T250" i="15" a="1"/>
  <c r="T250" i="15" s="1"/>
  <c r="T61" i="15" a="1"/>
  <c r="T61" i="15" s="1"/>
  <c r="T160" i="15" a="1"/>
  <c r="T160" i="15" s="1"/>
  <c r="T204" i="15" a="1"/>
  <c r="T204" i="15" s="1"/>
  <c r="T67" i="15" a="1"/>
  <c r="T67" i="15" s="1"/>
  <c r="T138" i="15" a="1"/>
  <c r="T138" i="15" s="1"/>
  <c r="T92" i="15" a="1"/>
  <c r="T92" i="15" s="1"/>
  <c r="T123" i="15" a="1"/>
  <c r="T123" i="15" s="1"/>
  <c r="T225" i="15" a="1"/>
  <c r="T225" i="15" s="1"/>
  <c r="T126" i="15" a="1"/>
  <c r="T126" i="15" s="1"/>
  <c r="T104" i="15" a="1"/>
  <c r="T104" i="15" s="1"/>
  <c r="T89" i="15" a="1"/>
  <c r="T89" i="15" s="1"/>
  <c r="T189" i="15" a="1"/>
  <c r="T189" i="15" s="1"/>
  <c r="T87" i="15" a="1"/>
  <c r="T87" i="15" s="1"/>
  <c r="T76" i="15" a="1"/>
  <c r="T76" i="15" s="1"/>
  <c r="T102" i="15" a="1"/>
  <c r="T102" i="15" s="1"/>
  <c r="T181" i="15" a="1"/>
  <c r="T181" i="15" s="1"/>
  <c r="T72" i="15" a="1"/>
  <c r="T72" i="15" s="1"/>
  <c r="T91" i="15" a="1"/>
  <c r="T91" i="15" s="1"/>
  <c r="T232" i="15" a="1"/>
  <c r="T232" i="15" s="1"/>
  <c r="T207" i="15" a="1"/>
  <c r="T207" i="15" s="1"/>
  <c r="T230" i="15" a="1"/>
  <c r="T230" i="15" s="1"/>
  <c r="T111" i="15" a="1"/>
  <c r="T111" i="15" s="1"/>
  <c r="T88" i="15" a="1"/>
  <c r="T88" i="15" s="1"/>
  <c r="T201" i="15" a="1"/>
  <c r="T201" i="15" s="1"/>
  <c r="T94" i="15" a="1"/>
  <c r="T94" i="15" s="1"/>
  <c r="T178" i="15" a="1"/>
  <c r="T178" i="15" s="1"/>
  <c r="T227" i="15" a="1"/>
  <c r="T227" i="15" s="1"/>
  <c r="T15" i="15" a="1"/>
  <c r="T15" i="15" s="1"/>
  <c r="T78" i="15" a="1"/>
  <c r="T78" i="15" s="1"/>
  <c r="T24" i="15" a="1"/>
  <c r="T24" i="15" s="1"/>
  <c r="T219" i="15" a="1"/>
  <c r="T219" i="15" s="1"/>
  <c r="T18" i="15" a="1"/>
  <c r="T18" i="15" s="1"/>
  <c r="T121" i="15" a="1"/>
  <c r="T121" i="15" s="1"/>
  <c r="T249" i="15" a="1"/>
  <c r="T249" i="15" s="1"/>
  <c r="T125" i="15" a="1"/>
  <c r="T125" i="15" s="1"/>
  <c r="T117" i="15" a="1"/>
  <c r="T117" i="15" s="1"/>
  <c r="T222" i="15" a="1"/>
  <c r="T222" i="15" s="1"/>
  <c r="T247" i="15" a="1"/>
  <c r="T247" i="15" s="1"/>
  <c r="T37" i="15" a="1"/>
  <c r="T37" i="15" s="1"/>
  <c r="T179" i="15" a="1"/>
  <c r="T179" i="15" s="1"/>
  <c r="T112" i="15" a="1"/>
  <c r="T112" i="15" s="1"/>
  <c r="T191" i="15" a="1"/>
  <c r="T191" i="15" s="1"/>
  <c r="T263" i="15" a="1"/>
  <c r="T263" i="15" s="1"/>
  <c r="T51" i="15" a="1"/>
  <c r="T51" i="15" s="1"/>
  <c r="T157" i="15" a="1"/>
  <c r="T157" i="15" s="1"/>
  <c r="T120" i="15" a="1"/>
  <c r="T120" i="15" s="1"/>
  <c r="T5" i="15" a="1"/>
  <c r="T5" i="15" s="1"/>
  <c r="T153" i="15" a="1"/>
  <c r="T153" i="15" s="1"/>
  <c r="T136" i="15" a="1"/>
  <c r="T136" i="15" s="1"/>
  <c r="T9" i="15" a="1"/>
  <c r="T9" i="15" s="1"/>
  <c r="T172" i="15" a="1"/>
  <c r="T172" i="15" s="1"/>
  <c r="T144" i="15" a="1"/>
  <c r="T144" i="15" s="1"/>
  <c r="T7" i="15" a="1"/>
  <c r="T7" i="15" s="1"/>
  <c r="T261" i="15" a="1"/>
  <c r="T261" i="15" s="1"/>
  <c r="T132" i="15" a="1"/>
  <c r="T132" i="15" s="1"/>
  <c r="T63" i="15" a="1"/>
  <c r="T63" i="15" s="1"/>
  <c r="T50" i="15" a="1"/>
  <c r="T50" i="15" s="1"/>
  <c r="T42" i="15" a="1"/>
  <c r="T42" i="15" s="1"/>
  <c r="T60" i="15" a="1"/>
  <c r="T60" i="15" s="1"/>
  <c r="T206" i="15" a="1"/>
  <c r="T206" i="15" s="1"/>
  <c r="T246" i="15" a="1"/>
  <c r="T246" i="15" s="1"/>
  <c r="T252" i="15" a="1"/>
  <c r="T252" i="15" s="1"/>
  <c r="T159" i="15" a="1"/>
  <c r="T159" i="15" s="1"/>
  <c r="T156" i="15" a="1"/>
  <c r="T156" i="15" s="1"/>
  <c r="T107" i="15" a="1"/>
  <c r="T107" i="15" s="1"/>
  <c r="T66" i="15" a="1"/>
  <c r="T66" i="15" s="1"/>
  <c r="T118" i="15" a="1"/>
  <c r="T118" i="15" s="1"/>
  <c r="T158" i="15" a="1"/>
  <c r="T158" i="15" s="1"/>
  <c r="T131" i="15" a="1"/>
  <c r="T131" i="15" s="1"/>
  <c r="T152" i="15" a="1"/>
  <c r="T152" i="15" s="1"/>
  <c r="T234" i="15" a="1"/>
  <c r="T234" i="15" s="1"/>
  <c r="T110" i="15" a="1"/>
  <c r="T110" i="15" s="1"/>
  <c r="T134" i="15" a="1"/>
  <c r="T134" i="15" s="1"/>
  <c r="T73" i="15" a="1"/>
  <c r="T73" i="15" s="1"/>
  <c r="T16" i="15" a="1"/>
  <c r="T16" i="15" s="1"/>
  <c r="T137" i="15" a="1"/>
  <c r="T137" i="15" s="1"/>
  <c r="T240" i="15" a="1"/>
  <c r="T240" i="15" s="1"/>
  <c r="T116" i="15" a="1"/>
  <c r="T116" i="15" s="1"/>
  <c r="T188" i="15" a="1"/>
  <c r="T188" i="15" s="1"/>
  <c r="T257" i="15" a="1"/>
  <c r="T257" i="15" s="1"/>
  <c r="T197" i="15" a="1"/>
  <c r="T197" i="15" s="1"/>
  <c r="T31" i="15" a="1"/>
  <c r="T31" i="15" s="1"/>
  <c r="T140" i="15" a="1"/>
  <c r="T140" i="15" s="1"/>
  <c r="T45" i="15" a="1"/>
  <c r="T45" i="15" s="1"/>
  <c r="T145" i="15" a="1"/>
  <c r="T145" i="15" s="1"/>
  <c r="T251" i="15" a="1"/>
  <c r="T251" i="15" s="1"/>
  <c r="T175" i="15" a="1"/>
  <c r="T175" i="15" s="1"/>
  <c r="T108" i="15" a="1"/>
  <c r="T108" i="15" s="1"/>
  <c r="T218" i="15" a="1"/>
  <c r="T218" i="15" s="1"/>
  <c r="T184" i="15" a="1"/>
  <c r="T184" i="15" s="1"/>
  <c r="T235" i="15" a="1"/>
  <c r="T235" i="15" s="1"/>
  <c r="T211" i="15" a="1"/>
  <c r="T211" i="15" s="1"/>
  <c r="T21" i="15" a="1"/>
  <c r="T21" i="15" s="1"/>
  <c r="T220" i="15" a="1"/>
  <c r="T220" i="15" s="1"/>
  <c r="T168" i="15" a="1"/>
  <c r="T168" i="15" s="1"/>
  <c r="T20" i="15" a="1"/>
  <c r="T20" i="15" s="1"/>
  <c r="T32" i="15" a="1"/>
  <c r="T32" i="15" s="1"/>
  <c r="T56" i="15" a="1"/>
  <c r="T56" i="15" s="1"/>
  <c r="T79" i="15" a="1"/>
  <c r="T79" i="15" s="1"/>
  <c r="T183" i="15" a="1"/>
  <c r="T183" i="15" s="1"/>
  <c r="T166" i="15" a="1"/>
  <c r="T166" i="15" s="1"/>
  <c r="T190" i="15" a="1"/>
  <c r="T190" i="15" s="1"/>
  <c r="T113" i="15" a="1"/>
  <c r="T113" i="15" s="1"/>
  <c r="T265" i="15" a="1"/>
  <c r="T265" i="15" s="1"/>
  <c r="T103" i="15" a="1"/>
  <c r="T103" i="15" s="1"/>
  <c r="T254" i="15" a="1"/>
  <c r="T254" i="15" s="1"/>
  <c r="T39" i="15" a="1"/>
  <c r="T39" i="15" s="1"/>
  <c r="T86" i="15" a="1"/>
  <c r="T86" i="15" s="1"/>
  <c r="T272" i="15" a="1"/>
  <c r="T272" i="15" s="1"/>
  <c r="T77" i="15" a="1"/>
  <c r="T77" i="15" s="1"/>
  <c r="T169" i="15" a="1"/>
  <c r="T169" i="15" s="1"/>
  <c r="T69" i="15" a="1"/>
  <c r="T69" i="15" s="1"/>
  <c r="T255" i="15" a="1"/>
  <c r="T255" i="15" s="1"/>
  <c r="T96" i="15" a="1"/>
  <c r="T96" i="15" s="1"/>
  <c r="T105" i="15" a="1"/>
  <c r="T105" i="15" s="1"/>
  <c r="T151" i="15" a="1"/>
  <c r="T151" i="15" s="1"/>
  <c r="T33" i="15" a="1"/>
  <c r="T33" i="15" s="1"/>
  <c r="T129" i="15" a="1"/>
  <c r="T129" i="15" s="1"/>
  <c r="T57" i="15" a="1"/>
  <c r="T57" i="15" s="1"/>
  <c r="T196" i="15" a="1"/>
  <c r="T196" i="15" s="1"/>
  <c r="T233" i="15" a="1"/>
  <c r="T233" i="15" s="1"/>
  <c r="T242" i="15" a="1"/>
  <c r="T242" i="15" s="1"/>
  <c r="T12" i="15" a="1"/>
  <c r="T12" i="15" s="1"/>
  <c r="T23" i="15" a="1"/>
  <c r="T23" i="15" s="1"/>
  <c r="T143" i="15" a="1"/>
  <c r="T143" i="15" s="1"/>
  <c r="T25" i="15" a="1"/>
  <c r="T25" i="15" s="1"/>
  <c r="T215" i="15" a="1"/>
  <c r="T215" i="15" s="1"/>
  <c r="T256" i="15" a="1"/>
  <c r="T256" i="15" s="1"/>
  <c r="T216" i="15" a="1"/>
  <c r="T216" i="15" s="1"/>
  <c r="T238" i="15" a="1"/>
  <c r="T238" i="15" s="1"/>
  <c r="T199" i="15" a="1"/>
  <c r="T199" i="15" s="1"/>
  <c r="T146" i="15" a="1"/>
  <c r="T146" i="15" s="1"/>
  <c r="T221" i="15" a="1"/>
  <c r="T221" i="15" s="1"/>
  <c r="T82" i="15" a="1"/>
  <c r="T82" i="15" s="1"/>
  <c r="T258" i="15" a="1"/>
  <c r="T258" i="15" s="1"/>
  <c r="T148" i="15" a="1"/>
  <c r="T148" i="15" s="1"/>
  <c r="T8" i="15" a="1"/>
  <c r="T8" i="15" s="1"/>
  <c r="T74" i="15" a="1"/>
  <c r="T74" i="15" s="1"/>
  <c r="T193" i="15" a="1"/>
  <c r="T193" i="15" s="1"/>
  <c r="T203" i="15" a="1"/>
  <c r="T203" i="15" s="1"/>
  <c r="T210" i="15" a="1"/>
  <c r="T210" i="15" s="1"/>
  <c r="T49" i="15" a="1"/>
  <c r="T49" i="15" s="1"/>
  <c r="T165" i="15" a="1"/>
  <c r="T165" i="15" s="1"/>
  <c r="T266" i="15" a="1"/>
  <c r="T266" i="15" s="1"/>
  <c r="T62" i="15" a="1"/>
  <c r="T62" i="15" s="1"/>
  <c r="T176" i="15" a="1"/>
  <c r="T176" i="15" s="1"/>
  <c r="T133" i="15" a="1"/>
  <c r="T133" i="15" s="1"/>
  <c r="T174" i="15" a="1"/>
  <c r="T174" i="15" s="1"/>
  <c r="T237" i="15" a="1"/>
  <c r="T237" i="15" s="1"/>
  <c r="T11" i="15" a="1"/>
  <c r="T11" i="15" s="1"/>
  <c r="T223" i="15" a="1"/>
  <c r="T223" i="15" s="1"/>
  <c r="T205" i="15" a="1"/>
  <c r="T205" i="15" s="1"/>
  <c r="T245" i="15" a="1"/>
  <c r="T245" i="15" s="1"/>
  <c r="T114" i="15" a="1"/>
  <c r="T114" i="15" s="1"/>
  <c r="T170" i="15" a="1"/>
  <c r="T170" i="15" s="1"/>
  <c r="T99" i="15" a="1"/>
  <c r="T99" i="15" s="1"/>
  <c r="T119" i="15" a="1"/>
  <c r="T119" i="15" s="1"/>
  <c r="T194" i="15" a="1"/>
  <c r="T194" i="15" s="1"/>
  <c r="T161" i="15" a="1"/>
  <c r="T161" i="15" s="1"/>
  <c r="T200" i="15" a="1"/>
  <c r="T200" i="15" s="1"/>
  <c r="T239" i="15" a="1"/>
  <c r="T239" i="15" s="1"/>
  <c r="T36" i="15" a="1"/>
  <c r="T36" i="15" s="1"/>
  <c r="T185" i="15" a="1"/>
  <c r="T185" i="15" s="1"/>
  <c r="T68" i="15" a="1"/>
  <c r="T68" i="15" s="1"/>
  <c r="T202" i="15" a="1"/>
  <c r="T202" i="15" s="1"/>
  <c r="T269" i="15" a="1"/>
  <c r="T269" i="15" s="1"/>
  <c r="T141" i="15" a="1"/>
  <c r="T141" i="15" s="1"/>
  <c r="T164" i="15" a="1"/>
  <c r="T164" i="15" s="1"/>
  <c r="T244" i="15" a="1"/>
  <c r="T244" i="15" s="1"/>
  <c r="T224" i="15" a="1"/>
  <c r="T224" i="15" s="1"/>
  <c r="T27" i="15" a="1"/>
  <c r="T27" i="15" s="1"/>
  <c r="T127" i="15" a="1"/>
  <c r="T127" i="15" s="1"/>
  <c r="T248" i="15" a="1"/>
  <c r="T248" i="15" s="1"/>
  <c r="T271" i="15" a="1"/>
  <c r="T271" i="15" s="1"/>
  <c r="T46" i="15" a="1"/>
  <c r="T46" i="15" s="1"/>
  <c r="T195" i="15" a="1"/>
  <c r="T195" i="15" s="1"/>
  <c r="T122" i="15" a="1"/>
  <c r="T122" i="15" s="1"/>
  <c r="T90" i="15" a="1"/>
  <c r="T90" i="15" s="1"/>
  <c r="T98" i="15" a="1"/>
  <c r="T98" i="15" s="1"/>
  <c r="T100" i="15" a="1"/>
  <c r="T100" i="15" s="1"/>
  <c r="T213" i="15" a="1"/>
  <c r="T213" i="15" s="1"/>
  <c r="T71" i="15" a="1"/>
  <c r="T71" i="15" s="1"/>
  <c r="T267" i="15" a="1"/>
  <c r="T267" i="15" s="1"/>
  <c r="T217" i="15" a="1"/>
  <c r="T217" i="15" s="1"/>
  <c r="T243" i="15" a="1"/>
  <c r="T243" i="15" s="1"/>
  <c r="T65" i="15" a="1"/>
  <c r="T65" i="15" s="1"/>
  <c r="T268" i="15" a="1"/>
  <c r="T268" i="15" s="1"/>
  <c r="T41" i="15" a="1"/>
  <c r="T41" i="15" s="1"/>
  <c r="T55" i="15" a="1"/>
  <c r="T55" i="15" s="1"/>
  <c r="T28" i="15" a="1"/>
  <c r="T28" i="15" s="1"/>
  <c r="T29" i="15" a="1"/>
  <c r="T29" i="15" s="1"/>
  <c r="T260" i="15" a="1"/>
  <c r="T260" i="15" s="1"/>
  <c r="T142" i="15" a="1"/>
  <c r="T142" i="15" s="1"/>
  <c r="T154" i="15" a="1"/>
  <c r="T154" i="15" s="1"/>
  <c r="T231" i="15" a="1"/>
  <c r="T231" i="15" s="1"/>
  <c r="T84" i="15" a="1"/>
  <c r="T84" i="15" s="1"/>
  <c r="T228" i="15" a="1"/>
  <c r="T228" i="15" s="1"/>
  <c r="T241" i="15" a="1"/>
  <c r="T241" i="15" s="1"/>
  <c r="T115" i="15" a="1"/>
  <c r="T115" i="15" s="1"/>
  <c r="T259" i="15" a="1"/>
  <c r="T259" i="15" s="1"/>
  <c r="T95" i="15" a="1"/>
  <c r="T95" i="15" s="1"/>
  <c r="T192" i="15" a="1"/>
  <c r="T192" i="15" s="1"/>
  <c r="T30" i="15" a="1"/>
  <c r="T30" i="15" s="1"/>
  <c r="T214" i="15" a="1"/>
  <c r="T214" i="15" s="1"/>
  <c r="T155" i="15" a="1"/>
  <c r="T155" i="15" s="1"/>
  <c r="T180" i="15" a="1"/>
  <c r="T180" i="15" s="1"/>
  <c r="T22" i="15" a="1"/>
  <c r="T22" i="15" s="1"/>
  <c r="T48" i="15" a="1"/>
  <c r="T48" i="15" s="1"/>
  <c r="T139" i="15" a="1"/>
  <c r="T139" i="15" s="1"/>
  <c r="T209" i="15" a="1"/>
  <c r="T209" i="15" s="1"/>
  <c r="T173" i="15" a="1"/>
  <c r="T173" i="15" s="1"/>
  <c r="T270" i="15" a="1"/>
  <c r="T270" i="15" s="1"/>
  <c r="T17" i="15" a="1"/>
  <c r="T17" i="15" s="1"/>
  <c r="T147" i="15" a="1"/>
  <c r="T147" i="15" s="1"/>
  <c r="T19" i="15" a="1"/>
  <c r="T19" i="15" s="1"/>
  <c r="T58" i="15" a="1"/>
  <c r="T58" i="15" s="1"/>
  <c r="T38" i="15" a="1"/>
  <c r="T38" i="15" s="1"/>
  <c r="T101" i="15" a="1"/>
  <c r="T101" i="15" s="1"/>
  <c r="T81" i="15" a="1"/>
  <c r="T81" i="15" s="1"/>
  <c r="T253" i="15" a="1"/>
  <c r="T253" i="15" s="1"/>
  <c r="T59" i="15" a="1"/>
  <c r="T59" i="15" s="1"/>
  <c r="T124" i="15" a="1"/>
  <c r="T124" i="15" s="1"/>
  <c r="T13" i="15" a="1"/>
  <c r="T13" i="15" s="1"/>
  <c r="T171" i="15" a="1"/>
  <c r="T171" i="15" s="1"/>
  <c r="T186" i="15" a="1"/>
  <c r="T186" i="15" s="1"/>
  <c r="T229" i="15" a="1"/>
  <c r="T229" i="15" s="1"/>
  <c r="T4" i="15" a="1"/>
  <c r="T4" i="15" s="1"/>
  <c r="T70" i="15" a="1"/>
  <c r="T70" i="15" s="1"/>
  <c r="T47" i="15" a="1"/>
  <c r="T47" i="15" s="1"/>
  <c r="T26" i="15" a="1"/>
  <c r="T26" i="15" s="1"/>
  <c r="T162" i="15" a="1"/>
  <c r="T162" i="15" s="1"/>
  <c r="T34" i="15" a="1"/>
  <c r="T34" i="15" s="1"/>
  <c r="T80" i="15" a="1"/>
  <c r="T80" i="15" s="1"/>
  <c r="T83" i="15" a="1"/>
  <c r="T83" i="15" s="1"/>
  <c r="T198" i="15" a="1"/>
  <c r="T198" i="15" s="1"/>
  <c r="T52" i="15" a="1"/>
  <c r="T52" i="15" s="1"/>
  <c r="T264" i="15" a="1"/>
  <c r="T264" i="15" s="1"/>
  <c r="T53" i="15" a="1"/>
  <c r="T53" i="15" s="1"/>
  <c r="T167" i="15" a="1"/>
  <c r="T167" i="15" s="1"/>
  <c r="T149" i="15" a="1"/>
  <c r="T149" i="15" s="1"/>
  <c r="T150" i="15" a="1"/>
  <c r="T150" i="15" s="1"/>
  <c r="T182" i="15" a="1"/>
  <c r="T182" i="15" s="1"/>
  <c r="T35" i="15" a="1"/>
  <c r="T35" i="15" s="1"/>
  <c r="T212" i="15" a="1"/>
  <c r="T212" i="15" s="1"/>
  <c r="T177" i="15" a="1"/>
  <c r="T177" i="15" s="1"/>
  <c r="T236" i="15" a="1"/>
  <c r="T236" i="15" s="1"/>
  <c r="T75" i="15" a="1"/>
  <c r="T75" i="15" s="1"/>
  <c r="T10" i="15" a="1"/>
  <c r="T10" i="15" s="1"/>
  <c r="G10" i="16"/>
  <c r="G17" i="16"/>
  <c r="G13" i="16"/>
  <c r="G35" i="16"/>
  <c r="G59" i="16"/>
  <c r="G34" i="16"/>
  <c r="G61" i="16"/>
  <c r="G26" i="16"/>
  <c r="G62" i="16"/>
  <c r="G64" i="16"/>
  <c r="G49" i="16"/>
  <c r="G6" i="16"/>
  <c r="G27" i="16"/>
  <c r="G18" i="16"/>
  <c r="G45" i="16"/>
  <c r="G69" i="16"/>
  <c r="G30" i="16"/>
  <c r="G63" i="16"/>
  <c r="G5" i="16"/>
  <c r="G20" i="16"/>
  <c r="G70" i="16"/>
  <c r="G9" i="16"/>
  <c r="G81" i="16"/>
  <c r="G50" i="16"/>
  <c r="G41" i="16"/>
  <c r="G54" i="16"/>
  <c r="G80" i="16"/>
  <c r="G38" i="16"/>
  <c r="G52" i="16"/>
  <c r="G51" i="16"/>
  <c r="G55" i="16"/>
  <c r="G29" i="16"/>
  <c r="G60" i="16"/>
  <c r="G46" i="16"/>
  <c r="G72" i="16"/>
  <c r="G75" i="16"/>
  <c r="G58" i="16"/>
  <c r="G43" i="16"/>
  <c r="G40" i="16"/>
  <c r="G73" i="16"/>
  <c r="G28" i="16"/>
  <c r="G65" i="16"/>
  <c r="G78" i="16"/>
  <c r="G33" i="16"/>
  <c r="G53" i="16"/>
  <c r="G48" i="16"/>
  <c r="G19" i="16"/>
  <c r="G16" i="16"/>
  <c r="G8" i="16"/>
  <c r="G67" i="16"/>
  <c r="G25" i="16"/>
  <c r="G47" i="16"/>
  <c r="G4" i="16"/>
  <c r="G37" i="16"/>
  <c r="G7" i="16"/>
  <c r="E7" i="16" s="1"/>
  <c r="G56" i="16"/>
  <c r="G77" i="16"/>
  <c r="G39" i="16"/>
  <c r="G23" i="16"/>
  <c r="G15" i="16"/>
  <c r="G83" i="16"/>
  <c r="G68" i="16"/>
  <c r="G57" i="16"/>
  <c r="G76" i="16"/>
  <c r="G74" i="16"/>
  <c r="G21" i="16"/>
  <c r="G44" i="16"/>
  <c r="G12" i="16"/>
  <c r="G66" i="16"/>
  <c r="G32" i="16"/>
  <c r="G11" i="16"/>
  <c r="G82" i="16"/>
  <c r="G14" i="16"/>
  <c r="G31" i="16"/>
  <c r="G42" i="16"/>
  <c r="G79" i="16"/>
  <c r="G24" i="16"/>
  <c r="G36" i="16"/>
  <c r="G71" i="16"/>
  <c r="G22" i="16"/>
  <c r="E1140" i="14"/>
  <c r="I1140" i="14" s="1"/>
  <c r="L1140" i="14"/>
  <c r="G1140" i="14"/>
  <c r="N11" i="16"/>
  <c r="N65" i="16"/>
  <c r="N37" i="16"/>
  <c r="N13" i="16"/>
  <c r="N53" i="16"/>
  <c r="N9" i="16"/>
  <c r="N77" i="16"/>
  <c r="N60" i="16"/>
  <c r="N26" i="16"/>
  <c r="N66" i="16"/>
  <c r="N8" i="16"/>
  <c r="N12" i="16"/>
  <c r="N40" i="16"/>
  <c r="N55" i="16"/>
  <c r="N15" i="16"/>
  <c r="N69" i="16"/>
  <c r="N83" i="16"/>
  <c r="N19" i="16"/>
  <c r="N50" i="16"/>
  <c r="N63" i="16"/>
  <c r="N59" i="16"/>
  <c r="N48" i="16"/>
  <c r="N4" i="16"/>
  <c r="N7" i="16"/>
  <c r="N47" i="16"/>
  <c r="N27" i="16"/>
  <c r="N52" i="16"/>
  <c r="N79" i="16"/>
  <c r="N16" i="16"/>
  <c r="N41" i="16"/>
  <c r="N18" i="16"/>
  <c r="N5" i="16"/>
  <c r="N34" i="16"/>
  <c r="N43" i="16"/>
  <c r="N70" i="16"/>
  <c r="N14" i="16"/>
  <c r="N29" i="16"/>
  <c r="N64" i="16"/>
  <c r="N61" i="16"/>
  <c r="N46" i="16"/>
  <c r="N67" i="16"/>
  <c r="N56" i="16"/>
  <c r="N32" i="16"/>
  <c r="N44" i="16"/>
  <c r="N20" i="16"/>
  <c r="N62" i="16"/>
  <c r="N76" i="16"/>
  <c r="N23" i="16"/>
  <c r="N10" i="16"/>
  <c r="N82" i="16"/>
  <c r="N49" i="16"/>
  <c r="N58" i="16"/>
  <c r="N80" i="16"/>
  <c r="N25" i="16"/>
  <c r="N22" i="16"/>
  <c r="N39" i="16"/>
  <c r="N31" i="16"/>
  <c r="N68" i="16"/>
  <c r="N71" i="16"/>
  <c r="N33" i="16"/>
  <c r="N17" i="16"/>
  <c r="N45" i="16"/>
  <c r="I49" i="16"/>
  <c r="N35" i="16"/>
  <c r="N30" i="16"/>
  <c r="N73" i="16"/>
  <c r="I61" i="16"/>
  <c r="N78" i="16"/>
  <c r="N36" i="16"/>
  <c r="N75" i="16"/>
  <c r="N28" i="16"/>
  <c r="N57" i="16"/>
  <c r="N24" i="16"/>
  <c r="N54" i="16"/>
  <c r="N81" i="16"/>
  <c r="N42" i="16"/>
  <c r="N51" i="16"/>
  <c r="I63" i="16"/>
  <c r="N38" i="16"/>
  <c r="E30" i="16"/>
  <c r="I51" i="16"/>
  <c r="N72" i="16"/>
  <c r="N74" i="16"/>
  <c r="N6" i="16"/>
  <c r="N21" i="16"/>
  <c r="I60" i="16"/>
  <c r="J291" i="7" l="1"/>
  <c r="H289" i="7"/>
  <c r="J283" i="7"/>
  <c r="H281" i="7"/>
  <c r="J275" i="7"/>
  <c r="H273" i="7"/>
  <c r="J267" i="7"/>
  <c r="H265" i="7"/>
  <c r="J259" i="7"/>
  <c r="H257" i="7"/>
  <c r="J251" i="7"/>
  <c r="H249" i="7"/>
  <c r="J243" i="7"/>
  <c r="H241" i="7"/>
  <c r="J235" i="7"/>
  <c r="H233" i="7"/>
  <c r="J227" i="7"/>
  <c r="H225" i="7"/>
  <c r="J219" i="7"/>
  <c r="H217" i="7"/>
  <c r="J211" i="7"/>
  <c r="H209" i="7"/>
  <c r="J203" i="7"/>
  <c r="H201" i="7"/>
  <c r="J195" i="7"/>
  <c r="H193" i="7"/>
  <c r="J187" i="7"/>
  <c r="H185" i="7"/>
  <c r="J179" i="7"/>
  <c r="H177" i="7"/>
  <c r="J171" i="7"/>
  <c r="H169" i="7"/>
  <c r="J163" i="7"/>
  <c r="H161" i="7"/>
  <c r="J155" i="7"/>
  <c r="H153" i="7"/>
  <c r="J147" i="7"/>
  <c r="H145" i="7"/>
  <c r="J139" i="7"/>
  <c r="H137" i="7"/>
  <c r="J131" i="7"/>
  <c r="H129" i="7"/>
  <c r="J123" i="7"/>
  <c r="H121" i="7"/>
  <c r="J115" i="7"/>
  <c r="H113" i="7"/>
  <c r="J107" i="7"/>
  <c r="H105" i="7"/>
  <c r="J99" i="7"/>
  <c r="H97" i="7"/>
  <c r="J91" i="7"/>
  <c r="H89" i="7"/>
  <c r="J83" i="7"/>
  <c r="H81" i="7"/>
  <c r="H73" i="7"/>
  <c r="J67" i="7"/>
  <c r="H65" i="7"/>
  <c r="H57" i="7"/>
  <c r="H123" i="7"/>
  <c r="J109" i="7"/>
  <c r="H99" i="7"/>
  <c r="J93" i="7"/>
  <c r="H83" i="7"/>
  <c r="H59" i="7"/>
  <c r="H291" i="7"/>
  <c r="J285" i="7"/>
  <c r="H283" i="7"/>
  <c r="J277" i="7"/>
  <c r="H275" i="7"/>
  <c r="J269" i="7"/>
  <c r="H267" i="7"/>
  <c r="J261" i="7"/>
  <c r="H259" i="7"/>
  <c r="J253" i="7"/>
  <c r="H251" i="7"/>
  <c r="J245" i="7"/>
  <c r="H243" i="7"/>
  <c r="J237" i="7"/>
  <c r="H235" i="7"/>
  <c r="J229" i="7"/>
  <c r="H227" i="7"/>
  <c r="J221" i="7"/>
  <c r="H219" i="7"/>
  <c r="J213" i="7"/>
  <c r="H211" i="7"/>
  <c r="J205" i="7"/>
  <c r="H203" i="7"/>
  <c r="J197" i="7"/>
  <c r="H195" i="7"/>
  <c r="J189" i="7"/>
  <c r="H187" i="7"/>
  <c r="J181" i="7"/>
  <c r="H179" i="7"/>
  <c r="J173" i="7"/>
  <c r="H171" i="7"/>
  <c r="J165" i="7"/>
  <c r="H163" i="7"/>
  <c r="J157" i="7"/>
  <c r="H155" i="7"/>
  <c r="J149" i="7"/>
  <c r="H147" i="7"/>
  <c r="J141" i="7"/>
  <c r="H139" i="7"/>
  <c r="J133" i="7"/>
  <c r="H131" i="7"/>
  <c r="J125" i="7"/>
  <c r="J117" i="7"/>
  <c r="H115" i="7"/>
  <c r="H107" i="7"/>
  <c r="J101" i="7"/>
  <c r="H91" i="7"/>
  <c r="J85" i="7"/>
  <c r="J77" i="7"/>
  <c r="H75" i="7"/>
  <c r="J69" i="7"/>
  <c r="H67" i="7"/>
  <c r="J61" i="7"/>
  <c r="H77" i="7"/>
  <c r="J63" i="7"/>
  <c r="J55" i="7"/>
  <c r="J287" i="7"/>
  <c r="H285" i="7"/>
  <c r="J279" i="7"/>
  <c r="H277" i="7"/>
  <c r="J271" i="7"/>
  <c r="H269" i="7"/>
  <c r="J263" i="7"/>
  <c r="H261" i="7"/>
  <c r="J255" i="7"/>
  <c r="H253" i="7"/>
  <c r="J247" i="7"/>
  <c r="H245" i="7"/>
  <c r="J239" i="7"/>
  <c r="H237" i="7"/>
  <c r="J231" i="7"/>
  <c r="H229" i="7"/>
  <c r="J223" i="7"/>
  <c r="H221" i="7"/>
  <c r="J215" i="7"/>
  <c r="H213" i="7"/>
  <c r="J207" i="7"/>
  <c r="H205" i="7"/>
  <c r="J199" i="7"/>
  <c r="H197" i="7"/>
  <c r="J191" i="7"/>
  <c r="H189" i="7"/>
  <c r="J183" i="7"/>
  <c r="H181" i="7"/>
  <c r="J175" i="7"/>
  <c r="H173" i="7"/>
  <c r="J167" i="7"/>
  <c r="H165" i="7"/>
  <c r="J159" i="7"/>
  <c r="H157" i="7"/>
  <c r="J151" i="7"/>
  <c r="H149" i="7"/>
  <c r="J143" i="7"/>
  <c r="H141" i="7"/>
  <c r="J135" i="7"/>
  <c r="H133" i="7"/>
  <c r="J127" i="7"/>
  <c r="H125" i="7"/>
  <c r="J119" i="7"/>
  <c r="H117" i="7"/>
  <c r="J111" i="7"/>
  <c r="H109" i="7"/>
  <c r="J103" i="7"/>
  <c r="H101" i="7"/>
  <c r="J95" i="7"/>
  <c r="H93" i="7"/>
  <c r="J87" i="7"/>
  <c r="H85" i="7"/>
  <c r="J79" i="7"/>
  <c r="J71" i="7"/>
  <c r="H69" i="7"/>
  <c r="H61" i="7"/>
  <c r="H53" i="7"/>
  <c r="H23" i="7"/>
  <c r="J289" i="7"/>
  <c r="H287" i="7"/>
  <c r="J281" i="7"/>
  <c r="H279" i="7"/>
  <c r="J75" i="7"/>
  <c r="J59" i="7"/>
  <c r="J51" i="7"/>
  <c r="H263" i="7"/>
  <c r="J257" i="7"/>
  <c r="H199" i="7"/>
  <c r="J193" i="7"/>
  <c r="H135" i="7"/>
  <c r="J129" i="7"/>
  <c r="H71" i="7"/>
  <c r="J65" i="7"/>
  <c r="H47" i="7"/>
  <c r="J37" i="7"/>
  <c r="H31" i="7"/>
  <c r="J27" i="7"/>
  <c r="J29" i="7"/>
  <c r="J241" i="7"/>
  <c r="J113" i="7"/>
  <c r="H239" i="7"/>
  <c r="J233" i="7"/>
  <c r="H175" i="7"/>
  <c r="J169" i="7"/>
  <c r="H111" i="7"/>
  <c r="J105" i="7"/>
  <c r="J43" i="7"/>
  <c r="H37" i="7"/>
  <c r="J39" i="7"/>
  <c r="H29" i="7"/>
  <c r="H119" i="7"/>
  <c r="J25" i="7"/>
  <c r="J273" i="7"/>
  <c r="H215" i="7"/>
  <c r="J209" i="7"/>
  <c r="H151" i="7"/>
  <c r="J145" i="7"/>
  <c r="H87" i="7"/>
  <c r="J81" i="7"/>
  <c r="J53" i="7"/>
  <c r="J49" i="7"/>
  <c r="H43" i="7"/>
  <c r="J33" i="7"/>
  <c r="H27" i="7"/>
  <c r="J23" i="7"/>
  <c r="H183" i="7"/>
  <c r="H35" i="7"/>
  <c r="H255" i="7"/>
  <c r="J249" i="7"/>
  <c r="H191" i="7"/>
  <c r="J185" i="7"/>
  <c r="H127" i="7"/>
  <c r="J121" i="7"/>
  <c r="H63" i="7"/>
  <c r="J57" i="7"/>
  <c r="H49" i="7"/>
  <c r="H33" i="7"/>
  <c r="H247" i="7"/>
  <c r="J41" i="7"/>
  <c r="H231" i="7"/>
  <c r="J225" i="7"/>
  <c r="H167" i="7"/>
  <c r="J161" i="7"/>
  <c r="H103" i="7"/>
  <c r="J97" i="7"/>
  <c r="J45" i="7"/>
  <c r="H39" i="7"/>
  <c r="J177" i="7"/>
  <c r="H25" i="7"/>
  <c r="H271" i="7"/>
  <c r="J265" i="7"/>
  <c r="H207" i="7"/>
  <c r="J201" i="7"/>
  <c r="H143" i="7"/>
  <c r="J137" i="7"/>
  <c r="H79" i="7"/>
  <c r="J73" i="7"/>
  <c r="H45" i="7"/>
  <c r="J35" i="7"/>
  <c r="H51" i="7"/>
  <c r="H223" i="7"/>
  <c r="J217" i="7"/>
  <c r="H159" i="7"/>
  <c r="J153" i="7"/>
  <c r="H95" i="7"/>
  <c r="J89" i="7"/>
  <c r="H55" i="7"/>
  <c r="J47" i="7"/>
  <c r="H41" i="7"/>
  <c r="J31" i="7"/>
  <c r="C167" i="7"/>
  <c r="D259" i="7"/>
  <c r="K257" i="7"/>
  <c r="K275" i="7"/>
  <c r="G115" i="7"/>
  <c r="I115" i="7" s="1"/>
  <c r="K117" i="7"/>
  <c r="G41" i="7"/>
  <c r="I41" i="7" s="1"/>
  <c r="D97" i="7"/>
  <c r="K49" i="7"/>
  <c r="G283" i="7"/>
  <c r="I283" i="7" s="1"/>
  <c r="D233" i="7"/>
  <c r="K187" i="7"/>
  <c r="C175" i="7"/>
  <c r="D153" i="7"/>
  <c r="C61" i="7"/>
  <c r="D231" i="7"/>
  <c r="D187" i="7"/>
  <c r="D127" i="7"/>
  <c r="K265" i="7"/>
  <c r="G87" i="7"/>
  <c r="I87" i="7" s="1"/>
  <c r="K279" i="7"/>
  <c r="G73" i="7"/>
  <c r="I73" i="7" s="1"/>
  <c r="G239" i="7"/>
  <c r="I239" i="7" s="1"/>
  <c r="C23" i="7"/>
  <c r="G133" i="7"/>
  <c r="I133" i="7" s="1"/>
  <c r="G255" i="7"/>
  <c r="I255" i="7" s="1"/>
  <c r="C259" i="7"/>
  <c r="K271" i="7"/>
  <c r="G97" i="7"/>
  <c r="I97" i="7" s="1"/>
  <c r="G257" i="7"/>
  <c r="I257" i="7" s="1"/>
  <c r="D69" i="7"/>
  <c r="D125" i="7"/>
  <c r="C129" i="7"/>
  <c r="C183" i="7"/>
  <c r="C193" i="7"/>
  <c r="K141" i="7"/>
  <c r="G263" i="7"/>
  <c r="I263" i="7" s="1"/>
  <c r="K23" i="7"/>
  <c r="G251" i="7"/>
  <c r="I251" i="7" s="1"/>
  <c r="D197" i="7"/>
  <c r="K165" i="7"/>
  <c r="D215" i="7"/>
  <c r="K211" i="7"/>
  <c r="C211" i="7"/>
  <c r="C207" i="7"/>
  <c r="C33" i="7"/>
  <c r="C29" i="7"/>
  <c r="D23" i="7"/>
  <c r="D199" i="7"/>
  <c r="G53" i="7"/>
  <c r="I53" i="7" s="1"/>
  <c r="G287" i="7"/>
  <c r="I287" i="7" s="1"/>
  <c r="G29" i="7"/>
  <c r="I29" i="7" s="1"/>
  <c r="K73" i="7"/>
  <c r="G225" i="7"/>
  <c r="I225" i="7" s="1"/>
  <c r="C263" i="7"/>
  <c r="G227" i="7"/>
  <c r="I227" i="7" s="1"/>
  <c r="C135" i="7"/>
  <c r="K277" i="7"/>
  <c r="K75" i="7"/>
  <c r="D105" i="7"/>
  <c r="C111" i="7"/>
  <c r="D119" i="7"/>
  <c r="K287" i="7"/>
  <c r="K159" i="7"/>
  <c r="D253" i="7"/>
  <c r="D269" i="7"/>
  <c r="D27" i="7"/>
  <c r="C229" i="7"/>
  <c r="D29" i="7"/>
  <c r="C291" i="7"/>
  <c r="G265" i="7"/>
  <c r="I265" i="7" s="1"/>
  <c r="C247" i="7"/>
  <c r="D183" i="7"/>
  <c r="C163" i="7"/>
  <c r="K157" i="7"/>
  <c r="C89" i="7"/>
  <c r="K145" i="7"/>
  <c r="G247" i="7"/>
  <c r="I247" i="7" s="1"/>
  <c r="D265" i="7"/>
  <c r="G107" i="7"/>
  <c r="I107" i="7" s="1"/>
  <c r="D157" i="7"/>
  <c r="C43" i="7"/>
  <c r="C261" i="7"/>
  <c r="C41" i="7"/>
  <c r="K105" i="7"/>
  <c r="D169" i="7"/>
  <c r="C239" i="7"/>
  <c r="G209" i="7"/>
  <c r="I209" i="7" s="1"/>
  <c r="G83" i="7"/>
  <c r="I83" i="7" s="1"/>
  <c r="D133" i="7"/>
  <c r="G277" i="7"/>
  <c r="I277" i="7" s="1"/>
  <c r="G135" i="7"/>
  <c r="I135" i="7" s="1"/>
  <c r="G195" i="7"/>
  <c r="I195" i="7" s="1"/>
  <c r="D161" i="7"/>
  <c r="D237" i="7"/>
  <c r="G111" i="7"/>
  <c r="I111" i="7" s="1"/>
  <c r="K199" i="7"/>
  <c r="C31" i="7"/>
  <c r="C289" i="7"/>
  <c r="G175" i="7"/>
  <c r="I175" i="7" s="1"/>
  <c r="K177" i="7"/>
  <c r="G45" i="7"/>
  <c r="I45" i="7" s="1"/>
  <c r="D43" i="7"/>
  <c r="K183" i="7"/>
  <c r="D267" i="7"/>
  <c r="G223" i="7"/>
  <c r="I223" i="7" s="1"/>
  <c r="D95" i="7"/>
  <c r="C265" i="7"/>
  <c r="D247" i="7"/>
  <c r="G213" i="7"/>
  <c r="I213" i="7" s="1"/>
  <c r="K267" i="7"/>
  <c r="D205" i="7"/>
  <c r="G153" i="7"/>
  <c r="I153" i="7" s="1"/>
  <c r="D167" i="7"/>
  <c r="D59" i="7"/>
  <c r="C245" i="7"/>
  <c r="G243" i="7"/>
  <c r="I243" i="7" s="1"/>
  <c r="K247" i="7"/>
  <c r="G139" i="7"/>
  <c r="I139" i="7" s="1"/>
  <c r="K231" i="7"/>
  <c r="D149" i="7"/>
  <c r="D249" i="7"/>
  <c r="G109" i="7"/>
  <c r="I109" i="7" s="1"/>
  <c r="K107" i="7"/>
  <c r="C27" i="7"/>
  <c r="K147" i="7"/>
  <c r="K69" i="7"/>
  <c r="D33" i="7"/>
  <c r="C267" i="7"/>
  <c r="G31" i="7"/>
  <c r="I31" i="7" s="1"/>
  <c r="G119" i="7"/>
  <c r="I119" i="7" s="1"/>
  <c r="K233" i="7"/>
  <c r="D131" i="7"/>
  <c r="D91" i="7"/>
  <c r="K291" i="7"/>
  <c r="K229" i="7"/>
  <c r="K109" i="7"/>
  <c r="D67" i="7"/>
  <c r="K103" i="7"/>
  <c r="G193" i="7"/>
  <c r="I193" i="7" s="1"/>
  <c r="K253" i="7"/>
  <c r="D87" i="7"/>
  <c r="K37" i="7"/>
  <c r="G201" i="7"/>
  <c r="I201" i="7" s="1"/>
  <c r="D151" i="7"/>
  <c r="C187" i="7"/>
  <c r="D107" i="7"/>
  <c r="D71" i="7"/>
  <c r="C145" i="7"/>
  <c r="D143" i="7"/>
  <c r="D273" i="7"/>
  <c r="K41" i="7"/>
  <c r="C37" i="7"/>
  <c r="C47" i="7"/>
  <c r="D173" i="7"/>
  <c r="G69" i="7"/>
  <c r="I69" i="7" s="1"/>
  <c r="C225" i="7"/>
  <c r="C275" i="7"/>
  <c r="D195" i="7"/>
  <c r="D57" i="7"/>
  <c r="C133" i="7"/>
  <c r="G203" i="7"/>
  <c r="I203" i="7" s="1"/>
  <c r="C137" i="7"/>
  <c r="G147" i="7"/>
  <c r="I147" i="7" s="1"/>
  <c r="D49" i="7"/>
  <c r="K209" i="7"/>
  <c r="C217" i="7"/>
  <c r="D217" i="7"/>
  <c r="C273" i="7"/>
  <c r="D175" i="7"/>
  <c r="D123" i="7"/>
  <c r="C109" i="7"/>
  <c r="K173" i="7"/>
  <c r="D159" i="7"/>
  <c r="D75" i="7"/>
  <c r="K169" i="7"/>
  <c r="C195" i="7"/>
  <c r="C179" i="7"/>
  <c r="C99" i="7"/>
  <c r="D209" i="7"/>
  <c r="D117" i="7"/>
  <c r="D121" i="7"/>
  <c r="K137" i="7"/>
  <c r="K179" i="7"/>
  <c r="C151" i="7"/>
  <c r="D191" i="7"/>
  <c r="K237" i="7"/>
  <c r="D101" i="7"/>
  <c r="G285" i="7"/>
  <c r="I285" i="7" s="1"/>
  <c r="C57" i="7"/>
  <c r="D229" i="7"/>
  <c r="K31" i="7"/>
  <c r="G93" i="7"/>
  <c r="I93" i="7" s="1"/>
  <c r="K43" i="7"/>
  <c r="K143" i="7"/>
  <c r="K197" i="7"/>
  <c r="C235" i="7"/>
  <c r="K219" i="7"/>
  <c r="C221" i="7"/>
  <c r="G197" i="7"/>
  <c r="I197" i="7" s="1"/>
  <c r="G191" i="7"/>
  <c r="I191" i="7" s="1"/>
  <c r="K185" i="7"/>
  <c r="G199" i="7"/>
  <c r="I199" i="7" s="1"/>
  <c r="D261" i="7"/>
  <c r="D39" i="7"/>
  <c r="K127" i="7"/>
  <c r="G149" i="7"/>
  <c r="I149" i="7" s="1"/>
  <c r="G235" i="7"/>
  <c r="I235" i="7" s="1"/>
  <c r="K63" i="7"/>
  <c r="K263" i="7"/>
  <c r="G163" i="7"/>
  <c r="I163" i="7" s="1"/>
  <c r="C231" i="7"/>
  <c r="C189" i="7"/>
  <c r="D239" i="7"/>
  <c r="D171" i="7"/>
  <c r="D93" i="7"/>
  <c r="K47" i="7"/>
  <c r="K99" i="7"/>
  <c r="D63" i="7"/>
  <c r="G179" i="7"/>
  <c r="I179" i="7" s="1"/>
  <c r="G181" i="7"/>
  <c r="I181" i="7" s="1"/>
  <c r="D263" i="7"/>
  <c r="C191" i="7"/>
  <c r="D73" i="7"/>
  <c r="G63" i="7"/>
  <c r="I63" i="7" s="1"/>
  <c r="D211" i="7"/>
  <c r="G137" i="7"/>
  <c r="I137" i="7" s="1"/>
  <c r="D85" i="7"/>
  <c r="C51" i="7"/>
  <c r="G27" i="7"/>
  <c r="I27" i="7" s="1"/>
  <c r="G155" i="7"/>
  <c r="I155" i="7" s="1"/>
  <c r="K153" i="7"/>
  <c r="C277" i="7"/>
  <c r="C65" i="7"/>
  <c r="D81" i="7"/>
  <c r="K249" i="7"/>
  <c r="C197" i="7"/>
  <c r="G215" i="7"/>
  <c r="I215" i="7" s="1"/>
  <c r="D193" i="7"/>
  <c r="K213" i="7"/>
  <c r="G79" i="7"/>
  <c r="I79" i="7" s="1"/>
  <c r="G143" i="7"/>
  <c r="I143" i="7" s="1"/>
  <c r="G55" i="7"/>
  <c r="I55" i="7" s="1"/>
  <c r="C215" i="7"/>
  <c r="C285" i="7"/>
  <c r="D99" i="7"/>
  <c r="G35" i="7"/>
  <c r="I35" i="7" s="1"/>
  <c r="K65" i="7"/>
  <c r="D51" i="7"/>
  <c r="D141" i="7"/>
  <c r="D255" i="7"/>
  <c r="K243" i="7"/>
  <c r="D243" i="7"/>
  <c r="D37" i="7"/>
  <c r="C141" i="7"/>
  <c r="G75" i="7"/>
  <c r="I75" i="7" s="1"/>
  <c r="K155" i="7"/>
  <c r="K131" i="7"/>
  <c r="C149" i="7"/>
  <c r="C93" i="7"/>
  <c r="D213" i="7"/>
  <c r="K189" i="7"/>
  <c r="D285" i="7"/>
  <c r="D235" i="7"/>
  <c r="G59" i="7"/>
  <c r="I59" i="7" s="1"/>
  <c r="K203" i="7"/>
  <c r="G267" i="7"/>
  <c r="I267" i="7" s="1"/>
  <c r="G185" i="7"/>
  <c r="I185" i="7" s="1"/>
  <c r="G219" i="7"/>
  <c r="I219" i="7" s="1"/>
  <c r="K33" i="7"/>
  <c r="D129" i="7"/>
  <c r="C213" i="7"/>
  <c r="K139" i="7"/>
  <c r="G131" i="7"/>
  <c r="I131" i="7" s="1"/>
  <c r="G91" i="7"/>
  <c r="I91" i="7" s="1"/>
  <c r="C159" i="7"/>
  <c r="D181" i="7"/>
  <c r="K201" i="7"/>
  <c r="G57" i="7"/>
  <c r="I57" i="7" s="1"/>
  <c r="K261" i="7"/>
  <c r="K167" i="7"/>
  <c r="K245" i="7"/>
  <c r="C59" i="7"/>
  <c r="G145" i="7"/>
  <c r="I145" i="7" s="1"/>
  <c r="K289" i="7"/>
  <c r="D147" i="7"/>
  <c r="C205" i="7"/>
  <c r="K195" i="7"/>
  <c r="C233" i="7"/>
  <c r="G273" i="7"/>
  <c r="I273" i="7" s="1"/>
  <c r="G121" i="7"/>
  <c r="I121" i="7" s="1"/>
  <c r="D115" i="7"/>
  <c r="K191" i="7"/>
  <c r="C165" i="7"/>
  <c r="C45" i="7"/>
  <c r="K121" i="7"/>
  <c r="C153" i="7"/>
  <c r="D45" i="7"/>
  <c r="K61" i="7"/>
  <c r="D165" i="7"/>
  <c r="K111" i="7"/>
  <c r="G211" i="7"/>
  <c r="I211" i="7" s="1"/>
  <c r="G281" i="7"/>
  <c r="I281" i="7" s="1"/>
  <c r="G159" i="7"/>
  <c r="I159" i="7" s="1"/>
  <c r="C35" i="7"/>
  <c r="K123" i="7"/>
  <c r="D225" i="7"/>
  <c r="D77" i="7"/>
  <c r="C107" i="7"/>
  <c r="C67" i="7"/>
  <c r="C85" i="7"/>
  <c r="G271" i="7"/>
  <c r="I271" i="7" s="1"/>
  <c r="G177" i="7"/>
  <c r="I177" i="7" s="1"/>
  <c r="C113" i="7"/>
  <c r="C177" i="7"/>
  <c r="G289" i="7"/>
  <c r="I289" i="7" s="1"/>
  <c r="G187" i="7"/>
  <c r="I187" i="7" s="1"/>
  <c r="K193" i="7"/>
  <c r="D257" i="7"/>
  <c r="K59" i="7"/>
  <c r="G189" i="7"/>
  <c r="I189" i="7" s="1"/>
  <c r="C81" i="7"/>
  <c r="K95" i="7"/>
  <c r="K27" i="7"/>
  <c r="C91" i="7"/>
  <c r="D135" i="7"/>
  <c r="G49" i="7"/>
  <c r="I49" i="7" s="1"/>
  <c r="G129" i="7"/>
  <c r="I129" i="7" s="1"/>
  <c r="D281" i="7"/>
  <c r="K79" i="7"/>
  <c r="D61" i="7"/>
  <c r="C279" i="7"/>
  <c r="G183" i="7"/>
  <c r="I183" i="7" s="1"/>
  <c r="D111" i="7"/>
  <c r="K239" i="7"/>
  <c r="K135" i="7"/>
  <c r="C185" i="7"/>
  <c r="G113" i="7"/>
  <c r="I113" i="7" s="1"/>
  <c r="D113" i="7"/>
  <c r="D219" i="7"/>
  <c r="K125" i="7"/>
  <c r="G269" i="7"/>
  <c r="I269" i="7" s="1"/>
  <c r="K57" i="7"/>
  <c r="K51" i="7"/>
  <c r="K83" i="7"/>
  <c r="D155" i="7"/>
  <c r="K207" i="7"/>
  <c r="G245" i="7"/>
  <c r="I245" i="7" s="1"/>
  <c r="G101" i="7"/>
  <c r="I101" i="7" s="1"/>
  <c r="K129" i="7"/>
  <c r="G61" i="7"/>
  <c r="I61" i="7" s="1"/>
  <c r="G65" i="7"/>
  <c r="I65" i="7" s="1"/>
  <c r="K119" i="7"/>
  <c r="K255" i="7"/>
  <c r="K241" i="7"/>
  <c r="G259" i="7"/>
  <c r="I259" i="7" s="1"/>
  <c r="G25" i="7"/>
  <c r="I25" i="7" s="1"/>
  <c r="C79" i="7"/>
  <c r="D221" i="7"/>
  <c r="D65" i="7"/>
  <c r="D163" i="7"/>
  <c r="G127" i="7"/>
  <c r="I127" i="7" s="1"/>
  <c r="G241" i="7"/>
  <c r="I241" i="7" s="1"/>
  <c r="C139" i="7"/>
  <c r="K225" i="7"/>
  <c r="K85" i="7"/>
  <c r="G253" i="7"/>
  <c r="I253" i="7" s="1"/>
  <c r="D245" i="7"/>
  <c r="C271" i="7"/>
  <c r="C121" i="7"/>
  <c r="C77" i="7"/>
  <c r="G43" i="7"/>
  <c r="I43" i="7" s="1"/>
  <c r="C125" i="7"/>
  <c r="G37" i="7"/>
  <c r="I37" i="7" s="1"/>
  <c r="K175" i="7"/>
  <c r="K151" i="7"/>
  <c r="D289" i="7"/>
  <c r="K81" i="7"/>
  <c r="D55" i="7"/>
  <c r="C253" i="7"/>
  <c r="G77" i="7"/>
  <c r="I77" i="7" s="1"/>
  <c r="C283" i="7"/>
  <c r="C117" i="7"/>
  <c r="G261" i="7"/>
  <c r="I261" i="7" s="1"/>
  <c r="D277" i="7"/>
  <c r="D275" i="7"/>
  <c r="G141" i="7"/>
  <c r="I141" i="7" s="1"/>
  <c r="K25" i="7"/>
  <c r="C161" i="7"/>
  <c r="C287" i="7"/>
  <c r="C115" i="7"/>
  <c r="C75" i="7"/>
  <c r="K235" i="7"/>
  <c r="G233" i="7"/>
  <c r="I233" i="7" s="1"/>
  <c r="K217" i="7"/>
  <c r="D279" i="7"/>
  <c r="G237" i="7"/>
  <c r="I237" i="7" s="1"/>
  <c r="C127" i="7"/>
  <c r="C223" i="7"/>
  <c r="G123" i="7"/>
  <c r="I123" i="7" s="1"/>
  <c r="G39" i="7"/>
  <c r="I39" i="7" s="1"/>
  <c r="C203" i="7"/>
  <c r="C147" i="7"/>
  <c r="D47" i="7"/>
  <c r="D283" i="7"/>
  <c r="C155" i="7"/>
  <c r="C63" i="7"/>
  <c r="K181" i="7"/>
  <c r="C219" i="7"/>
  <c r="P28" i="15"/>
  <c r="G99" i="7"/>
  <c r="I99" i="7" s="1"/>
  <c r="D287" i="7"/>
  <c r="G51" i="7"/>
  <c r="I51" i="7" s="1"/>
  <c r="D35" i="7"/>
  <c r="K115" i="7"/>
  <c r="G47" i="7"/>
  <c r="I47" i="7" s="1"/>
  <c r="K285" i="7"/>
  <c r="G205" i="7"/>
  <c r="I205" i="7" s="1"/>
  <c r="C87" i="7"/>
  <c r="C83" i="7"/>
  <c r="D109" i="7"/>
  <c r="K283" i="7"/>
  <c r="K281" i="7"/>
  <c r="C255" i="7"/>
  <c r="K93" i="7"/>
  <c r="K87" i="7"/>
  <c r="C249" i="7"/>
  <c r="K71" i="7"/>
  <c r="D189" i="7"/>
  <c r="D271" i="7"/>
  <c r="C49" i="7"/>
  <c r="D103" i="7"/>
  <c r="C173" i="7"/>
  <c r="C269" i="7"/>
  <c r="C131" i="7"/>
  <c r="G279" i="7"/>
  <c r="I279" i="7" s="1"/>
  <c r="K223" i="7"/>
  <c r="G207" i="7"/>
  <c r="I207" i="7" s="1"/>
  <c r="G169" i="7"/>
  <c r="I169" i="7" s="1"/>
  <c r="G95" i="7"/>
  <c r="I95" i="7" s="1"/>
  <c r="G173" i="7"/>
  <c r="I173" i="7" s="1"/>
  <c r="K35" i="7"/>
  <c r="G229" i="7"/>
  <c r="I229" i="7" s="1"/>
  <c r="C157" i="7"/>
  <c r="C169" i="7"/>
  <c r="C243" i="7"/>
  <c r="K55" i="7"/>
  <c r="G89" i="7"/>
  <c r="I89" i="7" s="1"/>
  <c r="K171" i="7"/>
  <c r="C71" i="7"/>
  <c r="K67" i="7"/>
  <c r="D137" i="7"/>
  <c r="G105" i="7"/>
  <c r="I105" i="7" s="1"/>
  <c r="D177" i="7"/>
  <c r="D201" i="7"/>
  <c r="G221" i="7"/>
  <c r="I221" i="7" s="1"/>
  <c r="G165" i="7"/>
  <c r="I165" i="7" s="1"/>
  <c r="C257" i="7"/>
  <c r="C55" i="7"/>
  <c r="K91" i="7"/>
  <c r="G151" i="7"/>
  <c r="I151" i="7" s="1"/>
  <c r="G171" i="7"/>
  <c r="I171" i="7" s="1"/>
  <c r="D25" i="7"/>
  <c r="G231" i="7"/>
  <c r="I231" i="7" s="1"/>
  <c r="C123" i="7"/>
  <c r="D41" i="7"/>
  <c r="K221" i="7"/>
  <c r="K89" i="7"/>
  <c r="G125" i="7"/>
  <c r="I125" i="7" s="1"/>
  <c r="D251" i="7"/>
  <c r="C201" i="7"/>
  <c r="C171" i="7"/>
  <c r="G85" i="7"/>
  <c r="I85" i="7" s="1"/>
  <c r="G67" i="7"/>
  <c r="I67" i="7" s="1"/>
  <c r="D145" i="7"/>
  <c r="G117" i="7"/>
  <c r="I117" i="7" s="1"/>
  <c r="D185" i="7"/>
  <c r="G275" i="7"/>
  <c r="I275" i="7" s="1"/>
  <c r="D227" i="7"/>
  <c r="K205" i="7"/>
  <c r="C199" i="7"/>
  <c r="G157" i="7"/>
  <c r="I157" i="7" s="1"/>
  <c r="C25" i="7"/>
  <c r="C281" i="7"/>
  <c r="D53" i="7"/>
  <c r="D291" i="7"/>
  <c r="K101" i="7"/>
  <c r="K273" i="7"/>
  <c r="K133" i="7"/>
  <c r="C97" i="7"/>
  <c r="D179" i="7"/>
  <c r="C101" i="7"/>
  <c r="K53" i="7"/>
  <c r="D203" i="7"/>
  <c r="C181" i="7"/>
  <c r="C39" i="7"/>
  <c r="D89" i="7"/>
  <c r="C227" i="7"/>
  <c r="K39" i="7"/>
  <c r="K227" i="7"/>
  <c r="G167" i="7"/>
  <c r="I167" i="7" s="1"/>
  <c r="K259" i="7"/>
  <c r="C95" i="7"/>
  <c r="G33" i="7"/>
  <c r="I33" i="7" s="1"/>
  <c r="G217" i="7"/>
  <c r="I217" i="7" s="1"/>
  <c r="C73" i="7"/>
  <c r="D79" i="7"/>
  <c r="K77" i="7"/>
  <c r="C119" i="7"/>
  <c r="C53" i="7"/>
  <c r="K29" i="7"/>
  <c r="C237" i="7"/>
  <c r="G23" i="7"/>
  <c r="I23" i="7" s="1"/>
  <c r="G103" i="7"/>
  <c r="I103" i="7" s="1"/>
  <c r="C241" i="7"/>
  <c r="K149" i="7"/>
  <c r="K45" i="7"/>
  <c r="G249" i="7"/>
  <c r="I249" i="7" s="1"/>
  <c r="D207" i="7"/>
  <c r="D139" i="7"/>
  <c r="C251" i="7"/>
  <c r="K269" i="7"/>
  <c r="D31" i="7"/>
  <c r="C209" i="7"/>
  <c r="G291" i="7"/>
  <c r="I291" i="7" s="1"/>
  <c r="C103" i="7"/>
  <c r="K251" i="7"/>
  <c r="D241" i="7"/>
  <c r="G71" i="7"/>
  <c r="I71" i="7" s="1"/>
  <c r="D83" i="7"/>
  <c r="C69" i="7"/>
  <c r="K215" i="7"/>
  <c r="G81" i="7"/>
  <c r="I81" i="7" s="1"/>
  <c r="D223" i="7"/>
  <c r="C105" i="7"/>
  <c r="K163" i="7"/>
  <c r="C143" i="7"/>
  <c r="K161" i="7"/>
  <c r="K113" i="7"/>
  <c r="G161" i="7"/>
  <c r="I161" i="7" s="1"/>
  <c r="K97" i="7"/>
  <c r="E20" i="16"/>
  <c r="I20" i="16" s="1"/>
  <c r="E42" i="16"/>
  <c r="I42" i="16" s="1"/>
  <c r="E32" i="16"/>
  <c r="I32" i="16" s="1"/>
  <c r="E31" i="16"/>
  <c r="I31" i="16" s="1"/>
  <c r="E12" i="16"/>
  <c r="I12" i="16" s="1"/>
  <c r="E11" i="16"/>
  <c r="I11" i="16" s="1"/>
  <c r="E41" i="16"/>
  <c r="I41" i="16" s="1"/>
  <c r="E22" i="16"/>
  <c r="I22" i="16" s="1"/>
  <c r="E33" i="16"/>
  <c r="I33" i="16" s="1"/>
  <c r="E40" i="16"/>
  <c r="I40" i="16" s="1"/>
  <c r="E43" i="16"/>
  <c r="I43" i="16" s="1"/>
  <c r="E13" i="16"/>
  <c r="I13" i="16" s="1"/>
  <c r="E23" i="16"/>
  <c r="I23" i="16" s="1"/>
  <c r="E39" i="16"/>
  <c r="I39" i="16" s="1"/>
  <c r="E21" i="16"/>
  <c r="I21" i="16" s="1"/>
  <c r="E29" i="16"/>
  <c r="I29" i="16" s="1"/>
  <c r="E38" i="16"/>
  <c r="I38" i="16" s="1"/>
  <c r="E28" i="16"/>
  <c r="I28" i="16" s="1"/>
  <c r="E19" i="16"/>
  <c r="I19" i="16" s="1"/>
  <c r="E18" i="16"/>
  <c r="I18" i="16" s="1"/>
  <c r="E9" i="16"/>
  <c r="I9" i="16" s="1"/>
  <c r="E8" i="16"/>
  <c r="I8" i="16" s="1"/>
  <c r="E5" i="16"/>
  <c r="I5" i="16" s="1"/>
  <c r="I68" i="16"/>
  <c r="E77" i="16"/>
  <c r="I77" i="16" s="1"/>
  <c r="E6" i="16"/>
  <c r="I6" i="16" s="1"/>
  <c r="E67" i="16"/>
  <c r="I67" i="16" s="1"/>
  <c r="E10" i="16"/>
  <c r="I10" i="16" s="1"/>
  <c r="E66" i="16"/>
  <c r="I66" i="16" s="1"/>
  <c r="E24" i="16"/>
  <c r="I24" i="16" s="1"/>
  <c r="E46" i="16"/>
  <c r="I46" i="16" s="1"/>
  <c r="E65" i="16"/>
  <c r="I65" i="16" s="1"/>
  <c r="E54" i="16"/>
  <c r="I54" i="16" s="1"/>
  <c r="E26" i="16"/>
  <c r="I26" i="16" s="1"/>
  <c r="E44" i="16"/>
  <c r="I44" i="16" s="1"/>
  <c r="E14" i="16"/>
  <c r="I14" i="16" s="1"/>
  <c r="E36" i="16"/>
  <c r="I36" i="16" s="1"/>
  <c r="E15" i="16"/>
  <c r="I15" i="16" s="1"/>
  <c r="E45" i="16"/>
  <c r="I45" i="16" s="1"/>
  <c r="E35" i="16"/>
  <c r="I35" i="16" s="1"/>
  <c r="E34" i="16"/>
  <c r="I34" i="16" s="1"/>
  <c r="E27" i="16"/>
  <c r="I27" i="16" s="1"/>
  <c r="E4" i="16"/>
  <c r="I4" i="16" s="1"/>
  <c r="E17" i="16"/>
  <c r="I17" i="16" s="1"/>
  <c r="E37" i="16"/>
  <c r="I37" i="16" s="1"/>
  <c r="E16" i="16"/>
  <c r="I16" i="16" s="1"/>
  <c r="E75" i="16"/>
  <c r="I75" i="16" s="1"/>
  <c r="E76" i="16"/>
  <c r="I76" i="16" s="1"/>
  <c r="E74" i="16"/>
  <c r="I74" i="16" s="1"/>
  <c r="E57" i="16"/>
  <c r="I57" i="16" s="1"/>
  <c r="E56" i="16"/>
  <c r="I56" i="16" s="1"/>
  <c r="E64" i="16"/>
  <c r="I64" i="16" s="1"/>
  <c r="E25" i="16"/>
  <c r="I25" i="16" s="1"/>
  <c r="E47" i="16"/>
  <c r="I47" i="16" s="1"/>
  <c r="E55" i="16"/>
  <c r="I55" i="16" s="1"/>
  <c r="I50" i="16"/>
  <c r="I48" i="16"/>
  <c r="I79" i="16"/>
  <c r="I80" i="16"/>
  <c r="I69" i="16"/>
  <c r="I58" i="16"/>
  <c r="I62" i="16"/>
  <c r="I53" i="16"/>
  <c r="I70" i="16"/>
  <c r="I81" i="16"/>
  <c r="I73" i="16"/>
  <c r="I30" i="16"/>
  <c r="I52" i="16"/>
  <c r="I72" i="16"/>
  <c r="I7" i="16"/>
  <c r="I82" i="16"/>
  <c r="I78" i="16"/>
  <c r="I59" i="16"/>
  <c r="I71" i="16"/>
  <c r="I83" i="16"/>
  <c r="J13" i="16"/>
  <c r="K9" i="16"/>
  <c r="J8" i="16"/>
  <c r="K12" i="16"/>
  <c r="K11" i="16"/>
  <c r="J9" i="16"/>
  <c r="K10" i="16"/>
  <c r="K8" i="16"/>
  <c r="J12" i="16"/>
  <c r="K13" i="16"/>
  <c r="J11" i="16"/>
  <c r="J10" i="16"/>
  <c r="J43" i="16"/>
  <c r="K51" i="16"/>
  <c r="K76" i="16"/>
  <c r="K43" i="16"/>
  <c r="J69" i="16"/>
  <c r="K60" i="16"/>
  <c r="J68" i="16"/>
  <c r="J58" i="16"/>
  <c r="K15" i="16"/>
  <c r="K81" i="16"/>
  <c r="J34" i="16"/>
  <c r="J62" i="16"/>
  <c r="J35" i="16"/>
  <c r="J26" i="16"/>
  <c r="J50" i="16"/>
  <c r="K55" i="16"/>
  <c r="J59" i="16"/>
  <c r="J73" i="16"/>
  <c r="K77" i="16"/>
  <c r="J81" i="16"/>
  <c r="K27" i="16"/>
  <c r="K49" i="16"/>
  <c r="J65" i="16"/>
  <c r="J27" i="16"/>
  <c r="K44" i="16"/>
  <c r="K74" i="16"/>
  <c r="J20" i="16"/>
  <c r="K5" i="16"/>
  <c r="J24" i="16"/>
  <c r="K19" i="16"/>
  <c r="J80" i="16"/>
  <c r="K20" i="16"/>
  <c r="K4" i="16"/>
  <c r="K50" i="16"/>
  <c r="J47" i="16"/>
  <c r="K35" i="16"/>
  <c r="J22" i="16"/>
  <c r="J71" i="16"/>
  <c r="K73" i="16"/>
  <c r="J14" i="16"/>
  <c r="K71" i="16"/>
  <c r="J29" i="16"/>
  <c r="J66" i="16"/>
  <c r="J45" i="16"/>
  <c r="K30" i="16"/>
  <c r="J31" i="16"/>
  <c r="K45" i="16"/>
  <c r="J48" i="16"/>
  <c r="K62" i="16"/>
  <c r="K7" i="16"/>
  <c r="K69" i="16"/>
  <c r="J51" i="16"/>
  <c r="K52" i="16"/>
  <c r="J83" i="16"/>
  <c r="J79" i="16"/>
  <c r="K54" i="16"/>
  <c r="K28" i="16"/>
  <c r="J15" i="16"/>
  <c r="J41" i="16"/>
  <c r="K65" i="16"/>
  <c r="J32" i="16"/>
  <c r="K56" i="16"/>
  <c r="J61" i="16"/>
  <c r="K68" i="16"/>
  <c r="J67" i="16"/>
  <c r="J56" i="16"/>
  <c r="J49" i="16"/>
  <c r="K41" i="16"/>
  <c r="K83" i="16"/>
  <c r="J72" i="16"/>
  <c r="J39" i="16"/>
  <c r="K67" i="16"/>
  <c r="J25" i="16"/>
  <c r="K29" i="16"/>
  <c r="K23" i="16"/>
  <c r="K14" i="16"/>
  <c r="J21" i="16"/>
  <c r="J40" i="16"/>
  <c r="J54" i="16"/>
  <c r="K75" i="16"/>
  <c r="K18" i="16"/>
  <c r="K61" i="16"/>
  <c r="J78" i="16"/>
  <c r="J64" i="16"/>
  <c r="K16" i="16"/>
  <c r="K40" i="16"/>
  <c r="J38" i="16"/>
  <c r="K57" i="16"/>
  <c r="K53" i="16"/>
  <c r="K42" i="16"/>
  <c r="J82" i="16"/>
  <c r="J70" i="16"/>
  <c r="K78" i="16"/>
  <c r="J55" i="16"/>
  <c r="K58" i="16"/>
  <c r="K80" i="16"/>
  <c r="J33" i="16"/>
  <c r="K79" i="16"/>
  <c r="K26" i="16"/>
  <c r="K70" i="16"/>
  <c r="J46" i="16"/>
  <c r="K17" i="16"/>
  <c r="K6" i="16"/>
  <c r="K33" i="16"/>
  <c r="K66" i="16"/>
  <c r="K37" i="16"/>
  <c r="J36" i="16"/>
  <c r="J6" i="16"/>
  <c r="K48" i="16"/>
  <c r="J30" i="16"/>
  <c r="K46" i="16"/>
  <c r="K72" i="16"/>
  <c r="K25" i="16"/>
  <c r="K31" i="16"/>
  <c r="J19" i="16"/>
  <c r="K64" i="16"/>
  <c r="J60" i="16"/>
  <c r="K59" i="16"/>
  <c r="J23" i="16"/>
  <c r="J74" i="16"/>
  <c r="J4" i="16"/>
  <c r="K21" i="16"/>
  <c r="J7" i="16"/>
  <c r="K24" i="16"/>
  <c r="K47" i="16"/>
  <c r="K82" i="16"/>
  <c r="J37" i="16"/>
  <c r="J53" i="16"/>
  <c r="J52" i="16"/>
  <c r="J28" i="16"/>
  <c r="K39" i="16"/>
  <c r="K63" i="16"/>
  <c r="J57" i="16"/>
  <c r="J5" i="16"/>
  <c r="J18" i="16"/>
  <c r="K22" i="16"/>
  <c r="K38" i="16"/>
  <c r="K32" i="16"/>
  <c r="J44" i="16"/>
  <c r="J63" i="16"/>
  <c r="J16" i="16"/>
  <c r="J76" i="16"/>
  <c r="J42" i="16"/>
  <c r="J77" i="16"/>
  <c r="K36" i="16"/>
  <c r="J17" i="16"/>
  <c r="K34" i="16"/>
  <c r="J75" i="16"/>
  <c r="L22" i="16" l="1"/>
  <c r="M69" i="16"/>
  <c r="M31" i="16"/>
  <c r="M18" i="16"/>
  <c r="M62" i="16"/>
  <c r="M11" i="16"/>
  <c r="M50" i="16"/>
  <c r="M49" i="16"/>
  <c r="L45" i="16"/>
  <c r="M46" i="16"/>
  <c r="M6" i="16"/>
  <c r="M53" i="16"/>
  <c r="M54" i="16"/>
  <c r="M20" i="16"/>
  <c r="L31" i="16"/>
  <c r="O31" i="16" s="1"/>
  <c r="L49" i="16"/>
  <c r="L46" i="16"/>
  <c r="M22" i="16"/>
  <c r="L69" i="16"/>
  <c r="M45" i="16"/>
  <c r="L62" i="16"/>
  <c r="L20" i="16"/>
  <c r="O20" i="16" s="1"/>
  <c r="O62" i="16"/>
  <c r="L53" i="16"/>
  <c r="O53" i="16" s="1"/>
  <c r="L18" i="16"/>
  <c r="O18" i="16" s="1"/>
  <c r="L11" i="16"/>
  <c r="O11" i="16" s="1"/>
  <c r="O49" i="16"/>
  <c r="O22" i="16"/>
  <c r="L6" i="16"/>
  <c r="L54" i="16"/>
  <c r="L50" i="16"/>
  <c r="O50" i="16" s="1"/>
  <c r="O69" i="16"/>
  <c r="L75" i="16"/>
  <c r="M75" i="16"/>
  <c r="M17" i="16"/>
  <c r="L17" i="16"/>
  <c r="L77" i="16"/>
  <c r="M77" i="16"/>
  <c r="L42" i="16"/>
  <c r="M42" i="16"/>
  <c r="L76" i="16"/>
  <c r="M76" i="16"/>
  <c r="M16" i="16"/>
  <c r="L16" i="16"/>
  <c r="M63" i="16"/>
  <c r="L63" i="16"/>
  <c r="M44" i="16"/>
  <c r="L44" i="16"/>
  <c r="L5" i="16"/>
  <c r="M5" i="16"/>
  <c r="M57" i="16"/>
  <c r="L57" i="16"/>
  <c r="L28" i="16"/>
  <c r="M28" i="16"/>
  <c r="M52" i="16"/>
  <c r="L52" i="16"/>
  <c r="O52" i="16" s="1"/>
  <c r="L37" i="16"/>
  <c r="M37" i="16"/>
  <c r="L7" i="16"/>
  <c r="M7" i="16"/>
  <c r="L4" i="16"/>
  <c r="M4" i="16"/>
  <c r="M74" i="16"/>
  <c r="L74" i="16"/>
  <c r="M23" i="16"/>
  <c r="L23" i="16"/>
  <c r="L60" i="16"/>
  <c r="M60" i="16"/>
  <c r="L19" i="16"/>
  <c r="M19" i="16"/>
  <c r="L30" i="16"/>
  <c r="M30" i="16"/>
  <c r="L36" i="16"/>
  <c r="M36" i="16"/>
  <c r="L33" i="16"/>
  <c r="M33" i="16"/>
  <c r="M55" i="16"/>
  <c r="L55" i="16"/>
  <c r="L70" i="16"/>
  <c r="M70" i="16"/>
  <c r="M82" i="16"/>
  <c r="L82" i="16"/>
  <c r="L38" i="16"/>
  <c r="M38" i="16"/>
  <c r="L64" i="16"/>
  <c r="M64" i="16"/>
  <c r="M78" i="16"/>
  <c r="L78" i="16"/>
  <c r="O78" i="16" s="1"/>
  <c r="M40" i="16"/>
  <c r="L40" i="16"/>
  <c r="L21" i="16"/>
  <c r="M21" i="16"/>
  <c r="O21" i="16" s="1"/>
  <c r="L25" i="16"/>
  <c r="M25" i="16"/>
  <c r="L39" i="16"/>
  <c r="M39" i="16"/>
  <c r="L72" i="16"/>
  <c r="O72" i="16" s="1"/>
  <c r="M72" i="16"/>
  <c r="L56" i="16"/>
  <c r="M56" i="16"/>
  <c r="L67" i="16"/>
  <c r="M67" i="16"/>
  <c r="L61" i="16"/>
  <c r="M61" i="16"/>
  <c r="L32" i="16"/>
  <c r="O32" i="16" s="1"/>
  <c r="M32" i="16"/>
  <c r="L41" i="16"/>
  <c r="M41" i="16"/>
  <c r="L15" i="16"/>
  <c r="M15" i="16"/>
  <c r="L79" i="16"/>
  <c r="M79" i="16"/>
  <c r="L83" i="16"/>
  <c r="M83" i="16"/>
  <c r="L51" i="16"/>
  <c r="M51" i="16"/>
  <c r="L48" i="16"/>
  <c r="M48" i="16"/>
  <c r="M66" i="16"/>
  <c r="L66" i="16"/>
  <c r="M29" i="16"/>
  <c r="L29" i="16"/>
  <c r="M14" i="16"/>
  <c r="L14" i="16"/>
  <c r="L71" i="16"/>
  <c r="O71" i="16" s="1"/>
  <c r="M71" i="16"/>
  <c r="L47" i="16"/>
  <c r="M47" i="16"/>
  <c r="L80" i="16"/>
  <c r="O80" i="16" s="1"/>
  <c r="M80" i="16"/>
  <c r="L24" i="16"/>
  <c r="M24" i="16"/>
  <c r="M27" i="16"/>
  <c r="L27" i="16"/>
  <c r="M65" i="16"/>
  <c r="L65" i="16"/>
  <c r="O65" i="16" s="1"/>
  <c r="L81" i="16"/>
  <c r="O81" i="16" s="1"/>
  <c r="M81" i="16"/>
  <c r="M73" i="16"/>
  <c r="L73" i="16"/>
  <c r="O73" i="16" s="1"/>
  <c r="L59" i="16"/>
  <c r="O59" i="16" s="1"/>
  <c r="M59" i="16"/>
  <c r="L26" i="16"/>
  <c r="M26" i="16"/>
  <c r="L35" i="16"/>
  <c r="M35" i="16"/>
  <c r="L34" i="16"/>
  <c r="M34" i="16"/>
  <c r="L58" i="16"/>
  <c r="M58" i="16"/>
  <c r="L68" i="16"/>
  <c r="M68" i="16"/>
  <c r="L43" i="16"/>
  <c r="M43" i="16"/>
  <c r="L10" i="16"/>
  <c r="M10" i="16"/>
  <c r="M12" i="16"/>
  <c r="L12" i="16"/>
  <c r="M9" i="16"/>
  <c r="L9" i="16"/>
  <c r="L8" i="16"/>
  <c r="O8" i="16" s="1"/>
  <c r="M8" i="16"/>
  <c r="L13" i="16"/>
  <c r="M13" i="16"/>
  <c r="O12" i="16" l="1"/>
  <c r="O13" i="16"/>
  <c r="O33" i="16"/>
  <c r="O10" i="16"/>
  <c r="O19" i="16"/>
  <c r="O28" i="16"/>
  <c r="O9" i="16"/>
  <c r="O66" i="16"/>
  <c r="O46" i="16"/>
  <c r="O45" i="16"/>
  <c r="O74" i="16"/>
  <c r="O44" i="16"/>
  <c r="O15" i="16"/>
  <c r="O25" i="16"/>
  <c r="O67" i="16"/>
  <c r="O14" i="16"/>
  <c r="O6" i="16"/>
  <c r="O64" i="16"/>
  <c r="O54" i="16"/>
  <c r="O57" i="16"/>
  <c r="O16" i="16"/>
  <c r="O17" i="16"/>
  <c r="O4" i="16"/>
  <c r="O76" i="16"/>
  <c r="O77" i="16"/>
  <c r="O75" i="16"/>
  <c r="O37" i="16"/>
  <c r="O36" i="16"/>
  <c r="O5" i="16"/>
  <c r="O41" i="16"/>
  <c r="O38" i="16"/>
  <c r="O47" i="16"/>
  <c r="O61" i="16"/>
  <c r="O27" i="16"/>
  <c r="O34" i="16"/>
  <c r="O24" i="16"/>
  <c r="O51" i="16"/>
  <c r="O56" i="16"/>
  <c r="O60" i="16"/>
  <c r="O7" i="16"/>
  <c r="O43" i="16"/>
  <c r="O35" i="16"/>
  <c r="O29" i="16"/>
  <c r="O83" i="16"/>
  <c r="O40" i="16"/>
  <c r="O82" i="16"/>
  <c r="O68" i="16"/>
  <c r="O79" i="16"/>
  <c r="O70" i="16"/>
  <c r="P70" i="16" s="1"/>
  <c r="R70" i="16" s="1"/>
  <c r="O30" i="16"/>
  <c r="O42" i="16"/>
  <c r="O26" i="16"/>
  <c r="O39" i="16"/>
  <c r="O58" i="16"/>
  <c r="P81" i="16"/>
  <c r="R81" i="16" s="1"/>
  <c r="P73" i="16"/>
  <c r="R73" i="16" s="1"/>
  <c r="P68" i="16"/>
  <c r="R68" i="16" s="1"/>
  <c r="P71" i="16"/>
  <c r="R71" i="16" s="1"/>
  <c r="O48" i="16"/>
  <c r="P49" i="16" s="1"/>
  <c r="R49" i="16" s="1"/>
  <c r="O55" i="16"/>
  <c r="O63" i="16"/>
  <c r="P61" i="16" s="1"/>
  <c r="R61" i="16" s="1"/>
  <c r="P69" i="16"/>
  <c r="R69" i="16" s="1"/>
  <c r="O23" i="16"/>
  <c r="P22" i="16" s="1"/>
  <c r="R22" i="16" s="1"/>
  <c r="P83" i="16"/>
  <c r="R83" i="16" s="1"/>
  <c r="Q83" i="16"/>
  <c r="P63" i="16"/>
  <c r="R63" i="16" s="1"/>
  <c r="Q63" i="16"/>
  <c r="P30" i="16" l="1"/>
  <c r="R30" i="16" s="1"/>
  <c r="P13" i="16"/>
  <c r="R13" i="16" s="1"/>
  <c r="P31" i="16"/>
  <c r="R31" i="16" s="1"/>
  <c r="P43" i="16"/>
  <c r="R43" i="16" s="1"/>
  <c r="Q21" i="16"/>
  <c r="P42" i="16"/>
  <c r="R42" i="16" s="1"/>
  <c r="P33" i="16"/>
  <c r="R33" i="16" s="1"/>
  <c r="P21" i="16"/>
  <c r="R21" i="16" s="1"/>
  <c r="P11" i="16"/>
  <c r="R11" i="16" s="1"/>
  <c r="Q33" i="16"/>
  <c r="P32" i="16"/>
  <c r="R32" i="16" s="1"/>
  <c r="Q11" i="16"/>
  <c r="Q10" i="16"/>
  <c r="Q13" i="16"/>
  <c r="P12" i="16"/>
  <c r="R12" i="16" s="1"/>
  <c r="P40" i="16"/>
  <c r="R40" i="16" s="1"/>
  <c r="Q12" i="16"/>
  <c r="P39" i="16"/>
  <c r="R39" i="16" s="1"/>
  <c r="P28" i="16"/>
  <c r="R28" i="16" s="1"/>
  <c r="P29" i="16"/>
  <c r="R29" i="16" s="1"/>
  <c r="P18" i="16"/>
  <c r="R18" i="16" s="1"/>
  <c r="P9" i="16"/>
  <c r="R9" i="16" s="1"/>
  <c r="Q9" i="16"/>
  <c r="Q8" i="16"/>
  <c r="P8" i="16"/>
  <c r="R8" i="16" s="1"/>
  <c r="P10" i="16"/>
  <c r="R10" i="16" s="1"/>
  <c r="P64" i="16"/>
  <c r="R64" i="16" s="1"/>
  <c r="P67" i="16"/>
  <c r="R67" i="16" s="1"/>
  <c r="P55" i="16"/>
  <c r="R55" i="16" s="1"/>
  <c r="P7" i="16"/>
  <c r="R7" i="16" s="1"/>
  <c r="P75" i="16"/>
  <c r="R75" i="16" s="1"/>
  <c r="P5" i="16"/>
  <c r="R5" i="16" s="1"/>
  <c r="P6" i="16"/>
  <c r="R6" i="16" s="1"/>
  <c r="P66" i="16"/>
  <c r="R66" i="16" s="1"/>
  <c r="P4" i="16"/>
  <c r="P25" i="16"/>
  <c r="R25" i="16" s="1"/>
  <c r="P34" i="16"/>
  <c r="R34" i="16" s="1"/>
  <c r="Q35" i="16"/>
  <c r="P35" i="16"/>
  <c r="R35" i="16" s="1"/>
  <c r="P24" i="16"/>
  <c r="R24" i="16" s="1"/>
  <c r="P77" i="16"/>
  <c r="R77" i="16" s="1"/>
  <c r="P76" i="16"/>
  <c r="R76" i="16" s="1"/>
  <c r="P82" i="16"/>
  <c r="R82" i="16" s="1"/>
  <c r="P26" i="16"/>
  <c r="R26" i="16" s="1"/>
  <c r="Q61" i="16"/>
  <c r="P79" i="16"/>
  <c r="R79" i="16" s="1"/>
  <c r="P37" i="16"/>
  <c r="R37" i="16" s="1"/>
  <c r="P80" i="16"/>
  <c r="R80" i="16" s="1"/>
  <c r="P74" i="16"/>
  <c r="R74" i="16" s="1"/>
  <c r="P78" i="16"/>
  <c r="R78" i="16" s="1"/>
  <c r="P72" i="16"/>
  <c r="R72" i="16" s="1"/>
  <c r="P27" i="16"/>
  <c r="R27" i="16" s="1"/>
  <c r="P65" i="16"/>
  <c r="R65" i="16" s="1"/>
  <c r="Q62" i="16"/>
  <c r="P36" i="16"/>
  <c r="R36" i="16" s="1"/>
  <c r="P41" i="16"/>
  <c r="R41" i="16" s="1"/>
  <c r="Q49" i="16"/>
  <c r="Q55" i="16"/>
  <c r="Q43" i="16"/>
  <c r="P62" i="16"/>
  <c r="R62" i="16" s="1"/>
  <c r="P58" i="16"/>
  <c r="R58" i="16" s="1"/>
  <c r="P38" i="16"/>
  <c r="R38" i="16" s="1"/>
  <c r="Q46" i="16"/>
  <c r="Q78" i="16"/>
  <c r="Q45" i="16"/>
  <c r="P45" i="16"/>
  <c r="R45" i="16" s="1"/>
  <c r="Q17" i="16"/>
  <c r="P47" i="16"/>
  <c r="R47" i="16" s="1"/>
  <c r="Q42" i="16"/>
  <c r="Q5" i="16"/>
  <c r="P56" i="16"/>
  <c r="R56" i="16" s="1"/>
  <c r="Q23" i="16"/>
  <c r="P23" i="16"/>
  <c r="R23" i="16" s="1"/>
  <c r="Q27" i="16"/>
  <c r="Q48" i="16"/>
  <c r="P48" i="16"/>
  <c r="R48" i="16" s="1"/>
  <c r="P54" i="16"/>
  <c r="R54" i="16" s="1"/>
  <c r="P46" i="16"/>
  <c r="R46" i="16" s="1"/>
  <c r="Q38" i="16"/>
  <c r="Q72" i="16"/>
  <c r="Q40" i="16"/>
  <c r="Q68" i="16"/>
  <c r="P60" i="16"/>
  <c r="R60" i="16" s="1"/>
  <c r="Q73" i="16"/>
  <c r="P17" i="16"/>
  <c r="R17" i="16" s="1"/>
  <c r="Q74" i="16"/>
  <c r="Q64" i="16"/>
  <c r="Q79" i="16"/>
  <c r="Q58" i="16"/>
  <c r="Q39" i="16"/>
  <c r="Q20" i="16"/>
  <c r="Q32" i="16"/>
  <c r="Q29" i="16"/>
  <c r="Q56" i="16"/>
  <c r="Q26" i="16"/>
  <c r="Q16" i="16"/>
  <c r="Q77" i="16"/>
  <c r="Q25" i="16"/>
  <c r="P20" i="16"/>
  <c r="R20" i="16" s="1"/>
  <c r="Q4" i="16"/>
  <c r="Q22" i="16"/>
  <c r="Q44" i="16"/>
  <c r="Q75" i="16"/>
  <c r="Q80" i="16"/>
  <c r="P51" i="16"/>
  <c r="R51" i="16" s="1"/>
  <c r="Q81" i="16"/>
  <c r="P16" i="16"/>
  <c r="R16" i="16" s="1"/>
  <c r="Q66" i="16"/>
  <c r="Q30" i="16"/>
  <c r="Q69" i="16"/>
  <c r="Q47" i="16"/>
  <c r="Q76" i="16"/>
  <c r="P44" i="16"/>
  <c r="R44" i="16" s="1"/>
  <c r="Q34" i="16"/>
  <c r="Q51" i="16"/>
  <c r="P57" i="16"/>
  <c r="R57" i="16" s="1"/>
  <c r="Q28" i="16"/>
  <c r="P53" i="16"/>
  <c r="R53" i="16" s="1"/>
  <c r="Q52" i="16"/>
  <c r="Q31" i="16"/>
  <c r="Q37" i="16"/>
  <c r="Q82" i="16"/>
  <c r="Q24" i="16"/>
  <c r="Q50" i="16"/>
  <c r="Q57" i="16"/>
  <c r="Q67" i="16"/>
  <c r="Q53" i="16"/>
  <c r="P52" i="16"/>
  <c r="R52" i="16" s="1"/>
  <c r="Q41" i="16"/>
  <c r="P14" i="16"/>
  <c r="Q18" i="16"/>
  <c r="Q36" i="16"/>
  <c r="Q7" i="16"/>
  <c r="Q59" i="16"/>
  <c r="Q19" i="16"/>
  <c r="P15" i="16"/>
  <c r="R15" i="16" s="1"/>
  <c r="P50" i="16"/>
  <c r="R50" i="16" s="1"/>
  <c r="Q70" i="16"/>
  <c r="Q54" i="16"/>
  <c r="Q14" i="16"/>
  <c r="Q71" i="16"/>
  <c r="Q60" i="16"/>
  <c r="Q6" i="16"/>
  <c r="P59" i="16"/>
  <c r="R59" i="16" s="1"/>
  <c r="P19" i="16"/>
  <c r="R19" i="16" s="1"/>
  <c r="Q15" i="16"/>
  <c r="Q65" i="16"/>
  <c r="G9" i="7" l="1" a="1"/>
  <c r="G9" i="7" s="1"/>
  <c r="F7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F32" i="18"/>
  <c r="F33" i="18"/>
  <c r="F34" i="18"/>
  <c r="F35" i="18"/>
  <c r="F36" i="18"/>
  <c r="F37" i="18"/>
  <c r="F38" i="18"/>
  <c r="J38" i="18"/>
  <c r="F39" i="18"/>
  <c r="J39" i="18"/>
  <c r="F40" i="18"/>
  <c r="J40" i="18"/>
  <c r="F41" i="18"/>
  <c r="J41" i="18"/>
  <c r="F42" i="18"/>
  <c r="J42" i="18"/>
  <c r="F43" i="18"/>
  <c r="J43" i="18"/>
  <c r="F44" i="18"/>
  <c r="J44" i="18"/>
  <c r="F45" i="18"/>
  <c r="J45" i="18"/>
  <c r="F46" i="18"/>
  <c r="J46" i="18"/>
  <c r="F47" i="18"/>
  <c r="J47" i="18"/>
  <c r="F48" i="18"/>
  <c r="J48" i="18"/>
  <c r="F49" i="18"/>
  <c r="J49" i="18"/>
  <c r="F50" i="18"/>
  <c r="J50" i="18"/>
  <c r="F51" i="18"/>
  <c r="J51" i="18"/>
  <c r="F52" i="18"/>
  <c r="J52" i="18"/>
  <c r="F53" i="18"/>
  <c r="J53" i="18"/>
  <c r="F54" i="18"/>
  <c r="J54" i="18"/>
  <c r="J55" i="18"/>
  <c r="F55" i="18"/>
  <c r="F56" i="18"/>
  <c r="J56" i="18"/>
  <c r="F57" i="18"/>
  <c r="J57" i="18"/>
  <c r="F58" i="18"/>
  <c r="J58" i="18"/>
  <c r="F59" i="18"/>
  <c r="J59" i="18"/>
  <c r="F60" i="18"/>
  <c r="J60" i="18"/>
  <c r="F61" i="18"/>
  <c r="J61" i="18"/>
  <c r="J62" i="18"/>
  <c r="F62" i="18"/>
  <c r="F63" i="18"/>
  <c r="J63" i="18"/>
  <c r="J64" i="18"/>
  <c r="F64" i="18"/>
  <c r="F65" i="18"/>
  <c r="J65" i="18"/>
  <c r="F66" i="18"/>
  <c r="J66" i="18"/>
  <c r="F67" i="18"/>
  <c r="J67" i="18"/>
  <c r="F68" i="18"/>
  <c r="J68" i="18"/>
  <c r="F69" i="18"/>
  <c r="J69" i="18"/>
  <c r="F70" i="18"/>
  <c r="J70" i="18"/>
  <c r="F71" i="18"/>
  <c r="J71" i="18"/>
  <c r="F72" i="18"/>
  <c r="J72" i="18"/>
  <c r="F73" i="18"/>
  <c r="J73" i="18"/>
  <c r="F74" i="18"/>
  <c r="J74" i="18"/>
  <c r="F75" i="18"/>
  <c r="J75" i="18"/>
  <c r="F76" i="18"/>
  <c r="J76" i="18"/>
  <c r="F77" i="18"/>
  <c r="J77" i="18"/>
  <c r="F78" i="18"/>
  <c r="J78" i="18"/>
  <c r="F79" i="18"/>
  <c r="J79" i="18"/>
  <c r="F80" i="18"/>
  <c r="J80" i="18"/>
  <c r="F81" i="18"/>
  <c r="J81" i="18"/>
  <c r="F82" i="18"/>
  <c r="J82" i="18"/>
  <c r="F83" i="18"/>
  <c r="J83" i="18"/>
  <c r="F84" i="18"/>
  <c r="J84" i="18"/>
  <c r="F85" i="18"/>
  <c r="J85" i="18"/>
  <c r="D9" i="7" a="1"/>
  <c r="D9" i="7" s="1"/>
  <c r="D10" i="7" a="1"/>
  <c r="D10" i="7" s="1"/>
  <c r="D11" i="7" a="1"/>
  <c r="D11" i="7" s="1"/>
  <c r="D12" i="7" a="1"/>
  <c r="D12" i="7" s="1"/>
  <c r="D13" i="7" a="1"/>
  <c r="D13" i="7" s="1"/>
  <c r="D14" i="7" a="1"/>
  <c r="D14" i="7" s="1"/>
  <c r="D15" i="7" a="1"/>
  <c r="D15" i="7" s="1"/>
  <c r="D16" i="7" a="1"/>
  <c r="D16" i="7" s="1"/>
  <c r="D17" i="7" a="1"/>
  <c r="D17" i="7" s="1"/>
  <c r="D18" i="7" a="1"/>
  <c r="D18" i="7" s="1"/>
  <c r="J6" i="18"/>
  <c r="D6" i="18"/>
  <c r="F6" i="18"/>
  <c r="E6" i="18"/>
  <c r="E7" i="18"/>
  <c r="D7" i="18"/>
  <c r="J7" i="18"/>
  <c r="E8" i="18"/>
  <c r="D8" i="18"/>
  <c r="J8" i="18"/>
  <c r="E9" i="18"/>
  <c r="D9" i="18"/>
  <c r="J9" i="18"/>
  <c r="J10" i="18"/>
  <c r="E10" i="18"/>
  <c r="D10" i="18"/>
  <c r="D11" i="18"/>
  <c r="J11" i="18"/>
  <c r="E11" i="18"/>
  <c r="D12" i="18"/>
  <c r="J12" i="18"/>
  <c r="E12" i="18"/>
  <c r="E13" i="18"/>
  <c r="D13" i="18"/>
  <c r="J13" i="18"/>
  <c r="J14" i="18"/>
  <c r="E14" i="18"/>
  <c r="D14" i="18"/>
  <c r="E15" i="18"/>
  <c r="D15" i="18"/>
  <c r="J15" i="18"/>
  <c r="E16" i="18"/>
  <c r="D16" i="18"/>
  <c r="J16" i="18"/>
  <c r="E17" i="18"/>
  <c r="J17" i="18"/>
  <c r="D17" i="18"/>
  <c r="J18" i="18"/>
  <c r="E18" i="18"/>
  <c r="D18" i="18"/>
  <c r="D19" i="18"/>
  <c r="J19" i="18"/>
  <c r="E19" i="18"/>
  <c r="E20" i="18"/>
  <c r="D20" i="18"/>
  <c r="J20" i="18"/>
  <c r="D21" i="18"/>
  <c r="J21" i="18"/>
  <c r="E21" i="18"/>
  <c r="J22" i="18"/>
  <c r="E22" i="18"/>
  <c r="D22" i="18"/>
  <c r="J23" i="18"/>
  <c r="E23" i="18"/>
  <c r="D23" i="18"/>
  <c r="E24" i="18"/>
  <c r="D24" i="18"/>
  <c r="J24" i="18"/>
  <c r="J25" i="18"/>
  <c r="D25" i="18"/>
  <c r="E25" i="18"/>
  <c r="D26" i="18"/>
  <c r="J26" i="18"/>
  <c r="E26" i="18"/>
  <c r="D27" i="18"/>
  <c r="J27" i="18"/>
  <c r="E27" i="18"/>
  <c r="E28" i="18"/>
  <c r="D28" i="18"/>
  <c r="J28" i="18"/>
  <c r="E29" i="18"/>
  <c r="D29" i="18"/>
  <c r="J29" i="18"/>
  <c r="J30" i="18"/>
  <c r="E30" i="18"/>
  <c r="D30" i="18"/>
  <c r="E31" i="18"/>
  <c r="D31" i="18"/>
  <c r="J31" i="18"/>
  <c r="E32" i="18"/>
  <c r="D32" i="18"/>
  <c r="J32" i="18"/>
  <c r="J33" i="18"/>
  <c r="D33" i="18"/>
  <c r="E33" i="18"/>
  <c r="D34" i="18"/>
  <c r="J34" i="18"/>
  <c r="E34" i="18"/>
  <c r="D35" i="18"/>
  <c r="J35" i="18"/>
  <c r="E35" i="18"/>
  <c r="D36" i="18"/>
  <c r="J36" i="18"/>
  <c r="E36" i="18"/>
  <c r="J37" i="18"/>
  <c r="E37" i="18"/>
  <c r="D37" i="18"/>
  <c r="E38" i="18"/>
  <c r="D38" i="18"/>
  <c r="E39" i="18"/>
  <c r="D39" i="18"/>
  <c r="D40" i="18"/>
  <c r="E40" i="18"/>
  <c r="D41" i="18"/>
  <c r="E41" i="18"/>
  <c r="E42" i="18"/>
  <c r="D42" i="18"/>
  <c r="E43" i="18"/>
  <c r="D43" i="18"/>
  <c r="D44" i="18"/>
  <c r="E44" i="18"/>
  <c r="E45" i="18"/>
  <c r="D45" i="18"/>
  <c r="D46" i="18"/>
  <c r="E46" i="18"/>
  <c r="E47" i="18"/>
  <c r="D47" i="18"/>
  <c r="D48" i="18"/>
  <c r="E48" i="18"/>
  <c r="E49" i="18"/>
  <c r="D49" i="18"/>
  <c r="E50" i="18"/>
  <c r="D50" i="18"/>
  <c r="D51" i="18"/>
  <c r="E51" i="18"/>
  <c r="D52" i="18"/>
  <c r="E52" i="18"/>
  <c r="E53" i="18"/>
  <c r="D53" i="18"/>
  <c r="D54" i="18"/>
  <c r="E54" i="18"/>
  <c r="E55" i="18"/>
  <c r="D55" i="18"/>
  <c r="E56" i="18"/>
  <c r="D56" i="18"/>
  <c r="D57" i="18"/>
  <c r="E57" i="18"/>
  <c r="E58" i="18"/>
  <c r="D58" i="18"/>
  <c r="D59" i="18"/>
  <c r="E59" i="18"/>
  <c r="D60" i="18"/>
  <c r="E60" i="18"/>
  <c r="E61" i="18"/>
  <c r="D61" i="18"/>
  <c r="D62" i="18"/>
  <c r="E62" i="18"/>
  <c r="E63" i="18"/>
  <c r="D63" i="18"/>
  <c r="D64" i="18"/>
  <c r="E64" i="18"/>
  <c r="D65" i="18"/>
  <c r="E65" i="18"/>
  <c r="E66" i="18"/>
  <c r="D66" i="18"/>
  <c r="E67" i="18"/>
  <c r="D67" i="18"/>
  <c r="D68" i="18"/>
  <c r="E68" i="18"/>
  <c r="E69" i="18"/>
  <c r="D69" i="18"/>
  <c r="E70" i="18"/>
  <c r="D70" i="18"/>
  <c r="E71" i="18"/>
  <c r="D71" i="18"/>
  <c r="E72" i="18"/>
  <c r="D72" i="18"/>
  <c r="D73" i="18"/>
  <c r="E73" i="18"/>
  <c r="E74" i="18"/>
  <c r="D74" i="18"/>
  <c r="E75" i="18"/>
  <c r="D75" i="18"/>
  <c r="E76" i="18"/>
  <c r="D76" i="18"/>
  <c r="D77" i="18"/>
  <c r="E77" i="18"/>
  <c r="D78" i="18"/>
  <c r="E78" i="18"/>
  <c r="E79" i="18"/>
  <c r="D79" i="18"/>
  <c r="D80" i="18"/>
  <c r="E80" i="18"/>
  <c r="E81" i="18"/>
  <c r="D81" i="18"/>
  <c r="E82" i="18"/>
  <c r="D82" i="18"/>
  <c r="E83" i="18"/>
  <c r="D83" i="18"/>
  <c r="E84" i="18"/>
  <c r="D84" i="18"/>
  <c r="D85" i="18"/>
  <c r="E85" i="18"/>
  <c r="R4" i="16"/>
  <c r="J9" i="7" a="1"/>
  <c r="J9" i="7" s="1"/>
  <c r="K9" i="7" a="1"/>
  <c r="K9" i="7" s="1"/>
  <c r="M9" i="7" a="1"/>
  <c r="M9" i="7" s="1"/>
  <c r="L9" i="7" a="1"/>
  <c r="L9" i="7" s="1"/>
  <c r="H9" i="7" a="1"/>
  <c r="H9" i="7" s="1"/>
  <c r="F9" i="7" a="1"/>
  <c r="F9" i="7" s="1"/>
  <c r="I9" i="7" a="1"/>
  <c r="I9" i="7" s="1"/>
  <c r="N9" i="7" a="1"/>
  <c r="N9" i="7" s="1"/>
  <c r="E9" i="7" a="1"/>
  <c r="E9" i="7" s="1"/>
  <c r="H10" i="7" a="1"/>
  <c r="H10" i="7" s="1"/>
  <c r="F12" i="7" a="1"/>
  <c r="F12" i="7" s="1"/>
  <c r="L10" i="7" a="1"/>
  <c r="L10" i="7" s="1"/>
  <c r="M12" i="7" a="1"/>
  <c r="M12" i="7" s="1"/>
  <c r="N10" i="7" a="1"/>
  <c r="N10" i="7" s="1"/>
  <c r="E10" i="7" a="1"/>
  <c r="E10" i="7" s="1"/>
  <c r="E11" i="7" a="1"/>
  <c r="E11" i="7" s="1"/>
  <c r="G10" i="7" a="1"/>
  <c r="G10" i="7" s="1"/>
  <c r="E12" i="7" a="1"/>
  <c r="E12" i="7" s="1"/>
  <c r="K10" i="7" a="1"/>
  <c r="K10" i="7" s="1"/>
  <c r="N11" i="7" a="1"/>
  <c r="N11" i="7" s="1"/>
  <c r="F11" i="7" a="1"/>
  <c r="F11" i="7" s="1"/>
  <c r="H11" i="7" a="1"/>
  <c r="H11" i="7" s="1"/>
  <c r="J10" i="7" a="1"/>
  <c r="J10" i="7" s="1"/>
  <c r="I10" i="7" a="1"/>
  <c r="I10" i="7" s="1"/>
  <c r="J12" i="7" a="1"/>
  <c r="J12" i="7" s="1"/>
  <c r="M11" i="7" a="1"/>
  <c r="M11" i="7" s="1"/>
  <c r="I12" i="7" a="1"/>
  <c r="I12" i="7" s="1"/>
  <c r="H12" i="7" a="1"/>
  <c r="H12" i="7" s="1"/>
  <c r="L12" i="7" a="1"/>
  <c r="L12" i="7" s="1"/>
  <c r="K12" i="7" a="1"/>
  <c r="K12" i="7" s="1"/>
  <c r="I11" i="7" a="1"/>
  <c r="I11" i="7" s="1"/>
  <c r="G12" i="7" a="1"/>
  <c r="G12" i="7" s="1"/>
  <c r="K11" i="7" a="1"/>
  <c r="K11" i="7" s="1"/>
  <c r="F10" i="7" a="1"/>
  <c r="F10" i="7" s="1"/>
  <c r="M10" i="7" a="1"/>
  <c r="M10" i="7" s="1"/>
  <c r="J11" i="7" a="1"/>
  <c r="J11" i="7" s="1"/>
  <c r="L11" i="7" a="1"/>
  <c r="L11" i="7" s="1"/>
  <c r="G11" i="7" a="1"/>
  <c r="G11" i="7" s="1"/>
  <c r="N12" i="7" a="1"/>
  <c r="N12" i="7" s="1"/>
  <c r="R14" i="16"/>
  <c r="N16" i="7" a="1"/>
  <c r="N16" i="7" s="1"/>
  <c r="N18" i="7" a="1"/>
  <c r="N18" i="7" s="1"/>
  <c r="J15" i="7" a="1"/>
  <c r="J15" i="7" s="1"/>
  <c r="I13" i="7" a="1"/>
  <c r="I13" i="7" s="1"/>
  <c r="K14" i="7" a="1"/>
  <c r="K14" i="7" s="1"/>
  <c r="H13" i="7" a="1"/>
  <c r="H13" i="7" s="1"/>
  <c r="M15" i="7" a="1"/>
  <c r="M15" i="7" s="1"/>
  <c r="F15" i="7" a="1"/>
  <c r="F15" i="7" s="1"/>
  <c r="L13" i="7" a="1"/>
  <c r="L13" i="7" s="1"/>
  <c r="G17" i="7" a="1"/>
  <c r="G17" i="7" s="1"/>
  <c r="N17" i="7" a="1"/>
  <c r="N17" i="7" s="1"/>
  <c r="H16" i="7" a="1"/>
  <c r="H16" i="7" s="1"/>
  <c r="F16" i="7" a="1"/>
  <c r="F16" i="7" s="1"/>
  <c r="N13" i="7" a="1"/>
  <c r="N13" i="7" s="1"/>
  <c r="H15" i="7" a="1"/>
  <c r="H15" i="7" s="1"/>
  <c r="J13" i="7" a="1"/>
  <c r="J13" i="7" s="1"/>
  <c r="M17" i="7" a="1"/>
  <c r="M17" i="7" s="1"/>
  <c r="L16" i="7" a="1"/>
  <c r="L16" i="7" s="1"/>
  <c r="H18" i="7" a="1"/>
  <c r="H18" i="7" s="1"/>
  <c r="G18" i="7" a="1"/>
  <c r="G18" i="7" s="1"/>
  <c r="I17" i="7" a="1"/>
  <c r="I17" i="7" s="1"/>
  <c r="G14" i="7" a="1"/>
  <c r="G14" i="7" s="1"/>
  <c r="I15" i="7" a="1"/>
  <c r="I15" i="7" s="1"/>
  <c r="J16" i="7" a="1"/>
  <c r="J16" i="7" s="1"/>
  <c r="E18" i="7" a="1"/>
  <c r="E18" i="7" s="1"/>
  <c r="L17" i="7" a="1"/>
  <c r="L17" i="7" s="1"/>
  <c r="H14" i="7" a="1"/>
  <c r="H14" i="7" s="1"/>
  <c r="J14" i="7" a="1"/>
  <c r="J14" i="7" s="1"/>
  <c r="E13" i="7" a="1"/>
  <c r="E13" i="7" s="1"/>
  <c r="M18" i="7" a="1"/>
  <c r="M18" i="7" s="1"/>
  <c r="F18" i="7" a="1"/>
  <c r="F18" i="7" s="1"/>
  <c r="M14" i="7" a="1"/>
  <c r="M14" i="7" s="1"/>
  <c r="K15" i="7" a="1"/>
  <c r="K15" i="7" s="1"/>
  <c r="K18" i="7" a="1"/>
  <c r="K18" i="7" s="1"/>
  <c r="I18" i="7" a="1"/>
  <c r="I18" i="7" s="1"/>
  <c r="F17" i="7" a="1"/>
  <c r="F17" i="7" s="1"/>
  <c r="G15" i="7" a="1"/>
  <c r="G15" i="7" s="1"/>
  <c r="I16" i="7" a="1"/>
  <c r="I16" i="7" s="1"/>
  <c r="G13" i="7" a="1"/>
  <c r="G13" i="7" s="1"/>
  <c r="M13" i="7" a="1"/>
  <c r="M13" i="7" s="1"/>
  <c r="J17" i="7" a="1"/>
  <c r="J17" i="7" s="1"/>
  <c r="H17" i="7" a="1"/>
  <c r="H17" i="7" s="1"/>
  <c r="M16" i="7" a="1"/>
  <c r="M16" i="7" s="1"/>
  <c r="K13" i="7" a="1"/>
  <c r="K13" i="7" s="1"/>
  <c r="E14" i="7" a="1"/>
  <c r="E14" i="7" s="1"/>
  <c r="E16" i="7" a="1"/>
  <c r="E16" i="7" s="1"/>
  <c r="E15" i="7" a="1"/>
  <c r="E15" i="7" s="1"/>
  <c r="L18" i="7" a="1"/>
  <c r="L18" i="7" s="1"/>
  <c r="L14" i="7" a="1"/>
  <c r="L14" i="7" s="1"/>
  <c r="F13" i="7" a="1"/>
  <c r="F13" i="7" s="1"/>
  <c r="N14" i="7" a="1"/>
  <c r="N14" i="7" s="1"/>
  <c r="I14" i="7" a="1"/>
  <c r="I14" i="7" s="1"/>
  <c r="K16" i="7" a="1"/>
  <c r="K16" i="7" s="1"/>
  <c r="J18" i="7" a="1"/>
  <c r="J18" i="7" s="1"/>
  <c r="K17" i="7" a="1"/>
  <c r="K17" i="7" s="1"/>
  <c r="G16" i="7" a="1"/>
  <c r="G16" i="7" s="1"/>
  <c r="E17" i="7" a="1"/>
  <c r="E17" i="7" s="1"/>
  <c r="N15" i="7" a="1"/>
  <c r="N15" i="7" s="1"/>
  <c r="F14" i="7" a="1"/>
  <c r="F14" i="7" s="1"/>
  <c r="L15" i="7" a="1"/>
  <c r="L15" i="7" s="1"/>
  <c r="BK8" i="15" l="1" a="1"/>
  <c r="BK8" i="15" s="1"/>
  <c r="BK7" i="15" a="1"/>
  <c r="BK7" i="15" s="1"/>
  <c r="BK9" i="15" a="1"/>
  <c r="BK9" i="15" s="1"/>
  <c r="BK10" i="15" a="1"/>
  <c r="BK10" i="15" s="1"/>
  <c r="BK11" i="15" a="1"/>
  <c r="BK11" i="15" s="1"/>
  <c r="BK12" i="15" a="1"/>
  <c r="BK12" i="15" s="1"/>
  <c r="BK13" i="15" a="1"/>
  <c r="BK13" i="15" s="1"/>
  <c r="BK14" i="15" a="1"/>
  <c r="BK14" i="15" s="1"/>
  <c r="CF93" i="15" s="1"/>
  <c r="G82" i="18"/>
  <c r="K82" i="18"/>
  <c r="L82" i="18"/>
  <c r="M82" i="18"/>
  <c r="N82" i="18"/>
  <c r="O82" i="18"/>
  <c r="H82" i="18"/>
  <c r="I82" i="18"/>
  <c r="G78" i="18"/>
  <c r="K78" i="18"/>
  <c r="N78" i="18"/>
  <c r="L78" i="18"/>
  <c r="M78" i="18"/>
  <c r="O78" i="18"/>
  <c r="H78" i="18"/>
  <c r="I78" i="18"/>
  <c r="G74" i="18"/>
  <c r="K74" i="18"/>
  <c r="L74" i="18"/>
  <c r="M74" i="18"/>
  <c r="N74" i="18"/>
  <c r="O74" i="18"/>
  <c r="H74" i="18"/>
  <c r="I74" i="18"/>
  <c r="G70" i="18"/>
  <c r="K70" i="18"/>
  <c r="N70" i="18"/>
  <c r="L70" i="18"/>
  <c r="M70" i="18"/>
  <c r="O70" i="18"/>
  <c r="H70" i="18"/>
  <c r="I70" i="18"/>
  <c r="G66" i="18"/>
  <c r="K66" i="18"/>
  <c r="O66" i="18"/>
  <c r="L66" i="18"/>
  <c r="M66" i="18"/>
  <c r="N66" i="18"/>
  <c r="H66" i="18"/>
  <c r="I66" i="18"/>
  <c r="G58" i="18"/>
  <c r="K58" i="18"/>
  <c r="L58" i="18"/>
  <c r="M58" i="18"/>
  <c r="O58" i="18"/>
  <c r="N58" i="18"/>
  <c r="H58" i="18"/>
  <c r="I58" i="18"/>
  <c r="G54" i="18"/>
  <c r="O54" i="18"/>
  <c r="K54" i="18"/>
  <c r="N54" i="18"/>
  <c r="L54" i="18"/>
  <c r="M54" i="18"/>
  <c r="H54" i="18"/>
  <c r="I54" i="18"/>
  <c r="G50" i="18"/>
  <c r="K50" i="18"/>
  <c r="O50" i="18"/>
  <c r="L50" i="18"/>
  <c r="M50" i="18"/>
  <c r="N50" i="18"/>
  <c r="H50" i="18"/>
  <c r="I50" i="18"/>
  <c r="G46" i="18"/>
  <c r="K46" i="18"/>
  <c r="O46" i="18"/>
  <c r="N46" i="18"/>
  <c r="L46" i="18"/>
  <c r="M46" i="18"/>
  <c r="H46" i="18"/>
  <c r="I46" i="18"/>
  <c r="G42" i="18"/>
  <c r="K42" i="18"/>
  <c r="O42" i="18"/>
  <c r="L42" i="18"/>
  <c r="M42" i="18"/>
  <c r="N42" i="18"/>
  <c r="H42" i="18"/>
  <c r="I42" i="18"/>
  <c r="G38" i="18"/>
  <c r="K38" i="18"/>
  <c r="O38" i="18"/>
  <c r="N38" i="18"/>
  <c r="L38" i="18"/>
  <c r="M38" i="18"/>
  <c r="H38" i="18"/>
  <c r="I38" i="18"/>
  <c r="G30" i="18"/>
  <c r="O30" i="18"/>
  <c r="K30" i="18"/>
  <c r="N30" i="18"/>
  <c r="L30" i="18"/>
  <c r="M30" i="18"/>
  <c r="H30" i="18"/>
  <c r="I30" i="18"/>
  <c r="G22" i="18"/>
  <c r="O22" i="18"/>
  <c r="K22" i="18"/>
  <c r="N22" i="18"/>
  <c r="L22" i="18"/>
  <c r="M22" i="18"/>
  <c r="H22" i="18"/>
  <c r="I22" i="18"/>
  <c r="G14" i="18"/>
  <c r="O14" i="18"/>
  <c r="K14" i="18"/>
  <c r="N14" i="18"/>
  <c r="L14" i="18"/>
  <c r="M14" i="18"/>
  <c r="H14" i="18"/>
  <c r="I14" i="18"/>
  <c r="G37" i="18"/>
  <c r="K37" i="18"/>
  <c r="L37" i="18"/>
  <c r="N37" i="18"/>
  <c r="M37" i="18"/>
  <c r="O37" i="18"/>
  <c r="I37" i="18"/>
  <c r="H37" i="18"/>
  <c r="G29" i="18"/>
  <c r="K29" i="18"/>
  <c r="L29" i="18"/>
  <c r="N29" i="18"/>
  <c r="M29" i="18"/>
  <c r="O29" i="18"/>
  <c r="I29" i="18"/>
  <c r="H29" i="18"/>
  <c r="G21" i="18"/>
  <c r="K21" i="18"/>
  <c r="L21" i="18"/>
  <c r="N21" i="18"/>
  <c r="M21" i="18"/>
  <c r="O21" i="18"/>
  <c r="I21" i="18"/>
  <c r="H21" i="18"/>
  <c r="G13" i="18"/>
  <c r="K13" i="18"/>
  <c r="L13" i="18"/>
  <c r="N13" i="18"/>
  <c r="M13" i="18"/>
  <c r="O13" i="18"/>
  <c r="I13" i="18"/>
  <c r="H13" i="18"/>
  <c r="G85" i="18"/>
  <c r="K85" i="18"/>
  <c r="L85" i="18"/>
  <c r="N85" i="18"/>
  <c r="M85" i="18"/>
  <c r="O85" i="18"/>
  <c r="I85" i="18"/>
  <c r="H85" i="18"/>
  <c r="G81" i="18"/>
  <c r="M81" i="18"/>
  <c r="N81" i="18"/>
  <c r="O81" i="18"/>
  <c r="K81" i="18"/>
  <c r="L81" i="18"/>
  <c r="I81" i="18"/>
  <c r="H81" i="18"/>
  <c r="G77" i="18"/>
  <c r="K77" i="18"/>
  <c r="L77" i="18"/>
  <c r="N77" i="18"/>
  <c r="M77" i="18"/>
  <c r="O77" i="18"/>
  <c r="I77" i="18"/>
  <c r="H77" i="18"/>
  <c r="G73" i="18"/>
  <c r="M73" i="18"/>
  <c r="N73" i="18"/>
  <c r="O73" i="18"/>
  <c r="K73" i="18"/>
  <c r="L73" i="18"/>
  <c r="I73" i="18"/>
  <c r="H73" i="18"/>
  <c r="G69" i="18"/>
  <c r="K69" i="18"/>
  <c r="L69" i="18"/>
  <c r="N69" i="18"/>
  <c r="M69" i="18"/>
  <c r="O69" i="18"/>
  <c r="I69" i="18"/>
  <c r="H69" i="18"/>
  <c r="G65" i="18"/>
  <c r="M65" i="18"/>
  <c r="N65" i="18"/>
  <c r="O65" i="18"/>
  <c r="K65" i="18"/>
  <c r="L65" i="18"/>
  <c r="I65" i="18"/>
  <c r="H65" i="18"/>
  <c r="G61" i="18"/>
  <c r="K61" i="18"/>
  <c r="L61" i="18"/>
  <c r="N61" i="18"/>
  <c r="M61" i="18"/>
  <c r="O61" i="18"/>
  <c r="I61" i="18"/>
  <c r="H61" i="18"/>
  <c r="G57" i="18"/>
  <c r="M57" i="18"/>
  <c r="N57" i="18"/>
  <c r="O57" i="18"/>
  <c r="K57" i="18"/>
  <c r="L57" i="18"/>
  <c r="H57" i="18"/>
  <c r="I57" i="18"/>
  <c r="G53" i="18"/>
  <c r="K53" i="18"/>
  <c r="L53" i="18"/>
  <c r="N53" i="18"/>
  <c r="M53" i="18"/>
  <c r="O53" i="18"/>
  <c r="I53" i="18"/>
  <c r="H53" i="18"/>
  <c r="G49" i="18"/>
  <c r="M49" i="18"/>
  <c r="N49" i="18"/>
  <c r="O49" i="18"/>
  <c r="K49" i="18"/>
  <c r="L49" i="18"/>
  <c r="I49" i="18"/>
  <c r="H49" i="18"/>
  <c r="G45" i="18"/>
  <c r="K45" i="18"/>
  <c r="L45" i="18"/>
  <c r="N45" i="18"/>
  <c r="M45" i="18"/>
  <c r="O45" i="18"/>
  <c r="I45" i="18"/>
  <c r="H45" i="18"/>
  <c r="G41" i="18"/>
  <c r="M41" i="18"/>
  <c r="N41" i="18"/>
  <c r="O41" i="18"/>
  <c r="K41" i="18"/>
  <c r="L41" i="18"/>
  <c r="I41" i="18"/>
  <c r="H41" i="18"/>
  <c r="G36" i="18"/>
  <c r="L36" i="18"/>
  <c r="M36" i="18"/>
  <c r="N36" i="18"/>
  <c r="O36" i="18"/>
  <c r="K36" i="18"/>
  <c r="I36" i="18"/>
  <c r="H36" i="18"/>
  <c r="G28" i="18"/>
  <c r="L28" i="18"/>
  <c r="M28" i="18"/>
  <c r="N28" i="18"/>
  <c r="O28" i="18"/>
  <c r="K28" i="18"/>
  <c r="I28" i="18"/>
  <c r="H28" i="18"/>
  <c r="G20" i="18"/>
  <c r="L20" i="18"/>
  <c r="M20" i="18"/>
  <c r="N20" i="18"/>
  <c r="O20" i="18"/>
  <c r="K20" i="18"/>
  <c r="I20" i="18"/>
  <c r="H20" i="18"/>
  <c r="G12" i="18"/>
  <c r="L12" i="18"/>
  <c r="M12" i="18"/>
  <c r="N12" i="18"/>
  <c r="O12" i="18"/>
  <c r="K12" i="18"/>
  <c r="I12" i="18"/>
  <c r="H12" i="18"/>
  <c r="G64" i="18"/>
  <c r="N64" i="18"/>
  <c r="O64" i="18"/>
  <c r="K64" i="18"/>
  <c r="L64" i="18"/>
  <c r="M64" i="18"/>
  <c r="H64" i="18"/>
  <c r="I64" i="18"/>
  <c r="G35" i="18"/>
  <c r="N35" i="18"/>
  <c r="O35" i="18"/>
  <c r="K35" i="18"/>
  <c r="L35" i="18"/>
  <c r="M35" i="18"/>
  <c r="H35" i="18"/>
  <c r="I35" i="18"/>
  <c r="G27" i="18"/>
  <c r="N27" i="18"/>
  <c r="O27" i="18"/>
  <c r="K27" i="18"/>
  <c r="L27" i="18"/>
  <c r="M27" i="18"/>
  <c r="I27" i="18"/>
  <c r="H27" i="18"/>
  <c r="G19" i="18"/>
  <c r="N19" i="18"/>
  <c r="O19" i="18"/>
  <c r="K19" i="18"/>
  <c r="L19" i="18"/>
  <c r="M19" i="18"/>
  <c r="H19" i="18"/>
  <c r="I19" i="18"/>
  <c r="G11" i="18"/>
  <c r="N11" i="18"/>
  <c r="O11" i="18"/>
  <c r="K11" i="18"/>
  <c r="L11" i="18"/>
  <c r="M11" i="18"/>
  <c r="I11" i="18"/>
  <c r="H11" i="18"/>
  <c r="H6" i="18"/>
  <c r="G6" i="18"/>
  <c r="M6" i="18"/>
  <c r="N6" i="18"/>
  <c r="O6" i="18"/>
  <c r="L6" i="18"/>
  <c r="I6" i="18"/>
  <c r="K6" i="18"/>
  <c r="G84" i="18"/>
  <c r="L84" i="18"/>
  <c r="M84" i="18"/>
  <c r="N84" i="18"/>
  <c r="O84" i="18"/>
  <c r="K84" i="18"/>
  <c r="I84" i="18"/>
  <c r="H84" i="18"/>
  <c r="G80" i="18"/>
  <c r="N80" i="18"/>
  <c r="O80" i="18"/>
  <c r="K80" i="18"/>
  <c r="L80" i="18"/>
  <c r="M80" i="18"/>
  <c r="H80" i="18"/>
  <c r="I80" i="18"/>
  <c r="G76" i="18"/>
  <c r="L76" i="18"/>
  <c r="M76" i="18"/>
  <c r="N76" i="18"/>
  <c r="O76" i="18"/>
  <c r="K76" i="18"/>
  <c r="H76" i="18"/>
  <c r="I76" i="18"/>
  <c r="G72" i="18"/>
  <c r="N72" i="18"/>
  <c r="O72" i="18"/>
  <c r="K72" i="18"/>
  <c r="L72" i="18"/>
  <c r="M72" i="18"/>
  <c r="H72" i="18"/>
  <c r="I72" i="18"/>
  <c r="G68" i="18"/>
  <c r="L68" i="18"/>
  <c r="M68" i="18"/>
  <c r="N68" i="18"/>
  <c r="O68" i="18"/>
  <c r="K68" i="18"/>
  <c r="I68" i="18"/>
  <c r="H68" i="18"/>
  <c r="G60" i="18"/>
  <c r="L60" i="18"/>
  <c r="M60" i="18"/>
  <c r="N60" i="18"/>
  <c r="O60" i="18"/>
  <c r="K60" i="18"/>
  <c r="I60" i="18"/>
  <c r="H60" i="18"/>
  <c r="G56" i="18"/>
  <c r="N56" i="18"/>
  <c r="O56" i="18"/>
  <c r="K56" i="18"/>
  <c r="L56" i="18"/>
  <c r="M56" i="18"/>
  <c r="H56" i="18"/>
  <c r="I56" i="18"/>
  <c r="G52" i="18"/>
  <c r="L52" i="18"/>
  <c r="M52" i="18"/>
  <c r="N52" i="18"/>
  <c r="O52" i="18"/>
  <c r="K52" i="18"/>
  <c r="I52" i="18"/>
  <c r="H52" i="18"/>
  <c r="G48" i="18"/>
  <c r="N48" i="18"/>
  <c r="O48" i="18"/>
  <c r="K48" i="18"/>
  <c r="L48" i="18"/>
  <c r="M48" i="18"/>
  <c r="H48" i="18"/>
  <c r="I48" i="18"/>
  <c r="G44" i="18"/>
  <c r="L44" i="18"/>
  <c r="M44" i="18"/>
  <c r="N44" i="18"/>
  <c r="O44" i="18"/>
  <c r="K44" i="18"/>
  <c r="H44" i="18"/>
  <c r="I44" i="18"/>
  <c r="G40" i="18"/>
  <c r="N40" i="18"/>
  <c r="O40" i="18"/>
  <c r="K40" i="18"/>
  <c r="L40" i="18"/>
  <c r="M40" i="18"/>
  <c r="H40" i="18"/>
  <c r="I40" i="18"/>
  <c r="G34" i="18"/>
  <c r="O34" i="18"/>
  <c r="K34" i="18"/>
  <c r="L34" i="18"/>
  <c r="M34" i="18"/>
  <c r="N34" i="18"/>
  <c r="H34" i="18"/>
  <c r="I34" i="18"/>
  <c r="G26" i="18"/>
  <c r="K26" i="18"/>
  <c r="L26" i="18"/>
  <c r="M26" i="18"/>
  <c r="O26" i="18"/>
  <c r="N26" i="18"/>
  <c r="H26" i="18"/>
  <c r="I26" i="18"/>
  <c r="G18" i="18"/>
  <c r="K18" i="18"/>
  <c r="L18" i="18"/>
  <c r="M18" i="18"/>
  <c r="O18" i="18"/>
  <c r="N18" i="18"/>
  <c r="H18" i="18"/>
  <c r="I18" i="18"/>
  <c r="G10" i="18"/>
  <c r="K10" i="18"/>
  <c r="L10" i="18"/>
  <c r="M10" i="18"/>
  <c r="N10" i="18"/>
  <c r="O10" i="18"/>
  <c r="H10" i="18"/>
  <c r="I10" i="18"/>
  <c r="G55" i="18"/>
  <c r="N55" i="18"/>
  <c r="K55" i="18"/>
  <c r="O55" i="18"/>
  <c r="L55" i="18"/>
  <c r="M55" i="18"/>
  <c r="I55" i="18"/>
  <c r="H55" i="18"/>
  <c r="G33" i="18"/>
  <c r="M33" i="18"/>
  <c r="N33" i="18"/>
  <c r="O33" i="18"/>
  <c r="K33" i="18"/>
  <c r="L33" i="18"/>
  <c r="I33" i="18"/>
  <c r="H33" i="18"/>
  <c r="G25" i="18"/>
  <c r="M25" i="18"/>
  <c r="N25" i="18"/>
  <c r="O25" i="18"/>
  <c r="K25" i="18"/>
  <c r="L25" i="18"/>
  <c r="H25" i="18"/>
  <c r="I25" i="18"/>
  <c r="G17" i="18"/>
  <c r="M17" i="18"/>
  <c r="N17" i="18"/>
  <c r="O17" i="18"/>
  <c r="K17" i="18"/>
  <c r="L17" i="18"/>
  <c r="I17" i="18"/>
  <c r="H17" i="18"/>
  <c r="G9" i="18"/>
  <c r="M9" i="18"/>
  <c r="N9" i="18"/>
  <c r="O9" i="18"/>
  <c r="K9" i="18"/>
  <c r="L9" i="18"/>
  <c r="I9" i="18"/>
  <c r="H9" i="18"/>
  <c r="G83" i="18"/>
  <c r="N83" i="18"/>
  <c r="O83" i="18"/>
  <c r="K83" i="18"/>
  <c r="L83" i="18"/>
  <c r="M83" i="18"/>
  <c r="I83" i="18"/>
  <c r="H83" i="18"/>
  <c r="G79" i="18"/>
  <c r="N79" i="18"/>
  <c r="K79" i="18"/>
  <c r="O79" i="18"/>
  <c r="L79" i="18"/>
  <c r="M79" i="18"/>
  <c r="I79" i="18"/>
  <c r="H79" i="18"/>
  <c r="G75" i="18"/>
  <c r="N75" i="18"/>
  <c r="O75" i="18"/>
  <c r="K75" i="18"/>
  <c r="L75" i="18"/>
  <c r="M75" i="18"/>
  <c r="I75" i="18"/>
  <c r="H75" i="18"/>
  <c r="G71" i="18"/>
  <c r="N71" i="18"/>
  <c r="K71" i="18"/>
  <c r="O71" i="18"/>
  <c r="L71" i="18"/>
  <c r="M71" i="18"/>
  <c r="H71" i="18"/>
  <c r="I71" i="18"/>
  <c r="G67" i="18"/>
  <c r="N67" i="18"/>
  <c r="O67" i="18"/>
  <c r="K67" i="18"/>
  <c r="L67" i="18"/>
  <c r="M67" i="18"/>
  <c r="I67" i="18"/>
  <c r="H67" i="18"/>
  <c r="G63" i="18"/>
  <c r="N63" i="18"/>
  <c r="K63" i="18"/>
  <c r="O63" i="18"/>
  <c r="L63" i="18"/>
  <c r="M63" i="18"/>
  <c r="I63" i="18"/>
  <c r="H63" i="18"/>
  <c r="G59" i="18"/>
  <c r="N59" i="18"/>
  <c r="O59" i="18"/>
  <c r="K59" i="18"/>
  <c r="L59" i="18"/>
  <c r="M59" i="18"/>
  <c r="I59" i="18"/>
  <c r="H59" i="18"/>
  <c r="G51" i="18"/>
  <c r="N51" i="18"/>
  <c r="O51" i="18"/>
  <c r="K51" i="18"/>
  <c r="L51" i="18"/>
  <c r="M51" i="18"/>
  <c r="H51" i="18"/>
  <c r="I51" i="18"/>
  <c r="G47" i="18"/>
  <c r="N47" i="18"/>
  <c r="K47" i="18"/>
  <c r="O47" i="18"/>
  <c r="L47" i="18"/>
  <c r="M47" i="18"/>
  <c r="I47" i="18"/>
  <c r="H47" i="18"/>
  <c r="G43" i="18"/>
  <c r="N43" i="18"/>
  <c r="O43" i="18"/>
  <c r="K43" i="18"/>
  <c r="L43" i="18"/>
  <c r="M43" i="18"/>
  <c r="I43" i="18"/>
  <c r="H43" i="18"/>
  <c r="G39" i="18"/>
  <c r="N39" i="18"/>
  <c r="K39" i="18"/>
  <c r="O39" i="18"/>
  <c r="L39" i="18"/>
  <c r="M39" i="18"/>
  <c r="I39" i="18"/>
  <c r="H39" i="18"/>
  <c r="G32" i="18"/>
  <c r="N32" i="18"/>
  <c r="O32" i="18"/>
  <c r="K32" i="18"/>
  <c r="L32" i="18"/>
  <c r="M32" i="18"/>
  <c r="H32" i="18"/>
  <c r="I32" i="18"/>
  <c r="G24" i="18"/>
  <c r="N24" i="18"/>
  <c r="O24" i="18"/>
  <c r="K24" i="18"/>
  <c r="L24" i="18"/>
  <c r="M24" i="18"/>
  <c r="H24" i="18"/>
  <c r="I24" i="18"/>
  <c r="G16" i="18"/>
  <c r="N16" i="18"/>
  <c r="O16" i="18"/>
  <c r="K16" i="18"/>
  <c r="L16" i="18"/>
  <c r="M16" i="18"/>
  <c r="H16" i="18"/>
  <c r="I16" i="18"/>
  <c r="G8" i="18"/>
  <c r="N8" i="18"/>
  <c r="O8" i="18"/>
  <c r="K8" i="18"/>
  <c r="L8" i="18"/>
  <c r="M8" i="18"/>
  <c r="H8" i="18"/>
  <c r="I8" i="18"/>
  <c r="G62" i="18"/>
  <c r="K62" i="18"/>
  <c r="O62" i="18"/>
  <c r="N62" i="18"/>
  <c r="L62" i="18"/>
  <c r="M62" i="18"/>
  <c r="H62" i="18"/>
  <c r="I62" i="18"/>
  <c r="G31" i="18"/>
  <c r="N31" i="18"/>
  <c r="K31" i="18"/>
  <c r="O31" i="18"/>
  <c r="L31" i="18"/>
  <c r="M31" i="18"/>
  <c r="I31" i="18"/>
  <c r="H31" i="18"/>
  <c r="G23" i="18"/>
  <c r="N23" i="18"/>
  <c r="K23" i="18"/>
  <c r="O23" i="18"/>
  <c r="L23" i="18"/>
  <c r="M23" i="18"/>
  <c r="H23" i="18"/>
  <c r="I23" i="18"/>
  <c r="G15" i="18"/>
  <c r="N15" i="18"/>
  <c r="K15" i="18"/>
  <c r="O15" i="18"/>
  <c r="L15" i="18"/>
  <c r="M15" i="18"/>
  <c r="I15" i="18"/>
  <c r="H15" i="18"/>
  <c r="G7" i="18"/>
  <c r="N7" i="18"/>
  <c r="K7" i="18"/>
  <c r="O7" i="18"/>
  <c r="L7" i="18"/>
  <c r="M7" i="18"/>
  <c r="I7" i="18"/>
  <c r="H7" i="18"/>
  <c r="BP93" i="15" l="1"/>
  <c r="CC73" i="15"/>
  <c r="BS73" i="15"/>
  <c r="CF91" i="15"/>
  <c r="CC92" i="15" s="1"/>
  <c r="CC69" i="15"/>
  <c r="BP91" i="15"/>
  <c r="BS69" i="15"/>
  <c r="CC65" i="15"/>
  <c r="CF89" i="15"/>
  <c r="BZ44" i="15"/>
  <c r="BP89" i="15"/>
  <c r="BS65" i="15"/>
  <c r="BZ36" i="15"/>
  <c r="BP87" i="15"/>
  <c r="BS61" i="15"/>
  <c r="BV36" i="15"/>
  <c r="CC61" i="15"/>
  <c r="CF87" i="15"/>
  <c r="BV44" i="15"/>
  <c r="BM7" i="15"/>
  <c r="CC88" i="15" l="1"/>
  <c r="BZ90" i="15" s="1"/>
  <c r="BV71" i="15"/>
  <c r="BS92" i="15"/>
  <c r="BV63" i="15"/>
  <c r="BZ71" i="15"/>
  <c r="BS88" i="15"/>
  <c r="BZ63" i="15"/>
  <c r="BV90" i="15" l="1"/>
</calcChain>
</file>

<file path=xl/sharedStrings.xml><?xml version="1.0" encoding="utf-8"?>
<sst xmlns="http://schemas.openxmlformats.org/spreadsheetml/2006/main" count="399" uniqueCount="166">
  <si>
    <t>TOURNAMENT FIXTURE GENERATOR</t>
  </si>
  <si>
    <t>SETTINGS</t>
  </si>
  <si>
    <t>Play each other:</t>
  </si>
  <si>
    <t>Priority</t>
  </si>
  <si>
    <t>Rule</t>
  </si>
  <si>
    <t>Points</t>
  </si>
  <si>
    <t>GD</t>
  </si>
  <si>
    <t>GF</t>
  </si>
  <si>
    <t>Tournament Name:</t>
  </si>
  <si>
    <t>-</t>
  </si>
  <si>
    <t>Thursday</t>
  </si>
  <si>
    <t>Wednesday</t>
  </si>
  <si>
    <t>Saturday</t>
  </si>
  <si>
    <t>Position</t>
  </si>
  <si>
    <t>Team</t>
  </si>
  <si>
    <t>Played</t>
  </si>
  <si>
    <t>Won</t>
  </si>
  <si>
    <t>Drawn</t>
  </si>
  <si>
    <t>Lost</t>
  </si>
  <si>
    <t>GA</t>
  </si>
  <si>
    <t>DATE / TIME</t>
  </si>
  <si>
    <t>HOME TEAM</t>
  </si>
  <si>
    <t>AWAY TEAM</t>
  </si>
  <si>
    <t>MATCHWEEK</t>
  </si>
  <si>
    <t>Home Points for Lose</t>
  </si>
  <si>
    <t>Away Points for Win</t>
  </si>
  <si>
    <t>Away Points for Draw</t>
  </si>
  <si>
    <t>Away Points for Lose</t>
  </si>
  <si>
    <t>No</t>
  </si>
  <si>
    <t>Team Name</t>
  </si>
  <si>
    <t>Home Points for Win</t>
  </si>
  <si>
    <t>Home Points for Draw</t>
  </si>
  <si>
    <t>GROUP SETTINGS</t>
  </si>
  <si>
    <t>Group Name</t>
  </si>
  <si>
    <t xml:space="preserve"># of champions </t>
  </si>
  <si>
    <t>Monday</t>
  </si>
  <si>
    <t>Friday</t>
  </si>
  <si>
    <t>Sunday</t>
  </si>
  <si>
    <t>Played?</t>
  </si>
  <si>
    <t>Round</t>
  </si>
  <si>
    <t>G1-T1</t>
  </si>
  <si>
    <t>G1-T2</t>
  </si>
  <si>
    <t>G2-T1</t>
  </si>
  <si>
    <t>G2-T2</t>
  </si>
  <si>
    <t>G3-T1</t>
  </si>
  <si>
    <t>G3-T2</t>
  </si>
  <si>
    <t>G4-T1</t>
  </si>
  <si>
    <t>G4-T2</t>
  </si>
  <si>
    <t>G5-T1</t>
  </si>
  <si>
    <t>G5-T2</t>
  </si>
  <si>
    <t>Group</t>
  </si>
  <si>
    <t>Game No</t>
  </si>
  <si>
    <t>Team 1 No</t>
  </si>
  <si>
    <t>Team 2 No</t>
  </si>
  <si>
    <t>Max Round No</t>
  </si>
  <si>
    <t>Max Game No</t>
  </si>
  <si>
    <t>Matchweek No</t>
  </si>
  <si>
    <t>Total rows:</t>
  </si>
  <si>
    <t>Group Game No</t>
  </si>
  <si>
    <t>Machdays:</t>
  </si>
  <si>
    <t>MatchWeek</t>
  </si>
  <si>
    <t>Team1</t>
  </si>
  <si>
    <t>Team2</t>
  </si>
  <si>
    <t>Index</t>
  </si>
  <si>
    <t>Valid row</t>
  </si>
  <si>
    <t>Consolidated Teams Key</t>
  </si>
  <si>
    <t>Cleaned from non existing teams and matches</t>
  </si>
  <si>
    <t>Number of games (+2 rows break):</t>
  </si>
  <si>
    <t>Venue</t>
  </si>
  <si>
    <t>GROUP</t>
  </si>
  <si>
    <t>HOME</t>
  </si>
  <si>
    <t>AWAY</t>
  </si>
  <si>
    <t>VENUE</t>
  </si>
  <si>
    <t>Final Score</t>
  </si>
  <si>
    <t>Final Ranking</t>
  </si>
  <si>
    <t>WR</t>
  </si>
  <si>
    <t>GR</t>
  </si>
  <si>
    <t>Group Ranking</t>
  </si>
  <si>
    <t>No of Teams:</t>
  </si>
  <si>
    <t>MatchWeek No</t>
  </si>
  <si>
    <t>Number of Teams</t>
  </si>
  <si>
    <t>Total number of matches:</t>
  </si>
  <si>
    <t>GROUPS STANDINGS</t>
  </si>
  <si>
    <t>PLAYOFFS</t>
  </si>
  <si>
    <t>CHAMPION:</t>
  </si>
  <si>
    <t>List of passing teams:</t>
  </si>
  <si>
    <t>Passing to playoffs</t>
  </si>
  <si>
    <t>Passing teams</t>
  </si>
  <si>
    <t>1ST PLACE</t>
  </si>
  <si>
    <t>3RD PLACE (OPTIONAL)</t>
  </si>
  <si>
    <t>MANUAL</t>
  </si>
  <si>
    <t>AUTOMATIC - 4</t>
  </si>
  <si>
    <t>AUTOMATIC - 8</t>
  </si>
  <si>
    <t>AUTOMATIC - 16</t>
  </si>
  <si>
    <t xml:space="preserve">4 group - first team from each </t>
  </si>
  <si>
    <t>CONSOLIDATED FORMULAS FOR SAVE INSTRUCTION</t>
  </si>
  <si>
    <t>col letter:</t>
  </si>
  <si>
    <t>Teams total number</t>
  </si>
  <si>
    <t>Status:</t>
  </si>
  <si>
    <t>CHOOSE GROUP:</t>
  </si>
  <si>
    <t>Rewrite Teams</t>
  </si>
  <si>
    <t>Playoffs refresh test:</t>
  </si>
  <si>
    <t>Teams number</t>
  </si>
  <si>
    <t>Week days</t>
  </si>
  <si>
    <t>TEAM</t>
  </si>
  <si>
    <t>WEEKDAY</t>
  </si>
  <si>
    <t>DASHBOARD</t>
  </si>
  <si>
    <t>Error check</t>
  </si>
  <si>
    <r>
      <t xml:space="preserve">VENUE </t>
    </r>
    <r>
      <rPr>
        <b/>
        <sz val="9"/>
        <color theme="0"/>
        <rFont val="Arial"/>
        <family val="2"/>
        <scheme val="minor"/>
      </rPr>
      <t>(optional)</t>
    </r>
  </si>
  <si>
    <t>First empty Row:</t>
  </si>
  <si>
    <t>Last Row</t>
  </si>
  <si>
    <t>Rows to hide:</t>
  </si>
  <si>
    <t>All teams</t>
  </si>
  <si>
    <t>Max rows</t>
  </si>
  <si>
    <t>ALL TEAMS STANDINGS</t>
  </si>
  <si>
    <t>Home Points Draw Score</t>
  </si>
  <si>
    <t>Away Points Draw Score</t>
  </si>
  <si>
    <t>Home Points</t>
  </si>
  <si>
    <t>Away Points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</si>
  <si>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</si>
  <si>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</si>
  <si>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</si>
  <si>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</si>
  <si>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</si>
  <si>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</si>
  <si>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</si>
  <si>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</si>
  <si>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</si>
  <si>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Group A</t>
  </si>
  <si>
    <t>Group B</t>
  </si>
  <si>
    <t>Group C</t>
  </si>
  <si>
    <t>Group D</t>
  </si>
  <si>
    <t>WLD</t>
  </si>
  <si>
    <t>WLD2</t>
  </si>
  <si>
    <t>Playoffs</t>
  </si>
  <si>
    <t>CHANGE OPTIONS</t>
  </si>
  <si>
    <t>Start</t>
  </si>
  <si>
    <t>Team 1A</t>
  </si>
  <si>
    <t>Beaver Stadium</t>
  </si>
  <si>
    <t>Team 2A</t>
  </si>
  <si>
    <t>Ohio Stadium</t>
  </si>
  <si>
    <t>Team 3A</t>
  </si>
  <si>
    <t>Kyle Field</t>
  </si>
  <si>
    <t>Team 4A</t>
  </si>
  <si>
    <t>Neyland Stadium</t>
  </si>
  <si>
    <t>Team B1</t>
  </si>
  <si>
    <t>Tiger Stadium</t>
  </si>
  <si>
    <t>Team B2</t>
  </si>
  <si>
    <t>Bryant–Denny Stadium</t>
  </si>
  <si>
    <t>Team B3</t>
  </si>
  <si>
    <t>Darrell K Royal–Texas Memorial Stadium</t>
  </si>
  <si>
    <t>Team B4</t>
  </si>
  <si>
    <t>Ben Hill Griffin Stadium</t>
  </si>
  <si>
    <t>Team 1C</t>
  </si>
  <si>
    <t>Jordan–Hare Stadium</t>
  </si>
  <si>
    <t>Team 2C</t>
  </si>
  <si>
    <t>Gaylord Family Oklahoma Memorial Stadium</t>
  </si>
  <si>
    <t>Team 3C</t>
  </si>
  <si>
    <t>Team 4C</t>
  </si>
  <si>
    <t>Team 1D</t>
  </si>
  <si>
    <t>Team 2D</t>
  </si>
  <si>
    <t>Team 3D</t>
  </si>
  <si>
    <t>Team 4D</t>
  </si>
  <si>
    <t>Tuesday</t>
  </si>
  <si>
    <t>My Tournament</t>
  </si>
  <si>
    <t>TIE BREAKER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</si>
</sst>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&quot;.&quot;"/>
    <numFmt numFmtId="165" formatCode="#,##0.000"/>
    <numFmt numFmtId="166" formatCode="0.000"/>
    <numFmt numFmtId="167" formatCode="_-[$€-2]\ * #,##0.000_-;\-[$€-2]\ * #,##0.000_-;_-[$€-2]\ * &quot;-&quot;???_-;_-@_-"/>
    <numFmt numFmtId="168" formatCode="_-* #,##0.000\ [$zł-415]_-;\-* #,##0.000\ [$zł-415]_-;_-* &quot;-&quot;???\ [$zł-415]_-;_-@_-"/>
    <numFmt numFmtId="169" formatCode="_-[$₺-41F]* #,##0.000_-;\-[$₺-41F]* #,##0.000_-;_-[$₺-41F]* &quot;-&quot;???_-;_-@_-"/>
  </numFmts>
  <fonts count="35" x14ac:knownFonts="1"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u/>
      <sz val="10"/>
      <color indexed="12"/>
      <name val="Arial"/>
      <family val="2"/>
    </font>
    <font>
      <u/>
      <sz val="11"/>
      <color theme="0"/>
      <name val="Arial"/>
      <family val="2"/>
      <charset val="162"/>
      <scheme val="minor"/>
    </font>
    <font>
      <sz val="10"/>
      <name val="Arial"/>
      <family val="2"/>
      <charset val="162"/>
    </font>
    <font>
      <b/>
      <sz val="12"/>
      <color theme="0"/>
      <name val="Arial"/>
      <family val="2"/>
      <charset val="162"/>
      <scheme val="minor"/>
    </font>
    <font>
      <b/>
      <u/>
      <sz val="12"/>
      <color theme="0"/>
      <name val="Arial"/>
      <family val="2"/>
      <charset val="162"/>
      <scheme val="minor"/>
    </font>
    <font>
      <b/>
      <sz val="11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u/>
      <sz val="11"/>
      <color theme="0"/>
      <name val="Arial"/>
      <family val="2"/>
      <charset val="162"/>
      <scheme val="minor"/>
    </font>
    <font>
      <sz val="10"/>
      <color theme="1"/>
      <name val="Arial"/>
      <family val="2"/>
      <scheme val="minor"/>
    </font>
    <font>
      <sz val="8"/>
      <name val="Arial"/>
      <family val="2"/>
      <charset val="162"/>
      <scheme val="minor"/>
    </font>
    <font>
      <sz val="13"/>
      <color rgb="FFFFFFFF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i/>
      <sz val="16"/>
      <color theme="0" tint="-4.9989318521683403E-2"/>
      <name val="Arial"/>
      <family val="2"/>
      <scheme val="minor"/>
    </font>
    <font>
      <b/>
      <sz val="13"/>
      <color rgb="FFFFFFFF"/>
      <name val="Arial"/>
      <family val="2"/>
      <scheme val="minor"/>
    </font>
    <font>
      <u/>
      <sz val="12"/>
      <color theme="0"/>
      <name val="Arial"/>
      <family val="2"/>
      <scheme val="minor"/>
    </font>
    <font>
      <b/>
      <u/>
      <sz val="12"/>
      <color theme="0"/>
      <name val="Arial"/>
      <family val="2"/>
      <scheme val="minor"/>
    </font>
    <font>
      <b/>
      <sz val="11"/>
      <color theme="0"/>
      <name val="Arial"/>
      <family val="2"/>
      <charset val="162"/>
      <scheme val="minor"/>
    </font>
    <font>
      <b/>
      <sz val="9"/>
      <color theme="0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0"/>
      <color theme="1"/>
      <name val="Arial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2F2F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/>
      <bottom style="thin">
        <color theme="0" tint="-0.14993743705557422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0" tint="-0.14993743705557422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6" fillId="0" borderId="0"/>
    <xf numFmtId="0" fontId="1" fillId="0" borderId="0"/>
  </cellStyleXfs>
  <cellXfs count="362">
    <xf numFmtId="0" fontId="0" fillId="0" borderId="0" xfId="0"/>
    <xf numFmtId="0" fontId="1" fillId="2" borderId="0" xfId="1" applyFill="1" applyAlignment="1">
      <alignment vertical="center"/>
    </xf>
    <xf numFmtId="0" fontId="3" fillId="2" borderId="0" xfId="3" applyFill="1" applyAlignment="1">
      <alignment vertical="center"/>
    </xf>
    <xf numFmtId="49" fontId="3" fillId="2" borderId="0" xfId="3" applyNumberFormat="1" applyFill="1" applyAlignment="1">
      <alignment horizontal="center" vertical="center"/>
    </xf>
    <xf numFmtId="0" fontId="3" fillId="2" borderId="0" xfId="3" applyFill="1" applyAlignment="1">
      <alignment horizontal="center" vertical="center"/>
    </xf>
    <xf numFmtId="0" fontId="3" fillId="2" borderId="0" xfId="3" applyFill="1"/>
    <xf numFmtId="0" fontId="3" fillId="0" borderId="1" xfId="3" applyBorder="1"/>
    <xf numFmtId="0" fontId="3" fillId="0" borderId="2" xfId="3" applyBorder="1"/>
    <xf numFmtId="0" fontId="3" fillId="0" borderId="3" xfId="3" applyBorder="1"/>
    <xf numFmtId="0" fontId="3" fillId="0" borderId="4" xfId="3" applyBorder="1"/>
    <xf numFmtId="0" fontId="3" fillId="0" borderId="0" xfId="3"/>
    <xf numFmtId="0" fontId="3" fillId="0" borderId="6" xfId="3" applyBorder="1"/>
    <xf numFmtId="0" fontId="3" fillId="0" borderId="7" xfId="3" applyBorder="1"/>
    <xf numFmtId="0" fontId="3" fillId="0" borderId="4" xfId="3" applyBorder="1" applyAlignment="1">
      <alignment vertical="center"/>
    </xf>
    <xf numFmtId="0" fontId="3" fillId="0" borderId="0" xfId="3" applyAlignment="1">
      <alignment horizontal="center"/>
    </xf>
    <xf numFmtId="0" fontId="7" fillId="11" borderId="12" xfId="0" applyFont="1" applyFill="1" applyBorder="1" applyAlignment="1">
      <alignment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14" xfId="0" applyFont="1" applyFill="1" applyBorder="1" applyAlignment="1" applyProtection="1">
      <alignment horizontal="center" vertical="center"/>
      <protection hidden="1"/>
    </xf>
    <xf numFmtId="0" fontId="1" fillId="2" borderId="4" xfId="1" applyFill="1" applyBorder="1" applyAlignment="1">
      <alignment vertical="center"/>
    </xf>
    <xf numFmtId="0" fontId="3" fillId="2" borderId="4" xfId="3" applyFill="1" applyBorder="1"/>
    <xf numFmtId="0" fontId="3" fillId="0" borderId="5" xfId="3" applyBorder="1"/>
    <xf numFmtId="0" fontId="3" fillId="2" borderId="4" xfId="3" applyFill="1" applyBorder="1" applyAlignment="1">
      <alignment vertical="center"/>
    </xf>
    <xf numFmtId="0" fontId="3" fillId="0" borderId="0" xfId="3" applyAlignment="1">
      <alignment horizontal="centerContinuous" vertical="center"/>
    </xf>
    <xf numFmtId="0" fontId="2" fillId="8" borderId="12" xfId="3" applyFont="1" applyFill="1" applyBorder="1" applyAlignment="1">
      <alignment horizontal="centerContinuous" vertical="center"/>
    </xf>
    <xf numFmtId="0" fontId="2" fillId="8" borderId="11" xfId="3" applyFont="1" applyFill="1" applyBorder="1" applyAlignment="1">
      <alignment horizontal="centerContinuous" vertical="center"/>
    </xf>
    <xf numFmtId="0" fontId="3" fillId="0" borderId="11" xfId="3" applyBorder="1" applyAlignment="1" applyProtection="1">
      <alignment horizontal="center" vertical="center"/>
      <protection locked="0"/>
    </xf>
    <xf numFmtId="0" fontId="2" fillId="8" borderId="13" xfId="3" applyFont="1" applyFill="1" applyBorder="1" applyAlignment="1">
      <alignment horizontal="centerContinuous" vertical="center"/>
    </xf>
    <xf numFmtId="0" fontId="2" fillId="9" borderId="11" xfId="3" applyFont="1" applyFill="1" applyBorder="1" applyAlignment="1">
      <alignment horizontal="center"/>
    </xf>
    <xf numFmtId="0" fontId="2" fillId="9" borderId="11" xfId="3" applyFont="1" applyFill="1" applyBorder="1" applyAlignment="1">
      <alignment horizontal="center" vertical="center"/>
    </xf>
    <xf numFmtId="0" fontId="0" fillId="2" borderId="0" xfId="0" applyFill="1"/>
    <xf numFmtId="0" fontId="9" fillId="10" borderId="11" xfId="0" applyFont="1" applyFill="1" applyBorder="1" applyAlignment="1">
      <alignment horizontal="center" vertical="center"/>
    </xf>
    <xf numFmtId="0" fontId="3" fillId="0" borderId="0" xfId="3" applyAlignment="1">
      <alignment horizontal="center" vertical="center"/>
    </xf>
    <xf numFmtId="0" fontId="3" fillId="2" borderId="0" xfId="3" applyFill="1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3" fillId="0" borderId="2" xfId="3" applyBorder="1" applyAlignment="1">
      <alignment horizontal="center"/>
    </xf>
    <xf numFmtId="0" fontId="3" fillId="0" borderId="0" xfId="3" applyAlignment="1">
      <alignment vertical="center"/>
    </xf>
    <xf numFmtId="0" fontId="1" fillId="0" borderId="2" xfId="1" applyBorder="1" applyAlignment="1">
      <alignment horizontal="center" vertical="center"/>
    </xf>
    <xf numFmtId="0" fontId="3" fillId="0" borderId="5" xfId="3" applyBorder="1" applyAlignment="1">
      <alignment vertical="center"/>
    </xf>
    <xf numFmtId="0" fontId="3" fillId="0" borderId="8" xfId="3" applyBorder="1"/>
    <xf numFmtId="0" fontId="3" fillId="0" borderId="7" xfId="3" applyBorder="1" applyAlignment="1">
      <alignment horizontal="center"/>
    </xf>
    <xf numFmtId="0" fontId="0" fillId="13" borderId="0" xfId="0" applyFill="1"/>
    <xf numFmtId="0" fontId="2" fillId="13" borderId="0" xfId="3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2" fillId="10" borderId="8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9" fillId="10" borderId="6" xfId="3" applyFont="1" applyFill="1" applyBorder="1" applyAlignment="1">
      <alignment horizontal="center" vertical="center" shrinkToFit="1"/>
    </xf>
    <xf numFmtId="0" fontId="0" fillId="10" borderId="3" xfId="0" applyFill="1" applyBorder="1" applyAlignment="1">
      <alignment horizontal="left" vertical="center"/>
    </xf>
    <xf numFmtId="0" fontId="0" fillId="10" borderId="3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right" vertical="center"/>
    </xf>
    <xf numFmtId="0" fontId="0" fillId="10" borderId="12" xfId="0" applyFill="1" applyBorder="1" applyAlignment="1">
      <alignment horizontal="center" vertical="center" shrinkToFit="1"/>
    </xf>
    <xf numFmtId="0" fontId="0" fillId="10" borderId="11" xfId="0" applyFill="1" applyBorder="1" applyAlignment="1">
      <alignment horizontal="center" vertical="center" shrinkToFit="1"/>
    </xf>
    <xf numFmtId="0" fontId="0" fillId="10" borderId="6" xfId="0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 shrinkToFit="1"/>
    </xf>
    <xf numFmtId="0" fontId="2" fillId="10" borderId="6" xfId="0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9" fillId="10" borderId="12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 shrinkToFit="1"/>
    </xf>
    <xf numFmtId="0" fontId="2" fillId="10" borderId="10" xfId="0" applyFont="1" applyFill="1" applyBorder="1" applyAlignment="1">
      <alignment horizontal="center" vertical="center" shrinkToFit="1"/>
    </xf>
    <xf numFmtId="0" fontId="9" fillId="10" borderId="1" xfId="0" applyFont="1" applyFill="1" applyBorder="1" applyAlignment="1">
      <alignment horizontal="centerContinuous" vertical="center"/>
    </xf>
    <xf numFmtId="0" fontId="9" fillId="10" borderId="2" xfId="0" applyFont="1" applyFill="1" applyBorder="1" applyAlignment="1">
      <alignment horizontal="centerContinuous" vertical="center"/>
    </xf>
    <xf numFmtId="0" fontId="9" fillId="10" borderId="3" xfId="0" applyFont="1" applyFill="1" applyBorder="1" applyAlignment="1">
      <alignment horizontal="centerContinuous" vertical="center"/>
    </xf>
    <xf numFmtId="0" fontId="9" fillId="10" borderId="1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right" vertical="center"/>
    </xf>
    <xf numFmtId="0" fontId="3" fillId="2" borderId="0" xfId="3" applyFill="1" applyAlignment="1">
      <alignment horizontal="left" vertical="center"/>
    </xf>
    <xf numFmtId="0" fontId="1" fillId="2" borderId="0" xfId="1" applyFill="1" applyAlignment="1">
      <alignment horizontal="left" vertical="center"/>
    </xf>
    <xf numFmtId="0" fontId="9" fillId="10" borderId="8" xfId="3" applyFont="1" applyFill="1" applyBorder="1" applyAlignment="1">
      <alignment horizontal="center" vertical="center" shrinkToFit="1"/>
    </xf>
    <xf numFmtId="0" fontId="9" fillId="10" borderId="10" xfId="3" applyFont="1" applyFill="1" applyBorder="1" applyAlignment="1">
      <alignment horizontal="center" vertical="center"/>
    </xf>
    <xf numFmtId="0" fontId="9" fillId="10" borderId="12" xfId="3" applyFont="1" applyFill="1" applyBorder="1" applyAlignment="1">
      <alignment horizontal="centerContinuous" vertical="center"/>
    </xf>
    <xf numFmtId="0" fontId="9" fillId="10" borderId="14" xfId="3" applyFont="1" applyFill="1" applyBorder="1" applyAlignment="1">
      <alignment horizontal="centerContinuous" vertical="center"/>
    </xf>
    <xf numFmtId="0" fontId="0" fillId="10" borderId="13" xfId="0" applyFill="1" applyBorder="1" applyAlignment="1">
      <alignment horizontal="centerContinuous" vertical="center"/>
    </xf>
    <xf numFmtId="0" fontId="9" fillId="0" borderId="0" xfId="3" applyFont="1" applyAlignment="1">
      <alignment horizontal="center" vertical="center"/>
    </xf>
    <xf numFmtId="0" fontId="3" fillId="0" borderId="6" xfId="3" applyBorder="1" applyAlignment="1">
      <alignment vertical="center"/>
    </xf>
    <xf numFmtId="0" fontId="3" fillId="0" borderId="8" xfId="3" applyBorder="1" applyAlignment="1">
      <alignment vertical="center"/>
    </xf>
    <xf numFmtId="0" fontId="3" fillId="0" borderId="0" xfId="3" applyAlignment="1">
      <alignment horizontal="left" vertical="center"/>
    </xf>
    <xf numFmtId="0" fontId="3" fillId="0" borderId="7" xfId="3" applyBorder="1" applyAlignment="1">
      <alignment horizontal="center" vertical="center"/>
    </xf>
    <xf numFmtId="0" fontId="9" fillId="2" borderId="0" xfId="3" applyFont="1" applyFill="1" applyAlignment="1">
      <alignment horizontal="center" vertical="center"/>
    </xf>
    <xf numFmtId="0" fontId="10" fillId="5" borderId="0" xfId="3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9" fillId="0" borderId="0" xfId="3" applyFont="1" applyAlignment="1" applyProtection="1">
      <alignment horizontal="center" vertical="center"/>
      <protection locked="0"/>
    </xf>
    <xf numFmtId="0" fontId="9" fillId="0" borderId="7" xfId="3" applyFont="1" applyBorder="1" applyAlignment="1" applyProtection="1">
      <alignment horizontal="center" vertical="center"/>
      <protection locked="0"/>
    </xf>
    <xf numFmtId="0" fontId="3" fillId="2" borderId="0" xfId="3" applyFill="1" applyAlignment="1">
      <alignment horizontal="right" vertical="center" indent="2"/>
    </xf>
    <xf numFmtId="0" fontId="1" fillId="2" borderId="0" xfId="1" applyFill="1" applyAlignment="1">
      <alignment horizontal="right" vertical="center" indent="2"/>
    </xf>
    <xf numFmtId="0" fontId="3" fillId="2" borderId="0" xfId="3" applyFill="1" applyAlignment="1">
      <alignment horizontal="left" vertical="center" indent="2"/>
    </xf>
    <xf numFmtId="0" fontId="1" fillId="2" borderId="0" xfId="1" applyFill="1" applyAlignment="1">
      <alignment horizontal="left" vertical="center" indent="2"/>
    </xf>
    <xf numFmtId="0" fontId="3" fillId="0" borderId="7" xfId="3" applyBorder="1" applyAlignment="1">
      <alignment horizontal="left" vertical="center" indent="2"/>
    </xf>
    <xf numFmtId="22" fontId="3" fillId="0" borderId="0" xfId="3" applyNumberFormat="1" applyAlignment="1" applyProtection="1">
      <alignment horizontal="center" vertical="center"/>
      <protection locked="0"/>
    </xf>
    <xf numFmtId="0" fontId="3" fillId="0" borderId="0" xfId="3" applyAlignment="1">
      <alignment horizontal="center" vertical="center" shrinkToFit="1"/>
    </xf>
    <xf numFmtId="0" fontId="3" fillId="2" borderId="0" xfId="3" applyFill="1" applyAlignment="1">
      <alignment horizontal="center" vertical="center" shrinkToFit="1"/>
    </xf>
    <xf numFmtId="0" fontId="1" fillId="2" borderId="0" xfId="1" applyFill="1" applyAlignment="1">
      <alignment vertical="center" shrinkToFit="1"/>
    </xf>
    <xf numFmtId="0" fontId="3" fillId="0" borderId="7" xfId="3" applyBorder="1" applyAlignment="1">
      <alignment horizontal="center" vertical="center" shrinkToFit="1"/>
    </xf>
    <xf numFmtId="0" fontId="3" fillId="2" borderId="0" xfId="3" applyFill="1" applyAlignment="1">
      <alignment vertical="center" shrinkToFit="1"/>
    </xf>
    <xf numFmtId="0" fontId="3" fillId="0" borderId="0" xfId="3" applyAlignment="1">
      <alignment horizontal="left"/>
    </xf>
    <xf numFmtId="0" fontId="3" fillId="0" borderId="4" xfId="3" applyBorder="1" applyAlignment="1">
      <alignment horizontal="center" vertical="center"/>
    </xf>
    <xf numFmtId="0" fontId="3" fillId="0" borderId="5" xfId="3" applyBorder="1" applyAlignment="1">
      <alignment horizontal="center" vertical="center"/>
    </xf>
    <xf numFmtId="0" fontId="3" fillId="0" borderId="4" xfId="3" applyBorder="1" applyAlignment="1">
      <alignment horizontal="left" vertical="center"/>
    </xf>
    <xf numFmtId="0" fontId="3" fillId="0" borderId="5" xfId="3" applyBorder="1" applyAlignment="1">
      <alignment horizontal="left" vertical="center"/>
    </xf>
    <xf numFmtId="0" fontId="2" fillId="10" borderId="9" xfId="0" applyFont="1" applyFill="1" applyBorder="1" applyAlignment="1">
      <alignment horizontal="center" vertical="center" wrapText="1"/>
    </xf>
    <xf numFmtId="0" fontId="8" fillId="11" borderId="13" xfId="0" applyFont="1" applyFill="1" applyBorder="1" applyAlignment="1" applyProtection="1">
      <alignment horizontal="center" vertical="center"/>
      <protection hidden="1"/>
    </xf>
    <xf numFmtId="0" fontId="3" fillId="0" borderId="0" xfId="3" applyAlignment="1">
      <alignment horizontal="center" shrinkToFi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7" fillId="11" borderId="13" xfId="0" applyFont="1" applyFill="1" applyBorder="1" applyAlignment="1">
      <alignment vertical="center"/>
    </xf>
    <xf numFmtId="0" fontId="8" fillId="11" borderId="14" xfId="0" applyFont="1" applyFill="1" applyBorder="1" applyAlignment="1" applyProtection="1">
      <alignment horizontal="left" vertical="center" indent="2"/>
      <protection hidden="1"/>
    </xf>
    <xf numFmtId="0" fontId="11" fillId="11" borderId="14" xfId="0" applyFont="1" applyFill="1" applyBorder="1" applyAlignment="1" applyProtection="1">
      <alignment horizontal="right" vertical="center" indent="2"/>
      <protection hidden="1"/>
    </xf>
    <xf numFmtId="0" fontId="3" fillId="15" borderId="0" xfId="3" applyFill="1" applyAlignment="1">
      <alignment vertical="center"/>
    </xf>
    <xf numFmtId="0" fontId="3" fillId="15" borderId="0" xfId="3" applyFill="1"/>
    <xf numFmtId="164" fontId="2" fillId="0" borderId="17" xfId="3" applyNumberFormat="1" applyFont="1" applyBorder="1" applyAlignment="1" applyProtection="1">
      <alignment horizontal="center" vertical="center"/>
      <protection hidden="1"/>
    </xf>
    <xf numFmtId="0" fontId="2" fillId="0" borderId="17" xfId="3" applyFont="1" applyBorder="1" applyAlignment="1" applyProtection="1">
      <alignment horizontal="center" vertical="center" shrinkToFit="1"/>
      <protection hidden="1"/>
    </xf>
    <xf numFmtId="0" fontId="3" fillId="0" borderId="17" xfId="3" applyBorder="1" applyAlignment="1" applyProtection="1">
      <alignment horizontal="center" vertical="center"/>
      <protection hidden="1"/>
    </xf>
    <xf numFmtId="166" fontId="3" fillId="0" borderId="17" xfId="3" applyNumberFormat="1" applyBorder="1" applyAlignment="1" applyProtection="1">
      <alignment horizontal="center" vertical="center"/>
      <protection hidden="1"/>
    </xf>
    <xf numFmtId="0" fontId="2" fillId="0" borderId="17" xfId="3" applyFont="1" applyBorder="1" applyAlignment="1" applyProtection="1">
      <alignment horizontal="center" vertical="center"/>
      <protection hidden="1"/>
    </xf>
    <xf numFmtId="0" fontId="2" fillId="0" borderId="15" xfId="3" applyFont="1" applyBorder="1" applyAlignment="1" applyProtection="1">
      <alignment horizontal="center" vertical="center" shrinkToFit="1"/>
      <protection hidden="1"/>
    </xf>
    <xf numFmtId="0" fontId="3" fillId="0" borderId="15" xfId="3" applyBorder="1" applyAlignment="1" applyProtection="1">
      <alignment horizontal="center" vertical="center"/>
      <protection hidden="1"/>
    </xf>
    <xf numFmtId="166" fontId="3" fillId="0" borderId="15" xfId="3" applyNumberFormat="1" applyBorder="1" applyAlignment="1" applyProtection="1">
      <alignment horizontal="center" vertical="center"/>
      <protection hidden="1"/>
    </xf>
    <xf numFmtId="0" fontId="2" fillId="0" borderId="15" xfId="3" applyFont="1" applyBorder="1" applyAlignment="1" applyProtection="1">
      <alignment horizontal="center" vertical="center"/>
      <protection hidden="1"/>
    </xf>
    <xf numFmtId="0" fontId="2" fillId="0" borderId="16" xfId="3" applyFont="1" applyBorder="1" applyAlignment="1" applyProtection="1">
      <alignment horizontal="center" vertical="center" shrinkToFit="1"/>
      <protection hidden="1"/>
    </xf>
    <xf numFmtId="0" fontId="3" fillId="0" borderId="16" xfId="3" applyBorder="1" applyAlignment="1" applyProtection="1">
      <alignment horizontal="center" vertical="center"/>
      <protection hidden="1"/>
    </xf>
    <xf numFmtId="166" fontId="3" fillId="0" borderId="16" xfId="3" applyNumberFormat="1" applyBorder="1" applyAlignment="1" applyProtection="1">
      <alignment horizontal="center" vertical="center"/>
      <protection hidden="1"/>
    </xf>
    <xf numFmtId="0" fontId="2" fillId="0" borderId="16" xfId="3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Continuous" vertical="center"/>
      <protection hidden="1"/>
    </xf>
    <xf numFmtId="0" fontId="3" fillId="0" borderId="0" xfId="3" applyAlignment="1" applyProtection="1">
      <alignment horizontal="right" vertical="center" indent="2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3" applyFont="1" applyAlignment="1" applyProtection="1">
      <alignment horizontal="center" vertical="center"/>
      <protection hidden="1"/>
    </xf>
    <xf numFmtId="0" fontId="3" fillId="0" borderId="0" xfId="3" applyAlignment="1" applyProtection="1">
      <alignment horizontal="left" vertical="center" indent="2"/>
      <protection hidden="1"/>
    </xf>
    <xf numFmtId="0" fontId="3" fillId="0" borderId="18" xfId="3" applyBorder="1" applyAlignment="1" applyProtection="1">
      <alignment horizontal="center"/>
      <protection hidden="1"/>
    </xf>
    <xf numFmtId="0" fontId="3" fillId="15" borderId="11" xfId="3" applyFill="1" applyBorder="1"/>
    <xf numFmtId="0" fontId="3" fillId="15" borderId="11" xfId="3" applyFill="1" applyBorder="1" applyAlignment="1">
      <alignment vertical="center"/>
    </xf>
    <xf numFmtId="0" fontId="3" fillId="16" borderId="1" xfId="3" applyFill="1" applyBorder="1" applyAlignment="1">
      <alignment vertical="center"/>
    </xf>
    <xf numFmtId="0" fontId="3" fillId="16" borderId="2" xfId="3" applyFill="1" applyBorder="1" applyAlignment="1">
      <alignment vertical="center"/>
    </xf>
    <xf numFmtId="0" fontId="3" fillId="16" borderId="3" xfId="3" applyFill="1" applyBorder="1" applyAlignment="1">
      <alignment vertical="center"/>
    </xf>
    <xf numFmtId="0" fontId="3" fillId="16" borderId="4" xfId="3" applyFill="1" applyBorder="1" applyAlignment="1">
      <alignment vertical="center"/>
    </xf>
    <xf numFmtId="0" fontId="3" fillId="16" borderId="0" xfId="3" applyFill="1" applyAlignment="1">
      <alignment vertical="center"/>
    </xf>
    <xf numFmtId="0" fontId="3" fillId="16" borderId="5" xfId="3" applyFill="1" applyBorder="1" applyAlignment="1">
      <alignment vertical="center"/>
    </xf>
    <xf numFmtId="0" fontId="3" fillId="16" borderId="6" xfId="3" applyFill="1" applyBorder="1" applyAlignment="1">
      <alignment vertical="center"/>
    </xf>
    <xf numFmtId="0" fontId="3" fillId="16" borderId="7" xfId="3" applyFill="1" applyBorder="1" applyAlignment="1">
      <alignment vertical="center"/>
    </xf>
    <xf numFmtId="0" fontId="3" fillId="16" borderId="8" xfId="3" applyFill="1" applyBorder="1" applyAlignment="1">
      <alignment vertical="center"/>
    </xf>
    <xf numFmtId="0" fontId="3" fillId="2" borderId="3" xfId="3" applyFill="1" applyBorder="1" applyAlignment="1">
      <alignment vertical="center"/>
    </xf>
    <xf numFmtId="0" fontId="3" fillId="2" borderId="5" xfId="3" applyFill="1" applyBorder="1" applyAlignment="1">
      <alignment vertical="center"/>
    </xf>
    <xf numFmtId="0" fontId="3" fillId="2" borderId="6" xfId="3" applyFill="1" applyBorder="1" applyAlignment="1">
      <alignment vertical="center"/>
    </xf>
    <xf numFmtId="0" fontId="3" fillId="2" borderId="7" xfId="3" applyFill="1" applyBorder="1" applyAlignment="1">
      <alignment vertical="center"/>
    </xf>
    <xf numFmtId="0" fontId="3" fillId="2" borderId="8" xfId="3" applyFill="1" applyBorder="1" applyAlignment="1">
      <alignment vertical="center"/>
    </xf>
    <xf numFmtId="0" fontId="9" fillId="12" borderId="13" xfId="3" applyFont="1" applyFill="1" applyBorder="1" applyAlignment="1" applyProtection="1">
      <alignment horizontal="center" vertical="center" shrinkToFit="1"/>
      <protection locked="0"/>
    </xf>
    <xf numFmtId="0" fontId="9" fillId="12" borderId="12" xfId="3" applyFont="1" applyFill="1" applyBorder="1" applyAlignment="1" applyProtection="1">
      <alignment horizontal="center" vertical="center" shrinkToFit="1"/>
      <protection locked="0"/>
    </xf>
    <xf numFmtId="0" fontId="9" fillId="12" borderId="11" xfId="3" applyFont="1" applyFill="1" applyBorder="1" applyAlignment="1" applyProtection="1">
      <alignment horizontal="center" vertical="center" shrinkToFit="1"/>
      <protection locked="0"/>
    </xf>
    <xf numFmtId="0" fontId="3" fillId="2" borderId="1" xfId="3" applyFill="1" applyBorder="1" applyAlignment="1">
      <alignment vertical="center"/>
    </xf>
    <xf numFmtId="0" fontId="3" fillId="2" borderId="2" xfId="3" applyFill="1" applyBorder="1" applyAlignment="1">
      <alignment vertical="center"/>
    </xf>
    <xf numFmtId="0" fontId="3" fillId="2" borderId="0" xfId="3" quotePrefix="1" applyFill="1" applyAlignment="1">
      <alignment vertical="center" shrinkToFit="1"/>
    </xf>
    <xf numFmtId="0" fontId="3" fillId="0" borderId="11" xfId="3" applyBorder="1" applyAlignment="1" applyProtection="1">
      <alignment horizontal="center" vertical="center" shrinkToFit="1"/>
      <protection locked="0"/>
    </xf>
    <xf numFmtId="0" fontId="3" fillId="0" borderId="11" xfId="3" applyBorder="1" applyAlignment="1" applyProtection="1">
      <alignment horizontal="center" vertical="center" shrinkToFit="1"/>
      <protection hidden="1"/>
    </xf>
    <xf numFmtId="167" fontId="3" fillId="2" borderId="0" xfId="3" applyNumberFormat="1" applyFill="1" applyAlignment="1">
      <alignment horizontal="center" vertical="center"/>
    </xf>
    <xf numFmtId="168" fontId="3" fillId="2" borderId="0" xfId="3" applyNumberFormat="1" applyFill="1" applyAlignment="1">
      <alignment horizontal="center" vertical="center"/>
    </xf>
    <xf numFmtId="169" fontId="3" fillId="2" borderId="0" xfId="3" applyNumberFormat="1" applyFill="1" applyAlignment="1">
      <alignment vertical="center"/>
    </xf>
    <xf numFmtId="0" fontId="3" fillId="0" borderId="11" xfId="3" applyBorder="1" applyAlignment="1" applyProtection="1">
      <alignment vertical="center" shrinkToFit="1"/>
      <protection hidden="1"/>
    </xf>
    <xf numFmtId="0" fontId="3" fillId="15" borderId="11" xfId="3" applyFill="1" applyBorder="1" applyAlignment="1">
      <alignment horizontal="center" vertical="center"/>
    </xf>
    <xf numFmtId="0" fontId="7" fillId="16" borderId="11" xfId="0" applyFont="1" applyFill="1" applyBorder="1" applyAlignment="1" applyProtection="1">
      <alignment horizontal="center" vertical="center"/>
      <protection locked="0"/>
    </xf>
    <xf numFmtId="0" fontId="2" fillId="10" borderId="13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Continuous" vertical="center"/>
    </xf>
    <xf numFmtId="0" fontId="0" fillId="10" borderId="11" xfId="0" applyFill="1" applyBorder="1" applyAlignment="1">
      <alignment horizontal="centerContinuous" vertical="center"/>
    </xf>
    <xf numFmtId="0" fontId="3" fillId="0" borderId="0" xfId="3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14" borderId="11" xfId="0" applyFill="1" applyBorder="1" applyAlignment="1" applyProtection="1">
      <alignment horizontal="center" vertical="center"/>
      <protection hidden="1"/>
    </xf>
    <xf numFmtId="165" fontId="0" fillId="0" borderId="11" xfId="0" applyNumberFormat="1" applyBorder="1" applyAlignment="1" applyProtection="1">
      <alignment horizontal="center" vertical="center"/>
      <protection hidden="1"/>
    </xf>
    <xf numFmtId="4" fontId="0" fillId="0" borderId="11" xfId="0" applyNumberFormat="1" applyBorder="1" applyAlignment="1" applyProtection="1">
      <alignment horizontal="center" vertical="center"/>
      <protection hidden="1"/>
    </xf>
    <xf numFmtId="3" fontId="0" fillId="0" borderId="11" xfId="0" applyNumberFormat="1" applyBorder="1" applyAlignment="1" applyProtection="1">
      <alignment horizontal="center" vertical="center"/>
      <protection hidden="1"/>
    </xf>
    <xf numFmtId="0" fontId="9" fillId="10" borderId="3" xfId="0" applyFont="1" applyFill="1" applyBorder="1" applyAlignment="1" applyProtection="1">
      <alignment horizontal="center" vertical="center"/>
      <protection hidden="1"/>
    </xf>
    <xf numFmtId="0" fontId="0" fillId="10" borderId="11" xfId="0" applyFill="1" applyBorder="1" applyAlignment="1" applyProtection="1">
      <alignment horizontal="left" vertical="center"/>
      <protection hidden="1"/>
    </xf>
    <xf numFmtId="0" fontId="0" fillId="10" borderId="3" xfId="0" applyFill="1" applyBorder="1" applyAlignment="1" applyProtection="1">
      <alignment horizontal="center" vertical="center"/>
      <protection hidden="1"/>
    </xf>
    <xf numFmtId="0" fontId="0" fillId="10" borderId="12" xfId="0" applyFill="1" applyBorder="1" applyAlignment="1" applyProtection="1">
      <alignment horizontal="center" vertical="center"/>
      <protection hidden="1"/>
    </xf>
    <xf numFmtId="0" fontId="0" fillId="10" borderId="14" xfId="0" applyFill="1" applyBorder="1" applyAlignment="1" applyProtection="1">
      <alignment horizontal="center" vertical="center"/>
      <protection hidden="1"/>
    </xf>
    <xf numFmtId="0" fontId="0" fillId="10" borderId="13" xfId="0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2" borderId="12" xfId="0" applyFill="1" applyBorder="1" applyAlignment="1" applyProtection="1">
      <alignment horizontal="center" vertical="center"/>
      <protection hidden="1"/>
    </xf>
    <xf numFmtId="0" fontId="0" fillId="2" borderId="11" xfId="0" applyFill="1" applyBorder="1" applyAlignment="1" applyProtection="1">
      <alignment horizontal="center" vertical="center"/>
      <protection hidden="1"/>
    </xf>
    <xf numFmtId="0" fontId="0" fillId="2" borderId="13" xfId="0" applyFill="1" applyBorder="1" applyAlignment="1" applyProtection="1">
      <alignment horizontal="center" vertical="center" shrinkToFit="1"/>
      <protection hidden="1"/>
    </xf>
    <xf numFmtId="0" fontId="0" fillId="2" borderId="11" xfId="0" applyFill="1" applyBorder="1" applyAlignment="1" applyProtection="1">
      <alignment horizontal="center" vertical="center" shrinkToFit="1"/>
      <protection hidden="1"/>
    </xf>
    <xf numFmtId="0" fontId="0" fillId="2" borderId="12" xfId="0" applyFill="1" applyBorder="1" applyAlignment="1" applyProtection="1">
      <alignment horizontal="center" vertical="center" shrinkToFit="1"/>
      <protection hidden="1"/>
    </xf>
    <xf numFmtId="0" fontId="0" fillId="2" borderId="3" xfId="0" applyFill="1" applyBorder="1" applyAlignment="1" applyProtection="1">
      <alignment horizontal="center" vertical="center" shrinkToFit="1"/>
      <protection hidden="1"/>
    </xf>
    <xf numFmtId="0" fontId="0" fillId="2" borderId="9" xfId="0" applyFill="1" applyBorder="1" applyAlignment="1" applyProtection="1">
      <alignment horizontal="center" vertical="center" shrinkToFit="1"/>
      <protection hidden="1"/>
    </xf>
    <xf numFmtId="0" fontId="0" fillId="2" borderId="1" xfId="0" applyFill="1" applyBorder="1" applyAlignment="1" applyProtection="1">
      <alignment horizontal="center" vertical="center" shrinkToFit="1"/>
      <protection hidden="1"/>
    </xf>
    <xf numFmtId="0" fontId="3" fillId="2" borderId="11" xfId="3" applyFill="1" applyBorder="1" applyAlignment="1" applyProtection="1">
      <alignment horizontal="left" vertical="center" shrinkToFit="1"/>
      <protection hidden="1"/>
    </xf>
    <xf numFmtId="0" fontId="3" fillId="2" borderId="11" xfId="3" applyFill="1" applyBorder="1" applyAlignment="1" applyProtection="1">
      <alignment horizontal="center" vertical="center" shrinkToFit="1"/>
      <protection hidden="1"/>
    </xf>
    <xf numFmtId="0" fontId="0" fillId="2" borderId="11" xfId="0" applyFill="1" applyBorder="1" applyAlignment="1" applyProtection="1">
      <alignment horizontal="left" vertical="center" shrinkToFit="1"/>
      <protection hidden="1"/>
    </xf>
    <xf numFmtId="0" fontId="0" fillId="2" borderId="13" xfId="0" applyFill="1" applyBorder="1" applyAlignment="1" applyProtection="1">
      <alignment horizontal="center" vertical="center"/>
      <protection hidden="1"/>
    </xf>
    <xf numFmtId="0" fontId="0" fillId="2" borderId="3" xfId="0" applyFill="1" applyBorder="1" applyAlignment="1" applyProtection="1">
      <alignment horizontal="center" vertical="center"/>
      <protection hidden="1"/>
    </xf>
    <xf numFmtId="0" fontId="0" fillId="2" borderId="9" xfId="0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3" fillId="0" borderId="0" xfId="3" applyAlignment="1" applyProtection="1">
      <alignment horizontal="center" vertical="center" shrinkToFit="1"/>
      <protection hidden="1"/>
    </xf>
    <xf numFmtId="0" fontId="0" fillId="2" borderId="0" xfId="0" applyFill="1" applyAlignment="1">
      <alignment vertical="center"/>
    </xf>
    <xf numFmtId="0" fontId="8" fillId="11" borderId="14" xfId="0" applyFont="1" applyFill="1" applyBorder="1" applyAlignment="1" applyProtection="1">
      <alignment horizontal="center" vertical="center"/>
      <protection locked="0"/>
    </xf>
    <xf numFmtId="0" fontId="3" fillId="0" borderId="11" xfId="3" applyBorder="1" applyAlignment="1" applyProtection="1">
      <alignment horizontal="center"/>
      <protection locked="0"/>
    </xf>
    <xf numFmtId="0" fontId="14" fillId="2" borderId="0" xfId="3" applyFont="1" applyFill="1" applyAlignment="1">
      <alignment vertical="center"/>
    </xf>
    <xf numFmtId="49" fontId="14" fillId="3" borderId="0" xfId="3" applyNumberFormat="1" applyFont="1" applyFill="1" applyAlignment="1">
      <alignment horizontal="left" vertical="center" indent="1"/>
    </xf>
    <xf numFmtId="0" fontId="14" fillId="3" borderId="0" xfId="3" applyFont="1" applyFill="1" applyAlignment="1">
      <alignment horizontal="center" vertical="center"/>
    </xf>
    <xf numFmtId="0" fontId="14" fillId="4" borderId="0" xfId="3" applyFont="1" applyFill="1" applyAlignment="1">
      <alignment horizontal="right" vertical="center"/>
    </xf>
    <xf numFmtId="0" fontId="14" fillId="2" borderId="0" xfId="3" applyFont="1" applyFill="1" applyAlignment="1">
      <alignment horizontal="center" vertical="center"/>
    </xf>
    <xf numFmtId="0" fontId="15" fillId="2" borderId="0" xfId="3" applyFont="1" applyFill="1" applyAlignment="1">
      <alignment vertical="center"/>
    </xf>
    <xf numFmtId="49" fontId="10" fillId="5" borderId="0" xfId="3" applyNumberFormat="1" applyFont="1" applyFill="1" applyAlignment="1">
      <alignment horizontal="left" vertical="center" indent="1"/>
    </xf>
    <xf numFmtId="0" fontId="16" fillId="6" borderId="0" xfId="3" applyFont="1" applyFill="1" applyAlignment="1">
      <alignment horizontal="right" vertical="center"/>
    </xf>
    <xf numFmtId="0" fontId="10" fillId="2" borderId="0" xfId="3" applyFont="1" applyFill="1" applyAlignment="1">
      <alignment horizontal="center" vertical="center"/>
    </xf>
    <xf numFmtId="0" fontId="14" fillId="15" borderId="0" xfId="3" applyFont="1" applyFill="1" applyAlignment="1">
      <alignment vertical="center"/>
    </xf>
    <xf numFmtId="0" fontId="15" fillId="15" borderId="0" xfId="3" applyFont="1" applyFill="1" applyAlignment="1">
      <alignment vertical="center"/>
    </xf>
    <xf numFmtId="0" fontId="14" fillId="3" borderId="0" xfId="3" applyFont="1" applyFill="1" applyAlignment="1">
      <alignment horizontal="center" vertical="center" shrinkToFit="1"/>
    </xf>
    <xf numFmtId="0" fontId="14" fillId="3" borderId="0" xfId="3" applyFont="1" applyFill="1" applyAlignment="1">
      <alignment horizontal="right" vertical="center" indent="2"/>
    </xf>
    <xf numFmtId="0" fontId="17" fillId="3" borderId="0" xfId="3" applyFont="1" applyFill="1" applyAlignment="1">
      <alignment horizontal="center" vertical="center"/>
    </xf>
    <xf numFmtId="0" fontId="14" fillId="3" borderId="0" xfId="3" applyFont="1" applyFill="1" applyAlignment="1">
      <alignment horizontal="left" vertical="center" indent="2"/>
    </xf>
    <xf numFmtId="0" fontId="14" fillId="3" borderId="0" xfId="3" applyFont="1" applyFill="1" applyAlignment="1">
      <alignment horizontal="left" vertical="center"/>
    </xf>
    <xf numFmtId="0" fontId="14" fillId="2" borderId="0" xfId="0" applyFont="1" applyFill="1"/>
    <xf numFmtId="0" fontId="10" fillId="5" borderId="0" xfId="3" applyFont="1" applyFill="1" applyAlignment="1">
      <alignment horizontal="center" vertical="center" shrinkToFit="1"/>
    </xf>
    <xf numFmtId="0" fontId="10" fillId="5" borderId="0" xfId="3" applyFont="1" applyFill="1" applyAlignment="1">
      <alignment horizontal="right" vertical="center" indent="2"/>
    </xf>
    <xf numFmtId="0" fontId="10" fillId="5" borderId="0" xfId="3" applyFont="1" applyFill="1" applyAlignment="1">
      <alignment horizontal="left" vertical="center" indent="2"/>
    </xf>
    <xf numFmtId="0" fontId="10" fillId="5" borderId="0" xfId="3" applyFont="1" applyFill="1" applyAlignment="1">
      <alignment horizontal="left" vertical="center"/>
    </xf>
    <xf numFmtId="0" fontId="15" fillId="2" borderId="0" xfId="0" applyFont="1" applyFill="1"/>
    <xf numFmtId="49" fontId="14" fillId="3" borderId="0" xfId="3" applyNumberFormat="1" applyFont="1" applyFill="1" applyAlignment="1">
      <alignment horizontal="left" vertical="center" indent="2"/>
    </xf>
    <xf numFmtId="0" fontId="7" fillId="16" borderId="14" xfId="0" applyFont="1" applyFill="1" applyBorder="1" applyAlignment="1">
      <alignment horizontal="right" vertical="center"/>
    </xf>
    <xf numFmtId="0" fontId="18" fillId="16" borderId="12" xfId="3" applyFont="1" applyFill="1" applyBorder="1"/>
    <xf numFmtId="0" fontId="19" fillId="16" borderId="14" xfId="3" applyFont="1" applyFill="1" applyBorder="1" applyAlignment="1">
      <alignment horizontal="center" vertical="center"/>
    </xf>
    <xf numFmtId="0" fontId="19" fillId="16" borderId="14" xfId="3" applyFont="1" applyFill="1" applyBorder="1" applyAlignment="1">
      <alignment horizontal="center" vertical="center" shrinkToFit="1"/>
    </xf>
    <xf numFmtId="0" fontId="19" fillId="16" borderId="14" xfId="3" applyFont="1" applyFill="1" applyBorder="1" applyAlignment="1">
      <alignment vertical="center"/>
    </xf>
    <xf numFmtId="0" fontId="18" fillId="16" borderId="13" xfId="3" applyFont="1" applyFill="1" applyBorder="1"/>
    <xf numFmtId="49" fontId="14" fillId="3" borderId="0" xfId="3" applyNumberFormat="1" applyFont="1" applyFill="1" applyAlignment="1">
      <alignment horizontal="left" vertical="center" indent="4"/>
    </xf>
    <xf numFmtId="0" fontId="10" fillId="5" borderId="0" xfId="3" applyFont="1" applyFill="1" applyAlignment="1">
      <alignment horizontal="left" vertical="center" indent="4"/>
    </xf>
    <xf numFmtId="0" fontId="3" fillId="7" borderId="12" xfId="3" applyFill="1" applyBorder="1" applyAlignment="1">
      <alignment vertical="center"/>
    </xf>
    <xf numFmtId="0" fontId="3" fillId="7" borderId="14" xfId="3" applyFill="1" applyBorder="1" applyAlignment="1">
      <alignment vertical="center"/>
    </xf>
    <xf numFmtId="0" fontId="5" fillId="7" borderId="14" xfId="2" applyFont="1" applyFill="1" applyBorder="1" applyAlignment="1" applyProtection="1">
      <alignment vertical="center"/>
    </xf>
    <xf numFmtId="0" fontId="3" fillId="7" borderId="14" xfId="3" applyFill="1" applyBorder="1" applyAlignment="1">
      <alignment horizontal="center" vertical="center"/>
    </xf>
    <xf numFmtId="0" fontId="3" fillId="7" borderId="13" xfId="3" applyFill="1" applyBorder="1" applyAlignment="1">
      <alignment vertical="center"/>
    </xf>
    <xf numFmtId="0" fontId="3" fillId="0" borderId="18" xfId="3" applyBorder="1" applyAlignment="1" applyProtection="1">
      <alignment horizontal="center" shrinkToFit="1"/>
      <protection locked="0"/>
    </xf>
    <xf numFmtId="0" fontId="3" fillId="0" borderId="18" xfId="3" applyBorder="1" applyAlignment="1" applyProtection="1">
      <alignment horizontal="left" shrinkToFit="1"/>
      <protection locked="0"/>
    </xf>
    <xf numFmtId="0" fontId="17" fillId="2" borderId="0" xfId="3" applyFont="1" applyFill="1" applyAlignment="1">
      <alignment horizontal="center" vertical="center"/>
    </xf>
    <xf numFmtId="0" fontId="20" fillId="13" borderId="0" xfId="3" applyFont="1" applyFill="1" applyAlignment="1">
      <alignment horizontal="center" vertical="center"/>
    </xf>
    <xf numFmtId="0" fontId="3" fillId="7" borderId="12" xfId="3" applyFill="1" applyBorder="1"/>
    <xf numFmtId="0" fontId="3" fillId="7" borderId="14" xfId="3" applyFill="1" applyBorder="1"/>
    <xf numFmtId="0" fontId="3" fillId="7" borderId="13" xfId="3" applyFill="1" applyBorder="1"/>
    <xf numFmtId="49" fontId="14" fillId="3" borderId="1" xfId="3" applyNumberFormat="1" applyFont="1" applyFill="1" applyBorder="1" applyAlignment="1">
      <alignment horizontal="left" vertical="center" indent="1"/>
    </xf>
    <xf numFmtId="0" fontId="14" fillId="3" borderId="2" xfId="3" applyFont="1" applyFill="1" applyBorder="1" applyAlignment="1">
      <alignment horizontal="center" vertical="center"/>
    </xf>
    <xf numFmtId="0" fontId="17" fillId="3" borderId="2" xfId="3" applyFont="1" applyFill="1" applyBorder="1" applyAlignment="1">
      <alignment horizontal="center" vertical="center"/>
    </xf>
    <xf numFmtId="0" fontId="14" fillId="3" borderId="3" xfId="3" applyFont="1" applyFill="1" applyBorder="1" applyAlignment="1">
      <alignment horizontal="center" vertical="center"/>
    </xf>
    <xf numFmtId="49" fontId="10" fillId="5" borderId="6" xfId="3" applyNumberFormat="1" applyFont="1" applyFill="1" applyBorder="1" applyAlignment="1">
      <alignment horizontal="left" vertical="center" indent="1"/>
    </xf>
    <xf numFmtId="0" fontId="10" fillId="5" borderId="7" xfId="3" applyFont="1" applyFill="1" applyBorder="1" applyAlignment="1">
      <alignment horizontal="center" vertical="center"/>
    </xf>
    <xf numFmtId="0" fontId="10" fillId="5" borderId="8" xfId="3" applyFont="1" applyFill="1" applyBorder="1" applyAlignment="1">
      <alignment horizontal="center" vertical="center"/>
    </xf>
    <xf numFmtId="0" fontId="14" fillId="4" borderId="2" xfId="3" applyFont="1" applyFill="1" applyBorder="1" applyAlignment="1">
      <alignment horizontal="right" vertical="center"/>
    </xf>
    <xf numFmtId="0" fontId="16" fillId="6" borderId="7" xfId="3" applyFont="1" applyFill="1" applyBorder="1" applyAlignment="1">
      <alignment horizontal="right" vertical="center"/>
    </xf>
    <xf numFmtId="49" fontId="14" fillId="3" borderId="1" xfId="3" applyNumberFormat="1" applyFont="1" applyFill="1" applyBorder="1" applyAlignment="1">
      <alignment horizontal="left" vertical="center"/>
    </xf>
    <xf numFmtId="49" fontId="14" fillId="3" borderId="2" xfId="3" applyNumberFormat="1" applyFont="1" applyFill="1" applyBorder="1" applyAlignment="1">
      <alignment horizontal="left" vertical="center" indent="4"/>
    </xf>
    <xf numFmtId="49" fontId="14" fillId="3" borderId="2" xfId="3" applyNumberFormat="1" applyFont="1" applyFill="1" applyBorder="1" applyAlignment="1">
      <alignment horizontal="left" vertical="center"/>
    </xf>
    <xf numFmtId="49" fontId="10" fillId="5" borderId="6" xfId="3" applyNumberFormat="1" applyFont="1" applyFill="1" applyBorder="1" applyAlignment="1">
      <alignment horizontal="left" vertical="center"/>
    </xf>
    <xf numFmtId="49" fontId="10" fillId="5" borderId="7" xfId="3" applyNumberFormat="1" applyFont="1" applyFill="1" applyBorder="1" applyAlignment="1">
      <alignment horizontal="left" vertical="center" indent="4"/>
    </xf>
    <xf numFmtId="49" fontId="10" fillId="5" borderId="7" xfId="3" applyNumberFormat="1" applyFont="1" applyFill="1" applyBorder="1" applyAlignment="1">
      <alignment horizontal="left" vertical="center"/>
    </xf>
    <xf numFmtId="22" fontId="12" fillId="0" borderId="0" xfId="3" applyNumberFormat="1" applyFont="1" applyAlignment="1" applyProtection="1">
      <alignment horizontal="center" vertical="center" shrinkToFit="1"/>
      <protection hidden="1"/>
    </xf>
    <xf numFmtId="49" fontId="14" fillId="3" borderId="2" xfId="3" applyNumberFormat="1" applyFont="1" applyFill="1" applyBorder="1" applyAlignment="1">
      <alignment vertical="center"/>
    </xf>
    <xf numFmtId="49" fontId="10" fillId="5" borderId="7" xfId="3" applyNumberFormat="1" applyFont="1" applyFill="1" applyBorder="1" applyAlignment="1">
      <alignment vertical="center"/>
    </xf>
    <xf numFmtId="0" fontId="3" fillId="7" borderId="14" xfId="3" applyFill="1" applyBorder="1" applyAlignment="1">
      <alignment horizontal="center"/>
    </xf>
    <xf numFmtId="0" fontId="3" fillId="2" borderId="11" xfId="3" applyFill="1" applyBorder="1" applyAlignment="1">
      <alignment horizontal="center" vertical="center"/>
    </xf>
    <xf numFmtId="0" fontId="3" fillId="2" borderId="11" xfId="3" applyFill="1" applyBorder="1" applyAlignment="1">
      <alignment horizontal="left" indent="1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3" fillId="2" borderId="2" xfId="3" applyFill="1" applyBorder="1"/>
    <xf numFmtId="0" fontId="3" fillId="2" borderId="2" xfId="3" applyFill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0" fontId="3" fillId="0" borderId="1" xfId="3" applyBorder="1" applyAlignment="1">
      <alignment vertical="center"/>
    </xf>
    <xf numFmtId="0" fontId="2" fillId="0" borderId="19" xfId="3" applyFont="1" applyBorder="1" applyAlignment="1" applyProtection="1">
      <alignment horizontal="center" vertical="center" shrinkToFit="1"/>
      <protection hidden="1"/>
    </xf>
    <xf numFmtId="0" fontId="3" fillId="0" borderId="3" xfId="3" applyBorder="1" applyAlignment="1">
      <alignment vertical="center"/>
    </xf>
    <xf numFmtId="0" fontId="0" fillId="15" borderId="0" xfId="0" applyFill="1"/>
    <xf numFmtId="0" fontId="0" fillId="15" borderId="12" xfId="0" applyFill="1" applyBorder="1" applyAlignment="1">
      <alignment horizontal="center" vertical="center"/>
    </xf>
    <xf numFmtId="0" fontId="0" fillId="2" borderId="2" xfId="0" applyFill="1" applyBorder="1"/>
    <xf numFmtId="0" fontId="14" fillId="15" borderId="0" xfId="0" applyFont="1" applyFill="1"/>
    <xf numFmtId="0" fontId="15" fillId="15" borderId="0" xfId="0" applyFont="1" applyFill="1"/>
    <xf numFmtId="0" fontId="0" fillId="15" borderId="0" xfId="0" applyFill="1" applyAlignment="1">
      <alignment vertical="center"/>
    </xf>
    <xf numFmtId="0" fontId="10" fillId="5" borderId="0" xfId="3" applyFont="1" applyFill="1" applyAlignment="1" applyProtection="1">
      <alignment horizontal="left" vertical="center" indent="4"/>
      <protection hidden="1"/>
    </xf>
    <xf numFmtId="49" fontId="14" fillId="3" borderId="2" xfId="3" applyNumberFormat="1" applyFont="1" applyFill="1" applyBorder="1" applyAlignment="1">
      <alignment horizontal="left" vertical="center" indent="2"/>
    </xf>
    <xf numFmtId="49" fontId="10" fillId="5" borderId="7" xfId="3" applyNumberFormat="1" applyFont="1" applyFill="1" applyBorder="1" applyAlignment="1">
      <alignment horizontal="left" vertical="center" indent="2"/>
    </xf>
    <xf numFmtId="0" fontId="0" fillId="15" borderId="13" xfId="0" applyFill="1" applyBorder="1" applyAlignment="1" applyProtection="1">
      <alignment horizontal="center" vertical="center"/>
      <protection hidden="1"/>
    </xf>
    <xf numFmtId="0" fontId="0" fillId="15" borderId="11" xfId="0" applyFill="1" applyBorder="1" applyAlignment="1" applyProtection="1">
      <alignment horizontal="center"/>
      <protection hidden="1"/>
    </xf>
    <xf numFmtId="0" fontId="19" fillId="16" borderId="14" xfId="3" applyFont="1" applyFill="1" applyBorder="1" applyAlignment="1">
      <alignment horizontal="right" vertical="center" indent="1"/>
    </xf>
    <xf numFmtId="0" fontId="3" fillId="0" borderId="0" xfId="3" applyAlignment="1">
      <alignment horizontal="right" vertical="center" indent="1"/>
    </xf>
    <xf numFmtId="0" fontId="3" fillId="0" borderId="0" xfId="3" applyAlignment="1" applyProtection="1">
      <alignment horizontal="right" vertical="center" indent="1" shrinkToFit="1"/>
      <protection hidden="1"/>
    </xf>
    <xf numFmtId="0" fontId="3" fillId="0" borderId="7" xfId="3" applyBorder="1" applyAlignment="1">
      <alignment horizontal="right" vertical="center" indent="1"/>
    </xf>
    <xf numFmtId="0" fontId="3" fillId="2" borderId="0" xfId="3" applyFill="1" applyAlignment="1">
      <alignment horizontal="right" vertical="center" indent="1"/>
    </xf>
    <xf numFmtId="0" fontId="19" fillId="16" borderId="14" xfId="3" applyFont="1" applyFill="1" applyBorder="1" applyAlignment="1">
      <alignment horizontal="left" vertical="center" indent="1"/>
    </xf>
    <xf numFmtId="0" fontId="3" fillId="0" borderId="0" xfId="3" applyAlignment="1">
      <alignment horizontal="left" vertical="center" indent="1"/>
    </xf>
    <xf numFmtId="0" fontId="3" fillId="0" borderId="0" xfId="3" applyAlignment="1" applyProtection="1">
      <alignment horizontal="left" vertical="center" indent="1" shrinkToFit="1"/>
      <protection hidden="1"/>
    </xf>
    <xf numFmtId="165" fontId="2" fillId="0" borderId="19" xfId="3" applyNumberFormat="1" applyFont="1" applyBorder="1" applyAlignment="1" applyProtection="1">
      <alignment horizontal="center" vertical="center" shrinkToFit="1"/>
      <protection hidden="1"/>
    </xf>
    <xf numFmtId="165" fontId="2" fillId="0" borderId="17" xfId="3" applyNumberFormat="1" applyFont="1" applyBorder="1" applyAlignment="1" applyProtection="1">
      <alignment horizontal="center" vertical="center" shrinkToFit="1"/>
      <protection hidden="1"/>
    </xf>
    <xf numFmtId="0" fontId="2" fillId="0" borderId="20" xfId="3" applyFont="1" applyBorder="1" applyAlignment="1" applyProtection="1">
      <alignment horizontal="center" vertical="center" shrinkToFit="1"/>
      <protection hidden="1"/>
    </xf>
    <xf numFmtId="0" fontId="2" fillId="0" borderId="21" xfId="3" applyFont="1" applyBorder="1" applyAlignment="1" applyProtection="1">
      <alignment horizontal="center" vertical="center" shrinkToFit="1"/>
      <protection hidden="1"/>
    </xf>
    <xf numFmtId="165" fontId="2" fillId="0" borderId="20" xfId="3" applyNumberFormat="1" applyFont="1" applyBorder="1" applyAlignment="1" applyProtection="1">
      <alignment horizontal="center" vertical="center" shrinkToFit="1"/>
      <protection hidden="1"/>
    </xf>
    <xf numFmtId="165" fontId="2" fillId="0" borderId="21" xfId="3" applyNumberFormat="1" applyFont="1" applyBorder="1" applyAlignment="1" applyProtection="1">
      <alignment horizontal="center" vertical="center" shrinkToFit="1"/>
      <protection hidden="1"/>
    </xf>
    <xf numFmtId="0" fontId="0" fillId="0" borderId="11" xfId="0" applyBorder="1" applyAlignment="1">
      <alignment horizontal="center" vertical="center"/>
    </xf>
    <xf numFmtId="0" fontId="15" fillId="2" borderId="0" xfId="3" applyFont="1" applyFill="1" applyAlignment="1">
      <alignment horizontal="center" vertical="center"/>
    </xf>
    <xf numFmtId="0" fontId="3" fillId="17" borderId="23" xfId="3" applyFill="1" applyBorder="1" applyAlignment="1">
      <alignment horizontal="center"/>
    </xf>
    <xf numFmtId="0" fontId="3" fillId="17" borderId="24" xfId="3" applyFill="1" applyBorder="1" applyAlignment="1">
      <alignment horizontal="center" vertical="center"/>
    </xf>
    <xf numFmtId="0" fontId="3" fillId="17" borderId="25" xfId="3" applyFill="1" applyBorder="1" applyAlignment="1">
      <alignment horizontal="center"/>
    </xf>
    <xf numFmtId="0" fontId="3" fillId="17" borderId="26" xfId="3" applyFill="1" applyBorder="1" applyAlignment="1">
      <alignment horizontal="center" vertical="center"/>
    </xf>
    <xf numFmtId="0" fontId="3" fillId="17" borderId="27" xfId="3" applyFill="1" applyBorder="1" applyAlignment="1">
      <alignment horizontal="center"/>
    </xf>
    <xf numFmtId="0" fontId="3" fillId="17" borderId="28" xfId="3" applyFill="1" applyBorder="1" applyAlignment="1">
      <alignment horizontal="center" vertical="center"/>
    </xf>
    <xf numFmtId="0" fontId="3" fillId="0" borderId="11" xfId="3" applyBorder="1" applyAlignment="1">
      <alignment horizontal="center" vertical="center"/>
    </xf>
    <xf numFmtId="0" fontId="3" fillId="0" borderId="11" xfId="3" applyBorder="1" applyAlignment="1">
      <alignment horizontal="center"/>
    </xf>
    <xf numFmtId="0" fontId="9" fillId="0" borderId="11" xfId="3" applyFont="1" applyBorder="1"/>
    <xf numFmtId="0" fontId="3" fillId="0" borderId="11" xfId="3" applyBorder="1"/>
    <xf numFmtId="0" fontId="3" fillId="0" borderId="11" xfId="3" applyBorder="1" applyAlignment="1">
      <alignment vertical="center"/>
    </xf>
    <xf numFmtId="0" fontId="3" fillId="2" borderId="1" xfId="3" applyFill="1" applyBorder="1"/>
    <xf numFmtId="0" fontId="3" fillId="2" borderId="3" xfId="3" applyFill="1" applyBorder="1"/>
    <xf numFmtId="0" fontId="3" fillId="2" borderId="5" xfId="3" applyFill="1" applyBorder="1"/>
    <xf numFmtId="0" fontId="3" fillId="2" borderId="6" xfId="3" applyFill="1" applyBorder="1"/>
    <xf numFmtId="0" fontId="3" fillId="2" borderId="7" xfId="3" applyFill="1" applyBorder="1"/>
    <xf numFmtId="0" fontId="3" fillId="2" borderId="8" xfId="3" applyFill="1" applyBorder="1"/>
    <xf numFmtId="0" fontId="14" fillId="3" borderId="0" xfId="3" applyFont="1" applyFill="1" applyAlignment="1">
      <alignment horizontal="left" vertical="center" indent="4"/>
    </xf>
    <xf numFmtId="22" fontId="3" fillId="2" borderId="0" xfId="3" applyNumberFormat="1" applyFill="1" applyAlignment="1">
      <alignment horizontal="center" vertical="center"/>
    </xf>
    <xf numFmtId="22" fontId="1" fillId="2" borderId="0" xfId="1" applyNumberFormat="1" applyFill="1" applyAlignment="1">
      <alignment horizontal="center" vertical="center"/>
    </xf>
    <xf numFmtId="22" fontId="3" fillId="0" borderId="7" xfId="3" applyNumberFormat="1" applyBorder="1" applyAlignment="1">
      <alignment horizontal="center" vertical="center"/>
    </xf>
    <xf numFmtId="0" fontId="0" fillId="2" borderId="11" xfId="0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3" fillId="0" borderId="11" xfId="3" applyBorder="1" applyAlignment="1">
      <alignment horizontal="centerContinuous" vertical="center"/>
    </xf>
    <xf numFmtId="0" fontId="3" fillId="0" borderId="11" xfId="3" applyBorder="1" applyAlignment="1" applyProtection="1">
      <alignment horizontal="center" vertical="center"/>
      <protection hidden="1"/>
    </xf>
    <xf numFmtId="0" fontId="3" fillId="0" borderId="13" xfId="3" applyBorder="1" applyAlignment="1" applyProtection="1">
      <alignment horizontal="center" vertical="center"/>
      <protection hidden="1"/>
    </xf>
    <xf numFmtId="0" fontId="9" fillId="0" borderId="11" xfId="3" applyFont="1" applyBorder="1" applyAlignment="1">
      <alignment horizontal="center" vertical="center"/>
    </xf>
    <xf numFmtId="0" fontId="9" fillId="0" borderId="11" xfId="3" applyFont="1" applyBorder="1" applyAlignment="1" applyProtection="1">
      <alignment horizontal="center" vertical="center"/>
      <protection hidden="1"/>
    </xf>
    <xf numFmtId="0" fontId="34" fillId="0" borderId="11" xfId="3" applyFont="1" applyBorder="1" applyAlignment="1">
      <alignment horizontal="center" vertical="center" wrapText="1"/>
    </xf>
    <xf numFmtId="0" fontId="0" fillId="0" borderId="0" xfId="0" applyAlignment="1">
      <alignment horizontal="centerContinuous" vertical="center"/>
    </xf>
    <xf numFmtId="0" fontId="3" fillId="0" borderId="12" xfId="3" applyBorder="1" applyAlignment="1">
      <alignment horizontal="right" vertical="center"/>
    </xf>
    <xf numFmtId="0" fontId="3" fillId="0" borderId="12" xfId="3" applyBorder="1" applyAlignment="1">
      <alignment horizontal="center" vertical="center"/>
    </xf>
    <xf numFmtId="0" fontId="3" fillId="0" borderId="12" xfId="3" applyBorder="1" applyAlignment="1">
      <alignment vertical="center"/>
    </xf>
    <xf numFmtId="0" fontId="9" fillId="2" borderId="12" xfId="3" applyFont="1" applyFill="1" applyBorder="1" applyAlignment="1">
      <alignment horizontal="centerContinuous" vertical="center"/>
    </xf>
    <xf numFmtId="0" fontId="9" fillId="2" borderId="14" xfId="3" applyFont="1" applyFill="1" applyBorder="1" applyAlignment="1">
      <alignment horizontal="centerContinuous" vertical="center"/>
    </xf>
    <xf numFmtId="0" fontId="9" fillId="2" borderId="13" xfId="3" applyFont="1" applyFill="1" applyBorder="1" applyAlignment="1" applyProtection="1">
      <alignment horizontal="center" vertical="center"/>
      <protection hidden="1"/>
    </xf>
    <xf numFmtId="0" fontId="3" fillId="15" borderId="11" xfId="3" applyFill="1" applyBorder="1" applyAlignment="1" applyProtection="1">
      <alignment horizontal="center"/>
      <protection hidden="1"/>
    </xf>
    <xf numFmtId="0" fontId="12" fillId="0" borderId="4" xfId="3" applyFont="1" applyBorder="1"/>
    <xf numFmtId="0" fontId="2" fillId="10" borderId="11" xfId="0" applyFont="1" applyFill="1" applyBorder="1" applyAlignment="1">
      <alignment horizontal="center" vertical="center" shrinkToFit="1"/>
    </xf>
    <xf numFmtId="0" fontId="22" fillId="2" borderId="0" xfId="3" applyFont="1" applyFill="1" applyAlignment="1">
      <alignment vertical="center"/>
    </xf>
    <xf numFmtId="49" fontId="23" fillId="3" borderId="0" xfId="3" applyNumberFormat="1" applyFont="1" applyFill="1" applyAlignment="1">
      <alignment horizontal="left" vertical="center" indent="2"/>
    </xf>
    <xf numFmtId="0" fontId="24" fillId="2" borderId="0" xfId="3" applyFont="1" applyFill="1" applyAlignment="1">
      <alignment horizontal="right" vertical="center"/>
    </xf>
    <xf numFmtId="0" fontId="22" fillId="2" borderId="0" xfId="3" applyFont="1" applyFill="1" applyAlignment="1">
      <alignment horizontal="center" vertical="center"/>
    </xf>
    <xf numFmtId="0" fontId="25" fillId="2" borderId="0" xfId="3" applyFont="1" applyFill="1" applyAlignment="1">
      <alignment vertical="center"/>
    </xf>
    <xf numFmtId="49" fontId="26" fillId="5" borderId="0" xfId="3" applyNumberFormat="1" applyFont="1" applyFill="1" applyAlignment="1">
      <alignment horizontal="left" vertical="center" indent="2"/>
    </xf>
    <xf numFmtId="0" fontId="27" fillId="2" borderId="0" xfId="3" applyFont="1" applyFill="1" applyAlignment="1">
      <alignment horizontal="right" vertical="center"/>
    </xf>
    <xf numFmtId="0" fontId="26" fillId="2" borderId="0" xfId="3" applyFont="1" applyFill="1" applyAlignment="1">
      <alignment horizontal="center" vertical="center"/>
    </xf>
    <xf numFmtId="0" fontId="28" fillId="2" borderId="0" xfId="4" applyFont="1" applyFill="1" applyAlignment="1">
      <alignment vertical="center"/>
    </xf>
    <xf numFmtId="0" fontId="1" fillId="0" borderId="9" xfId="5" applyBorder="1" applyAlignment="1">
      <alignment horizontal="left" wrapText="1" indent="1"/>
    </xf>
    <xf numFmtId="0" fontId="1" fillId="2" borderId="0" xfId="5" applyFill="1"/>
    <xf numFmtId="0" fontId="29" fillId="2" borderId="0" xfId="4" applyFont="1" applyFill="1" applyAlignment="1">
      <alignment vertical="center"/>
    </xf>
    <xf numFmtId="0" fontId="1" fillId="0" borderId="22" xfId="5" applyBorder="1" applyAlignment="1">
      <alignment horizontal="left" indent="1"/>
    </xf>
    <xf numFmtId="0" fontId="1" fillId="0" borderId="22" xfId="5" applyBorder="1" applyAlignment="1">
      <alignment horizontal="left" vertical="center" wrapText="1" indent="1"/>
    </xf>
    <xf numFmtId="0" fontId="1" fillId="0" borderId="22" xfId="5" applyBorder="1" applyAlignment="1">
      <alignment horizontal="left" vertical="top" wrapText="1" indent="2"/>
    </xf>
    <xf numFmtId="0" fontId="30" fillId="2" borderId="0" xfId="4" applyFont="1" applyFill="1" applyAlignment="1">
      <alignment vertical="center"/>
    </xf>
    <xf numFmtId="0" fontId="2" fillId="0" borderId="22" xfId="5" applyFont="1" applyBorder="1" applyAlignment="1">
      <alignment horizontal="left" indent="1"/>
    </xf>
    <xf numFmtId="0" fontId="1" fillId="0" borderId="10" xfId="5" applyBorder="1" applyAlignment="1">
      <alignment horizontal="left" indent="1"/>
    </xf>
    <xf numFmtId="0" fontId="3" fillId="0" borderId="0" xfId="3" applyAlignment="1" applyProtection="1">
      <alignment horizontal="centerContinuous" vertical="center" shrinkToFit="1"/>
      <protection hidden="1"/>
    </xf>
    <xf numFmtId="0" fontId="3" fillId="0" borderId="0" xfId="3" applyAlignment="1">
      <alignment horizontal="centerContinuous" vertical="center" shrinkToFit="1"/>
    </xf>
  </cellXfs>
  <cellStyles count="6">
    <cellStyle name="Hyperlink" xfId="2" builtinId="8"/>
    <cellStyle name="Normal" xfId="0" builtinId="0"/>
    <cellStyle name="Normal 2" xfId="1" xr:uid="{145AD4F0-6832-4C0A-9357-C4A79E1D7A2D}"/>
    <cellStyle name="Normal 2 2" xfId="4" xr:uid="{889918AB-65AF-48AA-80C5-18ED60CDA44A}"/>
    <cellStyle name="Normal 3" xfId="3" xr:uid="{25153143-89CD-4DD6-B985-5632F8E7DFFE}"/>
    <cellStyle name="Normal 3 2" xfId="5" xr:uid="{370E04CA-5224-463E-B713-D2FDC4A6255C}"/>
  </cellStyles>
  <dxfs count="134"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protection locked="1" hidden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1" readingOrder="0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protection locked="1" hidden="1"/>
    </dxf>
    <dxf>
      <border outline="0">
        <bottom style="thin">
          <color indexed="64"/>
        </bottom>
      </border>
    </dxf>
    <dxf>
      <font>
        <b/>
      </font>
      <fill>
        <patternFill patternType="solid">
          <fgColor indexed="64"/>
          <bgColor theme="4" tint="0.79998168889431442"/>
        </patternFill>
      </fill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0" formatCode="General"/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 tint="-4.9989318521683403E-2"/>
        </patternFill>
      </fill>
      <alignment horizontal="center" vertical="center" textRotation="0" wrapText="0" indent="0" justifyLastLine="0" shrinkToFit="1" readingOrder="0"/>
      <protection locked="1" hidden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theme="0" tint="-0.2499465926084170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/>
        <right/>
        <bottom/>
      </border>
    </dxf>
    <dxf>
      <border>
        <bottom style="thin">
          <color auto="1"/>
        </bottom>
        <vertical/>
        <horizontal/>
      </border>
    </dxf>
    <dxf>
      <fill>
        <patternFill>
          <bgColor rgb="FFFFFAEB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8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AEB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theme="0" tint="-0.34998626667073579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CCCC"/>
      <color rgb="FFFF3B3B"/>
      <color rgb="FF336699"/>
      <color rgb="FFFFFAEB"/>
      <color rgb="FFA6A6A6"/>
      <color rgb="FF993300"/>
      <color rgb="FF8497B0"/>
      <color rgb="FFFFF8E5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AllTeamsRankinng!A6"/><Relationship Id="rId13" Type="http://schemas.openxmlformats.org/officeDocument/2006/relationships/image" Target="../media/image7.png"/><Relationship Id="rId3" Type="http://schemas.openxmlformats.org/officeDocument/2006/relationships/hyperlink" Target="#Groups!D5"/><Relationship Id="rId7" Type="http://schemas.openxmlformats.org/officeDocument/2006/relationships/image" Target="../media/image3.png"/><Relationship Id="rId17" Type="http://schemas.openxmlformats.org/officeDocument/2006/relationships/image" Target="../media/image8.png"/><Relationship Id="rId2" Type="http://schemas.openxmlformats.org/officeDocument/2006/relationships/hyperlink" Target="#Fixture!A6"/><Relationship Id="rId1" Type="http://schemas.openxmlformats.org/officeDocument/2006/relationships/image" Target="../media/image1.png"/><Relationship Id="rId6" Type="http://schemas.openxmlformats.org/officeDocument/2006/relationships/hyperlink" Target="#Settings!A5"/><Relationship Id="rId11" Type="http://schemas.openxmlformats.org/officeDocument/2006/relationships/image" Target="../media/image6.png"/><Relationship Id="rId5" Type="http://schemas.openxmlformats.org/officeDocument/2006/relationships/image" Target="../media/image2.png"/><Relationship Id="rId10" Type="http://schemas.openxmlformats.org/officeDocument/2006/relationships/image" Target="../media/image5.png"/><Relationship Id="rId19" Type="http://schemas.openxmlformats.org/officeDocument/2006/relationships/image" Target="../media/image9.png"/><Relationship Id="rId4" Type="http://schemas.openxmlformats.org/officeDocument/2006/relationships/hyperlink" Target="#Playoffs!F6"/><Relationship Id="rId9" Type="http://schemas.openxmlformats.org/officeDocument/2006/relationships/image" Target="../media/image4.png"/><Relationship Id="rId14" Type="http://schemas.microsoft.com/office/2007/relationships/hdphoto" Target="../media/hdphoto1.wdp"/><Relationship Id="rId20" Type="http://schemas.openxmlformats.org/officeDocument/2006/relationships/image" Target="../media/image12.png"/><Relationship Id="rId21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7" Type="http://schemas.openxmlformats.org/officeDocument/2006/relationships/image" Target="../media/image11.png"/><Relationship Id="rId1" Type="http://schemas.openxmlformats.org/officeDocument/2006/relationships/image" Target="../media/image4.png"/><Relationship Id="rId6" Type="http://schemas.openxmlformats.org/officeDocument/2006/relationships/image" Target="../media/image8.png"/><Relationship Id="rId4" Type="http://schemas.openxmlformats.org/officeDocument/2006/relationships/image" Target="../media/image10.png"/><Relationship Id="rId9" Type="http://schemas.openxmlformats.org/officeDocument/2006/relationships/image" Target="../media/image9.png"/><Relationship Id="rId10" Type="http://schemas.openxmlformats.org/officeDocument/2006/relationships/image" Target="../media/image13.png"/><Relationship Id="rId11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7" Type="http://schemas.openxmlformats.org/officeDocument/2006/relationships/image" Target="../media/image9.png"/><Relationship Id="rId2" Type="http://schemas.openxmlformats.org/officeDocument/2006/relationships/hyperlink" Target="#Dashboard!A5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8" Type="http://schemas.openxmlformats.org/officeDocument/2006/relationships/image" Target="../media/image14.png"/><Relationship Id="rId9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hyperlink" Target="#Dashboard!A5"/><Relationship Id="rId1" Type="http://schemas.openxmlformats.org/officeDocument/2006/relationships/image" Target="../media/image4.png"/><Relationship Id="rId6" Type="http://schemas.openxmlformats.org/officeDocument/2006/relationships/image" Target="../media/image8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Relationship Id="rId10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7" Type="http://schemas.openxmlformats.org/officeDocument/2006/relationships/image" Target="../media/image9.png"/><Relationship Id="rId2" Type="http://schemas.openxmlformats.org/officeDocument/2006/relationships/hyperlink" Target="#Dashboard!A5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8" Type="http://schemas.openxmlformats.org/officeDocument/2006/relationships/image" Target="../media/image16.png"/><Relationship Id="rId9" Type="http://schemas.openxmlformats.org/officeDocument/2006/relationships/hyperlink" Target="https://masterproductivitykit.com/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1" Type="http://schemas.openxmlformats.org/officeDocument/2006/relationships/image" Target="../media/image4.png"/><Relationship Id="rId6" Type="http://schemas.openxmlformats.org/officeDocument/2006/relationships/image" Target="../media/image8.png"/><Relationship Id="rId4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hyperlink" Target="#Dashboard!A5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247649</xdr:colOff>
      <xdr:row>5</xdr:row>
      <xdr:rowOff>9757</xdr:rowOff>
    </xdr:from>
    <xdr:to>
      <xdr:col>13</xdr:col>
      <xdr:colOff>6349</xdr:colOff>
      <xdr:row>33</xdr:row>
      <xdr:rowOff>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18A69466-83AD-47E6-89E1-BB0738DF7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3" b="123"/>
        <a:stretch/>
      </xdr:blipFill>
      <xdr:spPr>
        <a:xfrm>
          <a:off x="247649" y="762232"/>
          <a:ext cx="9807575" cy="5324243"/>
        </a:xfrm>
        <a:prstGeom prst="rect">
          <a:avLst/>
        </a:prstGeom>
        <a:solidFill>
          <a:schemeClr val="accent5">
            <a:lumMod val="75000"/>
          </a:schemeClr>
        </a:solidFill>
      </xdr:spPr>
    </xdr:pic>
    <xdr:clientData/>
  </xdr:twoCellAnchor>
  <xdr:twoCellAnchor editAs="oneCell">
    <xdr:from>
      <xdr:col>7</xdr:col>
      <xdr:colOff>622275</xdr:colOff>
      <xdr:row>20</xdr:row>
      <xdr:rowOff>47625</xdr:rowOff>
    </xdr:from>
    <xdr:to>
      <xdr:col>10</xdr:col>
      <xdr:colOff>599100</xdr:colOff>
      <xdr:row>22</xdr:row>
      <xdr:rowOff>170625</xdr:rowOff>
    </xdr:to>
    <xdr:sp macro="" textlink="">
      <xdr:nvSpPr>
        <xdr:cNvPr id="32" name="Rectangle: Rounded Corners 31">
          <a:hlinkClick xmlns:r="http://schemas.openxmlformats.org/officeDocument/2006/relationships" r:id="rId2" tooltip="Go to:"/>
          <a:extLst>
            <a:ext uri="{FF2B5EF4-FFF2-40B4-BE49-F238E27FC236}">
              <a16:creationId xmlns:a16="http://schemas.microsoft.com/office/drawing/2014/main" id="{78B131FC-54B9-4329-97B9-4C2A705E6D45}"/>
            </a:ext>
          </a:extLst>
        </xdr:cNvPr>
        <xdr:cNvSpPr/>
      </xdr:nvSpPr>
      <xdr:spPr>
        <a:xfrm>
          <a:off x="5822925" y="3657600"/>
          <a:ext cx="2520000" cy="5040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tr-TR" sz="14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FIXTURE</a:t>
          </a:r>
          <a:endParaRPr lang="en-US" sz="1400" b="1"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6</xdr:col>
      <xdr:colOff>259350</xdr:colOff>
      <xdr:row>15</xdr:row>
      <xdr:rowOff>9525</xdr:rowOff>
    </xdr:from>
    <xdr:to>
      <xdr:col>8</xdr:col>
      <xdr:colOff>723900</xdr:colOff>
      <xdr:row>17</xdr:row>
      <xdr:rowOff>132525</xdr:rowOff>
    </xdr:to>
    <xdr:sp macro="" textlink="">
      <xdr:nvSpPr>
        <xdr:cNvPr id="34" name="Rectangle: Rounded Corners 33">
          <a:hlinkClick xmlns:r="http://schemas.openxmlformats.org/officeDocument/2006/relationships" r:id="rId3" tooltip="Go to:"/>
          <a:extLst>
            <a:ext uri="{FF2B5EF4-FFF2-40B4-BE49-F238E27FC236}">
              <a16:creationId xmlns:a16="http://schemas.microsoft.com/office/drawing/2014/main" id="{3237445F-622F-46CA-B92C-0D06347C45F3}"/>
            </a:ext>
          </a:extLst>
        </xdr:cNvPr>
        <xdr:cNvSpPr/>
      </xdr:nvSpPr>
      <xdr:spPr>
        <a:xfrm>
          <a:off x="4612275" y="2667000"/>
          <a:ext cx="2160000" cy="504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marL="0" algn="ctr"/>
          <a:r>
            <a:rPr lang="tr-TR" sz="14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GROUPS STANDINGS</a:t>
          </a:r>
          <a:endParaRPr lang="en-US" sz="1400" b="1"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7</xdr:col>
      <xdr:colOff>622275</xdr:colOff>
      <xdr:row>24</xdr:row>
      <xdr:rowOff>142875</xdr:rowOff>
    </xdr:from>
    <xdr:to>
      <xdr:col>10</xdr:col>
      <xdr:colOff>599100</xdr:colOff>
      <xdr:row>27</xdr:row>
      <xdr:rowOff>75375</xdr:rowOff>
    </xdr:to>
    <xdr:grpSp>
      <xdr:nvGrpSpPr>
        <xdr:cNvPr id="2" name="Group 1">
          <a:hlinkClick xmlns:r="http://schemas.openxmlformats.org/officeDocument/2006/relationships" r:id="rId4" tooltip="Go to:"/>
          <a:extLst>
            <a:ext uri="{FF2B5EF4-FFF2-40B4-BE49-F238E27FC236}">
              <a16:creationId xmlns:a16="http://schemas.microsoft.com/office/drawing/2014/main" id="{CC6133B0-7876-4C4E-94C4-0525880EF95B}"/>
            </a:ext>
          </a:extLst>
        </xdr:cNvPr>
        <xdr:cNvGrpSpPr/>
      </xdr:nvGrpSpPr>
      <xdr:grpSpPr>
        <a:xfrm>
          <a:off x="5822925" y="4514850"/>
          <a:ext cx="2520000" cy="504000"/>
          <a:chOff x="5827687" y="4514850"/>
          <a:chExt cx="2520000" cy="504000"/>
        </a:xfrm>
      </xdr:grpSpPr>
      <xdr:sp macro="" textlink="">
        <xdr:nvSpPr>
          <xdr:cNvPr id="33" name="Rectangle: Rounded Corners 32">
            <a:hlinkClick xmlns:r="http://schemas.openxmlformats.org/officeDocument/2006/relationships" r:id="rId4" tooltip="Go to:"/>
            <a:extLst>
              <a:ext uri="{FF2B5EF4-FFF2-40B4-BE49-F238E27FC236}">
                <a16:creationId xmlns:a16="http://schemas.microsoft.com/office/drawing/2014/main" id="{452468C0-DCF6-44B4-97FB-88C944B3B6AD}"/>
              </a:ext>
            </a:extLst>
          </xdr:cNvPr>
          <xdr:cNvSpPr/>
        </xdr:nvSpPr>
        <xdr:spPr>
          <a:xfrm>
            <a:off x="5827687" y="4514850"/>
            <a:ext cx="2520000" cy="504000"/>
          </a:xfrm>
          <a:prstGeom prst="roundRect">
            <a:avLst/>
          </a:prstGeom>
          <a:solidFill>
            <a:srgbClr val="C00000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/>
          <a:lstStyle/>
          <a:p>
            <a:pPr algn="ctr"/>
            <a:r>
              <a:rPr lang="tr-TR" sz="1400" b="1">
                <a:effectLst>
                  <a:outerShdw blurRad="50800" dist="38100" dir="10800000" algn="r" rotWithShape="0">
                    <a:prstClr val="black">
                      <a:alpha val="40000"/>
                    </a:prstClr>
                  </a:outerShdw>
                </a:effectLst>
              </a:rPr>
              <a:t>PLAYOFFS</a:t>
            </a:r>
            <a:endParaRPr lang="en-US" sz="14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35" name="mainicon">
            <a:hlinkClick xmlns:r="http://schemas.openxmlformats.org/officeDocument/2006/relationships" r:id="rId4" tooltip="Go to:"/>
            <a:extLst>
              <a:ext uri="{FF2B5EF4-FFF2-40B4-BE49-F238E27FC236}">
                <a16:creationId xmlns:a16="http://schemas.microsoft.com/office/drawing/2014/main" id="{46D3ABF9-0FCA-40B4-9513-D0AB580F7F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6107788" y="4575937"/>
            <a:ext cx="360000" cy="360000"/>
          </a:xfrm>
          <a:prstGeom prst="rect">
            <a:avLst/>
          </a:prstGeom>
        </xdr:spPr>
      </xdr:pic>
    </xdr:grpSp>
    <xdr:clientData/>
  </xdr:twoCellAnchor>
  <xdr:twoCellAnchor editAs="oneCell">
    <xdr:from>
      <xdr:col>7</xdr:col>
      <xdr:colOff>622275</xdr:colOff>
      <xdr:row>10</xdr:row>
      <xdr:rowOff>38100</xdr:rowOff>
    </xdr:from>
    <xdr:to>
      <xdr:col>10</xdr:col>
      <xdr:colOff>599100</xdr:colOff>
      <xdr:row>12</xdr:row>
      <xdr:rowOff>161100</xdr:rowOff>
    </xdr:to>
    <xdr:grpSp>
      <xdr:nvGrpSpPr>
        <xdr:cNvPr id="3" name="Group 2">
          <a:hlinkClick xmlns:r="http://schemas.openxmlformats.org/officeDocument/2006/relationships" r:id="rId6" tooltip="Go to:"/>
          <a:extLst>
            <a:ext uri="{FF2B5EF4-FFF2-40B4-BE49-F238E27FC236}">
              <a16:creationId xmlns:a16="http://schemas.microsoft.com/office/drawing/2014/main" id="{2BA2961D-6AF6-41A6-B09B-4E69E4C972D9}"/>
            </a:ext>
          </a:extLst>
        </xdr:cNvPr>
        <xdr:cNvGrpSpPr/>
      </xdr:nvGrpSpPr>
      <xdr:grpSpPr>
        <a:xfrm>
          <a:off x="5822925" y="1743075"/>
          <a:ext cx="2520000" cy="504000"/>
          <a:chOff x="5647687" y="1619250"/>
          <a:chExt cx="2880000" cy="648000"/>
        </a:xfrm>
      </xdr:grpSpPr>
      <xdr:sp macro="" textlink="">
        <xdr:nvSpPr>
          <xdr:cNvPr id="31" name="Rectangle: Rounded Corners 30">
            <a:hlinkClick xmlns:r="http://schemas.openxmlformats.org/officeDocument/2006/relationships" r:id="rId6" tooltip="Go to:"/>
            <a:extLst>
              <a:ext uri="{FF2B5EF4-FFF2-40B4-BE49-F238E27FC236}">
                <a16:creationId xmlns:a16="http://schemas.microsoft.com/office/drawing/2014/main" id="{818FD094-9520-42EC-BEF6-968D3D7C7F2E}"/>
              </a:ext>
            </a:extLst>
          </xdr:cNvPr>
          <xdr:cNvSpPr/>
        </xdr:nvSpPr>
        <xdr:spPr>
          <a:xfrm>
            <a:off x="5647687" y="1619250"/>
            <a:ext cx="2880000" cy="648000"/>
          </a:xfrm>
          <a:prstGeom prst="roundRect">
            <a:avLst/>
          </a:prstGeom>
          <a:solidFill>
            <a:schemeClr val="bg1">
              <a:lumMod val="65000"/>
            </a:schemeClr>
          </a:solidFill>
          <a:ln>
            <a:solidFill>
              <a:schemeClr val="bg1">
                <a:lumMod val="65000"/>
              </a:schemeClr>
            </a:solidFill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/>
          <a:lstStyle/>
          <a:p>
            <a:pPr algn="ctr"/>
            <a:r>
              <a:rPr lang="tr-TR" sz="1400" b="1">
                <a:effectLst>
                  <a:outerShdw blurRad="50800" dist="38100" dir="10800000" algn="r" rotWithShape="0">
                    <a:prstClr val="black">
                      <a:alpha val="40000"/>
                    </a:prstClr>
                  </a:outerShdw>
                </a:effectLst>
              </a:rPr>
              <a:t>SETTINGS</a:t>
            </a:r>
            <a:endParaRPr lang="en-US" sz="14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37" name="Picture 36">
            <a:hlinkClick xmlns:r="http://schemas.openxmlformats.org/officeDocument/2006/relationships" r:id="rId6" tooltip="Go to:"/>
            <a:extLst>
              <a:ext uri="{FF2B5EF4-FFF2-40B4-BE49-F238E27FC236}">
                <a16:creationId xmlns:a16="http://schemas.microsoft.com/office/drawing/2014/main" id="{DB7D897A-78B1-45C2-8158-E48378BDE3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58978" y="1719126"/>
            <a:ext cx="619993" cy="398568"/>
          </a:xfrm>
          <a:prstGeom prst="rect">
            <a:avLst/>
          </a:prstGeom>
        </xdr:spPr>
      </xdr:pic>
    </xdr:grpSp>
    <xdr:clientData/>
  </xdr:twoCellAnchor>
  <xdr:twoCellAnchor editAs="oneCell">
    <xdr:from>
      <xdr:col>9</xdr:col>
      <xdr:colOff>497475</xdr:colOff>
      <xdr:row>15</xdr:row>
      <xdr:rowOff>9525</xdr:rowOff>
    </xdr:from>
    <xdr:to>
      <xdr:col>12</xdr:col>
      <xdr:colOff>114300</xdr:colOff>
      <xdr:row>17</xdr:row>
      <xdr:rowOff>132525</xdr:rowOff>
    </xdr:to>
    <xdr:sp macro="" textlink="">
      <xdr:nvSpPr>
        <xdr:cNvPr id="16" name="Rectangle: Rounded Corners 15">
          <a:hlinkClick xmlns:r="http://schemas.openxmlformats.org/officeDocument/2006/relationships" r:id="rId8" tooltip="Go to:"/>
          <a:extLst>
            <a:ext uri="{FF2B5EF4-FFF2-40B4-BE49-F238E27FC236}">
              <a16:creationId xmlns:a16="http://schemas.microsoft.com/office/drawing/2014/main" id="{8DC137A5-B934-41C2-BB3A-DD4E990EED57}"/>
            </a:ext>
          </a:extLst>
        </xdr:cNvPr>
        <xdr:cNvSpPr/>
      </xdr:nvSpPr>
      <xdr:spPr>
        <a:xfrm>
          <a:off x="7393575" y="2667000"/>
          <a:ext cx="2160000" cy="504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marL="0" algn="ctr"/>
          <a:r>
            <a:rPr lang="tr-TR" sz="14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ALL TEAMS STANDINGS</a:t>
          </a:r>
          <a:endParaRPr lang="en-US" sz="1400" b="1"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48130</xdr:colOff>
      <xdr:row>1</xdr:row>
      <xdr:rowOff>42863</xdr:rowOff>
    </xdr:from>
    <xdr:to>
      <xdr:col>1</xdr:col>
      <xdr:colOff>538518</xdr:colOff>
      <xdr:row>2</xdr:row>
      <xdr:rowOff>261938</xdr:rowOff>
    </xdr:to>
    <xdr:pic>
      <xdr:nvPicPr>
        <xdr:cNvPr id="36" name="mainicon">
          <a:extLst>
            <a:ext uri="{FF2B5EF4-FFF2-40B4-BE49-F238E27FC236}">
              <a16:creationId xmlns:a16="http://schemas.microsoft.com/office/drawing/2014/main" id="{6480F227-2DAD-46A4-8F1A-01BA06446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780" y="128588"/>
          <a:ext cx="490388" cy="466725"/>
        </a:xfrm>
        <a:prstGeom prst="rect">
          <a:avLst/>
        </a:prstGeom>
      </xdr:spPr>
    </xdr:pic>
    <xdr:clientData/>
  </xdr:twoCellAnchor>
  <xdr:twoCellAnchor editAs="oneCell">
    <xdr:from>
      <xdr:col>1</xdr:col>
      <xdr:colOff>160922</xdr:colOff>
      <xdr:row>17</xdr:row>
      <xdr:rowOff>0</xdr:rowOff>
    </xdr:from>
    <xdr:to>
      <xdr:col>6</xdr:col>
      <xdr:colOff>0</xdr:colOff>
      <xdr:row>32</xdr:row>
      <xdr:rowOff>166500</xdr:rowOff>
    </xdr:to>
    <xdr:pic>
      <xdr:nvPicPr>
        <xdr:cNvPr id="22" name="Picture 21" descr="A picture containing graphical user interface&#10;&#10;Description automatically generated">
          <a:extLst>
            <a:ext uri="{FF2B5EF4-FFF2-40B4-BE49-F238E27FC236}">
              <a16:creationId xmlns:a16="http://schemas.microsoft.com/office/drawing/2014/main" id="{7C0D6C02-4C84-41CE-B84C-1228E1BEA6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7" t="-278" r="1667" b="23611"/>
        <a:stretch/>
      </xdr:blipFill>
      <xdr:spPr>
        <a:xfrm>
          <a:off x="408572" y="3038475"/>
          <a:ext cx="3944353" cy="30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956074</xdr:colOff>
      <xdr:row>21</xdr:row>
      <xdr:rowOff>14053</xdr:rowOff>
    </xdr:from>
    <xdr:to>
      <xdr:col>4</xdr:col>
      <xdr:colOff>516494</xdr:colOff>
      <xdr:row>28</xdr:row>
      <xdr:rowOff>69771</xdr:rowOff>
    </xdr:to>
    <xdr:pic>
      <xdr:nvPicPr>
        <xdr:cNvPr id="23" name="Picture 22" descr="Icon&#10;&#10;Description automatically generated">
          <a:extLst>
            <a:ext uri="{FF2B5EF4-FFF2-40B4-BE49-F238E27FC236}">
              <a16:creationId xmlns:a16="http://schemas.microsoft.com/office/drawing/2014/main" id="{070B45F1-7B89-44EE-91C5-2142EFDD8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940497">
          <a:off x="1784749" y="3814528"/>
          <a:ext cx="1389220" cy="1389218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5</xdr:row>
      <xdr:rowOff>167402</xdr:rowOff>
    </xdr:from>
    <xdr:to>
      <xdr:col>7</xdr:col>
      <xdr:colOff>85725</xdr:colOff>
      <xdr:row>20</xdr:row>
      <xdr:rowOff>165492</xdr:rowOff>
    </xdr:to>
    <xdr:sp macro="" textlink="">
      <xdr:nvSpPr>
        <xdr:cNvPr id="30" name="TextBox 6">
          <a:extLst>
            <a:ext uri="{FF2B5EF4-FFF2-40B4-BE49-F238E27FC236}">
              <a16:creationId xmlns:a16="http://schemas.microsoft.com/office/drawing/2014/main" id="{E871BDF7-25B6-46D0-AD21-9614574A0783}"/>
            </a:ext>
          </a:extLst>
        </xdr:cNvPr>
        <xdr:cNvSpPr txBox="1"/>
      </xdr:nvSpPr>
      <xdr:spPr>
        <a:xfrm>
          <a:off x="600075" y="919877"/>
          <a:ext cx="4686300" cy="2855590"/>
        </a:xfrm>
        <a:prstGeom prst="rect">
          <a:avLst/>
        </a:prstGeom>
        <a:noFill/>
      </xdr:spPr>
      <xdr:txBody>
        <a:bodyPr vertOverflow="overflow" horzOverflow="overflow" wrap="square" lIns="25400" tIns="0" rIns="25400" bIns="0" rtlCol="0">
          <a:spAutoFit/>
        </a:bodyPr>
        <a:lstStyle>
          <a:defPPr>
            <a:defRPr lang="tr-T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r>
            <a:rPr lang="tr-TR" sz="5400">
              <a:solidFill>
                <a:schemeClr val="bg1"/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ial" panose="020B0702040204020203" pitchFamily="34" charset="-94"/>
            </a:rPr>
            <a:t>Tournament Fixture </a:t>
          </a:r>
        </a:p>
        <a:p>
          <a:r>
            <a:rPr lang="tr-TR" sz="5400">
              <a:solidFill>
                <a:schemeClr val="bg1"/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ial" panose="020B0502040204020203" pitchFamily="34" charset="-94"/>
            </a:rPr>
            <a:t>Generator</a:t>
          </a:r>
        </a:p>
      </xdr:txBody>
    </xdr:sp>
    <xdr:clientData/>
  </xdr:twoCellAnchor>
  <xdr:oneCellAnchor>
    <xdr:from>
      <xdr:col>10</xdr:col>
      <xdr:colOff>704851</xdr:colOff>
      <xdr:row>1</xdr:row>
      <xdr:rowOff>114299</xdr:rowOff>
    </xdr:from>
    <xdr:ext cx="1014221" cy="291600"/>
    <xdr:pic>
      <xdr:nvPicPr>
        <xdr:cNvPr id="1037" name="mpkLogo">
          <a:hlinkClick xmlns:a="http://schemas.openxmlformats.org/drawingml/2006/main" xmlns:r="http://schemas.openxmlformats.org/officeDocument/2006/relationships" r:id="rId2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2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0</xdr:rowOff>
    </xdr:from>
    <xdr:to>
      <xdr:col>6</xdr:col>
      <xdr:colOff>0</xdr:colOff>
      <xdr:row>6</xdr:row>
      <xdr:rowOff>234000</xdr:rowOff>
    </xdr:to>
    <xdr:sp macro="[0]!buttonA" textlink="$C$29">
      <xdr:nvSpPr>
        <xdr:cNvPr id="2" name="GRA">
          <a:extLst>
            <a:ext uri="{FF2B5EF4-FFF2-40B4-BE49-F238E27FC236}">
              <a16:creationId xmlns:a16="http://schemas.microsoft.com/office/drawing/2014/main" id="{8B7EBF8D-861E-43DC-985C-E8D66C9D1A2C}"/>
            </a:ext>
          </a:extLst>
        </xdr:cNvPr>
        <xdr:cNvSpPr/>
      </xdr:nvSpPr>
      <xdr:spPr>
        <a:xfrm>
          <a:off x="4524375" y="942975"/>
          <a:ext cx="1247775" cy="234000"/>
        </a:xfrm>
        <a:prstGeom prst="snipRoundRect">
          <a:avLst>
            <a:gd name="adj1" fmla="val 16667"/>
            <a:gd name="adj2" fmla="val 0"/>
          </a:avLst>
        </a:prstGeom>
        <a:solidFill>
          <a:schemeClr val="accent5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fld id="{32E31A0A-C257-47EF-B2FF-0E1EDDFBD17C}" type="TxLink">
            <a:rPr lang="en-US" sz="1100" b="1" i="0" u="none" strike="noStrike">
              <a:solidFill>
                <a:schemeClr val="bg1"/>
              </a:solidFill>
              <a:latin typeface="Arial"/>
              <a:cs typeface="Arial"/>
            </a:rPr>
            <a:pPr algn="ctr"/>
            <a:t>Group A</a:t>
          </a:fld>
          <a:endParaRPr lang="en-US" sz="1100" b="1">
            <a:solidFill>
              <a:schemeClr val="bg1"/>
            </a:solidFill>
          </a:endParaRPr>
        </a:p>
      </xdr:txBody>
    </xdr:sp>
    <xdr:clientData fLocksWithSheet="0"/>
  </xdr:twoCellAnchor>
  <xdr:twoCellAnchor editAs="oneCell">
    <xdr:from>
      <xdr:col>5</xdr:col>
      <xdr:colOff>0</xdr:colOff>
      <xdr:row>7</xdr:row>
      <xdr:rowOff>27476</xdr:rowOff>
    </xdr:from>
    <xdr:to>
      <xdr:col>6</xdr:col>
      <xdr:colOff>0</xdr:colOff>
      <xdr:row>8</xdr:row>
      <xdr:rowOff>70976</xdr:rowOff>
    </xdr:to>
    <xdr:sp macro="[0]!buttonB" textlink="$C$30">
      <xdr:nvSpPr>
        <xdr:cNvPr id="11" name="GRB">
          <a:extLst>
            <a:ext uri="{FF2B5EF4-FFF2-40B4-BE49-F238E27FC236}">
              <a16:creationId xmlns:a16="http://schemas.microsoft.com/office/drawing/2014/main" id="{39C5BAFA-92F8-4827-81BD-F030341286C8}"/>
            </a:ext>
          </a:extLst>
        </xdr:cNvPr>
        <xdr:cNvSpPr/>
      </xdr:nvSpPr>
      <xdr:spPr>
        <a:xfrm>
          <a:off x="4524375" y="1218101"/>
          <a:ext cx="1247775" cy="234000"/>
        </a:xfrm>
        <a:prstGeom prst="snipRoundRect">
          <a:avLst>
            <a:gd name="adj1" fmla="val 16667"/>
            <a:gd name="adj2" fmla="val 0"/>
          </a:avLst>
        </a:prstGeom>
        <a:solidFill>
          <a:schemeClr val="accent5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fld id="{5348CAE4-FCF3-4572-A3F8-7AA6EB558E8C}" type="TxLink">
            <a:rPr lang="en-US" sz="1100" b="1" i="0" u="none" strike="noStrike">
              <a:solidFill>
                <a:schemeClr val="bg1"/>
              </a:solidFill>
              <a:latin typeface="Arial"/>
              <a:cs typeface="Arial"/>
            </a:rPr>
            <a:pPr algn="ctr"/>
            <a:t>Group B</a:t>
          </a:fld>
          <a:endParaRPr lang="en-US" sz="1100" b="1">
            <a:solidFill>
              <a:schemeClr val="bg1"/>
            </a:solidFill>
          </a:endParaRPr>
        </a:p>
      </xdr:txBody>
    </xdr:sp>
    <xdr:clientData fLocksWithSheet="0"/>
  </xdr:twoCellAnchor>
  <xdr:twoCellAnchor editAs="oneCell">
    <xdr:from>
      <xdr:col>5</xdr:col>
      <xdr:colOff>0</xdr:colOff>
      <xdr:row>8</xdr:row>
      <xdr:rowOff>112102</xdr:rowOff>
    </xdr:from>
    <xdr:to>
      <xdr:col>6</xdr:col>
      <xdr:colOff>0</xdr:colOff>
      <xdr:row>9</xdr:row>
      <xdr:rowOff>155602</xdr:rowOff>
    </xdr:to>
    <xdr:sp macro="[0]!buttonC" textlink="$C$31">
      <xdr:nvSpPr>
        <xdr:cNvPr id="12" name="GRC">
          <a:extLst>
            <a:ext uri="{FF2B5EF4-FFF2-40B4-BE49-F238E27FC236}">
              <a16:creationId xmlns:a16="http://schemas.microsoft.com/office/drawing/2014/main" id="{97025EAA-5C88-493E-A8CD-8ACE52FFA35A}"/>
            </a:ext>
          </a:extLst>
        </xdr:cNvPr>
        <xdr:cNvSpPr/>
      </xdr:nvSpPr>
      <xdr:spPr>
        <a:xfrm>
          <a:off x="4524375" y="1493227"/>
          <a:ext cx="1247775" cy="234000"/>
        </a:xfrm>
        <a:prstGeom prst="snipRoundRect">
          <a:avLst>
            <a:gd name="adj1" fmla="val 16667"/>
            <a:gd name="adj2" fmla="val 0"/>
          </a:avLst>
        </a:prstGeom>
        <a:solidFill>
          <a:schemeClr val="accent5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fld id="{D72F6449-06B3-4406-AA85-1F021C34B7C8}" type="TxLink">
            <a:rPr lang="en-US" sz="1100" b="1" i="0" u="none" strike="noStrike">
              <a:solidFill>
                <a:schemeClr val="bg1"/>
              </a:solidFill>
              <a:latin typeface="Arial"/>
              <a:cs typeface="Arial"/>
            </a:rPr>
            <a:pPr algn="ctr"/>
            <a:t>Group C</a:t>
          </a:fld>
          <a:endParaRPr lang="en-US" sz="1100" b="1">
            <a:solidFill>
              <a:schemeClr val="bg1"/>
            </a:solidFill>
          </a:endParaRPr>
        </a:p>
      </xdr:txBody>
    </xdr:sp>
    <xdr:clientData fLocksWithSheet="0"/>
  </xdr:twoCellAnchor>
  <xdr:twoCellAnchor editAs="oneCell">
    <xdr:from>
      <xdr:col>5</xdr:col>
      <xdr:colOff>0</xdr:colOff>
      <xdr:row>10</xdr:row>
      <xdr:rowOff>6228</xdr:rowOff>
    </xdr:from>
    <xdr:to>
      <xdr:col>6</xdr:col>
      <xdr:colOff>0</xdr:colOff>
      <xdr:row>11</xdr:row>
      <xdr:rowOff>49728</xdr:rowOff>
    </xdr:to>
    <xdr:sp macro="[0]!buttonD" textlink="$C$32">
      <xdr:nvSpPr>
        <xdr:cNvPr id="13" name="GRD">
          <a:extLst>
            <a:ext uri="{FF2B5EF4-FFF2-40B4-BE49-F238E27FC236}">
              <a16:creationId xmlns:a16="http://schemas.microsoft.com/office/drawing/2014/main" id="{8A372A6B-D9F5-4EC5-BD84-01B410CED3AF}"/>
            </a:ext>
          </a:extLst>
        </xdr:cNvPr>
        <xdr:cNvSpPr/>
      </xdr:nvSpPr>
      <xdr:spPr>
        <a:xfrm>
          <a:off x="4524375" y="1768353"/>
          <a:ext cx="1247775" cy="234000"/>
        </a:xfrm>
        <a:prstGeom prst="snipRoundRect">
          <a:avLst>
            <a:gd name="adj1" fmla="val 16667"/>
            <a:gd name="adj2" fmla="val 0"/>
          </a:avLst>
        </a:prstGeom>
        <a:solidFill>
          <a:schemeClr val="accent5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fld id="{B5A9A3DF-975E-469F-8F12-112CCF284D5C}" type="TxLink">
            <a:rPr lang="en-US" sz="1100" b="1" i="0" u="none" strike="noStrike">
              <a:solidFill>
                <a:schemeClr val="bg1"/>
              </a:solidFill>
              <a:latin typeface="Arial"/>
              <a:cs typeface="Arial"/>
            </a:rPr>
            <a:pPr algn="ctr"/>
            <a:t>Group D</a:t>
          </a:fld>
          <a:endParaRPr lang="en-US" sz="1100" b="1">
            <a:solidFill>
              <a:schemeClr val="bg1"/>
            </a:solidFill>
          </a:endParaRPr>
        </a:p>
      </xdr:txBody>
    </xdr:sp>
    <xdr:clientData fLocksWithSheet="0"/>
  </xdr:twoCellAnchor>
  <xdr:twoCellAnchor editAs="oneCell">
    <xdr:from>
      <xdr:col>5</xdr:col>
      <xdr:colOff>0</xdr:colOff>
      <xdr:row>11</xdr:row>
      <xdr:rowOff>90854</xdr:rowOff>
    </xdr:from>
    <xdr:to>
      <xdr:col>6</xdr:col>
      <xdr:colOff>0</xdr:colOff>
      <xdr:row>12</xdr:row>
      <xdr:rowOff>134354</xdr:rowOff>
    </xdr:to>
    <xdr:sp macro="[0]!buttonE" textlink="$C$33">
      <xdr:nvSpPr>
        <xdr:cNvPr id="14" name="GRE">
          <a:extLst>
            <a:ext uri="{FF2B5EF4-FFF2-40B4-BE49-F238E27FC236}">
              <a16:creationId xmlns:a16="http://schemas.microsoft.com/office/drawing/2014/main" id="{E984E857-5F5F-4B79-9D20-57B42934F60D}"/>
            </a:ext>
          </a:extLst>
        </xdr:cNvPr>
        <xdr:cNvSpPr/>
      </xdr:nvSpPr>
      <xdr:spPr>
        <a:xfrm>
          <a:off x="4524375" y="2043479"/>
          <a:ext cx="1247775" cy="234000"/>
        </a:xfrm>
        <a:prstGeom prst="snipRoundRect">
          <a:avLst>
            <a:gd name="adj1" fmla="val 16667"/>
            <a:gd name="adj2" fmla="val 0"/>
          </a:avLst>
        </a:prstGeom>
        <a:solidFill>
          <a:srgbClr val="F2F2F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fld id="{310829A0-133F-465B-9FD1-965BA926CFD7}" type="TxLink">
            <a:rPr lang="en-US" sz="1100" b="1" i="0" u="none" strike="noStrike">
              <a:solidFill>
                <a:schemeClr val="bg1"/>
              </a:solidFill>
              <a:latin typeface="Arial"/>
              <a:cs typeface="Arial"/>
            </a:rPr>
            <a:pPr algn="ctr"/>
            <a:t> </a:t>
          </a:fld>
          <a:endParaRPr lang="en-US" sz="11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5</xdr:col>
      <xdr:colOff>0</xdr:colOff>
      <xdr:row>12</xdr:row>
      <xdr:rowOff>175480</xdr:rowOff>
    </xdr:from>
    <xdr:to>
      <xdr:col>6</xdr:col>
      <xdr:colOff>0</xdr:colOff>
      <xdr:row>14</xdr:row>
      <xdr:rowOff>28480</xdr:rowOff>
    </xdr:to>
    <xdr:sp macro="[0]!buttonF" textlink="$C$34">
      <xdr:nvSpPr>
        <xdr:cNvPr id="15" name="GRF">
          <a:extLst>
            <a:ext uri="{FF2B5EF4-FFF2-40B4-BE49-F238E27FC236}">
              <a16:creationId xmlns:a16="http://schemas.microsoft.com/office/drawing/2014/main" id="{875EC936-F8C1-4C24-9110-958D28990C0A}"/>
            </a:ext>
          </a:extLst>
        </xdr:cNvPr>
        <xdr:cNvSpPr/>
      </xdr:nvSpPr>
      <xdr:spPr>
        <a:xfrm>
          <a:off x="4524375" y="2318605"/>
          <a:ext cx="1247775" cy="234000"/>
        </a:xfrm>
        <a:prstGeom prst="snipRoundRect">
          <a:avLst>
            <a:gd name="adj1" fmla="val 16667"/>
            <a:gd name="adj2" fmla="val 0"/>
          </a:avLst>
        </a:prstGeom>
        <a:solidFill>
          <a:srgbClr val="F2F2F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fld id="{B80FD721-084A-479E-BCBC-561CFA6A0F64}" type="TxLink">
            <a:rPr lang="en-US" sz="1100" b="1" i="0" u="none" strike="noStrike">
              <a:solidFill>
                <a:schemeClr val="bg1"/>
              </a:solidFill>
              <a:latin typeface="Arial"/>
              <a:cs typeface="Arial"/>
            </a:rPr>
            <a:pPr algn="ctr"/>
            <a:t> </a:t>
          </a:fld>
          <a:endParaRPr lang="en-US" sz="11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5</xdr:col>
      <xdr:colOff>0</xdr:colOff>
      <xdr:row>15</xdr:row>
      <xdr:rowOff>154233</xdr:rowOff>
    </xdr:from>
    <xdr:to>
      <xdr:col>6</xdr:col>
      <xdr:colOff>0</xdr:colOff>
      <xdr:row>17</xdr:row>
      <xdr:rowOff>7233</xdr:rowOff>
    </xdr:to>
    <xdr:sp macro="[0]!buttonH" textlink="$C$36">
      <xdr:nvSpPr>
        <xdr:cNvPr id="16" name="GRH">
          <a:extLst>
            <a:ext uri="{FF2B5EF4-FFF2-40B4-BE49-F238E27FC236}">
              <a16:creationId xmlns:a16="http://schemas.microsoft.com/office/drawing/2014/main" id="{16AA569B-3C02-45C5-891C-E5B1AB016979}"/>
            </a:ext>
          </a:extLst>
        </xdr:cNvPr>
        <xdr:cNvSpPr/>
      </xdr:nvSpPr>
      <xdr:spPr>
        <a:xfrm>
          <a:off x="4524375" y="2868858"/>
          <a:ext cx="1247775" cy="234000"/>
        </a:xfrm>
        <a:prstGeom prst="snipRoundRect">
          <a:avLst>
            <a:gd name="adj1" fmla="val 16667"/>
            <a:gd name="adj2" fmla="val 0"/>
          </a:avLst>
        </a:prstGeom>
        <a:solidFill>
          <a:srgbClr val="F2F2F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fld id="{733068F2-A330-4678-8341-6F4B657459F8}" type="TxLink">
            <a:rPr lang="en-US" sz="1100" b="1" i="0" u="none" strike="noStrike">
              <a:solidFill>
                <a:schemeClr val="bg1"/>
              </a:solidFill>
              <a:latin typeface="Arial"/>
              <a:cs typeface="Arial"/>
            </a:rPr>
            <a:pPr algn="ctr"/>
            <a:t> </a:t>
          </a:fld>
          <a:endParaRPr lang="en-US" sz="11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5</xdr:col>
      <xdr:colOff>0</xdr:colOff>
      <xdr:row>14</xdr:row>
      <xdr:rowOff>69606</xdr:rowOff>
    </xdr:from>
    <xdr:to>
      <xdr:col>6</xdr:col>
      <xdr:colOff>0</xdr:colOff>
      <xdr:row>15</xdr:row>
      <xdr:rowOff>113106</xdr:rowOff>
    </xdr:to>
    <xdr:sp macro="[0]!buttonG" textlink="$C$35">
      <xdr:nvSpPr>
        <xdr:cNvPr id="25" name="GRG">
          <a:extLst>
            <a:ext uri="{FF2B5EF4-FFF2-40B4-BE49-F238E27FC236}">
              <a16:creationId xmlns:a16="http://schemas.microsoft.com/office/drawing/2014/main" id="{C4C7424C-40F7-4807-ABD5-3BF37D0F35A1}"/>
            </a:ext>
          </a:extLst>
        </xdr:cNvPr>
        <xdr:cNvSpPr/>
      </xdr:nvSpPr>
      <xdr:spPr>
        <a:xfrm>
          <a:off x="4524375" y="2593731"/>
          <a:ext cx="1247775" cy="234000"/>
        </a:xfrm>
        <a:prstGeom prst="snipRoundRect">
          <a:avLst>
            <a:gd name="adj1" fmla="val 16667"/>
            <a:gd name="adj2" fmla="val 0"/>
          </a:avLst>
        </a:prstGeom>
        <a:solidFill>
          <a:srgbClr val="F2F2F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fld id="{BE193173-5F9D-4452-94EE-83D149E07F14}" type="TxLink">
            <a:rPr lang="en-US" sz="1100" b="1" i="0" u="none" strike="noStrike">
              <a:solidFill>
                <a:schemeClr val="bg1"/>
              </a:solidFill>
              <a:latin typeface="Arial"/>
              <a:cs typeface="Arial"/>
            </a:rPr>
            <a:pPr algn="ctr"/>
            <a:t> </a:t>
          </a:fld>
          <a:endParaRPr lang="en-US" sz="1100" b="1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5</xdr:col>
      <xdr:colOff>0</xdr:colOff>
      <xdr:row>24</xdr:row>
      <xdr:rowOff>59100</xdr:rowOff>
    </xdr:from>
    <xdr:to>
      <xdr:col>17</xdr:col>
      <xdr:colOff>232575</xdr:colOff>
      <xdr:row>26</xdr:row>
      <xdr:rowOff>110100</xdr:rowOff>
    </xdr:to>
    <xdr:sp macro="[0]!prepareFixtur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4F6D8963-18D2-4D89-B877-FD62D4680DB2}"/>
            </a:ext>
          </a:extLst>
        </xdr:cNvPr>
        <xdr:cNvSpPr/>
      </xdr:nvSpPr>
      <xdr:spPr>
        <a:xfrm>
          <a:off x="4524375" y="4488225"/>
          <a:ext cx="1728000" cy="4320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PREPARE FIXTURE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absolute">
    <xdr:from>
      <xdr:col>17</xdr:col>
      <xdr:colOff>628650</xdr:colOff>
      <xdr:row>18</xdr:row>
      <xdr:rowOff>136067</xdr:rowOff>
    </xdr:from>
    <xdr:to>
      <xdr:col>18</xdr:col>
      <xdr:colOff>2009775</xdr:colOff>
      <xdr:row>33</xdr:row>
      <xdr:rowOff>158567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872AA33-1FF5-4C85-8AAF-632912F82FEC}"/>
            </a:ext>
          </a:extLst>
        </xdr:cNvPr>
        <xdr:cNvSpPr/>
      </xdr:nvSpPr>
      <xdr:spPr>
        <a:xfrm>
          <a:off x="6648450" y="3422192"/>
          <a:ext cx="3095625" cy="288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>
          <a:noAutofit/>
        </a:bodyPr>
        <a:lstStyle/>
        <a:p>
          <a:pPr marL="72000" algn="l">
            <a:spcBef>
              <a:spcPts val="0"/>
            </a:spcBef>
            <a:spcAft>
              <a:spcPts val="600"/>
            </a:spcAft>
          </a:pPr>
          <a:endParaRPr lang="tr-TR" sz="100" b="1" u="sng"/>
        </a:p>
        <a:p>
          <a:pPr marL="108000" algn="l">
            <a:spcBef>
              <a:spcPts val="0"/>
            </a:spcBef>
            <a:spcAft>
              <a:spcPts val="600"/>
            </a:spcAft>
          </a:pPr>
          <a:r>
            <a:rPr lang="tr-TR" sz="1200" b="1" u="sng"/>
            <a:t>SETTINGS</a:t>
          </a:r>
          <a:r>
            <a:rPr lang="tr-TR" sz="1200" b="1" u="sng" baseline="0"/>
            <a:t> INFORMATION</a:t>
          </a:r>
        </a:p>
        <a:p>
          <a:pPr marL="216000" indent="-171450" algn="l">
            <a:spcBef>
              <a:spcPts val="0"/>
            </a:spcBef>
            <a:spcAft>
              <a:spcPts val="300"/>
            </a:spcAft>
            <a:buFont typeface="Arial" panose="020B0604020202020204" pitchFamily="34" charset="0"/>
            <a:buChar char="•"/>
          </a:pPr>
          <a:r>
            <a:rPr lang="tr-TR" sz="1100"/>
            <a:t>Maximum 8 groups</a:t>
          </a:r>
        </a:p>
        <a:p>
          <a:pPr marL="216000" indent="-171450" algn="l">
            <a:spcBef>
              <a:spcPts val="0"/>
            </a:spcBef>
            <a:spcAft>
              <a:spcPts val="300"/>
            </a:spcAft>
            <a:buFont typeface="Arial" panose="020B0604020202020204" pitchFamily="34" charset="0"/>
            <a:buChar char="•"/>
          </a:pPr>
          <a:r>
            <a:rPr lang="tr-TR" sz="1100"/>
            <a:t>Maximum 10 teams in a Group</a:t>
          </a:r>
        </a:p>
        <a:p>
          <a:pPr marL="216000" indent="-171450" algn="l">
            <a:spcBef>
              <a:spcPts val="0"/>
            </a:spcBef>
            <a:spcAft>
              <a:spcPts val="300"/>
            </a:spcAft>
            <a:buFont typeface="Arial" panose="020B0604020202020204" pitchFamily="34" charset="0"/>
            <a:buChar char="•"/>
          </a:pPr>
          <a:r>
            <a:rPr lang="tr-TR" sz="1100"/>
            <a:t>Maximum 2 passing teams from each group</a:t>
          </a:r>
        </a:p>
        <a:p>
          <a:pPr marL="44550" indent="0" algn="l">
            <a:spcBef>
              <a:spcPts val="0"/>
            </a:spcBef>
            <a:spcAft>
              <a:spcPts val="300"/>
            </a:spcAft>
            <a:buFont typeface="Arial" panose="020B0604020202020204" pitchFamily="34" charset="0"/>
            <a:buNone/>
          </a:pPr>
          <a:endParaRPr lang="tr-TR" sz="1100"/>
        </a:p>
        <a:p>
          <a:pPr marL="108000" indent="0" algn="l">
            <a:spcBef>
              <a:spcPts val="0"/>
            </a:spcBef>
            <a:spcAft>
              <a:spcPts val="300"/>
            </a:spcAft>
            <a:buFont typeface="Arial" panose="020B0604020202020204" pitchFamily="34" charset="0"/>
            <a:buNone/>
          </a:pPr>
          <a:r>
            <a:rPr lang="tr-TR" sz="1200" b="1" u="sng">
              <a:solidFill>
                <a:schemeClr val="lt1"/>
              </a:solidFill>
              <a:latin typeface="Arial"/>
              <a:ea typeface="+mn-ea"/>
              <a:cs typeface="Arial"/>
            </a:rPr>
            <a:t>ABREVIATIONS</a:t>
          </a:r>
        </a:p>
        <a:p>
          <a:pPr marL="216000" indent="-171450" algn="l">
            <a:spcBef>
              <a:spcPts val="0"/>
            </a:spcBef>
            <a:spcAft>
              <a:spcPts val="300"/>
            </a:spcAft>
            <a:buFont typeface="Arial" panose="020B0604020202020204" pitchFamily="34" charset="0"/>
            <a:buChar char="•"/>
          </a:pPr>
          <a:r>
            <a:rPr lang="tr-TR" sz="1100"/>
            <a:t>GA - goals lost, goals against</a:t>
          </a:r>
        </a:p>
        <a:p>
          <a:pPr marL="216000" indent="-171450" algn="l">
            <a:spcBef>
              <a:spcPts val="0"/>
            </a:spcBef>
            <a:spcAft>
              <a:spcPts val="300"/>
            </a:spcAft>
            <a:buFont typeface="Arial" panose="020B0604020202020204" pitchFamily="34" charset="0"/>
            <a:buChar char="•"/>
          </a:pPr>
          <a:r>
            <a:rPr lang="tr-TR" sz="1100"/>
            <a:t>GD - goals difference</a:t>
          </a:r>
        </a:p>
        <a:p>
          <a:pPr marL="216000" marR="0" lvl="0" indent="-17145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300"/>
            </a:spcAft>
            <a:buClrTx/>
            <a:buSzTx/>
            <a:buFont typeface="Arial" panose="020B0604020202020204" pitchFamily="34" charset="0"/>
            <a:buChar char="•"/>
            <a:tabLst/>
            <a:defRPr/>
          </a:pPr>
          <a:r>
            <a:rPr lang="tr-TR" sz="1100"/>
            <a:t>GF</a:t>
          </a:r>
          <a:r>
            <a:rPr lang="tr-TR" sz="1100" baseline="0"/>
            <a:t> -  </a:t>
          </a:r>
          <a:r>
            <a:rPr lang="tr-TR" sz="1100">
              <a:solidFill>
                <a:schemeClr val="lt1"/>
              </a:solidFill>
              <a:effectLst/>
              <a:latin typeface="Arial"/>
              <a:ea typeface="+mn-ea"/>
              <a:cs typeface="Arial"/>
            </a:rPr>
            <a:t>goals for, total scored goals</a:t>
          </a:r>
          <a:endParaRPr lang="tr-TR" sz="1100"/>
        </a:p>
        <a:p>
          <a:pPr marL="216000" marR="0" lvl="0" indent="-17145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300"/>
            </a:spcAft>
            <a:buClrTx/>
            <a:buSzTx/>
            <a:buFont typeface="Arial" panose="020B0604020202020204" pitchFamily="34" charset="0"/>
            <a:buChar char="•"/>
            <a:tabLst/>
            <a:defRPr/>
          </a:pPr>
          <a:r>
            <a:rPr lang="tr-TR" sz="1100"/>
            <a:t>Points - f</a:t>
          </a:r>
          <a:r>
            <a:rPr lang="tr-TR" sz="1100">
              <a:solidFill>
                <a:schemeClr val="lt1"/>
              </a:solidFill>
              <a:effectLst/>
              <a:latin typeface="Arial"/>
              <a:ea typeface="+mn-ea"/>
              <a:cs typeface="Arial"/>
            </a:rPr>
            <a:t>rom, win lose, draw</a:t>
          </a:r>
          <a:endParaRPr lang="tr-TR" sz="1100"/>
        </a:p>
        <a:p>
          <a:pPr marL="216000" indent="-171450" algn="l">
            <a:spcBef>
              <a:spcPts val="0"/>
            </a:spcBef>
            <a:spcAft>
              <a:spcPts val="300"/>
            </a:spcAft>
            <a:buFont typeface="Arial" panose="020B0604020202020204" pitchFamily="34" charset="0"/>
            <a:buChar char="•"/>
          </a:pPr>
          <a:r>
            <a:rPr lang="tr-TR" sz="1100"/>
            <a:t>GR -  goal ratio (GF divided by GA)</a:t>
          </a:r>
        </a:p>
        <a:p>
          <a:pPr marL="216000" indent="-171450" algn="l">
            <a:spcBef>
              <a:spcPts val="0"/>
            </a:spcBef>
            <a:spcAft>
              <a:spcPts val="300"/>
            </a:spcAft>
            <a:buFont typeface="Arial" panose="020B0604020202020204" pitchFamily="34" charset="0"/>
            <a:buChar char="•"/>
          </a:pPr>
          <a:r>
            <a:rPr lang="tr-TR" sz="1100"/>
            <a:t>WR - win rate</a:t>
          </a:r>
        </a:p>
      </xdr:txBody>
    </xdr:sp>
    <xdr:clientData/>
  </xdr:twoCellAnchor>
  <xdr:twoCellAnchor editAs="absolute">
    <xdr:from>
      <xdr:col>5</xdr:col>
      <xdr:colOff>579877</xdr:colOff>
      <xdr:row>17</xdr:row>
      <xdr:rowOff>49665</xdr:rowOff>
    </xdr:from>
    <xdr:to>
      <xdr:col>5</xdr:col>
      <xdr:colOff>842497</xdr:colOff>
      <xdr:row>18</xdr:row>
      <xdr:rowOff>147165</xdr:rowOff>
    </xdr:to>
    <xdr:sp macro="" textlink="">
      <xdr:nvSpPr>
        <xdr:cNvPr id="23" name="Left Arrow 1">
          <a:extLst>
            <a:ext uri="{FF2B5EF4-FFF2-40B4-BE49-F238E27FC236}">
              <a16:creationId xmlns:a16="http://schemas.microsoft.com/office/drawing/2014/main" id="{131B6FAF-359F-4F88-8326-7B8BD90630CF}"/>
            </a:ext>
          </a:extLst>
        </xdr:cNvPr>
        <xdr:cNvSpPr/>
      </xdr:nvSpPr>
      <xdr:spPr>
        <a:xfrm rot="5400000">
          <a:off x="4739137" y="3157980"/>
          <a:ext cx="288000" cy="262620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absolute">
    <xdr:from>
      <xdr:col>5</xdr:col>
      <xdr:colOff>9525</xdr:colOff>
      <xdr:row>21</xdr:row>
      <xdr:rowOff>97200</xdr:rowOff>
    </xdr:from>
    <xdr:to>
      <xdr:col>17</xdr:col>
      <xdr:colOff>242100</xdr:colOff>
      <xdr:row>23</xdr:row>
      <xdr:rowOff>76200</xdr:rowOff>
    </xdr:to>
    <xdr:sp macro="[0]!clearAll" textlink="">
      <xdr:nvSpPr>
        <xdr:cNvPr id="32" name="Rectangle: Rounded Corners 31">
          <a:extLst>
            <a:ext uri="{FF2B5EF4-FFF2-40B4-BE49-F238E27FC236}">
              <a16:creationId xmlns:a16="http://schemas.microsoft.com/office/drawing/2014/main" id="{4CDE981B-DB8E-4224-9571-77DFE94FD0CE}"/>
            </a:ext>
          </a:extLst>
        </xdr:cNvPr>
        <xdr:cNvSpPr/>
      </xdr:nvSpPr>
      <xdr:spPr>
        <a:xfrm>
          <a:off x="4533900" y="3954825"/>
          <a:ext cx="1728000" cy="36000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CLEAR</a:t>
          </a:r>
          <a:r>
            <a:rPr lang="tr-TR" sz="1100" b="1" baseline="0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 ALL</a:t>
          </a:r>
          <a:endParaRPr lang="en-US" sz="1100" b="1"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48131</xdr:colOff>
      <xdr:row>1</xdr:row>
      <xdr:rowOff>42863</xdr:rowOff>
    </xdr:from>
    <xdr:to>
      <xdr:col>2</xdr:col>
      <xdr:colOff>290869</xdr:colOff>
      <xdr:row>2</xdr:row>
      <xdr:rowOff>261938</xdr:rowOff>
    </xdr:to>
    <xdr:pic>
      <xdr:nvPicPr>
        <xdr:cNvPr id="34" name="mainicon">
          <a:extLst>
            <a:ext uri="{FF2B5EF4-FFF2-40B4-BE49-F238E27FC236}">
              <a16:creationId xmlns:a16="http://schemas.microsoft.com/office/drawing/2014/main" id="{DD4F99C0-263E-49CC-B652-97B21DBF6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781" y="128588"/>
          <a:ext cx="490388" cy="466725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1</xdr:row>
      <xdr:rowOff>51225</xdr:rowOff>
    </xdr:from>
    <xdr:to>
      <xdr:col>34</xdr:col>
      <xdr:colOff>139125</xdr:colOff>
      <xdr:row>2</xdr:row>
      <xdr:rowOff>253575</xdr:rowOff>
    </xdr:to>
    <xdr:grpSp>
      <xdr:nvGrpSpPr>
        <xdr:cNvPr id="24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BFE60D68-7580-4CBB-82C8-26938433C4B4}"/>
            </a:ext>
          </a:extLst>
        </xdr:cNvPr>
        <xdr:cNvGrpSpPr/>
      </xdr:nvGrpSpPr>
      <xdr:grpSpPr>
        <a:xfrm>
          <a:off x="10144125" y="136950"/>
          <a:ext cx="1044000" cy="450000"/>
          <a:chOff x="6972831" y="127063"/>
          <a:chExt cx="1044000" cy="450000"/>
        </a:xfrm>
      </xdr:grpSpPr>
      <xdr:sp macro="" textlink="">
        <xdr:nvSpPr>
          <xdr:cNvPr id="26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D704A9E6-36C0-5F1D-39A8-2EDB2BEF69C9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27" name="Picture 26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A626CF1F-21FD-EA7C-C14F-94F50909ABBF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18</xdr:col>
      <xdr:colOff>714376</xdr:colOff>
      <xdr:row>1</xdr:row>
      <xdr:rowOff>114299</xdr:rowOff>
    </xdr:from>
    <xdr:ext cx="1014221" cy="291600"/>
    <xdr:pic>
      <xdr:nvPicPr>
        <xdr:cNvPr id="1034" name="mpkLogo">
          <a:hlinkClick xmlns:a="http://schemas.openxmlformats.org/drawingml/2006/main" xmlns:r="http://schemas.openxmlformats.org/officeDocument/2006/relationships" r:id="rId1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48131</xdr:colOff>
      <xdr:row>1</xdr:row>
      <xdr:rowOff>42863</xdr:rowOff>
    </xdr:from>
    <xdr:to>
      <xdr:col>2</xdr:col>
      <xdr:colOff>295103</xdr:colOff>
      <xdr:row>2</xdr:row>
      <xdr:rowOff>266172</xdr:rowOff>
    </xdr:to>
    <xdr:pic>
      <xdr:nvPicPr>
        <xdr:cNvPr id="13" name="mainicon">
          <a:extLst>
            <a:ext uri="{FF2B5EF4-FFF2-40B4-BE49-F238E27FC236}">
              <a16:creationId xmlns:a16="http://schemas.microsoft.com/office/drawing/2014/main" id="{4AC1DF0F-E362-4F4E-8168-35DC936DE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548" y="127530"/>
          <a:ext cx="490388" cy="46672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</xdr:row>
      <xdr:rowOff>51225</xdr:rowOff>
    </xdr:from>
    <xdr:to>
      <xdr:col>15</xdr:col>
      <xdr:colOff>451334</xdr:colOff>
      <xdr:row>2</xdr:row>
      <xdr:rowOff>257809</xdr:rowOff>
    </xdr:to>
    <xdr:grpSp>
      <xdr:nvGrpSpPr>
        <xdr:cNvPr id="7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67FB17D7-63BB-456C-A2AE-47D8493E014F}"/>
            </a:ext>
          </a:extLst>
        </xdr:cNvPr>
        <xdr:cNvGrpSpPr/>
      </xdr:nvGrpSpPr>
      <xdr:grpSpPr>
        <a:xfrm>
          <a:off x="11038417" y="135892"/>
          <a:ext cx="1044000" cy="450000"/>
          <a:chOff x="6972831" y="127063"/>
          <a:chExt cx="1044000" cy="450000"/>
        </a:xfrm>
      </xdr:grpSpPr>
      <xdr:sp macro="" textlink="">
        <xdr:nvSpPr>
          <xdr:cNvPr id="8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4F3C2BA2-6F61-6557-7999-CE5656581D34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9" name="Picture 8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5F656D6B-E188-E67A-A7EB-319129CDEE87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11</xdr:col>
      <xdr:colOff>357718</xdr:colOff>
      <xdr:row>1</xdr:row>
      <xdr:rowOff>114299</xdr:rowOff>
    </xdr:from>
    <xdr:ext cx="1014221" cy="291600"/>
    <xdr:pic>
      <xdr:nvPicPr>
        <xdr:cNvPr id="1013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4</xdr:row>
      <xdr:rowOff>47625</xdr:rowOff>
    </xdr:from>
    <xdr:to>
      <xdr:col>4</xdr:col>
      <xdr:colOff>600075</xdr:colOff>
      <xdr:row>4</xdr:row>
      <xdr:rowOff>310245</xdr:rowOff>
    </xdr:to>
    <xdr:sp macro="" textlink="">
      <xdr:nvSpPr>
        <xdr:cNvPr id="24" name="Left Arrow 1">
          <a:extLst>
            <a:ext uri="{FF2B5EF4-FFF2-40B4-BE49-F238E27FC236}">
              <a16:creationId xmlns:a16="http://schemas.microsoft.com/office/drawing/2014/main" id="{8E0B2A16-59B5-42D5-BF84-D36D1042E14A}"/>
            </a:ext>
          </a:extLst>
        </xdr:cNvPr>
        <xdr:cNvSpPr/>
      </xdr:nvSpPr>
      <xdr:spPr>
        <a:xfrm>
          <a:off x="3505200" y="742950"/>
          <a:ext cx="342900" cy="262620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14</xdr:col>
      <xdr:colOff>161925</xdr:colOff>
      <xdr:row>20</xdr:row>
      <xdr:rowOff>76200</xdr:rowOff>
    </xdr:from>
    <xdr:to>
      <xdr:col>16</xdr:col>
      <xdr:colOff>9525</xdr:colOff>
      <xdr:row>21</xdr:row>
      <xdr:rowOff>24495</xdr:rowOff>
    </xdr:to>
    <xdr:sp macro="" textlink="">
      <xdr:nvSpPr>
        <xdr:cNvPr id="15" name="Left Arrow 1">
          <a:extLst>
            <a:ext uri="{FF2B5EF4-FFF2-40B4-BE49-F238E27FC236}">
              <a16:creationId xmlns:a16="http://schemas.microsoft.com/office/drawing/2014/main" id="{8D367085-9CCD-4133-9006-132A68E8D129}"/>
            </a:ext>
          </a:extLst>
        </xdr:cNvPr>
        <xdr:cNvSpPr/>
      </xdr:nvSpPr>
      <xdr:spPr>
        <a:xfrm>
          <a:off x="9886950" y="4610100"/>
          <a:ext cx="342900" cy="262620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1</xdr:col>
      <xdr:colOff>48131</xdr:colOff>
      <xdr:row>1</xdr:row>
      <xdr:rowOff>42863</xdr:rowOff>
    </xdr:from>
    <xdr:to>
      <xdr:col>2</xdr:col>
      <xdr:colOff>157519</xdr:colOff>
      <xdr:row>2</xdr:row>
      <xdr:rowOff>261938</xdr:rowOff>
    </xdr:to>
    <xdr:pic>
      <xdr:nvPicPr>
        <xdr:cNvPr id="26" name="mainicon">
          <a:extLst>
            <a:ext uri="{FF2B5EF4-FFF2-40B4-BE49-F238E27FC236}">
              <a16:creationId xmlns:a16="http://schemas.microsoft.com/office/drawing/2014/main" id="{8994F0A7-E0A3-464D-93A4-68D35FDA7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781" y="128588"/>
          <a:ext cx="490388" cy="466725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</xdr:row>
      <xdr:rowOff>51225</xdr:rowOff>
    </xdr:from>
    <xdr:to>
      <xdr:col>17</xdr:col>
      <xdr:colOff>453450</xdr:colOff>
      <xdr:row>2</xdr:row>
      <xdr:rowOff>253575</xdr:rowOff>
    </xdr:to>
    <xdr:grpSp>
      <xdr:nvGrpSpPr>
        <xdr:cNvPr id="1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EFDB2141-4AB6-460C-92D5-856AE327CFC3}"/>
            </a:ext>
          </a:extLst>
        </xdr:cNvPr>
        <xdr:cNvGrpSpPr/>
      </xdr:nvGrpSpPr>
      <xdr:grpSpPr>
        <a:xfrm>
          <a:off x="10153650" y="136950"/>
          <a:ext cx="1044000" cy="450000"/>
          <a:chOff x="6972831" y="127063"/>
          <a:chExt cx="1044000" cy="450000"/>
        </a:xfrm>
      </xdr:grpSpPr>
      <xdr:sp macro="" textlink="">
        <xdr:nvSpPr>
          <xdr:cNvPr id="1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CAF1AAB4-CEB4-2774-FDF5-C8C5F12D5BE8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6" name="Picture 15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639F4E-6D71-98D7-C0C8-E5AAD7D68E11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12</xdr:col>
      <xdr:colOff>85726</xdr:colOff>
      <xdr:row>1</xdr:row>
      <xdr:rowOff>114299</xdr:rowOff>
    </xdr:from>
    <xdr:ext cx="1014221" cy="291600"/>
    <xdr:pic>
      <xdr:nvPicPr>
        <xdr:cNvPr id="1026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48131</xdr:colOff>
      <xdr:row>1</xdr:row>
      <xdr:rowOff>42863</xdr:rowOff>
    </xdr:from>
    <xdr:to>
      <xdr:col>2</xdr:col>
      <xdr:colOff>290869</xdr:colOff>
      <xdr:row>2</xdr:row>
      <xdr:rowOff>261938</xdr:rowOff>
    </xdr:to>
    <xdr:pic>
      <xdr:nvPicPr>
        <xdr:cNvPr id="15" name="mainicon">
          <a:extLst>
            <a:ext uri="{FF2B5EF4-FFF2-40B4-BE49-F238E27FC236}">
              <a16:creationId xmlns:a16="http://schemas.microsoft.com/office/drawing/2014/main" id="{533DF436-9688-440D-B074-308EF6FF8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781" y="128588"/>
          <a:ext cx="490388" cy="46672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</xdr:row>
      <xdr:rowOff>51225</xdr:rowOff>
    </xdr:from>
    <xdr:to>
      <xdr:col>18</xdr:col>
      <xdr:colOff>462975</xdr:colOff>
      <xdr:row>2</xdr:row>
      <xdr:rowOff>253575</xdr:rowOff>
    </xdr:to>
    <xdr:grpSp>
      <xdr:nvGrpSpPr>
        <xdr:cNvPr id="6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AEF9FDBF-CF1C-44C2-A5DB-CA2440E59415}"/>
            </a:ext>
          </a:extLst>
        </xdr:cNvPr>
        <xdr:cNvGrpSpPr/>
      </xdr:nvGrpSpPr>
      <xdr:grpSpPr>
        <a:xfrm>
          <a:off x="10163175" y="136950"/>
          <a:ext cx="1044000" cy="450000"/>
          <a:chOff x="6972831" y="127063"/>
          <a:chExt cx="1044000" cy="450000"/>
        </a:xfrm>
      </xdr:grpSpPr>
      <xdr:sp macro="" textlink="">
        <xdr:nvSpPr>
          <xdr:cNvPr id="7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54FE8FE1-E435-1391-DE10-F414FAB339DC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8" name="Picture 7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46F783B7-C25B-716C-2722-89868222D242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12</xdr:col>
      <xdr:colOff>476251</xdr:colOff>
      <xdr:row>1</xdr:row>
      <xdr:rowOff>114299</xdr:rowOff>
    </xdr:from>
    <xdr:ext cx="1014221" cy="291600"/>
    <xdr:pic>
      <xdr:nvPicPr>
        <xdr:cNvPr id="1015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257175</xdr:colOff>
      <xdr:row>22</xdr:row>
      <xdr:rowOff>104775</xdr:rowOff>
    </xdr:from>
    <xdr:to>
      <xdr:col>11</xdr:col>
      <xdr:colOff>95250</xdr:colOff>
      <xdr:row>25</xdr:row>
      <xdr:rowOff>76200</xdr:rowOff>
    </xdr:to>
    <xdr:pic>
      <xdr:nvPicPr>
        <xdr:cNvPr id="16" name="cupicon">
          <a:extLst>
            <a:ext uri="{FF2B5EF4-FFF2-40B4-BE49-F238E27FC236}">
              <a16:creationId xmlns:a16="http://schemas.microsoft.com/office/drawing/2014/main" id="{F15A6428-3DA2-4DCC-84CA-A9B134D27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0" y="10763250"/>
          <a:ext cx="466725" cy="466725"/>
        </a:xfrm>
        <a:prstGeom prst="rect">
          <a:avLst/>
        </a:prstGeom>
      </xdr:spPr>
    </xdr:pic>
    <xdr:clientData/>
  </xdr:twoCellAnchor>
  <xdr:twoCellAnchor editAs="oneCell">
    <xdr:from>
      <xdr:col>6</xdr:col>
      <xdr:colOff>200025</xdr:colOff>
      <xdr:row>5</xdr:row>
      <xdr:rowOff>9525</xdr:rowOff>
    </xdr:from>
    <xdr:to>
      <xdr:col>7</xdr:col>
      <xdr:colOff>161925</xdr:colOff>
      <xdr:row>6</xdr:row>
      <xdr:rowOff>24495</xdr:rowOff>
    </xdr:to>
    <xdr:sp macro="" textlink="">
      <xdr:nvSpPr>
        <xdr:cNvPr id="30" name="Left Arrow 1">
          <a:extLst>
            <a:ext uri="{FF2B5EF4-FFF2-40B4-BE49-F238E27FC236}">
              <a16:creationId xmlns:a16="http://schemas.microsoft.com/office/drawing/2014/main" id="{8C656D99-2DBF-42C1-B36B-35EA333FA7FA}"/>
            </a:ext>
          </a:extLst>
        </xdr:cNvPr>
        <xdr:cNvSpPr/>
      </xdr:nvSpPr>
      <xdr:spPr>
        <a:xfrm>
          <a:off x="4219575" y="762000"/>
          <a:ext cx="342900" cy="262620"/>
        </a:xfrm>
        <a:prstGeom prst="leftArrow">
          <a:avLst/>
        </a:prstGeom>
        <a:solidFill>
          <a:srgbClr val="FFFF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1</xdr:col>
      <xdr:colOff>48131</xdr:colOff>
      <xdr:row>1</xdr:row>
      <xdr:rowOff>42863</xdr:rowOff>
    </xdr:from>
    <xdr:to>
      <xdr:col>5</xdr:col>
      <xdr:colOff>157519</xdr:colOff>
      <xdr:row>2</xdr:row>
      <xdr:rowOff>261938</xdr:rowOff>
    </xdr:to>
    <xdr:pic>
      <xdr:nvPicPr>
        <xdr:cNvPr id="13" name="mainicon">
          <a:extLst>
            <a:ext uri="{FF2B5EF4-FFF2-40B4-BE49-F238E27FC236}">
              <a16:creationId xmlns:a16="http://schemas.microsoft.com/office/drawing/2014/main" id="{AB6CBC70-88EA-443E-8073-CEC2B17EC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781" y="128588"/>
          <a:ext cx="490388" cy="466725"/>
        </a:xfrm>
        <a:prstGeom prst="rect">
          <a:avLst/>
        </a:prstGeom>
      </xdr:spPr>
    </xdr:pic>
    <xdr:clientData/>
  </xdr:twoCellAnchor>
  <xdr:twoCellAnchor editAs="oneCell">
    <xdr:from>
      <xdr:col>21</xdr:col>
      <xdr:colOff>0</xdr:colOff>
      <xdr:row>1</xdr:row>
      <xdr:rowOff>51225</xdr:rowOff>
    </xdr:from>
    <xdr:to>
      <xdr:col>22</xdr:col>
      <xdr:colOff>243900</xdr:colOff>
      <xdr:row>2</xdr:row>
      <xdr:rowOff>253575</xdr:rowOff>
    </xdr:to>
    <xdr:grpSp>
      <xdr:nvGrpSpPr>
        <xdr:cNvPr id="12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DEDE3B08-201D-49D9-8AB0-5DAEB7C9B5C7}"/>
            </a:ext>
          </a:extLst>
        </xdr:cNvPr>
        <xdr:cNvGrpSpPr/>
      </xdr:nvGrpSpPr>
      <xdr:grpSpPr>
        <a:xfrm>
          <a:off x="8915400" y="136950"/>
          <a:ext cx="1044000" cy="450000"/>
          <a:chOff x="6972831" y="127063"/>
          <a:chExt cx="1044000" cy="450000"/>
        </a:xfrm>
      </xdr:grpSpPr>
      <xdr:sp macro="" textlink="">
        <xdr:nvSpPr>
          <xdr:cNvPr id="1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F7B2EB15-4B7F-FE47-62D6-821D7C2FDA29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5" name="Picture 1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F8F283B1-C7D8-02C2-5D73-C3BF25436901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2" name="backtomenu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3E8CFAC9-6B1B-4479-9855-BEA009DA7C2C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3" name="Rounded Rectangle 2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3FBC3863-4B0F-A53B-98B7-8BA4BA5A5413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" name="Picture 3" descr="http://swiss-delicious.com/images/1024/icons/back.png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DC982277-B551-35DE-1A78-9D231E1B57A4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D1B451-CFC9-4649-979C-2AE8D52B89DD}" name="GroupA" displayName="GroupA" ref="V3:Z138" totalsRowShown="0" headerRowDxfId="115" dataDxfId="113" headerRowBorderDxfId="114" tableBorderDxfId="112" totalsRowBorderDxfId="111">
  <tableColumns count="5">
    <tableColumn id="1" xr3:uid="{B72BFF13-A7F4-4E47-BD89-AA1BB755E2A9}" name="MatchWeek No" dataDxfId="110">
      <calculatedColumnFormula>IF(W3+1&lt;=$O$4+2,V3,IF(V3+1&lt;=$P$4,V3+1,"-"))</calculatedColumnFormula>
    </tableColumn>
    <tableColumn id="2" xr3:uid="{F249198B-D5B5-48F2-8739-4A59640B2187}" name="Game No" dataDxfId="109">
      <calculatedColumnFormula>IF(V4="-","-",IF(W3+1&lt;=$O$4+2,W3+1,1))</calculatedColumnFormula>
    </tableColumn>
    <tableColumn id="3" xr3:uid="{8AAD119E-000A-4A74-829C-62F1B481BF8C}" name="Group" dataDxfId="108">
      <calculatedColumnFormula>IF(AND(ISNUMBER(V4),Y4&lt;=$Q$4,Z4&lt;=$Q$4),$B$3,"")</calculatedColumnFormula>
    </tableColumn>
    <tableColumn id="4" xr3:uid="{3035B5C9-1456-451A-9F5B-60F5C9875689}" name="Team 1 No" dataDxfId="107">
      <calculatedColumnFormula>IF(ISNUMBER(V4),INDEX($C$6:$L$32,MATCH($V4,$B$6:$B$32,0),MATCH("G"&amp;W4&amp;"-T1",$C$5:$L$5,0)),"")</calculatedColumnFormula>
    </tableColumn>
    <tableColumn id="5" xr3:uid="{565BD241-EA7F-436D-A826-F6E3DCD6BFC1}" name="Team 2 No" dataDxfId="106">
      <calculatedColumnFormula>IF(ISNUMBER(V4),INDEX($C$6:$L$32,MATCH(V4,$B$6:$B$32,0),MATCH("G"&amp;W4&amp;"-T2",$C$5:$L$5,0)),"")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4B4635A-30BB-4959-9206-FE6A113F28DE}" name="GroupB" displayName="GroupB" ref="V139:Z274" totalsRowShown="0" headerRowDxfId="105" dataDxfId="103" headerRowBorderDxfId="104" tableBorderDxfId="102" totalsRowBorderDxfId="101">
  <tableColumns count="5">
    <tableColumn id="1" xr3:uid="{A6B23C90-8FD7-4CF6-AB78-E20FA6699CD3}" name="MatchWeek No" dataDxfId="100">
      <calculatedColumnFormula>IF(W139+1&lt;=$O$4+2,V139,IF(V139+1&lt;=$P$4,V139+1,"-"))</calculatedColumnFormula>
    </tableColumn>
    <tableColumn id="2" xr3:uid="{0726FEF1-DD5B-4061-B480-780190417084}" name="Game No" dataDxfId="99">
      <calculatedColumnFormula>IF(V140="-","-",IF(W139+1&lt;=$O$4+2,W139+1,1))</calculatedColumnFormula>
    </tableColumn>
    <tableColumn id="3" xr3:uid="{02895825-B486-44EB-8811-63B280116FAD}" name="Group" dataDxfId="98">
      <calculatedColumnFormula>IF(AND(ISNUMBER(V140),Y140&lt;=$Q$5,Z140&lt;=$Q$5),$B$34,"")</calculatedColumnFormula>
    </tableColumn>
    <tableColumn id="4" xr3:uid="{1037AA18-1A51-46B2-BE09-E07C82CD4912}" name="Team 1 No" dataDxfId="97">
      <calculatedColumnFormula>IF(ISNUMBER(V140),INDEX($C$37:$L$63,MATCH(V140,$B$37:$B$63,0),MATCH("G"&amp;W140&amp;"-T1",$C$36:$L$36,0)),"")</calculatedColumnFormula>
    </tableColumn>
    <tableColumn id="5" xr3:uid="{F9DAC23F-2DCE-40F0-AC13-C7C0B767BF6D}" name="Team 2 No" dataDxfId="96">
      <calculatedColumnFormula>IF(ISNUMBER(V140),INDEX($C$37:$L$63,MATCH(V140,$B$37:$B$63,0),MATCH("G"&amp;W140&amp;"-T2",$C$36:$L$36,0)),"")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30CD8A9-D7B5-4ACA-AD7A-F2D508ECF143}" name="GroupC" displayName="GroupC" ref="V275:Z410" totalsRowShown="0" headerRowDxfId="95" dataDxfId="93" headerRowBorderDxfId="94" tableBorderDxfId="92" totalsRowBorderDxfId="91">
  <tableColumns count="5">
    <tableColumn id="1" xr3:uid="{94E10CBB-0835-4661-ACFE-21673A40AF46}" name="MatchWeek No" dataDxfId="90">
      <calculatedColumnFormula>IF(W275+1&lt;=$O$4+2,V275,IF(V275+1&lt;=$P$4,V275+1,"-"))</calculatedColumnFormula>
    </tableColumn>
    <tableColumn id="2" xr3:uid="{CD7C7FD6-6D28-45B2-B899-304D9DA64A64}" name="Game No" dataDxfId="89">
      <calculatedColumnFormula>IF(V276="-","-",IF(W275+1&lt;=$O$4+2,W275+1,1))</calculatedColumnFormula>
    </tableColumn>
    <tableColumn id="3" xr3:uid="{48F5C268-315A-4067-B559-3528C965FA31}" name="Group" dataDxfId="88">
      <calculatedColumnFormula>IF(AND(ISNUMBER(V276),Y276&lt;=$Q$6,Z276&lt;=$Q$6),$B$65,"")</calculatedColumnFormula>
    </tableColumn>
    <tableColumn id="4" xr3:uid="{337C1735-DC29-4E81-933F-911C56F42CBE}" name="Team 1 No" dataDxfId="87">
      <calculatedColumnFormula>IF(ISNUMBER(V276),INDEX($C$68:$L$94,MATCH(V276,$B$68:$B$94,0),MATCH("G"&amp;W276&amp;"-T1",$C$67:$L$67,0)),"")</calculatedColumnFormula>
    </tableColumn>
    <tableColumn id="5" xr3:uid="{E4078D8C-95C9-4420-A37E-E24610A67C42}" name="Team 2 No" dataDxfId="86">
      <calculatedColumnFormula>IF(ISNUMBER(V276),INDEX($C$68:$L$94,MATCH(V276,$B$68:$B$94,0),MATCH("G"&amp;W276&amp;"-T2",$C$67:$L$67,0)),"")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BE46178-A16C-41C7-AF05-6E3F0C21CE7F}" name="GroupD" displayName="GroupD" ref="V411:Z546" totalsRowShown="0" headerRowDxfId="85" dataDxfId="83" headerRowBorderDxfId="84" tableBorderDxfId="82" totalsRowBorderDxfId="81">
  <tableColumns count="5">
    <tableColumn id="1" xr3:uid="{F99B7CB0-334F-4652-85D8-D636A56F1EE5}" name="MatchWeek No" dataDxfId="80">
      <calculatedColumnFormula>IF(W411+1&lt;=$O$4+2,V411,IF(V411+1&lt;=$P$4,V411+1,"-"))</calculatedColumnFormula>
    </tableColumn>
    <tableColumn id="2" xr3:uid="{1B74801F-F026-4213-8D3C-3096CC2D5BAA}" name="Game No" dataDxfId="79">
      <calculatedColumnFormula>IF(V412="-","-",IF(W411+1&lt;=$O$4+2,W411+1,1))</calculatedColumnFormula>
    </tableColumn>
    <tableColumn id="3" xr3:uid="{29DE1176-80D2-42BE-BE65-B6C8A3F77208}" name="Group" dataDxfId="78">
      <calculatedColumnFormula>IF(AND(ISNUMBER(V412),Y412&lt;=$Q$7,Z412&lt;=$Q$7),$B$96,"")</calculatedColumnFormula>
    </tableColumn>
    <tableColumn id="4" xr3:uid="{12DA0079-092D-4A96-BA22-D969DECC526A}" name="Team 1 No" dataDxfId="77">
      <calculatedColumnFormula>IF(ISNUMBER(V412),INDEX($C$99:$L$125,MATCH(V412,$B$99:$B$125,0),MATCH("G"&amp;W412&amp;"-T1",$C$98:$L$98,0)),"")</calculatedColumnFormula>
    </tableColumn>
    <tableColumn id="5" xr3:uid="{DE21B68D-0E0C-4CE0-B640-AF00BCF7E602}" name="Team 2 No" dataDxfId="76">
      <calculatedColumnFormula>IF(ISNUMBER(V412),INDEX($C$99:$L$125,MATCH(V412,$B$99:$B$125,0),MATCH("G"&amp;W412&amp;"-T2",$C$98:$L$98,0)),"")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7953C61-33AC-4AEC-AD5A-4B50FDC995E6}" name="GroupE" displayName="GroupE" ref="V547:Z682" totalsRowShown="0" headerRowDxfId="75" dataDxfId="73" headerRowBorderDxfId="74" tableBorderDxfId="72" totalsRowBorderDxfId="71">
  <tableColumns count="5">
    <tableColumn id="1" xr3:uid="{26636FA5-9CFF-48A0-9BA8-30860F4286C7}" name="MatchWeek No" dataDxfId="70">
      <calculatedColumnFormula>IF(W547+1&lt;=$O$4+2,V547,IF(V547+1&lt;=$P$4,V547+1,"-"))</calculatedColumnFormula>
    </tableColumn>
    <tableColumn id="2" xr3:uid="{1F9D970E-9C2F-49A4-800F-C40BA761D5E1}" name="Game No" dataDxfId="69">
      <calculatedColumnFormula>IF(V548="-","-",IF(W547+1&lt;=$O$4+2,W547+1,1))</calculatedColumnFormula>
    </tableColumn>
    <tableColumn id="3" xr3:uid="{8F6CD475-92D6-4858-A0D3-0398846105F3}" name="Group" dataDxfId="68">
      <calculatedColumnFormula>IF(AND(ISNUMBER(V548),Y548&lt;=$Q$8,Z548&lt;=$Q$8),$B$127,"")</calculatedColumnFormula>
    </tableColumn>
    <tableColumn id="4" xr3:uid="{599BA658-0A7A-4BA5-8323-3F4254319B7D}" name="Team 1 No" dataDxfId="67">
      <calculatedColumnFormula>IF(ISNUMBER(V548),INDEX($C$130:$L$156,MATCH(V548,$B$130:$B$156,0),MATCH("G"&amp;W548&amp;"-T1",$C$129:$L$129,0)),"")</calculatedColumnFormula>
    </tableColumn>
    <tableColumn id="5" xr3:uid="{73FC4282-5608-47CC-8324-E1F25C5BC101}" name="Team 2 No" dataDxfId="66">
      <calculatedColumnFormula>IF(ISNUMBER(V548),INDEX($C$130:$L$156,MATCH(V548,$B$130:$B$156,0),MATCH("G"&amp;W548&amp;"-T2",$C$129:$L$129,0)),"")</calculatedColumnFormula>
    </tableColumn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244DFE4D-42E0-4319-92F9-EBAA60C94DC5}" name="GroupF" displayName="GroupF" ref="V683:Z818" totalsRowShown="0" headerRowDxfId="65" dataDxfId="63" headerRowBorderDxfId="64" tableBorderDxfId="62" totalsRowBorderDxfId="61">
  <tableColumns count="5">
    <tableColumn id="1" xr3:uid="{DD5ED91F-AB95-4651-94B4-777507FD2BE0}" name="MatchWeek No" dataDxfId="60">
      <calculatedColumnFormula>IF(W683+1&lt;=$O$4+2,V683,IF(V683+1&lt;=$P$4,V683+1,"-"))</calculatedColumnFormula>
    </tableColumn>
    <tableColumn id="2" xr3:uid="{BAE19200-1792-4C5A-9425-7A90E2471713}" name="Game No" dataDxfId="59">
      <calculatedColumnFormula>IF(V684="-","-",IF(W683+1&lt;=$O$4+2,W683+1,1))</calculatedColumnFormula>
    </tableColumn>
    <tableColumn id="3" xr3:uid="{88937470-16EB-482B-86F7-2FF04018C1E7}" name="Group" dataDxfId="58">
      <calculatedColumnFormula>IF(AND(ISNUMBER(V684),Y684&lt;=$Q$9,Z684&lt;=$Q$9),$B$158,"")</calculatedColumnFormula>
    </tableColumn>
    <tableColumn id="4" xr3:uid="{F041A073-9AA8-4E23-AAEE-2B40264B9FCB}" name="Team 1 No" dataDxfId="57">
      <calculatedColumnFormula>IF(ISNUMBER(V684),INDEX($C$161:$L$187,MATCH(V684,$B$161:$B$187,0),MATCH("G"&amp;W684&amp;"-T1",$C$160:$L$160,0)),"")</calculatedColumnFormula>
    </tableColumn>
    <tableColumn id="5" xr3:uid="{D8F9246F-B640-4BEA-8656-BF6C5AC9F6D0}" name="Team 2 No" dataDxfId="56">
      <calculatedColumnFormula>IF(ISNUMBER(V684),INDEX($C$161:$L$187,MATCH(V684,$B$161:$B$187,0),MATCH("G"&amp;W684&amp;"-T2",$C$160:$L$160,0)),"")</calculatedColumnFormula>
    </tableColumn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703A8C8-2535-4F0E-83CD-2339E33C7F7D}" name="GroupG" displayName="GroupG" ref="V819:Z954" totalsRowShown="0" headerRowDxfId="55" dataDxfId="53" headerRowBorderDxfId="54" tableBorderDxfId="52" totalsRowBorderDxfId="51">
  <tableColumns count="5">
    <tableColumn id="1" xr3:uid="{E2CC9699-B712-4BD5-8B72-930BAEB70A68}" name="MatchWeek No" dataDxfId="50">
      <calculatedColumnFormula>IF(W819+1&lt;=$O$4+2,V819,IF(V819+1&lt;=$P$4,V819+1,"-"))</calculatedColumnFormula>
    </tableColumn>
    <tableColumn id="2" xr3:uid="{AA366B40-AB3A-429C-AB8A-A78EE7AC2E33}" name="Game No" dataDxfId="49">
      <calculatedColumnFormula>IF(V820="-","-",IF(W819+1&lt;=$O$4+2,W819+1,1))</calculatedColumnFormula>
    </tableColumn>
    <tableColumn id="3" xr3:uid="{DF873360-4ED9-4255-9253-72B770CE5937}" name="Group" dataDxfId="48">
      <calculatedColumnFormula>IF(AND(ISNUMBER(V820),Y820&lt;=$Q$10,Z820&lt;=$Q$10),$B$189,"")</calculatedColumnFormula>
    </tableColumn>
    <tableColumn id="4" xr3:uid="{CD7EB098-EDD2-4527-A24F-AAEE7B132782}" name="Team 1 No" dataDxfId="47">
      <calculatedColumnFormula>IF(ISNUMBER(V820),INDEX($C$192:$L$218,MATCH(V820,$B$192:$B$218,0),MATCH("G"&amp;W820&amp;"-T1",$C$191:$L$191,0)),"")</calculatedColumnFormula>
    </tableColumn>
    <tableColumn id="5" xr3:uid="{503B23F7-632B-422D-A9E1-0CF852A127C7}" name="Team 2 No" dataDxfId="46">
      <calculatedColumnFormula>IF(ISNUMBER(V820),INDEX($C$192:$L$218,MATCH(V820,$B$192:$B$218,0),MATCH("G"&amp;W820&amp;"-T2",$C$191:$L$191,0)),"")</calculatedColumnFormula>
    </tableColumn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A114A33-2856-4B8B-B7A2-242DB1574A91}" name="GroupH" displayName="GroupH" ref="V955:Z1090" totalsRowShown="0" headerRowDxfId="45" dataDxfId="43" headerRowBorderDxfId="44" tableBorderDxfId="42" totalsRowBorderDxfId="41">
  <tableColumns count="5">
    <tableColumn id="1" xr3:uid="{A210983B-44A0-4C17-B1C1-0B32A9275893}" name="MatchWeek No" dataDxfId="40">
      <calculatedColumnFormula>IF(W955+1&lt;=$O$4+2,V955,IF(V955+1&lt;=$P$4,V955+1,"-"))</calculatedColumnFormula>
    </tableColumn>
    <tableColumn id="2" xr3:uid="{B065F480-227C-4DB9-BD8D-C64EED6BDC6A}" name="Game No" dataDxfId="39">
      <calculatedColumnFormula>IF(V956="-","-",IF(W955+1&lt;=$O$4+2,W955+1,1))</calculatedColumnFormula>
    </tableColumn>
    <tableColumn id="3" xr3:uid="{1CC2217C-C8B0-4A29-B6B3-4CAC394F9A7C}" name="Group" dataDxfId="38">
      <calculatedColumnFormula>IF(AND(ISNUMBER(V956),Y956&lt;=$Q$11,Z956&lt;=$Q$11),$B$220,"")</calculatedColumnFormula>
    </tableColumn>
    <tableColumn id="4" xr3:uid="{DAD5DF39-4A22-4669-A4A2-F3D52665B7D2}" name="Team 1 No" dataDxfId="37">
      <calculatedColumnFormula>IF(ISNUMBER(V956),INDEX($C$223:$L$249,MATCH(V956,$B$223:$B$249,0),MATCH("G"&amp;W956&amp;"-T1",$C$222:$L$222,0)),"")</calculatedColumnFormula>
    </tableColumn>
    <tableColumn id="5" xr3:uid="{3B685FB5-BB02-4FC2-B53B-6178D14BC14B}" name="Team 2 No" dataDxfId="36">
      <calculatedColumnFormula>IF(ISNUMBER(V956),INDEX($C$223:$L$249,MATCH(V956,$B$223:$B$249,0),MATCH("G"&amp;W956&amp;"-T2",$C$222:$L$222,0)),"")</calculatedColumnFormula>
    </tableColumn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9EFBAD1-3748-499B-8D2E-4AA77F898F71}" name="Table15" displayName="Table15" ref="AU3:AX83" totalsRowShown="0" headerRowDxfId="35" dataDxfId="33" headerRowBorderDxfId="34" tableBorderDxfId="32" totalsRowBorderDxfId="31">
  <tableColumns count="4">
    <tableColumn id="1" xr3:uid="{76533689-EFF0-4334-94AD-70A65E87552C}" name="Group" dataDxfId="30" dataCellStyle="Normal 3">
      <calculatedColumnFormula>IF(ISNUMBER(AV4),Settings!$C$36,"")</calculatedColumnFormula>
    </tableColumn>
    <tableColumn id="2" xr3:uid="{EDCB7471-7482-4FAC-82CA-F9194DF72C9D}" name="No" dataDxfId="29" dataCellStyle="Normal 3"/>
    <tableColumn id="3" xr3:uid="{A65D6279-C375-439C-8417-41E16B3F8D67}" name="Team Name" dataDxfId="28" dataCellStyle="Normal 3"/>
    <tableColumn id="4" xr3:uid="{70DE6BB0-5683-4178-89D2-F9FBB1D6327D}" name="Venue" dataDxfId="27">
      <calculatedColumnFormula>Settings!AE8</calculatedColumnFormula>
    </tableColumn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0B66AF1-3F52-48B5-8FCD-DDEBAAAFBFEC}" name="FixtureTable" displayName="FixtureTable" ref="AJ3:AS1137" totalsRowShown="0" headerRowDxfId="26" dataDxfId="24" headerRowBorderDxfId="25" tableBorderDxfId="23" totalsRowBorderDxfId="22">
  <tableColumns count="10">
    <tableColumn id="1" xr3:uid="{249ED436-7980-4200-983D-BE5CC413EF5A}" name="Index" dataDxfId="21">
      <calculatedColumnFormula>IFERROR(IF(AJ3+1&gt;$AH$2,"",AJ3+1),"")</calculatedColumnFormula>
    </tableColumn>
    <tableColumn id="2" xr3:uid="{DCC064EA-12F0-4F38-B863-ED4FDEEFE200}" name="MatchWeek" dataDxfId="20">
      <calculatedColumnFormula array="1">IFERROR(INDEX($AC$4:$AC$1137,SMALL($AB$4:$AB$1137,AJ4),1),"")</calculatedColumnFormula>
    </tableColumn>
    <tableColumn id="3" xr3:uid="{CCDFE8AD-2E4E-46BC-A014-4AE39FBBA2DC}" name="Group" dataDxfId="19">
      <calculatedColumnFormula array="1">IFERROR(INDEX($AF$4:$AF$1137,SMALL($AB$4:$AB$1137,AJ4),1),"")</calculatedColumnFormula>
    </tableColumn>
    <tableColumn id="4" xr3:uid="{51A9E7DB-BF10-45F7-B484-6BB957F7D2BE}" name="Team1" dataDxfId="18">
      <calculatedColumnFormula array="1">IFERROR(INDEX($AW$4:$AW$83,MATCH(AL4&amp;INDEX($AG$4:$AG$1137,SMALL($AB$4:$AB$1137,AJ4),1),$AU$4:$AU$83&amp;$AV$4:$AV$83,0),1),"")</calculatedColumnFormula>
    </tableColumn>
    <tableColumn id="5" xr3:uid="{7DBF6C67-E4E6-4172-ADF6-1D131BD26DC4}" name="Team2" dataDxfId="17">
      <calculatedColumnFormula array="1">IFERROR(INDEX($AW$4:$AW$83,MATCH(AL4&amp;INDEX($AH$4:$AH$1137,SMALL($AB$4:$AB$1137,AJ4),1),$AU$4:$AU$83&amp;$AV$4:$AV$83,0),1),"")</calculatedColumnFormula>
    </tableColumn>
    <tableColumn id="6" xr3:uid="{9A33A953-7A4A-4481-A436-A0B527AF808F}" name="Played?" dataDxfId="16">
      <calculatedColumnFormula>IF(AND(ISNUMBER(Fixture!H7),ISNUMBER(Fixture!J7)),"YES","")</calculatedColumnFormula>
    </tableColumn>
    <tableColumn id="7" xr3:uid="{22BA68B9-4FDD-416E-94B2-DB21C2361755}" name="Home Points" dataDxfId="15">
      <calculatedColumnFormula>IF(AO4="YES",IF(Fixture!H7&gt;Fixture!J7,HWin,IF(Fixture!H7=Fixture!J7,IF(Fixture!H7&gt;0,HDrawScore,HDraw),HLose)),"")</calculatedColumnFormula>
    </tableColumn>
    <tableColumn id="8" xr3:uid="{3B458B2C-2BA6-4811-9506-CDEB2A6D8DDC}" name="Away Points" dataDxfId="14">
      <calculatedColumnFormula>IF(AO4="YES",IF(Fixture!H7&lt;Fixture!J7,AWin,IF(Fixture!H7=Fixture!J7,IF(Fixture!H7&gt;0,ADrawScore,ADraw),ALose)),"")</calculatedColumnFormula>
    </tableColumn>
    <tableColumn id="9" xr3:uid="{290F5A0B-7FFD-4504-B97B-F4A3543E38C3}" name="WLD" dataDxfId="13">
      <calculatedColumnFormula>IF(AO4="YES",IF(Fixture!H7&gt;Fixture!J7,"W",IF(Fixture!H7=Fixture!J7,IF(Fixture!H7&gt;0,"D","D"),"L")),"")</calculatedColumnFormula>
    </tableColumn>
    <tableColumn id="10" xr3:uid="{78C9AD2F-982A-4A05-A168-C5C43D6215F9}" name="WLD2" dataDxfId="12">
      <calculatedColumnFormula>IF(AO4="YES",IF(Fixture!H7&lt;Fixture!J7,"W",IF(Fixture!H7=Fixture!J7,IF(Fixture!H7&gt;0,"D","D"),"L")),"")</calculatedColumnFormula>
    </tableColumn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87258852-1A8A-4565-B83B-B8C1A1DCBD6F}" name="TotalRawFixture" displayName="TotalRawFixture" ref="AB3:AH1137" totalsRowShown="0" headerRowDxfId="11" dataDxfId="9" headerRowBorderDxfId="10" tableBorderDxfId="8" totalsRowBorderDxfId="7">
  <tableColumns count="7">
    <tableColumn id="1" xr3:uid="{8879F6A8-2027-4B4F-ABD4-484C131642E1}" name="Valid row" dataDxfId="6">
      <calculatedColumnFormula>IF(OR(ISNUMBER(AC4+AG4),AND( ISNUMBER(AC4),ISNUMBER(AE4)=FALSE)),ROW(AB4)-ROW($AB$3),"")</calculatedColumnFormula>
    </tableColumn>
    <tableColumn id="2" xr3:uid="{DFE7F05A-7CA5-497F-AE28-5138598B0C98}" name="Matchweek No" dataDxfId="5">
      <calculatedColumnFormula>IFERROR(IF(AD3+1&lt;=AD$2,AC3,IF(AC3+1&lt;=AF$2,AC3+1,"")),"")</calculatedColumnFormula>
    </tableColumn>
    <tableColumn id="3" xr3:uid="{8D350449-6A4F-4D4F-92A4-DE32EF1443ED}" name="Game No" dataDxfId="4">
      <calculatedColumnFormula>IF(ISNUMBER(AC4),IF(AD3+1&lt;=AD$2,AD3+1,1),"")</calculatedColumnFormula>
    </tableColumn>
    <tableColumn id="4" xr3:uid="{8CE60E64-8327-42B2-84FA-AD2601B249DB}" name="Group Game No" dataDxfId="3">
      <calculatedColumnFormula>IF(AF4&lt;&gt;"",IF(AF3=AF4,AE3+1,1),"")</calculatedColumnFormula>
    </tableColumn>
    <tableColumn id="5" xr3:uid="{264A8B4A-D7C7-4F5F-9514-B96C70961D27}" name="Group" dataDxfId="2">
      <calculatedColumnFormula>IF(AND(AD4&gt;0,AD4&lt;=$O$4),$B$3,IF(AND(AD4&gt;$O$4,AD4&lt;=$O$4+$O$5),$B$34,IF(AND(AD4&gt;$O$4+$O$5,AD4&lt;=$O$4+$O$5+$O$6),$B$65,IF(AND(AD4&gt;$O$4+$O$5+$O$6,AD4&lt;=$O$4+$O$5+$O$6+$O$7),$B$96,
IF(AND(AD4&gt;$O$4+$O$5+$O$6+$O$7,AD4&lt;=$O$4+$O$5+$O$6+$O$7+$O$8),$B$127,
IF(AND(AD4&gt;$O$4+$O$5+$O$6+$O$7+$O$8,AD4&lt;=$O$4+$O$5+$O$6+$O$7+$O$8+$O$9),$B$158,
IF(AND(AD4&gt;$O$4+$O$5+$O$6+$O$7+$O$8+$O$9,AD4&lt;=$O$4+$O$5+$O$6+$O$7+$O$8+$O$9+$O$10),$B$189,
IF(AND(AD4&gt;$O$4+$O$5+$O$6+$O$7+$O$8+$O$9+$O$10,AD4&lt;=$O$4+$O$5+$O$6+$O$7+$O$8+$O$9+$O$10+$O$11),$B$220,"")
)))))))</calculatedColumnFormula>
    </tableColumn>
    <tableColumn id="6" xr3:uid="{8131F300-69D8-4C51-8B5C-6E62BF38903E}" name="Team 1 No" dataDxfId="1">
      <calculatedColumnFormula array="1">IFERROR(INDEX($Y$4:$Y$1090, MATCH(AC4&amp;AE4&amp;AF4,$V$4:$V$1090&amp;$W$4:$W$1090&amp;$X$4:$X$1090,0),1),"")</calculatedColumnFormula>
    </tableColumn>
    <tableColumn id="7" xr3:uid="{139C2319-AD77-48F4-AADE-24BC2D005419}" name="Team 2 No" dataDxfId="0">
      <calculatedColumnFormula array="1">IFERROR(INDEX($Z$4:$Z$1090, MATCH(AC4&amp;AE4&amp;AF4,$V$4:$V$1090&amp;$W$4:$W$1090&amp;$X$4:$X$1090,0),1),"")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D6F82-404A-4BC5-B9B5-A32C367D6D1C}">
  <sheetPr codeName="Sheet1"/>
  <dimension ref="A1:N35"/>
  <sheetViews>
    <sheetView showGridLines="0" showRowColHeaders="0" tabSelected="1" zoomScaleNormal="100" zoomScaleSheetLayoutView="115"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3.7109375" style="5" customWidth="1"/>
    <col min="2" max="2" width="8.7109375" style="5" customWidth="1"/>
    <col min="3" max="3" width="14.7109375" style="5" customWidth="1"/>
    <col min="4" max="12" width="12.7109375" style="5" customWidth="1"/>
    <col min="13" max="13" width="9.140625" style="5" customWidth="1"/>
    <col min="14" max="14" width="1.7109375" style="5" customWidth="1"/>
    <col min="15" max="16384" width="8.85546875" style="5"/>
  </cols>
  <sheetData>
    <row r="1" spans="1:14" s="2" customFormat="1" ht="6.75" customHeight="1" x14ac:dyDescent="0.25">
      <c r="B1" s="3"/>
      <c r="E1" s="4"/>
      <c r="F1" s="4"/>
      <c r="G1" s="4"/>
    </row>
    <row r="2" spans="1:14" s="203" customFormat="1" ht="20.100000000000001" customHeight="1" x14ac:dyDescent="0.25">
      <c r="B2" s="246"/>
      <c r="C2" s="262" t="s">
        <v>0</v>
      </c>
      <c r="D2" s="247"/>
      <c r="E2" s="247"/>
      <c r="F2" s="247"/>
      <c r="G2" s="247"/>
      <c r="H2" s="247"/>
      <c r="I2" s="247"/>
      <c r="J2" s="247"/>
      <c r="K2" s="253"/>
      <c r="L2" s="253"/>
      <c r="M2" s="249"/>
      <c r="N2" s="207"/>
    </row>
    <row r="3" spans="1:14" s="208" customFormat="1" ht="24" customHeight="1" x14ac:dyDescent="0.25">
      <c r="B3" s="250"/>
      <c r="C3" s="263" t="s">
        <v>106</v>
      </c>
      <c r="D3" s="251"/>
      <c r="E3" s="251"/>
      <c r="F3" s="251"/>
      <c r="G3" s="251"/>
      <c r="H3" s="251"/>
      <c r="I3" s="251"/>
      <c r="J3" s="251"/>
      <c r="K3" s="254"/>
      <c r="L3" s="254"/>
      <c r="M3" s="252"/>
      <c r="N3" s="211"/>
    </row>
    <row r="4" spans="1:14" ht="5.0999999999999996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5.0999999999999996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/>
      <c r="B6" s="314"/>
      <c r="C6" s="270"/>
      <c r="D6" s="270"/>
      <c r="E6" s="270"/>
      <c r="F6" s="270"/>
      <c r="G6" s="270"/>
      <c r="H6" s="270"/>
      <c r="I6" s="270"/>
      <c r="J6" s="270"/>
      <c r="K6" s="270"/>
      <c r="L6" s="270"/>
      <c r="M6" s="315"/>
      <c r="N6" s="1"/>
    </row>
    <row r="7" spans="1:14" x14ac:dyDescent="0.25">
      <c r="B7" s="19"/>
      <c r="M7" s="316"/>
    </row>
    <row r="8" spans="1:14" x14ac:dyDescent="0.25">
      <c r="B8" s="19"/>
      <c r="M8" s="316"/>
    </row>
    <row r="9" spans="1:14" x14ac:dyDescent="0.25">
      <c r="B9" s="19"/>
      <c r="M9" s="316"/>
    </row>
    <row r="10" spans="1:14" x14ac:dyDescent="0.25">
      <c r="B10" s="19"/>
      <c r="M10" s="316"/>
    </row>
    <row r="11" spans="1:14" x14ac:dyDescent="0.25">
      <c r="B11" s="19"/>
      <c r="M11" s="316"/>
    </row>
    <row r="12" spans="1:14" x14ac:dyDescent="0.25">
      <c r="B12" s="19"/>
      <c r="M12" s="316"/>
    </row>
    <row r="13" spans="1:14" x14ac:dyDescent="0.25">
      <c r="B13" s="19"/>
      <c r="M13" s="316"/>
    </row>
    <row r="14" spans="1:14" x14ac:dyDescent="0.25">
      <c r="B14" s="19"/>
      <c r="M14" s="316"/>
    </row>
    <row r="15" spans="1:14" x14ac:dyDescent="0.25">
      <c r="B15" s="19"/>
      <c r="M15" s="316"/>
    </row>
    <row r="16" spans="1:14" x14ac:dyDescent="0.25">
      <c r="B16" s="19"/>
      <c r="M16" s="316"/>
    </row>
    <row r="17" spans="2:13" x14ac:dyDescent="0.25">
      <c r="B17" s="19"/>
      <c r="M17" s="316"/>
    </row>
    <row r="18" spans="2:13" x14ac:dyDescent="0.25">
      <c r="B18" s="19"/>
      <c r="M18" s="316"/>
    </row>
    <row r="19" spans="2:13" x14ac:dyDescent="0.25">
      <c r="B19" s="19"/>
      <c r="M19" s="316"/>
    </row>
    <row r="20" spans="2:13" x14ac:dyDescent="0.25">
      <c r="B20" s="19"/>
      <c r="M20" s="316"/>
    </row>
    <row r="21" spans="2:13" x14ac:dyDescent="0.25">
      <c r="B21" s="19"/>
      <c r="M21" s="316"/>
    </row>
    <row r="22" spans="2:13" x14ac:dyDescent="0.25">
      <c r="B22" s="19"/>
      <c r="M22" s="316"/>
    </row>
    <row r="23" spans="2:13" x14ac:dyDescent="0.25">
      <c r="B23" s="19"/>
      <c r="M23" s="316"/>
    </row>
    <row r="24" spans="2:13" x14ac:dyDescent="0.25">
      <c r="B24" s="19"/>
      <c r="M24" s="316"/>
    </row>
    <row r="25" spans="2:13" x14ac:dyDescent="0.25">
      <c r="B25" s="19"/>
      <c r="M25" s="316"/>
    </row>
    <row r="26" spans="2:13" x14ac:dyDescent="0.25">
      <c r="B26" s="19"/>
      <c r="M26" s="316"/>
    </row>
    <row r="27" spans="2:13" x14ac:dyDescent="0.25">
      <c r="B27" s="19"/>
      <c r="M27" s="316"/>
    </row>
    <row r="28" spans="2:13" x14ac:dyDescent="0.25">
      <c r="B28" s="19"/>
      <c r="M28" s="316"/>
    </row>
    <row r="29" spans="2:13" x14ac:dyDescent="0.25">
      <c r="B29" s="19"/>
      <c r="M29" s="316"/>
    </row>
    <row r="30" spans="2:13" x14ac:dyDescent="0.25">
      <c r="B30" s="19"/>
      <c r="M30" s="316"/>
    </row>
    <row r="31" spans="2:13" x14ac:dyDescent="0.25">
      <c r="B31" s="19"/>
      <c r="M31" s="316"/>
    </row>
    <row r="32" spans="2:13" x14ac:dyDescent="0.25">
      <c r="B32" s="19"/>
      <c r="M32" s="316"/>
    </row>
    <row r="33" spans="2:13" x14ac:dyDescent="0.25">
      <c r="B33" s="317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9"/>
    </row>
    <row r="34" spans="2:13" ht="7.15" customHeight="1" x14ac:dyDescent="0.25"/>
    <row r="35" spans="2:13" s="2" customFormat="1" ht="23.1" customHeight="1" x14ac:dyDescent="0.25">
      <c r="B35" s="243"/>
      <c r="C35" s="244"/>
      <c r="D35" s="236"/>
      <c r="E35" s="264"/>
      <c r="F35" s="264"/>
      <c r="G35" s="264"/>
      <c r="H35" s="244"/>
      <c r="I35" s="244"/>
      <c r="J35" s="244"/>
      <c r="K35" s="244"/>
      <c r="L35" s="244"/>
      <c r="M35" s="245"/>
    </row>
  </sheetData>
  <sheetProtection algorithmName="SHA-512" hashValue="8D6ccwR99TF0vMAQ1fuqISVerKvWRKd1Jpe2emWmMxfqL80r+F+5oLDDWJzi/7QUSyo6YGFCffWCoy6tezxQ7g==" saltValue="kFLT6m7Pl18J5SEBWZFMCA==" spinCount="100000" sheet="1" objects="1" scenarios="1"/>
  <printOptions horizontalCentered="1" verticalCentered="1"/>
  <pageMargins left="0.31496062992125984" right="0.31496062992125984" top="0.31496062992125984" bottom="0.31496062992125984" header="0.31496062992125984" footer="0.31496062992125984"/>
  <pageSetup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2A579-014C-4FD3-AF03-BA77908F9E0A}">
  <sheetPr codeName="Sheet3">
    <pageSetUpPr autoPageBreaks="0" fitToPage="1"/>
  </sheetPr>
  <dimension ref="A1:AF39"/>
  <sheetViews>
    <sheetView showGridLines="0" showRowColHeaders="0" zoomScaleNormal="100" zoomScaleSheetLayoutView="85" workbookViewId="0">
      <pane ySplit="4" topLeftCell="A5" activePane="bottomLeft" state="frozen"/>
      <selection activeCell="N8" sqref="N8"/>
      <selection pane="bottomLeft" activeCell="A5" sqref="A5"/>
    </sheetView>
  </sheetViews>
  <sheetFormatPr defaultColWidth="8.85546875" defaultRowHeight="15" x14ac:dyDescent="0.25"/>
  <cols>
    <col min="1" max="2" width="3.7109375" style="5" customWidth="1"/>
    <col min="3" max="3" width="31.28515625" style="5" customWidth="1"/>
    <col min="4" max="4" width="25.42578125" style="5" customWidth="1"/>
    <col min="5" max="5" width="3.7109375" style="5" customWidth="1"/>
    <col min="6" max="6" width="18.7109375" style="5" customWidth="1"/>
    <col min="7" max="7" width="3.7109375" style="5" customWidth="1"/>
    <col min="8" max="8" width="5.28515625" style="5" hidden="1" customWidth="1"/>
    <col min="9" max="9" width="25.7109375" style="32" hidden="1" customWidth="1"/>
    <col min="10" max="10" width="30.7109375" style="5" hidden="1" customWidth="1"/>
    <col min="11" max="11" width="5.28515625" style="5" hidden="1" customWidth="1"/>
    <col min="12" max="12" width="25.7109375" style="32" hidden="1" customWidth="1"/>
    <col min="13" max="13" width="30.7109375" style="5" hidden="1" customWidth="1"/>
    <col min="14" max="14" width="5.28515625" style="5" hidden="1" customWidth="1"/>
    <col min="15" max="15" width="25.7109375" style="32" hidden="1" customWidth="1"/>
    <col min="16" max="16" width="30.7109375" style="5" hidden="1" customWidth="1"/>
    <col min="17" max="17" width="5.28515625" style="5" hidden="1" customWidth="1"/>
    <col min="18" max="18" width="25.7109375" style="32" customWidth="1"/>
    <col min="19" max="19" width="30.7109375" style="5" customWidth="1"/>
    <col min="20" max="20" width="5.28515625" style="5" hidden="1" customWidth="1"/>
    <col min="21" max="21" width="25.7109375" style="32" hidden="1" customWidth="1"/>
    <col min="22" max="22" width="30.7109375" style="5" hidden="1" customWidth="1"/>
    <col min="23" max="23" width="5.28515625" style="5" hidden="1" customWidth="1"/>
    <col min="24" max="24" width="25.7109375" style="32" hidden="1" customWidth="1"/>
    <col min="25" max="25" width="30.7109375" style="5" hidden="1" customWidth="1"/>
    <col min="26" max="26" width="5.28515625" style="5" hidden="1" customWidth="1"/>
    <col min="27" max="27" width="25.7109375" style="32" hidden="1" customWidth="1"/>
    <col min="28" max="28" width="30.7109375" style="5" hidden="1" customWidth="1"/>
    <col min="29" max="29" width="5.28515625" style="5" hidden="1" customWidth="1"/>
    <col min="30" max="30" width="25.7109375" style="32" hidden="1" customWidth="1"/>
    <col min="31" max="31" width="30.7109375" style="5" hidden="1" customWidth="1"/>
    <col min="32" max="32" width="3.7109375" style="5" customWidth="1"/>
    <col min="33" max="33" width="1.7109375" style="5" customWidth="1"/>
    <col min="34" max="34" width="13.5703125" style="5" bestFit="1" customWidth="1"/>
    <col min="35" max="35" width="8.85546875" style="5"/>
    <col min="36" max="39" width="10.7109375" style="5" customWidth="1"/>
    <col min="40" max="16384" width="8.85546875" style="5"/>
  </cols>
  <sheetData>
    <row r="1" spans="1:32" s="2" customFormat="1" ht="6.75" customHeight="1" x14ac:dyDescent="0.25">
      <c r="B1" s="3"/>
      <c r="E1" s="4"/>
      <c r="F1" s="4"/>
      <c r="G1" s="4"/>
      <c r="H1" s="4"/>
      <c r="I1" s="4"/>
      <c r="L1" s="4"/>
      <c r="O1" s="4"/>
      <c r="R1" s="4"/>
      <c r="U1" s="4"/>
      <c r="X1" s="4"/>
      <c r="AA1" s="4"/>
      <c r="AD1" s="4"/>
    </row>
    <row r="2" spans="1:32" s="203" customFormat="1" ht="20.100000000000001" customHeight="1" x14ac:dyDescent="0.25">
      <c r="B2" s="246"/>
      <c r="C2" s="256" t="s">
        <v>0</v>
      </c>
      <c r="D2" s="247"/>
      <c r="E2" s="247"/>
      <c r="F2" s="247"/>
      <c r="G2" s="247"/>
      <c r="H2" s="247"/>
      <c r="I2" s="248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9"/>
    </row>
    <row r="3" spans="1:32" s="208" customFormat="1" ht="24" customHeight="1" x14ac:dyDescent="0.25">
      <c r="B3" s="250"/>
      <c r="C3" s="259" t="s">
        <v>1</v>
      </c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1"/>
      <c r="AD3" s="251"/>
      <c r="AE3" s="251"/>
      <c r="AF3" s="252"/>
    </row>
    <row r="4" spans="1:32" ht="5.0999999999999996" customHeight="1" x14ac:dyDescent="0.25">
      <c r="A4" s="1"/>
      <c r="B4" s="1"/>
      <c r="C4" s="1"/>
      <c r="D4" s="1"/>
      <c r="E4" s="1"/>
      <c r="F4" s="1"/>
      <c r="G4" s="1"/>
      <c r="H4" s="1"/>
      <c r="I4" s="35"/>
      <c r="J4" s="1"/>
      <c r="K4" s="1"/>
      <c r="L4" s="35"/>
    </row>
    <row r="5" spans="1:32" ht="5.0999999999999996" customHeight="1" x14ac:dyDescent="0.25">
      <c r="A5" s="1"/>
      <c r="B5" s="1"/>
      <c r="C5" s="1"/>
      <c r="D5" s="1"/>
      <c r="E5" s="1"/>
      <c r="F5" s="1"/>
      <c r="G5" s="1"/>
      <c r="H5" s="1"/>
      <c r="I5" s="35"/>
      <c r="J5" s="1"/>
      <c r="K5" s="1"/>
      <c r="L5" s="35"/>
    </row>
    <row r="6" spans="1:32" x14ac:dyDescent="0.25">
      <c r="A6" s="1"/>
      <c r="B6" s="6"/>
      <c r="C6" s="7"/>
      <c r="D6" s="7"/>
      <c r="E6" s="7"/>
      <c r="F6" s="7"/>
      <c r="G6" s="7"/>
      <c r="H6" s="7"/>
      <c r="I6" s="36"/>
      <c r="J6" s="7"/>
      <c r="K6" s="7"/>
      <c r="L6" s="38"/>
      <c r="M6" s="7"/>
      <c r="N6" s="7"/>
      <c r="O6" s="36"/>
      <c r="P6" s="7"/>
      <c r="Q6" s="7"/>
      <c r="R6" s="36"/>
      <c r="S6" s="7"/>
      <c r="T6" s="7"/>
      <c r="U6" s="36"/>
      <c r="V6" s="7"/>
      <c r="W6" s="7"/>
      <c r="X6" s="36"/>
      <c r="Y6" s="7"/>
      <c r="Z6" s="7"/>
      <c r="AA6" s="36"/>
      <c r="AB6" s="7"/>
      <c r="AC6" s="7"/>
      <c r="AD6" s="36"/>
      <c r="AE6" s="7"/>
      <c r="AF6" s="8"/>
    </row>
    <row r="7" spans="1:32" s="2" customFormat="1" ht="20.100000000000001" customHeight="1" x14ac:dyDescent="0.25">
      <c r="B7" s="13"/>
      <c r="C7" s="24" t="s">
        <v>1</v>
      </c>
      <c r="D7" s="24"/>
      <c r="E7"/>
      <c r="F7"/>
      <c r="G7" s="42"/>
      <c r="H7" s="43"/>
      <c r="I7" s="242" t="s">
        <v>104</v>
      </c>
      <c r="J7" s="242" t="s">
        <v>108</v>
      </c>
      <c r="K7" s="43"/>
      <c r="L7" s="242" t="s">
        <v>104</v>
      </c>
      <c r="M7" s="242" t="s">
        <v>108</v>
      </c>
      <c r="N7" s="43"/>
      <c r="O7" s="242" t="s">
        <v>104</v>
      </c>
      <c r="P7" s="242" t="s">
        <v>108</v>
      </c>
      <c r="Q7" s="43"/>
      <c r="R7" s="242" t="s">
        <v>104</v>
      </c>
      <c r="S7" s="242" t="s">
        <v>108</v>
      </c>
      <c r="T7" s="43"/>
      <c r="U7" s="242" t="s">
        <v>104</v>
      </c>
      <c r="V7" s="242" t="s">
        <v>108</v>
      </c>
      <c r="W7" s="43"/>
      <c r="X7" s="242" t="s">
        <v>104</v>
      </c>
      <c r="Y7" s="242" t="s">
        <v>108</v>
      </c>
      <c r="Z7" s="43"/>
      <c r="AA7" s="242" t="s">
        <v>104</v>
      </c>
      <c r="AB7" s="242" t="s">
        <v>108</v>
      </c>
      <c r="AC7" s="43"/>
      <c r="AD7" s="242" t="s">
        <v>104</v>
      </c>
      <c r="AE7" s="242" t="s">
        <v>108</v>
      </c>
      <c r="AF7" s="20"/>
    </row>
    <row r="8" spans="1:32" x14ac:dyDescent="0.25">
      <c r="B8" s="9"/>
      <c r="C8" s="266" t="s">
        <v>8</v>
      </c>
      <c r="D8" s="202" t="s">
        <v>164</v>
      </c>
      <c r="E8"/>
      <c r="F8"/>
      <c r="G8" s="42"/>
      <c r="H8" s="137">
        <f>IF(LEN(I8)=0,"",COUNTA(I8:I$8))</f>
        <v>1</v>
      </c>
      <c r="I8" s="239" t="s">
        <v>137</v>
      </c>
      <c r="J8" s="240" t="s">
        <v>138</v>
      </c>
      <c r="K8" s="137">
        <f>IF(LEN(L8)=0,"",COUNTA(L8:L$8))</f>
        <v>1</v>
      </c>
      <c r="L8" s="239" t="s">
        <v>145</v>
      </c>
      <c r="M8" s="240" t="s">
        <v>146</v>
      </c>
      <c r="N8" s="137">
        <f>IF(LEN(O8)=0,"",COUNTA(O8:O$8))</f>
        <v>1</v>
      </c>
      <c r="O8" s="239" t="s">
        <v>153</v>
      </c>
      <c r="P8" s="240" t="s">
        <v>154</v>
      </c>
      <c r="Q8" s="137">
        <f>IF(LEN(R8)=0,"",COUNTA(R8:R$8))</f>
        <v>1</v>
      </c>
      <c r="R8" s="239" t="s">
        <v>159</v>
      </c>
      <c r="S8" s="240" t="s">
        <v>138</v>
      </c>
      <c r="T8" s="137" t="str">
        <f>IF(LEN(U8)=0,"",COUNTA(U8:U$8))</f>
        <v/>
      </c>
      <c r="U8" s="239"/>
      <c r="V8" s="240"/>
      <c r="W8" s="137" t="str">
        <f>IF(LEN(X8)=0,"",COUNTA(X8:X$8))</f>
        <v/>
      </c>
      <c r="X8" s="239"/>
      <c r="Y8" s="240"/>
      <c r="Z8" s="137" t="str">
        <f>IF(LEN(AA8)=0,"",COUNTA(AA8:AA$8))</f>
        <v/>
      </c>
      <c r="AA8" s="239"/>
      <c r="AB8" s="240"/>
      <c r="AC8" s="137" t="str">
        <f>IF(LEN(AD8)=0,"",COUNTA(AD8:AD$8))</f>
        <v/>
      </c>
      <c r="AD8" s="239"/>
      <c r="AE8" s="240"/>
      <c r="AF8" s="20"/>
    </row>
    <row r="9" spans="1:32" x14ac:dyDescent="0.25">
      <c r="B9" s="9"/>
      <c r="C9" s="266" t="s">
        <v>2</v>
      </c>
      <c r="D9" s="202">
        <v>2</v>
      </c>
      <c r="E9"/>
      <c r="F9"/>
      <c r="G9" s="42"/>
      <c r="H9" s="137">
        <f>IF(LEN(I9)=0,"",COUNTA(I$8:I9))</f>
        <v>2</v>
      </c>
      <c r="I9" s="239" t="s">
        <v>139</v>
      </c>
      <c r="J9" s="240" t="s">
        <v>140</v>
      </c>
      <c r="K9" s="137">
        <f>IF(LEN(L9)=0,"",COUNTA(L$8:L9))</f>
        <v>2</v>
      </c>
      <c r="L9" s="239" t="s">
        <v>147</v>
      </c>
      <c r="M9" s="240" t="s">
        <v>148</v>
      </c>
      <c r="N9" s="137">
        <f>IF(LEN(O9)=0,"",COUNTA(O$8:O9))</f>
        <v>2</v>
      </c>
      <c r="O9" s="239" t="s">
        <v>155</v>
      </c>
      <c r="P9" s="240" t="s">
        <v>156</v>
      </c>
      <c r="Q9" s="137">
        <f>IF(LEN(R9)=0,"",COUNTA(R$8:R9))</f>
        <v>2</v>
      </c>
      <c r="R9" s="239" t="s">
        <v>160</v>
      </c>
      <c r="S9" s="240" t="s">
        <v>140</v>
      </c>
      <c r="T9" s="137" t="str">
        <f>IF(LEN(U9)=0,"",COUNTA(U$8:U9))</f>
        <v/>
      </c>
      <c r="U9" s="239"/>
      <c r="V9" s="240"/>
      <c r="W9" s="137" t="str">
        <f>IF(LEN(X9)=0,"",COUNTA(X$8:X9))</f>
        <v/>
      </c>
      <c r="X9" s="239"/>
      <c r="Y9" s="240"/>
      <c r="Z9" s="137" t="str">
        <f>IF(LEN(AA9)=0,"",COUNTA(AA$8:AA9))</f>
        <v/>
      </c>
      <c r="AA9" s="239"/>
      <c r="AB9" s="240"/>
      <c r="AC9" s="137" t="str">
        <f>IF(LEN(AD9)=0,"",COUNTA(AD$8:AD9))</f>
        <v/>
      </c>
      <c r="AD9" s="239"/>
      <c r="AE9" s="240"/>
      <c r="AF9" s="20"/>
    </row>
    <row r="10" spans="1:32" x14ac:dyDescent="0.25">
      <c r="B10" s="9"/>
      <c r="C10" s="266" t="s">
        <v>30</v>
      </c>
      <c r="D10" s="25">
        <v>3</v>
      </c>
      <c r="E10"/>
      <c r="F10"/>
      <c r="G10" s="42"/>
      <c r="H10" s="137">
        <f>IF(LEN(I10)=0,"",COUNTA(I$8:I10))</f>
        <v>3</v>
      </c>
      <c r="I10" s="239" t="s">
        <v>141</v>
      </c>
      <c r="J10" s="240" t="s">
        <v>142</v>
      </c>
      <c r="K10" s="137">
        <f>IF(LEN(L10)=0,"",COUNTA(L$8:L10))</f>
        <v>3</v>
      </c>
      <c r="L10" s="239" t="s">
        <v>149</v>
      </c>
      <c r="M10" s="240" t="s">
        <v>150</v>
      </c>
      <c r="N10" s="137">
        <f>IF(LEN(O10)=0,"",COUNTA(O$8:O10))</f>
        <v>3</v>
      </c>
      <c r="O10" s="239" t="s">
        <v>157</v>
      </c>
      <c r="P10" s="240" t="s">
        <v>142</v>
      </c>
      <c r="Q10" s="137">
        <f>IF(LEN(R10)=0,"",COUNTA(R$8:R10))</f>
        <v>3</v>
      </c>
      <c r="R10" s="239" t="s">
        <v>161</v>
      </c>
      <c r="S10" s="240" t="s">
        <v>142</v>
      </c>
      <c r="T10" s="137" t="str">
        <f>IF(LEN(U10)=0,"",COUNTA(U$8:U10))</f>
        <v/>
      </c>
      <c r="U10" s="239"/>
      <c r="V10" s="240"/>
      <c r="W10" s="137" t="str">
        <f>IF(LEN(X10)=0,"",COUNTA(X$8:X10))</f>
        <v/>
      </c>
      <c r="X10" s="239"/>
      <c r="Y10" s="240"/>
      <c r="Z10" s="137" t="str">
        <f>IF(LEN(AA10)=0,"",COUNTA(AA$8:AA10))</f>
        <v/>
      </c>
      <c r="AA10" s="239"/>
      <c r="AB10" s="240"/>
      <c r="AC10" s="137" t="str">
        <f>IF(LEN(AD10)=0,"",COUNTA(AD$8:AD10))</f>
        <v/>
      </c>
      <c r="AD10" s="239"/>
      <c r="AE10" s="240"/>
      <c r="AF10" s="20"/>
    </row>
    <row r="11" spans="1:32" x14ac:dyDescent="0.25">
      <c r="B11" s="9"/>
      <c r="C11" s="266" t="s">
        <v>31</v>
      </c>
      <c r="D11" s="25">
        <v>2</v>
      </c>
      <c r="E11"/>
      <c r="F11"/>
      <c r="G11" s="42"/>
      <c r="H11" s="137">
        <f>IF(LEN(I11)=0,"",COUNTA(I$8:I11))</f>
        <v>4</v>
      </c>
      <c r="I11" s="239" t="s">
        <v>143</v>
      </c>
      <c r="J11" s="240" t="s">
        <v>144</v>
      </c>
      <c r="K11" s="137">
        <f>IF(LEN(L11)=0,"",COUNTA(L$8:L11))</f>
        <v>4</v>
      </c>
      <c r="L11" s="239" t="s">
        <v>151</v>
      </c>
      <c r="M11" s="240" t="s">
        <v>152</v>
      </c>
      <c r="N11" s="137">
        <f>IF(LEN(O11)=0,"",COUNTA(O$8:O11))</f>
        <v>4</v>
      </c>
      <c r="O11" s="239" t="s">
        <v>158</v>
      </c>
      <c r="P11" s="240" t="s">
        <v>144</v>
      </c>
      <c r="Q11" s="137">
        <f>IF(LEN(R11)=0,"",COUNTA(R$8:R11))</f>
        <v>4</v>
      </c>
      <c r="R11" s="239" t="s">
        <v>162</v>
      </c>
      <c r="S11" s="240" t="s">
        <v>144</v>
      </c>
      <c r="T11" s="137" t="str">
        <f>IF(LEN(U11)=0,"",COUNTA(U$8:U11))</f>
        <v/>
      </c>
      <c r="U11" s="239"/>
      <c r="V11" s="240"/>
      <c r="W11" s="137" t="str">
        <f>IF(LEN(X11)=0,"",COUNTA(X$8:X11))</f>
        <v/>
      </c>
      <c r="X11" s="239"/>
      <c r="Y11" s="240"/>
      <c r="Z11" s="137" t="str">
        <f>IF(LEN(AA11)=0,"",COUNTA(AA$8:AA11))</f>
        <v/>
      </c>
      <c r="AA11" s="239"/>
      <c r="AB11" s="240"/>
      <c r="AC11" s="137" t="str">
        <f>IF(LEN(AD11)=0,"",COUNTA(AD$8:AD11))</f>
        <v/>
      </c>
      <c r="AD11" s="239"/>
      <c r="AE11" s="240"/>
      <c r="AF11" s="20"/>
    </row>
    <row r="12" spans="1:32" x14ac:dyDescent="0.25">
      <c r="B12" s="9"/>
      <c r="C12" s="266" t="s">
        <v>115</v>
      </c>
      <c r="D12" s="25">
        <v>1</v>
      </c>
      <c r="E12"/>
      <c r="F12"/>
      <c r="G12" s="42"/>
      <c r="H12" s="137" t="str">
        <f>IF(LEN(I12)=0,"",COUNTA(I$8:I12))</f>
        <v/>
      </c>
      <c r="I12" s="239"/>
      <c r="J12" s="240"/>
      <c r="K12" s="137" t="str">
        <f>IF(LEN(L12)=0,"",COUNTA(L$8:L12))</f>
        <v/>
      </c>
      <c r="L12" s="239"/>
      <c r="M12" s="240"/>
      <c r="N12" s="137" t="str">
        <f>IF(LEN(O12)=0,"",COUNTA(O$8:O12))</f>
        <v/>
      </c>
      <c r="O12" s="239"/>
      <c r="P12" s="240"/>
      <c r="Q12" s="137" t="str">
        <f>IF(LEN(R12)=0,"",COUNTA(R$8:R12))</f>
        <v/>
      </c>
      <c r="R12" s="239"/>
      <c r="S12" s="240"/>
      <c r="T12" s="137" t="str">
        <f>IF(LEN(U12)=0,"",COUNTA(U$8:U12))</f>
        <v/>
      </c>
      <c r="U12" s="239"/>
      <c r="V12" s="240"/>
      <c r="W12" s="137" t="str">
        <f>IF(LEN(X12)=0,"",COUNTA(X$8:X12))</f>
        <v/>
      </c>
      <c r="X12" s="239"/>
      <c r="Y12" s="240"/>
      <c r="Z12" s="137" t="str">
        <f>IF(LEN(AA12)=0,"",COUNTA(AA$8:AA12))</f>
        <v/>
      </c>
      <c r="AA12" s="239"/>
      <c r="AB12" s="240"/>
      <c r="AC12" s="137" t="str">
        <f>IF(LEN(AD12)=0,"",COUNTA(AD$8:AD12))</f>
        <v/>
      </c>
      <c r="AD12" s="239"/>
      <c r="AE12" s="240"/>
      <c r="AF12" s="20"/>
    </row>
    <row r="13" spans="1:32" x14ac:dyDescent="0.25">
      <c r="B13" s="9"/>
      <c r="C13" s="266" t="s">
        <v>24</v>
      </c>
      <c r="D13" s="25">
        <v>0</v>
      </c>
      <c r="E13"/>
      <c r="F13"/>
      <c r="G13" s="42"/>
      <c r="H13" s="137" t="str">
        <f>IF(LEN(I13)=0,"",COUNTA(I$8:I13))</f>
        <v/>
      </c>
      <c r="I13" s="239"/>
      <c r="J13" s="240"/>
      <c r="K13" s="137" t="str">
        <f>IF(LEN(L13)=0,"",COUNTA(L$8:L13))</f>
        <v/>
      </c>
      <c r="L13" s="239"/>
      <c r="M13" s="240"/>
      <c r="N13" s="137" t="str">
        <f>IF(LEN(O13)=0,"",COUNTA(O$8:O13))</f>
        <v/>
      </c>
      <c r="O13" s="239"/>
      <c r="P13" s="240"/>
      <c r="Q13" s="137" t="str">
        <f>IF(LEN(R13)=0,"",COUNTA(R$8:R13))</f>
        <v/>
      </c>
      <c r="R13" s="239"/>
      <c r="S13" s="240"/>
      <c r="T13" s="137" t="str">
        <f>IF(LEN(U13)=0,"",COUNTA(U$8:U13))</f>
        <v/>
      </c>
      <c r="U13" s="239"/>
      <c r="V13" s="240"/>
      <c r="W13" s="137" t="str">
        <f>IF(LEN(X13)=0,"",COUNTA(X$8:X13))</f>
        <v/>
      </c>
      <c r="X13" s="239"/>
      <c r="Y13" s="240"/>
      <c r="Z13" s="137" t="str">
        <f>IF(LEN(AA13)=0,"",COUNTA(AA$8:AA13))</f>
        <v/>
      </c>
      <c r="AA13" s="239"/>
      <c r="AB13" s="240"/>
      <c r="AC13" s="137" t="str">
        <f>IF(LEN(AD13)=0,"",COUNTA(AD$8:AD13))</f>
        <v/>
      </c>
      <c r="AD13" s="239"/>
      <c r="AE13" s="240"/>
      <c r="AF13" s="20"/>
    </row>
    <row r="14" spans="1:32" x14ac:dyDescent="0.25">
      <c r="B14" s="9"/>
      <c r="C14" s="266" t="s">
        <v>25</v>
      </c>
      <c r="D14" s="25">
        <v>3</v>
      </c>
      <c r="E14"/>
      <c r="F14"/>
      <c r="G14" s="42"/>
      <c r="H14" s="137" t="str">
        <f>IF(LEN(I14)=0,"",COUNTA(I$8:I14))</f>
        <v/>
      </c>
      <c r="I14" s="239"/>
      <c r="J14" s="240"/>
      <c r="K14" s="137" t="str">
        <f>IF(LEN(L14)=0,"",COUNTA(L$8:L14))</f>
        <v/>
      </c>
      <c r="L14" s="239"/>
      <c r="M14" s="240"/>
      <c r="N14" s="137" t="str">
        <f>IF(LEN(O14)=0,"",COUNTA(O$8:O14))</f>
        <v/>
      </c>
      <c r="O14" s="239"/>
      <c r="P14" s="240"/>
      <c r="Q14" s="137" t="str">
        <f>IF(LEN(R14)=0,"",COUNTA(R$8:R14))</f>
        <v/>
      </c>
      <c r="R14" s="239"/>
      <c r="S14" s="240"/>
      <c r="T14" s="137" t="str">
        <f>IF(LEN(U14)=0,"",COUNTA(U$8:U14))</f>
        <v/>
      </c>
      <c r="U14" s="239"/>
      <c r="V14" s="240"/>
      <c r="W14" s="137" t="str">
        <f>IF(LEN(X14)=0,"",COUNTA(X$8:X14))</f>
        <v/>
      </c>
      <c r="X14" s="239"/>
      <c r="Y14" s="240"/>
      <c r="Z14" s="137" t="str">
        <f>IF(LEN(AA14)=0,"",COUNTA(AA$8:AA14))</f>
        <v/>
      </c>
      <c r="AA14" s="239"/>
      <c r="AB14" s="240"/>
      <c r="AC14" s="137" t="str">
        <f>IF(LEN(AD14)=0,"",COUNTA(AD$8:AD14))</f>
        <v/>
      </c>
      <c r="AD14" s="239"/>
      <c r="AE14" s="240"/>
      <c r="AF14" s="20"/>
    </row>
    <row r="15" spans="1:32" x14ac:dyDescent="0.25">
      <c r="B15" s="9"/>
      <c r="C15" s="266" t="s">
        <v>26</v>
      </c>
      <c r="D15" s="25">
        <v>2</v>
      </c>
      <c r="E15"/>
      <c r="F15"/>
      <c r="G15" s="42"/>
      <c r="H15" s="137" t="str">
        <f>IF(LEN(I15)=0,"",COUNTA(I$8:I15))</f>
        <v/>
      </c>
      <c r="I15" s="239"/>
      <c r="J15" s="240"/>
      <c r="K15" s="137" t="str">
        <f>IF(LEN(L15)=0,"",COUNTA(L$8:L15))</f>
        <v/>
      </c>
      <c r="L15" s="239"/>
      <c r="M15" s="240"/>
      <c r="N15" s="137" t="str">
        <f>IF(LEN(O15)=0,"",COUNTA(O$8:O15))</f>
        <v/>
      </c>
      <c r="O15" s="239"/>
      <c r="P15" s="240"/>
      <c r="Q15" s="137" t="str">
        <f>IF(LEN(R15)=0,"",COUNTA(R$8:R15))</f>
        <v/>
      </c>
      <c r="R15" s="239"/>
      <c r="S15" s="240"/>
      <c r="T15" s="137" t="str">
        <f>IF(LEN(U15)=0,"",COUNTA(U$8:U15))</f>
        <v/>
      </c>
      <c r="U15" s="239"/>
      <c r="V15" s="240"/>
      <c r="W15" s="137" t="str">
        <f>IF(LEN(X15)=0,"",COUNTA(X$8:X15))</f>
        <v/>
      </c>
      <c r="X15" s="239"/>
      <c r="Y15" s="240"/>
      <c r="Z15" s="137" t="str">
        <f>IF(LEN(AA15)=0,"",COUNTA(AA$8:AA15))</f>
        <v/>
      </c>
      <c r="AA15" s="239"/>
      <c r="AB15" s="240"/>
      <c r="AC15" s="137" t="str">
        <f>IF(LEN(AD15)=0,"",COUNTA(AD$8:AD15))</f>
        <v/>
      </c>
      <c r="AD15" s="239"/>
      <c r="AE15" s="240"/>
      <c r="AF15" s="20"/>
    </row>
    <row r="16" spans="1:32" x14ac:dyDescent="0.25">
      <c r="B16" s="9"/>
      <c r="C16" s="266" t="s">
        <v>116</v>
      </c>
      <c r="D16" s="25">
        <v>1</v>
      </c>
      <c r="E16"/>
      <c r="F16"/>
      <c r="G16" s="42"/>
      <c r="H16" s="137" t="str">
        <f>IF(LEN(I16)=0,"",COUNTA(I$8:I16))</f>
        <v/>
      </c>
      <c r="I16" s="239"/>
      <c r="J16" s="240"/>
      <c r="K16" s="137" t="str">
        <f>IF(LEN(L16)=0,"",COUNTA(L$8:L16))</f>
        <v/>
      </c>
      <c r="L16" s="239"/>
      <c r="M16" s="240"/>
      <c r="N16" s="137" t="str">
        <f>IF(LEN(O16)=0,"",COUNTA(O$8:O16))</f>
        <v/>
      </c>
      <c r="O16" s="239"/>
      <c r="P16" s="240"/>
      <c r="Q16" s="137" t="str">
        <f>IF(LEN(R16)=0,"",COUNTA(R$8:R16))</f>
        <v/>
      </c>
      <c r="R16" s="239"/>
      <c r="S16" s="240"/>
      <c r="T16" s="137" t="str">
        <f>IF(LEN(U16)=0,"",COUNTA(U$8:U16))</f>
        <v/>
      </c>
      <c r="U16" s="239"/>
      <c r="V16" s="240"/>
      <c r="W16" s="137" t="str">
        <f>IF(LEN(X16)=0,"",COUNTA(X$8:X16))</f>
        <v/>
      </c>
      <c r="X16" s="239"/>
      <c r="Y16" s="240"/>
      <c r="Z16" s="137" t="str">
        <f>IF(LEN(AA16)=0,"",COUNTA(AA$8:AA16))</f>
        <v/>
      </c>
      <c r="AA16" s="239"/>
      <c r="AB16" s="240"/>
      <c r="AC16" s="137" t="str">
        <f>IF(LEN(AD16)=0,"",COUNTA(AD$8:AD16))</f>
        <v/>
      </c>
      <c r="AD16" s="239"/>
      <c r="AE16" s="240"/>
      <c r="AF16" s="20"/>
    </row>
    <row r="17" spans="2:32" x14ac:dyDescent="0.25">
      <c r="B17" s="9"/>
      <c r="C17" s="266" t="s">
        <v>27</v>
      </c>
      <c r="D17" s="25">
        <v>0</v>
      </c>
      <c r="E17"/>
      <c r="F17"/>
      <c r="G17" s="42"/>
      <c r="H17" s="137" t="str">
        <f>IF(LEN(I17)=0,"",COUNTA(I$8:I17))</f>
        <v/>
      </c>
      <c r="I17" s="239"/>
      <c r="J17" s="240"/>
      <c r="K17" s="137" t="str">
        <f>IF(LEN(L17)=0,"",COUNTA(L$8:L17))</f>
        <v/>
      </c>
      <c r="L17" s="239"/>
      <c r="M17" s="240"/>
      <c r="N17" s="137" t="str">
        <f>IF(LEN(O17)=0,"",COUNTA(O$8:O17))</f>
        <v/>
      </c>
      <c r="O17" s="239"/>
      <c r="P17" s="240"/>
      <c r="Q17" s="137" t="str">
        <f>IF(LEN(R17)=0,"",COUNTA(R$8:R17))</f>
        <v/>
      </c>
      <c r="R17" s="239"/>
      <c r="S17" s="240"/>
      <c r="T17" s="137" t="str">
        <f>IF(LEN(U17)=0,"",COUNTA(U$8:U17))</f>
        <v/>
      </c>
      <c r="U17" s="239"/>
      <c r="V17" s="240"/>
      <c r="W17" s="137" t="str">
        <f>IF(LEN(X17)=0,"",COUNTA(X$8:X17))</f>
        <v/>
      </c>
      <c r="X17" s="239"/>
      <c r="Y17" s="240"/>
      <c r="Z17" s="137" t="str">
        <f>IF(LEN(AA17)=0,"",COUNTA(AA$8:AA17))</f>
        <v/>
      </c>
      <c r="AA17" s="239"/>
      <c r="AB17" s="240"/>
      <c r="AC17" s="137" t="str">
        <f>IF(LEN(AD17)=0,"",COUNTA(AD$8:AD17))</f>
        <v/>
      </c>
      <c r="AD17" s="239"/>
      <c r="AE17" s="240"/>
      <c r="AF17" s="20"/>
    </row>
    <row r="18" spans="2:32" x14ac:dyDescent="0.25">
      <c r="B18" s="9"/>
      <c r="C18"/>
      <c r="D18"/>
      <c r="E18"/>
      <c r="F18"/>
      <c r="G18"/>
      <c r="H18"/>
      <c r="I18" s="44"/>
      <c r="J18"/>
      <c r="K18" s="10"/>
      <c r="L18" s="14"/>
      <c r="M18" s="10"/>
      <c r="N18" s="10"/>
      <c r="O18" s="14"/>
      <c r="P18" s="10"/>
      <c r="Q18" s="10"/>
      <c r="R18" s="14"/>
      <c r="S18" s="10"/>
      <c r="T18" s="10"/>
      <c r="U18" s="14"/>
      <c r="V18" s="10"/>
      <c r="W18" s="10"/>
      <c r="X18" s="14"/>
      <c r="Y18" s="10"/>
      <c r="Z18" s="10"/>
      <c r="AA18" s="14"/>
      <c r="AB18" s="10"/>
      <c r="AC18" s="10"/>
      <c r="AD18" s="14"/>
      <c r="AE18" s="10"/>
      <c r="AF18" s="20"/>
    </row>
    <row r="19" spans="2:32" s="4" customFormat="1" ht="15" customHeight="1" x14ac:dyDescent="0.25">
      <c r="B19" s="105"/>
      <c r="C19" s="23" t="s">
        <v>165</v>
      </c>
      <c r="D19" s="26"/>
      <c r="E19" s="33"/>
      <c r="F19" s="33"/>
      <c r="G19" s="33"/>
      <c r="H19" s="33"/>
      <c r="I19" s="33"/>
      <c r="J19" s="33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106"/>
    </row>
    <row r="20" spans="2:32" s="4" customFormat="1" ht="15" customHeight="1" x14ac:dyDescent="0.25">
      <c r="B20" s="105"/>
      <c r="C20" s="27" t="s">
        <v>3</v>
      </c>
      <c r="D20" s="28" t="s">
        <v>4</v>
      </c>
      <c r="E20" s="33"/>
      <c r="F20" s="33"/>
      <c r="G20" s="33"/>
      <c r="H20" s="33"/>
      <c r="I20" s="33"/>
      <c r="J20" s="33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106"/>
    </row>
    <row r="21" spans="2:32" s="4" customFormat="1" ht="15" customHeight="1" x14ac:dyDescent="0.25">
      <c r="B21" s="105"/>
      <c r="C21" s="265">
        <v>1</v>
      </c>
      <c r="D21" s="25" t="s">
        <v>19</v>
      </c>
      <c r="E21" s="33"/>
      <c r="F21" s="33"/>
      <c r="G21" s="33"/>
      <c r="H21" s="33"/>
      <c r="I21" s="33"/>
      <c r="J21" s="33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106"/>
    </row>
    <row r="22" spans="2:32" s="76" customFormat="1" ht="15" customHeight="1" x14ac:dyDescent="0.25">
      <c r="B22" s="107"/>
      <c r="C22" s="265">
        <v>2</v>
      </c>
      <c r="D22" s="25" t="s">
        <v>6</v>
      </c>
      <c r="E22" s="48"/>
      <c r="F22" s="48"/>
      <c r="G22" s="48"/>
      <c r="H22" s="48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108"/>
    </row>
    <row r="23" spans="2:32" s="76" customFormat="1" ht="15" customHeight="1" x14ac:dyDescent="0.25">
      <c r="B23" s="107"/>
      <c r="C23" s="265">
        <v>3</v>
      </c>
      <c r="D23" s="25" t="s">
        <v>7</v>
      </c>
      <c r="E23" s="48"/>
      <c r="F23" s="48"/>
      <c r="G23" s="48"/>
      <c r="H23" s="48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108"/>
    </row>
    <row r="24" spans="2:32" x14ac:dyDescent="0.25">
      <c r="B24" s="9"/>
      <c r="C24" s="265">
        <v>4</v>
      </c>
      <c r="D24" s="25" t="s">
        <v>5</v>
      </c>
      <c r="E24"/>
      <c r="F24"/>
      <c r="G24"/>
      <c r="H24"/>
      <c r="I24" s="104"/>
      <c r="J24" s="10"/>
      <c r="K24"/>
      <c r="L24" s="104"/>
      <c r="M24" s="10"/>
      <c r="N24"/>
      <c r="O24" s="104"/>
      <c r="P24" s="10"/>
      <c r="Q24"/>
      <c r="R24" s="104"/>
      <c r="S24" s="10"/>
      <c r="T24"/>
      <c r="U24" s="104"/>
      <c r="V24" s="10"/>
      <c r="W24"/>
      <c r="X24" s="104"/>
      <c r="Y24" s="10"/>
      <c r="Z24"/>
      <c r="AA24" s="104"/>
      <c r="AB24" s="10"/>
      <c r="AC24" s="10"/>
      <c r="AD24" s="104"/>
      <c r="AE24" s="10"/>
      <c r="AF24" s="20"/>
    </row>
    <row r="25" spans="2:32" x14ac:dyDescent="0.25">
      <c r="B25" s="9"/>
      <c r="C25" s="265">
        <v>5</v>
      </c>
      <c r="D25" s="25" t="s">
        <v>75</v>
      </c>
      <c r="E25"/>
      <c r="F25"/>
      <c r="G25"/>
      <c r="H25"/>
      <c r="I25" s="10"/>
      <c r="J25" s="10"/>
      <c r="K25"/>
      <c r="L25" s="10"/>
      <c r="M25" s="10"/>
      <c r="N25"/>
      <c r="O25" s="10"/>
      <c r="P25" s="10"/>
      <c r="Q25"/>
      <c r="R25" s="10"/>
      <c r="S25" s="10"/>
      <c r="T25"/>
      <c r="U25" s="10"/>
      <c r="V25" s="10"/>
      <c r="W25"/>
      <c r="X25" s="10"/>
      <c r="Y25" s="10"/>
      <c r="Z25"/>
      <c r="AA25" s="10"/>
      <c r="AB25" s="10"/>
      <c r="AC25" s="10"/>
      <c r="AD25" s="10"/>
      <c r="AE25" s="10"/>
      <c r="AF25" s="20"/>
    </row>
    <row r="26" spans="2:32" x14ac:dyDescent="0.25">
      <c r="B26" s="9"/>
      <c r="C26" s="10"/>
      <c r="D26" s="10"/>
      <c r="E26"/>
      <c r="F26"/>
      <c r="G26"/>
      <c r="H26"/>
      <c r="I26" s="10"/>
      <c r="J26" s="10"/>
      <c r="K26"/>
      <c r="L26" s="10"/>
      <c r="M26" s="10"/>
      <c r="N26"/>
      <c r="O26" s="10"/>
      <c r="P26" s="10"/>
      <c r="Q26"/>
      <c r="R26" s="10"/>
      <c r="S26" s="10"/>
      <c r="T26"/>
      <c r="U26" s="10"/>
      <c r="V26" s="10"/>
      <c r="W26"/>
      <c r="X26" s="10"/>
      <c r="Y26" s="10"/>
      <c r="Z26"/>
      <c r="AA26" s="10"/>
      <c r="AB26" s="10"/>
      <c r="AC26" s="10"/>
      <c r="AD26" s="10"/>
      <c r="AE26" s="10"/>
      <c r="AF26" s="20"/>
    </row>
    <row r="27" spans="2:32" x14ac:dyDescent="0.25">
      <c r="B27" s="9"/>
      <c r="C27" s="23" t="s">
        <v>32</v>
      </c>
      <c r="D27" s="26"/>
      <c r="E27"/>
      <c r="F27"/>
      <c r="G27"/>
      <c r="H27"/>
      <c r="I27" s="10"/>
      <c r="J27" s="10"/>
      <c r="K27"/>
      <c r="L27" s="10"/>
      <c r="M27" s="10"/>
      <c r="N27"/>
      <c r="O27" s="10"/>
      <c r="P27" s="10"/>
      <c r="Q27"/>
      <c r="R27" s="10"/>
      <c r="S27" s="10"/>
      <c r="T27"/>
      <c r="U27" s="10"/>
      <c r="V27" s="10"/>
      <c r="W27"/>
      <c r="X27" s="10"/>
      <c r="Y27" s="10"/>
      <c r="Z27"/>
      <c r="AA27" s="10"/>
      <c r="AB27" s="10"/>
      <c r="AC27" s="10"/>
      <c r="AD27" s="10"/>
      <c r="AE27" s="10"/>
      <c r="AF27" s="20"/>
    </row>
    <row r="28" spans="2:32" x14ac:dyDescent="0.25">
      <c r="B28" s="9"/>
      <c r="C28" s="27" t="s">
        <v>33</v>
      </c>
      <c r="D28" s="28" t="s">
        <v>34</v>
      </c>
      <c r="E28"/>
      <c r="F28"/>
      <c r="G28"/>
      <c r="H28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20"/>
    </row>
    <row r="29" spans="2:32" x14ac:dyDescent="0.25">
      <c r="B29" s="9"/>
      <c r="C29" s="202" t="s">
        <v>128</v>
      </c>
      <c r="D29" s="25">
        <v>2</v>
      </c>
      <c r="E29"/>
      <c r="F29"/>
      <c r="G29"/>
      <c r="H29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20"/>
    </row>
    <row r="30" spans="2:32" x14ac:dyDescent="0.25">
      <c r="B30" s="9"/>
      <c r="C30" s="202" t="s">
        <v>129</v>
      </c>
      <c r="D30" s="25">
        <v>2</v>
      </c>
      <c r="E3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20"/>
    </row>
    <row r="31" spans="2:32" x14ac:dyDescent="0.25">
      <c r="B31" s="9"/>
      <c r="C31" s="202" t="s">
        <v>130</v>
      </c>
      <c r="D31" s="25">
        <v>2</v>
      </c>
      <c r="E31" s="10"/>
      <c r="F31" s="10"/>
      <c r="G31" s="10"/>
      <c r="H31" s="10"/>
      <c r="I31" s="14"/>
      <c r="J31" s="10"/>
      <c r="K31" s="10"/>
      <c r="L31" s="14"/>
      <c r="M31" s="10"/>
      <c r="N31" s="10"/>
      <c r="O31" s="14"/>
      <c r="P31" s="10"/>
      <c r="Q31" s="10"/>
      <c r="R31" s="14"/>
      <c r="S31" s="10"/>
      <c r="T31" s="10"/>
      <c r="U31" s="14"/>
      <c r="V31" s="10"/>
      <c r="W31" s="10"/>
      <c r="X31" s="14"/>
      <c r="Y31" s="10"/>
      <c r="Z31" s="10"/>
      <c r="AA31" s="14"/>
      <c r="AB31" s="10"/>
      <c r="AC31" s="10"/>
      <c r="AD31" s="14"/>
      <c r="AE31" s="10"/>
      <c r="AF31" s="20"/>
    </row>
    <row r="32" spans="2:32" x14ac:dyDescent="0.25">
      <c r="B32" s="9"/>
      <c r="C32" s="202" t="s">
        <v>131</v>
      </c>
      <c r="D32" s="25">
        <v>2</v>
      </c>
      <c r="E32" s="10"/>
      <c r="F32" s="10"/>
      <c r="G32" s="10"/>
      <c r="H32" s="10"/>
      <c r="I32" s="14"/>
      <c r="J32" s="10"/>
      <c r="K32" s="10"/>
      <c r="L32" s="14"/>
      <c r="M32" s="10"/>
      <c r="N32" s="37"/>
      <c r="O32" s="31"/>
      <c r="P32" s="37"/>
      <c r="Q32" s="37"/>
      <c r="R32" s="31"/>
      <c r="S32" s="37"/>
      <c r="T32" s="37"/>
      <c r="U32" s="31"/>
      <c r="V32" s="37"/>
      <c r="W32" s="37"/>
      <c r="X32" s="31"/>
      <c r="Y32" s="37"/>
      <c r="Z32" s="37"/>
      <c r="AA32" s="31"/>
      <c r="AB32" s="37"/>
      <c r="AC32" s="37"/>
      <c r="AD32" s="31"/>
      <c r="AE32" s="37"/>
      <c r="AF32" s="39"/>
    </row>
    <row r="33" spans="2:32" s="2" customFormat="1" x14ac:dyDescent="0.25">
      <c r="B33" s="9"/>
      <c r="C33" s="303"/>
      <c r="D33" s="304"/>
      <c r="E33" s="10"/>
      <c r="F33" s="10"/>
      <c r="G33" s="10"/>
      <c r="H33" s="10"/>
      <c r="I33" s="14"/>
      <c r="J33" s="10"/>
      <c r="K33" s="10"/>
      <c r="L33" s="14"/>
      <c r="M33" s="10"/>
      <c r="N33" s="10"/>
      <c r="O33" s="14"/>
      <c r="P33" s="10"/>
      <c r="Q33" s="10"/>
      <c r="R33" s="14"/>
      <c r="S33" s="10"/>
      <c r="T33" s="10"/>
      <c r="U33" s="14"/>
      <c r="V33" s="10"/>
      <c r="W33" s="10"/>
      <c r="X33" s="14"/>
      <c r="Y33" s="10"/>
      <c r="Z33" s="10"/>
      <c r="AA33" s="14"/>
      <c r="AB33" s="10"/>
      <c r="AC33" s="10"/>
      <c r="AD33" s="14"/>
      <c r="AE33" s="10"/>
      <c r="AF33" s="20"/>
    </row>
    <row r="34" spans="2:32" x14ac:dyDescent="0.25">
      <c r="B34" s="9"/>
      <c r="C34" s="305"/>
      <c r="D34" s="306"/>
      <c r="E34" s="10"/>
      <c r="F34" s="10"/>
      <c r="G34" s="10"/>
      <c r="H34" s="10"/>
      <c r="I34" s="14"/>
      <c r="J34" s="10"/>
      <c r="K34" s="10"/>
      <c r="L34" s="14"/>
      <c r="M34" s="10"/>
      <c r="N34" s="10"/>
      <c r="O34" s="14"/>
      <c r="P34" s="10"/>
      <c r="Q34" s="10"/>
      <c r="R34" s="14"/>
      <c r="S34" s="10"/>
      <c r="T34" s="10"/>
      <c r="U34" s="14"/>
      <c r="V34" s="10"/>
      <c r="W34" s="10"/>
      <c r="X34" s="14"/>
      <c r="Y34" s="10"/>
      <c r="Z34" s="10"/>
      <c r="AA34" s="14"/>
      <c r="AB34" s="10"/>
      <c r="AC34" s="10"/>
      <c r="AD34" s="14"/>
      <c r="AE34" s="10"/>
      <c r="AF34" s="20"/>
    </row>
    <row r="35" spans="2:32" x14ac:dyDescent="0.25">
      <c r="B35" s="9"/>
      <c r="C35" s="305"/>
      <c r="D35" s="306"/>
      <c r="E35" s="10"/>
      <c r="F35" s="10"/>
      <c r="G35" s="10"/>
      <c r="H35" s="10"/>
      <c r="I35" s="14"/>
      <c r="J35" s="10"/>
      <c r="K35" s="10"/>
      <c r="L35" s="14"/>
      <c r="M35" s="10"/>
      <c r="N35" s="10"/>
      <c r="O35" s="14"/>
      <c r="P35" s="10"/>
      <c r="Q35" s="10"/>
      <c r="R35" s="14"/>
      <c r="S35" s="10"/>
      <c r="T35" s="10"/>
      <c r="U35" s="14"/>
      <c r="V35" s="10"/>
      <c r="W35" s="10"/>
      <c r="X35" s="14"/>
      <c r="Y35" s="10"/>
      <c r="Z35" s="10"/>
      <c r="AA35" s="14"/>
      <c r="AB35" s="10"/>
      <c r="AC35" s="10"/>
      <c r="AD35" s="14"/>
      <c r="AE35" s="10"/>
      <c r="AF35" s="20"/>
    </row>
    <row r="36" spans="2:32" x14ac:dyDescent="0.25">
      <c r="B36" s="9"/>
      <c r="C36" s="307"/>
      <c r="D36" s="308"/>
      <c r="E36" s="10"/>
      <c r="F36" s="10"/>
      <c r="G36" s="10"/>
      <c r="H36" s="10"/>
      <c r="I36" s="14"/>
      <c r="J36" s="10"/>
      <c r="K36" s="10"/>
      <c r="L36" s="14"/>
      <c r="M36" s="10"/>
      <c r="N36" s="10"/>
      <c r="O36" s="14"/>
      <c r="P36" s="10"/>
      <c r="Q36" s="10"/>
      <c r="R36" s="14"/>
      <c r="S36" s="10"/>
      <c r="T36" s="10"/>
      <c r="U36" s="14"/>
      <c r="V36" s="10"/>
      <c r="W36" s="10"/>
      <c r="X36" s="14"/>
      <c r="Y36" s="10"/>
      <c r="Z36" s="10"/>
      <c r="AA36" s="14"/>
      <c r="AB36" s="10"/>
      <c r="AC36" s="10"/>
      <c r="AD36" s="14"/>
      <c r="AE36" s="10"/>
      <c r="AF36" s="20"/>
    </row>
    <row r="37" spans="2:32" x14ac:dyDescent="0.25">
      <c r="B37" s="11"/>
      <c r="C37" s="12"/>
      <c r="D37" s="12"/>
      <c r="E37" s="12"/>
      <c r="F37" s="12"/>
      <c r="G37" s="12"/>
      <c r="H37" s="12"/>
      <c r="I37" s="41"/>
      <c r="J37" s="12"/>
      <c r="K37" s="12"/>
      <c r="L37" s="41"/>
      <c r="M37" s="12"/>
      <c r="N37" s="12"/>
      <c r="O37" s="41"/>
      <c r="P37" s="12"/>
      <c r="Q37" s="12"/>
      <c r="R37" s="41"/>
      <c r="S37" s="12"/>
      <c r="T37" s="12"/>
      <c r="U37" s="41"/>
      <c r="V37" s="12"/>
      <c r="W37" s="12"/>
      <c r="X37" s="41"/>
      <c r="Y37" s="12"/>
      <c r="Z37" s="12"/>
      <c r="AA37" s="41"/>
      <c r="AB37" s="12"/>
      <c r="AC37" s="12"/>
      <c r="AD37" s="41"/>
      <c r="AE37" s="12"/>
      <c r="AF37" s="40"/>
    </row>
    <row r="38" spans="2:32" ht="6.95" customHeight="1" x14ac:dyDescent="0.25"/>
    <row r="39" spans="2:32" ht="23.1" customHeight="1" x14ac:dyDescent="0.25">
      <c r="B39" s="243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4"/>
      <c r="T39" s="244"/>
      <c r="U39" s="244"/>
      <c r="V39" s="244"/>
      <c r="W39" s="244"/>
      <c r="X39" s="244"/>
      <c r="Y39" s="244"/>
      <c r="Z39" s="244"/>
      <c r="AA39" s="244"/>
      <c r="AB39" s="244"/>
      <c r="AC39" s="244"/>
      <c r="AD39" s="244"/>
      <c r="AE39" s="244"/>
      <c r="AF39" s="245"/>
    </row>
  </sheetData>
  <sheetProtection algorithmName="SHA-512" hashValue="2O3miLl0DHU1WA3J04zFyQcTLM3YYcovPDFfO+eizriE5lERcpYRyvMUoaGtS5fzPjKWIYAEzD9qNMw3O2z1HQ==" saltValue="mv1MXnWcaMmxsofekn6tlg==" spinCount="100000" sheet="1" objects="1" scenarios="1" formatColumns="0"/>
  <phoneticPr fontId="13" type="noConversion"/>
  <conditionalFormatting sqref="U8:U17">
    <cfRule type="expression" dxfId="133" priority="9">
      <formula>COUNTIF($U$8:$U$17,U8)&gt;1</formula>
    </cfRule>
  </conditionalFormatting>
  <conditionalFormatting sqref="X8:X17">
    <cfRule type="expression" dxfId="132" priority="8">
      <formula>COUNTIF($X$8:$X$17,X8)&gt;1</formula>
    </cfRule>
  </conditionalFormatting>
  <conditionalFormatting sqref="AA8:AA17">
    <cfRule type="expression" dxfId="131" priority="7">
      <formula>COUNTIF($AA$8:$AA$17,AA8)&gt;1</formula>
    </cfRule>
  </conditionalFormatting>
  <conditionalFormatting sqref="AD8:AD17">
    <cfRule type="expression" dxfId="130" priority="6">
      <formula>COUNTIF($AD$8:$AD$17,AD8)&gt;1</formula>
    </cfRule>
  </conditionalFormatting>
  <conditionalFormatting sqref="D21:D25">
    <cfRule type="expression" dxfId="129" priority="5">
      <formula>COUNTIF($D$21:$D$25,D21)&gt;1</formula>
    </cfRule>
  </conditionalFormatting>
  <conditionalFormatting sqref="I8:I17">
    <cfRule type="expression" dxfId="128" priority="4">
      <formula>COUNTIF($I$8:$I$17,I8)&gt;1</formula>
    </cfRule>
  </conditionalFormatting>
  <conditionalFormatting sqref="L8:L17">
    <cfRule type="expression" dxfId="127" priority="3">
      <formula>COUNTIF($L$8:$L$17,L8)&gt;1</formula>
    </cfRule>
  </conditionalFormatting>
  <conditionalFormatting sqref="O8:O17">
    <cfRule type="expression" dxfId="126" priority="2">
      <formula>COUNTIF($O$8:$O$17,O8)&gt;1</formula>
    </cfRule>
  </conditionalFormatting>
  <conditionalFormatting sqref="R8:R17">
    <cfRule type="expression" dxfId="125" priority="1">
      <formula>COUNTIF($R$8:$R$17,R8)&gt;1</formula>
    </cfRule>
  </conditionalFormatting>
  <dataValidations count="4">
    <dataValidation type="list" allowBlank="1" showInputMessage="1" showErrorMessage="1" sqref="D9" xr:uid="{4EDE75D9-D845-4D27-A753-2458870F8A77}">
      <formula1>"1,2,3"</formula1>
    </dataValidation>
    <dataValidation allowBlank="1" showInputMessage="1" showErrorMessage="1" prompt="How many teams will pass to the playoffs from each group." sqref="D28" xr:uid="{DA8D0DD7-6DDA-45D4-B23C-FAA164535E39}"/>
    <dataValidation type="list" allowBlank="1" showInputMessage="1" showErrorMessage="1" sqref="D21:D25" xr:uid="{DE625357-1B8D-4706-AAED-2E3EBDC53A6E}">
      <formula1>rulesList</formula1>
    </dataValidation>
    <dataValidation type="list" allowBlank="1" showInputMessage="1" showErrorMessage="1" sqref="D29:D32" xr:uid="{FFB7461B-C0E9-4C51-B518-B31A7E65DEB1}">
      <formula1>champsList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9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3E339-13BE-4021-AF45-8BD0CCF47373}">
  <sheetPr codeName="Sheet11">
    <pageSetUpPr fitToPage="1"/>
  </sheetPr>
  <dimension ref="A1:X1141"/>
  <sheetViews>
    <sheetView showGridLines="0" showRowColHeaders="0" zoomScale="90" zoomScaleNormal="90" workbookViewId="0">
      <pane ySplit="5" topLeftCell="A6" activePane="bottomLeft" state="frozen"/>
      <selection pane="bottomLeft" activeCell="A6" sqref="A6"/>
    </sheetView>
  </sheetViews>
  <sheetFormatPr defaultRowHeight="20.100000000000001" customHeight="1" x14ac:dyDescent="0.25"/>
  <cols>
    <col min="1" max="2" width="3.7109375" style="2" customWidth="1"/>
    <col min="3" max="3" width="18.7109375" style="321" customWidth="1"/>
    <col min="4" max="4" width="13.42578125" style="4" customWidth="1"/>
    <col min="5" max="5" width="15.7109375" style="103" customWidth="1"/>
    <col min="6" max="6" width="18.7109375" style="4" customWidth="1"/>
    <col min="7" max="7" width="22.7109375" style="291" customWidth="1"/>
    <col min="8" max="8" width="5.7109375" style="88" customWidth="1"/>
    <col min="9" max="9" width="3.7109375" style="2" customWidth="1"/>
    <col min="10" max="10" width="5.7109375" style="88" customWidth="1"/>
    <col min="11" max="11" width="22.7109375" style="95" customWidth="1"/>
    <col min="12" max="12" width="25.7109375" style="76" customWidth="1"/>
    <col min="13" max="13" width="3.7109375" style="2" customWidth="1"/>
    <col min="14" max="14" width="1.7109375" style="2" customWidth="1"/>
    <col min="15" max="21" width="8.85546875" style="2"/>
    <col min="22" max="22" width="9.140625" style="117" hidden="1" customWidth="1"/>
    <col min="23" max="23" width="11.42578125" style="117" hidden="1" customWidth="1"/>
    <col min="24" max="24" width="9.140625" style="281" hidden="1" customWidth="1"/>
    <col min="25" max="16384" width="9.140625" style="200"/>
  </cols>
  <sheetData>
    <row r="1" spans="1:24" s="29" customFormat="1" ht="6.75" customHeight="1" x14ac:dyDescent="0.25">
      <c r="A1" s="2"/>
      <c r="B1" s="3"/>
      <c r="C1" s="321"/>
      <c r="D1" s="4"/>
      <c r="E1" s="100"/>
      <c r="F1" s="4"/>
      <c r="G1" s="93"/>
      <c r="H1" s="88"/>
      <c r="I1" s="2"/>
      <c r="J1" s="88"/>
      <c r="K1" s="95"/>
      <c r="L1" s="76"/>
      <c r="M1" s="2"/>
      <c r="N1" s="2"/>
      <c r="O1" s="2"/>
      <c r="P1" s="2"/>
      <c r="Q1" s="2"/>
      <c r="R1" s="2"/>
      <c r="S1" s="2"/>
      <c r="T1" s="2"/>
      <c r="U1" s="2"/>
      <c r="V1" s="117"/>
      <c r="W1" s="117"/>
      <c r="X1" s="276"/>
    </row>
    <row r="2" spans="1:24" s="219" customFormat="1" ht="20.100000000000001" customHeight="1" x14ac:dyDescent="0.3">
      <c r="A2" s="203"/>
      <c r="B2" s="204"/>
      <c r="C2" s="320" t="s">
        <v>0</v>
      </c>
      <c r="D2" s="205"/>
      <c r="E2" s="214"/>
      <c r="F2" s="205"/>
      <c r="G2" s="215"/>
      <c r="H2" s="216"/>
      <c r="I2" s="205"/>
      <c r="J2" s="216"/>
      <c r="K2" s="217"/>
      <c r="L2" s="218"/>
      <c r="M2" s="205"/>
      <c r="N2" s="207"/>
      <c r="O2" s="203"/>
      <c r="P2" s="203"/>
      <c r="Q2" s="203"/>
      <c r="R2" s="203"/>
      <c r="S2" s="203"/>
      <c r="T2" s="203"/>
      <c r="U2" s="203"/>
      <c r="V2" s="212"/>
      <c r="W2" s="212"/>
      <c r="X2" s="279"/>
    </row>
    <row r="3" spans="1:24" s="224" customFormat="1" ht="24" customHeight="1" x14ac:dyDescent="0.35">
      <c r="A3" s="208"/>
      <c r="B3" s="209"/>
      <c r="C3" s="282" t="str">
        <f>UPPER(Settings!D8) &amp; " " &amp; "FIXTURE"</f>
        <v>MY TOURNAMENT FIXTURE</v>
      </c>
      <c r="D3" s="89"/>
      <c r="E3" s="220"/>
      <c r="F3" s="89"/>
      <c r="G3" s="221"/>
      <c r="H3" s="89"/>
      <c r="I3" s="89"/>
      <c r="J3" s="89"/>
      <c r="K3" s="222"/>
      <c r="L3" s="223"/>
      <c r="M3" s="89"/>
      <c r="N3" s="211"/>
      <c r="O3" s="208"/>
      <c r="P3" s="208"/>
      <c r="Q3" s="208"/>
      <c r="R3" s="208"/>
      <c r="S3" s="208"/>
      <c r="T3" s="208"/>
      <c r="U3" s="208"/>
      <c r="V3" s="213"/>
      <c r="W3" s="213"/>
      <c r="X3" s="280"/>
    </row>
    <row r="4" spans="1:24" s="29" customFormat="1" ht="5.0999999999999996" customHeight="1" x14ac:dyDescent="0.25">
      <c r="A4" s="1"/>
      <c r="B4" s="1"/>
      <c r="C4" s="322"/>
      <c r="D4" s="35"/>
      <c r="E4" s="101"/>
      <c r="F4" s="35"/>
      <c r="G4" s="94"/>
      <c r="H4" s="90"/>
      <c r="I4" s="1"/>
      <c r="J4" s="90"/>
      <c r="K4" s="96"/>
      <c r="L4" s="77"/>
      <c r="M4" s="1"/>
      <c r="N4" s="1"/>
      <c r="O4" s="5"/>
      <c r="P4" s="5"/>
      <c r="Q4" s="5"/>
      <c r="R4" s="5"/>
      <c r="S4" s="5"/>
      <c r="T4" s="5"/>
      <c r="U4" s="5"/>
      <c r="V4" s="118"/>
      <c r="W4" s="118"/>
      <c r="X4" s="276"/>
    </row>
    <row r="5" spans="1:24" s="29" customFormat="1" ht="30" customHeight="1" x14ac:dyDescent="0.25">
      <c r="A5" s="1"/>
      <c r="B5" s="227"/>
      <c r="C5" s="228" t="s">
        <v>20</v>
      </c>
      <c r="D5" s="228" t="s">
        <v>105</v>
      </c>
      <c r="E5" s="229" t="s">
        <v>23</v>
      </c>
      <c r="F5" s="229" t="s">
        <v>69</v>
      </c>
      <c r="G5" s="287" t="s">
        <v>70</v>
      </c>
      <c r="H5" s="228"/>
      <c r="I5" s="230"/>
      <c r="J5" s="228"/>
      <c r="K5" s="292" t="s">
        <v>71</v>
      </c>
      <c r="L5" s="228" t="s">
        <v>72</v>
      </c>
      <c r="M5" s="231"/>
      <c r="N5" s="1"/>
      <c r="O5" s="5"/>
      <c r="P5" s="5"/>
      <c r="Q5" s="5"/>
      <c r="R5" s="5"/>
      <c r="S5" s="5"/>
      <c r="T5" s="5"/>
      <c r="U5" s="5"/>
      <c r="V5" s="118"/>
      <c r="W5" s="117"/>
      <c r="X5" s="276"/>
    </row>
    <row r="6" spans="1:24" s="29" customFormat="1" ht="9.9499999999999993" customHeight="1" x14ac:dyDescent="0.25">
      <c r="A6" s="1"/>
      <c r="B6" s="13"/>
      <c r="C6" s="98"/>
      <c r="D6" s="31"/>
      <c r="E6" s="99"/>
      <c r="F6" s="99"/>
      <c r="G6" s="288"/>
      <c r="H6" s="83"/>
      <c r="I6" s="31"/>
      <c r="J6" s="83"/>
      <c r="K6" s="293"/>
      <c r="L6" s="31"/>
      <c r="M6" s="39"/>
      <c r="N6" s="1"/>
      <c r="O6" s="5"/>
      <c r="P6" s="5"/>
      <c r="Q6" s="5"/>
      <c r="R6" s="5"/>
      <c r="S6" s="5"/>
      <c r="T6" s="5"/>
      <c r="U6" s="5"/>
      <c r="V6" s="118"/>
      <c r="W6" s="117"/>
      <c r="X6" s="276"/>
    </row>
    <row r="7" spans="1:24" ht="20.100000000000001" customHeight="1" x14ac:dyDescent="0.25">
      <c r="B7" s="13"/>
      <c r="C7" s="98"/>
      <c r="D7" s="171" t="str">
        <f>IF(C7&gt;0,INDEX($W$8:$W$14,WEEKDAY(C7,2),1),"")</f>
        <v/>
      </c>
      <c r="E7" s="199" t="str">
        <f>IF(F7&lt;&gt;"","Matchweek " &amp; FixtureCalc!AK4,"")</f>
        <v>Matchweek 1</v>
      </c>
      <c r="F7" s="199" t="str">
        <f>FixtureCalc!AL4</f>
        <v>Group A</v>
      </c>
      <c r="G7" s="289" t="str">
        <f>FixtureCalc!AM4</f>
        <v>Team 1A</v>
      </c>
      <c r="H7" s="91"/>
      <c r="I7" s="171" t="str">
        <f t="shared" ref="I7:I70" si="0">IFERROR(IF(LEN(E7)=0,"","-"),"")</f>
        <v>-</v>
      </c>
      <c r="J7" s="91"/>
      <c r="K7" s="294" t="str">
        <f>FixtureCalc!AN4</f>
        <v>Team 4A</v>
      </c>
      <c r="L7" s="199" t="str">
        <f>IFERROR(INDEX(FixtureCalc!$AX$4:$AX$83,MATCH(FixtureCalc!AM4,FixtureCalc!$AW$4:$AW$83,0),1),"")</f>
        <v>Beaver Stadium</v>
      </c>
      <c r="M7" s="39"/>
      <c r="W7" s="139" t="s">
        <v>103</v>
      </c>
    </row>
    <row r="8" spans="1:24" ht="20.100000000000001" customHeight="1" x14ac:dyDescent="0.25">
      <c r="B8" s="13"/>
      <c r="C8" s="98"/>
      <c r="D8" s="171" t="str">
        <f t="shared" ref="D8:D71" si="1">IF(C8&gt;0,INDEX($W$8:$W$14,WEEKDAY(C8,2),1),"")</f>
        <v/>
      </c>
      <c r="E8" s="199" t="str">
        <f>IF(F8&lt;&gt;"","Matchweek " &amp; FixtureCalc!AK5,"")</f>
        <v>Matchweek 1</v>
      </c>
      <c r="F8" s="199" t="str">
        <f>FixtureCalc!AL5</f>
        <v>Group A</v>
      </c>
      <c r="G8" s="289" t="str">
        <f>FixtureCalc!AM5</f>
        <v>Team 2A</v>
      </c>
      <c r="H8" s="91"/>
      <c r="I8" s="171" t="str">
        <f t="shared" si="0"/>
        <v>-</v>
      </c>
      <c r="J8" s="91"/>
      <c r="K8" s="294" t="str">
        <f>FixtureCalc!AN5</f>
        <v>Team 3A</v>
      </c>
      <c r="L8" s="199" t="str">
        <f>IFERROR(INDEX(FixtureCalc!$AX$4:$AX$83,MATCH(FixtureCalc!AM5,FixtureCalc!$AW$4:$AW$83,0),1),"")</f>
        <v>Ohio Stadium</v>
      </c>
      <c r="M8" s="39"/>
      <c r="W8" s="138" t="s">
        <v>35</v>
      </c>
    </row>
    <row r="9" spans="1:24" ht="20.100000000000001" customHeight="1" x14ac:dyDescent="0.25">
      <c r="B9" s="13"/>
      <c r="C9" s="98"/>
      <c r="D9" s="171" t="str">
        <f t="shared" si="1"/>
        <v/>
      </c>
      <c r="E9" s="199" t="str">
        <f>IF(F9&lt;&gt;"","Matchweek " &amp; FixtureCalc!AK6,"")</f>
        <v>Matchweek 1</v>
      </c>
      <c r="F9" s="199" t="str">
        <f>FixtureCalc!AL6</f>
        <v>Group B</v>
      </c>
      <c r="G9" s="289" t="str">
        <f>FixtureCalc!AM6</f>
        <v>Team B1</v>
      </c>
      <c r="H9" s="91"/>
      <c r="I9" s="171" t="str">
        <f t="shared" si="0"/>
        <v>-</v>
      </c>
      <c r="J9" s="91"/>
      <c r="K9" s="294" t="str">
        <f>FixtureCalc!AN6</f>
        <v>Team B4</v>
      </c>
      <c r="L9" s="199" t="str">
        <f>IFERROR(INDEX(FixtureCalc!$AX$4:$AX$83,MATCH(FixtureCalc!AM6,FixtureCalc!$AW$4:$AW$83,0),1),"")</f>
        <v>Tiger Stadium</v>
      </c>
      <c r="M9" s="39"/>
      <c r="W9" s="138" t="s">
        <v>163</v>
      </c>
    </row>
    <row r="10" spans="1:24" ht="20.100000000000001" customHeight="1" x14ac:dyDescent="0.25">
      <c r="B10" s="13"/>
      <c r="C10" s="98"/>
      <c r="D10" s="171" t="str">
        <f t="shared" si="1"/>
        <v/>
      </c>
      <c r="E10" s="199" t="str">
        <f>IF(F10&lt;&gt;"","Matchweek " &amp; FixtureCalc!AK7,"")</f>
        <v>Matchweek 1</v>
      </c>
      <c r="F10" s="199" t="str">
        <f>FixtureCalc!AL7</f>
        <v>Group B</v>
      </c>
      <c r="G10" s="289" t="str">
        <f>FixtureCalc!AM7</f>
        <v>Team B2</v>
      </c>
      <c r="H10" s="91"/>
      <c r="I10" s="171" t="str">
        <f t="shared" si="0"/>
        <v>-</v>
      </c>
      <c r="J10" s="91"/>
      <c r="K10" s="294" t="str">
        <f>FixtureCalc!AN7</f>
        <v>Team B3</v>
      </c>
      <c r="L10" s="199" t="str">
        <f>IFERROR(INDEX(FixtureCalc!$AX$4:$AX$83,MATCH(FixtureCalc!AM7,FixtureCalc!$AW$4:$AW$83,0),1),"")</f>
        <v>Bryant–Denny Stadium</v>
      </c>
      <c r="M10" s="39"/>
      <c r="W10" s="138" t="s">
        <v>11</v>
      </c>
    </row>
    <row r="11" spans="1:24" ht="20.100000000000001" customHeight="1" x14ac:dyDescent="0.25">
      <c r="B11" s="13"/>
      <c r="C11" s="98"/>
      <c r="D11" s="171" t="str">
        <f t="shared" si="1"/>
        <v/>
      </c>
      <c r="E11" s="199" t="str">
        <f>IF(F11&lt;&gt;"","Matchweek " &amp; FixtureCalc!AK8,"")</f>
        <v>Matchweek 1</v>
      </c>
      <c r="F11" s="199" t="str">
        <f>FixtureCalc!AL8</f>
        <v>Group C</v>
      </c>
      <c r="G11" s="289" t="str">
        <f>FixtureCalc!AM8</f>
        <v>Team 1C</v>
      </c>
      <c r="H11" s="91"/>
      <c r="I11" s="171" t="str">
        <f t="shared" si="0"/>
        <v>-</v>
      </c>
      <c r="J11" s="91"/>
      <c r="K11" s="294" t="str">
        <f>FixtureCalc!AN8</f>
        <v>Team 4C</v>
      </c>
      <c r="L11" s="199" t="str">
        <f>IFERROR(INDEX(FixtureCalc!$AX$4:$AX$83,MATCH(FixtureCalc!AM8,FixtureCalc!$AW$4:$AW$83,0),1),"")</f>
        <v>Jordan–Hare Stadium</v>
      </c>
      <c r="M11" s="39"/>
      <c r="W11" s="138" t="s">
        <v>10</v>
      </c>
    </row>
    <row r="12" spans="1:24" ht="20.100000000000001" customHeight="1" x14ac:dyDescent="0.25">
      <c r="B12" s="13"/>
      <c r="C12" s="98"/>
      <c r="D12" s="171" t="str">
        <f t="shared" si="1"/>
        <v/>
      </c>
      <c r="E12" s="199" t="str">
        <f>IF(F12&lt;&gt;"","Matchweek " &amp; FixtureCalc!AK9,"")</f>
        <v>Matchweek 1</v>
      </c>
      <c r="F12" s="199" t="str">
        <f>FixtureCalc!AL9</f>
        <v>Group C</v>
      </c>
      <c r="G12" s="289" t="str">
        <f>FixtureCalc!AM9</f>
        <v>Team 2C</v>
      </c>
      <c r="H12" s="91"/>
      <c r="I12" s="171" t="str">
        <f t="shared" si="0"/>
        <v>-</v>
      </c>
      <c r="J12" s="91"/>
      <c r="K12" s="294" t="str">
        <f>FixtureCalc!AN9</f>
        <v>Team 3C</v>
      </c>
      <c r="L12" s="199" t="str">
        <f>IFERROR(INDEX(FixtureCalc!$AX$4:$AX$83,MATCH(FixtureCalc!AM9,FixtureCalc!$AW$4:$AW$83,0),1),"")</f>
        <v>Gaylord Family Oklahoma Memorial Stadium</v>
      </c>
      <c r="M12" s="39"/>
      <c r="W12" s="138" t="s">
        <v>36</v>
      </c>
    </row>
    <row r="13" spans="1:24" ht="20.100000000000001" customHeight="1" x14ac:dyDescent="0.25">
      <c r="B13" s="13"/>
      <c r="C13" s="98"/>
      <c r="D13" s="171" t="str">
        <f t="shared" si="1"/>
        <v/>
      </c>
      <c r="E13" s="199" t="str">
        <f>IF(F13&lt;&gt;"","Matchweek " &amp; FixtureCalc!AK10,"")</f>
        <v>Matchweek 1</v>
      </c>
      <c r="F13" s="199" t="str">
        <f>FixtureCalc!AL10</f>
        <v>Group D</v>
      </c>
      <c r="G13" s="289" t="str">
        <f>FixtureCalc!AM10</f>
        <v>Team 1D</v>
      </c>
      <c r="H13" s="91"/>
      <c r="I13" s="171" t="str">
        <f t="shared" si="0"/>
        <v>-</v>
      </c>
      <c r="J13" s="91"/>
      <c r="K13" s="294" t="str">
        <f>FixtureCalc!AN10</f>
        <v>Team 4D</v>
      </c>
      <c r="L13" s="199" t="str">
        <f>IFERROR(INDEX(FixtureCalc!$AX$4:$AX$83,MATCH(FixtureCalc!AM10,FixtureCalc!$AW$4:$AW$83,0),1),"")</f>
        <v>Beaver Stadium</v>
      </c>
      <c r="M13" s="39"/>
      <c r="W13" s="138" t="s">
        <v>12</v>
      </c>
    </row>
    <row r="14" spans="1:24" ht="20.100000000000001" customHeight="1" x14ac:dyDescent="0.25">
      <c r="B14" s="13"/>
      <c r="C14" s="98"/>
      <c r="D14" s="171" t="str">
        <f t="shared" si="1"/>
        <v/>
      </c>
      <c r="E14" s="199" t="str">
        <f>IF(F14&lt;&gt;"","Matchweek " &amp; FixtureCalc!AK11,"")</f>
        <v>Matchweek 1</v>
      </c>
      <c r="F14" s="199" t="str">
        <f>FixtureCalc!AL11</f>
        <v>Group D</v>
      </c>
      <c r="G14" s="289" t="str">
        <f>FixtureCalc!AM11</f>
        <v>Team 2D</v>
      </c>
      <c r="H14" s="91"/>
      <c r="I14" s="171" t="str">
        <f t="shared" si="0"/>
        <v>-</v>
      </c>
      <c r="J14" s="91"/>
      <c r="K14" s="294" t="str">
        <f>FixtureCalc!AN11</f>
        <v>Team 3D</v>
      </c>
      <c r="L14" s="199" t="str">
        <f>IFERROR(INDEX(FixtureCalc!$AX$4:$AX$83,MATCH(FixtureCalc!AM11,FixtureCalc!$AW$4:$AW$83,0),1),"")</f>
        <v>Ohio Stadium</v>
      </c>
      <c r="M14" s="39"/>
      <c r="W14" s="138" t="s">
        <v>37</v>
      </c>
    </row>
    <row r="15" spans="1:24" ht="20.100000000000001" customHeight="1" x14ac:dyDescent="0.25">
      <c r="B15" s="13"/>
      <c r="C15" s="98"/>
      <c r="D15" s="171" t="str">
        <f t="shared" si="1"/>
        <v/>
      </c>
      <c r="E15" s="199" t="str">
        <f>IF(F15&lt;&gt;"","Matchweek " &amp; FixtureCalc!AK12,"")</f>
        <v/>
      </c>
      <c r="F15" s="199" t="str">
        <f>FixtureCalc!AL12</f>
        <v/>
      </c>
      <c r="G15" s="289" t="str">
        <f>FixtureCalc!AM12</f>
        <v/>
      </c>
      <c r="H15" s="91"/>
      <c r="I15" s="171" t="str">
        <f t="shared" si="0"/>
        <v/>
      </c>
      <c r="J15" s="91"/>
      <c r="K15" s="294" t="str">
        <f>FixtureCalc!AN12</f>
        <v/>
      </c>
      <c r="L15" s="199" t="str">
        <f>IFERROR(INDEX(FixtureCalc!$AX$4:$AX$83,MATCH(FixtureCalc!AM12,FixtureCalc!$AW$4:$AW$83,0),1),"")</f>
        <v/>
      </c>
      <c r="M15" s="39"/>
    </row>
    <row r="16" spans="1:24" ht="20.100000000000001" customHeight="1" x14ac:dyDescent="0.25">
      <c r="B16" s="13"/>
      <c r="C16" s="98"/>
      <c r="D16" s="171" t="str">
        <f t="shared" si="1"/>
        <v/>
      </c>
      <c r="E16" s="199" t="str">
        <f>IF(F16&lt;&gt;"","Matchweek " &amp; FixtureCalc!AK13,"")</f>
        <v/>
      </c>
      <c r="F16" s="199" t="str">
        <f>FixtureCalc!AL13</f>
        <v/>
      </c>
      <c r="G16" s="289" t="str">
        <f>FixtureCalc!AM13</f>
        <v/>
      </c>
      <c r="H16" s="91"/>
      <c r="I16" s="171" t="str">
        <f t="shared" si="0"/>
        <v/>
      </c>
      <c r="J16" s="91"/>
      <c r="K16" s="294" t="str">
        <f>FixtureCalc!AN13</f>
        <v/>
      </c>
      <c r="L16" s="199" t="str">
        <f>IFERROR(INDEX(FixtureCalc!$AX$4:$AX$83,MATCH(FixtureCalc!AM13,FixtureCalc!$AW$4:$AW$83,0),1),"")</f>
        <v/>
      </c>
      <c r="M16" s="39"/>
      <c r="W16" s="166" t="s">
        <v>113</v>
      </c>
    </row>
    <row r="17" spans="2:23" ht="20.100000000000001" customHeight="1" x14ac:dyDescent="0.25">
      <c r="B17" s="13"/>
      <c r="C17" s="98"/>
      <c r="D17" s="171" t="str">
        <f t="shared" si="1"/>
        <v/>
      </c>
      <c r="E17" s="199" t="str">
        <f>IF(F17&lt;&gt;"","Matchweek " &amp; FixtureCalc!AK14,"")</f>
        <v>Matchweek 2</v>
      </c>
      <c r="F17" s="199" t="str">
        <f>FixtureCalc!AL14</f>
        <v>Group A</v>
      </c>
      <c r="G17" s="289" t="str">
        <f>FixtureCalc!AM14</f>
        <v>Team 1A</v>
      </c>
      <c r="H17" s="91"/>
      <c r="I17" s="171" t="str">
        <f t="shared" si="0"/>
        <v>-</v>
      </c>
      <c r="J17" s="91"/>
      <c r="K17" s="294" t="str">
        <f>FixtureCalc!AN14</f>
        <v>Team 3A</v>
      </c>
      <c r="L17" s="199" t="str">
        <f>IFERROR(INDEX(FixtureCalc!$AX$4:$AX$83,MATCH(FixtureCalc!AM14,FixtureCalc!$AW$4:$AW$83,0),1),"")</f>
        <v>Beaver Stadium</v>
      </c>
      <c r="M17" s="39"/>
      <c r="W17" s="286">
        <f>totalRows+6</f>
        <v>66</v>
      </c>
    </row>
    <row r="18" spans="2:23" ht="20.100000000000001" customHeight="1" x14ac:dyDescent="0.25">
      <c r="B18" s="13"/>
      <c r="C18" s="98"/>
      <c r="D18" s="171" t="str">
        <f t="shared" si="1"/>
        <v/>
      </c>
      <c r="E18" s="199" t="str">
        <f>IF(F18&lt;&gt;"","Matchweek " &amp; FixtureCalc!AK15,"")</f>
        <v>Matchweek 2</v>
      </c>
      <c r="F18" s="199" t="str">
        <f>FixtureCalc!AL15</f>
        <v>Group A</v>
      </c>
      <c r="G18" s="289" t="str">
        <f>FixtureCalc!AM15</f>
        <v>Team 4A</v>
      </c>
      <c r="H18" s="91"/>
      <c r="I18" s="171" t="str">
        <f t="shared" si="0"/>
        <v>-</v>
      </c>
      <c r="J18" s="91"/>
      <c r="K18" s="294" t="str">
        <f>FixtureCalc!AN15</f>
        <v>Team 2A</v>
      </c>
      <c r="L18" s="199" t="str">
        <f>IFERROR(INDEX(FixtureCalc!$AX$4:$AX$83,MATCH(FixtureCalc!AM15,FixtureCalc!$AW$4:$AW$83,0),1),"")</f>
        <v>Neyland Stadium</v>
      </c>
      <c r="M18" s="39"/>
    </row>
    <row r="19" spans="2:23" ht="20.100000000000001" customHeight="1" x14ac:dyDescent="0.25">
      <c r="B19" s="13"/>
      <c r="C19" s="98"/>
      <c r="D19" s="171" t="str">
        <f t="shared" si="1"/>
        <v/>
      </c>
      <c r="E19" s="199" t="str">
        <f>IF(F19&lt;&gt;"","Matchweek " &amp; FixtureCalc!AK16,"")</f>
        <v>Matchweek 2</v>
      </c>
      <c r="F19" s="199" t="str">
        <f>FixtureCalc!AL16</f>
        <v>Group B</v>
      </c>
      <c r="G19" s="289" t="str">
        <f>FixtureCalc!AM16</f>
        <v>Team B1</v>
      </c>
      <c r="H19" s="91"/>
      <c r="I19" s="171" t="str">
        <f t="shared" si="0"/>
        <v>-</v>
      </c>
      <c r="J19" s="91"/>
      <c r="K19" s="294" t="str">
        <f>FixtureCalc!AN16</f>
        <v>Team B3</v>
      </c>
      <c r="L19" s="199" t="str">
        <f>IFERROR(INDEX(FixtureCalc!$AX$4:$AX$83,MATCH(FixtureCalc!AM16,FixtureCalc!$AW$4:$AW$83,0),1),"")</f>
        <v>Tiger Stadium</v>
      </c>
      <c r="M19" s="39"/>
    </row>
    <row r="20" spans="2:23" ht="20.100000000000001" customHeight="1" x14ac:dyDescent="0.25">
      <c r="B20" s="13"/>
      <c r="C20" s="98"/>
      <c r="D20" s="171" t="str">
        <f t="shared" si="1"/>
        <v/>
      </c>
      <c r="E20" s="199" t="str">
        <f>IF(F20&lt;&gt;"","Matchweek " &amp; FixtureCalc!AK17,"")</f>
        <v>Matchweek 2</v>
      </c>
      <c r="F20" s="199" t="str">
        <f>FixtureCalc!AL17</f>
        <v>Group B</v>
      </c>
      <c r="G20" s="289" t="str">
        <f>FixtureCalc!AM17</f>
        <v>Team B4</v>
      </c>
      <c r="H20" s="91"/>
      <c r="I20" s="171" t="str">
        <f t="shared" si="0"/>
        <v>-</v>
      </c>
      <c r="J20" s="91"/>
      <c r="K20" s="294" t="str">
        <f>FixtureCalc!AN17</f>
        <v>Team B2</v>
      </c>
      <c r="L20" s="199" t="str">
        <f>IFERROR(INDEX(FixtureCalc!$AX$4:$AX$83,MATCH(FixtureCalc!AM17,FixtureCalc!$AW$4:$AW$83,0),1),"")</f>
        <v>Ben Hill Griffin Stadium</v>
      </c>
      <c r="M20" s="39"/>
    </row>
    <row r="21" spans="2:23" ht="20.100000000000001" customHeight="1" x14ac:dyDescent="0.25">
      <c r="B21" s="13"/>
      <c r="C21" s="98"/>
      <c r="D21" s="171" t="str">
        <f t="shared" si="1"/>
        <v/>
      </c>
      <c r="E21" s="199" t="str">
        <f>IF(F21&lt;&gt;"","Matchweek " &amp; FixtureCalc!AK18,"")</f>
        <v>Matchweek 2</v>
      </c>
      <c r="F21" s="199" t="str">
        <f>FixtureCalc!AL18</f>
        <v>Group C</v>
      </c>
      <c r="G21" s="289" t="str">
        <f>FixtureCalc!AM18</f>
        <v>Team 1C</v>
      </c>
      <c r="H21" s="91"/>
      <c r="I21" s="171" t="str">
        <f t="shared" si="0"/>
        <v>-</v>
      </c>
      <c r="J21" s="91"/>
      <c r="K21" s="294" t="str">
        <f>FixtureCalc!AN18</f>
        <v>Team 3C</v>
      </c>
      <c r="L21" s="199" t="str">
        <f>IFERROR(INDEX(FixtureCalc!$AX$4:$AX$83,MATCH(FixtureCalc!AM18,FixtureCalc!$AW$4:$AW$83,0),1),"")</f>
        <v>Jordan–Hare Stadium</v>
      </c>
      <c r="M21" s="39"/>
    </row>
    <row r="22" spans="2:23" ht="20.100000000000001" customHeight="1" x14ac:dyDescent="0.25">
      <c r="B22" s="13"/>
      <c r="C22" s="98"/>
      <c r="D22" s="171" t="str">
        <f t="shared" si="1"/>
        <v/>
      </c>
      <c r="E22" s="199" t="str">
        <f>IF(F22&lt;&gt;"","Matchweek " &amp; FixtureCalc!AK19,"")</f>
        <v>Matchweek 2</v>
      </c>
      <c r="F22" s="199" t="str">
        <f>FixtureCalc!AL19</f>
        <v>Group C</v>
      </c>
      <c r="G22" s="289" t="str">
        <f>FixtureCalc!AM19</f>
        <v>Team 4C</v>
      </c>
      <c r="H22" s="91"/>
      <c r="I22" s="171" t="str">
        <f t="shared" si="0"/>
        <v>-</v>
      </c>
      <c r="J22" s="91"/>
      <c r="K22" s="294" t="str">
        <f>FixtureCalc!AN19</f>
        <v>Team 2C</v>
      </c>
      <c r="L22" s="199" t="str">
        <f>IFERROR(INDEX(FixtureCalc!$AX$4:$AX$83,MATCH(FixtureCalc!AM19,FixtureCalc!$AW$4:$AW$83,0),1),"")</f>
        <v>Neyland Stadium</v>
      </c>
      <c r="M22" s="39"/>
    </row>
    <row r="23" spans="2:23" ht="20.100000000000001" customHeight="1" x14ac:dyDescent="0.25">
      <c r="B23" s="13"/>
      <c r="C23" s="98"/>
      <c r="D23" s="171" t="str">
        <f t="shared" si="1"/>
        <v/>
      </c>
      <c r="E23" s="199" t="str">
        <f>IF(F23&lt;&gt;"","Matchweek " &amp; FixtureCalc!AK20,"")</f>
        <v>Matchweek 2</v>
      </c>
      <c r="F23" s="199" t="str">
        <f>FixtureCalc!AL20</f>
        <v>Group D</v>
      </c>
      <c r="G23" s="289" t="str">
        <f>FixtureCalc!AM20</f>
        <v>Team 1D</v>
      </c>
      <c r="H23" s="91"/>
      <c r="I23" s="171" t="str">
        <f t="shared" si="0"/>
        <v>-</v>
      </c>
      <c r="J23" s="91"/>
      <c r="K23" s="294" t="str">
        <f>FixtureCalc!AN20</f>
        <v>Team 3D</v>
      </c>
      <c r="L23" s="199" t="str">
        <f>IFERROR(INDEX(FixtureCalc!$AX$4:$AX$83,MATCH(FixtureCalc!AM20,FixtureCalc!$AW$4:$AW$83,0),1),"")</f>
        <v>Beaver Stadium</v>
      </c>
      <c r="M23" s="39"/>
    </row>
    <row r="24" spans="2:23" ht="20.100000000000001" customHeight="1" x14ac:dyDescent="0.25">
      <c r="B24" s="13"/>
      <c r="C24" s="98"/>
      <c r="D24" s="171" t="str">
        <f t="shared" si="1"/>
        <v/>
      </c>
      <c r="E24" s="199" t="str">
        <f>IF(F24&lt;&gt;"","Matchweek " &amp; FixtureCalc!AK21,"")</f>
        <v>Matchweek 2</v>
      </c>
      <c r="F24" s="199" t="str">
        <f>FixtureCalc!AL21</f>
        <v>Group D</v>
      </c>
      <c r="G24" s="289" t="str">
        <f>FixtureCalc!AM21</f>
        <v>Team 4D</v>
      </c>
      <c r="H24" s="91"/>
      <c r="I24" s="171" t="str">
        <f t="shared" si="0"/>
        <v>-</v>
      </c>
      <c r="J24" s="91"/>
      <c r="K24" s="294" t="str">
        <f>FixtureCalc!AN21</f>
        <v>Team 2D</v>
      </c>
      <c r="L24" s="199" t="str">
        <f>IFERROR(INDEX(FixtureCalc!$AX$4:$AX$83,MATCH(FixtureCalc!AM21,FixtureCalc!$AW$4:$AW$83,0),1),"")</f>
        <v>Neyland Stadium</v>
      </c>
      <c r="M24" s="39"/>
    </row>
    <row r="25" spans="2:23" ht="20.100000000000001" customHeight="1" x14ac:dyDescent="0.25">
      <c r="B25" s="13"/>
      <c r="C25" s="98"/>
      <c r="D25" s="171" t="str">
        <f t="shared" si="1"/>
        <v/>
      </c>
      <c r="E25" s="199" t="str">
        <f>IF(F25&lt;&gt;"","Matchweek " &amp; FixtureCalc!AK22,"")</f>
        <v/>
      </c>
      <c r="F25" s="199" t="str">
        <f>FixtureCalc!AL22</f>
        <v/>
      </c>
      <c r="G25" s="289" t="str">
        <f>FixtureCalc!AM22</f>
        <v/>
      </c>
      <c r="H25" s="91"/>
      <c r="I25" s="171" t="str">
        <f t="shared" si="0"/>
        <v/>
      </c>
      <c r="J25" s="91"/>
      <c r="K25" s="294" t="str">
        <f>FixtureCalc!AN22</f>
        <v/>
      </c>
      <c r="L25" s="199" t="str">
        <f>IFERROR(INDEX(FixtureCalc!$AX$4:$AX$83,MATCH(FixtureCalc!AM22,FixtureCalc!$AW$4:$AW$83,0),1),"")</f>
        <v/>
      </c>
      <c r="M25" s="39"/>
    </row>
    <row r="26" spans="2:23" ht="20.100000000000001" customHeight="1" x14ac:dyDescent="0.25">
      <c r="B26" s="13"/>
      <c r="C26" s="98"/>
      <c r="D26" s="171" t="str">
        <f t="shared" si="1"/>
        <v/>
      </c>
      <c r="E26" s="199" t="str">
        <f>IF(F26&lt;&gt;"","Matchweek " &amp; FixtureCalc!AK23,"")</f>
        <v/>
      </c>
      <c r="F26" s="199" t="str">
        <f>FixtureCalc!AL23</f>
        <v/>
      </c>
      <c r="G26" s="289" t="str">
        <f>FixtureCalc!AM23</f>
        <v/>
      </c>
      <c r="H26" s="91"/>
      <c r="I26" s="171" t="str">
        <f t="shared" si="0"/>
        <v/>
      </c>
      <c r="J26" s="91"/>
      <c r="K26" s="294" t="str">
        <f>FixtureCalc!AN23</f>
        <v/>
      </c>
      <c r="L26" s="199" t="str">
        <f>IFERROR(INDEX(FixtureCalc!$AX$4:$AX$83,MATCH(FixtureCalc!AM23,FixtureCalc!$AW$4:$AW$83,0),1),"")</f>
        <v/>
      </c>
      <c r="M26" s="39"/>
    </row>
    <row r="27" spans="2:23" ht="20.100000000000001" customHeight="1" x14ac:dyDescent="0.25">
      <c r="B27" s="13"/>
      <c r="C27" s="98"/>
      <c r="D27" s="171" t="str">
        <f t="shared" si="1"/>
        <v/>
      </c>
      <c r="E27" s="199" t="str">
        <f>IF(F27&lt;&gt;"","Matchweek " &amp; FixtureCalc!AK24,"")</f>
        <v>Matchweek 3</v>
      </c>
      <c r="F27" s="199" t="str">
        <f>FixtureCalc!AL24</f>
        <v>Group A</v>
      </c>
      <c r="G27" s="289" t="str">
        <f>FixtureCalc!AM24</f>
        <v>Team 1A</v>
      </c>
      <c r="H27" s="91"/>
      <c r="I27" s="171" t="str">
        <f t="shared" si="0"/>
        <v>-</v>
      </c>
      <c r="J27" s="91"/>
      <c r="K27" s="294" t="str">
        <f>FixtureCalc!AN24</f>
        <v>Team 2A</v>
      </c>
      <c r="L27" s="199" t="str">
        <f>IFERROR(INDEX(FixtureCalc!$AX$4:$AX$83,MATCH(FixtureCalc!AM24,FixtureCalc!$AW$4:$AW$83,0),1),"")</f>
        <v>Beaver Stadium</v>
      </c>
      <c r="M27" s="39"/>
    </row>
    <row r="28" spans="2:23" ht="20.100000000000001" customHeight="1" x14ac:dyDescent="0.25">
      <c r="B28" s="13"/>
      <c r="C28" s="98"/>
      <c r="D28" s="171" t="str">
        <f t="shared" si="1"/>
        <v/>
      </c>
      <c r="E28" s="199" t="str">
        <f>IF(F28&lt;&gt;"","Matchweek " &amp; FixtureCalc!AK25,"")</f>
        <v>Matchweek 3</v>
      </c>
      <c r="F28" s="199" t="str">
        <f>FixtureCalc!AL25</f>
        <v>Group A</v>
      </c>
      <c r="G28" s="289" t="str">
        <f>FixtureCalc!AM25</f>
        <v>Team 3A</v>
      </c>
      <c r="H28" s="91"/>
      <c r="I28" s="171" t="str">
        <f t="shared" si="0"/>
        <v>-</v>
      </c>
      <c r="J28" s="91"/>
      <c r="K28" s="294" t="str">
        <f>FixtureCalc!AN25</f>
        <v>Team 4A</v>
      </c>
      <c r="L28" s="199" t="str">
        <f>IFERROR(INDEX(FixtureCalc!$AX$4:$AX$83,MATCH(FixtureCalc!AM25,FixtureCalc!$AW$4:$AW$83,0),1),"")</f>
        <v>Kyle Field</v>
      </c>
      <c r="M28" s="39"/>
    </row>
    <row r="29" spans="2:23" ht="20.100000000000001" customHeight="1" x14ac:dyDescent="0.25">
      <c r="B29" s="13"/>
      <c r="C29" s="98"/>
      <c r="D29" s="171" t="str">
        <f t="shared" si="1"/>
        <v/>
      </c>
      <c r="E29" s="199" t="str">
        <f>IF(F29&lt;&gt;"","Matchweek " &amp; FixtureCalc!AK26,"")</f>
        <v>Matchweek 3</v>
      </c>
      <c r="F29" s="199" t="str">
        <f>FixtureCalc!AL26</f>
        <v>Group B</v>
      </c>
      <c r="G29" s="289" t="str">
        <f>FixtureCalc!AM26</f>
        <v>Team B1</v>
      </c>
      <c r="H29" s="91"/>
      <c r="I29" s="171" t="str">
        <f t="shared" si="0"/>
        <v>-</v>
      </c>
      <c r="J29" s="91"/>
      <c r="K29" s="294" t="str">
        <f>FixtureCalc!AN26</f>
        <v>Team B2</v>
      </c>
      <c r="L29" s="199" t="str">
        <f>IFERROR(INDEX(FixtureCalc!$AX$4:$AX$83,MATCH(FixtureCalc!AM26,FixtureCalc!$AW$4:$AW$83,0),1),"")</f>
        <v>Tiger Stadium</v>
      </c>
      <c r="M29" s="39"/>
    </row>
    <row r="30" spans="2:23" ht="20.100000000000001" customHeight="1" x14ac:dyDescent="0.25">
      <c r="B30" s="13"/>
      <c r="C30" s="98"/>
      <c r="D30" s="171" t="str">
        <f t="shared" si="1"/>
        <v/>
      </c>
      <c r="E30" s="199" t="str">
        <f>IF(F30&lt;&gt;"","Matchweek " &amp; FixtureCalc!AK27,"")</f>
        <v>Matchweek 3</v>
      </c>
      <c r="F30" s="199" t="str">
        <f>FixtureCalc!AL27</f>
        <v>Group B</v>
      </c>
      <c r="G30" s="289" t="str">
        <f>FixtureCalc!AM27</f>
        <v>Team B3</v>
      </c>
      <c r="H30" s="91"/>
      <c r="I30" s="171" t="str">
        <f t="shared" si="0"/>
        <v>-</v>
      </c>
      <c r="J30" s="91"/>
      <c r="K30" s="294" t="str">
        <f>FixtureCalc!AN27</f>
        <v>Team B4</v>
      </c>
      <c r="L30" s="199" t="str">
        <f>IFERROR(INDEX(FixtureCalc!$AX$4:$AX$83,MATCH(FixtureCalc!AM27,FixtureCalc!$AW$4:$AW$83,0),1),"")</f>
        <v>Darrell K Royal–Texas Memorial Stadium</v>
      </c>
      <c r="M30" s="39"/>
    </row>
    <row r="31" spans="2:23" ht="20.100000000000001" customHeight="1" x14ac:dyDescent="0.25">
      <c r="B31" s="13"/>
      <c r="C31" s="98"/>
      <c r="D31" s="171" t="str">
        <f t="shared" si="1"/>
        <v/>
      </c>
      <c r="E31" s="199" t="str">
        <f>IF(F31&lt;&gt;"","Matchweek " &amp; FixtureCalc!AK28,"")</f>
        <v>Matchweek 3</v>
      </c>
      <c r="F31" s="199" t="str">
        <f>FixtureCalc!AL28</f>
        <v>Group C</v>
      </c>
      <c r="G31" s="289" t="str">
        <f>FixtureCalc!AM28</f>
        <v>Team 1C</v>
      </c>
      <c r="H31" s="91"/>
      <c r="I31" s="171" t="str">
        <f t="shared" si="0"/>
        <v>-</v>
      </c>
      <c r="J31" s="91"/>
      <c r="K31" s="294" t="str">
        <f>FixtureCalc!AN28</f>
        <v>Team 2C</v>
      </c>
      <c r="L31" s="199" t="str">
        <f>IFERROR(INDEX(FixtureCalc!$AX$4:$AX$83,MATCH(FixtureCalc!AM28,FixtureCalc!$AW$4:$AW$83,0),1),"")</f>
        <v>Jordan–Hare Stadium</v>
      </c>
      <c r="M31" s="39"/>
    </row>
    <row r="32" spans="2:23" ht="20.100000000000001" customHeight="1" x14ac:dyDescent="0.25">
      <c r="B32" s="13"/>
      <c r="C32" s="98"/>
      <c r="D32" s="171" t="str">
        <f t="shared" si="1"/>
        <v/>
      </c>
      <c r="E32" s="199" t="str">
        <f>IF(F32&lt;&gt;"","Matchweek " &amp; FixtureCalc!AK29,"")</f>
        <v>Matchweek 3</v>
      </c>
      <c r="F32" s="199" t="str">
        <f>FixtureCalc!AL29</f>
        <v>Group C</v>
      </c>
      <c r="G32" s="289" t="str">
        <f>FixtureCalc!AM29</f>
        <v>Team 3C</v>
      </c>
      <c r="H32" s="91"/>
      <c r="I32" s="171" t="str">
        <f t="shared" si="0"/>
        <v>-</v>
      </c>
      <c r="J32" s="91"/>
      <c r="K32" s="294" t="str">
        <f>FixtureCalc!AN29</f>
        <v>Team 4C</v>
      </c>
      <c r="L32" s="199" t="str">
        <f>IFERROR(INDEX(FixtureCalc!$AX$4:$AX$83,MATCH(FixtureCalc!AM29,FixtureCalc!$AW$4:$AW$83,0),1),"")</f>
        <v>Kyle Field</v>
      </c>
      <c r="M32" s="39"/>
    </row>
    <row r="33" spans="2:13" ht="20.100000000000001" customHeight="1" x14ac:dyDescent="0.25">
      <c r="B33" s="13"/>
      <c r="C33" s="98"/>
      <c r="D33" s="171" t="str">
        <f t="shared" si="1"/>
        <v/>
      </c>
      <c r="E33" s="199" t="str">
        <f>IF(F33&lt;&gt;"","Matchweek " &amp; FixtureCalc!AK30,"")</f>
        <v>Matchweek 3</v>
      </c>
      <c r="F33" s="199" t="str">
        <f>FixtureCalc!AL30</f>
        <v>Group D</v>
      </c>
      <c r="G33" s="289" t="str">
        <f>FixtureCalc!AM30</f>
        <v>Team 1D</v>
      </c>
      <c r="H33" s="91"/>
      <c r="I33" s="171" t="str">
        <f t="shared" si="0"/>
        <v>-</v>
      </c>
      <c r="J33" s="91"/>
      <c r="K33" s="294" t="str">
        <f>FixtureCalc!AN30</f>
        <v>Team 2D</v>
      </c>
      <c r="L33" s="199" t="str">
        <f>IFERROR(INDEX(FixtureCalc!$AX$4:$AX$83,MATCH(FixtureCalc!AM30,FixtureCalc!$AW$4:$AW$83,0),1),"")</f>
        <v>Beaver Stadium</v>
      </c>
      <c r="M33" s="39"/>
    </row>
    <row r="34" spans="2:13" ht="20.100000000000001" customHeight="1" x14ac:dyDescent="0.25">
      <c r="B34" s="13"/>
      <c r="C34" s="98"/>
      <c r="D34" s="171" t="str">
        <f t="shared" si="1"/>
        <v/>
      </c>
      <c r="E34" s="199" t="str">
        <f>IF(F34&lt;&gt;"","Matchweek " &amp; FixtureCalc!AK31,"")</f>
        <v>Matchweek 3</v>
      </c>
      <c r="F34" s="199" t="str">
        <f>FixtureCalc!AL31</f>
        <v>Group D</v>
      </c>
      <c r="G34" s="289" t="str">
        <f>FixtureCalc!AM31</f>
        <v>Team 3D</v>
      </c>
      <c r="H34" s="91"/>
      <c r="I34" s="171" t="str">
        <f t="shared" si="0"/>
        <v>-</v>
      </c>
      <c r="J34" s="91"/>
      <c r="K34" s="294" t="str">
        <f>FixtureCalc!AN31</f>
        <v>Team 4D</v>
      </c>
      <c r="L34" s="199" t="str">
        <f>IFERROR(INDEX(FixtureCalc!$AX$4:$AX$83,MATCH(FixtureCalc!AM31,FixtureCalc!$AW$4:$AW$83,0),1),"")</f>
        <v>Kyle Field</v>
      </c>
      <c r="M34" s="39"/>
    </row>
    <row r="35" spans="2:13" ht="20.100000000000001" customHeight="1" x14ac:dyDescent="0.25">
      <c r="B35" s="13"/>
      <c r="C35" s="98"/>
      <c r="D35" s="171" t="str">
        <f t="shared" si="1"/>
        <v/>
      </c>
      <c r="E35" s="199" t="str">
        <f>IF(F35&lt;&gt;"","Matchweek " &amp; FixtureCalc!AK32,"")</f>
        <v/>
      </c>
      <c r="F35" s="199" t="str">
        <f>FixtureCalc!AL32</f>
        <v/>
      </c>
      <c r="G35" s="289" t="str">
        <f>FixtureCalc!AM32</f>
        <v/>
      </c>
      <c r="H35" s="91"/>
      <c r="I35" s="171" t="str">
        <f t="shared" si="0"/>
        <v/>
      </c>
      <c r="J35" s="91"/>
      <c r="K35" s="294" t="str">
        <f>FixtureCalc!AN32</f>
        <v/>
      </c>
      <c r="L35" s="199" t="str">
        <f>IFERROR(INDEX(FixtureCalc!$AX$4:$AX$83,MATCH(FixtureCalc!AM32,FixtureCalc!$AW$4:$AW$83,0),1),"")</f>
        <v/>
      </c>
      <c r="M35" s="39"/>
    </row>
    <row r="36" spans="2:13" ht="20.100000000000001" customHeight="1" x14ac:dyDescent="0.25">
      <c r="B36" s="13"/>
      <c r="C36" s="98"/>
      <c r="D36" s="171" t="str">
        <f t="shared" si="1"/>
        <v/>
      </c>
      <c r="E36" s="199" t="str">
        <f>IF(F36&lt;&gt;"","Matchweek " &amp; FixtureCalc!AK33,"")</f>
        <v/>
      </c>
      <c r="F36" s="199" t="str">
        <f>FixtureCalc!AL33</f>
        <v/>
      </c>
      <c r="G36" s="289" t="str">
        <f>FixtureCalc!AM33</f>
        <v/>
      </c>
      <c r="H36" s="91"/>
      <c r="I36" s="171" t="str">
        <f t="shared" si="0"/>
        <v/>
      </c>
      <c r="J36" s="91"/>
      <c r="K36" s="294" t="str">
        <f>FixtureCalc!AN33</f>
        <v/>
      </c>
      <c r="L36" s="199" t="str">
        <f>IFERROR(INDEX(FixtureCalc!$AX$4:$AX$83,MATCH(FixtureCalc!AM33,FixtureCalc!$AW$4:$AW$83,0),1),"")</f>
        <v/>
      </c>
      <c r="M36" s="39"/>
    </row>
    <row r="37" spans="2:13" ht="20.100000000000001" customHeight="1" x14ac:dyDescent="0.25">
      <c r="B37" s="13"/>
      <c r="C37" s="98"/>
      <c r="D37" s="171" t="str">
        <f t="shared" si="1"/>
        <v/>
      </c>
      <c r="E37" s="199" t="str">
        <f>IF(F37&lt;&gt;"","Matchweek " &amp; FixtureCalc!AK34,"")</f>
        <v>Matchweek 4</v>
      </c>
      <c r="F37" s="199" t="str">
        <f>FixtureCalc!AL34</f>
        <v>Group A</v>
      </c>
      <c r="G37" s="289" t="str">
        <f>FixtureCalc!AM34</f>
        <v>Team 4A</v>
      </c>
      <c r="H37" s="91"/>
      <c r="I37" s="171" t="str">
        <f t="shared" si="0"/>
        <v>-</v>
      </c>
      <c r="J37" s="91"/>
      <c r="K37" s="294" t="str">
        <f>FixtureCalc!AN34</f>
        <v>Team 1A</v>
      </c>
      <c r="L37" s="199" t="str">
        <f>IFERROR(INDEX(FixtureCalc!$AX$4:$AX$83,MATCH(FixtureCalc!AM34,FixtureCalc!$AW$4:$AW$83,0),1),"")</f>
        <v>Neyland Stadium</v>
      </c>
      <c r="M37" s="39"/>
    </row>
    <row r="38" spans="2:13" ht="20.100000000000001" customHeight="1" x14ac:dyDescent="0.25">
      <c r="B38" s="13"/>
      <c r="C38" s="98"/>
      <c r="D38" s="171" t="str">
        <f t="shared" si="1"/>
        <v/>
      </c>
      <c r="E38" s="199" t="str">
        <f>IF(F38&lt;&gt;"","Matchweek " &amp; FixtureCalc!AK35,"")</f>
        <v>Matchweek 4</v>
      </c>
      <c r="F38" s="199" t="str">
        <f>FixtureCalc!AL35</f>
        <v>Group A</v>
      </c>
      <c r="G38" s="289" t="str">
        <f>FixtureCalc!AM35</f>
        <v>Team 3A</v>
      </c>
      <c r="H38" s="91"/>
      <c r="I38" s="171" t="str">
        <f t="shared" si="0"/>
        <v>-</v>
      </c>
      <c r="J38" s="91"/>
      <c r="K38" s="294" t="str">
        <f>FixtureCalc!AN35</f>
        <v>Team 2A</v>
      </c>
      <c r="L38" s="199" t="str">
        <f>IFERROR(INDEX(FixtureCalc!$AX$4:$AX$83,MATCH(FixtureCalc!AM35,FixtureCalc!$AW$4:$AW$83,0),1),"")</f>
        <v>Kyle Field</v>
      </c>
      <c r="M38" s="39"/>
    </row>
    <row r="39" spans="2:13" ht="20.100000000000001" customHeight="1" x14ac:dyDescent="0.25">
      <c r="B39" s="13"/>
      <c r="C39" s="98"/>
      <c r="D39" s="171" t="str">
        <f t="shared" si="1"/>
        <v/>
      </c>
      <c r="E39" s="199" t="str">
        <f>IF(F39&lt;&gt;"","Matchweek " &amp; FixtureCalc!AK36,"")</f>
        <v>Matchweek 4</v>
      </c>
      <c r="F39" s="199" t="str">
        <f>FixtureCalc!AL36</f>
        <v>Group B</v>
      </c>
      <c r="G39" s="289" t="str">
        <f>FixtureCalc!AM36</f>
        <v>Team B4</v>
      </c>
      <c r="H39" s="91"/>
      <c r="I39" s="171" t="str">
        <f t="shared" si="0"/>
        <v>-</v>
      </c>
      <c r="J39" s="91"/>
      <c r="K39" s="294" t="str">
        <f>FixtureCalc!AN36</f>
        <v>Team B1</v>
      </c>
      <c r="L39" s="199" t="str">
        <f>IFERROR(INDEX(FixtureCalc!$AX$4:$AX$83,MATCH(FixtureCalc!AM36,FixtureCalc!$AW$4:$AW$83,0),1),"")</f>
        <v>Ben Hill Griffin Stadium</v>
      </c>
      <c r="M39" s="39"/>
    </row>
    <row r="40" spans="2:13" ht="20.100000000000001" customHeight="1" x14ac:dyDescent="0.25">
      <c r="B40" s="13"/>
      <c r="C40" s="98"/>
      <c r="D40" s="171" t="str">
        <f t="shared" si="1"/>
        <v/>
      </c>
      <c r="E40" s="199" t="str">
        <f>IF(F40&lt;&gt;"","Matchweek " &amp; FixtureCalc!AK37,"")</f>
        <v>Matchweek 4</v>
      </c>
      <c r="F40" s="199" t="str">
        <f>FixtureCalc!AL37</f>
        <v>Group B</v>
      </c>
      <c r="G40" s="289" t="str">
        <f>FixtureCalc!AM37</f>
        <v>Team B3</v>
      </c>
      <c r="H40" s="91"/>
      <c r="I40" s="171" t="str">
        <f t="shared" si="0"/>
        <v>-</v>
      </c>
      <c r="J40" s="91"/>
      <c r="K40" s="294" t="str">
        <f>FixtureCalc!AN37</f>
        <v>Team B2</v>
      </c>
      <c r="L40" s="199" t="str">
        <f>IFERROR(INDEX(FixtureCalc!$AX$4:$AX$83,MATCH(FixtureCalc!AM37,FixtureCalc!$AW$4:$AW$83,0),1),"")</f>
        <v>Darrell K Royal–Texas Memorial Stadium</v>
      </c>
      <c r="M40" s="39"/>
    </row>
    <row r="41" spans="2:13" ht="20.100000000000001" customHeight="1" x14ac:dyDescent="0.25">
      <c r="B41" s="13"/>
      <c r="C41" s="98"/>
      <c r="D41" s="171" t="str">
        <f t="shared" si="1"/>
        <v/>
      </c>
      <c r="E41" s="199" t="str">
        <f>IF(F41&lt;&gt;"","Matchweek " &amp; FixtureCalc!AK38,"")</f>
        <v>Matchweek 4</v>
      </c>
      <c r="F41" s="199" t="str">
        <f>FixtureCalc!AL38</f>
        <v>Group C</v>
      </c>
      <c r="G41" s="289" t="str">
        <f>FixtureCalc!AM38</f>
        <v>Team 4C</v>
      </c>
      <c r="H41" s="91"/>
      <c r="I41" s="171" t="str">
        <f t="shared" si="0"/>
        <v>-</v>
      </c>
      <c r="J41" s="91"/>
      <c r="K41" s="294" t="str">
        <f>FixtureCalc!AN38</f>
        <v>Team 1C</v>
      </c>
      <c r="L41" s="199" t="str">
        <f>IFERROR(INDEX(FixtureCalc!$AX$4:$AX$83,MATCH(FixtureCalc!AM38,FixtureCalc!$AW$4:$AW$83,0),1),"")</f>
        <v>Neyland Stadium</v>
      </c>
      <c r="M41" s="39"/>
    </row>
    <row r="42" spans="2:13" ht="20.100000000000001" customHeight="1" x14ac:dyDescent="0.25">
      <c r="B42" s="13"/>
      <c r="C42" s="98"/>
      <c r="D42" s="171" t="str">
        <f t="shared" si="1"/>
        <v/>
      </c>
      <c r="E42" s="199" t="str">
        <f>IF(F42&lt;&gt;"","Matchweek " &amp; FixtureCalc!AK39,"")</f>
        <v>Matchweek 4</v>
      </c>
      <c r="F42" s="199" t="str">
        <f>FixtureCalc!AL39</f>
        <v>Group C</v>
      </c>
      <c r="G42" s="289" t="str">
        <f>FixtureCalc!AM39</f>
        <v>Team 3C</v>
      </c>
      <c r="H42" s="91"/>
      <c r="I42" s="171" t="str">
        <f t="shared" si="0"/>
        <v>-</v>
      </c>
      <c r="J42" s="91"/>
      <c r="K42" s="294" t="str">
        <f>FixtureCalc!AN39</f>
        <v>Team 2C</v>
      </c>
      <c r="L42" s="199" t="str">
        <f>IFERROR(INDEX(FixtureCalc!$AX$4:$AX$83,MATCH(FixtureCalc!AM39,FixtureCalc!$AW$4:$AW$83,0),1),"")</f>
        <v>Kyle Field</v>
      </c>
      <c r="M42" s="39"/>
    </row>
    <row r="43" spans="2:13" ht="20.100000000000001" customHeight="1" x14ac:dyDescent="0.25">
      <c r="B43" s="13"/>
      <c r="C43" s="98"/>
      <c r="D43" s="171" t="str">
        <f t="shared" si="1"/>
        <v/>
      </c>
      <c r="E43" s="199" t="str">
        <f>IF(F43&lt;&gt;"","Matchweek " &amp; FixtureCalc!AK40,"")</f>
        <v>Matchweek 4</v>
      </c>
      <c r="F43" s="199" t="str">
        <f>FixtureCalc!AL40</f>
        <v>Group D</v>
      </c>
      <c r="G43" s="289" t="str">
        <f>FixtureCalc!AM40</f>
        <v>Team 4D</v>
      </c>
      <c r="H43" s="91"/>
      <c r="I43" s="171" t="str">
        <f t="shared" si="0"/>
        <v>-</v>
      </c>
      <c r="J43" s="91"/>
      <c r="K43" s="294" t="str">
        <f>FixtureCalc!AN40</f>
        <v>Team 1D</v>
      </c>
      <c r="L43" s="199" t="str">
        <f>IFERROR(INDEX(FixtureCalc!$AX$4:$AX$83,MATCH(FixtureCalc!AM40,FixtureCalc!$AW$4:$AW$83,0),1),"")</f>
        <v>Neyland Stadium</v>
      </c>
      <c r="M43" s="39"/>
    </row>
    <row r="44" spans="2:13" ht="20.100000000000001" customHeight="1" x14ac:dyDescent="0.25">
      <c r="B44" s="13"/>
      <c r="C44" s="98"/>
      <c r="D44" s="171" t="str">
        <f t="shared" si="1"/>
        <v/>
      </c>
      <c r="E44" s="199" t="str">
        <f>IF(F44&lt;&gt;"","Matchweek " &amp; FixtureCalc!AK41,"")</f>
        <v>Matchweek 4</v>
      </c>
      <c r="F44" s="199" t="str">
        <f>FixtureCalc!AL41</f>
        <v>Group D</v>
      </c>
      <c r="G44" s="289" t="str">
        <f>FixtureCalc!AM41</f>
        <v>Team 3D</v>
      </c>
      <c r="H44" s="91"/>
      <c r="I44" s="171" t="str">
        <f t="shared" si="0"/>
        <v>-</v>
      </c>
      <c r="J44" s="91"/>
      <c r="K44" s="294" t="str">
        <f>FixtureCalc!AN41</f>
        <v>Team 2D</v>
      </c>
      <c r="L44" s="199" t="str">
        <f>IFERROR(INDEX(FixtureCalc!$AX$4:$AX$83,MATCH(FixtureCalc!AM41,FixtureCalc!$AW$4:$AW$83,0),1),"")</f>
        <v>Kyle Field</v>
      </c>
      <c r="M44" s="39"/>
    </row>
    <row r="45" spans="2:13" ht="20.100000000000001" customHeight="1" x14ac:dyDescent="0.25">
      <c r="B45" s="13"/>
      <c r="C45" s="98"/>
      <c r="D45" s="171" t="str">
        <f t="shared" si="1"/>
        <v/>
      </c>
      <c r="E45" s="199" t="str">
        <f>IF(F45&lt;&gt;"","Matchweek " &amp; FixtureCalc!AK42,"")</f>
        <v/>
      </c>
      <c r="F45" s="199" t="str">
        <f>FixtureCalc!AL42</f>
        <v/>
      </c>
      <c r="G45" s="289" t="str">
        <f>FixtureCalc!AM42</f>
        <v/>
      </c>
      <c r="H45" s="91"/>
      <c r="I45" s="171" t="str">
        <f t="shared" si="0"/>
        <v/>
      </c>
      <c r="J45" s="91"/>
      <c r="K45" s="294" t="str">
        <f>FixtureCalc!AN42</f>
        <v/>
      </c>
      <c r="L45" s="199" t="str">
        <f>IFERROR(INDEX(FixtureCalc!$AX$4:$AX$83,MATCH(FixtureCalc!AM42,FixtureCalc!$AW$4:$AW$83,0),1),"")</f>
        <v/>
      </c>
      <c r="M45" s="39"/>
    </row>
    <row r="46" spans="2:13" ht="20.100000000000001" customHeight="1" x14ac:dyDescent="0.25">
      <c r="B46" s="13"/>
      <c r="C46" s="98"/>
      <c r="D46" s="171" t="str">
        <f t="shared" si="1"/>
        <v/>
      </c>
      <c r="E46" s="199" t="str">
        <f>IF(F46&lt;&gt;"","Matchweek " &amp; FixtureCalc!AK43,"")</f>
        <v/>
      </c>
      <c r="F46" s="199" t="str">
        <f>FixtureCalc!AL43</f>
        <v/>
      </c>
      <c r="G46" s="289" t="str">
        <f>FixtureCalc!AM43</f>
        <v/>
      </c>
      <c r="H46" s="91"/>
      <c r="I46" s="171" t="str">
        <f t="shared" si="0"/>
        <v/>
      </c>
      <c r="J46" s="91"/>
      <c r="K46" s="294" t="str">
        <f>FixtureCalc!AN43</f>
        <v/>
      </c>
      <c r="L46" s="199" t="str">
        <f>IFERROR(INDEX(FixtureCalc!$AX$4:$AX$83,MATCH(FixtureCalc!AM43,FixtureCalc!$AW$4:$AW$83,0),1),"")</f>
        <v/>
      </c>
      <c r="M46" s="39"/>
    </row>
    <row r="47" spans="2:13" ht="20.100000000000001" customHeight="1" x14ac:dyDescent="0.25">
      <c r="B47" s="13"/>
      <c r="C47" s="98"/>
      <c r="D47" s="171" t="str">
        <f t="shared" si="1"/>
        <v/>
      </c>
      <c r="E47" s="199" t="str">
        <f>IF(F47&lt;&gt;"","Matchweek " &amp; FixtureCalc!AK44,"")</f>
        <v>Matchweek 5</v>
      </c>
      <c r="F47" s="199" t="str">
        <f>FixtureCalc!AL44</f>
        <v>Group A</v>
      </c>
      <c r="G47" s="289" t="str">
        <f>FixtureCalc!AM44</f>
        <v>Team 3A</v>
      </c>
      <c r="H47" s="91"/>
      <c r="I47" s="171" t="str">
        <f t="shared" si="0"/>
        <v>-</v>
      </c>
      <c r="J47" s="91"/>
      <c r="K47" s="294" t="str">
        <f>FixtureCalc!AN44</f>
        <v>Team 1A</v>
      </c>
      <c r="L47" s="199" t="str">
        <f>IFERROR(INDEX(FixtureCalc!$AX$4:$AX$83,MATCH(FixtureCalc!AM44,FixtureCalc!$AW$4:$AW$83,0),1),"")</f>
        <v>Kyle Field</v>
      </c>
      <c r="M47" s="39"/>
    </row>
    <row r="48" spans="2:13" ht="20.100000000000001" customHeight="1" x14ac:dyDescent="0.25">
      <c r="B48" s="13"/>
      <c r="C48" s="98"/>
      <c r="D48" s="171" t="str">
        <f t="shared" si="1"/>
        <v/>
      </c>
      <c r="E48" s="199" t="str">
        <f>IF(F48&lt;&gt;"","Matchweek " &amp; FixtureCalc!AK45,"")</f>
        <v>Matchweek 5</v>
      </c>
      <c r="F48" s="199" t="str">
        <f>FixtureCalc!AL45</f>
        <v>Group A</v>
      </c>
      <c r="G48" s="289" t="str">
        <f>FixtureCalc!AM45</f>
        <v>Team 2A</v>
      </c>
      <c r="H48" s="91"/>
      <c r="I48" s="171" t="str">
        <f t="shared" si="0"/>
        <v>-</v>
      </c>
      <c r="J48" s="91"/>
      <c r="K48" s="294" t="str">
        <f>FixtureCalc!AN45</f>
        <v>Team 4A</v>
      </c>
      <c r="L48" s="199" t="str">
        <f>IFERROR(INDEX(FixtureCalc!$AX$4:$AX$83,MATCH(FixtureCalc!AM45,FixtureCalc!$AW$4:$AW$83,0),1),"")</f>
        <v>Ohio Stadium</v>
      </c>
      <c r="M48" s="39"/>
    </row>
    <row r="49" spans="2:13" ht="20.100000000000001" customHeight="1" x14ac:dyDescent="0.25">
      <c r="B49" s="13"/>
      <c r="C49" s="98"/>
      <c r="D49" s="171" t="str">
        <f t="shared" si="1"/>
        <v/>
      </c>
      <c r="E49" s="199" t="str">
        <f>IF(F49&lt;&gt;"","Matchweek " &amp; FixtureCalc!AK46,"")</f>
        <v>Matchweek 5</v>
      </c>
      <c r="F49" s="199" t="str">
        <f>FixtureCalc!AL46</f>
        <v>Group B</v>
      </c>
      <c r="G49" s="289" t="str">
        <f>FixtureCalc!AM46</f>
        <v>Team B3</v>
      </c>
      <c r="H49" s="91"/>
      <c r="I49" s="171" t="str">
        <f t="shared" si="0"/>
        <v>-</v>
      </c>
      <c r="J49" s="91"/>
      <c r="K49" s="294" t="str">
        <f>FixtureCalc!AN46</f>
        <v>Team B1</v>
      </c>
      <c r="L49" s="199" t="str">
        <f>IFERROR(INDEX(FixtureCalc!$AX$4:$AX$83,MATCH(FixtureCalc!AM46,FixtureCalc!$AW$4:$AW$83,0),1),"")</f>
        <v>Darrell K Royal–Texas Memorial Stadium</v>
      </c>
      <c r="M49" s="39"/>
    </row>
    <row r="50" spans="2:13" ht="20.100000000000001" customHeight="1" x14ac:dyDescent="0.25">
      <c r="B50" s="13"/>
      <c r="C50" s="98"/>
      <c r="D50" s="171" t="str">
        <f t="shared" si="1"/>
        <v/>
      </c>
      <c r="E50" s="199" t="str">
        <f>IF(F50&lt;&gt;"","Matchweek " &amp; FixtureCalc!AK47,"")</f>
        <v>Matchweek 5</v>
      </c>
      <c r="F50" s="199" t="str">
        <f>FixtureCalc!AL47</f>
        <v>Group B</v>
      </c>
      <c r="G50" s="289" t="str">
        <f>FixtureCalc!AM47</f>
        <v>Team B2</v>
      </c>
      <c r="H50" s="91"/>
      <c r="I50" s="171" t="str">
        <f t="shared" si="0"/>
        <v>-</v>
      </c>
      <c r="J50" s="91"/>
      <c r="K50" s="294" t="str">
        <f>FixtureCalc!AN47</f>
        <v>Team B4</v>
      </c>
      <c r="L50" s="199" t="str">
        <f>IFERROR(INDEX(FixtureCalc!$AX$4:$AX$83,MATCH(FixtureCalc!AM47,FixtureCalc!$AW$4:$AW$83,0),1),"")</f>
        <v>Bryant–Denny Stadium</v>
      </c>
      <c r="M50" s="39"/>
    </row>
    <row r="51" spans="2:13" ht="20.100000000000001" customHeight="1" x14ac:dyDescent="0.25">
      <c r="B51" s="13"/>
      <c r="C51" s="98"/>
      <c r="D51" s="171" t="str">
        <f t="shared" si="1"/>
        <v/>
      </c>
      <c r="E51" s="199" t="str">
        <f>IF(F51&lt;&gt;"","Matchweek " &amp; FixtureCalc!AK48,"")</f>
        <v>Matchweek 5</v>
      </c>
      <c r="F51" s="199" t="str">
        <f>FixtureCalc!AL48</f>
        <v>Group C</v>
      </c>
      <c r="G51" s="289" t="str">
        <f>FixtureCalc!AM48</f>
        <v>Team 3C</v>
      </c>
      <c r="H51" s="91"/>
      <c r="I51" s="171" t="str">
        <f t="shared" si="0"/>
        <v>-</v>
      </c>
      <c r="J51" s="91"/>
      <c r="K51" s="294" t="str">
        <f>FixtureCalc!AN48</f>
        <v>Team 1C</v>
      </c>
      <c r="L51" s="199" t="str">
        <f>IFERROR(INDEX(FixtureCalc!$AX$4:$AX$83,MATCH(FixtureCalc!AM48,FixtureCalc!$AW$4:$AW$83,0),1),"")</f>
        <v>Kyle Field</v>
      </c>
      <c r="M51" s="39"/>
    </row>
    <row r="52" spans="2:13" ht="20.100000000000001" customHeight="1" x14ac:dyDescent="0.25">
      <c r="B52" s="13"/>
      <c r="C52" s="98"/>
      <c r="D52" s="171" t="str">
        <f t="shared" si="1"/>
        <v/>
      </c>
      <c r="E52" s="199" t="str">
        <f>IF(F52&lt;&gt;"","Matchweek " &amp; FixtureCalc!AK49,"")</f>
        <v>Matchweek 5</v>
      </c>
      <c r="F52" s="199" t="str">
        <f>FixtureCalc!AL49</f>
        <v>Group C</v>
      </c>
      <c r="G52" s="289" t="str">
        <f>FixtureCalc!AM49</f>
        <v>Team 2C</v>
      </c>
      <c r="H52" s="91"/>
      <c r="I52" s="171" t="str">
        <f t="shared" si="0"/>
        <v>-</v>
      </c>
      <c r="J52" s="91"/>
      <c r="K52" s="294" t="str">
        <f>FixtureCalc!AN49</f>
        <v>Team 4C</v>
      </c>
      <c r="L52" s="199" t="str">
        <f>IFERROR(INDEX(FixtureCalc!$AX$4:$AX$83,MATCH(FixtureCalc!AM49,FixtureCalc!$AW$4:$AW$83,0),1),"")</f>
        <v>Gaylord Family Oklahoma Memorial Stadium</v>
      </c>
      <c r="M52" s="39"/>
    </row>
    <row r="53" spans="2:13" ht="20.100000000000001" customHeight="1" x14ac:dyDescent="0.25">
      <c r="B53" s="13"/>
      <c r="C53" s="98"/>
      <c r="D53" s="171" t="str">
        <f t="shared" si="1"/>
        <v/>
      </c>
      <c r="E53" s="199" t="str">
        <f>IF(F53&lt;&gt;"","Matchweek " &amp; FixtureCalc!AK50,"")</f>
        <v>Matchweek 5</v>
      </c>
      <c r="F53" s="199" t="str">
        <f>FixtureCalc!AL50</f>
        <v>Group D</v>
      </c>
      <c r="G53" s="289" t="str">
        <f>FixtureCalc!AM50</f>
        <v>Team 3D</v>
      </c>
      <c r="H53" s="91"/>
      <c r="I53" s="171" t="str">
        <f t="shared" si="0"/>
        <v>-</v>
      </c>
      <c r="J53" s="91"/>
      <c r="K53" s="294" t="str">
        <f>FixtureCalc!AN50</f>
        <v>Team 1D</v>
      </c>
      <c r="L53" s="199" t="str">
        <f>IFERROR(INDEX(FixtureCalc!$AX$4:$AX$83,MATCH(FixtureCalc!AM50,FixtureCalc!$AW$4:$AW$83,0),1),"")</f>
        <v>Kyle Field</v>
      </c>
      <c r="M53" s="39"/>
    </row>
    <row r="54" spans="2:13" ht="20.100000000000001" customHeight="1" x14ac:dyDescent="0.25">
      <c r="B54" s="13"/>
      <c r="C54" s="98"/>
      <c r="D54" s="171" t="str">
        <f t="shared" si="1"/>
        <v/>
      </c>
      <c r="E54" s="199" t="str">
        <f>IF(F54&lt;&gt;"","Matchweek " &amp; FixtureCalc!AK51,"")</f>
        <v>Matchweek 5</v>
      </c>
      <c r="F54" s="199" t="str">
        <f>FixtureCalc!AL51</f>
        <v>Group D</v>
      </c>
      <c r="G54" s="289" t="str">
        <f>FixtureCalc!AM51</f>
        <v>Team 2D</v>
      </c>
      <c r="H54" s="91"/>
      <c r="I54" s="171" t="str">
        <f t="shared" si="0"/>
        <v>-</v>
      </c>
      <c r="J54" s="91"/>
      <c r="K54" s="294" t="str">
        <f>FixtureCalc!AN51</f>
        <v>Team 4D</v>
      </c>
      <c r="L54" s="199" t="str">
        <f>IFERROR(INDEX(FixtureCalc!$AX$4:$AX$83,MATCH(FixtureCalc!AM51,FixtureCalc!$AW$4:$AW$83,0),1),"")</f>
        <v>Ohio Stadium</v>
      </c>
      <c r="M54" s="39"/>
    </row>
    <row r="55" spans="2:13" ht="20.100000000000001" customHeight="1" x14ac:dyDescent="0.25">
      <c r="B55" s="13"/>
      <c r="C55" s="98"/>
      <c r="D55" s="171" t="str">
        <f t="shared" si="1"/>
        <v/>
      </c>
      <c r="E55" s="199" t="str">
        <f>IF(F55&lt;&gt;"","Matchweek " &amp; FixtureCalc!AK52,"")</f>
        <v/>
      </c>
      <c r="F55" s="199" t="str">
        <f>FixtureCalc!AL52</f>
        <v/>
      </c>
      <c r="G55" s="289" t="str">
        <f>FixtureCalc!AM52</f>
        <v/>
      </c>
      <c r="H55" s="91"/>
      <c r="I55" s="171" t="str">
        <f t="shared" si="0"/>
        <v/>
      </c>
      <c r="J55" s="91"/>
      <c r="K55" s="294" t="str">
        <f>FixtureCalc!AN52</f>
        <v/>
      </c>
      <c r="L55" s="199" t="str">
        <f>IFERROR(INDEX(FixtureCalc!$AX$4:$AX$83,MATCH(FixtureCalc!AM52,FixtureCalc!$AW$4:$AW$83,0),1),"")</f>
        <v/>
      </c>
      <c r="M55" s="39"/>
    </row>
    <row r="56" spans="2:13" ht="20.100000000000001" customHeight="1" x14ac:dyDescent="0.25">
      <c r="B56" s="13"/>
      <c r="C56" s="98"/>
      <c r="D56" s="171" t="str">
        <f t="shared" si="1"/>
        <v/>
      </c>
      <c r="E56" s="199" t="str">
        <f>IF(F56&lt;&gt;"","Matchweek " &amp; FixtureCalc!AK53,"")</f>
        <v/>
      </c>
      <c r="F56" s="199" t="str">
        <f>FixtureCalc!AL53</f>
        <v/>
      </c>
      <c r="G56" s="289" t="str">
        <f>FixtureCalc!AM53</f>
        <v/>
      </c>
      <c r="H56" s="91"/>
      <c r="I56" s="171" t="str">
        <f t="shared" si="0"/>
        <v/>
      </c>
      <c r="J56" s="91"/>
      <c r="K56" s="294" t="str">
        <f>FixtureCalc!AN53</f>
        <v/>
      </c>
      <c r="L56" s="199" t="str">
        <f>IFERROR(INDEX(FixtureCalc!$AX$4:$AX$83,MATCH(FixtureCalc!AM53,FixtureCalc!$AW$4:$AW$83,0),1),"")</f>
        <v/>
      </c>
      <c r="M56" s="39"/>
    </row>
    <row r="57" spans="2:13" ht="20.100000000000001" customHeight="1" x14ac:dyDescent="0.25">
      <c r="B57" s="13"/>
      <c r="C57" s="98"/>
      <c r="D57" s="171" t="str">
        <f t="shared" si="1"/>
        <v/>
      </c>
      <c r="E57" s="199" t="str">
        <f>IF(F57&lt;&gt;"","Matchweek " &amp; FixtureCalc!AK54,"")</f>
        <v>Matchweek 6</v>
      </c>
      <c r="F57" s="199" t="str">
        <f>FixtureCalc!AL54</f>
        <v>Group A</v>
      </c>
      <c r="G57" s="289" t="str">
        <f>FixtureCalc!AM54</f>
        <v>Team 2A</v>
      </c>
      <c r="H57" s="91"/>
      <c r="I57" s="171" t="str">
        <f t="shared" si="0"/>
        <v>-</v>
      </c>
      <c r="J57" s="91"/>
      <c r="K57" s="294" t="str">
        <f>FixtureCalc!AN54</f>
        <v>Team 1A</v>
      </c>
      <c r="L57" s="199" t="str">
        <f>IFERROR(INDEX(FixtureCalc!$AX$4:$AX$83,MATCH(FixtureCalc!AM54,FixtureCalc!$AW$4:$AW$83,0),1),"")</f>
        <v>Ohio Stadium</v>
      </c>
      <c r="M57" s="39"/>
    </row>
    <row r="58" spans="2:13" ht="20.100000000000001" customHeight="1" x14ac:dyDescent="0.25">
      <c r="B58" s="13"/>
      <c r="C58" s="98"/>
      <c r="D58" s="171" t="str">
        <f t="shared" si="1"/>
        <v/>
      </c>
      <c r="E58" s="199" t="str">
        <f>IF(F58&lt;&gt;"","Matchweek " &amp; FixtureCalc!AK55,"")</f>
        <v>Matchweek 6</v>
      </c>
      <c r="F58" s="199" t="str">
        <f>FixtureCalc!AL55</f>
        <v>Group A</v>
      </c>
      <c r="G58" s="289" t="str">
        <f>FixtureCalc!AM55</f>
        <v>Team 4A</v>
      </c>
      <c r="H58" s="91"/>
      <c r="I58" s="171" t="str">
        <f t="shared" si="0"/>
        <v>-</v>
      </c>
      <c r="J58" s="91"/>
      <c r="K58" s="294" t="str">
        <f>FixtureCalc!AN55</f>
        <v>Team 3A</v>
      </c>
      <c r="L58" s="199" t="str">
        <f>IFERROR(INDEX(FixtureCalc!$AX$4:$AX$83,MATCH(FixtureCalc!AM55,FixtureCalc!$AW$4:$AW$83,0),1),"")</f>
        <v>Neyland Stadium</v>
      </c>
      <c r="M58" s="39"/>
    </row>
    <row r="59" spans="2:13" ht="20.100000000000001" customHeight="1" x14ac:dyDescent="0.25">
      <c r="B59" s="13"/>
      <c r="C59" s="98"/>
      <c r="D59" s="171" t="str">
        <f t="shared" si="1"/>
        <v/>
      </c>
      <c r="E59" s="199" t="str">
        <f>IF(F59&lt;&gt;"","Matchweek " &amp; FixtureCalc!AK56,"")</f>
        <v>Matchweek 6</v>
      </c>
      <c r="F59" s="199" t="str">
        <f>FixtureCalc!AL56</f>
        <v>Group B</v>
      </c>
      <c r="G59" s="289" t="str">
        <f>FixtureCalc!AM56</f>
        <v>Team B2</v>
      </c>
      <c r="H59" s="91"/>
      <c r="I59" s="171" t="str">
        <f t="shared" si="0"/>
        <v>-</v>
      </c>
      <c r="J59" s="91"/>
      <c r="K59" s="294" t="str">
        <f>FixtureCalc!AN56</f>
        <v>Team B1</v>
      </c>
      <c r="L59" s="199" t="str">
        <f>IFERROR(INDEX(FixtureCalc!$AX$4:$AX$83,MATCH(FixtureCalc!AM56,FixtureCalc!$AW$4:$AW$83,0),1),"")</f>
        <v>Bryant–Denny Stadium</v>
      </c>
      <c r="M59" s="39"/>
    </row>
    <row r="60" spans="2:13" ht="20.100000000000001" customHeight="1" x14ac:dyDescent="0.25">
      <c r="B60" s="13"/>
      <c r="C60" s="98"/>
      <c r="D60" s="171" t="str">
        <f t="shared" si="1"/>
        <v/>
      </c>
      <c r="E60" s="199" t="str">
        <f>IF(F60&lt;&gt;"","Matchweek " &amp; FixtureCalc!AK57,"")</f>
        <v>Matchweek 6</v>
      </c>
      <c r="F60" s="199" t="str">
        <f>FixtureCalc!AL57</f>
        <v>Group B</v>
      </c>
      <c r="G60" s="289" t="str">
        <f>FixtureCalc!AM57</f>
        <v>Team B4</v>
      </c>
      <c r="H60" s="91"/>
      <c r="I60" s="171" t="str">
        <f t="shared" si="0"/>
        <v>-</v>
      </c>
      <c r="J60" s="91"/>
      <c r="K60" s="294" t="str">
        <f>FixtureCalc!AN57</f>
        <v>Team B3</v>
      </c>
      <c r="L60" s="199" t="str">
        <f>IFERROR(INDEX(FixtureCalc!$AX$4:$AX$83,MATCH(FixtureCalc!AM57,FixtureCalc!$AW$4:$AW$83,0),1),"")</f>
        <v>Ben Hill Griffin Stadium</v>
      </c>
      <c r="M60" s="39"/>
    </row>
    <row r="61" spans="2:13" ht="20.100000000000001" customHeight="1" x14ac:dyDescent="0.25">
      <c r="B61" s="13"/>
      <c r="C61" s="98"/>
      <c r="D61" s="171" t="str">
        <f t="shared" si="1"/>
        <v/>
      </c>
      <c r="E61" s="199" t="str">
        <f>IF(F61&lt;&gt;"","Matchweek " &amp; FixtureCalc!AK58,"")</f>
        <v>Matchweek 6</v>
      </c>
      <c r="F61" s="199" t="str">
        <f>FixtureCalc!AL58</f>
        <v>Group C</v>
      </c>
      <c r="G61" s="289" t="str">
        <f>FixtureCalc!AM58</f>
        <v>Team 2C</v>
      </c>
      <c r="H61" s="91"/>
      <c r="I61" s="171" t="str">
        <f t="shared" si="0"/>
        <v>-</v>
      </c>
      <c r="J61" s="91"/>
      <c r="K61" s="294" t="str">
        <f>FixtureCalc!AN58</f>
        <v>Team 1C</v>
      </c>
      <c r="L61" s="199" t="str">
        <f>IFERROR(INDEX(FixtureCalc!$AX$4:$AX$83,MATCH(FixtureCalc!AM58,FixtureCalc!$AW$4:$AW$83,0),1),"")</f>
        <v>Gaylord Family Oklahoma Memorial Stadium</v>
      </c>
      <c r="M61" s="39"/>
    </row>
    <row r="62" spans="2:13" ht="20.100000000000001" customHeight="1" x14ac:dyDescent="0.25">
      <c r="B62" s="13"/>
      <c r="C62" s="98"/>
      <c r="D62" s="171" t="str">
        <f t="shared" si="1"/>
        <v/>
      </c>
      <c r="E62" s="199" t="str">
        <f>IF(F62&lt;&gt;"","Matchweek " &amp; FixtureCalc!AK59,"")</f>
        <v>Matchweek 6</v>
      </c>
      <c r="F62" s="199" t="str">
        <f>FixtureCalc!AL59</f>
        <v>Group C</v>
      </c>
      <c r="G62" s="289" t="str">
        <f>FixtureCalc!AM59</f>
        <v>Team 4C</v>
      </c>
      <c r="H62" s="91"/>
      <c r="I62" s="171" t="str">
        <f t="shared" si="0"/>
        <v>-</v>
      </c>
      <c r="J62" s="91"/>
      <c r="K62" s="294" t="str">
        <f>FixtureCalc!AN59</f>
        <v>Team 3C</v>
      </c>
      <c r="L62" s="199" t="str">
        <f>IFERROR(INDEX(FixtureCalc!$AX$4:$AX$83,MATCH(FixtureCalc!AM59,FixtureCalc!$AW$4:$AW$83,0),1),"")</f>
        <v>Neyland Stadium</v>
      </c>
      <c r="M62" s="39"/>
    </row>
    <row r="63" spans="2:13" ht="20.100000000000001" customHeight="1" x14ac:dyDescent="0.25">
      <c r="B63" s="13"/>
      <c r="C63" s="98"/>
      <c r="D63" s="171" t="str">
        <f t="shared" si="1"/>
        <v/>
      </c>
      <c r="E63" s="199" t="str">
        <f>IF(F63&lt;&gt;"","Matchweek " &amp; FixtureCalc!AK60,"")</f>
        <v>Matchweek 6</v>
      </c>
      <c r="F63" s="199" t="str">
        <f>FixtureCalc!AL60</f>
        <v>Group D</v>
      </c>
      <c r="G63" s="289" t="str">
        <f>FixtureCalc!AM60</f>
        <v>Team 2D</v>
      </c>
      <c r="H63" s="91"/>
      <c r="I63" s="171" t="str">
        <f t="shared" si="0"/>
        <v>-</v>
      </c>
      <c r="J63" s="91"/>
      <c r="K63" s="294" t="str">
        <f>FixtureCalc!AN60</f>
        <v>Team 1D</v>
      </c>
      <c r="L63" s="199" t="str">
        <f>IFERROR(INDEX(FixtureCalc!$AX$4:$AX$83,MATCH(FixtureCalc!AM60,FixtureCalc!$AW$4:$AW$83,0),1),"")</f>
        <v>Ohio Stadium</v>
      </c>
      <c r="M63" s="39"/>
    </row>
    <row r="64" spans="2:13" ht="20.100000000000001" customHeight="1" x14ac:dyDescent="0.25">
      <c r="B64" s="13"/>
      <c r="C64" s="98"/>
      <c r="D64" s="171" t="str">
        <f t="shared" si="1"/>
        <v/>
      </c>
      <c r="E64" s="199" t="str">
        <f>IF(F64&lt;&gt;"","Matchweek " &amp; FixtureCalc!AK61,"")</f>
        <v>Matchweek 6</v>
      </c>
      <c r="F64" s="199" t="str">
        <f>FixtureCalc!AL61</f>
        <v>Group D</v>
      </c>
      <c r="G64" s="289" t="str">
        <f>FixtureCalc!AM61</f>
        <v>Team 4D</v>
      </c>
      <c r="H64" s="91"/>
      <c r="I64" s="171" t="str">
        <f t="shared" si="0"/>
        <v>-</v>
      </c>
      <c r="J64" s="91"/>
      <c r="K64" s="294" t="str">
        <f>FixtureCalc!AN61</f>
        <v>Team 3D</v>
      </c>
      <c r="L64" s="199" t="str">
        <f>IFERROR(INDEX(FixtureCalc!$AX$4:$AX$83,MATCH(FixtureCalc!AM61,FixtureCalc!$AW$4:$AW$83,0),1),"")</f>
        <v>Neyland Stadium</v>
      </c>
      <c r="M64" s="39"/>
    </row>
    <row r="65" spans="2:13" ht="20.100000000000001" customHeight="1" x14ac:dyDescent="0.25">
      <c r="B65" s="13"/>
      <c r="C65" s="98"/>
      <c r="D65" s="171" t="str">
        <f t="shared" si="1"/>
        <v/>
      </c>
      <c r="E65" s="199" t="str">
        <f>IF(F65&lt;&gt;"","Matchweek " &amp; FixtureCalc!AK62,"")</f>
        <v/>
      </c>
      <c r="F65" s="199" t="str">
        <f>FixtureCalc!AL62</f>
        <v/>
      </c>
      <c r="G65" s="289" t="str">
        <f>FixtureCalc!AM62</f>
        <v/>
      </c>
      <c r="H65" s="91"/>
      <c r="I65" s="171" t="str">
        <f t="shared" si="0"/>
        <v/>
      </c>
      <c r="J65" s="91"/>
      <c r="K65" s="294" t="str">
        <f>FixtureCalc!AN62</f>
        <v/>
      </c>
      <c r="L65" s="199" t="str">
        <f>IFERROR(INDEX(FixtureCalc!$AX$4:$AX$83,MATCH(FixtureCalc!AM62,FixtureCalc!$AW$4:$AW$83,0),1),"")</f>
        <v/>
      </c>
      <c r="M65" s="39"/>
    </row>
    <row r="66" spans="2:13" ht="20.100000000000001" customHeight="1" x14ac:dyDescent="0.25">
      <c r="B66" s="13"/>
      <c r="C66" s="98"/>
      <c r="D66" s="171" t="str">
        <f t="shared" si="1"/>
        <v/>
      </c>
      <c r="E66" s="199" t="str">
        <f>IF(F66&lt;&gt;"","Matchweek " &amp; FixtureCalc!AK63,"")</f>
        <v/>
      </c>
      <c r="F66" s="199" t="str">
        <f>FixtureCalc!AL63</f>
        <v/>
      </c>
      <c r="G66" s="289" t="str">
        <f>FixtureCalc!AM63</f>
        <v/>
      </c>
      <c r="H66" s="91"/>
      <c r="I66" s="171" t="str">
        <f t="shared" si="0"/>
        <v/>
      </c>
      <c r="J66" s="91"/>
      <c r="K66" s="294" t="str">
        <f>FixtureCalc!AN63</f>
        <v/>
      </c>
      <c r="L66" s="199" t="str">
        <f>IFERROR(INDEX(FixtureCalc!$AX$4:$AX$83,MATCH(FixtureCalc!AM63,FixtureCalc!$AW$4:$AW$83,0),1),"")</f>
        <v/>
      </c>
      <c r="M66" s="39"/>
    </row>
    <row r="67" spans="2:13" ht="20.100000000000001" customHeight="1" x14ac:dyDescent="0.25">
      <c r="B67" s="13"/>
      <c r="C67" s="98"/>
      <c r="D67" s="171" t="str">
        <f t="shared" si="1"/>
        <v/>
      </c>
      <c r="E67" s="199" t="str">
        <f>IF(F67&lt;&gt;"","Matchweek " &amp; FixtureCalc!AK64,"")</f>
        <v/>
      </c>
      <c r="F67" s="199" t="str">
        <f>FixtureCalc!AL64</f>
        <v/>
      </c>
      <c r="G67" s="289" t="str">
        <f>FixtureCalc!AM64</f>
        <v/>
      </c>
      <c r="H67" s="91"/>
      <c r="I67" s="171" t="str">
        <f t="shared" si="0"/>
        <v/>
      </c>
      <c r="J67" s="91"/>
      <c r="K67" s="294" t="str">
        <f>FixtureCalc!AN64</f>
        <v/>
      </c>
      <c r="L67" s="199" t="str">
        <f>IFERROR(INDEX(FixtureCalc!$AX$4:$AX$83,MATCH(FixtureCalc!AM64,FixtureCalc!$AW$4:$AW$83,0),1),"")</f>
        <v/>
      </c>
      <c r="M67" s="39"/>
    </row>
    <row r="68" spans="2:13" ht="20.100000000000001" customHeight="1" x14ac:dyDescent="0.25">
      <c r="B68" s="13"/>
      <c r="C68" s="98"/>
      <c r="D68" s="171" t="str">
        <f t="shared" si="1"/>
        <v/>
      </c>
      <c r="E68" s="199" t="str">
        <f>IF(F68&lt;&gt;"","Matchweek " &amp; FixtureCalc!AK65,"")</f>
        <v/>
      </c>
      <c r="F68" s="199" t="str">
        <f>FixtureCalc!AL65</f>
        <v/>
      </c>
      <c r="G68" s="289" t="str">
        <f>FixtureCalc!AM65</f>
        <v/>
      </c>
      <c r="H68" s="91"/>
      <c r="I68" s="171" t="str">
        <f t="shared" si="0"/>
        <v/>
      </c>
      <c r="J68" s="91"/>
      <c r="K68" s="294" t="str">
        <f>FixtureCalc!AN65</f>
        <v/>
      </c>
      <c r="L68" s="199" t="str">
        <f>IFERROR(INDEX(FixtureCalc!$AX$4:$AX$83,MATCH(FixtureCalc!AM65,FixtureCalc!$AW$4:$AW$83,0),1),"")</f>
        <v/>
      </c>
      <c r="M68" s="39"/>
    </row>
    <row r="69" spans="2:13" ht="20.100000000000001" customHeight="1" x14ac:dyDescent="0.25">
      <c r="B69" s="13"/>
      <c r="C69" s="98"/>
      <c r="D69" s="171" t="str">
        <f t="shared" si="1"/>
        <v/>
      </c>
      <c r="E69" s="199" t="str">
        <f>IF(F69&lt;&gt;"","Matchweek " &amp; FixtureCalc!AK66,"")</f>
        <v/>
      </c>
      <c r="F69" s="199" t="str">
        <f>FixtureCalc!AL66</f>
        <v/>
      </c>
      <c r="G69" s="289" t="str">
        <f>FixtureCalc!AM66</f>
        <v/>
      </c>
      <c r="H69" s="91"/>
      <c r="I69" s="171" t="str">
        <f t="shared" si="0"/>
        <v/>
      </c>
      <c r="J69" s="91"/>
      <c r="K69" s="294" t="str">
        <f>FixtureCalc!AN66</f>
        <v/>
      </c>
      <c r="L69" s="199" t="str">
        <f>IFERROR(INDEX(FixtureCalc!$AX$4:$AX$83,MATCH(FixtureCalc!AM66,FixtureCalc!$AW$4:$AW$83,0),1),"")</f>
        <v/>
      </c>
      <c r="M69" s="39"/>
    </row>
    <row r="70" spans="2:13" ht="20.100000000000001" customHeight="1" x14ac:dyDescent="0.25">
      <c r="B70" s="13"/>
      <c r="C70" s="98"/>
      <c r="D70" s="171" t="str">
        <f t="shared" si="1"/>
        <v/>
      </c>
      <c r="E70" s="199" t="str">
        <f>IF(F70&lt;&gt;"","Matchweek " &amp; FixtureCalc!AK67,"")</f>
        <v/>
      </c>
      <c r="F70" s="199" t="str">
        <f>FixtureCalc!AL67</f>
        <v/>
      </c>
      <c r="G70" s="289" t="str">
        <f>FixtureCalc!AM67</f>
        <v/>
      </c>
      <c r="H70" s="91"/>
      <c r="I70" s="171" t="str">
        <f t="shared" si="0"/>
        <v/>
      </c>
      <c r="J70" s="91"/>
      <c r="K70" s="294" t="str">
        <f>FixtureCalc!AN67</f>
        <v/>
      </c>
      <c r="L70" s="199" t="str">
        <f>IFERROR(INDEX(FixtureCalc!$AX$4:$AX$83,MATCH(FixtureCalc!AM67,FixtureCalc!$AW$4:$AW$83,0),1),"")</f>
        <v/>
      </c>
      <c r="M70" s="39"/>
    </row>
    <row r="71" spans="2:13" ht="20.100000000000001" customHeight="1" x14ac:dyDescent="0.25">
      <c r="B71" s="13"/>
      <c r="C71" s="98"/>
      <c r="D71" s="171" t="str">
        <f t="shared" si="1"/>
        <v/>
      </c>
      <c r="E71" s="199" t="str">
        <f>IF(F71&lt;&gt;"","Matchweek " &amp; FixtureCalc!AK68,"")</f>
        <v/>
      </c>
      <c r="F71" s="199" t="str">
        <f>FixtureCalc!AL68</f>
        <v/>
      </c>
      <c r="G71" s="289" t="str">
        <f>FixtureCalc!AM68</f>
        <v/>
      </c>
      <c r="H71" s="91"/>
      <c r="I71" s="171" t="str">
        <f t="shared" ref="I71:I134" si="2">IFERROR(IF(LEN(E71)=0,"","-"),"")</f>
        <v/>
      </c>
      <c r="J71" s="91"/>
      <c r="K71" s="294" t="str">
        <f>FixtureCalc!AN68</f>
        <v/>
      </c>
      <c r="L71" s="199" t="str">
        <f>IFERROR(INDEX(FixtureCalc!$AX$4:$AX$83,MATCH(FixtureCalc!AM68,FixtureCalc!$AW$4:$AW$83,0),1),"")</f>
        <v/>
      </c>
      <c r="M71" s="39"/>
    </row>
    <row r="72" spans="2:13" ht="20.100000000000001" customHeight="1" x14ac:dyDescent="0.25">
      <c r="B72" s="13"/>
      <c r="C72" s="98"/>
      <c r="D72" s="171" t="str">
        <f t="shared" ref="D72:D135" si="3">IF(C72&gt;0,INDEX($W$8:$W$14,WEEKDAY(C72,2),1),"")</f>
        <v/>
      </c>
      <c r="E72" s="199" t="str">
        <f>IF(F72&lt;&gt;"","Matchweek " &amp; FixtureCalc!AK69,"")</f>
        <v/>
      </c>
      <c r="F72" s="199" t="str">
        <f>FixtureCalc!AL69</f>
        <v/>
      </c>
      <c r="G72" s="289" t="str">
        <f>FixtureCalc!AM69</f>
        <v/>
      </c>
      <c r="H72" s="91"/>
      <c r="I72" s="171" t="str">
        <f t="shared" si="2"/>
        <v/>
      </c>
      <c r="J72" s="91"/>
      <c r="K72" s="294" t="str">
        <f>FixtureCalc!AN69</f>
        <v/>
      </c>
      <c r="L72" s="199" t="str">
        <f>IFERROR(INDEX(FixtureCalc!$AX$4:$AX$83,MATCH(FixtureCalc!AM69,FixtureCalc!$AW$4:$AW$83,0),1),"")</f>
        <v/>
      </c>
      <c r="M72" s="39"/>
    </row>
    <row r="73" spans="2:13" ht="20.100000000000001" customHeight="1" x14ac:dyDescent="0.25">
      <c r="B73" s="13"/>
      <c r="C73" s="98"/>
      <c r="D73" s="171" t="str">
        <f t="shared" si="3"/>
        <v/>
      </c>
      <c r="E73" s="199" t="str">
        <f>IF(F73&lt;&gt;"","Matchweek " &amp; FixtureCalc!AK70,"")</f>
        <v/>
      </c>
      <c r="F73" s="199" t="str">
        <f>FixtureCalc!AL70</f>
        <v/>
      </c>
      <c r="G73" s="289" t="str">
        <f>FixtureCalc!AM70</f>
        <v/>
      </c>
      <c r="H73" s="91"/>
      <c r="I73" s="171" t="str">
        <f t="shared" si="2"/>
        <v/>
      </c>
      <c r="J73" s="91"/>
      <c r="K73" s="294" t="str">
        <f>FixtureCalc!AN70</f>
        <v/>
      </c>
      <c r="L73" s="199" t="str">
        <f>IFERROR(INDEX(FixtureCalc!$AX$4:$AX$83,MATCH(FixtureCalc!AM70,FixtureCalc!$AW$4:$AW$83,0),1),"")</f>
        <v/>
      </c>
      <c r="M73" s="39"/>
    </row>
    <row r="74" spans="2:13" ht="20.100000000000001" customHeight="1" x14ac:dyDescent="0.25">
      <c r="B74" s="13"/>
      <c r="C74" s="98"/>
      <c r="D74" s="171" t="str">
        <f t="shared" si="3"/>
        <v/>
      </c>
      <c r="E74" s="199" t="str">
        <f>IF(F74&lt;&gt;"","Matchweek " &amp; FixtureCalc!AK71,"")</f>
        <v/>
      </c>
      <c r="F74" s="199" t="str">
        <f>FixtureCalc!AL71</f>
        <v/>
      </c>
      <c r="G74" s="289" t="str">
        <f>FixtureCalc!AM71</f>
        <v/>
      </c>
      <c r="H74" s="91"/>
      <c r="I74" s="171" t="str">
        <f t="shared" si="2"/>
        <v/>
      </c>
      <c r="J74" s="91"/>
      <c r="K74" s="294" t="str">
        <f>FixtureCalc!AN71</f>
        <v/>
      </c>
      <c r="L74" s="199" t="str">
        <f>IFERROR(INDEX(FixtureCalc!$AX$4:$AX$83,MATCH(FixtureCalc!AM71,FixtureCalc!$AW$4:$AW$83,0),1),"")</f>
        <v/>
      </c>
      <c r="M74" s="39"/>
    </row>
    <row r="75" spans="2:13" ht="20.100000000000001" customHeight="1" x14ac:dyDescent="0.25">
      <c r="B75" s="13"/>
      <c r="C75" s="98"/>
      <c r="D75" s="171" t="str">
        <f t="shared" si="3"/>
        <v/>
      </c>
      <c r="E75" s="199" t="str">
        <f>IF(F75&lt;&gt;"","Matchweek " &amp; FixtureCalc!AK72,"")</f>
        <v/>
      </c>
      <c r="F75" s="199" t="str">
        <f>FixtureCalc!AL72</f>
        <v/>
      </c>
      <c r="G75" s="289" t="str">
        <f>FixtureCalc!AM72</f>
        <v/>
      </c>
      <c r="H75" s="91"/>
      <c r="I75" s="171" t="str">
        <f t="shared" si="2"/>
        <v/>
      </c>
      <c r="J75" s="91"/>
      <c r="K75" s="294" t="str">
        <f>FixtureCalc!AN72</f>
        <v/>
      </c>
      <c r="L75" s="199" t="str">
        <f>IFERROR(INDEX(FixtureCalc!$AX$4:$AX$83,MATCH(FixtureCalc!AM72,FixtureCalc!$AW$4:$AW$83,0),1),"")</f>
        <v/>
      </c>
      <c r="M75" s="39"/>
    </row>
    <row r="76" spans="2:13" ht="20.100000000000001" customHeight="1" x14ac:dyDescent="0.25">
      <c r="B76" s="13"/>
      <c r="C76" s="98"/>
      <c r="D76" s="171" t="str">
        <f t="shared" si="3"/>
        <v/>
      </c>
      <c r="E76" s="199" t="str">
        <f>IF(F76&lt;&gt;"","Matchweek " &amp; FixtureCalc!AK73,"")</f>
        <v/>
      </c>
      <c r="F76" s="199" t="str">
        <f>FixtureCalc!AL73</f>
        <v/>
      </c>
      <c r="G76" s="289" t="str">
        <f>FixtureCalc!AM73</f>
        <v/>
      </c>
      <c r="H76" s="91"/>
      <c r="I76" s="171" t="str">
        <f t="shared" si="2"/>
        <v/>
      </c>
      <c r="J76" s="91"/>
      <c r="K76" s="294" t="str">
        <f>FixtureCalc!AN73</f>
        <v/>
      </c>
      <c r="L76" s="199" t="str">
        <f>IFERROR(INDEX(FixtureCalc!$AX$4:$AX$83,MATCH(FixtureCalc!AM73,FixtureCalc!$AW$4:$AW$83,0),1),"")</f>
        <v/>
      </c>
      <c r="M76" s="39"/>
    </row>
    <row r="77" spans="2:13" ht="20.100000000000001" customHeight="1" x14ac:dyDescent="0.25">
      <c r="B77" s="13"/>
      <c r="C77" s="98"/>
      <c r="D77" s="171" t="str">
        <f t="shared" si="3"/>
        <v/>
      </c>
      <c r="E77" s="199" t="str">
        <f>IF(F77&lt;&gt;"","Matchweek " &amp; FixtureCalc!AK74,"")</f>
        <v/>
      </c>
      <c r="F77" s="199" t="str">
        <f>FixtureCalc!AL74</f>
        <v/>
      </c>
      <c r="G77" s="289" t="str">
        <f>FixtureCalc!AM74</f>
        <v/>
      </c>
      <c r="H77" s="91"/>
      <c r="I77" s="171" t="str">
        <f t="shared" si="2"/>
        <v/>
      </c>
      <c r="J77" s="91"/>
      <c r="K77" s="294" t="str">
        <f>FixtureCalc!AN74</f>
        <v/>
      </c>
      <c r="L77" s="199" t="str">
        <f>IFERROR(INDEX(FixtureCalc!$AX$4:$AX$83,MATCH(FixtureCalc!AM74,FixtureCalc!$AW$4:$AW$83,0),1),"")</f>
        <v/>
      </c>
      <c r="M77" s="39"/>
    </row>
    <row r="78" spans="2:13" ht="20.100000000000001" customHeight="1" x14ac:dyDescent="0.25">
      <c r="B78" s="13"/>
      <c r="C78" s="98"/>
      <c r="D78" s="171" t="str">
        <f t="shared" si="3"/>
        <v/>
      </c>
      <c r="E78" s="199" t="str">
        <f>IF(F78&lt;&gt;"","Matchweek " &amp; FixtureCalc!AK75,"")</f>
        <v/>
      </c>
      <c r="F78" s="199" t="str">
        <f>FixtureCalc!AL75</f>
        <v/>
      </c>
      <c r="G78" s="289" t="str">
        <f>FixtureCalc!AM75</f>
        <v/>
      </c>
      <c r="H78" s="91"/>
      <c r="I78" s="171" t="str">
        <f t="shared" si="2"/>
        <v/>
      </c>
      <c r="J78" s="91"/>
      <c r="K78" s="294" t="str">
        <f>FixtureCalc!AN75</f>
        <v/>
      </c>
      <c r="L78" s="199" t="str">
        <f>IFERROR(INDEX(FixtureCalc!$AX$4:$AX$83,MATCH(FixtureCalc!AM75,FixtureCalc!$AW$4:$AW$83,0),1),"")</f>
        <v/>
      </c>
      <c r="M78" s="39"/>
    </row>
    <row r="79" spans="2:13" ht="20.100000000000001" customHeight="1" x14ac:dyDescent="0.25">
      <c r="B79" s="13"/>
      <c r="C79" s="98"/>
      <c r="D79" s="171" t="str">
        <f t="shared" si="3"/>
        <v/>
      </c>
      <c r="E79" s="199" t="str">
        <f>IF(F79&lt;&gt;"","Matchweek " &amp; FixtureCalc!AK76,"")</f>
        <v/>
      </c>
      <c r="F79" s="199" t="str">
        <f>FixtureCalc!AL76</f>
        <v/>
      </c>
      <c r="G79" s="289" t="str">
        <f>FixtureCalc!AM76</f>
        <v/>
      </c>
      <c r="H79" s="91"/>
      <c r="I79" s="171" t="str">
        <f t="shared" si="2"/>
        <v/>
      </c>
      <c r="J79" s="91"/>
      <c r="K79" s="294" t="str">
        <f>FixtureCalc!AN76</f>
        <v/>
      </c>
      <c r="L79" s="199" t="str">
        <f>IFERROR(INDEX(FixtureCalc!$AX$4:$AX$83,MATCH(FixtureCalc!AM76,FixtureCalc!$AW$4:$AW$83,0),1),"")</f>
        <v/>
      </c>
      <c r="M79" s="39"/>
    </row>
    <row r="80" spans="2:13" ht="20.100000000000001" customHeight="1" x14ac:dyDescent="0.25">
      <c r="B80" s="13"/>
      <c r="C80" s="98"/>
      <c r="D80" s="171" t="str">
        <f t="shared" si="3"/>
        <v/>
      </c>
      <c r="E80" s="199" t="str">
        <f>IF(F80&lt;&gt;"","Matchweek " &amp; FixtureCalc!AK77,"")</f>
        <v/>
      </c>
      <c r="F80" s="199" t="str">
        <f>FixtureCalc!AL77</f>
        <v/>
      </c>
      <c r="G80" s="289" t="str">
        <f>FixtureCalc!AM77</f>
        <v/>
      </c>
      <c r="H80" s="91"/>
      <c r="I80" s="171" t="str">
        <f t="shared" si="2"/>
        <v/>
      </c>
      <c r="J80" s="91"/>
      <c r="K80" s="294" t="str">
        <f>FixtureCalc!AN77</f>
        <v/>
      </c>
      <c r="L80" s="199" t="str">
        <f>IFERROR(INDEX(FixtureCalc!$AX$4:$AX$83,MATCH(FixtureCalc!AM77,FixtureCalc!$AW$4:$AW$83,0),1),"")</f>
        <v/>
      </c>
      <c r="M80" s="39"/>
    </row>
    <row r="81" spans="2:13" ht="20.100000000000001" customHeight="1" x14ac:dyDescent="0.25">
      <c r="B81" s="13"/>
      <c r="C81" s="98"/>
      <c r="D81" s="171" t="str">
        <f t="shared" si="3"/>
        <v/>
      </c>
      <c r="E81" s="199" t="str">
        <f>IF(F81&lt;&gt;"","Matchweek " &amp; FixtureCalc!AK78,"")</f>
        <v/>
      </c>
      <c r="F81" s="199" t="str">
        <f>FixtureCalc!AL78</f>
        <v/>
      </c>
      <c r="G81" s="289" t="str">
        <f>FixtureCalc!AM78</f>
        <v/>
      </c>
      <c r="H81" s="91"/>
      <c r="I81" s="171" t="str">
        <f t="shared" si="2"/>
        <v/>
      </c>
      <c r="J81" s="91"/>
      <c r="K81" s="294" t="str">
        <f>FixtureCalc!AN78</f>
        <v/>
      </c>
      <c r="L81" s="199" t="str">
        <f>IFERROR(INDEX(FixtureCalc!$AX$4:$AX$83,MATCH(FixtureCalc!AM78,FixtureCalc!$AW$4:$AW$83,0),1),"")</f>
        <v/>
      </c>
      <c r="M81" s="39"/>
    </row>
    <row r="82" spans="2:13" ht="20.100000000000001" customHeight="1" x14ac:dyDescent="0.25">
      <c r="B82" s="13"/>
      <c r="C82" s="98"/>
      <c r="D82" s="171" t="str">
        <f t="shared" si="3"/>
        <v/>
      </c>
      <c r="E82" s="199" t="str">
        <f>IF(F82&lt;&gt;"","Matchweek " &amp; FixtureCalc!AK79,"")</f>
        <v/>
      </c>
      <c r="F82" s="199" t="str">
        <f>FixtureCalc!AL79</f>
        <v/>
      </c>
      <c r="G82" s="289" t="str">
        <f>FixtureCalc!AM79</f>
        <v/>
      </c>
      <c r="H82" s="91"/>
      <c r="I82" s="171" t="str">
        <f t="shared" si="2"/>
        <v/>
      </c>
      <c r="J82" s="91"/>
      <c r="K82" s="294" t="str">
        <f>FixtureCalc!AN79</f>
        <v/>
      </c>
      <c r="L82" s="199" t="str">
        <f>IFERROR(INDEX(FixtureCalc!$AX$4:$AX$83,MATCH(FixtureCalc!AM79,FixtureCalc!$AW$4:$AW$83,0),1),"")</f>
        <v/>
      </c>
      <c r="M82" s="39"/>
    </row>
    <row r="83" spans="2:13" ht="20.100000000000001" customHeight="1" x14ac:dyDescent="0.25">
      <c r="B83" s="13"/>
      <c r="C83" s="98"/>
      <c r="D83" s="171" t="str">
        <f t="shared" si="3"/>
        <v/>
      </c>
      <c r="E83" s="199" t="str">
        <f>IF(F83&lt;&gt;"","Matchweek " &amp; FixtureCalc!AK80,"")</f>
        <v/>
      </c>
      <c r="F83" s="199" t="str">
        <f>FixtureCalc!AL80</f>
        <v/>
      </c>
      <c r="G83" s="289" t="str">
        <f>FixtureCalc!AM80</f>
        <v/>
      </c>
      <c r="H83" s="91"/>
      <c r="I83" s="171" t="str">
        <f t="shared" si="2"/>
        <v/>
      </c>
      <c r="J83" s="91"/>
      <c r="K83" s="294" t="str">
        <f>FixtureCalc!AN80</f>
        <v/>
      </c>
      <c r="L83" s="199" t="str">
        <f>IFERROR(INDEX(FixtureCalc!$AX$4:$AX$83,MATCH(FixtureCalc!AM80,FixtureCalc!$AW$4:$AW$83,0),1),"")</f>
        <v/>
      </c>
      <c r="M83" s="39"/>
    </row>
    <row r="84" spans="2:13" ht="20.100000000000001" customHeight="1" x14ac:dyDescent="0.25">
      <c r="B84" s="13"/>
      <c r="C84" s="98"/>
      <c r="D84" s="171" t="str">
        <f t="shared" si="3"/>
        <v/>
      </c>
      <c r="E84" s="199" t="str">
        <f>IF(F84&lt;&gt;"","Matchweek " &amp; FixtureCalc!AK81,"")</f>
        <v/>
      </c>
      <c r="F84" s="199" t="str">
        <f>FixtureCalc!AL81</f>
        <v/>
      </c>
      <c r="G84" s="289" t="str">
        <f>FixtureCalc!AM81</f>
        <v/>
      </c>
      <c r="H84" s="91"/>
      <c r="I84" s="171" t="str">
        <f t="shared" si="2"/>
        <v/>
      </c>
      <c r="J84" s="91"/>
      <c r="K84" s="294" t="str">
        <f>FixtureCalc!AN81</f>
        <v/>
      </c>
      <c r="L84" s="199" t="str">
        <f>IFERROR(INDEX(FixtureCalc!$AX$4:$AX$83,MATCH(FixtureCalc!AM81,FixtureCalc!$AW$4:$AW$83,0),1),"")</f>
        <v/>
      </c>
      <c r="M84" s="39"/>
    </row>
    <row r="85" spans="2:13" ht="20.100000000000001" customHeight="1" x14ac:dyDescent="0.25">
      <c r="B85" s="13"/>
      <c r="C85" s="98"/>
      <c r="D85" s="171" t="str">
        <f t="shared" si="3"/>
        <v/>
      </c>
      <c r="E85" s="199" t="str">
        <f>IF(F85&lt;&gt;"","Matchweek " &amp; FixtureCalc!AK82,"")</f>
        <v/>
      </c>
      <c r="F85" s="199" t="str">
        <f>FixtureCalc!AL82</f>
        <v/>
      </c>
      <c r="G85" s="289" t="str">
        <f>FixtureCalc!AM82</f>
        <v/>
      </c>
      <c r="H85" s="91"/>
      <c r="I85" s="171" t="str">
        <f t="shared" si="2"/>
        <v/>
      </c>
      <c r="J85" s="91"/>
      <c r="K85" s="294" t="str">
        <f>FixtureCalc!AN82</f>
        <v/>
      </c>
      <c r="L85" s="199" t="str">
        <f>IFERROR(INDEX(FixtureCalc!$AX$4:$AX$83,MATCH(FixtureCalc!AM82,FixtureCalc!$AW$4:$AW$83,0),1),"")</f>
        <v/>
      </c>
      <c r="M85" s="39"/>
    </row>
    <row r="86" spans="2:13" ht="20.100000000000001" customHeight="1" x14ac:dyDescent="0.25">
      <c r="B86" s="13"/>
      <c r="C86" s="98"/>
      <c r="D86" s="171" t="str">
        <f t="shared" si="3"/>
        <v/>
      </c>
      <c r="E86" s="199" t="str">
        <f>IF(F86&lt;&gt;"","Matchweek " &amp; FixtureCalc!AK83,"")</f>
        <v/>
      </c>
      <c r="F86" s="199" t="str">
        <f>FixtureCalc!AL83</f>
        <v/>
      </c>
      <c r="G86" s="289" t="str">
        <f>FixtureCalc!AM83</f>
        <v/>
      </c>
      <c r="H86" s="91"/>
      <c r="I86" s="171" t="str">
        <f t="shared" si="2"/>
        <v/>
      </c>
      <c r="J86" s="91"/>
      <c r="K86" s="294" t="str">
        <f>FixtureCalc!AN83</f>
        <v/>
      </c>
      <c r="L86" s="199" t="str">
        <f>IFERROR(INDEX(FixtureCalc!$AX$4:$AX$83,MATCH(FixtureCalc!AM83,FixtureCalc!$AW$4:$AW$83,0),1),"")</f>
        <v/>
      </c>
      <c r="M86" s="39"/>
    </row>
    <row r="87" spans="2:13" ht="20.100000000000001" customHeight="1" x14ac:dyDescent="0.25">
      <c r="B87" s="13"/>
      <c r="C87" s="98"/>
      <c r="D87" s="171" t="str">
        <f t="shared" si="3"/>
        <v/>
      </c>
      <c r="E87" s="199" t="str">
        <f>IF(F87&lt;&gt;"","Matchweek " &amp; FixtureCalc!AK84,"")</f>
        <v/>
      </c>
      <c r="F87" s="199" t="str">
        <f>FixtureCalc!AL84</f>
        <v/>
      </c>
      <c r="G87" s="289" t="str">
        <f>FixtureCalc!AM84</f>
        <v/>
      </c>
      <c r="H87" s="91"/>
      <c r="I87" s="171" t="str">
        <f t="shared" si="2"/>
        <v/>
      </c>
      <c r="J87" s="91"/>
      <c r="K87" s="294" t="str">
        <f>FixtureCalc!AN84</f>
        <v/>
      </c>
      <c r="L87" s="199" t="str">
        <f>IFERROR(INDEX(FixtureCalc!$AX$4:$AX$83,MATCH(FixtureCalc!AM84,FixtureCalc!$AW$4:$AW$83,0),1),"")</f>
        <v/>
      </c>
      <c r="M87" s="39"/>
    </row>
    <row r="88" spans="2:13" ht="20.100000000000001" customHeight="1" x14ac:dyDescent="0.25">
      <c r="B88" s="13"/>
      <c r="C88" s="98"/>
      <c r="D88" s="171" t="str">
        <f t="shared" si="3"/>
        <v/>
      </c>
      <c r="E88" s="199" t="str">
        <f>IF(F88&lt;&gt;"","Matchweek " &amp; FixtureCalc!AK85,"")</f>
        <v/>
      </c>
      <c r="F88" s="199" t="str">
        <f>FixtureCalc!AL85</f>
        <v/>
      </c>
      <c r="G88" s="289" t="str">
        <f>FixtureCalc!AM85</f>
        <v/>
      </c>
      <c r="H88" s="91"/>
      <c r="I88" s="171" t="str">
        <f t="shared" si="2"/>
        <v/>
      </c>
      <c r="J88" s="91"/>
      <c r="K88" s="294" t="str">
        <f>FixtureCalc!AN85</f>
        <v/>
      </c>
      <c r="L88" s="199" t="str">
        <f>IFERROR(INDEX(FixtureCalc!$AX$4:$AX$83,MATCH(FixtureCalc!AM85,FixtureCalc!$AW$4:$AW$83,0),1),"")</f>
        <v/>
      </c>
      <c r="M88" s="39"/>
    </row>
    <row r="89" spans="2:13" ht="20.100000000000001" customHeight="1" x14ac:dyDescent="0.25">
      <c r="B89" s="13"/>
      <c r="C89" s="98"/>
      <c r="D89" s="171" t="str">
        <f t="shared" si="3"/>
        <v/>
      </c>
      <c r="E89" s="199" t="str">
        <f>IF(F89&lt;&gt;"","Matchweek " &amp; FixtureCalc!AK86,"")</f>
        <v/>
      </c>
      <c r="F89" s="199" t="str">
        <f>FixtureCalc!AL86</f>
        <v/>
      </c>
      <c r="G89" s="289" t="str">
        <f>FixtureCalc!AM86</f>
        <v/>
      </c>
      <c r="H89" s="91"/>
      <c r="I89" s="171" t="str">
        <f t="shared" si="2"/>
        <v/>
      </c>
      <c r="J89" s="91"/>
      <c r="K89" s="294" t="str">
        <f>FixtureCalc!AN86</f>
        <v/>
      </c>
      <c r="L89" s="199" t="str">
        <f>IFERROR(INDEX(FixtureCalc!$AX$4:$AX$83,MATCH(FixtureCalc!AM86,FixtureCalc!$AW$4:$AW$83,0),1),"")</f>
        <v/>
      </c>
      <c r="M89" s="39"/>
    </row>
    <row r="90" spans="2:13" ht="20.100000000000001" customHeight="1" x14ac:dyDescent="0.25">
      <c r="B90" s="13"/>
      <c r="C90" s="98"/>
      <c r="D90" s="171" t="str">
        <f t="shared" si="3"/>
        <v/>
      </c>
      <c r="E90" s="199" t="str">
        <f>IF(F90&lt;&gt;"","Matchweek " &amp; FixtureCalc!AK87,"")</f>
        <v/>
      </c>
      <c r="F90" s="199" t="str">
        <f>FixtureCalc!AL87</f>
        <v/>
      </c>
      <c r="G90" s="289" t="str">
        <f>FixtureCalc!AM87</f>
        <v/>
      </c>
      <c r="H90" s="91"/>
      <c r="I90" s="171" t="str">
        <f t="shared" si="2"/>
        <v/>
      </c>
      <c r="J90" s="91"/>
      <c r="K90" s="294" t="str">
        <f>FixtureCalc!AN87</f>
        <v/>
      </c>
      <c r="L90" s="199" t="str">
        <f>IFERROR(INDEX(FixtureCalc!$AX$4:$AX$83,MATCH(FixtureCalc!AM87,FixtureCalc!$AW$4:$AW$83,0),1),"")</f>
        <v/>
      </c>
      <c r="M90" s="39"/>
    </row>
    <row r="91" spans="2:13" ht="20.100000000000001" customHeight="1" x14ac:dyDescent="0.25">
      <c r="B91" s="13"/>
      <c r="C91" s="98"/>
      <c r="D91" s="171" t="str">
        <f t="shared" si="3"/>
        <v/>
      </c>
      <c r="E91" s="199" t="str">
        <f>IF(F91&lt;&gt;"","Matchweek " &amp; FixtureCalc!AK88,"")</f>
        <v/>
      </c>
      <c r="F91" s="199" t="str">
        <f>FixtureCalc!AL88</f>
        <v/>
      </c>
      <c r="G91" s="289" t="str">
        <f>FixtureCalc!AM88</f>
        <v/>
      </c>
      <c r="H91" s="91"/>
      <c r="I91" s="171" t="str">
        <f t="shared" si="2"/>
        <v/>
      </c>
      <c r="J91" s="91"/>
      <c r="K91" s="294" t="str">
        <f>FixtureCalc!AN88</f>
        <v/>
      </c>
      <c r="L91" s="199" t="str">
        <f>IFERROR(INDEX(FixtureCalc!$AX$4:$AX$83,MATCH(FixtureCalc!AM88,FixtureCalc!$AW$4:$AW$83,0),1),"")</f>
        <v/>
      </c>
      <c r="M91" s="39"/>
    </row>
    <row r="92" spans="2:13" ht="20.100000000000001" customHeight="1" x14ac:dyDescent="0.25">
      <c r="B92" s="13"/>
      <c r="C92" s="98"/>
      <c r="D92" s="171" t="str">
        <f t="shared" si="3"/>
        <v/>
      </c>
      <c r="E92" s="199" t="str">
        <f>IF(F92&lt;&gt;"","Matchweek " &amp; FixtureCalc!AK89,"")</f>
        <v/>
      </c>
      <c r="F92" s="199" t="str">
        <f>FixtureCalc!AL89</f>
        <v/>
      </c>
      <c r="G92" s="289" t="str">
        <f>FixtureCalc!AM89</f>
        <v/>
      </c>
      <c r="H92" s="91"/>
      <c r="I92" s="171" t="str">
        <f t="shared" si="2"/>
        <v/>
      </c>
      <c r="J92" s="91"/>
      <c r="K92" s="294" t="str">
        <f>FixtureCalc!AN89</f>
        <v/>
      </c>
      <c r="L92" s="199" t="str">
        <f>IFERROR(INDEX(FixtureCalc!$AX$4:$AX$83,MATCH(FixtureCalc!AM89,FixtureCalc!$AW$4:$AW$83,0),1),"")</f>
        <v/>
      </c>
      <c r="M92" s="39"/>
    </row>
    <row r="93" spans="2:13" ht="20.100000000000001" customHeight="1" x14ac:dyDescent="0.25">
      <c r="B93" s="13"/>
      <c r="C93" s="98"/>
      <c r="D93" s="171" t="str">
        <f t="shared" si="3"/>
        <v/>
      </c>
      <c r="E93" s="199" t="str">
        <f>IF(F93&lt;&gt;"","Matchweek " &amp; FixtureCalc!AK90,"")</f>
        <v/>
      </c>
      <c r="F93" s="199" t="str">
        <f>FixtureCalc!AL90</f>
        <v/>
      </c>
      <c r="G93" s="289" t="str">
        <f>FixtureCalc!AM90</f>
        <v/>
      </c>
      <c r="H93" s="91"/>
      <c r="I93" s="171" t="str">
        <f t="shared" si="2"/>
        <v/>
      </c>
      <c r="J93" s="91"/>
      <c r="K93" s="294" t="str">
        <f>FixtureCalc!AN90</f>
        <v/>
      </c>
      <c r="L93" s="199" t="str">
        <f>IFERROR(INDEX(FixtureCalc!$AX$4:$AX$83,MATCH(FixtureCalc!AM90,FixtureCalc!$AW$4:$AW$83,0),1),"")</f>
        <v/>
      </c>
      <c r="M93" s="39"/>
    </row>
    <row r="94" spans="2:13" ht="20.100000000000001" customHeight="1" x14ac:dyDescent="0.25">
      <c r="B94" s="13"/>
      <c r="C94" s="98"/>
      <c r="D94" s="171" t="str">
        <f t="shared" si="3"/>
        <v/>
      </c>
      <c r="E94" s="199" t="str">
        <f>IF(F94&lt;&gt;"","Matchweek " &amp; FixtureCalc!AK91,"")</f>
        <v/>
      </c>
      <c r="F94" s="199" t="str">
        <f>FixtureCalc!AL91</f>
        <v/>
      </c>
      <c r="G94" s="289" t="str">
        <f>FixtureCalc!AM91</f>
        <v/>
      </c>
      <c r="H94" s="91"/>
      <c r="I94" s="171" t="str">
        <f t="shared" si="2"/>
        <v/>
      </c>
      <c r="J94" s="91"/>
      <c r="K94" s="294" t="str">
        <f>FixtureCalc!AN91</f>
        <v/>
      </c>
      <c r="L94" s="199" t="str">
        <f>IFERROR(INDEX(FixtureCalc!$AX$4:$AX$83,MATCH(FixtureCalc!AM91,FixtureCalc!$AW$4:$AW$83,0),1),"")</f>
        <v/>
      </c>
      <c r="M94" s="39"/>
    </row>
    <row r="95" spans="2:13" ht="20.100000000000001" customHeight="1" x14ac:dyDescent="0.25">
      <c r="B95" s="13"/>
      <c r="C95" s="98"/>
      <c r="D95" s="171" t="str">
        <f t="shared" si="3"/>
        <v/>
      </c>
      <c r="E95" s="199" t="str">
        <f>IF(F95&lt;&gt;"","Matchweek " &amp; FixtureCalc!AK92,"")</f>
        <v/>
      </c>
      <c r="F95" s="199" t="str">
        <f>FixtureCalc!AL92</f>
        <v/>
      </c>
      <c r="G95" s="289" t="str">
        <f>FixtureCalc!AM92</f>
        <v/>
      </c>
      <c r="H95" s="91"/>
      <c r="I95" s="171" t="str">
        <f t="shared" si="2"/>
        <v/>
      </c>
      <c r="J95" s="91"/>
      <c r="K95" s="294" t="str">
        <f>FixtureCalc!AN92</f>
        <v/>
      </c>
      <c r="L95" s="199" t="str">
        <f>IFERROR(INDEX(FixtureCalc!$AX$4:$AX$83,MATCH(FixtureCalc!AM92,FixtureCalc!$AW$4:$AW$83,0),1),"")</f>
        <v/>
      </c>
      <c r="M95" s="39"/>
    </row>
    <row r="96" spans="2:13" ht="20.100000000000001" customHeight="1" x14ac:dyDescent="0.25">
      <c r="B96" s="13"/>
      <c r="C96" s="98"/>
      <c r="D96" s="171" t="str">
        <f t="shared" si="3"/>
        <v/>
      </c>
      <c r="E96" s="199" t="str">
        <f>IF(F96&lt;&gt;"","Matchweek " &amp; FixtureCalc!AK93,"")</f>
        <v/>
      </c>
      <c r="F96" s="199" t="str">
        <f>FixtureCalc!AL93</f>
        <v/>
      </c>
      <c r="G96" s="289" t="str">
        <f>FixtureCalc!AM93</f>
        <v/>
      </c>
      <c r="H96" s="91"/>
      <c r="I96" s="171" t="str">
        <f t="shared" si="2"/>
        <v/>
      </c>
      <c r="J96" s="91"/>
      <c r="K96" s="294" t="str">
        <f>FixtureCalc!AN93</f>
        <v/>
      </c>
      <c r="L96" s="199" t="str">
        <f>IFERROR(INDEX(FixtureCalc!$AX$4:$AX$83,MATCH(FixtureCalc!AM93,FixtureCalc!$AW$4:$AW$83,0),1),"")</f>
        <v/>
      </c>
      <c r="M96" s="39"/>
    </row>
    <row r="97" spans="2:13" ht="20.100000000000001" customHeight="1" x14ac:dyDescent="0.25">
      <c r="B97" s="13"/>
      <c r="C97" s="98"/>
      <c r="D97" s="171" t="str">
        <f t="shared" si="3"/>
        <v/>
      </c>
      <c r="E97" s="199" t="str">
        <f>IF(F97&lt;&gt;"","Matchweek " &amp; FixtureCalc!AK94,"")</f>
        <v/>
      </c>
      <c r="F97" s="199" t="str">
        <f>FixtureCalc!AL94</f>
        <v/>
      </c>
      <c r="G97" s="289" t="str">
        <f>FixtureCalc!AM94</f>
        <v/>
      </c>
      <c r="H97" s="91"/>
      <c r="I97" s="171" t="str">
        <f t="shared" si="2"/>
        <v/>
      </c>
      <c r="J97" s="91"/>
      <c r="K97" s="294" t="str">
        <f>FixtureCalc!AN94</f>
        <v/>
      </c>
      <c r="L97" s="199" t="str">
        <f>IFERROR(INDEX(FixtureCalc!$AX$4:$AX$83,MATCH(FixtureCalc!AM94,FixtureCalc!$AW$4:$AW$83,0),1),"")</f>
        <v/>
      </c>
      <c r="M97" s="39"/>
    </row>
    <row r="98" spans="2:13" ht="20.100000000000001" customHeight="1" x14ac:dyDescent="0.25">
      <c r="B98" s="13"/>
      <c r="C98" s="98"/>
      <c r="D98" s="171" t="str">
        <f t="shared" si="3"/>
        <v/>
      </c>
      <c r="E98" s="199" t="str">
        <f>IF(F98&lt;&gt;"","Matchweek " &amp; FixtureCalc!AK95,"")</f>
        <v/>
      </c>
      <c r="F98" s="199" t="str">
        <f>FixtureCalc!AL95</f>
        <v/>
      </c>
      <c r="G98" s="289" t="str">
        <f>FixtureCalc!AM95</f>
        <v/>
      </c>
      <c r="H98" s="91"/>
      <c r="I98" s="171" t="str">
        <f t="shared" si="2"/>
        <v/>
      </c>
      <c r="J98" s="91"/>
      <c r="K98" s="294" t="str">
        <f>FixtureCalc!AN95</f>
        <v/>
      </c>
      <c r="L98" s="199" t="str">
        <f>IFERROR(INDEX(FixtureCalc!$AX$4:$AX$83,MATCH(FixtureCalc!AM95,FixtureCalc!$AW$4:$AW$83,0),1),"")</f>
        <v/>
      </c>
      <c r="M98" s="39"/>
    </row>
    <row r="99" spans="2:13" ht="20.100000000000001" customHeight="1" x14ac:dyDescent="0.25">
      <c r="B99" s="13"/>
      <c r="C99" s="98"/>
      <c r="D99" s="171" t="str">
        <f t="shared" si="3"/>
        <v/>
      </c>
      <c r="E99" s="199" t="str">
        <f>IF(F99&lt;&gt;"","Matchweek " &amp; FixtureCalc!AK96,"")</f>
        <v/>
      </c>
      <c r="F99" s="199" t="str">
        <f>FixtureCalc!AL96</f>
        <v/>
      </c>
      <c r="G99" s="289" t="str">
        <f>FixtureCalc!AM96</f>
        <v/>
      </c>
      <c r="H99" s="91"/>
      <c r="I99" s="171" t="str">
        <f t="shared" si="2"/>
        <v/>
      </c>
      <c r="J99" s="91"/>
      <c r="K99" s="294" t="str">
        <f>FixtureCalc!AN96</f>
        <v/>
      </c>
      <c r="L99" s="199" t="str">
        <f>IFERROR(INDEX(FixtureCalc!$AX$4:$AX$83,MATCH(FixtureCalc!AM96,FixtureCalc!$AW$4:$AW$83,0),1),"")</f>
        <v/>
      </c>
      <c r="M99" s="39"/>
    </row>
    <row r="100" spans="2:13" ht="20.100000000000001" customHeight="1" x14ac:dyDescent="0.25">
      <c r="B100" s="13"/>
      <c r="C100" s="98"/>
      <c r="D100" s="171" t="str">
        <f t="shared" si="3"/>
        <v/>
      </c>
      <c r="E100" s="199" t="str">
        <f>IF(F100&lt;&gt;"","Matchweek " &amp; FixtureCalc!AK97,"")</f>
        <v/>
      </c>
      <c r="F100" s="199" t="str">
        <f>FixtureCalc!AL97</f>
        <v/>
      </c>
      <c r="G100" s="289" t="str">
        <f>FixtureCalc!AM97</f>
        <v/>
      </c>
      <c r="H100" s="91"/>
      <c r="I100" s="171" t="str">
        <f t="shared" si="2"/>
        <v/>
      </c>
      <c r="J100" s="91"/>
      <c r="K100" s="294" t="str">
        <f>FixtureCalc!AN97</f>
        <v/>
      </c>
      <c r="L100" s="199" t="str">
        <f>IFERROR(INDEX(FixtureCalc!$AX$4:$AX$83,MATCH(FixtureCalc!AM97,FixtureCalc!$AW$4:$AW$83,0),1),"")</f>
        <v/>
      </c>
      <c r="M100" s="39"/>
    </row>
    <row r="101" spans="2:13" ht="20.100000000000001" customHeight="1" x14ac:dyDescent="0.25">
      <c r="B101" s="13"/>
      <c r="C101" s="98"/>
      <c r="D101" s="171" t="str">
        <f t="shared" si="3"/>
        <v/>
      </c>
      <c r="E101" s="199" t="str">
        <f>IF(F101&lt;&gt;"","Matchweek " &amp; FixtureCalc!AK98,"")</f>
        <v/>
      </c>
      <c r="F101" s="199" t="str">
        <f>FixtureCalc!AL98</f>
        <v/>
      </c>
      <c r="G101" s="289" t="str">
        <f>FixtureCalc!AM98</f>
        <v/>
      </c>
      <c r="H101" s="91"/>
      <c r="I101" s="171" t="str">
        <f t="shared" si="2"/>
        <v/>
      </c>
      <c r="J101" s="91"/>
      <c r="K101" s="294" t="str">
        <f>FixtureCalc!AN98</f>
        <v/>
      </c>
      <c r="L101" s="199" t="str">
        <f>IFERROR(INDEX(FixtureCalc!$AX$4:$AX$83,MATCH(FixtureCalc!AM98,FixtureCalc!$AW$4:$AW$83,0),1),"")</f>
        <v/>
      </c>
      <c r="M101" s="39"/>
    </row>
    <row r="102" spans="2:13" ht="20.100000000000001" customHeight="1" x14ac:dyDescent="0.25">
      <c r="B102" s="13"/>
      <c r="C102" s="98"/>
      <c r="D102" s="171" t="str">
        <f t="shared" si="3"/>
        <v/>
      </c>
      <c r="E102" s="199" t="str">
        <f>IF(F102&lt;&gt;"","Matchweek " &amp; FixtureCalc!AK99,"")</f>
        <v/>
      </c>
      <c r="F102" s="199" t="str">
        <f>FixtureCalc!AL99</f>
        <v/>
      </c>
      <c r="G102" s="289" t="str">
        <f>FixtureCalc!AM99</f>
        <v/>
      </c>
      <c r="H102" s="91"/>
      <c r="I102" s="171" t="str">
        <f t="shared" si="2"/>
        <v/>
      </c>
      <c r="J102" s="91"/>
      <c r="K102" s="294" t="str">
        <f>FixtureCalc!AN99</f>
        <v/>
      </c>
      <c r="L102" s="199" t="str">
        <f>IFERROR(INDEX(FixtureCalc!$AX$4:$AX$83,MATCH(FixtureCalc!AM99,FixtureCalc!$AW$4:$AW$83,0),1),"")</f>
        <v/>
      </c>
      <c r="M102" s="39"/>
    </row>
    <row r="103" spans="2:13" ht="20.100000000000001" customHeight="1" x14ac:dyDescent="0.25">
      <c r="B103" s="13"/>
      <c r="C103" s="98"/>
      <c r="D103" s="171" t="str">
        <f t="shared" si="3"/>
        <v/>
      </c>
      <c r="E103" s="199" t="str">
        <f>IF(F103&lt;&gt;"","Matchweek " &amp; FixtureCalc!AK100,"")</f>
        <v/>
      </c>
      <c r="F103" s="199" t="str">
        <f>FixtureCalc!AL100</f>
        <v/>
      </c>
      <c r="G103" s="289" t="str">
        <f>FixtureCalc!AM100</f>
        <v/>
      </c>
      <c r="H103" s="91"/>
      <c r="I103" s="171" t="str">
        <f t="shared" si="2"/>
        <v/>
      </c>
      <c r="J103" s="91"/>
      <c r="K103" s="294" t="str">
        <f>FixtureCalc!AN100</f>
        <v/>
      </c>
      <c r="L103" s="199" t="str">
        <f>IFERROR(INDEX(FixtureCalc!$AX$4:$AX$83,MATCH(FixtureCalc!AM100,FixtureCalc!$AW$4:$AW$83,0),1),"")</f>
        <v/>
      </c>
      <c r="M103" s="39"/>
    </row>
    <row r="104" spans="2:13" ht="20.100000000000001" customHeight="1" x14ac:dyDescent="0.25">
      <c r="B104" s="13"/>
      <c r="C104" s="98"/>
      <c r="D104" s="171" t="str">
        <f t="shared" si="3"/>
        <v/>
      </c>
      <c r="E104" s="199" t="str">
        <f>IF(F104&lt;&gt;"","Matchweek " &amp; FixtureCalc!AK101,"")</f>
        <v/>
      </c>
      <c r="F104" s="199" t="str">
        <f>FixtureCalc!AL101</f>
        <v/>
      </c>
      <c r="G104" s="289" t="str">
        <f>FixtureCalc!AM101</f>
        <v/>
      </c>
      <c r="H104" s="91"/>
      <c r="I104" s="171" t="str">
        <f t="shared" si="2"/>
        <v/>
      </c>
      <c r="J104" s="91"/>
      <c r="K104" s="294" t="str">
        <f>FixtureCalc!AN101</f>
        <v/>
      </c>
      <c r="L104" s="199" t="str">
        <f>IFERROR(INDEX(FixtureCalc!$AX$4:$AX$83,MATCH(FixtureCalc!AM101,FixtureCalc!$AW$4:$AW$83,0),1),"")</f>
        <v/>
      </c>
      <c r="M104" s="39"/>
    </row>
    <row r="105" spans="2:13" ht="20.100000000000001" customHeight="1" x14ac:dyDescent="0.25">
      <c r="B105" s="13"/>
      <c r="C105" s="98"/>
      <c r="D105" s="171" t="str">
        <f t="shared" si="3"/>
        <v/>
      </c>
      <c r="E105" s="199" t="str">
        <f>IF(F105&lt;&gt;"","Matchweek " &amp; FixtureCalc!AK102,"")</f>
        <v/>
      </c>
      <c r="F105" s="199" t="str">
        <f>FixtureCalc!AL102</f>
        <v/>
      </c>
      <c r="G105" s="289" t="str">
        <f>FixtureCalc!AM102</f>
        <v/>
      </c>
      <c r="H105" s="91"/>
      <c r="I105" s="171" t="str">
        <f t="shared" si="2"/>
        <v/>
      </c>
      <c r="J105" s="91"/>
      <c r="K105" s="294" t="str">
        <f>FixtureCalc!AN102</f>
        <v/>
      </c>
      <c r="L105" s="199" t="str">
        <f>IFERROR(INDEX(FixtureCalc!$AX$4:$AX$83,MATCH(FixtureCalc!AM102,FixtureCalc!$AW$4:$AW$83,0),1),"")</f>
        <v/>
      </c>
      <c r="M105" s="39"/>
    </row>
    <row r="106" spans="2:13" ht="20.100000000000001" customHeight="1" x14ac:dyDescent="0.25">
      <c r="B106" s="13"/>
      <c r="C106" s="98"/>
      <c r="D106" s="171" t="str">
        <f t="shared" si="3"/>
        <v/>
      </c>
      <c r="E106" s="199" t="str">
        <f>IF(F106&lt;&gt;"","Matchweek " &amp; FixtureCalc!AK103,"")</f>
        <v/>
      </c>
      <c r="F106" s="199" t="str">
        <f>FixtureCalc!AL103</f>
        <v/>
      </c>
      <c r="G106" s="289" t="str">
        <f>FixtureCalc!AM103</f>
        <v/>
      </c>
      <c r="H106" s="91"/>
      <c r="I106" s="171" t="str">
        <f t="shared" si="2"/>
        <v/>
      </c>
      <c r="J106" s="91"/>
      <c r="K106" s="294" t="str">
        <f>FixtureCalc!AN103</f>
        <v/>
      </c>
      <c r="L106" s="199" t="str">
        <f>IFERROR(INDEX(FixtureCalc!$AX$4:$AX$83,MATCH(FixtureCalc!AM103,FixtureCalc!$AW$4:$AW$83,0),1),"")</f>
        <v/>
      </c>
      <c r="M106" s="39"/>
    </row>
    <row r="107" spans="2:13" ht="20.100000000000001" customHeight="1" x14ac:dyDescent="0.25">
      <c r="B107" s="13"/>
      <c r="C107" s="98"/>
      <c r="D107" s="171" t="str">
        <f t="shared" si="3"/>
        <v/>
      </c>
      <c r="E107" s="199" t="str">
        <f>IF(F107&lt;&gt;"","Matchweek " &amp; FixtureCalc!AK104,"")</f>
        <v/>
      </c>
      <c r="F107" s="199" t="str">
        <f>FixtureCalc!AL104</f>
        <v/>
      </c>
      <c r="G107" s="289" t="str">
        <f>FixtureCalc!AM104</f>
        <v/>
      </c>
      <c r="H107" s="91"/>
      <c r="I107" s="171" t="str">
        <f t="shared" si="2"/>
        <v/>
      </c>
      <c r="J107" s="91"/>
      <c r="K107" s="294" t="str">
        <f>FixtureCalc!AN104</f>
        <v/>
      </c>
      <c r="L107" s="199" t="str">
        <f>IFERROR(INDEX(FixtureCalc!$AX$4:$AX$83,MATCH(FixtureCalc!AM104,FixtureCalc!$AW$4:$AW$83,0),1),"")</f>
        <v/>
      </c>
      <c r="M107" s="39"/>
    </row>
    <row r="108" spans="2:13" ht="20.100000000000001" customHeight="1" x14ac:dyDescent="0.25">
      <c r="B108" s="13"/>
      <c r="C108" s="98"/>
      <c r="D108" s="171" t="str">
        <f t="shared" si="3"/>
        <v/>
      </c>
      <c r="E108" s="199" t="str">
        <f>IF(F108&lt;&gt;"","Matchweek " &amp; FixtureCalc!AK105,"")</f>
        <v/>
      </c>
      <c r="F108" s="199" t="str">
        <f>FixtureCalc!AL105</f>
        <v/>
      </c>
      <c r="G108" s="289" t="str">
        <f>FixtureCalc!AM105</f>
        <v/>
      </c>
      <c r="H108" s="91"/>
      <c r="I108" s="171" t="str">
        <f t="shared" si="2"/>
        <v/>
      </c>
      <c r="J108" s="91"/>
      <c r="K108" s="294" t="str">
        <f>FixtureCalc!AN105</f>
        <v/>
      </c>
      <c r="L108" s="199" t="str">
        <f>IFERROR(INDEX(FixtureCalc!$AX$4:$AX$83,MATCH(FixtureCalc!AM105,FixtureCalc!$AW$4:$AW$83,0),1),"")</f>
        <v/>
      </c>
      <c r="M108" s="39"/>
    </row>
    <row r="109" spans="2:13" ht="20.100000000000001" customHeight="1" x14ac:dyDescent="0.25">
      <c r="B109" s="13"/>
      <c r="C109" s="98"/>
      <c r="D109" s="171" t="str">
        <f t="shared" si="3"/>
        <v/>
      </c>
      <c r="E109" s="199" t="str">
        <f>IF(F109&lt;&gt;"","Matchweek " &amp; FixtureCalc!AK106,"")</f>
        <v/>
      </c>
      <c r="F109" s="199" t="str">
        <f>FixtureCalc!AL106</f>
        <v/>
      </c>
      <c r="G109" s="289" t="str">
        <f>FixtureCalc!AM106</f>
        <v/>
      </c>
      <c r="H109" s="91"/>
      <c r="I109" s="171" t="str">
        <f t="shared" si="2"/>
        <v/>
      </c>
      <c r="J109" s="91"/>
      <c r="K109" s="294" t="str">
        <f>FixtureCalc!AN106</f>
        <v/>
      </c>
      <c r="L109" s="199" t="str">
        <f>IFERROR(INDEX(FixtureCalc!$AX$4:$AX$83,MATCH(FixtureCalc!AM106,FixtureCalc!$AW$4:$AW$83,0),1),"")</f>
        <v/>
      </c>
      <c r="M109" s="39"/>
    </row>
    <row r="110" spans="2:13" ht="20.100000000000001" customHeight="1" x14ac:dyDescent="0.25">
      <c r="B110" s="13"/>
      <c r="C110" s="98"/>
      <c r="D110" s="171" t="str">
        <f t="shared" si="3"/>
        <v/>
      </c>
      <c r="E110" s="199" t="str">
        <f>IF(F110&lt;&gt;"","Matchweek " &amp; FixtureCalc!AK107,"")</f>
        <v/>
      </c>
      <c r="F110" s="199" t="str">
        <f>FixtureCalc!AL107</f>
        <v/>
      </c>
      <c r="G110" s="289" t="str">
        <f>FixtureCalc!AM107</f>
        <v/>
      </c>
      <c r="H110" s="91"/>
      <c r="I110" s="171" t="str">
        <f t="shared" si="2"/>
        <v/>
      </c>
      <c r="J110" s="91"/>
      <c r="K110" s="294" t="str">
        <f>FixtureCalc!AN107</f>
        <v/>
      </c>
      <c r="L110" s="199" t="str">
        <f>IFERROR(INDEX(FixtureCalc!$AX$4:$AX$83,MATCH(FixtureCalc!AM107,FixtureCalc!$AW$4:$AW$83,0),1),"")</f>
        <v/>
      </c>
      <c r="M110" s="39"/>
    </row>
    <row r="111" spans="2:13" ht="20.100000000000001" customHeight="1" x14ac:dyDescent="0.25">
      <c r="B111" s="13"/>
      <c r="C111" s="98"/>
      <c r="D111" s="171" t="str">
        <f t="shared" si="3"/>
        <v/>
      </c>
      <c r="E111" s="199" t="str">
        <f>IF(F111&lt;&gt;"","Matchweek " &amp; FixtureCalc!AK108,"")</f>
        <v/>
      </c>
      <c r="F111" s="199" t="str">
        <f>FixtureCalc!AL108</f>
        <v/>
      </c>
      <c r="G111" s="289" t="str">
        <f>FixtureCalc!AM108</f>
        <v/>
      </c>
      <c r="H111" s="91"/>
      <c r="I111" s="171" t="str">
        <f t="shared" si="2"/>
        <v/>
      </c>
      <c r="J111" s="91"/>
      <c r="K111" s="294" t="str">
        <f>FixtureCalc!AN108</f>
        <v/>
      </c>
      <c r="L111" s="199" t="str">
        <f>IFERROR(INDEX(FixtureCalc!$AX$4:$AX$83,MATCH(FixtureCalc!AM108,FixtureCalc!$AW$4:$AW$83,0),1),"")</f>
        <v/>
      </c>
      <c r="M111" s="39"/>
    </row>
    <row r="112" spans="2:13" ht="20.100000000000001" customHeight="1" x14ac:dyDescent="0.25">
      <c r="B112" s="13"/>
      <c r="C112" s="98"/>
      <c r="D112" s="171" t="str">
        <f t="shared" si="3"/>
        <v/>
      </c>
      <c r="E112" s="199" t="str">
        <f>IF(F112&lt;&gt;"","Matchweek " &amp; FixtureCalc!AK109,"")</f>
        <v/>
      </c>
      <c r="F112" s="199" t="str">
        <f>FixtureCalc!AL109</f>
        <v/>
      </c>
      <c r="G112" s="289" t="str">
        <f>FixtureCalc!AM109</f>
        <v/>
      </c>
      <c r="H112" s="91"/>
      <c r="I112" s="171" t="str">
        <f t="shared" si="2"/>
        <v/>
      </c>
      <c r="J112" s="91"/>
      <c r="K112" s="294" t="str">
        <f>FixtureCalc!AN109</f>
        <v/>
      </c>
      <c r="L112" s="199" t="str">
        <f>IFERROR(INDEX(FixtureCalc!$AX$4:$AX$83,MATCH(FixtureCalc!AM109,FixtureCalc!$AW$4:$AW$83,0),1),"")</f>
        <v/>
      </c>
      <c r="M112" s="39"/>
    </row>
    <row r="113" spans="2:13" ht="20.100000000000001" customHeight="1" x14ac:dyDescent="0.25">
      <c r="B113" s="13"/>
      <c r="C113" s="98"/>
      <c r="D113" s="171" t="str">
        <f t="shared" si="3"/>
        <v/>
      </c>
      <c r="E113" s="199" t="str">
        <f>IF(F113&lt;&gt;"","Matchweek " &amp; FixtureCalc!AK110,"")</f>
        <v/>
      </c>
      <c r="F113" s="199" t="str">
        <f>FixtureCalc!AL110</f>
        <v/>
      </c>
      <c r="G113" s="289" t="str">
        <f>FixtureCalc!AM110</f>
        <v/>
      </c>
      <c r="H113" s="91"/>
      <c r="I113" s="171" t="str">
        <f t="shared" si="2"/>
        <v/>
      </c>
      <c r="J113" s="91"/>
      <c r="K113" s="294" t="str">
        <f>FixtureCalc!AN110</f>
        <v/>
      </c>
      <c r="L113" s="199" t="str">
        <f>IFERROR(INDEX(FixtureCalc!$AX$4:$AX$83,MATCH(FixtureCalc!AM110,FixtureCalc!$AW$4:$AW$83,0),1),"")</f>
        <v/>
      </c>
      <c r="M113" s="39"/>
    </row>
    <row r="114" spans="2:13" ht="20.100000000000001" customHeight="1" x14ac:dyDescent="0.25">
      <c r="B114" s="13"/>
      <c r="C114" s="98"/>
      <c r="D114" s="171" t="str">
        <f t="shared" si="3"/>
        <v/>
      </c>
      <c r="E114" s="199" t="str">
        <f>IF(F114&lt;&gt;"","Matchweek " &amp; FixtureCalc!AK111,"")</f>
        <v/>
      </c>
      <c r="F114" s="199" t="str">
        <f>FixtureCalc!AL111</f>
        <v/>
      </c>
      <c r="G114" s="289" t="str">
        <f>FixtureCalc!AM111</f>
        <v/>
      </c>
      <c r="H114" s="91"/>
      <c r="I114" s="171" t="str">
        <f t="shared" si="2"/>
        <v/>
      </c>
      <c r="J114" s="91"/>
      <c r="K114" s="294" t="str">
        <f>FixtureCalc!AN111</f>
        <v/>
      </c>
      <c r="L114" s="199" t="str">
        <f>IFERROR(INDEX(FixtureCalc!$AX$4:$AX$83,MATCH(FixtureCalc!AM111,FixtureCalc!$AW$4:$AW$83,0),1),"")</f>
        <v/>
      </c>
      <c r="M114" s="39"/>
    </row>
    <row r="115" spans="2:13" ht="20.100000000000001" customHeight="1" x14ac:dyDescent="0.25">
      <c r="B115" s="13"/>
      <c r="C115" s="98"/>
      <c r="D115" s="171" t="str">
        <f t="shared" si="3"/>
        <v/>
      </c>
      <c r="E115" s="199" t="str">
        <f>IF(F115&lt;&gt;"","Matchweek " &amp; FixtureCalc!AK112,"")</f>
        <v/>
      </c>
      <c r="F115" s="199" t="str">
        <f>FixtureCalc!AL112</f>
        <v/>
      </c>
      <c r="G115" s="289" t="str">
        <f>FixtureCalc!AM112</f>
        <v/>
      </c>
      <c r="H115" s="91"/>
      <c r="I115" s="171" t="str">
        <f t="shared" si="2"/>
        <v/>
      </c>
      <c r="J115" s="91"/>
      <c r="K115" s="294" t="str">
        <f>FixtureCalc!AN112</f>
        <v/>
      </c>
      <c r="L115" s="199" t="str">
        <f>IFERROR(INDEX(FixtureCalc!$AX$4:$AX$83,MATCH(FixtureCalc!AM112,FixtureCalc!$AW$4:$AW$83,0),1),"")</f>
        <v/>
      </c>
      <c r="M115" s="39"/>
    </row>
    <row r="116" spans="2:13" ht="20.100000000000001" customHeight="1" x14ac:dyDescent="0.25">
      <c r="B116" s="13"/>
      <c r="C116" s="98"/>
      <c r="D116" s="171" t="str">
        <f t="shared" si="3"/>
        <v/>
      </c>
      <c r="E116" s="199" t="str">
        <f>IF(F116&lt;&gt;"","Matchweek " &amp; FixtureCalc!AK113,"")</f>
        <v/>
      </c>
      <c r="F116" s="199" t="str">
        <f>FixtureCalc!AL113</f>
        <v/>
      </c>
      <c r="G116" s="289" t="str">
        <f>FixtureCalc!AM113</f>
        <v/>
      </c>
      <c r="H116" s="91"/>
      <c r="I116" s="171" t="str">
        <f t="shared" si="2"/>
        <v/>
      </c>
      <c r="J116" s="91"/>
      <c r="K116" s="294" t="str">
        <f>FixtureCalc!AN113</f>
        <v/>
      </c>
      <c r="L116" s="199" t="str">
        <f>IFERROR(INDEX(FixtureCalc!$AX$4:$AX$83,MATCH(FixtureCalc!AM113,FixtureCalc!$AW$4:$AW$83,0),1),"")</f>
        <v/>
      </c>
      <c r="M116" s="39"/>
    </row>
    <row r="117" spans="2:13" ht="20.100000000000001" customHeight="1" x14ac:dyDescent="0.25">
      <c r="B117" s="13"/>
      <c r="C117" s="98"/>
      <c r="D117" s="171" t="str">
        <f t="shared" si="3"/>
        <v/>
      </c>
      <c r="E117" s="199" t="str">
        <f>IF(F117&lt;&gt;"","Matchweek " &amp; FixtureCalc!AK114,"")</f>
        <v/>
      </c>
      <c r="F117" s="199" t="str">
        <f>FixtureCalc!AL114</f>
        <v/>
      </c>
      <c r="G117" s="289" t="str">
        <f>FixtureCalc!AM114</f>
        <v/>
      </c>
      <c r="H117" s="91"/>
      <c r="I117" s="171" t="str">
        <f t="shared" si="2"/>
        <v/>
      </c>
      <c r="J117" s="91"/>
      <c r="K117" s="294" t="str">
        <f>FixtureCalc!AN114</f>
        <v/>
      </c>
      <c r="L117" s="199" t="str">
        <f>IFERROR(INDEX(FixtureCalc!$AX$4:$AX$83,MATCH(FixtureCalc!AM114,FixtureCalc!$AW$4:$AW$83,0),1),"")</f>
        <v/>
      </c>
      <c r="M117" s="39"/>
    </row>
    <row r="118" spans="2:13" ht="20.100000000000001" customHeight="1" x14ac:dyDescent="0.25">
      <c r="B118" s="13"/>
      <c r="C118" s="98"/>
      <c r="D118" s="171" t="str">
        <f t="shared" si="3"/>
        <v/>
      </c>
      <c r="E118" s="199" t="str">
        <f>IF(F118&lt;&gt;"","Matchweek " &amp; FixtureCalc!AK115,"")</f>
        <v/>
      </c>
      <c r="F118" s="199" t="str">
        <f>FixtureCalc!AL115</f>
        <v/>
      </c>
      <c r="G118" s="289" t="str">
        <f>FixtureCalc!AM115</f>
        <v/>
      </c>
      <c r="H118" s="91"/>
      <c r="I118" s="171" t="str">
        <f t="shared" si="2"/>
        <v/>
      </c>
      <c r="J118" s="91"/>
      <c r="K118" s="294" t="str">
        <f>FixtureCalc!AN115</f>
        <v/>
      </c>
      <c r="L118" s="199" t="str">
        <f>IFERROR(INDEX(FixtureCalc!$AX$4:$AX$83,MATCH(FixtureCalc!AM115,FixtureCalc!$AW$4:$AW$83,0),1),"")</f>
        <v/>
      </c>
      <c r="M118" s="39"/>
    </row>
    <row r="119" spans="2:13" ht="20.100000000000001" customHeight="1" x14ac:dyDescent="0.25">
      <c r="B119" s="13"/>
      <c r="C119" s="98"/>
      <c r="D119" s="171" t="str">
        <f t="shared" si="3"/>
        <v/>
      </c>
      <c r="E119" s="199" t="str">
        <f>IF(F119&lt;&gt;"","Matchweek " &amp; FixtureCalc!AK116,"")</f>
        <v/>
      </c>
      <c r="F119" s="199" t="str">
        <f>FixtureCalc!AL116</f>
        <v/>
      </c>
      <c r="G119" s="289" t="str">
        <f>FixtureCalc!AM116</f>
        <v/>
      </c>
      <c r="H119" s="91"/>
      <c r="I119" s="171" t="str">
        <f t="shared" si="2"/>
        <v/>
      </c>
      <c r="J119" s="91"/>
      <c r="K119" s="294" t="str">
        <f>FixtureCalc!AN116</f>
        <v/>
      </c>
      <c r="L119" s="199" t="str">
        <f>IFERROR(INDEX(FixtureCalc!$AX$4:$AX$83,MATCH(FixtureCalc!AM116,FixtureCalc!$AW$4:$AW$83,0),1),"")</f>
        <v/>
      </c>
      <c r="M119" s="39"/>
    </row>
    <row r="120" spans="2:13" ht="20.100000000000001" customHeight="1" x14ac:dyDescent="0.25">
      <c r="B120" s="13"/>
      <c r="C120" s="98"/>
      <c r="D120" s="171" t="str">
        <f t="shared" si="3"/>
        <v/>
      </c>
      <c r="E120" s="199" t="str">
        <f>IF(F120&lt;&gt;"","Matchweek " &amp; FixtureCalc!AK117,"")</f>
        <v/>
      </c>
      <c r="F120" s="199" t="str">
        <f>FixtureCalc!AL117</f>
        <v/>
      </c>
      <c r="G120" s="289" t="str">
        <f>FixtureCalc!AM117</f>
        <v/>
      </c>
      <c r="H120" s="91"/>
      <c r="I120" s="171" t="str">
        <f t="shared" si="2"/>
        <v/>
      </c>
      <c r="J120" s="91"/>
      <c r="K120" s="294" t="str">
        <f>FixtureCalc!AN117</f>
        <v/>
      </c>
      <c r="L120" s="199" t="str">
        <f>IFERROR(INDEX(FixtureCalc!$AX$4:$AX$83,MATCH(FixtureCalc!AM117,FixtureCalc!$AW$4:$AW$83,0),1),"")</f>
        <v/>
      </c>
      <c r="M120" s="39"/>
    </row>
    <row r="121" spans="2:13" ht="20.100000000000001" customHeight="1" x14ac:dyDescent="0.25">
      <c r="B121" s="13"/>
      <c r="C121" s="98"/>
      <c r="D121" s="171" t="str">
        <f t="shared" si="3"/>
        <v/>
      </c>
      <c r="E121" s="199" t="str">
        <f>IF(F121&lt;&gt;"","Matchweek " &amp; FixtureCalc!AK118,"")</f>
        <v/>
      </c>
      <c r="F121" s="199" t="str">
        <f>FixtureCalc!AL118</f>
        <v/>
      </c>
      <c r="G121" s="289" t="str">
        <f>FixtureCalc!AM118</f>
        <v/>
      </c>
      <c r="H121" s="91"/>
      <c r="I121" s="171" t="str">
        <f t="shared" si="2"/>
        <v/>
      </c>
      <c r="J121" s="91"/>
      <c r="K121" s="294" t="str">
        <f>FixtureCalc!AN118</f>
        <v/>
      </c>
      <c r="L121" s="199" t="str">
        <f>IFERROR(INDEX(FixtureCalc!$AX$4:$AX$83,MATCH(FixtureCalc!AM118,FixtureCalc!$AW$4:$AW$83,0),1),"")</f>
        <v/>
      </c>
      <c r="M121" s="39"/>
    </row>
    <row r="122" spans="2:13" ht="20.100000000000001" customHeight="1" x14ac:dyDescent="0.25">
      <c r="B122" s="13"/>
      <c r="C122" s="98"/>
      <c r="D122" s="171" t="str">
        <f t="shared" si="3"/>
        <v/>
      </c>
      <c r="E122" s="199" t="str">
        <f>IF(F122&lt;&gt;"","Matchweek " &amp; FixtureCalc!AK119,"")</f>
        <v/>
      </c>
      <c r="F122" s="199" t="str">
        <f>FixtureCalc!AL119</f>
        <v/>
      </c>
      <c r="G122" s="289" t="str">
        <f>FixtureCalc!AM119</f>
        <v/>
      </c>
      <c r="H122" s="91"/>
      <c r="I122" s="171" t="str">
        <f t="shared" si="2"/>
        <v/>
      </c>
      <c r="J122" s="91"/>
      <c r="K122" s="294" t="str">
        <f>FixtureCalc!AN119</f>
        <v/>
      </c>
      <c r="L122" s="199" t="str">
        <f>IFERROR(INDEX(FixtureCalc!$AX$4:$AX$83,MATCH(FixtureCalc!AM119,FixtureCalc!$AW$4:$AW$83,0),1),"")</f>
        <v/>
      </c>
      <c r="M122" s="39"/>
    </row>
    <row r="123" spans="2:13" ht="20.100000000000001" customHeight="1" x14ac:dyDescent="0.25">
      <c r="B123" s="13"/>
      <c r="C123" s="98"/>
      <c r="D123" s="171" t="str">
        <f t="shared" si="3"/>
        <v/>
      </c>
      <c r="E123" s="199" t="str">
        <f>IF(F123&lt;&gt;"","Matchweek " &amp; FixtureCalc!AK120,"")</f>
        <v/>
      </c>
      <c r="F123" s="199" t="str">
        <f>FixtureCalc!AL120</f>
        <v/>
      </c>
      <c r="G123" s="289" t="str">
        <f>FixtureCalc!AM120</f>
        <v/>
      </c>
      <c r="H123" s="91"/>
      <c r="I123" s="171" t="str">
        <f t="shared" si="2"/>
        <v/>
      </c>
      <c r="J123" s="91"/>
      <c r="K123" s="294" t="str">
        <f>FixtureCalc!AN120</f>
        <v/>
      </c>
      <c r="L123" s="199" t="str">
        <f>IFERROR(INDEX(FixtureCalc!$AX$4:$AX$83,MATCH(FixtureCalc!AM120,FixtureCalc!$AW$4:$AW$83,0),1),"")</f>
        <v/>
      </c>
      <c r="M123" s="39"/>
    </row>
    <row r="124" spans="2:13" ht="20.100000000000001" customHeight="1" x14ac:dyDescent="0.25">
      <c r="B124" s="13"/>
      <c r="C124" s="98"/>
      <c r="D124" s="171" t="str">
        <f t="shared" si="3"/>
        <v/>
      </c>
      <c r="E124" s="199" t="str">
        <f>IF(F124&lt;&gt;"","Matchweek " &amp; FixtureCalc!AK121,"")</f>
        <v/>
      </c>
      <c r="F124" s="199" t="str">
        <f>FixtureCalc!AL121</f>
        <v/>
      </c>
      <c r="G124" s="289" t="str">
        <f>FixtureCalc!AM121</f>
        <v/>
      </c>
      <c r="H124" s="91"/>
      <c r="I124" s="171" t="str">
        <f t="shared" si="2"/>
        <v/>
      </c>
      <c r="J124" s="91"/>
      <c r="K124" s="294" t="str">
        <f>FixtureCalc!AN121</f>
        <v/>
      </c>
      <c r="L124" s="199" t="str">
        <f>IFERROR(INDEX(FixtureCalc!$AX$4:$AX$83,MATCH(FixtureCalc!AM121,FixtureCalc!$AW$4:$AW$83,0),1),"")</f>
        <v/>
      </c>
      <c r="M124" s="39"/>
    </row>
    <row r="125" spans="2:13" ht="20.100000000000001" customHeight="1" x14ac:dyDescent="0.25">
      <c r="B125" s="13"/>
      <c r="C125" s="98"/>
      <c r="D125" s="171" t="str">
        <f t="shared" si="3"/>
        <v/>
      </c>
      <c r="E125" s="199" t="str">
        <f>IF(F125&lt;&gt;"","Matchweek " &amp; FixtureCalc!AK122,"")</f>
        <v/>
      </c>
      <c r="F125" s="199" t="str">
        <f>FixtureCalc!AL122</f>
        <v/>
      </c>
      <c r="G125" s="289" t="str">
        <f>FixtureCalc!AM122</f>
        <v/>
      </c>
      <c r="H125" s="91"/>
      <c r="I125" s="171" t="str">
        <f t="shared" si="2"/>
        <v/>
      </c>
      <c r="J125" s="91"/>
      <c r="K125" s="294" t="str">
        <f>FixtureCalc!AN122</f>
        <v/>
      </c>
      <c r="L125" s="199" t="str">
        <f>IFERROR(INDEX(FixtureCalc!$AX$4:$AX$83,MATCH(FixtureCalc!AM122,FixtureCalc!$AW$4:$AW$83,0),1),"")</f>
        <v/>
      </c>
      <c r="M125" s="39"/>
    </row>
    <row r="126" spans="2:13" ht="20.100000000000001" customHeight="1" x14ac:dyDescent="0.25">
      <c r="B126" s="13"/>
      <c r="C126" s="98"/>
      <c r="D126" s="171" t="str">
        <f t="shared" si="3"/>
        <v/>
      </c>
      <c r="E126" s="199" t="str">
        <f>IF(F126&lt;&gt;"","Matchweek " &amp; FixtureCalc!AK123,"")</f>
        <v/>
      </c>
      <c r="F126" s="199" t="str">
        <f>FixtureCalc!AL123</f>
        <v/>
      </c>
      <c r="G126" s="289" t="str">
        <f>FixtureCalc!AM123</f>
        <v/>
      </c>
      <c r="H126" s="91"/>
      <c r="I126" s="171" t="str">
        <f t="shared" si="2"/>
        <v/>
      </c>
      <c r="J126" s="91"/>
      <c r="K126" s="294" t="str">
        <f>FixtureCalc!AN123</f>
        <v/>
      </c>
      <c r="L126" s="199" t="str">
        <f>IFERROR(INDEX(FixtureCalc!$AX$4:$AX$83,MATCH(FixtureCalc!AM123,FixtureCalc!$AW$4:$AW$83,0),1),"")</f>
        <v/>
      </c>
      <c r="M126" s="39"/>
    </row>
    <row r="127" spans="2:13" ht="20.100000000000001" customHeight="1" x14ac:dyDescent="0.25">
      <c r="B127" s="13"/>
      <c r="C127" s="98"/>
      <c r="D127" s="171" t="str">
        <f t="shared" si="3"/>
        <v/>
      </c>
      <c r="E127" s="199" t="str">
        <f>IF(F127&lt;&gt;"","Matchweek " &amp; FixtureCalc!AK124,"")</f>
        <v/>
      </c>
      <c r="F127" s="199" t="str">
        <f>FixtureCalc!AL124</f>
        <v/>
      </c>
      <c r="G127" s="289" t="str">
        <f>FixtureCalc!AM124</f>
        <v/>
      </c>
      <c r="H127" s="91"/>
      <c r="I127" s="171" t="str">
        <f t="shared" si="2"/>
        <v/>
      </c>
      <c r="J127" s="91"/>
      <c r="K127" s="294" t="str">
        <f>FixtureCalc!AN124</f>
        <v/>
      </c>
      <c r="L127" s="199" t="str">
        <f>IFERROR(INDEX(FixtureCalc!$AX$4:$AX$83,MATCH(FixtureCalc!AM124,FixtureCalc!$AW$4:$AW$83,0),1),"")</f>
        <v/>
      </c>
      <c r="M127" s="39"/>
    </row>
    <row r="128" spans="2:13" ht="20.100000000000001" customHeight="1" x14ac:dyDescent="0.25">
      <c r="B128" s="13"/>
      <c r="C128" s="98"/>
      <c r="D128" s="171" t="str">
        <f t="shared" si="3"/>
        <v/>
      </c>
      <c r="E128" s="199" t="str">
        <f>IF(F128&lt;&gt;"","Matchweek " &amp; FixtureCalc!AK125,"")</f>
        <v/>
      </c>
      <c r="F128" s="199" t="str">
        <f>FixtureCalc!AL125</f>
        <v/>
      </c>
      <c r="G128" s="289" t="str">
        <f>FixtureCalc!AM125</f>
        <v/>
      </c>
      <c r="H128" s="91"/>
      <c r="I128" s="171" t="str">
        <f t="shared" si="2"/>
        <v/>
      </c>
      <c r="J128" s="91"/>
      <c r="K128" s="294" t="str">
        <f>FixtureCalc!AN125</f>
        <v/>
      </c>
      <c r="L128" s="199" t="str">
        <f>IFERROR(INDEX(FixtureCalc!$AX$4:$AX$83,MATCH(FixtureCalc!AM125,FixtureCalc!$AW$4:$AW$83,0),1),"")</f>
        <v/>
      </c>
      <c r="M128" s="39"/>
    </row>
    <row r="129" spans="2:13" ht="20.100000000000001" customHeight="1" x14ac:dyDescent="0.25">
      <c r="B129" s="13"/>
      <c r="C129" s="98"/>
      <c r="D129" s="171" t="str">
        <f t="shared" si="3"/>
        <v/>
      </c>
      <c r="E129" s="199" t="str">
        <f>IF(F129&lt;&gt;"","Matchweek " &amp; FixtureCalc!AK126,"")</f>
        <v/>
      </c>
      <c r="F129" s="199" t="str">
        <f>FixtureCalc!AL126</f>
        <v/>
      </c>
      <c r="G129" s="289" t="str">
        <f>FixtureCalc!AM126</f>
        <v/>
      </c>
      <c r="H129" s="91"/>
      <c r="I129" s="171" t="str">
        <f t="shared" si="2"/>
        <v/>
      </c>
      <c r="J129" s="91"/>
      <c r="K129" s="294" t="str">
        <f>FixtureCalc!AN126</f>
        <v/>
      </c>
      <c r="L129" s="199" t="str">
        <f>IFERROR(INDEX(FixtureCalc!$AX$4:$AX$83,MATCH(FixtureCalc!AM126,FixtureCalc!$AW$4:$AW$83,0),1),"")</f>
        <v/>
      </c>
      <c r="M129" s="39"/>
    </row>
    <row r="130" spans="2:13" ht="20.100000000000001" customHeight="1" x14ac:dyDescent="0.25">
      <c r="B130" s="13"/>
      <c r="C130" s="98"/>
      <c r="D130" s="171" t="str">
        <f t="shared" si="3"/>
        <v/>
      </c>
      <c r="E130" s="199" t="str">
        <f>IF(F130&lt;&gt;"","Matchweek " &amp; FixtureCalc!AK127,"")</f>
        <v/>
      </c>
      <c r="F130" s="199" t="str">
        <f>FixtureCalc!AL127</f>
        <v/>
      </c>
      <c r="G130" s="289" t="str">
        <f>FixtureCalc!AM127</f>
        <v/>
      </c>
      <c r="H130" s="91"/>
      <c r="I130" s="171" t="str">
        <f t="shared" si="2"/>
        <v/>
      </c>
      <c r="J130" s="91"/>
      <c r="K130" s="294" t="str">
        <f>FixtureCalc!AN127</f>
        <v/>
      </c>
      <c r="L130" s="199" t="str">
        <f>IFERROR(INDEX(FixtureCalc!$AX$4:$AX$83,MATCH(FixtureCalc!AM127,FixtureCalc!$AW$4:$AW$83,0),1),"")</f>
        <v/>
      </c>
      <c r="M130" s="39"/>
    </row>
    <row r="131" spans="2:13" ht="20.100000000000001" customHeight="1" x14ac:dyDescent="0.25">
      <c r="B131" s="13"/>
      <c r="C131" s="98"/>
      <c r="D131" s="171" t="str">
        <f t="shared" si="3"/>
        <v/>
      </c>
      <c r="E131" s="199" t="str">
        <f>IF(F131&lt;&gt;"","Matchweek " &amp; FixtureCalc!AK128,"")</f>
        <v/>
      </c>
      <c r="F131" s="199" t="str">
        <f>FixtureCalc!AL128</f>
        <v/>
      </c>
      <c r="G131" s="289" t="str">
        <f>FixtureCalc!AM128</f>
        <v/>
      </c>
      <c r="H131" s="91"/>
      <c r="I131" s="171" t="str">
        <f t="shared" si="2"/>
        <v/>
      </c>
      <c r="J131" s="91"/>
      <c r="K131" s="294" t="str">
        <f>FixtureCalc!AN128</f>
        <v/>
      </c>
      <c r="L131" s="199" t="str">
        <f>IFERROR(INDEX(FixtureCalc!$AX$4:$AX$83,MATCH(FixtureCalc!AM128,FixtureCalc!$AW$4:$AW$83,0),1),"")</f>
        <v/>
      </c>
      <c r="M131" s="39"/>
    </row>
    <row r="132" spans="2:13" ht="20.100000000000001" customHeight="1" x14ac:dyDescent="0.25">
      <c r="B132" s="13"/>
      <c r="C132" s="98"/>
      <c r="D132" s="171" t="str">
        <f t="shared" si="3"/>
        <v/>
      </c>
      <c r="E132" s="199" t="str">
        <f>IF(F132&lt;&gt;"","Matchweek " &amp; FixtureCalc!AK129,"")</f>
        <v/>
      </c>
      <c r="F132" s="199" t="str">
        <f>FixtureCalc!AL129</f>
        <v/>
      </c>
      <c r="G132" s="289" t="str">
        <f>FixtureCalc!AM129</f>
        <v/>
      </c>
      <c r="H132" s="91"/>
      <c r="I132" s="171" t="str">
        <f t="shared" si="2"/>
        <v/>
      </c>
      <c r="J132" s="91"/>
      <c r="K132" s="294" t="str">
        <f>FixtureCalc!AN129</f>
        <v/>
      </c>
      <c r="L132" s="199" t="str">
        <f>IFERROR(INDEX(FixtureCalc!$AX$4:$AX$83,MATCH(FixtureCalc!AM129,FixtureCalc!$AW$4:$AW$83,0),1),"")</f>
        <v/>
      </c>
      <c r="M132" s="39"/>
    </row>
    <row r="133" spans="2:13" ht="20.100000000000001" customHeight="1" x14ac:dyDescent="0.25">
      <c r="B133" s="13"/>
      <c r="C133" s="98"/>
      <c r="D133" s="171" t="str">
        <f t="shared" si="3"/>
        <v/>
      </c>
      <c r="E133" s="199" t="str">
        <f>IF(F133&lt;&gt;"","Matchweek " &amp; FixtureCalc!AK130,"")</f>
        <v/>
      </c>
      <c r="F133" s="199" t="str">
        <f>FixtureCalc!AL130</f>
        <v/>
      </c>
      <c r="G133" s="289" t="str">
        <f>FixtureCalc!AM130</f>
        <v/>
      </c>
      <c r="H133" s="91"/>
      <c r="I133" s="171" t="str">
        <f t="shared" si="2"/>
        <v/>
      </c>
      <c r="J133" s="91"/>
      <c r="K133" s="294" t="str">
        <f>FixtureCalc!AN130</f>
        <v/>
      </c>
      <c r="L133" s="199" t="str">
        <f>IFERROR(INDEX(FixtureCalc!$AX$4:$AX$83,MATCH(FixtureCalc!AM130,FixtureCalc!$AW$4:$AW$83,0),1),"")</f>
        <v/>
      </c>
      <c r="M133" s="39"/>
    </row>
    <row r="134" spans="2:13" ht="20.100000000000001" customHeight="1" x14ac:dyDescent="0.25">
      <c r="B134" s="13"/>
      <c r="C134" s="98"/>
      <c r="D134" s="171" t="str">
        <f t="shared" si="3"/>
        <v/>
      </c>
      <c r="E134" s="199" t="str">
        <f>IF(F134&lt;&gt;"","Matchweek " &amp; FixtureCalc!AK131,"")</f>
        <v/>
      </c>
      <c r="F134" s="199" t="str">
        <f>FixtureCalc!AL131</f>
        <v/>
      </c>
      <c r="G134" s="289" t="str">
        <f>FixtureCalc!AM131</f>
        <v/>
      </c>
      <c r="H134" s="91"/>
      <c r="I134" s="171" t="str">
        <f t="shared" si="2"/>
        <v/>
      </c>
      <c r="J134" s="91"/>
      <c r="K134" s="294" t="str">
        <f>FixtureCalc!AN131</f>
        <v/>
      </c>
      <c r="L134" s="199" t="str">
        <f>IFERROR(INDEX(FixtureCalc!$AX$4:$AX$83,MATCH(FixtureCalc!AM131,FixtureCalc!$AW$4:$AW$83,0),1),"")</f>
        <v/>
      </c>
      <c r="M134" s="39"/>
    </row>
    <row r="135" spans="2:13" ht="20.100000000000001" customHeight="1" x14ac:dyDescent="0.25">
      <c r="B135" s="13"/>
      <c r="C135" s="98"/>
      <c r="D135" s="171" t="str">
        <f t="shared" si="3"/>
        <v/>
      </c>
      <c r="E135" s="199" t="str">
        <f>IF(F135&lt;&gt;"","Matchweek " &amp; FixtureCalc!AK132,"")</f>
        <v/>
      </c>
      <c r="F135" s="199" t="str">
        <f>FixtureCalc!AL132</f>
        <v/>
      </c>
      <c r="G135" s="289" t="str">
        <f>FixtureCalc!AM132</f>
        <v/>
      </c>
      <c r="H135" s="91"/>
      <c r="I135" s="171" t="str">
        <f t="shared" ref="I135:I198" si="4">IFERROR(IF(LEN(E135)=0,"","-"),"")</f>
        <v/>
      </c>
      <c r="J135" s="91"/>
      <c r="K135" s="294" t="str">
        <f>FixtureCalc!AN132</f>
        <v/>
      </c>
      <c r="L135" s="199" t="str">
        <f>IFERROR(INDEX(FixtureCalc!$AX$4:$AX$83,MATCH(FixtureCalc!AM132,FixtureCalc!$AW$4:$AW$83,0),1),"")</f>
        <v/>
      </c>
      <c r="M135" s="39"/>
    </row>
    <row r="136" spans="2:13" ht="20.100000000000001" customHeight="1" x14ac:dyDescent="0.25">
      <c r="B136" s="13"/>
      <c r="C136" s="98"/>
      <c r="D136" s="171" t="str">
        <f t="shared" ref="D136:D199" si="5">IF(C136&gt;0,INDEX($W$8:$W$14,WEEKDAY(C136,2),1),"")</f>
        <v/>
      </c>
      <c r="E136" s="199" t="str">
        <f>IF(F136&lt;&gt;"","Matchweek " &amp; FixtureCalc!AK133,"")</f>
        <v/>
      </c>
      <c r="F136" s="199" t="str">
        <f>FixtureCalc!AL133</f>
        <v/>
      </c>
      <c r="G136" s="289" t="str">
        <f>FixtureCalc!AM133</f>
        <v/>
      </c>
      <c r="H136" s="91"/>
      <c r="I136" s="171" t="str">
        <f t="shared" si="4"/>
        <v/>
      </c>
      <c r="J136" s="91"/>
      <c r="K136" s="294" t="str">
        <f>FixtureCalc!AN133</f>
        <v/>
      </c>
      <c r="L136" s="199" t="str">
        <f>IFERROR(INDEX(FixtureCalc!$AX$4:$AX$83,MATCH(FixtureCalc!AM133,FixtureCalc!$AW$4:$AW$83,0),1),"")</f>
        <v/>
      </c>
      <c r="M136" s="39"/>
    </row>
    <row r="137" spans="2:13" ht="20.100000000000001" customHeight="1" x14ac:dyDescent="0.25">
      <c r="B137" s="13"/>
      <c r="C137" s="98"/>
      <c r="D137" s="171" t="str">
        <f t="shared" si="5"/>
        <v/>
      </c>
      <c r="E137" s="199" t="str">
        <f>IF(F137&lt;&gt;"","Matchweek " &amp; FixtureCalc!AK134,"")</f>
        <v/>
      </c>
      <c r="F137" s="199" t="str">
        <f>FixtureCalc!AL134</f>
        <v/>
      </c>
      <c r="G137" s="289" t="str">
        <f>FixtureCalc!AM134</f>
        <v/>
      </c>
      <c r="H137" s="91"/>
      <c r="I137" s="171" t="str">
        <f t="shared" si="4"/>
        <v/>
      </c>
      <c r="J137" s="91"/>
      <c r="K137" s="294" t="str">
        <f>FixtureCalc!AN134</f>
        <v/>
      </c>
      <c r="L137" s="199" t="str">
        <f>IFERROR(INDEX(FixtureCalc!$AX$4:$AX$83,MATCH(FixtureCalc!AM134,FixtureCalc!$AW$4:$AW$83,0),1),"")</f>
        <v/>
      </c>
      <c r="M137" s="39"/>
    </row>
    <row r="138" spans="2:13" ht="20.100000000000001" customHeight="1" x14ac:dyDescent="0.25">
      <c r="B138" s="13"/>
      <c r="C138" s="98"/>
      <c r="D138" s="171" t="str">
        <f t="shared" si="5"/>
        <v/>
      </c>
      <c r="E138" s="199" t="str">
        <f>IF(F138&lt;&gt;"","Matchweek " &amp; FixtureCalc!AK135,"")</f>
        <v/>
      </c>
      <c r="F138" s="199" t="str">
        <f>FixtureCalc!AL135</f>
        <v/>
      </c>
      <c r="G138" s="289" t="str">
        <f>FixtureCalc!AM135</f>
        <v/>
      </c>
      <c r="H138" s="91"/>
      <c r="I138" s="171" t="str">
        <f t="shared" si="4"/>
        <v/>
      </c>
      <c r="J138" s="91"/>
      <c r="K138" s="294" t="str">
        <f>FixtureCalc!AN135</f>
        <v/>
      </c>
      <c r="L138" s="199" t="str">
        <f>IFERROR(INDEX(FixtureCalc!$AX$4:$AX$83,MATCH(FixtureCalc!AM135,FixtureCalc!$AW$4:$AW$83,0),1),"")</f>
        <v/>
      </c>
      <c r="M138" s="39"/>
    </row>
    <row r="139" spans="2:13" ht="20.100000000000001" customHeight="1" x14ac:dyDescent="0.25">
      <c r="B139" s="13"/>
      <c r="C139" s="98"/>
      <c r="D139" s="171" t="str">
        <f t="shared" si="5"/>
        <v/>
      </c>
      <c r="E139" s="199" t="str">
        <f>IF(F139&lt;&gt;"","Matchweek " &amp; FixtureCalc!AK136,"")</f>
        <v/>
      </c>
      <c r="F139" s="199" t="str">
        <f>FixtureCalc!AL136</f>
        <v/>
      </c>
      <c r="G139" s="289" t="str">
        <f>FixtureCalc!AM136</f>
        <v/>
      </c>
      <c r="H139" s="91"/>
      <c r="I139" s="171" t="str">
        <f t="shared" si="4"/>
        <v/>
      </c>
      <c r="J139" s="91"/>
      <c r="K139" s="294" t="str">
        <f>FixtureCalc!AN136</f>
        <v/>
      </c>
      <c r="L139" s="199" t="str">
        <f>IFERROR(INDEX(FixtureCalc!$AX$4:$AX$83,MATCH(FixtureCalc!AM136,FixtureCalc!$AW$4:$AW$83,0),1),"")</f>
        <v/>
      </c>
      <c r="M139" s="39"/>
    </row>
    <row r="140" spans="2:13" ht="20.100000000000001" customHeight="1" x14ac:dyDescent="0.25">
      <c r="B140" s="13"/>
      <c r="C140" s="98"/>
      <c r="D140" s="171" t="str">
        <f t="shared" si="5"/>
        <v/>
      </c>
      <c r="E140" s="199" t="str">
        <f>IF(F140&lt;&gt;"","Matchweek " &amp; FixtureCalc!AK137,"")</f>
        <v/>
      </c>
      <c r="F140" s="199" t="str">
        <f>FixtureCalc!AL137</f>
        <v/>
      </c>
      <c r="G140" s="289" t="str">
        <f>FixtureCalc!AM137</f>
        <v/>
      </c>
      <c r="H140" s="91"/>
      <c r="I140" s="171" t="str">
        <f t="shared" si="4"/>
        <v/>
      </c>
      <c r="J140" s="91"/>
      <c r="K140" s="294" t="str">
        <f>FixtureCalc!AN137</f>
        <v/>
      </c>
      <c r="L140" s="199" t="str">
        <f>IFERROR(INDEX(FixtureCalc!$AX$4:$AX$83,MATCH(FixtureCalc!AM137,FixtureCalc!$AW$4:$AW$83,0),1),"")</f>
        <v/>
      </c>
      <c r="M140" s="39"/>
    </row>
    <row r="141" spans="2:13" ht="20.100000000000001" customHeight="1" x14ac:dyDescent="0.25">
      <c r="B141" s="13"/>
      <c r="C141" s="98"/>
      <c r="D141" s="171" t="str">
        <f t="shared" si="5"/>
        <v/>
      </c>
      <c r="E141" s="199" t="str">
        <f>IF(F141&lt;&gt;"","Matchweek " &amp; FixtureCalc!AK138,"")</f>
        <v/>
      </c>
      <c r="F141" s="199" t="str">
        <f>FixtureCalc!AL138</f>
        <v/>
      </c>
      <c r="G141" s="289" t="str">
        <f>FixtureCalc!AM138</f>
        <v/>
      </c>
      <c r="H141" s="91"/>
      <c r="I141" s="171" t="str">
        <f t="shared" si="4"/>
        <v/>
      </c>
      <c r="J141" s="91"/>
      <c r="K141" s="294" t="str">
        <f>FixtureCalc!AN138</f>
        <v/>
      </c>
      <c r="L141" s="199" t="str">
        <f>IFERROR(INDEX(FixtureCalc!$AX$4:$AX$83,MATCH(FixtureCalc!AM138,FixtureCalc!$AW$4:$AW$83,0),1),"")</f>
        <v/>
      </c>
      <c r="M141" s="39"/>
    </row>
    <row r="142" spans="2:13" ht="20.100000000000001" customHeight="1" x14ac:dyDescent="0.25">
      <c r="B142" s="13"/>
      <c r="C142" s="98"/>
      <c r="D142" s="171" t="str">
        <f t="shared" si="5"/>
        <v/>
      </c>
      <c r="E142" s="199" t="str">
        <f>IF(F142&lt;&gt;"","Matchweek " &amp; FixtureCalc!AK139,"")</f>
        <v/>
      </c>
      <c r="F142" s="199" t="str">
        <f>FixtureCalc!AL139</f>
        <v/>
      </c>
      <c r="G142" s="289" t="str">
        <f>FixtureCalc!AM139</f>
        <v/>
      </c>
      <c r="H142" s="91"/>
      <c r="I142" s="171" t="str">
        <f t="shared" si="4"/>
        <v/>
      </c>
      <c r="J142" s="91"/>
      <c r="K142" s="294" t="str">
        <f>FixtureCalc!AN139</f>
        <v/>
      </c>
      <c r="L142" s="199" t="str">
        <f>IFERROR(INDEX(FixtureCalc!$AX$4:$AX$83,MATCH(FixtureCalc!AM139,FixtureCalc!$AW$4:$AW$83,0),1),"")</f>
        <v/>
      </c>
      <c r="M142" s="39"/>
    </row>
    <row r="143" spans="2:13" ht="20.100000000000001" customHeight="1" x14ac:dyDescent="0.25">
      <c r="B143" s="13"/>
      <c r="C143" s="98"/>
      <c r="D143" s="171" t="str">
        <f t="shared" si="5"/>
        <v/>
      </c>
      <c r="E143" s="199" t="str">
        <f>IF(F143&lt;&gt;"","Matchweek " &amp; FixtureCalc!AK140,"")</f>
        <v/>
      </c>
      <c r="F143" s="199" t="str">
        <f>FixtureCalc!AL140</f>
        <v/>
      </c>
      <c r="G143" s="289" t="str">
        <f>FixtureCalc!AM140</f>
        <v/>
      </c>
      <c r="H143" s="91"/>
      <c r="I143" s="171" t="str">
        <f t="shared" si="4"/>
        <v/>
      </c>
      <c r="J143" s="91"/>
      <c r="K143" s="294" t="str">
        <f>FixtureCalc!AN140</f>
        <v/>
      </c>
      <c r="L143" s="199" t="str">
        <f>IFERROR(INDEX(FixtureCalc!$AX$4:$AX$83,MATCH(FixtureCalc!AM140,FixtureCalc!$AW$4:$AW$83,0),1),"")</f>
        <v/>
      </c>
      <c r="M143" s="39"/>
    </row>
    <row r="144" spans="2:13" ht="20.100000000000001" customHeight="1" x14ac:dyDescent="0.25">
      <c r="B144" s="13"/>
      <c r="C144" s="98"/>
      <c r="D144" s="171" t="str">
        <f t="shared" si="5"/>
        <v/>
      </c>
      <c r="E144" s="199" t="str">
        <f>IF(F144&lt;&gt;"","Matchweek " &amp; FixtureCalc!AK141,"")</f>
        <v/>
      </c>
      <c r="F144" s="199" t="str">
        <f>FixtureCalc!AL141</f>
        <v/>
      </c>
      <c r="G144" s="289" t="str">
        <f>FixtureCalc!AM141</f>
        <v/>
      </c>
      <c r="H144" s="91"/>
      <c r="I144" s="171" t="str">
        <f t="shared" si="4"/>
        <v/>
      </c>
      <c r="J144" s="91"/>
      <c r="K144" s="294" t="str">
        <f>FixtureCalc!AN141</f>
        <v/>
      </c>
      <c r="L144" s="199" t="str">
        <f>IFERROR(INDEX(FixtureCalc!$AX$4:$AX$83,MATCH(FixtureCalc!AM141,FixtureCalc!$AW$4:$AW$83,0),1),"")</f>
        <v/>
      </c>
      <c r="M144" s="39"/>
    </row>
    <row r="145" spans="2:13" ht="20.100000000000001" customHeight="1" x14ac:dyDescent="0.25">
      <c r="B145" s="13"/>
      <c r="C145" s="98"/>
      <c r="D145" s="171" t="str">
        <f t="shared" si="5"/>
        <v/>
      </c>
      <c r="E145" s="199" t="str">
        <f>IF(F145&lt;&gt;"","Matchweek " &amp; FixtureCalc!AK142,"")</f>
        <v/>
      </c>
      <c r="F145" s="199" t="str">
        <f>FixtureCalc!AL142</f>
        <v/>
      </c>
      <c r="G145" s="289" t="str">
        <f>FixtureCalc!AM142</f>
        <v/>
      </c>
      <c r="H145" s="91"/>
      <c r="I145" s="171" t="str">
        <f t="shared" si="4"/>
        <v/>
      </c>
      <c r="J145" s="91"/>
      <c r="K145" s="294" t="str">
        <f>FixtureCalc!AN142</f>
        <v/>
      </c>
      <c r="L145" s="199" t="str">
        <f>IFERROR(INDEX(FixtureCalc!$AX$4:$AX$83,MATCH(FixtureCalc!AM142,FixtureCalc!$AW$4:$AW$83,0),1),"")</f>
        <v/>
      </c>
      <c r="M145" s="39"/>
    </row>
    <row r="146" spans="2:13" ht="20.100000000000001" customHeight="1" x14ac:dyDescent="0.25">
      <c r="B146" s="13"/>
      <c r="C146" s="98"/>
      <c r="D146" s="171" t="str">
        <f t="shared" si="5"/>
        <v/>
      </c>
      <c r="E146" s="199" t="str">
        <f>IF(F146&lt;&gt;"","Matchweek " &amp; FixtureCalc!AK143,"")</f>
        <v/>
      </c>
      <c r="F146" s="199" t="str">
        <f>FixtureCalc!AL143</f>
        <v/>
      </c>
      <c r="G146" s="289" t="str">
        <f>FixtureCalc!AM143</f>
        <v/>
      </c>
      <c r="H146" s="91"/>
      <c r="I146" s="171" t="str">
        <f t="shared" si="4"/>
        <v/>
      </c>
      <c r="J146" s="91"/>
      <c r="K146" s="294" t="str">
        <f>FixtureCalc!AN143</f>
        <v/>
      </c>
      <c r="L146" s="199" t="str">
        <f>IFERROR(INDEX(FixtureCalc!$AX$4:$AX$83,MATCH(FixtureCalc!AM143,FixtureCalc!$AW$4:$AW$83,0),1),"")</f>
        <v/>
      </c>
      <c r="M146" s="39"/>
    </row>
    <row r="147" spans="2:13" ht="20.100000000000001" customHeight="1" x14ac:dyDescent="0.25">
      <c r="B147" s="13"/>
      <c r="C147" s="98"/>
      <c r="D147" s="171" t="str">
        <f t="shared" si="5"/>
        <v/>
      </c>
      <c r="E147" s="199" t="str">
        <f>IF(F147&lt;&gt;"","Matchweek " &amp; FixtureCalc!AK144,"")</f>
        <v/>
      </c>
      <c r="F147" s="199" t="str">
        <f>FixtureCalc!AL144</f>
        <v/>
      </c>
      <c r="G147" s="289" t="str">
        <f>FixtureCalc!AM144</f>
        <v/>
      </c>
      <c r="H147" s="91"/>
      <c r="I147" s="171" t="str">
        <f t="shared" si="4"/>
        <v/>
      </c>
      <c r="J147" s="91"/>
      <c r="K147" s="294" t="str">
        <f>FixtureCalc!AN144</f>
        <v/>
      </c>
      <c r="L147" s="199" t="str">
        <f>IFERROR(INDEX(FixtureCalc!$AX$4:$AX$83,MATCH(FixtureCalc!AM144,FixtureCalc!$AW$4:$AW$83,0),1),"")</f>
        <v/>
      </c>
      <c r="M147" s="39"/>
    </row>
    <row r="148" spans="2:13" ht="20.100000000000001" customHeight="1" x14ac:dyDescent="0.25">
      <c r="B148" s="13"/>
      <c r="C148" s="98"/>
      <c r="D148" s="171" t="str">
        <f t="shared" si="5"/>
        <v/>
      </c>
      <c r="E148" s="199" t="str">
        <f>IF(F148&lt;&gt;"","Matchweek " &amp; FixtureCalc!AK145,"")</f>
        <v/>
      </c>
      <c r="F148" s="199" t="str">
        <f>FixtureCalc!AL145</f>
        <v/>
      </c>
      <c r="G148" s="289" t="str">
        <f>FixtureCalc!AM145</f>
        <v/>
      </c>
      <c r="H148" s="91"/>
      <c r="I148" s="171" t="str">
        <f t="shared" si="4"/>
        <v/>
      </c>
      <c r="J148" s="91"/>
      <c r="K148" s="294" t="str">
        <f>FixtureCalc!AN145</f>
        <v/>
      </c>
      <c r="L148" s="199" t="str">
        <f>IFERROR(INDEX(FixtureCalc!$AX$4:$AX$83,MATCH(FixtureCalc!AM145,FixtureCalc!$AW$4:$AW$83,0),1),"")</f>
        <v/>
      </c>
      <c r="M148" s="39"/>
    </row>
    <row r="149" spans="2:13" ht="20.100000000000001" customHeight="1" x14ac:dyDescent="0.25">
      <c r="B149" s="13"/>
      <c r="C149" s="98"/>
      <c r="D149" s="171" t="str">
        <f t="shared" si="5"/>
        <v/>
      </c>
      <c r="E149" s="199" t="str">
        <f>IF(F149&lt;&gt;"","Matchweek " &amp; FixtureCalc!AK146,"")</f>
        <v/>
      </c>
      <c r="F149" s="199" t="str">
        <f>FixtureCalc!AL146</f>
        <v/>
      </c>
      <c r="G149" s="289" t="str">
        <f>FixtureCalc!AM146</f>
        <v/>
      </c>
      <c r="H149" s="91"/>
      <c r="I149" s="171" t="str">
        <f t="shared" si="4"/>
        <v/>
      </c>
      <c r="J149" s="91"/>
      <c r="K149" s="294" t="str">
        <f>FixtureCalc!AN146</f>
        <v/>
      </c>
      <c r="L149" s="199" t="str">
        <f>IFERROR(INDEX(FixtureCalc!$AX$4:$AX$83,MATCH(FixtureCalc!AM146,FixtureCalc!$AW$4:$AW$83,0),1),"")</f>
        <v/>
      </c>
      <c r="M149" s="39"/>
    </row>
    <row r="150" spans="2:13" ht="20.100000000000001" customHeight="1" x14ac:dyDescent="0.25">
      <c r="B150" s="13"/>
      <c r="C150" s="98"/>
      <c r="D150" s="171" t="str">
        <f t="shared" si="5"/>
        <v/>
      </c>
      <c r="E150" s="199" t="str">
        <f>IF(F150&lt;&gt;"","Matchweek " &amp; FixtureCalc!AK147,"")</f>
        <v/>
      </c>
      <c r="F150" s="199" t="str">
        <f>FixtureCalc!AL147</f>
        <v/>
      </c>
      <c r="G150" s="289" t="str">
        <f>FixtureCalc!AM147</f>
        <v/>
      </c>
      <c r="H150" s="91"/>
      <c r="I150" s="171" t="str">
        <f t="shared" si="4"/>
        <v/>
      </c>
      <c r="J150" s="91"/>
      <c r="K150" s="294" t="str">
        <f>FixtureCalc!AN147</f>
        <v/>
      </c>
      <c r="L150" s="199" t="str">
        <f>IFERROR(INDEX(FixtureCalc!$AX$4:$AX$83,MATCH(FixtureCalc!AM147,FixtureCalc!$AW$4:$AW$83,0),1),"")</f>
        <v/>
      </c>
      <c r="M150" s="39"/>
    </row>
    <row r="151" spans="2:13" ht="20.100000000000001" customHeight="1" x14ac:dyDescent="0.25">
      <c r="B151" s="13"/>
      <c r="C151" s="98"/>
      <c r="D151" s="171" t="str">
        <f t="shared" si="5"/>
        <v/>
      </c>
      <c r="E151" s="199" t="str">
        <f>IF(F151&lt;&gt;"","Matchweek " &amp; FixtureCalc!AK148,"")</f>
        <v/>
      </c>
      <c r="F151" s="199" t="str">
        <f>FixtureCalc!AL148</f>
        <v/>
      </c>
      <c r="G151" s="289" t="str">
        <f>FixtureCalc!AM148</f>
        <v/>
      </c>
      <c r="H151" s="91"/>
      <c r="I151" s="171" t="str">
        <f t="shared" si="4"/>
        <v/>
      </c>
      <c r="J151" s="91"/>
      <c r="K151" s="294" t="str">
        <f>FixtureCalc!AN148</f>
        <v/>
      </c>
      <c r="L151" s="199" t="str">
        <f>IFERROR(INDEX(FixtureCalc!$AX$4:$AX$83,MATCH(FixtureCalc!AM148,FixtureCalc!$AW$4:$AW$83,0),1),"")</f>
        <v/>
      </c>
      <c r="M151" s="39"/>
    </row>
    <row r="152" spans="2:13" ht="20.100000000000001" customHeight="1" x14ac:dyDescent="0.25">
      <c r="B152" s="13"/>
      <c r="C152" s="98"/>
      <c r="D152" s="171" t="str">
        <f t="shared" si="5"/>
        <v/>
      </c>
      <c r="E152" s="199" t="str">
        <f>IF(F152&lt;&gt;"","Matchweek " &amp; FixtureCalc!AK149,"")</f>
        <v/>
      </c>
      <c r="F152" s="199" t="str">
        <f>FixtureCalc!AL149</f>
        <v/>
      </c>
      <c r="G152" s="289" t="str">
        <f>FixtureCalc!AM149</f>
        <v/>
      </c>
      <c r="H152" s="91"/>
      <c r="I152" s="171" t="str">
        <f t="shared" si="4"/>
        <v/>
      </c>
      <c r="J152" s="91"/>
      <c r="K152" s="294" t="str">
        <f>FixtureCalc!AN149</f>
        <v/>
      </c>
      <c r="L152" s="199" t="str">
        <f>IFERROR(INDEX(FixtureCalc!$AX$4:$AX$83,MATCH(FixtureCalc!AM149,FixtureCalc!$AW$4:$AW$83,0),1),"")</f>
        <v/>
      </c>
      <c r="M152" s="39"/>
    </row>
    <row r="153" spans="2:13" ht="20.100000000000001" customHeight="1" x14ac:dyDescent="0.25">
      <c r="B153" s="13"/>
      <c r="C153" s="98"/>
      <c r="D153" s="171" t="str">
        <f t="shared" si="5"/>
        <v/>
      </c>
      <c r="E153" s="199" t="str">
        <f>IF(F153&lt;&gt;"","Matchweek " &amp; FixtureCalc!AK150,"")</f>
        <v/>
      </c>
      <c r="F153" s="199" t="str">
        <f>FixtureCalc!AL150</f>
        <v/>
      </c>
      <c r="G153" s="289" t="str">
        <f>FixtureCalc!AM150</f>
        <v/>
      </c>
      <c r="H153" s="91"/>
      <c r="I153" s="171" t="str">
        <f t="shared" si="4"/>
        <v/>
      </c>
      <c r="J153" s="91"/>
      <c r="K153" s="294" t="str">
        <f>FixtureCalc!AN150</f>
        <v/>
      </c>
      <c r="L153" s="199" t="str">
        <f>IFERROR(INDEX(FixtureCalc!$AX$4:$AX$83,MATCH(FixtureCalc!AM150,FixtureCalc!$AW$4:$AW$83,0),1),"")</f>
        <v/>
      </c>
      <c r="M153" s="39"/>
    </row>
    <row r="154" spans="2:13" ht="20.100000000000001" customHeight="1" x14ac:dyDescent="0.25">
      <c r="B154" s="13"/>
      <c r="C154" s="98"/>
      <c r="D154" s="171" t="str">
        <f t="shared" si="5"/>
        <v/>
      </c>
      <c r="E154" s="199" t="str">
        <f>IF(F154&lt;&gt;"","Matchweek " &amp; FixtureCalc!AK151,"")</f>
        <v/>
      </c>
      <c r="F154" s="199" t="str">
        <f>FixtureCalc!AL151</f>
        <v/>
      </c>
      <c r="G154" s="289" t="str">
        <f>FixtureCalc!AM151</f>
        <v/>
      </c>
      <c r="H154" s="91"/>
      <c r="I154" s="171" t="str">
        <f t="shared" si="4"/>
        <v/>
      </c>
      <c r="J154" s="91"/>
      <c r="K154" s="294" t="str">
        <f>FixtureCalc!AN151</f>
        <v/>
      </c>
      <c r="L154" s="199" t="str">
        <f>IFERROR(INDEX(FixtureCalc!$AX$4:$AX$83,MATCH(FixtureCalc!AM151,FixtureCalc!$AW$4:$AW$83,0),1),"")</f>
        <v/>
      </c>
      <c r="M154" s="39"/>
    </row>
    <row r="155" spans="2:13" ht="20.100000000000001" customHeight="1" x14ac:dyDescent="0.25">
      <c r="B155" s="13"/>
      <c r="C155" s="98"/>
      <c r="D155" s="171" t="str">
        <f t="shared" si="5"/>
        <v/>
      </c>
      <c r="E155" s="199" t="str">
        <f>IF(F155&lt;&gt;"","Matchweek " &amp; FixtureCalc!AK152,"")</f>
        <v/>
      </c>
      <c r="F155" s="199" t="str">
        <f>FixtureCalc!AL152</f>
        <v/>
      </c>
      <c r="G155" s="289" t="str">
        <f>FixtureCalc!AM152</f>
        <v/>
      </c>
      <c r="H155" s="91"/>
      <c r="I155" s="171" t="str">
        <f t="shared" si="4"/>
        <v/>
      </c>
      <c r="J155" s="91"/>
      <c r="K155" s="294" t="str">
        <f>FixtureCalc!AN152</f>
        <v/>
      </c>
      <c r="L155" s="199" t="str">
        <f>IFERROR(INDEX(FixtureCalc!$AX$4:$AX$83,MATCH(FixtureCalc!AM152,FixtureCalc!$AW$4:$AW$83,0),1),"")</f>
        <v/>
      </c>
      <c r="M155" s="39"/>
    </row>
    <row r="156" spans="2:13" ht="20.100000000000001" customHeight="1" x14ac:dyDescent="0.25">
      <c r="B156" s="13"/>
      <c r="C156" s="98"/>
      <c r="D156" s="171" t="str">
        <f t="shared" si="5"/>
        <v/>
      </c>
      <c r="E156" s="199" t="str">
        <f>IF(F156&lt;&gt;"","Matchweek " &amp; FixtureCalc!AK153,"")</f>
        <v/>
      </c>
      <c r="F156" s="199" t="str">
        <f>FixtureCalc!AL153</f>
        <v/>
      </c>
      <c r="G156" s="289" t="str">
        <f>FixtureCalc!AM153</f>
        <v/>
      </c>
      <c r="H156" s="91"/>
      <c r="I156" s="171" t="str">
        <f t="shared" si="4"/>
        <v/>
      </c>
      <c r="J156" s="91"/>
      <c r="K156" s="294" t="str">
        <f>FixtureCalc!AN153</f>
        <v/>
      </c>
      <c r="L156" s="199" t="str">
        <f>IFERROR(INDEX(FixtureCalc!$AX$4:$AX$83,MATCH(FixtureCalc!AM153,FixtureCalc!$AW$4:$AW$83,0),1),"")</f>
        <v/>
      </c>
      <c r="M156" s="39"/>
    </row>
    <row r="157" spans="2:13" ht="20.100000000000001" customHeight="1" x14ac:dyDescent="0.25">
      <c r="B157" s="13"/>
      <c r="C157" s="98"/>
      <c r="D157" s="171" t="str">
        <f t="shared" si="5"/>
        <v/>
      </c>
      <c r="E157" s="199" t="str">
        <f>IF(F157&lt;&gt;"","Matchweek " &amp; FixtureCalc!AK154,"")</f>
        <v/>
      </c>
      <c r="F157" s="199" t="str">
        <f>FixtureCalc!AL154</f>
        <v/>
      </c>
      <c r="G157" s="289" t="str">
        <f>FixtureCalc!AM154</f>
        <v/>
      </c>
      <c r="H157" s="91"/>
      <c r="I157" s="171" t="str">
        <f t="shared" si="4"/>
        <v/>
      </c>
      <c r="J157" s="91"/>
      <c r="K157" s="294" t="str">
        <f>FixtureCalc!AN154</f>
        <v/>
      </c>
      <c r="L157" s="199" t="str">
        <f>IFERROR(INDEX(FixtureCalc!$AX$4:$AX$83,MATCH(FixtureCalc!AM154,FixtureCalc!$AW$4:$AW$83,0),1),"")</f>
        <v/>
      </c>
      <c r="M157" s="39"/>
    </row>
    <row r="158" spans="2:13" ht="20.100000000000001" customHeight="1" x14ac:dyDescent="0.25">
      <c r="B158" s="13"/>
      <c r="C158" s="98"/>
      <c r="D158" s="171" t="str">
        <f t="shared" si="5"/>
        <v/>
      </c>
      <c r="E158" s="199" t="str">
        <f>IF(F158&lt;&gt;"","Matchweek " &amp; FixtureCalc!AK155,"")</f>
        <v/>
      </c>
      <c r="F158" s="199" t="str">
        <f>FixtureCalc!AL155</f>
        <v/>
      </c>
      <c r="G158" s="289" t="str">
        <f>FixtureCalc!AM155</f>
        <v/>
      </c>
      <c r="H158" s="91"/>
      <c r="I158" s="171" t="str">
        <f t="shared" si="4"/>
        <v/>
      </c>
      <c r="J158" s="91"/>
      <c r="K158" s="294" t="str">
        <f>FixtureCalc!AN155</f>
        <v/>
      </c>
      <c r="L158" s="199" t="str">
        <f>IFERROR(INDEX(FixtureCalc!$AX$4:$AX$83,MATCH(FixtureCalc!AM155,FixtureCalc!$AW$4:$AW$83,0),1),"")</f>
        <v/>
      </c>
      <c r="M158" s="39"/>
    </row>
    <row r="159" spans="2:13" ht="20.100000000000001" customHeight="1" x14ac:dyDescent="0.25">
      <c r="B159" s="13"/>
      <c r="C159" s="98"/>
      <c r="D159" s="171" t="str">
        <f t="shared" si="5"/>
        <v/>
      </c>
      <c r="E159" s="199" t="str">
        <f>IF(F159&lt;&gt;"","Matchweek " &amp; FixtureCalc!AK156,"")</f>
        <v/>
      </c>
      <c r="F159" s="199" t="str">
        <f>FixtureCalc!AL156</f>
        <v/>
      </c>
      <c r="G159" s="289" t="str">
        <f>FixtureCalc!AM156</f>
        <v/>
      </c>
      <c r="H159" s="91"/>
      <c r="I159" s="171" t="str">
        <f t="shared" si="4"/>
        <v/>
      </c>
      <c r="J159" s="91"/>
      <c r="K159" s="294" t="str">
        <f>FixtureCalc!AN156</f>
        <v/>
      </c>
      <c r="L159" s="199" t="str">
        <f>IFERROR(INDEX(FixtureCalc!$AX$4:$AX$83,MATCH(FixtureCalc!AM156,FixtureCalc!$AW$4:$AW$83,0),1),"")</f>
        <v/>
      </c>
      <c r="M159" s="39"/>
    </row>
    <row r="160" spans="2:13" ht="20.100000000000001" customHeight="1" x14ac:dyDescent="0.25">
      <c r="B160" s="13"/>
      <c r="C160" s="98"/>
      <c r="D160" s="171" t="str">
        <f t="shared" si="5"/>
        <v/>
      </c>
      <c r="E160" s="199" t="str">
        <f>IF(F160&lt;&gt;"","Matchweek " &amp; FixtureCalc!AK157,"")</f>
        <v/>
      </c>
      <c r="F160" s="199" t="str">
        <f>FixtureCalc!AL157</f>
        <v/>
      </c>
      <c r="G160" s="289" t="str">
        <f>FixtureCalc!AM157</f>
        <v/>
      </c>
      <c r="H160" s="91"/>
      <c r="I160" s="171" t="str">
        <f t="shared" si="4"/>
        <v/>
      </c>
      <c r="J160" s="91"/>
      <c r="K160" s="294" t="str">
        <f>FixtureCalc!AN157</f>
        <v/>
      </c>
      <c r="L160" s="199" t="str">
        <f>IFERROR(INDEX(FixtureCalc!$AX$4:$AX$83,MATCH(FixtureCalc!AM157,FixtureCalc!$AW$4:$AW$83,0),1),"")</f>
        <v/>
      </c>
      <c r="M160" s="39"/>
    </row>
    <row r="161" spans="2:13" ht="20.100000000000001" customHeight="1" x14ac:dyDescent="0.25">
      <c r="B161" s="13"/>
      <c r="C161" s="98"/>
      <c r="D161" s="171" t="str">
        <f t="shared" si="5"/>
        <v/>
      </c>
      <c r="E161" s="199" t="str">
        <f>IF(F161&lt;&gt;"","Matchweek " &amp; FixtureCalc!AK158,"")</f>
        <v/>
      </c>
      <c r="F161" s="199" t="str">
        <f>FixtureCalc!AL158</f>
        <v/>
      </c>
      <c r="G161" s="289" t="str">
        <f>FixtureCalc!AM158</f>
        <v/>
      </c>
      <c r="H161" s="91"/>
      <c r="I161" s="171" t="str">
        <f t="shared" si="4"/>
        <v/>
      </c>
      <c r="J161" s="91"/>
      <c r="K161" s="294" t="str">
        <f>FixtureCalc!AN158</f>
        <v/>
      </c>
      <c r="L161" s="199" t="str">
        <f>IFERROR(INDEX(FixtureCalc!$AX$4:$AX$83,MATCH(FixtureCalc!AM158,FixtureCalc!$AW$4:$AW$83,0),1),"")</f>
        <v/>
      </c>
      <c r="M161" s="39"/>
    </row>
    <row r="162" spans="2:13" ht="20.100000000000001" customHeight="1" x14ac:dyDescent="0.25">
      <c r="B162" s="13"/>
      <c r="C162" s="98"/>
      <c r="D162" s="171" t="str">
        <f t="shared" si="5"/>
        <v/>
      </c>
      <c r="E162" s="199" t="str">
        <f>IF(F162&lt;&gt;"","Matchweek " &amp; FixtureCalc!AK159,"")</f>
        <v/>
      </c>
      <c r="F162" s="199" t="str">
        <f>FixtureCalc!AL159</f>
        <v/>
      </c>
      <c r="G162" s="289" t="str">
        <f>FixtureCalc!AM159</f>
        <v/>
      </c>
      <c r="H162" s="91"/>
      <c r="I162" s="171" t="str">
        <f t="shared" si="4"/>
        <v/>
      </c>
      <c r="J162" s="91"/>
      <c r="K162" s="294" t="str">
        <f>FixtureCalc!AN159</f>
        <v/>
      </c>
      <c r="L162" s="199" t="str">
        <f>IFERROR(INDEX(FixtureCalc!$AX$4:$AX$83,MATCH(FixtureCalc!AM159,FixtureCalc!$AW$4:$AW$83,0),1),"")</f>
        <v/>
      </c>
      <c r="M162" s="39"/>
    </row>
    <row r="163" spans="2:13" ht="20.100000000000001" customHeight="1" x14ac:dyDescent="0.25">
      <c r="B163" s="13"/>
      <c r="C163" s="98"/>
      <c r="D163" s="171" t="str">
        <f t="shared" si="5"/>
        <v/>
      </c>
      <c r="E163" s="199" t="str">
        <f>IF(F163&lt;&gt;"","Matchweek " &amp; FixtureCalc!AK160,"")</f>
        <v/>
      </c>
      <c r="F163" s="199" t="str">
        <f>FixtureCalc!AL160</f>
        <v/>
      </c>
      <c r="G163" s="289" t="str">
        <f>FixtureCalc!AM160</f>
        <v/>
      </c>
      <c r="H163" s="91"/>
      <c r="I163" s="171" t="str">
        <f t="shared" si="4"/>
        <v/>
      </c>
      <c r="J163" s="91"/>
      <c r="K163" s="294" t="str">
        <f>FixtureCalc!AN160</f>
        <v/>
      </c>
      <c r="L163" s="199" t="str">
        <f>IFERROR(INDEX(FixtureCalc!$AX$4:$AX$83,MATCH(FixtureCalc!AM160,FixtureCalc!$AW$4:$AW$83,0),1),"")</f>
        <v/>
      </c>
      <c r="M163" s="39"/>
    </row>
    <row r="164" spans="2:13" ht="20.100000000000001" customHeight="1" x14ac:dyDescent="0.25">
      <c r="B164" s="13"/>
      <c r="C164" s="98"/>
      <c r="D164" s="171" t="str">
        <f t="shared" si="5"/>
        <v/>
      </c>
      <c r="E164" s="199" t="str">
        <f>IF(F164&lt;&gt;"","Matchweek " &amp; FixtureCalc!AK161,"")</f>
        <v/>
      </c>
      <c r="F164" s="199" t="str">
        <f>FixtureCalc!AL161</f>
        <v/>
      </c>
      <c r="G164" s="289" t="str">
        <f>FixtureCalc!AM161</f>
        <v/>
      </c>
      <c r="H164" s="91"/>
      <c r="I164" s="171" t="str">
        <f t="shared" si="4"/>
        <v/>
      </c>
      <c r="J164" s="91"/>
      <c r="K164" s="294" t="str">
        <f>FixtureCalc!AN161</f>
        <v/>
      </c>
      <c r="L164" s="199" t="str">
        <f>IFERROR(INDEX(FixtureCalc!$AX$4:$AX$83,MATCH(FixtureCalc!AM161,FixtureCalc!$AW$4:$AW$83,0),1),"")</f>
        <v/>
      </c>
      <c r="M164" s="39"/>
    </row>
    <row r="165" spans="2:13" ht="20.100000000000001" customHeight="1" x14ac:dyDescent="0.25">
      <c r="B165" s="13"/>
      <c r="C165" s="98"/>
      <c r="D165" s="171" t="str">
        <f t="shared" si="5"/>
        <v/>
      </c>
      <c r="E165" s="199" t="str">
        <f>IF(F165&lt;&gt;"","Matchweek " &amp; FixtureCalc!AK162,"")</f>
        <v/>
      </c>
      <c r="F165" s="199" t="str">
        <f>FixtureCalc!AL162</f>
        <v/>
      </c>
      <c r="G165" s="289" t="str">
        <f>FixtureCalc!AM162</f>
        <v/>
      </c>
      <c r="H165" s="91"/>
      <c r="I165" s="171" t="str">
        <f t="shared" si="4"/>
        <v/>
      </c>
      <c r="J165" s="91"/>
      <c r="K165" s="294" t="str">
        <f>FixtureCalc!AN162</f>
        <v/>
      </c>
      <c r="L165" s="199" t="str">
        <f>IFERROR(INDEX(FixtureCalc!$AX$4:$AX$83,MATCH(FixtureCalc!AM162,FixtureCalc!$AW$4:$AW$83,0),1),"")</f>
        <v/>
      </c>
      <c r="M165" s="39"/>
    </row>
    <row r="166" spans="2:13" ht="20.100000000000001" customHeight="1" x14ac:dyDescent="0.25">
      <c r="B166" s="13"/>
      <c r="C166" s="98"/>
      <c r="D166" s="171" t="str">
        <f t="shared" si="5"/>
        <v/>
      </c>
      <c r="E166" s="199" t="str">
        <f>IF(F166&lt;&gt;"","Matchweek " &amp; FixtureCalc!AK163,"")</f>
        <v/>
      </c>
      <c r="F166" s="199" t="str">
        <f>FixtureCalc!AL163</f>
        <v/>
      </c>
      <c r="G166" s="289" t="str">
        <f>FixtureCalc!AM163</f>
        <v/>
      </c>
      <c r="H166" s="91"/>
      <c r="I166" s="171" t="str">
        <f t="shared" si="4"/>
        <v/>
      </c>
      <c r="J166" s="91"/>
      <c r="K166" s="294" t="str">
        <f>FixtureCalc!AN163</f>
        <v/>
      </c>
      <c r="L166" s="199" t="str">
        <f>IFERROR(INDEX(FixtureCalc!$AX$4:$AX$83,MATCH(FixtureCalc!AM163,FixtureCalc!$AW$4:$AW$83,0),1),"")</f>
        <v/>
      </c>
      <c r="M166" s="39"/>
    </row>
    <row r="167" spans="2:13" ht="20.100000000000001" customHeight="1" x14ac:dyDescent="0.25">
      <c r="B167" s="13"/>
      <c r="C167" s="98"/>
      <c r="D167" s="171" t="str">
        <f t="shared" si="5"/>
        <v/>
      </c>
      <c r="E167" s="199" t="str">
        <f>IF(F167&lt;&gt;"","Matchweek " &amp; FixtureCalc!AK164,"")</f>
        <v/>
      </c>
      <c r="F167" s="199" t="str">
        <f>FixtureCalc!AL164</f>
        <v/>
      </c>
      <c r="G167" s="289" t="str">
        <f>FixtureCalc!AM164</f>
        <v/>
      </c>
      <c r="H167" s="91"/>
      <c r="I167" s="171" t="str">
        <f t="shared" si="4"/>
        <v/>
      </c>
      <c r="J167" s="91"/>
      <c r="K167" s="294" t="str">
        <f>FixtureCalc!AN164</f>
        <v/>
      </c>
      <c r="L167" s="199" t="str">
        <f>IFERROR(INDEX(FixtureCalc!$AX$4:$AX$83,MATCH(FixtureCalc!AM164,FixtureCalc!$AW$4:$AW$83,0),1),"")</f>
        <v/>
      </c>
      <c r="M167" s="39"/>
    </row>
    <row r="168" spans="2:13" ht="20.100000000000001" customHeight="1" x14ac:dyDescent="0.25">
      <c r="B168" s="13"/>
      <c r="C168" s="98"/>
      <c r="D168" s="171" t="str">
        <f t="shared" si="5"/>
        <v/>
      </c>
      <c r="E168" s="199" t="str">
        <f>IF(F168&lt;&gt;"","Matchweek " &amp; FixtureCalc!AK165,"")</f>
        <v/>
      </c>
      <c r="F168" s="199" t="str">
        <f>FixtureCalc!AL165</f>
        <v/>
      </c>
      <c r="G168" s="289" t="str">
        <f>FixtureCalc!AM165</f>
        <v/>
      </c>
      <c r="H168" s="91"/>
      <c r="I168" s="171" t="str">
        <f t="shared" si="4"/>
        <v/>
      </c>
      <c r="J168" s="91"/>
      <c r="K168" s="294" t="str">
        <f>FixtureCalc!AN165</f>
        <v/>
      </c>
      <c r="L168" s="199" t="str">
        <f>IFERROR(INDEX(FixtureCalc!$AX$4:$AX$83,MATCH(FixtureCalc!AM165,FixtureCalc!$AW$4:$AW$83,0),1),"")</f>
        <v/>
      </c>
      <c r="M168" s="39"/>
    </row>
    <row r="169" spans="2:13" ht="20.100000000000001" customHeight="1" x14ac:dyDescent="0.25">
      <c r="B169" s="13"/>
      <c r="C169" s="98"/>
      <c r="D169" s="171" t="str">
        <f t="shared" si="5"/>
        <v/>
      </c>
      <c r="E169" s="199" t="str">
        <f>IF(F169&lt;&gt;"","Matchweek " &amp; FixtureCalc!AK166,"")</f>
        <v/>
      </c>
      <c r="F169" s="199" t="str">
        <f>FixtureCalc!AL166</f>
        <v/>
      </c>
      <c r="G169" s="289" t="str">
        <f>FixtureCalc!AM166</f>
        <v/>
      </c>
      <c r="H169" s="91"/>
      <c r="I169" s="171" t="str">
        <f t="shared" si="4"/>
        <v/>
      </c>
      <c r="J169" s="91"/>
      <c r="K169" s="294" t="str">
        <f>FixtureCalc!AN166</f>
        <v/>
      </c>
      <c r="L169" s="199" t="str">
        <f>IFERROR(INDEX(FixtureCalc!$AX$4:$AX$83,MATCH(FixtureCalc!AM166,FixtureCalc!$AW$4:$AW$83,0),1),"")</f>
        <v/>
      </c>
      <c r="M169" s="39"/>
    </row>
    <row r="170" spans="2:13" ht="20.100000000000001" customHeight="1" x14ac:dyDescent="0.25">
      <c r="B170" s="13"/>
      <c r="C170" s="98"/>
      <c r="D170" s="171" t="str">
        <f t="shared" si="5"/>
        <v/>
      </c>
      <c r="E170" s="199" t="str">
        <f>IF(F170&lt;&gt;"","Matchweek " &amp; FixtureCalc!AK167,"")</f>
        <v/>
      </c>
      <c r="F170" s="199" t="str">
        <f>FixtureCalc!AL167</f>
        <v/>
      </c>
      <c r="G170" s="289" t="str">
        <f>FixtureCalc!AM167</f>
        <v/>
      </c>
      <c r="H170" s="91"/>
      <c r="I170" s="171" t="str">
        <f t="shared" si="4"/>
        <v/>
      </c>
      <c r="J170" s="91"/>
      <c r="K170" s="294" t="str">
        <f>FixtureCalc!AN167</f>
        <v/>
      </c>
      <c r="L170" s="199" t="str">
        <f>IFERROR(INDEX(FixtureCalc!$AX$4:$AX$83,MATCH(FixtureCalc!AM167,FixtureCalc!$AW$4:$AW$83,0),1),"")</f>
        <v/>
      </c>
      <c r="M170" s="39"/>
    </row>
    <row r="171" spans="2:13" ht="20.100000000000001" customHeight="1" x14ac:dyDescent="0.25">
      <c r="B171" s="13"/>
      <c r="C171" s="98"/>
      <c r="D171" s="171" t="str">
        <f t="shared" si="5"/>
        <v/>
      </c>
      <c r="E171" s="199" t="str">
        <f>IF(F171&lt;&gt;"","Matchweek " &amp; FixtureCalc!AK168,"")</f>
        <v/>
      </c>
      <c r="F171" s="199" t="str">
        <f>FixtureCalc!AL168</f>
        <v/>
      </c>
      <c r="G171" s="289" t="str">
        <f>FixtureCalc!AM168</f>
        <v/>
      </c>
      <c r="H171" s="91"/>
      <c r="I171" s="171" t="str">
        <f t="shared" si="4"/>
        <v/>
      </c>
      <c r="J171" s="91"/>
      <c r="K171" s="294" t="str">
        <f>FixtureCalc!AN168</f>
        <v/>
      </c>
      <c r="L171" s="199" t="str">
        <f>IFERROR(INDEX(FixtureCalc!$AX$4:$AX$83,MATCH(FixtureCalc!AM168,FixtureCalc!$AW$4:$AW$83,0),1),"")</f>
        <v/>
      </c>
      <c r="M171" s="39"/>
    </row>
    <row r="172" spans="2:13" ht="20.100000000000001" customHeight="1" x14ac:dyDescent="0.25">
      <c r="B172" s="13"/>
      <c r="C172" s="98"/>
      <c r="D172" s="171" t="str">
        <f t="shared" si="5"/>
        <v/>
      </c>
      <c r="E172" s="199" t="str">
        <f>IF(F172&lt;&gt;"","Matchweek " &amp; FixtureCalc!AK169,"")</f>
        <v/>
      </c>
      <c r="F172" s="199" t="str">
        <f>FixtureCalc!AL169</f>
        <v/>
      </c>
      <c r="G172" s="289" t="str">
        <f>FixtureCalc!AM169</f>
        <v/>
      </c>
      <c r="H172" s="91"/>
      <c r="I172" s="171" t="str">
        <f t="shared" si="4"/>
        <v/>
      </c>
      <c r="J172" s="91"/>
      <c r="K172" s="294" t="str">
        <f>FixtureCalc!AN169</f>
        <v/>
      </c>
      <c r="L172" s="199" t="str">
        <f>IFERROR(INDEX(FixtureCalc!$AX$4:$AX$83,MATCH(FixtureCalc!AM169,FixtureCalc!$AW$4:$AW$83,0),1),"")</f>
        <v/>
      </c>
      <c r="M172" s="39"/>
    </row>
    <row r="173" spans="2:13" ht="20.100000000000001" customHeight="1" x14ac:dyDescent="0.25">
      <c r="B173" s="13"/>
      <c r="C173" s="98"/>
      <c r="D173" s="171" t="str">
        <f t="shared" si="5"/>
        <v/>
      </c>
      <c r="E173" s="199" t="str">
        <f>IF(F173&lt;&gt;"","Matchweek " &amp; FixtureCalc!AK170,"")</f>
        <v/>
      </c>
      <c r="F173" s="199" t="str">
        <f>FixtureCalc!AL170</f>
        <v/>
      </c>
      <c r="G173" s="289" t="str">
        <f>FixtureCalc!AM170</f>
        <v/>
      </c>
      <c r="H173" s="91"/>
      <c r="I173" s="171" t="str">
        <f t="shared" si="4"/>
        <v/>
      </c>
      <c r="J173" s="91"/>
      <c r="K173" s="294" t="str">
        <f>FixtureCalc!AN170</f>
        <v/>
      </c>
      <c r="L173" s="199" t="str">
        <f>IFERROR(INDEX(FixtureCalc!$AX$4:$AX$83,MATCH(FixtureCalc!AM170,FixtureCalc!$AW$4:$AW$83,0),1),"")</f>
        <v/>
      </c>
      <c r="M173" s="39"/>
    </row>
    <row r="174" spans="2:13" ht="20.100000000000001" customHeight="1" x14ac:dyDescent="0.25">
      <c r="B174" s="13"/>
      <c r="C174" s="98"/>
      <c r="D174" s="171" t="str">
        <f t="shared" si="5"/>
        <v/>
      </c>
      <c r="E174" s="199" t="str">
        <f>IF(F174&lt;&gt;"","Matchweek " &amp; FixtureCalc!AK171,"")</f>
        <v/>
      </c>
      <c r="F174" s="199" t="str">
        <f>FixtureCalc!AL171</f>
        <v/>
      </c>
      <c r="G174" s="289" t="str">
        <f>FixtureCalc!AM171</f>
        <v/>
      </c>
      <c r="H174" s="91"/>
      <c r="I174" s="171" t="str">
        <f t="shared" si="4"/>
        <v/>
      </c>
      <c r="J174" s="91"/>
      <c r="K174" s="294" t="str">
        <f>FixtureCalc!AN171</f>
        <v/>
      </c>
      <c r="L174" s="199" t="str">
        <f>IFERROR(INDEX(FixtureCalc!$AX$4:$AX$83,MATCH(FixtureCalc!AM171,FixtureCalc!$AW$4:$AW$83,0),1),"")</f>
        <v/>
      </c>
      <c r="M174" s="39"/>
    </row>
    <row r="175" spans="2:13" ht="20.100000000000001" customHeight="1" x14ac:dyDescent="0.25">
      <c r="B175" s="13"/>
      <c r="C175" s="98"/>
      <c r="D175" s="171" t="str">
        <f t="shared" si="5"/>
        <v/>
      </c>
      <c r="E175" s="199" t="str">
        <f>IF(F175&lt;&gt;"","Matchweek " &amp; FixtureCalc!AK172,"")</f>
        <v/>
      </c>
      <c r="F175" s="199" t="str">
        <f>FixtureCalc!AL172</f>
        <v/>
      </c>
      <c r="G175" s="289" t="str">
        <f>FixtureCalc!AM172</f>
        <v/>
      </c>
      <c r="H175" s="91"/>
      <c r="I175" s="171" t="str">
        <f t="shared" si="4"/>
        <v/>
      </c>
      <c r="J175" s="91"/>
      <c r="K175" s="294" t="str">
        <f>FixtureCalc!AN172</f>
        <v/>
      </c>
      <c r="L175" s="199" t="str">
        <f>IFERROR(INDEX(FixtureCalc!$AX$4:$AX$83,MATCH(FixtureCalc!AM172,FixtureCalc!$AW$4:$AW$83,0),1),"")</f>
        <v/>
      </c>
      <c r="M175" s="39"/>
    </row>
    <row r="176" spans="2:13" ht="20.100000000000001" customHeight="1" x14ac:dyDescent="0.25">
      <c r="B176" s="13"/>
      <c r="C176" s="98"/>
      <c r="D176" s="171" t="str">
        <f t="shared" si="5"/>
        <v/>
      </c>
      <c r="E176" s="199" t="str">
        <f>IF(F176&lt;&gt;"","Matchweek " &amp; FixtureCalc!AK173,"")</f>
        <v/>
      </c>
      <c r="F176" s="199" t="str">
        <f>FixtureCalc!AL173</f>
        <v/>
      </c>
      <c r="G176" s="289" t="str">
        <f>FixtureCalc!AM173</f>
        <v/>
      </c>
      <c r="H176" s="91"/>
      <c r="I176" s="171" t="str">
        <f t="shared" si="4"/>
        <v/>
      </c>
      <c r="J176" s="91"/>
      <c r="K176" s="294" t="str">
        <f>FixtureCalc!AN173</f>
        <v/>
      </c>
      <c r="L176" s="199" t="str">
        <f>IFERROR(INDEX(FixtureCalc!$AX$4:$AX$83,MATCH(FixtureCalc!AM173,FixtureCalc!$AW$4:$AW$83,0),1),"")</f>
        <v/>
      </c>
      <c r="M176" s="39"/>
    </row>
    <row r="177" spans="2:13" ht="20.100000000000001" customHeight="1" x14ac:dyDescent="0.25">
      <c r="B177" s="13"/>
      <c r="C177" s="98"/>
      <c r="D177" s="171" t="str">
        <f t="shared" si="5"/>
        <v/>
      </c>
      <c r="E177" s="199" t="str">
        <f>IF(F177&lt;&gt;"","Matchweek " &amp; FixtureCalc!AK174,"")</f>
        <v/>
      </c>
      <c r="F177" s="199" t="str">
        <f>FixtureCalc!AL174</f>
        <v/>
      </c>
      <c r="G177" s="289" t="str">
        <f>FixtureCalc!AM174</f>
        <v/>
      </c>
      <c r="H177" s="91"/>
      <c r="I177" s="171" t="str">
        <f t="shared" si="4"/>
        <v/>
      </c>
      <c r="J177" s="91"/>
      <c r="K177" s="294" t="str">
        <f>FixtureCalc!AN174</f>
        <v/>
      </c>
      <c r="L177" s="199" t="str">
        <f>IFERROR(INDEX(FixtureCalc!$AX$4:$AX$83,MATCH(FixtureCalc!AM174,FixtureCalc!$AW$4:$AW$83,0),1),"")</f>
        <v/>
      </c>
      <c r="M177" s="39"/>
    </row>
    <row r="178" spans="2:13" ht="20.100000000000001" customHeight="1" x14ac:dyDescent="0.25">
      <c r="B178" s="13"/>
      <c r="C178" s="98"/>
      <c r="D178" s="171" t="str">
        <f t="shared" si="5"/>
        <v/>
      </c>
      <c r="E178" s="199" t="str">
        <f>IF(F178&lt;&gt;"","Matchweek " &amp; FixtureCalc!AK175,"")</f>
        <v/>
      </c>
      <c r="F178" s="199" t="str">
        <f>FixtureCalc!AL175</f>
        <v/>
      </c>
      <c r="G178" s="289" t="str">
        <f>FixtureCalc!AM175</f>
        <v/>
      </c>
      <c r="H178" s="91"/>
      <c r="I178" s="171" t="str">
        <f t="shared" si="4"/>
        <v/>
      </c>
      <c r="J178" s="91"/>
      <c r="K178" s="294" t="str">
        <f>FixtureCalc!AN175</f>
        <v/>
      </c>
      <c r="L178" s="199" t="str">
        <f>IFERROR(INDEX(FixtureCalc!$AX$4:$AX$83,MATCH(FixtureCalc!AM175,FixtureCalc!$AW$4:$AW$83,0),1),"")</f>
        <v/>
      </c>
      <c r="M178" s="39"/>
    </row>
    <row r="179" spans="2:13" ht="20.100000000000001" customHeight="1" x14ac:dyDescent="0.25">
      <c r="B179" s="13"/>
      <c r="C179" s="98"/>
      <c r="D179" s="171" t="str">
        <f t="shared" si="5"/>
        <v/>
      </c>
      <c r="E179" s="199" t="str">
        <f>IF(F179&lt;&gt;"","Matchweek " &amp; FixtureCalc!AK176,"")</f>
        <v/>
      </c>
      <c r="F179" s="199" t="str">
        <f>FixtureCalc!AL176</f>
        <v/>
      </c>
      <c r="G179" s="289" t="str">
        <f>FixtureCalc!AM176</f>
        <v/>
      </c>
      <c r="H179" s="91"/>
      <c r="I179" s="171" t="str">
        <f t="shared" si="4"/>
        <v/>
      </c>
      <c r="J179" s="91"/>
      <c r="K179" s="294" t="str">
        <f>FixtureCalc!AN176</f>
        <v/>
      </c>
      <c r="L179" s="199" t="str">
        <f>IFERROR(INDEX(FixtureCalc!$AX$4:$AX$83,MATCH(FixtureCalc!AM176,FixtureCalc!$AW$4:$AW$83,0),1),"")</f>
        <v/>
      </c>
      <c r="M179" s="39"/>
    </row>
    <row r="180" spans="2:13" ht="20.100000000000001" customHeight="1" x14ac:dyDescent="0.25">
      <c r="B180" s="13"/>
      <c r="C180" s="98"/>
      <c r="D180" s="171" t="str">
        <f t="shared" si="5"/>
        <v/>
      </c>
      <c r="E180" s="199" t="str">
        <f>IF(F180&lt;&gt;"","Matchweek " &amp; FixtureCalc!AK177,"")</f>
        <v/>
      </c>
      <c r="F180" s="199" t="str">
        <f>FixtureCalc!AL177</f>
        <v/>
      </c>
      <c r="G180" s="289" t="str">
        <f>FixtureCalc!AM177</f>
        <v/>
      </c>
      <c r="H180" s="91"/>
      <c r="I180" s="171" t="str">
        <f t="shared" si="4"/>
        <v/>
      </c>
      <c r="J180" s="91"/>
      <c r="K180" s="294" t="str">
        <f>FixtureCalc!AN177</f>
        <v/>
      </c>
      <c r="L180" s="199" t="str">
        <f>IFERROR(INDEX(FixtureCalc!$AX$4:$AX$83,MATCH(FixtureCalc!AM177,FixtureCalc!$AW$4:$AW$83,0),1),"")</f>
        <v/>
      </c>
      <c r="M180" s="39"/>
    </row>
    <row r="181" spans="2:13" ht="20.100000000000001" customHeight="1" x14ac:dyDescent="0.25">
      <c r="B181" s="13"/>
      <c r="C181" s="98"/>
      <c r="D181" s="171" t="str">
        <f t="shared" si="5"/>
        <v/>
      </c>
      <c r="E181" s="199" t="str">
        <f>IF(F181&lt;&gt;"","Matchweek " &amp; FixtureCalc!AK178,"")</f>
        <v/>
      </c>
      <c r="F181" s="199" t="str">
        <f>FixtureCalc!AL178</f>
        <v/>
      </c>
      <c r="G181" s="289" t="str">
        <f>FixtureCalc!AM178</f>
        <v/>
      </c>
      <c r="H181" s="91"/>
      <c r="I181" s="171" t="str">
        <f t="shared" si="4"/>
        <v/>
      </c>
      <c r="J181" s="91"/>
      <c r="K181" s="294" t="str">
        <f>FixtureCalc!AN178</f>
        <v/>
      </c>
      <c r="L181" s="199" t="str">
        <f>IFERROR(INDEX(FixtureCalc!$AX$4:$AX$83,MATCH(FixtureCalc!AM178,FixtureCalc!$AW$4:$AW$83,0),1),"")</f>
        <v/>
      </c>
      <c r="M181" s="39"/>
    </row>
    <row r="182" spans="2:13" ht="20.100000000000001" customHeight="1" x14ac:dyDescent="0.25">
      <c r="B182" s="13"/>
      <c r="C182" s="98"/>
      <c r="D182" s="171" t="str">
        <f t="shared" si="5"/>
        <v/>
      </c>
      <c r="E182" s="199" t="str">
        <f>IF(F182&lt;&gt;"","Matchweek " &amp; FixtureCalc!AK179,"")</f>
        <v/>
      </c>
      <c r="F182" s="199" t="str">
        <f>FixtureCalc!AL179</f>
        <v/>
      </c>
      <c r="G182" s="289" t="str">
        <f>FixtureCalc!AM179</f>
        <v/>
      </c>
      <c r="H182" s="91"/>
      <c r="I182" s="171" t="str">
        <f t="shared" si="4"/>
        <v/>
      </c>
      <c r="J182" s="91"/>
      <c r="K182" s="294" t="str">
        <f>FixtureCalc!AN179</f>
        <v/>
      </c>
      <c r="L182" s="199" t="str">
        <f>IFERROR(INDEX(FixtureCalc!$AX$4:$AX$83,MATCH(FixtureCalc!AM179,FixtureCalc!$AW$4:$AW$83,0),1),"")</f>
        <v/>
      </c>
      <c r="M182" s="39"/>
    </row>
    <row r="183" spans="2:13" ht="20.100000000000001" customHeight="1" x14ac:dyDescent="0.25">
      <c r="B183" s="13"/>
      <c r="C183" s="98"/>
      <c r="D183" s="171" t="str">
        <f t="shared" si="5"/>
        <v/>
      </c>
      <c r="E183" s="199" t="str">
        <f>IF(F183&lt;&gt;"","Matchweek " &amp; FixtureCalc!AK180,"")</f>
        <v/>
      </c>
      <c r="F183" s="199" t="str">
        <f>FixtureCalc!AL180</f>
        <v/>
      </c>
      <c r="G183" s="289" t="str">
        <f>FixtureCalc!AM180</f>
        <v/>
      </c>
      <c r="H183" s="91"/>
      <c r="I183" s="171" t="str">
        <f t="shared" si="4"/>
        <v/>
      </c>
      <c r="J183" s="91"/>
      <c r="K183" s="294" t="str">
        <f>FixtureCalc!AN180</f>
        <v/>
      </c>
      <c r="L183" s="199" t="str">
        <f>IFERROR(INDEX(FixtureCalc!$AX$4:$AX$83,MATCH(FixtureCalc!AM180,FixtureCalc!$AW$4:$AW$83,0),1),"")</f>
        <v/>
      </c>
      <c r="M183" s="39"/>
    </row>
    <row r="184" spans="2:13" ht="20.100000000000001" customHeight="1" x14ac:dyDescent="0.25">
      <c r="B184" s="13"/>
      <c r="C184" s="98"/>
      <c r="D184" s="171" t="str">
        <f t="shared" si="5"/>
        <v/>
      </c>
      <c r="E184" s="199" t="str">
        <f>IF(F184&lt;&gt;"","Matchweek " &amp; FixtureCalc!AK181,"")</f>
        <v/>
      </c>
      <c r="F184" s="199" t="str">
        <f>FixtureCalc!AL181</f>
        <v/>
      </c>
      <c r="G184" s="289" t="str">
        <f>FixtureCalc!AM181</f>
        <v/>
      </c>
      <c r="H184" s="91"/>
      <c r="I184" s="171" t="str">
        <f t="shared" si="4"/>
        <v/>
      </c>
      <c r="J184" s="91"/>
      <c r="K184" s="294" t="str">
        <f>FixtureCalc!AN181</f>
        <v/>
      </c>
      <c r="L184" s="199" t="str">
        <f>IFERROR(INDEX(FixtureCalc!$AX$4:$AX$83,MATCH(FixtureCalc!AM181,FixtureCalc!$AW$4:$AW$83,0),1),"")</f>
        <v/>
      </c>
      <c r="M184" s="39"/>
    </row>
    <row r="185" spans="2:13" ht="20.100000000000001" customHeight="1" x14ac:dyDescent="0.25">
      <c r="B185" s="13"/>
      <c r="C185" s="98"/>
      <c r="D185" s="171" t="str">
        <f t="shared" si="5"/>
        <v/>
      </c>
      <c r="E185" s="199" t="str">
        <f>IF(F185&lt;&gt;"","Matchweek " &amp; FixtureCalc!AK182,"")</f>
        <v/>
      </c>
      <c r="F185" s="199" t="str">
        <f>FixtureCalc!AL182</f>
        <v/>
      </c>
      <c r="G185" s="289" t="str">
        <f>FixtureCalc!AM182</f>
        <v/>
      </c>
      <c r="H185" s="91"/>
      <c r="I185" s="171" t="str">
        <f t="shared" si="4"/>
        <v/>
      </c>
      <c r="J185" s="91"/>
      <c r="K185" s="294" t="str">
        <f>FixtureCalc!AN182</f>
        <v/>
      </c>
      <c r="L185" s="199" t="str">
        <f>IFERROR(INDEX(FixtureCalc!$AX$4:$AX$83,MATCH(FixtureCalc!AM182,FixtureCalc!$AW$4:$AW$83,0),1),"")</f>
        <v/>
      </c>
      <c r="M185" s="39"/>
    </row>
    <row r="186" spans="2:13" ht="20.100000000000001" customHeight="1" x14ac:dyDescent="0.25">
      <c r="B186" s="13"/>
      <c r="C186" s="98"/>
      <c r="D186" s="171" t="str">
        <f t="shared" si="5"/>
        <v/>
      </c>
      <c r="E186" s="199" t="str">
        <f>IF(F186&lt;&gt;"","Matchweek " &amp; FixtureCalc!AK183,"")</f>
        <v/>
      </c>
      <c r="F186" s="199" t="str">
        <f>FixtureCalc!AL183</f>
        <v/>
      </c>
      <c r="G186" s="289" t="str">
        <f>FixtureCalc!AM183</f>
        <v/>
      </c>
      <c r="H186" s="91"/>
      <c r="I186" s="171" t="str">
        <f t="shared" si="4"/>
        <v/>
      </c>
      <c r="J186" s="91"/>
      <c r="K186" s="294" t="str">
        <f>FixtureCalc!AN183</f>
        <v/>
      </c>
      <c r="L186" s="199" t="str">
        <f>IFERROR(INDEX(FixtureCalc!$AX$4:$AX$83,MATCH(FixtureCalc!AM183,FixtureCalc!$AW$4:$AW$83,0),1),"")</f>
        <v/>
      </c>
      <c r="M186" s="39"/>
    </row>
    <row r="187" spans="2:13" ht="20.100000000000001" customHeight="1" x14ac:dyDescent="0.25">
      <c r="B187" s="13"/>
      <c r="C187" s="98"/>
      <c r="D187" s="171" t="str">
        <f t="shared" si="5"/>
        <v/>
      </c>
      <c r="E187" s="199" t="str">
        <f>IF(F187&lt;&gt;"","Matchweek " &amp; FixtureCalc!AK184,"")</f>
        <v/>
      </c>
      <c r="F187" s="199" t="str">
        <f>FixtureCalc!AL184</f>
        <v/>
      </c>
      <c r="G187" s="289" t="str">
        <f>FixtureCalc!AM184</f>
        <v/>
      </c>
      <c r="H187" s="91"/>
      <c r="I187" s="171" t="str">
        <f t="shared" si="4"/>
        <v/>
      </c>
      <c r="J187" s="91"/>
      <c r="K187" s="294" t="str">
        <f>FixtureCalc!AN184</f>
        <v/>
      </c>
      <c r="L187" s="199" t="str">
        <f>IFERROR(INDEX(FixtureCalc!$AX$4:$AX$83,MATCH(FixtureCalc!AM184,FixtureCalc!$AW$4:$AW$83,0),1),"")</f>
        <v/>
      </c>
      <c r="M187" s="39"/>
    </row>
    <row r="188" spans="2:13" ht="20.100000000000001" customHeight="1" x14ac:dyDescent="0.25">
      <c r="B188" s="13"/>
      <c r="C188" s="98"/>
      <c r="D188" s="171" t="str">
        <f t="shared" si="5"/>
        <v/>
      </c>
      <c r="E188" s="199" t="str">
        <f>IF(F188&lt;&gt;"","Matchweek " &amp; FixtureCalc!AK185,"")</f>
        <v/>
      </c>
      <c r="F188" s="199" t="str">
        <f>FixtureCalc!AL185</f>
        <v/>
      </c>
      <c r="G188" s="289" t="str">
        <f>FixtureCalc!AM185</f>
        <v/>
      </c>
      <c r="H188" s="91"/>
      <c r="I188" s="171" t="str">
        <f t="shared" si="4"/>
        <v/>
      </c>
      <c r="J188" s="91"/>
      <c r="K188" s="294" t="str">
        <f>FixtureCalc!AN185</f>
        <v/>
      </c>
      <c r="L188" s="199" t="str">
        <f>IFERROR(INDEX(FixtureCalc!$AX$4:$AX$83,MATCH(FixtureCalc!AM185,FixtureCalc!$AW$4:$AW$83,0),1),"")</f>
        <v/>
      </c>
      <c r="M188" s="39"/>
    </row>
    <row r="189" spans="2:13" ht="20.100000000000001" customHeight="1" x14ac:dyDescent="0.25">
      <c r="B189" s="13"/>
      <c r="C189" s="98"/>
      <c r="D189" s="171" t="str">
        <f t="shared" si="5"/>
        <v/>
      </c>
      <c r="E189" s="199" t="str">
        <f>IF(F189&lt;&gt;"","Matchweek " &amp; FixtureCalc!AK186,"")</f>
        <v/>
      </c>
      <c r="F189" s="199" t="str">
        <f>FixtureCalc!AL186</f>
        <v/>
      </c>
      <c r="G189" s="289" t="str">
        <f>FixtureCalc!AM186</f>
        <v/>
      </c>
      <c r="H189" s="91"/>
      <c r="I189" s="171" t="str">
        <f t="shared" si="4"/>
        <v/>
      </c>
      <c r="J189" s="91"/>
      <c r="K189" s="294" t="str">
        <f>FixtureCalc!AN186</f>
        <v/>
      </c>
      <c r="L189" s="199" t="str">
        <f>IFERROR(INDEX(FixtureCalc!$AX$4:$AX$83,MATCH(FixtureCalc!AM186,FixtureCalc!$AW$4:$AW$83,0),1),"")</f>
        <v/>
      </c>
      <c r="M189" s="39"/>
    </row>
    <row r="190" spans="2:13" ht="20.100000000000001" customHeight="1" x14ac:dyDescent="0.25">
      <c r="B190" s="13"/>
      <c r="C190" s="98"/>
      <c r="D190" s="171" t="str">
        <f t="shared" si="5"/>
        <v/>
      </c>
      <c r="E190" s="199" t="str">
        <f>IF(F190&lt;&gt;"","Matchweek " &amp; FixtureCalc!AK187,"")</f>
        <v/>
      </c>
      <c r="F190" s="199" t="str">
        <f>FixtureCalc!AL187</f>
        <v/>
      </c>
      <c r="G190" s="289" t="str">
        <f>FixtureCalc!AM187</f>
        <v/>
      </c>
      <c r="H190" s="91"/>
      <c r="I190" s="171" t="str">
        <f t="shared" si="4"/>
        <v/>
      </c>
      <c r="J190" s="91"/>
      <c r="K190" s="294" t="str">
        <f>FixtureCalc!AN187</f>
        <v/>
      </c>
      <c r="L190" s="199" t="str">
        <f>IFERROR(INDEX(FixtureCalc!$AX$4:$AX$83,MATCH(FixtureCalc!AM187,FixtureCalc!$AW$4:$AW$83,0),1),"")</f>
        <v/>
      </c>
      <c r="M190" s="39"/>
    </row>
    <row r="191" spans="2:13" ht="20.100000000000001" customHeight="1" x14ac:dyDescent="0.25">
      <c r="B191" s="13"/>
      <c r="C191" s="98"/>
      <c r="D191" s="171" t="str">
        <f t="shared" si="5"/>
        <v/>
      </c>
      <c r="E191" s="199" t="str">
        <f>IF(F191&lt;&gt;"","Matchweek " &amp; FixtureCalc!AK188,"")</f>
        <v/>
      </c>
      <c r="F191" s="199" t="str">
        <f>FixtureCalc!AL188</f>
        <v/>
      </c>
      <c r="G191" s="289" t="str">
        <f>FixtureCalc!AM188</f>
        <v/>
      </c>
      <c r="H191" s="91"/>
      <c r="I191" s="171" t="str">
        <f t="shared" si="4"/>
        <v/>
      </c>
      <c r="J191" s="91"/>
      <c r="K191" s="294" t="str">
        <f>FixtureCalc!AN188</f>
        <v/>
      </c>
      <c r="L191" s="199" t="str">
        <f>IFERROR(INDEX(FixtureCalc!$AX$4:$AX$83,MATCH(FixtureCalc!AM188,FixtureCalc!$AW$4:$AW$83,0),1),"")</f>
        <v/>
      </c>
      <c r="M191" s="39"/>
    </row>
    <row r="192" spans="2:13" ht="20.100000000000001" customHeight="1" x14ac:dyDescent="0.25">
      <c r="B192" s="13"/>
      <c r="C192" s="98"/>
      <c r="D192" s="171" t="str">
        <f t="shared" si="5"/>
        <v/>
      </c>
      <c r="E192" s="199" t="str">
        <f>IF(F192&lt;&gt;"","Matchweek " &amp; FixtureCalc!AK189,"")</f>
        <v/>
      </c>
      <c r="F192" s="199" t="str">
        <f>FixtureCalc!AL189</f>
        <v/>
      </c>
      <c r="G192" s="289" t="str">
        <f>FixtureCalc!AM189</f>
        <v/>
      </c>
      <c r="H192" s="91"/>
      <c r="I192" s="171" t="str">
        <f t="shared" si="4"/>
        <v/>
      </c>
      <c r="J192" s="91"/>
      <c r="K192" s="294" t="str">
        <f>FixtureCalc!AN189</f>
        <v/>
      </c>
      <c r="L192" s="199" t="str">
        <f>IFERROR(INDEX(FixtureCalc!$AX$4:$AX$83,MATCH(FixtureCalc!AM189,FixtureCalc!$AW$4:$AW$83,0),1),"")</f>
        <v/>
      </c>
      <c r="M192" s="39"/>
    </row>
    <row r="193" spans="2:13" ht="20.100000000000001" customHeight="1" x14ac:dyDescent="0.25">
      <c r="B193" s="13"/>
      <c r="C193" s="98"/>
      <c r="D193" s="171" t="str">
        <f t="shared" si="5"/>
        <v/>
      </c>
      <c r="E193" s="199" t="str">
        <f>IF(F193&lt;&gt;"","Matchweek " &amp; FixtureCalc!AK190,"")</f>
        <v/>
      </c>
      <c r="F193" s="199" t="str">
        <f>FixtureCalc!AL190</f>
        <v/>
      </c>
      <c r="G193" s="289" t="str">
        <f>FixtureCalc!AM190</f>
        <v/>
      </c>
      <c r="H193" s="91"/>
      <c r="I193" s="171" t="str">
        <f t="shared" si="4"/>
        <v/>
      </c>
      <c r="J193" s="91"/>
      <c r="K193" s="294" t="str">
        <f>FixtureCalc!AN190</f>
        <v/>
      </c>
      <c r="L193" s="199" t="str">
        <f>IFERROR(INDEX(FixtureCalc!$AX$4:$AX$83,MATCH(FixtureCalc!AM190,FixtureCalc!$AW$4:$AW$83,0),1),"")</f>
        <v/>
      </c>
      <c r="M193" s="39"/>
    </row>
    <row r="194" spans="2:13" ht="20.100000000000001" customHeight="1" x14ac:dyDescent="0.25">
      <c r="B194" s="13"/>
      <c r="C194" s="98"/>
      <c r="D194" s="171" t="str">
        <f t="shared" si="5"/>
        <v/>
      </c>
      <c r="E194" s="199" t="str">
        <f>IF(F194&lt;&gt;"","Matchweek " &amp; FixtureCalc!AK191,"")</f>
        <v/>
      </c>
      <c r="F194" s="199" t="str">
        <f>FixtureCalc!AL191</f>
        <v/>
      </c>
      <c r="G194" s="289" t="str">
        <f>FixtureCalc!AM191</f>
        <v/>
      </c>
      <c r="H194" s="91"/>
      <c r="I194" s="171" t="str">
        <f t="shared" si="4"/>
        <v/>
      </c>
      <c r="J194" s="91"/>
      <c r="K194" s="294" t="str">
        <f>FixtureCalc!AN191</f>
        <v/>
      </c>
      <c r="L194" s="199" t="str">
        <f>IFERROR(INDEX(FixtureCalc!$AX$4:$AX$83,MATCH(FixtureCalc!AM191,FixtureCalc!$AW$4:$AW$83,0),1),"")</f>
        <v/>
      </c>
      <c r="M194" s="39"/>
    </row>
    <row r="195" spans="2:13" ht="20.100000000000001" customHeight="1" x14ac:dyDescent="0.25">
      <c r="B195" s="13"/>
      <c r="C195" s="98"/>
      <c r="D195" s="171" t="str">
        <f t="shared" si="5"/>
        <v/>
      </c>
      <c r="E195" s="199" t="str">
        <f>IF(F195&lt;&gt;"","Matchweek " &amp; FixtureCalc!AK192,"")</f>
        <v/>
      </c>
      <c r="F195" s="199" t="str">
        <f>FixtureCalc!AL192</f>
        <v/>
      </c>
      <c r="G195" s="289" t="str">
        <f>FixtureCalc!AM192</f>
        <v/>
      </c>
      <c r="H195" s="91"/>
      <c r="I195" s="171" t="str">
        <f t="shared" si="4"/>
        <v/>
      </c>
      <c r="J195" s="91"/>
      <c r="K195" s="294" t="str">
        <f>FixtureCalc!AN192</f>
        <v/>
      </c>
      <c r="L195" s="199" t="str">
        <f>IFERROR(INDEX(FixtureCalc!$AX$4:$AX$83,MATCH(FixtureCalc!AM192,FixtureCalc!$AW$4:$AW$83,0),1),"")</f>
        <v/>
      </c>
      <c r="M195" s="39"/>
    </row>
    <row r="196" spans="2:13" ht="20.100000000000001" customHeight="1" x14ac:dyDescent="0.25">
      <c r="B196" s="13"/>
      <c r="C196" s="98"/>
      <c r="D196" s="171" t="str">
        <f t="shared" si="5"/>
        <v/>
      </c>
      <c r="E196" s="199" t="str">
        <f>IF(F196&lt;&gt;"","Matchweek " &amp; FixtureCalc!AK193,"")</f>
        <v/>
      </c>
      <c r="F196" s="199" t="str">
        <f>FixtureCalc!AL193</f>
        <v/>
      </c>
      <c r="G196" s="289" t="str">
        <f>FixtureCalc!AM193</f>
        <v/>
      </c>
      <c r="H196" s="91"/>
      <c r="I196" s="171" t="str">
        <f t="shared" si="4"/>
        <v/>
      </c>
      <c r="J196" s="91"/>
      <c r="K196" s="294" t="str">
        <f>FixtureCalc!AN193</f>
        <v/>
      </c>
      <c r="L196" s="199" t="str">
        <f>IFERROR(INDEX(FixtureCalc!$AX$4:$AX$83,MATCH(FixtureCalc!AM193,FixtureCalc!$AW$4:$AW$83,0),1),"")</f>
        <v/>
      </c>
      <c r="M196" s="39"/>
    </row>
    <row r="197" spans="2:13" ht="20.100000000000001" customHeight="1" x14ac:dyDescent="0.25">
      <c r="B197" s="13"/>
      <c r="C197" s="98"/>
      <c r="D197" s="171" t="str">
        <f t="shared" si="5"/>
        <v/>
      </c>
      <c r="E197" s="199" t="str">
        <f>IF(F197&lt;&gt;"","Matchweek " &amp; FixtureCalc!AK194,"")</f>
        <v/>
      </c>
      <c r="F197" s="199" t="str">
        <f>FixtureCalc!AL194</f>
        <v/>
      </c>
      <c r="G197" s="289" t="str">
        <f>FixtureCalc!AM194</f>
        <v/>
      </c>
      <c r="H197" s="91"/>
      <c r="I197" s="171" t="str">
        <f t="shared" si="4"/>
        <v/>
      </c>
      <c r="J197" s="91"/>
      <c r="K197" s="294" t="str">
        <f>FixtureCalc!AN194</f>
        <v/>
      </c>
      <c r="L197" s="199" t="str">
        <f>IFERROR(INDEX(FixtureCalc!$AX$4:$AX$83,MATCH(FixtureCalc!AM194,FixtureCalc!$AW$4:$AW$83,0),1),"")</f>
        <v/>
      </c>
      <c r="M197" s="39"/>
    </row>
    <row r="198" spans="2:13" ht="20.100000000000001" customHeight="1" x14ac:dyDescent="0.25">
      <c r="B198" s="13"/>
      <c r="C198" s="98"/>
      <c r="D198" s="171" t="str">
        <f t="shared" si="5"/>
        <v/>
      </c>
      <c r="E198" s="199" t="str">
        <f>IF(F198&lt;&gt;"","Matchweek " &amp; FixtureCalc!AK195,"")</f>
        <v/>
      </c>
      <c r="F198" s="199" t="str">
        <f>FixtureCalc!AL195</f>
        <v/>
      </c>
      <c r="G198" s="289" t="str">
        <f>FixtureCalc!AM195</f>
        <v/>
      </c>
      <c r="H198" s="91"/>
      <c r="I198" s="171" t="str">
        <f t="shared" si="4"/>
        <v/>
      </c>
      <c r="J198" s="91"/>
      <c r="K198" s="294" t="str">
        <f>FixtureCalc!AN195</f>
        <v/>
      </c>
      <c r="L198" s="199" t="str">
        <f>IFERROR(INDEX(FixtureCalc!$AX$4:$AX$83,MATCH(FixtureCalc!AM195,FixtureCalc!$AW$4:$AW$83,0),1),"")</f>
        <v/>
      </c>
      <c r="M198" s="39"/>
    </row>
    <row r="199" spans="2:13" ht="20.100000000000001" customHeight="1" x14ac:dyDescent="0.25">
      <c r="B199" s="13"/>
      <c r="C199" s="98"/>
      <c r="D199" s="171" t="str">
        <f t="shared" si="5"/>
        <v/>
      </c>
      <c r="E199" s="199" t="str">
        <f>IF(F199&lt;&gt;"","Matchweek " &amp; FixtureCalc!AK196,"")</f>
        <v/>
      </c>
      <c r="F199" s="199" t="str">
        <f>FixtureCalc!AL196</f>
        <v/>
      </c>
      <c r="G199" s="289" t="str">
        <f>FixtureCalc!AM196</f>
        <v/>
      </c>
      <c r="H199" s="91"/>
      <c r="I199" s="171" t="str">
        <f t="shared" ref="I199:I262" si="6">IFERROR(IF(LEN(E199)=0,"","-"),"")</f>
        <v/>
      </c>
      <c r="J199" s="91"/>
      <c r="K199" s="294" t="str">
        <f>FixtureCalc!AN196</f>
        <v/>
      </c>
      <c r="L199" s="199" t="str">
        <f>IFERROR(INDEX(FixtureCalc!$AX$4:$AX$83,MATCH(FixtureCalc!AM196,FixtureCalc!$AW$4:$AW$83,0),1),"")</f>
        <v/>
      </c>
      <c r="M199" s="39"/>
    </row>
    <row r="200" spans="2:13" ht="20.100000000000001" customHeight="1" x14ac:dyDescent="0.25">
      <c r="B200" s="13"/>
      <c r="C200" s="98"/>
      <c r="D200" s="171" t="str">
        <f t="shared" ref="D200:D263" si="7">IF(C200&gt;0,INDEX($W$8:$W$14,WEEKDAY(C200,2),1),"")</f>
        <v/>
      </c>
      <c r="E200" s="199" t="str">
        <f>IF(F200&lt;&gt;"","Matchweek " &amp; FixtureCalc!AK197,"")</f>
        <v/>
      </c>
      <c r="F200" s="199" t="str">
        <f>FixtureCalc!AL197</f>
        <v/>
      </c>
      <c r="G200" s="289" t="str">
        <f>FixtureCalc!AM197</f>
        <v/>
      </c>
      <c r="H200" s="91"/>
      <c r="I200" s="171" t="str">
        <f t="shared" si="6"/>
        <v/>
      </c>
      <c r="J200" s="91"/>
      <c r="K200" s="294" t="str">
        <f>FixtureCalc!AN197</f>
        <v/>
      </c>
      <c r="L200" s="199" t="str">
        <f>IFERROR(INDEX(FixtureCalc!$AX$4:$AX$83,MATCH(FixtureCalc!AM197,FixtureCalc!$AW$4:$AW$83,0),1),"")</f>
        <v/>
      </c>
      <c r="M200" s="39"/>
    </row>
    <row r="201" spans="2:13" ht="20.100000000000001" customHeight="1" x14ac:dyDescent="0.25">
      <c r="B201" s="13"/>
      <c r="C201" s="98"/>
      <c r="D201" s="171" t="str">
        <f t="shared" si="7"/>
        <v/>
      </c>
      <c r="E201" s="199" t="str">
        <f>IF(F201&lt;&gt;"","Matchweek " &amp; FixtureCalc!AK198,"")</f>
        <v/>
      </c>
      <c r="F201" s="199" t="str">
        <f>FixtureCalc!AL198</f>
        <v/>
      </c>
      <c r="G201" s="289" t="str">
        <f>FixtureCalc!AM198</f>
        <v/>
      </c>
      <c r="H201" s="91"/>
      <c r="I201" s="171" t="str">
        <f t="shared" si="6"/>
        <v/>
      </c>
      <c r="J201" s="91"/>
      <c r="K201" s="294" t="str">
        <f>FixtureCalc!AN198</f>
        <v/>
      </c>
      <c r="L201" s="199" t="str">
        <f>IFERROR(INDEX(FixtureCalc!$AX$4:$AX$83,MATCH(FixtureCalc!AM198,FixtureCalc!$AW$4:$AW$83,0),1),"")</f>
        <v/>
      </c>
      <c r="M201" s="39"/>
    </row>
    <row r="202" spans="2:13" ht="20.100000000000001" customHeight="1" x14ac:dyDescent="0.25">
      <c r="B202" s="13"/>
      <c r="C202" s="98"/>
      <c r="D202" s="171" t="str">
        <f t="shared" si="7"/>
        <v/>
      </c>
      <c r="E202" s="199" t="str">
        <f>IF(F202&lt;&gt;"","Matchweek " &amp; FixtureCalc!AK199,"")</f>
        <v/>
      </c>
      <c r="F202" s="199" t="str">
        <f>FixtureCalc!AL199</f>
        <v/>
      </c>
      <c r="G202" s="289" t="str">
        <f>FixtureCalc!AM199</f>
        <v/>
      </c>
      <c r="H202" s="91"/>
      <c r="I202" s="171" t="str">
        <f t="shared" si="6"/>
        <v/>
      </c>
      <c r="J202" s="91"/>
      <c r="K202" s="294" t="str">
        <f>FixtureCalc!AN199</f>
        <v/>
      </c>
      <c r="L202" s="199" t="str">
        <f>IFERROR(INDEX(FixtureCalc!$AX$4:$AX$83,MATCH(FixtureCalc!AM199,FixtureCalc!$AW$4:$AW$83,0),1),"")</f>
        <v/>
      </c>
      <c r="M202" s="39"/>
    </row>
    <row r="203" spans="2:13" ht="20.100000000000001" customHeight="1" x14ac:dyDescent="0.25">
      <c r="B203" s="13"/>
      <c r="C203" s="98"/>
      <c r="D203" s="171" t="str">
        <f t="shared" si="7"/>
        <v/>
      </c>
      <c r="E203" s="199" t="str">
        <f>IF(F203&lt;&gt;"","Matchweek " &amp; FixtureCalc!AK200,"")</f>
        <v/>
      </c>
      <c r="F203" s="199" t="str">
        <f>FixtureCalc!AL200</f>
        <v/>
      </c>
      <c r="G203" s="289" t="str">
        <f>FixtureCalc!AM200</f>
        <v/>
      </c>
      <c r="H203" s="91"/>
      <c r="I203" s="171" t="str">
        <f t="shared" si="6"/>
        <v/>
      </c>
      <c r="J203" s="91"/>
      <c r="K203" s="294" t="str">
        <f>FixtureCalc!AN200</f>
        <v/>
      </c>
      <c r="L203" s="199" t="str">
        <f>IFERROR(INDEX(FixtureCalc!$AX$4:$AX$83,MATCH(FixtureCalc!AM200,FixtureCalc!$AW$4:$AW$83,0),1),"")</f>
        <v/>
      </c>
      <c r="M203" s="39"/>
    </row>
    <row r="204" spans="2:13" ht="20.100000000000001" customHeight="1" x14ac:dyDescent="0.25">
      <c r="B204" s="13"/>
      <c r="C204" s="98"/>
      <c r="D204" s="171" t="str">
        <f t="shared" si="7"/>
        <v/>
      </c>
      <c r="E204" s="199" t="str">
        <f>IF(F204&lt;&gt;"","Matchweek " &amp; FixtureCalc!AK201,"")</f>
        <v/>
      </c>
      <c r="F204" s="199" t="str">
        <f>FixtureCalc!AL201</f>
        <v/>
      </c>
      <c r="G204" s="289" t="str">
        <f>FixtureCalc!AM201</f>
        <v/>
      </c>
      <c r="H204" s="91"/>
      <c r="I204" s="171" t="str">
        <f t="shared" si="6"/>
        <v/>
      </c>
      <c r="J204" s="91"/>
      <c r="K204" s="294" t="str">
        <f>FixtureCalc!AN201</f>
        <v/>
      </c>
      <c r="L204" s="199" t="str">
        <f>IFERROR(INDEX(FixtureCalc!$AX$4:$AX$83,MATCH(FixtureCalc!AM201,FixtureCalc!$AW$4:$AW$83,0),1),"")</f>
        <v/>
      </c>
      <c r="M204" s="39"/>
    </row>
    <row r="205" spans="2:13" ht="20.100000000000001" customHeight="1" x14ac:dyDescent="0.25">
      <c r="B205" s="13"/>
      <c r="C205" s="98"/>
      <c r="D205" s="171" t="str">
        <f t="shared" si="7"/>
        <v/>
      </c>
      <c r="E205" s="199" t="str">
        <f>IF(F205&lt;&gt;"","Matchweek " &amp; FixtureCalc!AK202,"")</f>
        <v/>
      </c>
      <c r="F205" s="199" t="str">
        <f>FixtureCalc!AL202</f>
        <v/>
      </c>
      <c r="G205" s="289" t="str">
        <f>FixtureCalc!AM202</f>
        <v/>
      </c>
      <c r="H205" s="91"/>
      <c r="I205" s="171" t="str">
        <f t="shared" si="6"/>
        <v/>
      </c>
      <c r="J205" s="91"/>
      <c r="K205" s="294" t="str">
        <f>FixtureCalc!AN202</f>
        <v/>
      </c>
      <c r="L205" s="199" t="str">
        <f>IFERROR(INDEX(FixtureCalc!$AX$4:$AX$83,MATCH(FixtureCalc!AM202,FixtureCalc!$AW$4:$AW$83,0),1),"")</f>
        <v/>
      </c>
      <c r="M205" s="39"/>
    </row>
    <row r="206" spans="2:13" ht="20.100000000000001" customHeight="1" x14ac:dyDescent="0.25">
      <c r="B206" s="13"/>
      <c r="C206" s="98"/>
      <c r="D206" s="171" t="str">
        <f t="shared" si="7"/>
        <v/>
      </c>
      <c r="E206" s="199" t="str">
        <f>IF(F206&lt;&gt;"","Matchweek " &amp; FixtureCalc!AK203,"")</f>
        <v/>
      </c>
      <c r="F206" s="199" t="str">
        <f>FixtureCalc!AL203</f>
        <v/>
      </c>
      <c r="G206" s="289" t="str">
        <f>FixtureCalc!AM203</f>
        <v/>
      </c>
      <c r="H206" s="91"/>
      <c r="I206" s="171" t="str">
        <f t="shared" si="6"/>
        <v/>
      </c>
      <c r="J206" s="91"/>
      <c r="K206" s="294" t="str">
        <f>FixtureCalc!AN203</f>
        <v/>
      </c>
      <c r="L206" s="199" t="str">
        <f>IFERROR(INDEX(FixtureCalc!$AX$4:$AX$83,MATCH(FixtureCalc!AM203,FixtureCalc!$AW$4:$AW$83,0),1),"")</f>
        <v/>
      </c>
      <c r="M206" s="39"/>
    </row>
    <row r="207" spans="2:13" ht="20.100000000000001" customHeight="1" x14ac:dyDescent="0.25">
      <c r="B207" s="13"/>
      <c r="C207" s="98"/>
      <c r="D207" s="171" t="str">
        <f t="shared" si="7"/>
        <v/>
      </c>
      <c r="E207" s="199" t="str">
        <f>IF(F207&lt;&gt;"","Matchweek " &amp; FixtureCalc!AK204,"")</f>
        <v/>
      </c>
      <c r="F207" s="199" t="str">
        <f>FixtureCalc!AL204</f>
        <v/>
      </c>
      <c r="G207" s="289" t="str">
        <f>FixtureCalc!AM204</f>
        <v/>
      </c>
      <c r="H207" s="91"/>
      <c r="I207" s="171" t="str">
        <f t="shared" si="6"/>
        <v/>
      </c>
      <c r="J207" s="91"/>
      <c r="K207" s="294" t="str">
        <f>FixtureCalc!AN204</f>
        <v/>
      </c>
      <c r="L207" s="199" t="str">
        <f>IFERROR(INDEX(FixtureCalc!$AX$4:$AX$83,MATCH(FixtureCalc!AM204,FixtureCalc!$AW$4:$AW$83,0),1),"")</f>
        <v/>
      </c>
      <c r="M207" s="39"/>
    </row>
    <row r="208" spans="2:13" ht="20.100000000000001" customHeight="1" x14ac:dyDescent="0.25">
      <c r="B208" s="13"/>
      <c r="C208" s="98"/>
      <c r="D208" s="171" t="str">
        <f t="shared" si="7"/>
        <v/>
      </c>
      <c r="E208" s="199" t="str">
        <f>IF(F208&lt;&gt;"","Matchweek " &amp; FixtureCalc!AK205,"")</f>
        <v/>
      </c>
      <c r="F208" s="199" t="str">
        <f>FixtureCalc!AL205</f>
        <v/>
      </c>
      <c r="G208" s="289" t="str">
        <f>FixtureCalc!AM205</f>
        <v/>
      </c>
      <c r="H208" s="91"/>
      <c r="I208" s="171" t="str">
        <f t="shared" si="6"/>
        <v/>
      </c>
      <c r="J208" s="91"/>
      <c r="K208" s="294" t="str">
        <f>FixtureCalc!AN205</f>
        <v/>
      </c>
      <c r="L208" s="199" t="str">
        <f>IFERROR(INDEX(FixtureCalc!$AX$4:$AX$83,MATCH(FixtureCalc!AM205,FixtureCalc!$AW$4:$AW$83,0),1),"")</f>
        <v/>
      </c>
      <c r="M208" s="39"/>
    </row>
    <row r="209" spans="2:13" ht="20.100000000000001" customHeight="1" x14ac:dyDescent="0.25">
      <c r="B209" s="13"/>
      <c r="C209" s="98"/>
      <c r="D209" s="171" t="str">
        <f t="shared" si="7"/>
        <v/>
      </c>
      <c r="E209" s="199" t="str">
        <f>IF(F209&lt;&gt;"","Matchweek " &amp; FixtureCalc!AK206,"")</f>
        <v/>
      </c>
      <c r="F209" s="199" t="str">
        <f>FixtureCalc!AL206</f>
        <v/>
      </c>
      <c r="G209" s="289" t="str">
        <f>FixtureCalc!AM206</f>
        <v/>
      </c>
      <c r="H209" s="91"/>
      <c r="I209" s="171" t="str">
        <f t="shared" si="6"/>
        <v/>
      </c>
      <c r="J209" s="91"/>
      <c r="K209" s="294" t="str">
        <f>FixtureCalc!AN206</f>
        <v/>
      </c>
      <c r="L209" s="199" t="str">
        <f>IFERROR(INDEX(FixtureCalc!$AX$4:$AX$83,MATCH(FixtureCalc!AM206,FixtureCalc!$AW$4:$AW$83,0),1),"")</f>
        <v/>
      </c>
      <c r="M209" s="39"/>
    </row>
    <row r="210" spans="2:13" ht="20.100000000000001" customHeight="1" x14ac:dyDescent="0.25">
      <c r="B210" s="13"/>
      <c r="C210" s="98"/>
      <c r="D210" s="171" t="str">
        <f t="shared" si="7"/>
        <v/>
      </c>
      <c r="E210" s="199" t="str">
        <f>IF(F210&lt;&gt;"","Matchweek " &amp; FixtureCalc!AK207,"")</f>
        <v/>
      </c>
      <c r="F210" s="199" t="str">
        <f>FixtureCalc!AL207</f>
        <v/>
      </c>
      <c r="G210" s="289" t="str">
        <f>FixtureCalc!AM207</f>
        <v/>
      </c>
      <c r="H210" s="91"/>
      <c r="I210" s="171" t="str">
        <f t="shared" si="6"/>
        <v/>
      </c>
      <c r="J210" s="91"/>
      <c r="K210" s="294" t="str">
        <f>FixtureCalc!AN207</f>
        <v/>
      </c>
      <c r="L210" s="199" t="str">
        <f>IFERROR(INDEX(FixtureCalc!$AX$4:$AX$83,MATCH(FixtureCalc!AM207,FixtureCalc!$AW$4:$AW$83,0),1),"")</f>
        <v/>
      </c>
      <c r="M210" s="39"/>
    </row>
    <row r="211" spans="2:13" ht="20.100000000000001" customHeight="1" x14ac:dyDescent="0.25">
      <c r="B211" s="13"/>
      <c r="C211" s="98"/>
      <c r="D211" s="171" t="str">
        <f t="shared" si="7"/>
        <v/>
      </c>
      <c r="E211" s="199" t="str">
        <f>IF(F211&lt;&gt;"","Matchweek " &amp; FixtureCalc!AK208,"")</f>
        <v/>
      </c>
      <c r="F211" s="199" t="str">
        <f>FixtureCalc!AL208</f>
        <v/>
      </c>
      <c r="G211" s="289" t="str">
        <f>FixtureCalc!AM208</f>
        <v/>
      </c>
      <c r="H211" s="91"/>
      <c r="I211" s="171" t="str">
        <f t="shared" si="6"/>
        <v/>
      </c>
      <c r="J211" s="91"/>
      <c r="K211" s="294" t="str">
        <f>FixtureCalc!AN208</f>
        <v/>
      </c>
      <c r="L211" s="199" t="str">
        <f>IFERROR(INDEX(FixtureCalc!$AX$4:$AX$83,MATCH(FixtureCalc!AM208,FixtureCalc!$AW$4:$AW$83,0),1),"")</f>
        <v/>
      </c>
      <c r="M211" s="39"/>
    </row>
    <row r="212" spans="2:13" ht="20.100000000000001" customHeight="1" x14ac:dyDescent="0.25">
      <c r="B212" s="13"/>
      <c r="C212" s="98"/>
      <c r="D212" s="171" t="str">
        <f t="shared" si="7"/>
        <v/>
      </c>
      <c r="E212" s="199" t="str">
        <f>IF(F212&lt;&gt;"","Matchweek " &amp; FixtureCalc!AK209,"")</f>
        <v/>
      </c>
      <c r="F212" s="199" t="str">
        <f>FixtureCalc!AL209</f>
        <v/>
      </c>
      <c r="G212" s="289" t="str">
        <f>FixtureCalc!AM209</f>
        <v/>
      </c>
      <c r="H212" s="91"/>
      <c r="I212" s="171" t="str">
        <f t="shared" si="6"/>
        <v/>
      </c>
      <c r="J212" s="91"/>
      <c r="K212" s="294" t="str">
        <f>FixtureCalc!AN209</f>
        <v/>
      </c>
      <c r="L212" s="199" t="str">
        <f>IFERROR(INDEX(FixtureCalc!$AX$4:$AX$83,MATCH(FixtureCalc!AM209,FixtureCalc!$AW$4:$AW$83,0),1),"")</f>
        <v/>
      </c>
      <c r="M212" s="39"/>
    </row>
    <row r="213" spans="2:13" ht="20.100000000000001" customHeight="1" x14ac:dyDescent="0.25">
      <c r="B213" s="13"/>
      <c r="C213" s="98"/>
      <c r="D213" s="171" t="str">
        <f t="shared" si="7"/>
        <v/>
      </c>
      <c r="E213" s="199" t="str">
        <f>IF(F213&lt;&gt;"","Matchweek " &amp; FixtureCalc!AK210,"")</f>
        <v/>
      </c>
      <c r="F213" s="199" t="str">
        <f>FixtureCalc!AL210</f>
        <v/>
      </c>
      <c r="G213" s="289" t="str">
        <f>FixtureCalc!AM210</f>
        <v/>
      </c>
      <c r="H213" s="91"/>
      <c r="I213" s="171" t="str">
        <f t="shared" si="6"/>
        <v/>
      </c>
      <c r="J213" s="91"/>
      <c r="K213" s="294" t="str">
        <f>FixtureCalc!AN210</f>
        <v/>
      </c>
      <c r="L213" s="199" t="str">
        <f>IFERROR(INDEX(FixtureCalc!$AX$4:$AX$83,MATCH(FixtureCalc!AM210,FixtureCalc!$AW$4:$AW$83,0),1),"")</f>
        <v/>
      </c>
      <c r="M213" s="39"/>
    </row>
    <row r="214" spans="2:13" ht="20.100000000000001" customHeight="1" x14ac:dyDescent="0.25">
      <c r="B214" s="13"/>
      <c r="C214" s="98"/>
      <c r="D214" s="171" t="str">
        <f t="shared" si="7"/>
        <v/>
      </c>
      <c r="E214" s="199" t="str">
        <f>IF(F214&lt;&gt;"","Matchweek " &amp; FixtureCalc!AK211,"")</f>
        <v/>
      </c>
      <c r="F214" s="199" t="str">
        <f>FixtureCalc!AL211</f>
        <v/>
      </c>
      <c r="G214" s="289" t="str">
        <f>FixtureCalc!AM211</f>
        <v/>
      </c>
      <c r="H214" s="91"/>
      <c r="I214" s="171" t="str">
        <f t="shared" si="6"/>
        <v/>
      </c>
      <c r="J214" s="91"/>
      <c r="K214" s="294" t="str">
        <f>FixtureCalc!AN211</f>
        <v/>
      </c>
      <c r="L214" s="199" t="str">
        <f>IFERROR(INDEX(FixtureCalc!$AX$4:$AX$83,MATCH(FixtureCalc!AM211,FixtureCalc!$AW$4:$AW$83,0),1),"")</f>
        <v/>
      </c>
      <c r="M214" s="39"/>
    </row>
    <row r="215" spans="2:13" ht="20.100000000000001" customHeight="1" x14ac:dyDescent="0.25">
      <c r="B215" s="13"/>
      <c r="C215" s="98"/>
      <c r="D215" s="171" t="str">
        <f t="shared" si="7"/>
        <v/>
      </c>
      <c r="E215" s="199" t="str">
        <f>IF(F215&lt;&gt;"","Matchweek " &amp; FixtureCalc!AK212,"")</f>
        <v/>
      </c>
      <c r="F215" s="199" t="str">
        <f>FixtureCalc!AL212</f>
        <v/>
      </c>
      <c r="G215" s="289" t="str">
        <f>FixtureCalc!AM212</f>
        <v/>
      </c>
      <c r="H215" s="91"/>
      <c r="I215" s="171" t="str">
        <f t="shared" si="6"/>
        <v/>
      </c>
      <c r="J215" s="91"/>
      <c r="K215" s="294" t="str">
        <f>FixtureCalc!AN212</f>
        <v/>
      </c>
      <c r="L215" s="199" t="str">
        <f>IFERROR(INDEX(FixtureCalc!$AX$4:$AX$83,MATCH(FixtureCalc!AM212,FixtureCalc!$AW$4:$AW$83,0),1),"")</f>
        <v/>
      </c>
      <c r="M215" s="39"/>
    </row>
    <row r="216" spans="2:13" ht="20.100000000000001" customHeight="1" x14ac:dyDescent="0.25">
      <c r="B216" s="13"/>
      <c r="C216" s="98"/>
      <c r="D216" s="171" t="str">
        <f t="shared" si="7"/>
        <v/>
      </c>
      <c r="E216" s="199" t="str">
        <f>IF(F216&lt;&gt;"","Matchweek " &amp; FixtureCalc!AK213,"")</f>
        <v/>
      </c>
      <c r="F216" s="199" t="str">
        <f>FixtureCalc!AL213</f>
        <v/>
      </c>
      <c r="G216" s="289" t="str">
        <f>FixtureCalc!AM213</f>
        <v/>
      </c>
      <c r="H216" s="91"/>
      <c r="I216" s="171" t="str">
        <f t="shared" si="6"/>
        <v/>
      </c>
      <c r="J216" s="91"/>
      <c r="K216" s="294" t="str">
        <f>FixtureCalc!AN213</f>
        <v/>
      </c>
      <c r="L216" s="199" t="str">
        <f>IFERROR(INDEX(FixtureCalc!$AX$4:$AX$83,MATCH(FixtureCalc!AM213,FixtureCalc!$AW$4:$AW$83,0),1),"")</f>
        <v/>
      </c>
      <c r="M216" s="39"/>
    </row>
    <row r="217" spans="2:13" ht="20.100000000000001" customHeight="1" x14ac:dyDescent="0.25">
      <c r="B217" s="13"/>
      <c r="C217" s="98"/>
      <c r="D217" s="171" t="str">
        <f t="shared" si="7"/>
        <v/>
      </c>
      <c r="E217" s="199" t="str">
        <f>IF(F217&lt;&gt;"","Matchweek " &amp; FixtureCalc!AK214,"")</f>
        <v/>
      </c>
      <c r="F217" s="199" t="str">
        <f>FixtureCalc!AL214</f>
        <v/>
      </c>
      <c r="G217" s="289" t="str">
        <f>FixtureCalc!AM214</f>
        <v/>
      </c>
      <c r="H217" s="91"/>
      <c r="I217" s="171" t="str">
        <f t="shared" si="6"/>
        <v/>
      </c>
      <c r="J217" s="91"/>
      <c r="K217" s="294" t="str">
        <f>FixtureCalc!AN214</f>
        <v/>
      </c>
      <c r="L217" s="199" t="str">
        <f>IFERROR(INDEX(FixtureCalc!$AX$4:$AX$83,MATCH(FixtureCalc!AM214,FixtureCalc!$AW$4:$AW$83,0),1),"")</f>
        <v/>
      </c>
      <c r="M217" s="39"/>
    </row>
    <row r="218" spans="2:13" ht="20.100000000000001" customHeight="1" x14ac:dyDescent="0.25">
      <c r="B218" s="13"/>
      <c r="C218" s="98"/>
      <c r="D218" s="171" t="str">
        <f t="shared" si="7"/>
        <v/>
      </c>
      <c r="E218" s="199" t="str">
        <f>IF(F218&lt;&gt;"","Matchweek " &amp; FixtureCalc!AK215,"")</f>
        <v/>
      </c>
      <c r="F218" s="199" t="str">
        <f>FixtureCalc!AL215</f>
        <v/>
      </c>
      <c r="G218" s="289" t="str">
        <f>FixtureCalc!AM215</f>
        <v/>
      </c>
      <c r="H218" s="91"/>
      <c r="I218" s="171" t="str">
        <f t="shared" si="6"/>
        <v/>
      </c>
      <c r="J218" s="91"/>
      <c r="K218" s="294" t="str">
        <f>FixtureCalc!AN215</f>
        <v/>
      </c>
      <c r="L218" s="199" t="str">
        <f>IFERROR(INDEX(FixtureCalc!$AX$4:$AX$83,MATCH(FixtureCalc!AM215,FixtureCalc!$AW$4:$AW$83,0),1),"")</f>
        <v/>
      </c>
      <c r="M218" s="39"/>
    </row>
    <row r="219" spans="2:13" ht="20.100000000000001" customHeight="1" x14ac:dyDescent="0.25">
      <c r="B219" s="13"/>
      <c r="C219" s="98"/>
      <c r="D219" s="171" t="str">
        <f t="shared" si="7"/>
        <v/>
      </c>
      <c r="E219" s="199" t="str">
        <f>IF(F219&lt;&gt;"","Matchweek " &amp; FixtureCalc!AK216,"")</f>
        <v/>
      </c>
      <c r="F219" s="199" t="str">
        <f>FixtureCalc!AL216</f>
        <v/>
      </c>
      <c r="G219" s="289" t="str">
        <f>FixtureCalc!AM216</f>
        <v/>
      </c>
      <c r="H219" s="91"/>
      <c r="I219" s="171" t="str">
        <f t="shared" si="6"/>
        <v/>
      </c>
      <c r="J219" s="91"/>
      <c r="K219" s="294" t="str">
        <f>FixtureCalc!AN216</f>
        <v/>
      </c>
      <c r="L219" s="199" t="str">
        <f>IFERROR(INDEX(FixtureCalc!$AX$4:$AX$83,MATCH(FixtureCalc!AM216,FixtureCalc!$AW$4:$AW$83,0),1),"")</f>
        <v/>
      </c>
      <c r="M219" s="39"/>
    </row>
    <row r="220" spans="2:13" ht="20.100000000000001" customHeight="1" x14ac:dyDescent="0.25">
      <c r="B220" s="13"/>
      <c r="C220" s="98"/>
      <c r="D220" s="171" t="str">
        <f t="shared" si="7"/>
        <v/>
      </c>
      <c r="E220" s="199" t="str">
        <f>IF(F220&lt;&gt;"","Matchweek " &amp; FixtureCalc!AK217,"")</f>
        <v/>
      </c>
      <c r="F220" s="199" t="str">
        <f>FixtureCalc!AL217</f>
        <v/>
      </c>
      <c r="G220" s="289" t="str">
        <f>FixtureCalc!AM217</f>
        <v/>
      </c>
      <c r="H220" s="91"/>
      <c r="I220" s="171" t="str">
        <f t="shared" si="6"/>
        <v/>
      </c>
      <c r="J220" s="91"/>
      <c r="K220" s="294" t="str">
        <f>FixtureCalc!AN217</f>
        <v/>
      </c>
      <c r="L220" s="199" t="str">
        <f>IFERROR(INDEX(FixtureCalc!$AX$4:$AX$83,MATCH(FixtureCalc!AM217,FixtureCalc!$AW$4:$AW$83,0),1),"")</f>
        <v/>
      </c>
      <c r="M220" s="39"/>
    </row>
    <row r="221" spans="2:13" ht="20.100000000000001" customHeight="1" x14ac:dyDescent="0.25">
      <c r="B221" s="13"/>
      <c r="C221" s="98"/>
      <c r="D221" s="171" t="str">
        <f t="shared" si="7"/>
        <v/>
      </c>
      <c r="E221" s="199" t="str">
        <f>IF(F221&lt;&gt;"","Matchweek " &amp; FixtureCalc!AK218,"")</f>
        <v/>
      </c>
      <c r="F221" s="199" t="str">
        <f>FixtureCalc!AL218</f>
        <v/>
      </c>
      <c r="G221" s="289" t="str">
        <f>FixtureCalc!AM218</f>
        <v/>
      </c>
      <c r="H221" s="91"/>
      <c r="I221" s="171" t="str">
        <f t="shared" si="6"/>
        <v/>
      </c>
      <c r="J221" s="91"/>
      <c r="K221" s="294" t="str">
        <f>FixtureCalc!AN218</f>
        <v/>
      </c>
      <c r="L221" s="199" t="str">
        <f>IFERROR(INDEX(FixtureCalc!$AX$4:$AX$83,MATCH(FixtureCalc!AM218,FixtureCalc!$AW$4:$AW$83,0),1),"")</f>
        <v/>
      </c>
      <c r="M221" s="39"/>
    </row>
    <row r="222" spans="2:13" ht="20.100000000000001" customHeight="1" x14ac:dyDescent="0.25">
      <c r="B222" s="13"/>
      <c r="C222" s="98"/>
      <c r="D222" s="171" t="str">
        <f t="shared" si="7"/>
        <v/>
      </c>
      <c r="E222" s="199" t="str">
        <f>IF(F222&lt;&gt;"","Matchweek " &amp; FixtureCalc!AK219,"")</f>
        <v/>
      </c>
      <c r="F222" s="199" t="str">
        <f>FixtureCalc!AL219</f>
        <v/>
      </c>
      <c r="G222" s="289" t="str">
        <f>FixtureCalc!AM219</f>
        <v/>
      </c>
      <c r="H222" s="91"/>
      <c r="I222" s="171" t="str">
        <f t="shared" si="6"/>
        <v/>
      </c>
      <c r="J222" s="91"/>
      <c r="K222" s="294" t="str">
        <f>FixtureCalc!AN219</f>
        <v/>
      </c>
      <c r="L222" s="199" t="str">
        <f>IFERROR(INDEX(FixtureCalc!$AX$4:$AX$83,MATCH(FixtureCalc!AM219,FixtureCalc!$AW$4:$AW$83,0),1),"")</f>
        <v/>
      </c>
      <c r="M222" s="39"/>
    </row>
    <row r="223" spans="2:13" ht="20.100000000000001" customHeight="1" x14ac:dyDescent="0.25">
      <c r="B223" s="13"/>
      <c r="C223" s="98"/>
      <c r="D223" s="171" t="str">
        <f t="shared" si="7"/>
        <v/>
      </c>
      <c r="E223" s="199" t="str">
        <f>IF(F223&lt;&gt;"","Matchweek " &amp; FixtureCalc!AK220,"")</f>
        <v/>
      </c>
      <c r="F223" s="199" t="str">
        <f>FixtureCalc!AL220</f>
        <v/>
      </c>
      <c r="G223" s="289" t="str">
        <f>FixtureCalc!AM220</f>
        <v/>
      </c>
      <c r="H223" s="91"/>
      <c r="I223" s="171" t="str">
        <f t="shared" si="6"/>
        <v/>
      </c>
      <c r="J223" s="91"/>
      <c r="K223" s="294" t="str">
        <f>FixtureCalc!AN220</f>
        <v/>
      </c>
      <c r="L223" s="199" t="str">
        <f>IFERROR(INDEX(FixtureCalc!$AX$4:$AX$83,MATCH(FixtureCalc!AM220,FixtureCalc!$AW$4:$AW$83,0),1),"")</f>
        <v/>
      </c>
      <c r="M223" s="39"/>
    </row>
    <row r="224" spans="2:13" ht="20.100000000000001" customHeight="1" x14ac:dyDescent="0.25">
      <c r="B224" s="13"/>
      <c r="C224" s="98"/>
      <c r="D224" s="171" t="str">
        <f t="shared" si="7"/>
        <v/>
      </c>
      <c r="E224" s="199" t="str">
        <f>IF(F224&lt;&gt;"","Matchweek " &amp; FixtureCalc!AK221,"")</f>
        <v/>
      </c>
      <c r="F224" s="199" t="str">
        <f>FixtureCalc!AL221</f>
        <v/>
      </c>
      <c r="G224" s="289" t="str">
        <f>FixtureCalc!AM221</f>
        <v/>
      </c>
      <c r="H224" s="91"/>
      <c r="I224" s="171" t="str">
        <f t="shared" si="6"/>
        <v/>
      </c>
      <c r="J224" s="91"/>
      <c r="K224" s="294" t="str">
        <f>FixtureCalc!AN221</f>
        <v/>
      </c>
      <c r="L224" s="199" t="str">
        <f>IFERROR(INDEX(FixtureCalc!$AX$4:$AX$83,MATCH(FixtureCalc!AM221,FixtureCalc!$AW$4:$AW$83,0),1),"")</f>
        <v/>
      </c>
      <c r="M224" s="39"/>
    </row>
    <row r="225" spans="2:13" ht="20.100000000000001" customHeight="1" x14ac:dyDescent="0.25">
      <c r="B225" s="13"/>
      <c r="C225" s="98"/>
      <c r="D225" s="171" t="str">
        <f t="shared" si="7"/>
        <v/>
      </c>
      <c r="E225" s="199" t="str">
        <f>IF(F225&lt;&gt;"","Matchweek " &amp; FixtureCalc!AK222,"")</f>
        <v/>
      </c>
      <c r="F225" s="199" t="str">
        <f>FixtureCalc!AL222</f>
        <v/>
      </c>
      <c r="G225" s="289" t="str">
        <f>FixtureCalc!AM222</f>
        <v/>
      </c>
      <c r="H225" s="91"/>
      <c r="I225" s="171" t="str">
        <f t="shared" si="6"/>
        <v/>
      </c>
      <c r="J225" s="91"/>
      <c r="K225" s="294" t="str">
        <f>FixtureCalc!AN222</f>
        <v/>
      </c>
      <c r="L225" s="199" t="str">
        <f>IFERROR(INDEX(FixtureCalc!$AX$4:$AX$83,MATCH(FixtureCalc!AM222,FixtureCalc!$AW$4:$AW$83,0),1),"")</f>
        <v/>
      </c>
      <c r="M225" s="39"/>
    </row>
    <row r="226" spans="2:13" ht="20.100000000000001" customHeight="1" x14ac:dyDescent="0.25">
      <c r="B226" s="13"/>
      <c r="C226" s="98"/>
      <c r="D226" s="171" t="str">
        <f t="shared" si="7"/>
        <v/>
      </c>
      <c r="E226" s="199" t="str">
        <f>IF(F226&lt;&gt;"","Matchweek " &amp; FixtureCalc!AK223,"")</f>
        <v/>
      </c>
      <c r="F226" s="199" t="str">
        <f>FixtureCalc!AL223</f>
        <v/>
      </c>
      <c r="G226" s="289" t="str">
        <f>FixtureCalc!AM223</f>
        <v/>
      </c>
      <c r="H226" s="91"/>
      <c r="I226" s="171" t="str">
        <f t="shared" si="6"/>
        <v/>
      </c>
      <c r="J226" s="91"/>
      <c r="K226" s="294" t="str">
        <f>FixtureCalc!AN223</f>
        <v/>
      </c>
      <c r="L226" s="199" t="str">
        <f>IFERROR(INDEX(FixtureCalc!$AX$4:$AX$83,MATCH(FixtureCalc!AM223,FixtureCalc!$AW$4:$AW$83,0),1),"")</f>
        <v/>
      </c>
      <c r="M226" s="39"/>
    </row>
    <row r="227" spans="2:13" ht="20.100000000000001" customHeight="1" x14ac:dyDescent="0.25">
      <c r="B227" s="13"/>
      <c r="C227" s="98"/>
      <c r="D227" s="171" t="str">
        <f t="shared" si="7"/>
        <v/>
      </c>
      <c r="E227" s="199" t="str">
        <f>IF(F227&lt;&gt;"","Matchweek " &amp; FixtureCalc!AK224,"")</f>
        <v/>
      </c>
      <c r="F227" s="199" t="str">
        <f>FixtureCalc!AL224</f>
        <v/>
      </c>
      <c r="G227" s="289" t="str">
        <f>FixtureCalc!AM224</f>
        <v/>
      </c>
      <c r="H227" s="91"/>
      <c r="I227" s="171" t="str">
        <f t="shared" si="6"/>
        <v/>
      </c>
      <c r="J227" s="91"/>
      <c r="K227" s="294" t="str">
        <f>FixtureCalc!AN224</f>
        <v/>
      </c>
      <c r="L227" s="199" t="str">
        <f>IFERROR(INDEX(FixtureCalc!$AX$4:$AX$83,MATCH(FixtureCalc!AM224,FixtureCalc!$AW$4:$AW$83,0),1),"")</f>
        <v/>
      </c>
      <c r="M227" s="39"/>
    </row>
    <row r="228" spans="2:13" ht="20.100000000000001" customHeight="1" x14ac:dyDescent="0.25">
      <c r="B228" s="13"/>
      <c r="C228" s="98"/>
      <c r="D228" s="171" t="str">
        <f t="shared" si="7"/>
        <v/>
      </c>
      <c r="E228" s="199" t="str">
        <f>IF(F228&lt;&gt;"","Matchweek " &amp; FixtureCalc!AK225,"")</f>
        <v/>
      </c>
      <c r="F228" s="199" t="str">
        <f>FixtureCalc!AL225</f>
        <v/>
      </c>
      <c r="G228" s="289" t="str">
        <f>FixtureCalc!AM225</f>
        <v/>
      </c>
      <c r="H228" s="91"/>
      <c r="I228" s="171" t="str">
        <f t="shared" si="6"/>
        <v/>
      </c>
      <c r="J228" s="91"/>
      <c r="K228" s="294" t="str">
        <f>FixtureCalc!AN225</f>
        <v/>
      </c>
      <c r="L228" s="199" t="str">
        <f>IFERROR(INDEX(FixtureCalc!$AX$4:$AX$83,MATCH(FixtureCalc!AM225,FixtureCalc!$AW$4:$AW$83,0),1),"")</f>
        <v/>
      </c>
      <c r="M228" s="39"/>
    </row>
    <row r="229" spans="2:13" ht="20.100000000000001" customHeight="1" x14ac:dyDescent="0.25">
      <c r="B229" s="13"/>
      <c r="C229" s="98"/>
      <c r="D229" s="171" t="str">
        <f t="shared" si="7"/>
        <v/>
      </c>
      <c r="E229" s="199" t="str">
        <f>IF(F229&lt;&gt;"","Matchweek " &amp; FixtureCalc!AK226,"")</f>
        <v/>
      </c>
      <c r="F229" s="199" t="str">
        <f>FixtureCalc!AL226</f>
        <v/>
      </c>
      <c r="G229" s="289" t="str">
        <f>FixtureCalc!AM226</f>
        <v/>
      </c>
      <c r="H229" s="91"/>
      <c r="I229" s="171" t="str">
        <f t="shared" si="6"/>
        <v/>
      </c>
      <c r="J229" s="91"/>
      <c r="K229" s="294" t="str">
        <f>FixtureCalc!AN226</f>
        <v/>
      </c>
      <c r="L229" s="199" t="str">
        <f>IFERROR(INDEX(FixtureCalc!$AX$4:$AX$83,MATCH(FixtureCalc!AM226,FixtureCalc!$AW$4:$AW$83,0),1),"")</f>
        <v/>
      </c>
      <c r="M229" s="39"/>
    </row>
    <row r="230" spans="2:13" ht="20.100000000000001" customHeight="1" x14ac:dyDescent="0.25">
      <c r="B230" s="13"/>
      <c r="C230" s="98"/>
      <c r="D230" s="171" t="str">
        <f t="shared" si="7"/>
        <v/>
      </c>
      <c r="E230" s="199" t="str">
        <f>IF(F230&lt;&gt;"","Matchweek " &amp; FixtureCalc!AK227,"")</f>
        <v/>
      </c>
      <c r="F230" s="199" t="str">
        <f>FixtureCalc!AL227</f>
        <v/>
      </c>
      <c r="G230" s="289" t="str">
        <f>FixtureCalc!AM227</f>
        <v/>
      </c>
      <c r="H230" s="91"/>
      <c r="I230" s="171" t="str">
        <f t="shared" si="6"/>
        <v/>
      </c>
      <c r="J230" s="91"/>
      <c r="K230" s="294" t="str">
        <f>FixtureCalc!AN227</f>
        <v/>
      </c>
      <c r="L230" s="199" t="str">
        <f>IFERROR(INDEX(FixtureCalc!$AX$4:$AX$83,MATCH(FixtureCalc!AM227,FixtureCalc!$AW$4:$AW$83,0),1),"")</f>
        <v/>
      </c>
      <c r="M230" s="39"/>
    </row>
    <row r="231" spans="2:13" ht="20.100000000000001" customHeight="1" x14ac:dyDescent="0.25">
      <c r="B231" s="13"/>
      <c r="C231" s="98"/>
      <c r="D231" s="171" t="str">
        <f t="shared" si="7"/>
        <v/>
      </c>
      <c r="E231" s="199" t="str">
        <f>IF(F231&lt;&gt;"","Matchweek " &amp; FixtureCalc!AK228,"")</f>
        <v/>
      </c>
      <c r="F231" s="199" t="str">
        <f>FixtureCalc!AL228</f>
        <v/>
      </c>
      <c r="G231" s="289" t="str">
        <f>FixtureCalc!AM228</f>
        <v/>
      </c>
      <c r="H231" s="91"/>
      <c r="I231" s="171" t="str">
        <f t="shared" si="6"/>
        <v/>
      </c>
      <c r="J231" s="91"/>
      <c r="K231" s="294" t="str">
        <f>FixtureCalc!AN228</f>
        <v/>
      </c>
      <c r="L231" s="199" t="str">
        <f>IFERROR(INDEX(FixtureCalc!$AX$4:$AX$83,MATCH(FixtureCalc!AM228,FixtureCalc!$AW$4:$AW$83,0),1),"")</f>
        <v/>
      </c>
      <c r="M231" s="39"/>
    </row>
    <row r="232" spans="2:13" ht="20.100000000000001" customHeight="1" x14ac:dyDescent="0.25">
      <c r="B232" s="13"/>
      <c r="C232" s="98"/>
      <c r="D232" s="171" t="str">
        <f t="shared" si="7"/>
        <v/>
      </c>
      <c r="E232" s="199" t="str">
        <f>IF(F232&lt;&gt;"","Matchweek " &amp; FixtureCalc!AK229,"")</f>
        <v/>
      </c>
      <c r="F232" s="199" t="str">
        <f>FixtureCalc!AL229</f>
        <v/>
      </c>
      <c r="G232" s="289" t="str">
        <f>FixtureCalc!AM229</f>
        <v/>
      </c>
      <c r="H232" s="91"/>
      <c r="I232" s="171" t="str">
        <f t="shared" si="6"/>
        <v/>
      </c>
      <c r="J232" s="91"/>
      <c r="K232" s="294" t="str">
        <f>FixtureCalc!AN229</f>
        <v/>
      </c>
      <c r="L232" s="199" t="str">
        <f>IFERROR(INDEX(FixtureCalc!$AX$4:$AX$83,MATCH(FixtureCalc!AM229,FixtureCalc!$AW$4:$AW$83,0),1),"")</f>
        <v/>
      </c>
      <c r="M232" s="39"/>
    </row>
    <row r="233" spans="2:13" ht="20.100000000000001" customHeight="1" x14ac:dyDescent="0.25">
      <c r="B233" s="13"/>
      <c r="C233" s="98"/>
      <c r="D233" s="171" t="str">
        <f t="shared" si="7"/>
        <v/>
      </c>
      <c r="E233" s="199" t="str">
        <f>IF(F233&lt;&gt;"","Matchweek " &amp; FixtureCalc!AK230,"")</f>
        <v/>
      </c>
      <c r="F233" s="199" t="str">
        <f>FixtureCalc!AL230</f>
        <v/>
      </c>
      <c r="G233" s="289" t="str">
        <f>FixtureCalc!AM230</f>
        <v/>
      </c>
      <c r="H233" s="91"/>
      <c r="I233" s="171" t="str">
        <f t="shared" si="6"/>
        <v/>
      </c>
      <c r="J233" s="91"/>
      <c r="K233" s="294" t="str">
        <f>FixtureCalc!AN230</f>
        <v/>
      </c>
      <c r="L233" s="199" t="str">
        <f>IFERROR(INDEX(FixtureCalc!$AX$4:$AX$83,MATCH(FixtureCalc!AM230,FixtureCalc!$AW$4:$AW$83,0),1),"")</f>
        <v/>
      </c>
      <c r="M233" s="39"/>
    </row>
    <row r="234" spans="2:13" ht="20.100000000000001" customHeight="1" x14ac:dyDescent="0.25">
      <c r="B234" s="13"/>
      <c r="C234" s="98"/>
      <c r="D234" s="171" t="str">
        <f t="shared" si="7"/>
        <v/>
      </c>
      <c r="E234" s="199" t="str">
        <f>IF(F234&lt;&gt;"","Matchweek " &amp; FixtureCalc!AK231,"")</f>
        <v/>
      </c>
      <c r="F234" s="199" t="str">
        <f>FixtureCalc!AL231</f>
        <v/>
      </c>
      <c r="G234" s="289" t="str">
        <f>FixtureCalc!AM231</f>
        <v/>
      </c>
      <c r="H234" s="91"/>
      <c r="I234" s="171" t="str">
        <f t="shared" si="6"/>
        <v/>
      </c>
      <c r="J234" s="91"/>
      <c r="K234" s="294" t="str">
        <f>FixtureCalc!AN231</f>
        <v/>
      </c>
      <c r="L234" s="199" t="str">
        <f>IFERROR(INDEX(FixtureCalc!$AX$4:$AX$83,MATCH(FixtureCalc!AM231,FixtureCalc!$AW$4:$AW$83,0),1),"")</f>
        <v/>
      </c>
      <c r="M234" s="39"/>
    </row>
    <row r="235" spans="2:13" ht="20.100000000000001" customHeight="1" x14ac:dyDescent="0.25">
      <c r="B235" s="13"/>
      <c r="C235" s="98"/>
      <c r="D235" s="171" t="str">
        <f t="shared" si="7"/>
        <v/>
      </c>
      <c r="E235" s="199" t="str">
        <f>IF(F235&lt;&gt;"","Matchweek " &amp; FixtureCalc!AK232,"")</f>
        <v/>
      </c>
      <c r="F235" s="199" t="str">
        <f>FixtureCalc!AL232</f>
        <v/>
      </c>
      <c r="G235" s="289" t="str">
        <f>FixtureCalc!AM232</f>
        <v/>
      </c>
      <c r="H235" s="91"/>
      <c r="I235" s="171" t="str">
        <f t="shared" si="6"/>
        <v/>
      </c>
      <c r="J235" s="91"/>
      <c r="K235" s="294" t="str">
        <f>FixtureCalc!AN232</f>
        <v/>
      </c>
      <c r="L235" s="199" t="str">
        <f>IFERROR(INDEX(FixtureCalc!$AX$4:$AX$83,MATCH(FixtureCalc!AM232,FixtureCalc!$AW$4:$AW$83,0),1),"")</f>
        <v/>
      </c>
      <c r="M235" s="39"/>
    </row>
    <row r="236" spans="2:13" ht="20.100000000000001" customHeight="1" x14ac:dyDescent="0.25">
      <c r="B236" s="13"/>
      <c r="C236" s="98"/>
      <c r="D236" s="171" t="str">
        <f t="shared" si="7"/>
        <v/>
      </c>
      <c r="E236" s="199" t="str">
        <f>IF(F236&lt;&gt;"","Matchweek " &amp; FixtureCalc!AK233,"")</f>
        <v/>
      </c>
      <c r="F236" s="199" t="str">
        <f>FixtureCalc!AL233</f>
        <v/>
      </c>
      <c r="G236" s="289" t="str">
        <f>FixtureCalc!AM233</f>
        <v/>
      </c>
      <c r="H236" s="91"/>
      <c r="I236" s="171" t="str">
        <f t="shared" si="6"/>
        <v/>
      </c>
      <c r="J236" s="91"/>
      <c r="K236" s="294" t="str">
        <f>FixtureCalc!AN233</f>
        <v/>
      </c>
      <c r="L236" s="199" t="str">
        <f>IFERROR(INDEX(FixtureCalc!$AX$4:$AX$83,MATCH(FixtureCalc!AM233,FixtureCalc!$AW$4:$AW$83,0),1),"")</f>
        <v/>
      </c>
      <c r="M236" s="39"/>
    </row>
    <row r="237" spans="2:13" ht="20.100000000000001" customHeight="1" x14ac:dyDescent="0.25">
      <c r="B237" s="13"/>
      <c r="C237" s="98"/>
      <c r="D237" s="171" t="str">
        <f t="shared" si="7"/>
        <v/>
      </c>
      <c r="E237" s="199" t="str">
        <f>IF(F237&lt;&gt;"","Matchweek " &amp; FixtureCalc!AK234,"")</f>
        <v/>
      </c>
      <c r="F237" s="199" t="str">
        <f>FixtureCalc!AL234</f>
        <v/>
      </c>
      <c r="G237" s="289" t="str">
        <f>FixtureCalc!AM234</f>
        <v/>
      </c>
      <c r="H237" s="91"/>
      <c r="I237" s="171" t="str">
        <f t="shared" si="6"/>
        <v/>
      </c>
      <c r="J237" s="91"/>
      <c r="K237" s="294" t="str">
        <f>FixtureCalc!AN234</f>
        <v/>
      </c>
      <c r="L237" s="199" t="str">
        <f>IFERROR(INDEX(FixtureCalc!$AX$4:$AX$83,MATCH(FixtureCalc!AM234,FixtureCalc!$AW$4:$AW$83,0),1),"")</f>
        <v/>
      </c>
      <c r="M237" s="39"/>
    </row>
    <row r="238" spans="2:13" ht="20.100000000000001" customHeight="1" x14ac:dyDescent="0.25">
      <c r="B238" s="13"/>
      <c r="C238" s="98"/>
      <c r="D238" s="171" t="str">
        <f t="shared" si="7"/>
        <v/>
      </c>
      <c r="E238" s="199" t="str">
        <f>IF(F238&lt;&gt;"","Matchweek " &amp; FixtureCalc!AK235,"")</f>
        <v/>
      </c>
      <c r="F238" s="199" t="str">
        <f>FixtureCalc!AL235</f>
        <v/>
      </c>
      <c r="G238" s="289" t="str">
        <f>FixtureCalc!AM235</f>
        <v/>
      </c>
      <c r="H238" s="91"/>
      <c r="I238" s="171" t="str">
        <f t="shared" si="6"/>
        <v/>
      </c>
      <c r="J238" s="91"/>
      <c r="K238" s="294" t="str">
        <f>FixtureCalc!AN235</f>
        <v/>
      </c>
      <c r="L238" s="199" t="str">
        <f>IFERROR(INDEX(FixtureCalc!$AX$4:$AX$83,MATCH(FixtureCalc!AM235,FixtureCalc!$AW$4:$AW$83,0),1),"")</f>
        <v/>
      </c>
      <c r="M238" s="39"/>
    </row>
    <row r="239" spans="2:13" ht="20.100000000000001" customHeight="1" x14ac:dyDescent="0.25">
      <c r="B239" s="13"/>
      <c r="C239" s="98"/>
      <c r="D239" s="171" t="str">
        <f t="shared" si="7"/>
        <v/>
      </c>
      <c r="E239" s="199" t="str">
        <f>IF(F239&lt;&gt;"","Matchweek " &amp; FixtureCalc!AK236,"")</f>
        <v/>
      </c>
      <c r="F239" s="199" t="str">
        <f>FixtureCalc!AL236</f>
        <v/>
      </c>
      <c r="G239" s="289" t="str">
        <f>FixtureCalc!AM236</f>
        <v/>
      </c>
      <c r="H239" s="91"/>
      <c r="I239" s="171" t="str">
        <f t="shared" si="6"/>
        <v/>
      </c>
      <c r="J239" s="91"/>
      <c r="K239" s="294" t="str">
        <f>FixtureCalc!AN236</f>
        <v/>
      </c>
      <c r="L239" s="199" t="str">
        <f>IFERROR(INDEX(FixtureCalc!$AX$4:$AX$83,MATCH(FixtureCalc!AM236,FixtureCalc!$AW$4:$AW$83,0),1),"")</f>
        <v/>
      </c>
      <c r="M239" s="39"/>
    </row>
    <row r="240" spans="2:13" ht="20.100000000000001" customHeight="1" x14ac:dyDescent="0.25">
      <c r="B240" s="13"/>
      <c r="C240" s="98"/>
      <c r="D240" s="171" t="str">
        <f t="shared" si="7"/>
        <v/>
      </c>
      <c r="E240" s="199" t="str">
        <f>IF(F240&lt;&gt;"","Matchweek " &amp; FixtureCalc!AK237,"")</f>
        <v/>
      </c>
      <c r="F240" s="199" t="str">
        <f>FixtureCalc!AL237</f>
        <v/>
      </c>
      <c r="G240" s="289" t="str">
        <f>FixtureCalc!AM237</f>
        <v/>
      </c>
      <c r="H240" s="91"/>
      <c r="I240" s="171" t="str">
        <f t="shared" si="6"/>
        <v/>
      </c>
      <c r="J240" s="91"/>
      <c r="K240" s="294" t="str">
        <f>FixtureCalc!AN237</f>
        <v/>
      </c>
      <c r="L240" s="199" t="str">
        <f>IFERROR(INDEX(FixtureCalc!$AX$4:$AX$83,MATCH(FixtureCalc!AM237,FixtureCalc!$AW$4:$AW$83,0),1),"")</f>
        <v/>
      </c>
      <c r="M240" s="39"/>
    </row>
    <row r="241" spans="2:13" ht="20.100000000000001" customHeight="1" x14ac:dyDescent="0.25">
      <c r="B241" s="13"/>
      <c r="C241" s="98"/>
      <c r="D241" s="171" t="str">
        <f t="shared" si="7"/>
        <v/>
      </c>
      <c r="E241" s="199" t="str">
        <f>IF(F241&lt;&gt;"","Matchweek " &amp; FixtureCalc!AK238,"")</f>
        <v/>
      </c>
      <c r="F241" s="199" t="str">
        <f>FixtureCalc!AL238</f>
        <v/>
      </c>
      <c r="G241" s="289" t="str">
        <f>FixtureCalc!AM238</f>
        <v/>
      </c>
      <c r="H241" s="91"/>
      <c r="I241" s="171" t="str">
        <f t="shared" si="6"/>
        <v/>
      </c>
      <c r="J241" s="91"/>
      <c r="K241" s="294" t="str">
        <f>FixtureCalc!AN238</f>
        <v/>
      </c>
      <c r="L241" s="199" t="str">
        <f>IFERROR(INDEX(FixtureCalc!$AX$4:$AX$83,MATCH(FixtureCalc!AM238,FixtureCalc!$AW$4:$AW$83,0),1),"")</f>
        <v/>
      </c>
      <c r="M241" s="39"/>
    </row>
    <row r="242" spans="2:13" ht="20.100000000000001" customHeight="1" x14ac:dyDescent="0.25">
      <c r="B242" s="13"/>
      <c r="C242" s="98"/>
      <c r="D242" s="171" t="str">
        <f t="shared" si="7"/>
        <v/>
      </c>
      <c r="E242" s="199" t="str">
        <f>IF(F242&lt;&gt;"","Matchweek " &amp; FixtureCalc!AK239,"")</f>
        <v/>
      </c>
      <c r="F242" s="199" t="str">
        <f>FixtureCalc!AL239</f>
        <v/>
      </c>
      <c r="G242" s="289" t="str">
        <f>FixtureCalc!AM239</f>
        <v/>
      </c>
      <c r="H242" s="91"/>
      <c r="I242" s="171" t="str">
        <f t="shared" si="6"/>
        <v/>
      </c>
      <c r="J242" s="91"/>
      <c r="K242" s="294" t="str">
        <f>FixtureCalc!AN239</f>
        <v/>
      </c>
      <c r="L242" s="199" t="str">
        <f>IFERROR(INDEX(FixtureCalc!$AX$4:$AX$83,MATCH(FixtureCalc!AM239,FixtureCalc!$AW$4:$AW$83,0),1),"")</f>
        <v/>
      </c>
      <c r="M242" s="39"/>
    </row>
    <row r="243" spans="2:13" ht="20.100000000000001" customHeight="1" x14ac:dyDescent="0.25">
      <c r="B243" s="13"/>
      <c r="C243" s="98"/>
      <c r="D243" s="171" t="str">
        <f t="shared" si="7"/>
        <v/>
      </c>
      <c r="E243" s="199" t="str">
        <f>IF(F243&lt;&gt;"","Matchweek " &amp; FixtureCalc!AK240,"")</f>
        <v/>
      </c>
      <c r="F243" s="199" t="str">
        <f>FixtureCalc!AL240</f>
        <v/>
      </c>
      <c r="G243" s="289" t="str">
        <f>FixtureCalc!AM240</f>
        <v/>
      </c>
      <c r="H243" s="91"/>
      <c r="I243" s="171" t="str">
        <f t="shared" si="6"/>
        <v/>
      </c>
      <c r="J243" s="91"/>
      <c r="K243" s="294" t="str">
        <f>FixtureCalc!AN240</f>
        <v/>
      </c>
      <c r="L243" s="199" t="str">
        <f>IFERROR(INDEX(FixtureCalc!$AX$4:$AX$83,MATCH(FixtureCalc!AM240,FixtureCalc!$AW$4:$AW$83,0),1),"")</f>
        <v/>
      </c>
      <c r="M243" s="39"/>
    </row>
    <row r="244" spans="2:13" ht="20.100000000000001" customHeight="1" x14ac:dyDescent="0.25">
      <c r="B244" s="13"/>
      <c r="C244" s="98"/>
      <c r="D244" s="171" t="str">
        <f t="shared" si="7"/>
        <v/>
      </c>
      <c r="E244" s="199" t="str">
        <f>IF(F244&lt;&gt;"","Matchweek " &amp; FixtureCalc!AK241,"")</f>
        <v/>
      </c>
      <c r="F244" s="199" t="str">
        <f>FixtureCalc!AL241</f>
        <v/>
      </c>
      <c r="G244" s="289" t="str">
        <f>FixtureCalc!AM241</f>
        <v/>
      </c>
      <c r="H244" s="91"/>
      <c r="I244" s="171" t="str">
        <f t="shared" si="6"/>
        <v/>
      </c>
      <c r="J244" s="91"/>
      <c r="K244" s="294" t="str">
        <f>FixtureCalc!AN241</f>
        <v/>
      </c>
      <c r="L244" s="199" t="str">
        <f>IFERROR(INDEX(FixtureCalc!$AX$4:$AX$83,MATCH(FixtureCalc!AM241,FixtureCalc!$AW$4:$AW$83,0),1),"")</f>
        <v/>
      </c>
      <c r="M244" s="39"/>
    </row>
    <row r="245" spans="2:13" ht="20.100000000000001" customHeight="1" x14ac:dyDescent="0.25">
      <c r="B245" s="13"/>
      <c r="C245" s="98"/>
      <c r="D245" s="171" t="str">
        <f t="shared" si="7"/>
        <v/>
      </c>
      <c r="E245" s="199" t="str">
        <f>IF(F245&lt;&gt;"","Matchweek " &amp; FixtureCalc!AK242,"")</f>
        <v/>
      </c>
      <c r="F245" s="199" t="str">
        <f>FixtureCalc!AL242</f>
        <v/>
      </c>
      <c r="G245" s="289" t="str">
        <f>FixtureCalc!AM242</f>
        <v/>
      </c>
      <c r="H245" s="91"/>
      <c r="I245" s="171" t="str">
        <f t="shared" si="6"/>
        <v/>
      </c>
      <c r="J245" s="91"/>
      <c r="K245" s="294" t="str">
        <f>FixtureCalc!AN242</f>
        <v/>
      </c>
      <c r="L245" s="199" t="str">
        <f>IFERROR(INDEX(FixtureCalc!$AX$4:$AX$83,MATCH(FixtureCalc!AM242,FixtureCalc!$AW$4:$AW$83,0),1),"")</f>
        <v/>
      </c>
      <c r="M245" s="39"/>
    </row>
    <row r="246" spans="2:13" ht="20.100000000000001" customHeight="1" x14ac:dyDescent="0.25">
      <c r="B246" s="13"/>
      <c r="C246" s="98"/>
      <c r="D246" s="171" t="str">
        <f t="shared" si="7"/>
        <v/>
      </c>
      <c r="E246" s="199" t="str">
        <f>IF(F246&lt;&gt;"","Matchweek " &amp; FixtureCalc!AK243,"")</f>
        <v/>
      </c>
      <c r="F246" s="199" t="str">
        <f>FixtureCalc!AL243</f>
        <v/>
      </c>
      <c r="G246" s="289" t="str">
        <f>FixtureCalc!AM243</f>
        <v/>
      </c>
      <c r="H246" s="91"/>
      <c r="I246" s="171" t="str">
        <f t="shared" si="6"/>
        <v/>
      </c>
      <c r="J246" s="91"/>
      <c r="K246" s="294" t="str">
        <f>FixtureCalc!AN243</f>
        <v/>
      </c>
      <c r="L246" s="199" t="str">
        <f>IFERROR(INDEX(FixtureCalc!$AX$4:$AX$83,MATCH(FixtureCalc!AM243,FixtureCalc!$AW$4:$AW$83,0),1),"")</f>
        <v/>
      </c>
      <c r="M246" s="39"/>
    </row>
    <row r="247" spans="2:13" ht="20.100000000000001" customHeight="1" x14ac:dyDescent="0.25">
      <c r="B247" s="13"/>
      <c r="C247" s="98"/>
      <c r="D247" s="171" t="str">
        <f t="shared" si="7"/>
        <v/>
      </c>
      <c r="E247" s="199" t="str">
        <f>IF(F247&lt;&gt;"","Matchweek " &amp; FixtureCalc!AK244,"")</f>
        <v/>
      </c>
      <c r="F247" s="199" t="str">
        <f>FixtureCalc!AL244</f>
        <v/>
      </c>
      <c r="G247" s="289" t="str">
        <f>FixtureCalc!AM244</f>
        <v/>
      </c>
      <c r="H247" s="91"/>
      <c r="I247" s="171" t="str">
        <f t="shared" si="6"/>
        <v/>
      </c>
      <c r="J247" s="91"/>
      <c r="K247" s="294" t="str">
        <f>FixtureCalc!AN244</f>
        <v/>
      </c>
      <c r="L247" s="199" t="str">
        <f>IFERROR(INDEX(FixtureCalc!$AX$4:$AX$83,MATCH(FixtureCalc!AM244,FixtureCalc!$AW$4:$AW$83,0),1),"")</f>
        <v/>
      </c>
      <c r="M247" s="39"/>
    </row>
    <row r="248" spans="2:13" ht="20.100000000000001" customHeight="1" x14ac:dyDescent="0.25">
      <c r="B248" s="13"/>
      <c r="C248" s="98"/>
      <c r="D248" s="171" t="str">
        <f t="shared" si="7"/>
        <v/>
      </c>
      <c r="E248" s="199" t="str">
        <f>IF(F248&lt;&gt;"","Matchweek " &amp; FixtureCalc!AK245,"")</f>
        <v/>
      </c>
      <c r="F248" s="199" t="str">
        <f>FixtureCalc!AL245</f>
        <v/>
      </c>
      <c r="G248" s="289" t="str">
        <f>FixtureCalc!AM245</f>
        <v/>
      </c>
      <c r="H248" s="91"/>
      <c r="I248" s="171" t="str">
        <f t="shared" si="6"/>
        <v/>
      </c>
      <c r="J248" s="91"/>
      <c r="K248" s="294" t="str">
        <f>FixtureCalc!AN245</f>
        <v/>
      </c>
      <c r="L248" s="199" t="str">
        <f>IFERROR(INDEX(FixtureCalc!$AX$4:$AX$83,MATCH(FixtureCalc!AM245,FixtureCalc!$AW$4:$AW$83,0),1),"")</f>
        <v/>
      </c>
      <c r="M248" s="39"/>
    </row>
    <row r="249" spans="2:13" ht="20.100000000000001" customHeight="1" x14ac:dyDescent="0.25">
      <c r="B249" s="13"/>
      <c r="C249" s="98"/>
      <c r="D249" s="171" t="str">
        <f t="shared" si="7"/>
        <v/>
      </c>
      <c r="E249" s="199" t="str">
        <f>IF(F249&lt;&gt;"","Matchweek " &amp; FixtureCalc!AK246,"")</f>
        <v/>
      </c>
      <c r="F249" s="199" t="str">
        <f>FixtureCalc!AL246</f>
        <v/>
      </c>
      <c r="G249" s="289" t="str">
        <f>FixtureCalc!AM246</f>
        <v/>
      </c>
      <c r="H249" s="91"/>
      <c r="I249" s="171" t="str">
        <f t="shared" si="6"/>
        <v/>
      </c>
      <c r="J249" s="91"/>
      <c r="K249" s="294" t="str">
        <f>FixtureCalc!AN246</f>
        <v/>
      </c>
      <c r="L249" s="199" t="str">
        <f>IFERROR(INDEX(FixtureCalc!$AX$4:$AX$83,MATCH(FixtureCalc!AM246,FixtureCalc!$AW$4:$AW$83,0),1),"")</f>
        <v/>
      </c>
      <c r="M249" s="39"/>
    </row>
    <row r="250" spans="2:13" ht="20.100000000000001" customHeight="1" x14ac:dyDescent="0.25">
      <c r="B250" s="13"/>
      <c r="C250" s="98"/>
      <c r="D250" s="171" t="str">
        <f t="shared" si="7"/>
        <v/>
      </c>
      <c r="E250" s="199" t="str">
        <f>IF(F250&lt;&gt;"","Matchweek " &amp; FixtureCalc!AK247,"")</f>
        <v/>
      </c>
      <c r="F250" s="199" t="str">
        <f>FixtureCalc!AL247</f>
        <v/>
      </c>
      <c r="G250" s="289" t="str">
        <f>FixtureCalc!AM247</f>
        <v/>
      </c>
      <c r="H250" s="91"/>
      <c r="I250" s="171" t="str">
        <f t="shared" si="6"/>
        <v/>
      </c>
      <c r="J250" s="91"/>
      <c r="K250" s="294" t="str">
        <f>FixtureCalc!AN247</f>
        <v/>
      </c>
      <c r="L250" s="199" t="str">
        <f>IFERROR(INDEX(FixtureCalc!$AX$4:$AX$83,MATCH(FixtureCalc!AM247,FixtureCalc!$AW$4:$AW$83,0),1),"")</f>
        <v/>
      </c>
      <c r="M250" s="39"/>
    </row>
    <row r="251" spans="2:13" ht="20.100000000000001" customHeight="1" x14ac:dyDescent="0.25">
      <c r="B251" s="13"/>
      <c r="C251" s="98"/>
      <c r="D251" s="171" t="str">
        <f t="shared" si="7"/>
        <v/>
      </c>
      <c r="E251" s="199" t="str">
        <f>IF(F251&lt;&gt;"","Matchweek " &amp; FixtureCalc!AK248,"")</f>
        <v/>
      </c>
      <c r="F251" s="199" t="str">
        <f>FixtureCalc!AL248</f>
        <v/>
      </c>
      <c r="G251" s="289" t="str">
        <f>FixtureCalc!AM248</f>
        <v/>
      </c>
      <c r="H251" s="91"/>
      <c r="I251" s="171" t="str">
        <f t="shared" si="6"/>
        <v/>
      </c>
      <c r="J251" s="91"/>
      <c r="K251" s="294" t="str">
        <f>FixtureCalc!AN248</f>
        <v/>
      </c>
      <c r="L251" s="199" t="str">
        <f>IFERROR(INDEX(FixtureCalc!$AX$4:$AX$83,MATCH(FixtureCalc!AM248,FixtureCalc!$AW$4:$AW$83,0),1),"")</f>
        <v/>
      </c>
      <c r="M251" s="39"/>
    </row>
    <row r="252" spans="2:13" ht="20.100000000000001" customHeight="1" x14ac:dyDescent="0.25">
      <c r="B252" s="13"/>
      <c r="C252" s="98"/>
      <c r="D252" s="171" t="str">
        <f t="shared" si="7"/>
        <v/>
      </c>
      <c r="E252" s="199" t="str">
        <f>IF(F252&lt;&gt;"","Matchweek " &amp; FixtureCalc!AK249,"")</f>
        <v/>
      </c>
      <c r="F252" s="199" t="str">
        <f>FixtureCalc!AL249</f>
        <v/>
      </c>
      <c r="G252" s="289" t="str">
        <f>FixtureCalc!AM249</f>
        <v/>
      </c>
      <c r="H252" s="91"/>
      <c r="I252" s="171" t="str">
        <f t="shared" si="6"/>
        <v/>
      </c>
      <c r="J252" s="91"/>
      <c r="K252" s="294" t="str">
        <f>FixtureCalc!AN249</f>
        <v/>
      </c>
      <c r="L252" s="199" t="str">
        <f>IFERROR(INDEX(FixtureCalc!$AX$4:$AX$83,MATCH(FixtureCalc!AM249,FixtureCalc!$AW$4:$AW$83,0),1),"")</f>
        <v/>
      </c>
      <c r="M252" s="39"/>
    </row>
    <row r="253" spans="2:13" ht="20.100000000000001" customHeight="1" x14ac:dyDescent="0.25">
      <c r="B253" s="13"/>
      <c r="C253" s="98"/>
      <c r="D253" s="171" t="str">
        <f t="shared" si="7"/>
        <v/>
      </c>
      <c r="E253" s="199" t="str">
        <f>IF(F253&lt;&gt;"","Matchweek " &amp; FixtureCalc!AK250,"")</f>
        <v/>
      </c>
      <c r="F253" s="199" t="str">
        <f>FixtureCalc!AL250</f>
        <v/>
      </c>
      <c r="G253" s="289" t="str">
        <f>FixtureCalc!AM250</f>
        <v/>
      </c>
      <c r="H253" s="91"/>
      <c r="I253" s="171" t="str">
        <f t="shared" si="6"/>
        <v/>
      </c>
      <c r="J253" s="91"/>
      <c r="K253" s="294" t="str">
        <f>FixtureCalc!AN250</f>
        <v/>
      </c>
      <c r="L253" s="199" t="str">
        <f>IFERROR(INDEX(FixtureCalc!$AX$4:$AX$83,MATCH(FixtureCalc!AM250,FixtureCalc!$AW$4:$AW$83,0),1),"")</f>
        <v/>
      </c>
      <c r="M253" s="39"/>
    </row>
    <row r="254" spans="2:13" ht="20.100000000000001" customHeight="1" x14ac:dyDescent="0.25">
      <c r="B254" s="13"/>
      <c r="C254" s="98"/>
      <c r="D254" s="171" t="str">
        <f t="shared" si="7"/>
        <v/>
      </c>
      <c r="E254" s="199" t="str">
        <f>IF(F254&lt;&gt;"","Matchweek " &amp; FixtureCalc!AK251,"")</f>
        <v/>
      </c>
      <c r="F254" s="199" t="str">
        <f>FixtureCalc!AL251</f>
        <v/>
      </c>
      <c r="G254" s="289" t="str">
        <f>FixtureCalc!AM251</f>
        <v/>
      </c>
      <c r="H254" s="91"/>
      <c r="I254" s="171" t="str">
        <f t="shared" si="6"/>
        <v/>
      </c>
      <c r="J254" s="91"/>
      <c r="K254" s="294" t="str">
        <f>FixtureCalc!AN251</f>
        <v/>
      </c>
      <c r="L254" s="199" t="str">
        <f>IFERROR(INDEX(FixtureCalc!$AX$4:$AX$83,MATCH(FixtureCalc!AM251,FixtureCalc!$AW$4:$AW$83,0),1),"")</f>
        <v/>
      </c>
      <c r="M254" s="39"/>
    </row>
    <row r="255" spans="2:13" ht="20.100000000000001" customHeight="1" x14ac:dyDescent="0.25">
      <c r="B255" s="13"/>
      <c r="C255" s="98"/>
      <c r="D255" s="171" t="str">
        <f t="shared" si="7"/>
        <v/>
      </c>
      <c r="E255" s="199" t="str">
        <f>IF(F255&lt;&gt;"","Matchweek " &amp; FixtureCalc!AK252,"")</f>
        <v/>
      </c>
      <c r="F255" s="199" t="str">
        <f>FixtureCalc!AL252</f>
        <v/>
      </c>
      <c r="G255" s="289" t="str">
        <f>FixtureCalc!AM252</f>
        <v/>
      </c>
      <c r="H255" s="91"/>
      <c r="I255" s="171" t="str">
        <f t="shared" si="6"/>
        <v/>
      </c>
      <c r="J255" s="91"/>
      <c r="K255" s="294" t="str">
        <f>FixtureCalc!AN252</f>
        <v/>
      </c>
      <c r="L255" s="199" t="str">
        <f>IFERROR(INDEX(FixtureCalc!$AX$4:$AX$83,MATCH(FixtureCalc!AM252,FixtureCalc!$AW$4:$AW$83,0),1),"")</f>
        <v/>
      </c>
      <c r="M255" s="39"/>
    </row>
    <row r="256" spans="2:13" ht="20.100000000000001" customHeight="1" x14ac:dyDescent="0.25">
      <c r="B256" s="13"/>
      <c r="C256" s="98"/>
      <c r="D256" s="171" t="str">
        <f t="shared" si="7"/>
        <v/>
      </c>
      <c r="E256" s="199" t="str">
        <f>IF(F256&lt;&gt;"","Matchweek " &amp; FixtureCalc!AK253,"")</f>
        <v/>
      </c>
      <c r="F256" s="199" t="str">
        <f>FixtureCalc!AL253</f>
        <v/>
      </c>
      <c r="G256" s="289" t="str">
        <f>FixtureCalc!AM253</f>
        <v/>
      </c>
      <c r="H256" s="91"/>
      <c r="I256" s="171" t="str">
        <f t="shared" si="6"/>
        <v/>
      </c>
      <c r="J256" s="91"/>
      <c r="K256" s="294" t="str">
        <f>FixtureCalc!AN253</f>
        <v/>
      </c>
      <c r="L256" s="199" t="str">
        <f>IFERROR(INDEX(FixtureCalc!$AX$4:$AX$83,MATCH(FixtureCalc!AM253,FixtureCalc!$AW$4:$AW$83,0),1),"")</f>
        <v/>
      </c>
      <c r="M256" s="39"/>
    </row>
    <row r="257" spans="2:13" ht="20.100000000000001" customHeight="1" x14ac:dyDescent="0.25">
      <c r="B257" s="13"/>
      <c r="C257" s="98"/>
      <c r="D257" s="171" t="str">
        <f t="shared" si="7"/>
        <v/>
      </c>
      <c r="E257" s="199" t="str">
        <f>IF(F257&lt;&gt;"","Matchweek " &amp; FixtureCalc!AK254,"")</f>
        <v/>
      </c>
      <c r="F257" s="199" t="str">
        <f>FixtureCalc!AL254</f>
        <v/>
      </c>
      <c r="G257" s="289" t="str">
        <f>FixtureCalc!AM254</f>
        <v/>
      </c>
      <c r="H257" s="91"/>
      <c r="I257" s="171" t="str">
        <f t="shared" si="6"/>
        <v/>
      </c>
      <c r="J257" s="91"/>
      <c r="K257" s="294" t="str">
        <f>FixtureCalc!AN254</f>
        <v/>
      </c>
      <c r="L257" s="199" t="str">
        <f>IFERROR(INDEX(FixtureCalc!$AX$4:$AX$83,MATCH(FixtureCalc!AM254,FixtureCalc!$AW$4:$AW$83,0),1),"")</f>
        <v/>
      </c>
      <c r="M257" s="39"/>
    </row>
    <row r="258" spans="2:13" ht="20.100000000000001" customHeight="1" x14ac:dyDescent="0.25">
      <c r="B258" s="13"/>
      <c r="C258" s="98"/>
      <c r="D258" s="171" t="str">
        <f t="shared" si="7"/>
        <v/>
      </c>
      <c r="E258" s="199" t="str">
        <f>IF(F258&lt;&gt;"","Matchweek " &amp; FixtureCalc!AK255,"")</f>
        <v/>
      </c>
      <c r="F258" s="199" t="str">
        <f>FixtureCalc!AL255</f>
        <v/>
      </c>
      <c r="G258" s="289" t="str">
        <f>FixtureCalc!AM255</f>
        <v/>
      </c>
      <c r="H258" s="91"/>
      <c r="I258" s="171" t="str">
        <f t="shared" si="6"/>
        <v/>
      </c>
      <c r="J258" s="91"/>
      <c r="K258" s="294" t="str">
        <f>FixtureCalc!AN255</f>
        <v/>
      </c>
      <c r="L258" s="199" t="str">
        <f>IFERROR(INDEX(FixtureCalc!$AX$4:$AX$83,MATCH(FixtureCalc!AM255,FixtureCalc!$AW$4:$AW$83,0),1),"")</f>
        <v/>
      </c>
      <c r="M258" s="39"/>
    </row>
    <row r="259" spans="2:13" ht="20.100000000000001" customHeight="1" x14ac:dyDescent="0.25">
      <c r="B259" s="13"/>
      <c r="C259" s="98"/>
      <c r="D259" s="171" t="str">
        <f t="shared" si="7"/>
        <v/>
      </c>
      <c r="E259" s="199" t="str">
        <f>IF(F259&lt;&gt;"","Matchweek " &amp; FixtureCalc!AK256,"")</f>
        <v/>
      </c>
      <c r="F259" s="199" t="str">
        <f>FixtureCalc!AL256</f>
        <v/>
      </c>
      <c r="G259" s="289" t="str">
        <f>FixtureCalc!AM256</f>
        <v/>
      </c>
      <c r="H259" s="91"/>
      <c r="I259" s="171" t="str">
        <f t="shared" si="6"/>
        <v/>
      </c>
      <c r="J259" s="91"/>
      <c r="K259" s="294" t="str">
        <f>FixtureCalc!AN256</f>
        <v/>
      </c>
      <c r="L259" s="199" t="str">
        <f>IFERROR(INDEX(FixtureCalc!$AX$4:$AX$83,MATCH(FixtureCalc!AM256,FixtureCalc!$AW$4:$AW$83,0),1),"")</f>
        <v/>
      </c>
      <c r="M259" s="39"/>
    </row>
    <row r="260" spans="2:13" ht="20.100000000000001" customHeight="1" x14ac:dyDescent="0.25">
      <c r="B260" s="13"/>
      <c r="C260" s="98"/>
      <c r="D260" s="171" t="str">
        <f t="shared" si="7"/>
        <v/>
      </c>
      <c r="E260" s="199" t="str">
        <f>IF(F260&lt;&gt;"","Matchweek " &amp; FixtureCalc!AK257,"")</f>
        <v/>
      </c>
      <c r="F260" s="199" t="str">
        <f>FixtureCalc!AL257</f>
        <v/>
      </c>
      <c r="G260" s="289" t="str">
        <f>FixtureCalc!AM257</f>
        <v/>
      </c>
      <c r="H260" s="91"/>
      <c r="I260" s="171" t="str">
        <f t="shared" si="6"/>
        <v/>
      </c>
      <c r="J260" s="91"/>
      <c r="K260" s="294" t="str">
        <f>FixtureCalc!AN257</f>
        <v/>
      </c>
      <c r="L260" s="199" t="str">
        <f>IFERROR(INDEX(FixtureCalc!$AX$4:$AX$83,MATCH(FixtureCalc!AM257,FixtureCalc!$AW$4:$AW$83,0),1),"")</f>
        <v/>
      </c>
      <c r="M260" s="39"/>
    </row>
    <row r="261" spans="2:13" ht="20.100000000000001" customHeight="1" x14ac:dyDescent="0.25">
      <c r="B261" s="13"/>
      <c r="C261" s="98"/>
      <c r="D261" s="171" t="str">
        <f t="shared" si="7"/>
        <v/>
      </c>
      <c r="E261" s="199" t="str">
        <f>IF(F261&lt;&gt;"","Matchweek " &amp; FixtureCalc!AK258,"")</f>
        <v/>
      </c>
      <c r="F261" s="199" t="str">
        <f>FixtureCalc!AL258</f>
        <v/>
      </c>
      <c r="G261" s="289" t="str">
        <f>FixtureCalc!AM258</f>
        <v/>
      </c>
      <c r="H261" s="91"/>
      <c r="I261" s="171" t="str">
        <f t="shared" si="6"/>
        <v/>
      </c>
      <c r="J261" s="91"/>
      <c r="K261" s="294" t="str">
        <f>FixtureCalc!AN258</f>
        <v/>
      </c>
      <c r="L261" s="199" t="str">
        <f>IFERROR(INDEX(FixtureCalc!$AX$4:$AX$83,MATCH(FixtureCalc!AM258,FixtureCalc!$AW$4:$AW$83,0),1),"")</f>
        <v/>
      </c>
      <c r="M261" s="39"/>
    </row>
    <row r="262" spans="2:13" ht="20.100000000000001" customHeight="1" x14ac:dyDescent="0.25">
      <c r="B262" s="13"/>
      <c r="C262" s="98"/>
      <c r="D262" s="171" t="str">
        <f t="shared" si="7"/>
        <v/>
      </c>
      <c r="E262" s="199" t="str">
        <f>IF(F262&lt;&gt;"","Matchweek " &amp; FixtureCalc!AK259,"")</f>
        <v/>
      </c>
      <c r="F262" s="199" t="str">
        <f>FixtureCalc!AL259</f>
        <v/>
      </c>
      <c r="G262" s="289" t="str">
        <f>FixtureCalc!AM259</f>
        <v/>
      </c>
      <c r="H262" s="91"/>
      <c r="I262" s="171" t="str">
        <f t="shared" si="6"/>
        <v/>
      </c>
      <c r="J262" s="91"/>
      <c r="K262" s="294" t="str">
        <f>FixtureCalc!AN259</f>
        <v/>
      </c>
      <c r="L262" s="199" t="str">
        <f>IFERROR(INDEX(FixtureCalc!$AX$4:$AX$83,MATCH(FixtureCalc!AM259,FixtureCalc!$AW$4:$AW$83,0),1),"")</f>
        <v/>
      </c>
      <c r="M262" s="39"/>
    </row>
    <row r="263" spans="2:13" ht="20.100000000000001" customHeight="1" x14ac:dyDescent="0.25">
      <c r="B263" s="13"/>
      <c r="C263" s="98"/>
      <c r="D263" s="171" t="str">
        <f t="shared" si="7"/>
        <v/>
      </c>
      <c r="E263" s="199" t="str">
        <f>IF(F263&lt;&gt;"","Matchweek " &amp; FixtureCalc!AK260,"")</f>
        <v/>
      </c>
      <c r="F263" s="199" t="str">
        <f>FixtureCalc!AL260</f>
        <v/>
      </c>
      <c r="G263" s="289" t="str">
        <f>FixtureCalc!AM260</f>
        <v/>
      </c>
      <c r="H263" s="91"/>
      <c r="I263" s="171" t="str">
        <f t="shared" ref="I263:I326" si="8">IFERROR(IF(LEN(E263)=0,"","-"),"")</f>
        <v/>
      </c>
      <c r="J263" s="91"/>
      <c r="K263" s="294" t="str">
        <f>FixtureCalc!AN260</f>
        <v/>
      </c>
      <c r="L263" s="199" t="str">
        <f>IFERROR(INDEX(FixtureCalc!$AX$4:$AX$83,MATCH(FixtureCalc!AM260,FixtureCalc!$AW$4:$AW$83,0),1),"")</f>
        <v/>
      </c>
      <c r="M263" s="39"/>
    </row>
    <row r="264" spans="2:13" ht="20.100000000000001" customHeight="1" x14ac:dyDescent="0.25">
      <c r="B264" s="13"/>
      <c r="C264" s="98"/>
      <c r="D264" s="171" t="str">
        <f t="shared" ref="D264:D327" si="9">IF(C264&gt;0,INDEX($W$8:$W$14,WEEKDAY(C264,2),1),"")</f>
        <v/>
      </c>
      <c r="E264" s="199" t="str">
        <f>IF(F264&lt;&gt;"","Matchweek " &amp; FixtureCalc!AK261,"")</f>
        <v/>
      </c>
      <c r="F264" s="199" t="str">
        <f>FixtureCalc!AL261</f>
        <v/>
      </c>
      <c r="G264" s="289" t="str">
        <f>FixtureCalc!AM261</f>
        <v/>
      </c>
      <c r="H264" s="91"/>
      <c r="I264" s="171" t="str">
        <f t="shared" si="8"/>
        <v/>
      </c>
      <c r="J264" s="91"/>
      <c r="K264" s="294" t="str">
        <f>FixtureCalc!AN261</f>
        <v/>
      </c>
      <c r="L264" s="199" t="str">
        <f>IFERROR(INDEX(FixtureCalc!$AX$4:$AX$83,MATCH(FixtureCalc!AM261,FixtureCalc!$AW$4:$AW$83,0),1),"")</f>
        <v/>
      </c>
      <c r="M264" s="39"/>
    </row>
    <row r="265" spans="2:13" ht="20.100000000000001" customHeight="1" x14ac:dyDescent="0.25">
      <c r="B265" s="13"/>
      <c r="C265" s="98"/>
      <c r="D265" s="171" t="str">
        <f t="shared" si="9"/>
        <v/>
      </c>
      <c r="E265" s="199" t="str">
        <f>IF(F265&lt;&gt;"","Matchweek " &amp; FixtureCalc!AK262,"")</f>
        <v/>
      </c>
      <c r="F265" s="199" t="str">
        <f>FixtureCalc!AL262</f>
        <v/>
      </c>
      <c r="G265" s="289" t="str">
        <f>FixtureCalc!AM262</f>
        <v/>
      </c>
      <c r="H265" s="91"/>
      <c r="I265" s="171" t="str">
        <f t="shared" si="8"/>
        <v/>
      </c>
      <c r="J265" s="91"/>
      <c r="K265" s="294" t="str">
        <f>FixtureCalc!AN262</f>
        <v/>
      </c>
      <c r="L265" s="199" t="str">
        <f>IFERROR(INDEX(FixtureCalc!$AX$4:$AX$83,MATCH(FixtureCalc!AM262,FixtureCalc!$AW$4:$AW$83,0),1),"")</f>
        <v/>
      </c>
      <c r="M265" s="39"/>
    </row>
    <row r="266" spans="2:13" ht="20.100000000000001" customHeight="1" x14ac:dyDescent="0.25">
      <c r="B266" s="13"/>
      <c r="C266" s="98"/>
      <c r="D266" s="171" t="str">
        <f t="shared" si="9"/>
        <v/>
      </c>
      <c r="E266" s="199" t="str">
        <f>IF(F266&lt;&gt;"","Matchweek " &amp; FixtureCalc!AK263,"")</f>
        <v/>
      </c>
      <c r="F266" s="199" t="str">
        <f>FixtureCalc!AL263</f>
        <v/>
      </c>
      <c r="G266" s="289" t="str">
        <f>FixtureCalc!AM263</f>
        <v/>
      </c>
      <c r="H266" s="91"/>
      <c r="I266" s="171" t="str">
        <f t="shared" si="8"/>
        <v/>
      </c>
      <c r="J266" s="91"/>
      <c r="K266" s="294" t="str">
        <f>FixtureCalc!AN263</f>
        <v/>
      </c>
      <c r="L266" s="199" t="str">
        <f>IFERROR(INDEX(FixtureCalc!$AX$4:$AX$83,MATCH(FixtureCalc!AM263,FixtureCalc!$AW$4:$AW$83,0),1),"")</f>
        <v/>
      </c>
      <c r="M266" s="39"/>
    </row>
    <row r="267" spans="2:13" ht="20.100000000000001" customHeight="1" x14ac:dyDescent="0.25">
      <c r="B267" s="13"/>
      <c r="C267" s="98"/>
      <c r="D267" s="171" t="str">
        <f t="shared" si="9"/>
        <v/>
      </c>
      <c r="E267" s="199" t="str">
        <f>IF(F267&lt;&gt;"","Matchweek " &amp; FixtureCalc!AK264,"")</f>
        <v/>
      </c>
      <c r="F267" s="199" t="str">
        <f>FixtureCalc!AL264</f>
        <v/>
      </c>
      <c r="G267" s="289" t="str">
        <f>FixtureCalc!AM264</f>
        <v/>
      </c>
      <c r="H267" s="91"/>
      <c r="I267" s="171" t="str">
        <f t="shared" si="8"/>
        <v/>
      </c>
      <c r="J267" s="91"/>
      <c r="K267" s="294" t="str">
        <f>FixtureCalc!AN264</f>
        <v/>
      </c>
      <c r="L267" s="199" t="str">
        <f>IFERROR(INDEX(FixtureCalc!$AX$4:$AX$83,MATCH(FixtureCalc!AM264,FixtureCalc!$AW$4:$AW$83,0),1),"")</f>
        <v/>
      </c>
      <c r="M267" s="39"/>
    </row>
    <row r="268" spans="2:13" ht="20.100000000000001" customHeight="1" x14ac:dyDescent="0.25">
      <c r="B268" s="13"/>
      <c r="C268" s="98"/>
      <c r="D268" s="171" t="str">
        <f t="shared" si="9"/>
        <v/>
      </c>
      <c r="E268" s="199" t="str">
        <f>IF(F268&lt;&gt;"","Matchweek " &amp; FixtureCalc!AK265,"")</f>
        <v/>
      </c>
      <c r="F268" s="199" t="str">
        <f>FixtureCalc!AL265</f>
        <v/>
      </c>
      <c r="G268" s="289" t="str">
        <f>FixtureCalc!AM265</f>
        <v/>
      </c>
      <c r="H268" s="91"/>
      <c r="I268" s="171" t="str">
        <f t="shared" si="8"/>
        <v/>
      </c>
      <c r="J268" s="91"/>
      <c r="K268" s="294" t="str">
        <f>FixtureCalc!AN265</f>
        <v/>
      </c>
      <c r="L268" s="199" t="str">
        <f>IFERROR(INDEX(FixtureCalc!$AX$4:$AX$83,MATCH(FixtureCalc!AM265,FixtureCalc!$AW$4:$AW$83,0),1),"")</f>
        <v/>
      </c>
      <c r="M268" s="39"/>
    </row>
    <row r="269" spans="2:13" ht="20.100000000000001" customHeight="1" x14ac:dyDescent="0.25">
      <c r="B269" s="13"/>
      <c r="C269" s="98"/>
      <c r="D269" s="171" t="str">
        <f t="shared" si="9"/>
        <v/>
      </c>
      <c r="E269" s="199" t="str">
        <f>IF(F269&lt;&gt;"","Matchweek " &amp; FixtureCalc!AK266,"")</f>
        <v/>
      </c>
      <c r="F269" s="199" t="str">
        <f>FixtureCalc!AL266</f>
        <v/>
      </c>
      <c r="G269" s="289" t="str">
        <f>FixtureCalc!AM266</f>
        <v/>
      </c>
      <c r="H269" s="91"/>
      <c r="I269" s="171" t="str">
        <f t="shared" si="8"/>
        <v/>
      </c>
      <c r="J269" s="91"/>
      <c r="K269" s="294" t="str">
        <f>FixtureCalc!AN266</f>
        <v/>
      </c>
      <c r="L269" s="199" t="str">
        <f>IFERROR(INDEX(FixtureCalc!$AX$4:$AX$83,MATCH(FixtureCalc!AM266,FixtureCalc!$AW$4:$AW$83,0),1),"")</f>
        <v/>
      </c>
      <c r="M269" s="39"/>
    </row>
    <row r="270" spans="2:13" ht="20.100000000000001" customHeight="1" x14ac:dyDescent="0.25">
      <c r="B270" s="13"/>
      <c r="C270" s="98"/>
      <c r="D270" s="171" t="str">
        <f t="shared" si="9"/>
        <v/>
      </c>
      <c r="E270" s="199" t="str">
        <f>IF(F270&lt;&gt;"","Matchweek " &amp; FixtureCalc!AK267,"")</f>
        <v/>
      </c>
      <c r="F270" s="199" t="str">
        <f>FixtureCalc!AL267</f>
        <v/>
      </c>
      <c r="G270" s="289" t="str">
        <f>FixtureCalc!AM267</f>
        <v/>
      </c>
      <c r="H270" s="91"/>
      <c r="I270" s="171" t="str">
        <f t="shared" si="8"/>
        <v/>
      </c>
      <c r="J270" s="91"/>
      <c r="K270" s="294" t="str">
        <f>FixtureCalc!AN267</f>
        <v/>
      </c>
      <c r="L270" s="199" t="str">
        <f>IFERROR(INDEX(FixtureCalc!$AX$4:$AX$83,MATCH(FixtureCalc!AM267,FixtureCalc!$AW$4:$AW$83,0),1),"")</f>
        <v/>
      </c>
      <c r="M270" s="39"/>
    </row>
    <row r="271" spans="2:13" ht="20.100000000000001" customHeight="1" x14ac:dyDescent="0.25">
      <c r="B271" s="13"/>
      <c r="C271" s="98"/>
      <c r="D271" s="171" t="str">
        <f t="shared" si="9"/>
        <v/>
      </c>
      <c r="E271" s="199" t="str">
        <f>IF(F271&lt;&gt;"","Matchweek " &amp; FixtureCalc!AK268,"")</f>
        <v/>
      </c>
      <c r="F271" s="199" t="str">
        <f>FixtureCalc!AL268</f>
        <v/>
      </c>
      <c r="G271" s="289" t="str">
        <f>FixtureCalc!AM268</f>
        <v/>
      </c>
      <c r="H271" s="91"/>
      <c r="I271" s="171" t="str">
        <f t="shared" si="8"/>
        <v/>
      </c>
      <c r="J271" s="91"/>
      <c r="K271" s="294" t="str">
        <f>FixtureCalc!AN268</f>
        <v/>
      </c>
      <c r="L271" s="199" t="str">
        <f>IFERROR(INDEX(FixtureCalc!$AX$4:$AX$83,MATCH(FixtureCalc!AM268,FixtureCalc!$AW$4:$AW$83,0),1),"")</f>
        <v/>
      </c>
      <c r="M271" s="39"/>
    </row>
    <row r="272" spans="2:13" ht="20.100000000000001" customHeight="1" x14ac:dyDescent="0.25">
      <c r="B272" s="13"/>
      <c r="C272" s="98"/>
      <c r="D272" s="171" t="str">
        <f t="shared" si="9"/>
        <v/>
      </c>
      <c r="E272" s="199" t="str">
        <f>IF(F272&lt;&gt;"","Matchweek " &amp; FixtureCalc!AK269,"")</f>
        <v/>
      </c>
      <c r="F272" s="199" t="str">
        <f>FixtureCalc!AL269</f>
        <v/>
      </c>
      <c r="G272" s="289" t="str">
        <f>FixtureCalc!AM269</f>
        <v/>
      </c>
      <c r="H272" s="91"/>
      <c r="I272" s="171" t="str">
        <f t="shared" si="8"/>
        <v/>
      </c>
      <c r="J272" s="91"/>
      <c r="K272" s="294" t="str">
        <f>FixtureCalc!AN269</f>
        <v/>
      </c>
      <c r="L272" s="199" t="str">
        <f>IFERROR(INDEX(FixtureCalc!$AX$4:$AX$83,MATCH(FixtureCalc!AM269,FixtureCalc!$AW$4:$AW$83,0),1),"")</f>
        <v/>
      </c>
      <c r="M272" s="39"/>
    </row>
    <row r="273" spans="2:13" ht="20.100000000000001" customHeight="1" x14ac:dyDescent="0.25">
      <c r="B273" s="13"/>
      <c r="C273" s="98"/>
      <c r="D273" s="171" t="str">
        <f t="shared" si="9"/>
        <v/>
      </c>
      <c r="E273" s="199" t="str">
        <f>IF(F273&lt;&gt;"","Matchweek " &amp; FixtureCalc!AK270,"")</f>
        <v/>
      </c>
      <c r="F273" s="199" t="str">
        <f>FixtureCalc!AL270</f>
        <v/>
      </c>
      <c r="G273" s="289" t="str">
        <f>FixtureCalc!AM270</f>
        <v/>
      </c>
      <c r="H273" s="91"/>
      <c r="I273" s="171" t="str">
        <f t="shared" si="8"/>
        <v/>
      </c>
      <c r="J273" s="91"/>
      <c r="K273" s="294" t="str">
        <f>FixtureCalc!AN270</f>
        <v/>
      </c>
      <c r="L273" s="199" t="str">
        <f>IFERROR(INDEX(FixtureCalc!$AX$4:$AX$83,MATCH(FixtureCalc!AM270,FixtureCalc!$AW$4:$AW$83,0),1),"")</f>
        <v/>
      </c>
      <c r="M273" s="39"/>
    </row>
    <row r="274" spans="2:13" ht="20.100000000000001" customHeight="1" x14ac:dyDescent="0.25">
      <c r="B274" s="13"/>
      <c r="C274" s="98"/>
      <c r="D274" s="171" t="str">
        <f t="shared" si="9"/>
        <v/>
      </c>
      <c r="E274" s="199" t="str">
        <f>IF(F274&lt;&gt;"","Matchweek " &amp; FixtureCalc!AK271,"")</f>
        <v/>
      </c>
      <c r="F274" s="199" t="str">
        <f>FixtureCalc!AL271</f>
        <v/>
      </c>
      <c r="G274" s="289" t="str">
        <f>FixtureCalc!AM271</f>
        <v/>
      </c>
      <c r="H274" s="91"/>
      <c r="I274" s="171" t="str">
        <f t="shared" si="8"/>
        <v/>
      </c>
      <c r="J274" s="91"/>
      <c r="K274" s="294" t="str">
        <f>FixtureCalc!AN271</f>
        <v/>
      </c>
      <c r="L274" s="199" t="str">
        <f>IFERROR(INDEX(FixtureCalc!$AX$4:$AX$83,MATCH(FixtureCalc!AM271,FixtureCalc!$AW$4:$AW$83,0),1),"")</f>
        <v/>
      </c>
      <c r="M274" s="39"/>
    </row>
    <row r="275" spans="2:13" ht="20.100000000000001" customHeight="1" x14ac:dyDescent="0.25">
      <c r="B275" s="13"/>
      <c r="C275" s="98"/>
      <c r="D275" s="171" t="str">
        <f t="shared" si="9"/>
        <v/>
      </c>
      <c r="E275" s="199" t="str">
        <f>IF(F275&lt;&gt;"","Matchweek " &amp; FixtureCalc!AK272,"")</f>
        <v/>
      </c>
      <c r="F275" s="199" t="str">
        <f>FixtureCalc!AL272</f>
        <v/>
      </c>
      <c r="G275" s="289" t="str">
        <f>FixtureCalc!AM272</f>
        <v/>
      </c>
      <c r="H275" s="91"/>
      <c r="I275" s="171" t="str">
        <f t="shared" si="8"/>
        <v/>
      </c>
      <c r="J275" s="91"/>
      <c r="K275" s="294" t="str">
        <f>FixtureCalc!AN272</f>
        <v/>
      </c>
      <c r="L275" s="199" t="str">
        <f>IFERROR(INDEX(FixtureCalc!$AX$4:$AX$83,MATCH(FixtureCalc!AM272,FixtureCalc!$AW$4:$AW$83,0),1),"")</f>
        <v/>
      </c>
      <c r="M275" s="39"/>
    </row>
    <row r="276" spans="2:13" ht="20.100000000000001" customHeight="1" x14ac:dyDescent="0.25">
      <c r="B276" s="13"/>
      <c r="C276" s="98"/>
      <c r="D276" s="171" t="str">
        <f t="shared" si="9"/>
        <v/>
      </c>
      <c r="E276" s="199" t="str">
        <f>IF(F276&lt;&gt;"","Matchweek " &amp; FixtureCalc!AK273,"")</f>
        <v/>
      </c>
      <c r="F276" s="199" t="str">
        <f>FixtureCalc!AL273</f>
        <v/>
      </c>
      <c r="G276" s="289" t="str">
        <f>FixtureCalc!AM273</f>
        <v/>
      </c>
      <c r="H276" s="91"/>
      <c r="I276" s="171" t="str">
        <f t="shared" si="8"/>
        <v/>
      </c>
      <c r="J276" s="91"/>
      <c r="K276" s="294" t="str">
        <f>FixtureCalc!AN273</f>
        <v/>
      </c>
      <c r="L276" s="199" t="str">
        <f>IFERROR(INDEX(FixtureCalc!$AX$4:$AX$83,MATCH(FixtureCalc!AM273,FixtureCalc!$AW$4:$AW$83,0),1),"")</f>
        <v/>
      </c>
      <c r="M276" s="39"/>
    </row>
    <row r="277" spans="2:13" ht="20.100000000000001" customHeight="1" x14ac:dyDescent="0.25">
      <c r="B277" s="13"/>
      <c r="C277" s="98"/>
      <c r="D277" s="171" t="str">
        <f t="shared" si="9"/>
        <v/>
      </c>
      <c r="E277" s="199" t="str">
        <f>IF(F277&lt;&gt;"","Matchweek " &amp; FixtureCalc!AK274,"")</f>
        <v/>
      </c>
      <c r="F277" s="199" t="str">
        <f>FixtureCalc!AL274</f>
        <v/>
      </c>
      <c r="G277" s="289" t="str">
        <f>FixtureCalc!AM274</f>
        <v/>
      </c>
      <c r="H277" s="91"/>
      <c r="I277" s="171" t="str">
        <f t="shared" si="8"/>
        <v/>
      </c>
      <c r="J277" s="91"/>
      <c r="K277" s="294" t="str">
        <f>FixtureCalc!AN274</f>
        <v/>
      </c>
      <c r="L277" s="199" t="str">
        <f>IFERROR(INDEX(FixtureCalc!$AX$4:$AX$83,MATCH(FixtureCalc!AM274,FixtureCalc!$AW$4:$AW$83,0),1),"")</f>
        <v/>
      </c>
      <c r="M277" s="39"/>
    </row>
    <row r="278" spans="2:13" ht="20.100000000000001" customHeight="1" x14ac:dyDescent="0.25">
      <c r="B278" s="13"/>
      <c r="C278" s="98"/>
      <c r="D278" s="171" t="str">
        <f t="shared" si="9"/>
        <v/>
      </c>
      <c r="E278" s="199" t="str">
        <f>IF(F278&lt;&gt;"","Matchweek " &amp; FixtureCalc!AK275,"")</f>
        <v/>
      </c>
      <c r="F278" s="199" t="str">
        <f>FixtureCalc!AL275</f>
        <v/>
      </c>
      <c r="G278" s="289" t="str">
        <f>FixtureCalc!AM275</f>
        <v/>
      </c>
      <c r="H278" s="91"/>
      <c r="I278" s="171" t="str">
        <f t="shared" si="8"/>
        <v/>
      </c>
      <c r="J278" s="91"/>
      <c r="K278" s="294" t="str">
        <f>FixtureCalc!AN275</f>
        <v/>
      </c>
      <c r="L278" s="199" t="str">
        <f>IFERROR(INDEX(FixtureCalc!$AX$4:$AX$83,MATCH(FixtureCalc!AM275,FixtureCalc!$AW$4:$AW$83,0),1),"")</f>
        <v/>
      </c>
      <c r="M278" s="39"/>
    </row>
    <row r="279" spans="2:13" ht="20.100000000000001" customHeight="1" x14ac:dyDescent="0.25">
      <c r="B279" s="13"/>
      <c r="C279" s="98"/>
      <c r="D279" s="171" t="str">
        <f t="shared" si="9"/>
        <v/>
      </c>
      <c r="E279" s="199" t="str">
        <f>IF(F279&lt;&gt;"","Matchweek " &amp; FixtureCalc!AK276,"")</f>
        <v/>
      </c>
      <c r="F279" s="199" t="str">
        <f>FixtureCalc!AL276</f>
        <v/>
      </c>
      <c r="G279" s="289" t="str">
        <f>FixtureCalc!AM276</f>
        <v/>
      </c>
      <c r="H279" s="91"/>
      <c r="I279" s="171" t="str">
        <f t="shared" si="8"/>
        <v/>
      </c>
      <c r="J279" s="91"/>
      <c r="K279" s="294" t="str">
        <f>FixtureCalc!AN276</f>
        <v/>
      </c>
      <c r="L279" s="199" t="str">
        <f>IFERROR(INDEX(FixtureCalc!$AX$4:$AX$83,MATCH(FixtureCalc!AM276,FixtureCalc!$AW$4:$AW$83,0),1),"")</f>
        <v/>
      </c>
      <c r="M279" s="39"/>
    </row>
    <row r="280" spans="2:13" ht="20.100000000000001" customHeight="1" x14ac:dyDescent="0.25">
      <c r="B280" s="13"/>
      <c r="C280" s="98"/>
      <c r="D280" s="171" t="str">
        <f t="shared" si="9"/>
        <v/>
      </c>
      <c r="E280" s="199" t="str">
        <f>IF(F280&lt;&gt;"","Matchweek " &amp; FixtureCalc!AK277,"")</f>
        <v/>
      </c>
      <c r="F280" s="199" t="str">
        <f>FixtureCalc!AL277</f>
        <v/>
      </c>
      <c r="G280" s="289" t="str">
        <f>FixtureCalc!AM277</f>
        <v/>
      </c>
      <c r="H280" s="91"/>
      <c r="I280" s="171" t="str">
        <f t="shared" si="8"/>
        <v/>
      </c>
      <c r="J280" s="91"/>
      <c r="K280" s="294" t="str">
        <f>FixtureCalc!AN277</f>
        <v/>
      </c>
      <c r="L280" s="199" t="str">
        <f>IFERROR(INDEX(FixtureCalc!$AX$4:$AX$83,MATCH(FixtureCalc!AM277,FixtureCalc!$AW$4:$AW$83,0),1),"")</f>
        <v/>
      </c>
      <c r="M280" s="39"/>
    </row>
    <row r="281" spans="2:13" ht="20.100000000000001" customHeight="1" x14ac:dyDescent="0.25">
      <c r="B281" s="13"/>
      <c r="C281" s="98"/>
      <c r="D281" s="171" t="str">
        <f t="shared" si="9"/>
        <v/>
      </c>
      <c r="E281" s="199" t="str">
        <f>IF(F281&lt;&gt;"","Matchweek " &amp; FixtureCalc!AK278,"")</f>
        <v/>
      </c>
      <c r="F281" s="199" t="str">
        <f>FixtureCalc!AL278</f>
        <v/>
      </c>
      <c r="G281" s="289" t="str">
        <f>FixtureCalc!AM278</f>
        <v/>
      </c>
      <c r="H281" s="91"/>
      <c r="I281" s="171" t="str">
        <f t="shared" si="8"/>
        <v/>
      </c>
      <c r="J281" s="91"/>
      <c r="K281" s="294" t="str">
        <f>FixtureCalc!AN278</f>
        <v/>
      </c>
      <c r="L281" s="199" t="str">
        <f>IFERROR(INDEX(FixtureCalc!$AX$4:$AX$83,MATCH(FixtureCalc!AM278,FixtureCalc!$AW$4:$AW$83,0),1),"")</f>
        <v/>
      </c>
      <c r="M281" s="39"/>
    </row>
    <row r="282" spans="2:13" ht="20.100000000000001" customHeight="1" x14ac:dyDescent="0.25">
      <c r="B282" s="13"/>
      <c r="C282" s="98"/>
      <c r="D282" s="171" t="str">
        <f t="shared" si="9"/>
        <v/>
      </c>
      <c r="E282" s="199" t="str">
        <f>IF(F282&lt;&gt;"","Matchweek " &amp; FixtureCalc!AK279,"")</f>
        <v/>
      </c>
      <c r="F282" s="199" t="str">
        <f>FixtureCalc!AL279</f>
        <v/>
      </c>
      <c r="G282" s="289" t="str">
        <f>FixtureCalc!AM279</f>
        <v/>
      </c>
      <c r="H282" s="91"/>
      <c r="I282" s="171" t="str">
        <f t="shared" si="8"/>
        <v/>
      </c>
      <c r="J282" s="91"/>
      <c r="K282" s="294" t="str">
        <f>FixtureCalc!AN279</f>
        <v/>
      </c>
      <c r="L282" s="199" t="str">
        <f>IFERROR(INDEX(FixtureCalc!$AX$4:$AX$83,MATCH(FixtureCalc!AM279,FixtureCalc!$AW$4:$AW$83,0),1),"")</f>
        <v/>
      </c>
      <c r="M282" s="39"/>
    </row>
    <row r="283" spans="2:13" ht="20.100000000000001" customHeight="1" x14ac:dyDescent="0.25">
      <c r="B283" s="13"/>
      <c r="C283" s="98"/>
      <c r="D283" s="171" t="str">
        <f t="shared" si="9"/>
        <v/>
      </c>
      <c r="E283" s="199" t="str">
        <f>IF(F283&lt;&gt;"","Matchweek " &amp; FixtureCalc!AK280,"")</f>
        <v/>
      </c>
      <c r="F283" s="199" t="str">
        <f>FixtureCalc!AL280</f>
        <v/>
      </c>
      <c r="G283" s="289" t="str">
        <f>FixtureCalc!AM280</f>
        <v/>
      </c>
      <c r="H283" s="91"/>
      <c r="I283" s="171" t="str">
        <f t="shared" si="8"/>
        <v/>
      </c>
      <c r="J283" s="91"/>
      <c r="K283" s="294" t="str">
        <f>FixtureCalc!AN280</f>
        <v/>
      </c>
      <c r="L283" s="199" t="str">
        <f>IFERROR(INDEX(FixtureCalc!$AX$4:$AX$83,MATCH(FixtureCalc!AM280,FixtureCalc!$AW$4:$AW$83,0),1),"")</f>
        <v/>
      </c>
      <c r="M283" s="39"/>
    </row>
    <row r="284" spans="2:13" ht="20.100000000000001" customHeight="1" x14ac:dyDescent="0.25">
      <c r="B284" s="13"/>
      <c r="C284" s="98"/>
      <c r="D284" s="171" t="str">
        <f t="shared" si="9"/>
        <v/>
      </c>
      <c r="E284" s="199" t="str">
        <f>IF(F284&lt;&gt;"","Matchweek " &amp; FixtureCalc!AK281,"")</f>
        <v/>
      </c>
      <c r="F284" s="199" t="str">
        <f>FixtureCalc!AL281</f>
        <v/>
      </c>
      <c r="G284" s="289" t="str">
        <f>FixtureCalc!AM281</f>
        <v/>
      </c>
      <c r="H284" s="91"/>
      <c r="I284" s="171" t="str">
        <f t="shared" si="8"/>
        <v/>
      </c>
      <c r="J284" s="91"/>
      <c r="K284" s="294" t="str">
        <f>FixtureCalc!AN281</f>
        <v/>
      </c>
      <c r="L284" s="199" t="str">
        <f>IFERROR(INDEX(FixtureCalc!$AX$4:$AX$83,MATCH(FixtureCalc!AM281,FixtureCalc!$AW$4:$AW$83,0),1),"")</f>
        <v/>
      </c>
      <c r="M284" s="39"/>
    </row>
    <row r="285" spans="2:13" ht="20.100000000000001" customHeight="1" x14ac:dyDescent="0.25">
      <c r="B285" s="13"/>
      <c r="C285" s="98"/>
      <c r="D285" s="171" t="str">
        <f t="shared" si="9"/>
        <v/>
      </c>
      <c r="E285" s="199" t="str">
        <f>IF(F285&lt;&gt;"","Matchweek " &amp; FixtureCalc!AK282,"")</f>
        <v/>
      </c>
      <c r="F285" s="199" t="str">
        <f>FixtureCalc!AL282</f>
        <v/>
      </c>
      <c r="G285" s="289" t="str">
        <f>FixtureCalc!AM282</f>
        <v/>
      </c>
      <c r="H285" s="91"/>
      <c r="I285" s="171" t="str">
        <f t="shared" si="8"/>
        <v/>
      </c>
      <c r="J285" s="91"/>
      <c r="K285" s="294" t="str">
        <f>FixtureCalc!AN282</f>
        <v/>
      </c>
      <c r="L285" s="199" t="str">
        <f>IFERROR(INDEX(FixtureCalc!$AX$4:$AX$83,MATCH(FixtureCalc!AM282,FixtureCalc!$AW$4:$AW$83,0),1),"")</f>
        <v/>
      </c>
      <c r="M285" s="39"/>
    </row>
    <row r="286" spans="2:13" ht="20.100000000000001" customHeight="1" x14ac:dyDescent="0.25">
      <c r="B286" s="13"/>
      <c r="C286" s="98"/>
      <c r="D286" s="171" t="str">
        <f t="shared" si="9"/>
        <v/>
      </c>
      <c r="E286" s="199" t="str">
        <f>IF(F286&lt;&gt;"","Matchweek " &amp; FixtureCalc!AK283,"")</f>
        <v/>
      </c>
      <c r="F286" s="199" t="str">
        <f>FixtureCalc!AL283</f>
        <v/>
      </c>
      <c r="G286" s="289" t="str">
        <f>FixtureCalc!AM283</f>
        <v/>
      </c>
      <c r="H286" s="91"/>
      <c r="I286" s="171" t="str">
        <f t="shared" si="8"/>
        <v/>
      </c>
      <c r="J286" s="91"/>
      <c r="K286" s="294" t="str">
        <f>FixtureCalc!AN283</f>
        <v/>
      </c>
      <c r="L286" s="199" t="str">
        <f>IFERROR(INDEX(FixtureCalc!$AX$4:$AX$83,MATCH(FixtureCalc!AM283,FixtureCalc!$AW$4:$AW$83,0),1),"")</f>
        <v/>
      </c>
      <c r="M286" s="39"/>
    </row>
    <row r="287" spans="2:13" ht="20.100000000000001" customHeight="1" x14ac:dyDescent="0.25">
      <c r="B287" s="13"/>
      <c r="C287" s="98"/>
      <c r="D287" s="171" t="str">
        <f t="shared" si="9"/>
        <v/>
      </c>
      <c r="E287" s="199" t="str">
        <f>IF(F287&lt;&gt;"","Matchweek " &amp; FixtureCalc!AK284,"")</f>
        <v/>
      </c>
      <c r="F287" s="199" t="str">
        <f>FixtureCalc!AL284</f>
        <v/>
      </c>
      <c r="G287" s="289" t="str">
        <f>FixtureCalc!AM284</f>
        <v/>
      </c>
      <c r="H287" s="91"/>
      <c r="I287" s="171" t="str">
        <f t="shared" si="8"/>
        <v/>
      </c>
      <c r="J287" s="91"/>
      <c r="K287" s="294" t="str">
        <f>FixtureCalc!AN284</f>
        <v/>
      </c>
      <c r="L287" s="199" t="str">
        <f>IFERROR(INDEX(FixtureCalc!$AX$4:$AX$83,MATCH(FixtureCalc!AM284,FixtureCalc!$AW$4:$AW$83,0),1),"")</f>
        <v/>
      </c>
      <c r="M287" s="39"/>
    </row>
    <row r="288" spans="2:13" ht="20.100000000000001" customHeight="1" x14ac:dyDescent="0.25">
      <c r="B288" s="13"/>
      <c r="C288" s="98"/>
      <c r="D288" s="171" t="str">
        <f t="shared" si="9"/>
        <v/>
      </c>
      <c r="E288" s="199" t="str">
        <f>IF(F288&lt;&gt;"","Matchweek " &amp; FixtureCalc!AK285,"")</f>
        <v/>
      </c>
      <c r="F288" s="199" t="str">
        <f>FixtureCalc!AL285</f>
        <v/>
      </c>
      <c r="G288" s="289" t="str">
        <f>FixtureCalc!AM285</f>
        <v/>
      </c>
      <c r="H288" s="91"/>
      <c r="I288" s="171" t="str">
        <f t="shared" si="8"/>
        <v/>
      </c>
      <c r="J288" s="91"/>
      <c r="K288" s="294" t="str">
        <f>FixtureCalc!AN285</f>
        <v/>
      </c>
      <c r="L288" s="199" t="str">
        <f>IFERROR(INDEX(FixtureCalc!$AX$4:$AX$83,MATCH(FixtureCalc!AM285,FixtureCalc!$AW$4:$AW$83,0),1),"")</f>
        <v/>
      </c>
      <c r="M288" s="39"/>
    </row>
    <row r="289" spans="2:13" ht="20.100000000000001" customHeight="1" x14ac:dyDescent="0.25">
      <c r="B289" s="13"/>
      <c r="C289" s="98"/>
      <c r="D289" s="171" t="str">
        <f t="shared" si="9"/>
        <v/>
      </c>
      <c r="E289" s="199" t="str">
        <f>IF(F289&lt;&gt;"","Matchweek " &amp; FixtureCalc!AK286,"")</f>
        <v/>
      </c>
      <c r="F289" s="199" t="str">
        <f>FixtureCalc!AL286</f>
        <v/>
      </c>
      <c r="G289" s="289" t="str">
        <f>FixtureCalc!AM286</f>
        <v/>
      </c>
      <c r="H289" s="91"/>
      <c r="I289" s="171" t="str">
        <f t="shared" si="8"/>
        <v/>
      </c>
      <c r="J289" s="91"/>
      <c r="K289" s="294" t="str">
        <f>FixtureCalc!AN286</f>
        <v/>
      </c>
      <c r="L289" s="199" t="str">
        <f>IFERROR(INDEX(FixtureCalc!$AX$4:$AX$83,MATCH(FixtureCalc!AM286,FixtureCalc!$AW$4:$AW$83,0),1),"")</f>
        <v/>
      </c>
      <c r="M289" s="39"/>
    </row>
    <row r="290" spans="2:13" ht="20.100000000000001" customHeight="1" x14ac:dyDescent="0.25">
      <c r="B290" s="13"/>
      <c r="C290" s="98"/>
      <c r="D290" s="171" t="str">
        <f t="shared" si="9"/>
        <v/>
      </c>
      <c r="E290" s="199" t="str">
        <f>IF(F290&lt;&gt;"","Matchweek " &amp; FixtureCalc!AK287,"")</f>
        <v/>
      </c>
      <c r="F290" s="199" t="str">
        <f>FixtureCalc!AL287</f>
        <v/>
      </c>
      <c r="G290" s="289" t="str">
        <f>FixtureCalc!AM287</f>
        <v/>
      </c>
      <c r="H290" s="91"/>
      <c r="I290" s="171" t="str">
        <f t="shared" si="8"/>
        <v/>
      </c>
      <c r="J290" s="91"/>
      <c r="K290" s="294" t="str">
        <f>FixtureCalc!AN287</f>
        <v/>
      </c>
      <c r="L290" s="199" t="str">
        <f>IFERROR(INDEX(FixtureCalc!$AX$4:$AX$83,MATCH(FixtureCalc!AM287,FixtureCalc!$AW$4:$AW$83,0),1),"")</f>
        <v/>
      </c>
      <c r="M290" s="39"/>
    </row>
    <row r="291" spans="2:13" ht="20.100000000000001" customHeight="1" x14ac:dyDescent="0.25">
      <c r="B291" s="13"/>
      <c r="C291" s="98"/>
      <c r="D291" s="171" t="str">
        <f t="shared" si="9"/>
        <v/>
      </c>
      <c r="E291" s="199" t="str">
        <f>IF(F291&lt;&gt;"","Matchweek " &amp; FixtureCalc!AK288,"")</f>
        <v/>
      </c>
      <c r="F291" s="199" t="str">
        <f>FixtureCalc!AL288</f>
        <v/>
      </c>
      <c r="G291" s="289" t="str">
        <f>FixtureCalc!AM288</f>
        <v/>
      </c>
      <c r="H291" s="91"/>
      <c r="I291" s="171" t="str">
        <f t="shared" si="8"/>
        <v/>
      </c>
      <c r="J291" s="91"/>
      <c r="K291" s="294" t="str">
        <f>FixtureCalc!AN288</f>
        <v/>
      </c>
      <c r="L291" s="199" t="str">
        <f>IFERROR(INDEX(FixtureCalc!$AX$4:$AX$83,MATCH(FixtureCalc!AM288,FixtureCalc!$AW$4:$AW$83,0),1),"")</f>
        <v/>
      </c>
      <c r="M291" s="39"/>
    </row>
    <row r="292" spans="2:13" ht="20.100000000000001" customHeight="1" x14ac:dyDescent="0.25">
      <c r="B292" s="13"/>
      <c r="C292" s="98"/>
      <c r="D292" s="171" t="str">
        <f t="shared" si="9"/>
        <v/>
      </c>
      <c r="E292" s="199" t="str">
        <f>IF(F292&lt;&gt;"","Matchweek " &amp; FixtureCalc!AK289,"")</f>
        <v/>
      </c>
      <c r="F292" s="199" t="str">
        <f>FixtureCalc!AL289</f>
        <v/>
      </c>
      <c r="G292" s="289" t="str">
        <f>FixtureCalc!AM289</f>
        <v/>
      </c>
      <c r="H292" s="91"/>
      <c r="I292" s="171" t="str">
        <f t="shared" si="8"/>
        <v/>
      </c>
      <c r="J292" s="91"/>
      <c r="K292" s="294" t="str">
        <f>FixtureCalc!AN289</f>
        <v/>
      </c>
      <c r="L292" s="199" t="str">
        <f>IFERROR(INDEX(FixtureCalc!$AX$4:$AX$83,MATCH(FixtureCalc!AM289,FixtureCalc!$AW$4:$AW$83,0),1),"")</f>
        <v/>
      </c>
      <c r="M292" s="39"/>
    </row>
    <row r="293" spans="2:13" ht="20.100000000000001" customHeight="1" x14ac:dyDescent="0.25">
      <c r="B293" s="13"/>
      <c r="C293" s="98"/>
      <c r="D293" s="171" t="str">
        <f t="shared" si="9"/>
        <v/>
      </c>
      <c r="E293" s="199" t="str">
        <f>IF(F293&lt;&gt;"","Matchweek " &amp; FixtureCalc!AK290,"")</f>
        <v/>
      </c>
      <c r="F293" s="199" t="str">
        <f>FixtureCalc!AL290</f>
        <v/>
      </c>
      <c r="G293" s="289" t="str">
        <f>FixtureCalc!AM290</f>
        <v/>
      </c>
      <c r="H293" s="91"/>
      <c r="I293" s="171" t="str">
        <f t="shared" si="8"/>
        <v/>
      </c>
      <c r="J293" s="91"/>
      <c r="K293" s="294" t="str">
        <f>FixtureCalc!AN290</f>
        <v/>
      </c>
      <c r="L293" s="199" t="str">
        <f>IFERROR(INDEX(FixtureCalc!$AX$4:$AX$83,MATCH(FixtureCalc!AM290,FixtureCalc!$AW$4:$AW$83,0),1),"")</f>
        <v/>
      </c>
      <c r="M293" s="39"/>
    </row>
    <row r="294" spans="2:13" ht="20.100000000000001" customHeight="1" x14ac:dyDescent="0.25">
      <c r="B294" s="13"/>
      <c r="C294" s="98"/>
      <c r="D294" s="171" t="str">
        <f t="shared" si="9"/>
        <v/>
      </c>
      <c r="E294" s="199" t="str">
        <f>IF(F294&lt;&gt;"","Matchweek " &amp; FixtureCalc!AK291,"")</f>
        <v/>
      </c>
      <c r="F294" s="199" t="str">
        <f>FixtureCalc!AL291</f>
        <v/>
      </c>
      <c r="G294" s="289" t="str">
        <f>FixtureCalc!AM291</f>
        <v/>
      </c>
      <c r="H294" s="91"/>
      <c r="I294" s="171" t="str">
        <f t="shared" si="8"/>
        <v/>
      </c>
      <c r="J294" s="91"/>
      <c r="K294" s="294" t="str">
        <f>FixtureCalc!AN291</f>
        <v/>
      </c>
      <c r="L294" s="199" t="str">
        <f>IFERROR(INDEX(FixtureCalc!$AX$4:$AX$83,MATCH(FixtureCalc!AM291,FixtureCalc!$AW$4:$AW$83,0),1),"")</f>
        <v/>
      </c>
      <c r="M294" s="39"/>
    </row>
    <row r="295" spans="2:13" ht="20.100000000000001" customHeight="1" x14ac:dyDescent="0.25">
      <c r="B295" s="13"/>
      <c r="C295" s="98"/>
      <c r="D295" s="171" t="str">
        <f t="shared" si="9"/>
        <v/>
      </c>
      <c r="E295" s="199" t="str">
        <f>IF(F295&lt;&gt;"","Matchweek " &amp; FixtureCalc!AK292,"")</f>
        <v/>
      </c>
      <c r="F295" s="199" t="str">
        <f>FixtureCalc!AL292</f>
        <v/>
      </c>
      <c r="G295" s="289" t="str">
        <f>FixtureCalc!AM292</f>
        <v/>
      </c>
      <c r="H295" s="91"/>
      <c r="I295" s="171" t="str">
        <f t="shared" si="8"/>
        <v/>
      </c>
      <c r="J295" s="91"/>
      <c r="K295" s="294" t="str">
        <f>FixtureCalc!AN292</f>
        <v/>
      </c>
      <c r="L295" s="199" t="str">
        <f>IFERROR(INDEX(FixtureCalc!$AX$4:$AX$83,MATCH(FixtureCalc!AM292,FixtureCalc!$AW$4:$AW$83,0),1),"")</f>
        <v/>
      </c>
      <c r="M295" s="39"/>
    </row>
    <row r="296" spans="2:13" ht="20.100000000000001" customHeight="1" x14ac:dyDescent="0.25">
      <c r="B296" s="13"/>
      <c r="C296" s="98"/>
      <c r="D296" s="171" t="str">
        <f t="shared" si="9"/>
        <v/>
      </c>
      <c r="E296" s="199" t="str">
        <f>IF(F296&lt;&gt;"","Matchweek " &amp; FixtureCalc!AK293,"")</f>
        <v/>
      </c>
      <c r="F296" s="199" t="str">
        <f>FixtureCalc!AL293</f>
        <v/>
      </c>
      <c r="G296" s="289" t="str">
        <f>FixtureCalc!AM293</f>
        <v/>
      </c>
      <c r="H296" s="91"/>
      <c r="I296" s="171" t="str">
        <f t="shared" si="8"/>
        <v/>
      </c>
      <c r="J296" s="91"/>
      <c r="K296" s="294" t="str">
        <f>FixtureCalc!AN293</f>
        <v/>
      </c>
      <c r="L296" s="199" t="str">
        <f>IFERROR(INDEX(FixtureCalc!$AX$4:$AX$83,MATCH(FixtureCalc!AM293,FixtureCalc!$AW$4:$AW$83,0),1),"")</f>
        <v/>
      </c>
      <c r="M296" s="39"/>
    </row>
    <row r="297" spans="2:13" ht="20.100000000000001" customHeight="1" x14ac:dyDescent="0.25">
      <c r="B297" s="13"/>
      <c r="C297" s="98"/>
      <c r="D297" s="171" t="str">
        <f t="shared" si="9"/>
        <v/>
      </c>
      <c r="E297" s="199" t="str">
        <f>IF(F297&lt;&gt;"","Matchweek " &amp; FixtureCalc!AK294,"")</f>
        <v/>
      </c>
      <c r="F297" s="199" t="str">
        <f>FixtureCalc!AL294</f>
        <v/>
      </c>
      <c r="G297" s="289" t="str">
        <f>FixtureCalc!AM294</f>
        <v/>
      </c>
      <c r="H297" s="91"/>
      <c r="I297" s="171" t="str">
        <f t="shared" si="8"/>
        <v/>
      </c>
      <c r="J297" s="91"/>
      <c r="K297" s="294" t="str">
        <f>FixtureCalc!AN294</f>
        <v/>
      </c>
      <c r="L297" s="199" t="str">
        <f>IFERROR(INDEX(FixtureCalc!$AX$4:$AX$83,MATCH(FixtureCalc!AM294,FixtureCalc!$AW$4:$AW$83,0),1),"")</f>
        <v/>
      </c>
      <c r="M297" s="39"/>
    </row>
    <row r="298" spans="2:13" ht="20.100000000000001" customHeight="1" x14ac:dyDescent="0.25">
      <c r="B298" s="13"/>
      <c r="C298" s="98"/>
      <c r="D298" s="171" t="str">
        <f t="shared" si="9"/>
        <v/>
      </c>
      <c r="E298" s="199" t="str">
        <f>IF(F298&lt;&gt;"","Matchweek " &amp; FixtureCalc!AK295,"")</f>
        <v/>
      </c>
      <c r="F298" s="199" t="str">
        <f>FixtureCalc!AL295</f>
        <v/>
      </c>
      <c r="G298" s="289" t="str">
        <f>FixtureCalc!AM295</f>
        <v/>
      </c>
      <c r="H298" s="91"/>
      <c r="I298" s="171" t="str">
        <f t="shared" si="8"/>
        <v/>
      </c>
      <c r="J298" s="91"/>
      <c r="K298" s="294" t="str">
        <f>FixtureCalc!AN295</f>
        <v/>
      </c>
      <c r="L298" s="199" t="str">
        <f>IFERROR(INDEX(FixtureCalc!$AX$4:$AX$83,MATCH(FixtureCalc!AM295,FixtureCalc!$AW$4:$AW$83,0),1),"")</f>
        <v/>
      </c>
      <c r="M298" s="39"/>
    </row>
    <row r="299" spans="2:13" ht="20.100000000000001" customHeight="1" x14ac:dyDescent="0.25">
      <c r="B299" s="13"/>
      <c r="C299" s="98"/>
      <c r="D299" s="171" t="str">
        <f t="shared" si="9"/>
        <v/>
      </c>
      <c r="E299" s="199" t="str">
        <f>IF(F299&lt;&gt;"","Matchweek " &amp; FixtureCalc!AK296,"")</f>
        <v/>
      </c>
      <c r="F299" s="199" t="str">
        <f>FixtureCalc!AL296</f>
        <v/>
      </c>
      <c r="G299" s="289" t="str">
        <f>FixtureCalc!AM296</f>
        <v/>
      </c>
      <c r="H299" s="91"/>
      <c r="I299" s="171" t="str">
        <f t="shared" si="8"/>
        <v/>
      </c>
      <c r="J299" s="91"/>
      <c r="K299" s="294" t="str">
        <f>FixtureCalc!AN296</f>
        <v/>
      </c>
      <c r="L299" s="199" t="str">
        <f>IFERROR(INDEX(FixtureCalc!$AX$4:$AX$83,MATCH(FixtureCalc!AM296,FixtureCalc!$AW$4:$AW$83,0),1),"")</f>
        <v/>
      </c>
      <c r="M299" s="39"/>
    </row>
    <row r="300" spans="2:13" ht="20.100000000000001" customHeight="1" x14ac:dyDescent="0.25">
      <c r="B300" s="13"/>
      <c r="C300" s="98"/>
      <c r="D300" s="171" t="str">
        <f t="shared" si="9"/>
        <v/>
      </c>
      <c r="E300" s="199" t="str">
        <f>IF(F300&lt;&gt;"","Matchweek " &amp; FixtureCalc!AK297,"")</f>
        <v/>
      </c>
      <c r="F300" s="199" t="str">
        <f>FixtureCalc!AL297</f>
        <v/>
      </c>
      <c r="G300" s="289" t="str">
        <f>FixtureCalc!AM297</f>
        <v/>
      </c>
      <c r="H300" s="91"/>
      <c r="I300" s="171" t="str">
        <f t="shared" si="8"/>
        <v/>
      </c>
      <c r="J300" s="91"/>
      <c r="K300" s="294" t="str">
        <f>FixtureCalc!AN297</f>
        <v/>
      </c>
      <c r="L300" s="199" t="str">
        <f>IFERROR(INDEX(FixtureCalc!$AX$4:$AX$83,MATCH(FixtureCalc!AM297,FixtureCalc!$AW$4:$AW$83,0),1),"")</f>
        <v/>
      </c>
      <c r="M300" s="39"/>
    </row>
    <row r="301" spans="2:13" ht="20.100000000000001" customHeight="1" x14ac:dyDescent="0.25">
      <c r="B301" s="13"/>
      <c r="C301" s="98"/>
      <c r="D301" s="171" t="str">
        <f t="shared" si="9"/>
        <v/>
      </c>
      <c r="E301" s="199" t="str">
        <f>IF(F301&lt;&gt;"","Matchweek " &amp; FixtureCalc!AK298,"")</f>
        <v/>
      </c>
      <c r="F301" s="199" t="str">
        <f>FixtureCalc!AL298</f>
        <v/>
      </c>
      <c r="G301" s="289" t="str">
        <f>FixtureCalc!AM298</f>
        <v/>
      </c>
      <c r="H301" s="91"/>
      <c r="I301" s="171" t="str">
        <f t="shared" si="8"/>
        <v/>
      </c>
      <c r="J301" s="91"/>
      <c r="K301" s="294" t="str">
        <f>FixtureCalc!AN298</f>
        <v/>
      </c>
      <c r="L301" s="199" t="str">
        <f>IFERROR(INDEX(FixtureCalc!$AX$4:$AX$83,MATCH(FixtureCalc!AM298,FixtureCalc!$AW$4:$AW$83,0),1),"")</f>
        <v/>
      </c>
      <c r="M301" s="39"/>
    </row>
    <row r="302" spans="2:13" ht="20.100000000000001" customHeight="1" x14ac:dyDescent="0.25">
      <c r="B302" s="13"/>
      <c r="C302" s="98"/>
      <c r="D302" s="171" t="str">
        <f t="shared" si="9"/>
        <v/>
      </c>
      <c r="E302" s="199" t="str">
        <f>IF(F302&lt;&gt;"","Matchweek " &amp; FixtureCalc!AK299,"")</f>
        <v/>
      </c>
      <c r="F302" s="199" t="str">
        <f>FixtureCalc!AL299</f>
        <v/>
      </c>
      <c r="G302" s="289" t="str">
        <f>FixtureCalc!AM299</f>
        <v/>
      </c>
      <c r="H302" s="91"/>
      <c r="I302" s="171" t="str">
        <f t="shared" si="8"/>
        <v/>
      </c>
      <c r="J302" s="91"/>
      <c r="K302" s="294" t="str">
        <f>FixtureCalc!AN299</f>
        <v/>
      </c>
      <c r="L302" s="199" t="str">
        <f>IFERROR(INDEX(FixtureCalc!$AX$4:$AX$83,MATCH(FixtureCalc!AM299,FixtureCalc!$AW$4:$AW$83,0),1),"")</f>
        <v/>
      </c>
      <c r="M302" s="39"/>
    </row>
    <row r="303" spans="2:13" ht="20.100000000000001" customHeight="1" x14ac:dyDescent="0.25">
      <c r="B303" s="13"/>
      <c r="C303" s="98"/>
      <c r="D303" s="171" t="str">
        <f t="shared" si="9"/>
        <v/>
      </c>
      <c r="E303" s="199" t="str">
        <f>IF(F303&lt;&gt;"","Matchweek " &amp; FixtureCalc!AK300,"")</f>
        <v/>
      </c>
      <c r="F303" s="199" t="str">
        <f>FixtureCalc!AL300</f>
        <v/>
      </c>
      <c r="G303" s="289" t="str">
        <f>FixtureCalc!AM300</f>
        <v/>
      </c>
      <c r="H303" s="91"/>
      <c r="I303" s="171" t="str">
        <f t="shared" si="8"/>
        <v/>
      </c>
      <c r="J303" s="91"/>
      <c r="K303" s="294" t="str">
        <f>FixtureCalc!AN300</f>
        <v/>
      </c>
      <c r="L303" s="199" t="str">
        <f>IFERROR(INDEX(FixtureCalc!$AX$4:$AX$83,MATCH(FixtureCalc!AM300,FixtureCalc!$AW$4:$AW$83,0),1),"")</f>
        <v/>
      </c>
      <c r="M303" s="39"/>
    </row>
    <row r="304" spans="2:13" ht="20.100000000000001" customHeight="1" x14ac:dyDescent="0.25">
      <c r="B304" s="13"/>
      <c r="C304" s="98"/>
      <c r="D304" s="171" t="str">
        <f t="shared" si="9"/>
        <v/>
      </c>
      <c r="E304" s="199" t="str">
        <f>IF(F304&lt;&gt;"","Matchweek " &amp; FixtureCalc!AK301,"")</f>
        <v/>
      </c>
      <c r="F304" s="199" t="str">
        <f>FixtureCalc!AL301</f>
        <v/>
      </c>
      <c r="G304" s="289" t="str">
        <f>FixtureCalc!AM301</f>
        <v/>
      </c>
      <c r="H304" s="91"/>
      <c r="I304" s="171" t="str">
        <f t="shared" si="8"/>
        <v/>
      </c>
      <c r="J304" s="91"/>
      <c r="K304" s="294" t="str">
        <f>FixtureCalc!AN301</f>
        <v/>
      </c>
      <c r="L304" s="199" t="str">
        <f>IFERROR(INDEX(FixtureCalc!$AX$4:$AX$83,MATCH(FixtureCalc!AM301,FixtureCalc!$AW$4:$AW$83,0),1),"")</f>
        <v/>
      </c>
      <c r="M304" s="39"/>
    </row>
    <row r="305" spans="2:13" ht="20.100000000000001" customHeight="1" x14ac:dyDescent="0.25">
      <c r="B305" s="13"/>
      <c r="C305" s="98"/>
      <c r="D305" s="171" t="str">
        <f t="shared" si="9"/>
        <v/>
      </c>
      <c r="E305" s="199" t="str">
        <f>IF(F305&lt;&gt;"","Matchweek " &amp; FixtureCalc!AK302,"")</f>
        <v/>
      </c>
      <c r="F305" s="199" t="str">
        <f>FixtureCalc!AL302</f>
        <v/>
      </c>
      <c r="G305" s="289" t="str">
        <f>FixtureCalc!AM302</f>
        <v/>
      </c>
      <c r="H305" s="91"/>
      <c r="I305" s="171" t="str">
        <f t="shared" si="8"/>
        <v/>
      </c>
      <c r="J305" s="91"/>
      <c r="K305" s="294" t="str">
        <f>FixtureCalc!AN302</f>
        <v/>
      </c>
      <c r="L305" s="199" t="str">
        <f>IFERROR(INDEX(FixtureCalc!$AX$4:$AX$83,MATCH(FixtureCalc!AM302,FixtureCalc!$AW$4:$AW$83,0),1),"")</f>
        <v/>
      </c>
      <c r="M305" s="39"/>
    </row>
    <row r="306" spans="2:13" ht="20.100000000000001" customHeight="1" x14ac:dyDescent="0.25">
      <c r="B306" s="13"/>
      <c r="C306" s="98"/>
      <c r="D306" s="171" t="str">
        <f t="shared" si="9"/>
        <v/>
      </c>
      <c r="E306" s="199" t="str">
        <f>IF(F306&lt;&gt;"","Matchweek " &amp; FixtureCalc!AK303,"")</f>
        <v/>
      </c>
      <c r="F306" s="199" t="str">
        <f>FixtureCalc!AL303</f>
        <v/>
      </c>
      <c r="G306" s="289" t="str">
        <f>FixtureCalc!AM303</f>
        <v/>
      </c>
      <c r="H306" s="91"/>
      <c r="I306" s="171" t="str">
        <f t="shared" si="8"/>
        <v/>
      </c>
      <c r="J306" s="91"/>
      <c r="K306" s="294" t="str">
        <f>FixtureCalc!AN303</f>
        <v/>
      </c>
      <c r="L306" s="199" t="str">
        <f>IFERROR(INDEX(FixtureCalc!$AX$4:$AX$83,MATCH(FixtureCalc!AM303,FixtureCalc!$AW$4:$AW$83,0),1),"")</f>
        <v/>
      </c>
      <c r="M306" s="39"/>
    </row>
    <row r="307" spans="2:13" ht="20.100000000000001" customHeight="1" x14ac:dyDescent="0.25">
      <c r="B307" s="13"/>
      <c r="C307" s="98"/>
      <c r="D307" s="171" t="str">
        <f t="shared" si="9"/>
        <v/>
      </c>
      <c r="E307" s="199" t="str">
        <f>IF(F307&lt;&gt;"","Matchweek " &amp; FixtureCalc!AK304,"")</f>
        <v/>
      </c>
      <c r="F307" s="199" t="str">
        <f>FixtureCalc!AL304</f>
        <v/>
      </c>
      <c r="G307" s="289" t="str">
        <f>FixtureCalc!AM304</f>
        <v/>
      </c>
      <c r="H307" s="91"/>
      <c r="I307" s="171" t="str">
        <f t="shared" si="8"/>
        <v/>
      </c>
      <c r="J307" s="91"/>
      <c r="K307" s="294" t="str">
        <f>FixtureCalc!AN304</f>
        <v/>
      </c>
      <c r="L307" s="199" t="str">
        <f>IFERROR(INDEX(FixtureCalc!$AX$4:$AX$83,MATCH(FixtureCalc!AM304,FixtureCalc!$AW$4:$AW$83,0),1),"")</f>
        <v/>
      </c>
      <c r="M307" s="39"/>
    </row>
    <row r="308" spans="2:13" ht="20.100000000000001" customHeight="1" x14ac:dyDescent="0.25">
      <c r="B308" s="13"/>
      <c r="C308" s="98"/>
      <c r="D308" s="171" t="str">
        <f t="shared" si="9"/>
        <v/>
      </c>
      <c r="E308" s="199" t="str">
        <f>IF(F308&lt;&gt;"","Matchweek " &amp; FixtureCalc!AK305,"")</f>
        <v/>
      </c>
      <c r="F308" s="199" t="str">
        <f>FixtureCalc!AL305</f>
        <v/>
      </c>
      <c r="G308" s="289" t="str">
        <f>FixtureCalc!AM305</f>
        <v/>
      </c>
      <c r="H308" s="91"/>
      <c r="I308" s="171" t="str">
        <f t="shared" si="8"/>
        <v/>
      </c>
      <c r="J308" s="91"/>
      <c r="K308" s="294" t="str">
        <f>FixtureCalc!AN305</f>
        <v/>
      </c>
      <c r="L308" s="199" t="str">
        <f>IFERROR(INDEX(FixtureCalc!$AX$4:$AX$83,MATCH(FixtureCalc!AM305,FixtureCalc!$AW$4:$AW$83,0),1),"")</f>
        <v/>
      </c>
      <c r="M308" s="39"/>
    </row>
    <row r="309" spans="2:13" ht="20.100000000000001" customHeight="1" x14ac:dyDescent="0.25">
      <c r="B309" s="13"/>
      <c r="C309" s="98"/>
      <c r="D309" s="171" t="str">
        <f t="shared" si="9"/>
        <v/>
      </c>
      <c r="E309" s="199" t="str">
        <f>IF(F309&lt;&gt;"","Matchweek " &amp; FixtureCalc!AK306,"")</f>
        <v/>
      </c>
      <c r="F309" s="199" t="str">
        <f>FixtureCalc!AL306</f>
        <v/>
      </c>
      <c r="G309" s="289" t="str">
        <f>FixtureCalc!AM306</f>
        <v/>
      </c>
      <c r="H309" s="91"/>
      <c r="I309" s="171" t="str">
        <f t="shared" si="8"/>
        <v/>
      </c>
      <c r="J309" s="91"/>
      <c r="K309" s="294" t="str">
        <f>FixtureCalc!AN306</f>
        <v/>
      </c>
      <c r="L309" s="199" t="str">
        <f>IFERROR(INDEX(FixtureCalc!$AX$4:$AX$83,MATCH(FixtureCalc!AM306,FixtureCalc!$AW$4:$AW$83,0),1),"")</f>
        <v/>
      </c>
      <c r="M309" s="39"/>
    </row>
    <row r="310" spans="2:13" ht="20.100000000000001" customHeight="1" x14ac:dyDescent="0.25">
      <c r="B310" s="13"/>
      <c r="C310" s="98"/>
      <c r="D310" s="171" t="str">
        <f t="shared" si="9"/>
        <v/>
      </c>
      <c r="E310" s="199" t="str">
        <f>IF(F310&lt;&gt;"","Matchweek " &amp; FixtureCalc!AK307,"")</f>
        <v/>
      </c>
      <c r="F310" s="199" t="str">
        <f>FixtureCalc!AL307</f>
        <v/>
      </c>
      <c r="G310" s="289" t="str">
        <f>FixtureCalc!AM307</f>
        <v/>
      </c>
      <c r="H310" s="91"/>
      <c r="I310" s="171" t="str">
        <f t="shared" si="8"/>
        <v/>
      </c>
      <c r="J310" s="91"/>
      <c r="K310" s="294" t="str">
        <f>FixtureCalc!AN307</f>
        <v/>
      </c>
      <c r="L310" s="199" t="str">
        <f>IFERROR(INDEX(FixtureCalc!$AX$4:$AX$83,MATCH(FixtureCalc!AM307,FixtureCalc!$AW$4:$AW$83,0),1),"")</f>
        <v/>
      </c>
      <c r="M310" s="39"/>
    </row>
    <row r="311" spans="2:13" ht="20.100000000000001" customHeight="1" x14ac:dyDescent="0.25">
      <c r="B311" s="13"/>
      <c r="C311" s="98"/>
      <c r="D311" s="171" t="str">
        <f t="shared" si="9"/>
        <v/>
      </c>
      <c r="E311" s="199" t="str">
        <f>IF(F311&lt;&gt;"","Matchweek " &amp; FixtureCalc!AK308,"")</f>
        <v/>
      </c>
      <c r="F311" s="199" t="str">
        <f>FixtureCalc!AL308</f>
        <v/>
      </c>
      <c r="G311" s="289" t="str">
        <f>FixtureCalc!AM308</f>
        <v/>
      </c>
      <c r="H311" s="91"/>
      <c r="I311" s="171" t="str">
        <f t="shared" si="8"/>
        <v/>
      </c>
      <c r="J311" s="91"/>
      <c r="K311" s="294" t="str">
        <f>FixtureCalc!AN308</f>
        <v/>
      </c>
      <c r="L311" s="199" t="str">
        <f>IFERROR(INDEX(FixtureCalc!$AX$4:$AX$83,MATCH(FixtureCalc!AM308,FixtureCalc!$AW$4:$AW$83,0),1),"")</f>
        <v/>
      </c>
      <c r="M311" s="39"/>
    </row>
    <row r="312" spans="2:13" ht="20.100000000000001" customHeight="1" x14ac:dyDescent="0.25">
      <c r="B312" s="13"/>
      <c r="C312" s="98"/>
      <c r="D312" s="171" t="str">
        <f t="shared" si="9"/>
        <v/>
      </c>
      <c r="E312" s="199" t="str">
        <f>IF(F312&lt;&gt;"","Matchweek " &amp; FixtureCalc!AK309,"")</f>
        <v/>
      </c>
      <c r="F312" s="199" t="str">
        <f>FixtureCalc!AL309</f>
        <v/>
      </c>
      <c r="G312" s="289" t="str">
        <f>FixtureCalc!AM309</f>
        <v/>
      </c>
      <c r="H312" s="91"/>
      <c r="I312" s="171" t="str">
        <f t="shared" si="8"/>
        <v/>
      </c>
      <c r="J312" s="91"/>
      <c r="K312" s="294" t="str">
        <f>FixtureCalc!AN309</f>
        <v/>
      </c>
      <c r="L312" s="199" t="str">
        <f>IFERROR(INDEX(FixtureCalc!$AX$4:$AX$83,MATCH(FixtureCalc!AM309,FixtureCalc!$AW$4:$AW$83,0),1),"")</f>
        <v/>
      </c>
      <c r="M312" s="39"/>
    </row>
    <row r="313" spans="2:13" ht="20.100000000000001" customHeight="1" x14ac:dyDescent="0.25">
      <c r="B313" s="13"/>
      <c r="C313" s="98"/>
      <c r="D313" s="171" t="str">
        <f t="shared" si="9"/>
        <v/>
      </c>
      <c r="E313" s="199" t="str">
        <f>IF(F313&lt;&gt;"","Matchweek " &amp; FixtureCalc!AK310,"")</f>
        <v/>
      </c>
      <c r="F313" s="199" t="str">
        <f>FixtureCalc!AL310</f>
        <v/>
      </c>
      <c r="G313" s="289" t="str">
        <f>FixtureCalc!AM310</f>
        <v/>
      </c>
      <c r="H313" s="91"/>
      <c r="I313" s="171" t="str">
        <f t="shared" si="8"/>
        <v/>
      </c>
      <c r="J313" s="91"/>
      <c r="K313" s="294" t="str">
        <f>FixtureCalc!AN310</f>
        <v/>
      </c>
      <c r="L313" s="199" t="str">
        <f>IFERROR(INDEX(FixtureCalc!$AX$4:$AX$83,MATCH(FixtureCalc!AM310,FixtureCalc!$AW$4:$AW$83,0),1),"")</f>
        <v/>
      </c>
      <c r="M313" s="39"/>
    </row>
    <row r="314" spans="2:13" ht="20.100000000000001" customHeight="1" x14ac:dyDescent="0.25">
      <c r="B314" s="13"/>
      <c r="C314" s="98"/>
      <c r="D314" s="171" t="str">
        <f t="shared" si="9"/>
        <v/>
      </c>
      <c r="E314" s="199" t="str">
        <f>IF(F314&lt;&gt;"","Matchweek " &amp; FixtureCalc!AK311,"")</f>
        <v/>
      </c>
      <c r="F314" s="199" t="str">
        <f>FixtureCalc!AL311</f>
        <v/>
      </c>
      <c r="G314" s="289" t="str">
        <f>FixtureCalc!AM311</f>
        <v/>
      </c>
      <c r="H314" s="91"/>
      <c r="I314" s="171" t="str">
        <f t="shared" si="8"/>
        <v/>
      </c>
      <c r="J314" s="91"/>
      <c r="K314" s="294" t="str">
        <f>FixtureCalc!AN311</f>
        <v/>
      </c>
      <c r="L314" s="199" t="str">
        <f>IFERROR(INDEX(FixtureCalc!$AX$4:$AX$83,MATCH(FixtureCalc!AM311,FixtureCalc!$AW$4:$AW$83,0),1),"")</f>
        <v/>
      </c>
      <c r="M314" s="39"/>
    </row>
    <row r="315" spans="2:13" ht="20.100000000000001" customHeight="1" x14ac:dyDescent="0.25">
      <c r="B315" s="13"/>
      <c r="C315" s="98"/>
      <c r="D315" s="171" t="str">
        <f t="shared" si="9"/>
        <v/>
      </c>
      <c r="E315" s="199" t="str">
        <f>IF(F315&lt;&gt;"","Matchweek " &amp; FixtureCalc!AK312,"")</f>
        <v/>
      </c>
      <c r="F315" s="199" t="str">
        <f>FixtureCalc!AL312</f>
        <v/>
      </c>
      <c r="G315" s="289" t="str">
        <f>FixtureCalc!AM312</f>
        <v/>
      </c>
      <c r="H315" s="91"/>
      <c r="I315" s="171" t="str">
        <f t="shared" si="8"/>
        <v/>
      </c>
      <c r="J315" s="91"/>
      <c r="K315" s="294" t="str">
        <f>FixtureCalc!AN312</f>
        <v/>
      </c>
      <c r="L315" s="199" t="str">
        <f>IFERROR(INDEX(FixtureCalc!$AX$4:$AX$83,MATCH(FixtureCalc!AM312,FixtureCalc!$AW$4:$AW$83,0),1),"")</f>
        <v/>
      </c>
      <c r="M315" s="39"/>
    </row>
    <row r="316" spans="2:13" ht="20.100000000000001" customHeight="1" x14ac:dyDescent="0.25">
      <c r="B316" s="13"/>
      <c r="C316" s="98"/>
      <c r="D316" s="171" t="str">
        <f t="shared" si="9"/>
        <v/>
      </c>
      <c r="E316" s="199" t="str">
        <f>IF(F316&lt;&gt;"","Matchweek " &amp; FixtureCalc!AK313,"")</f>
        <v/>
      </c>
      <c r="F316" s="199" t="str">
        <f>FixtureCalc!AL313</f>
        <v/>
      </c>
      <c r="G316" s="289" t="str">
        <f>FixtureCalc!AM313</f>
        <v/>
      </c>
      <c r="H316" s="91"/>
      <c r="I316" s="171" t="str">
        <f t="shared" si="8"/>
        <v/>
      </c>
      <c r="J316" s="91"/>
      <c r="K316" s="294" t="str">
        <f>FixtureCalc!AN313</f>
        <v/>
      </c>
      <c r="L316" s="199" t="str">
        <f>IFERROR(INDEX(FixtureCalc!$AX$4:$AX$83,MATCH(FixtureCalc!AM313,FixtureCalc!$AW$4:$AW$83,0),1),"")</f>
        <v/>
      </c>
      <c r="M316" s="39"/>
    </row>
    <row r="317" spans="2:13" ht="20.100000000000001" customHeight="1" x14ac:dyDescent="0.25">
      <c r="B317" s="13"/>
      <c r="C317" s="98"/>
      <c r="D317" s="171" t="str">
        <f t="shared" si="9"/>
        <v/>
      </c>
      <c r="E317" s="199" t="str">
        <f>IF(F317&lt;&gt;"","Matchweek " &amp; FixtureCalc!AK314,"")</f>
        <v/>
      </c>
      <c r="F317" s="199" t="str">
        <f>FixtureCalc!AL314</f>
        <v/>
      </c>
      <c r="G317" s="289" t="str">
        <f>FixtureCalc!AM314</f>
        <v/>
      </c>
      <c r="H317" s="91"/>
      <c r="I317" s="171" t="str">
        <f t="shared" si="8"/>
        <v/>
      </c>
      <c r="J317" s="91"/>
      <c r="K317" s="294" t="str">
        <f>FixtureCalc!AN314</f>
        <v/>
      </c>
      <c r="L317" s="199" t="str">
        <f>IFERROR(INDEX(FixtureCalc!$AX$4:$AX$83,MATCH(FixtureCalc!AM314,FixtureCalc!$AW$4:$AW$83,0),1),"")</f>
        <v/>
      </c>
      <c r="M317" s="39"/>
    </row>
    <row r="318" spans="2:13" ht="20.100000000000001" customHeight="1" x14ac:dyDescent="0.25">
      <c r="B318" s="13"/>
      <c r="C318" s="98"/>
      <c r="D318" s="171" t="str">
        <f t="shared" si="9"/>
        <v/>
      </c>
      <c r="E318" s="199" t="str">
        <f>IF(F318&lt;&gt;"","Matchweek " &amp; FixtureCalc!AK315,"")</f>
        <v/>
      </c>
      <c r="F318" s="199" t="str">
        <f>FixtureCalc!AL315</f>
        <v/>
      </c>
      <c r="G318" s="289" t="str">
        <f>FixtureCalc!AM315</f>
        <v/>
      </c>
      <c r="H318" s="91"/>
      <c r="I318" s="171" t="str">
        <f t="shared" si="8"/>
        <v/>
      </c>
      <c r="J318" s="91"/>
      <c r="K318" s="294" t="str">
        <f>FixtureCalc!AN315</f>
        <v/>
      </c>
      <c r="L318" s="199" t="str">
        <f>IFERROR(INDEX(FixtureCalc!$AX$4:$AX$83,MATCH(FixtureCalc!AM315,FixtureCalc!$AW$4:$AW$83,0),1),"")</f>
        <v/>
      </c>
      <c r="M318" s="39"/>
    </row>
    <row r="319" spans="2:13" ht="20.100000000000001" customHeight="1" x14ac:dyDescent="0.25">
      <c r="B319" s="13"/>
      <c r="C319" s="98"/>
      <c r="D319" s="171" t="str">
        <f t="shared" si="9"/>
        <v/>
      </c>
      <c r="E319" s="199" t="str">
        <f>IF(F319&lt;&gt;"","Matchweek " &amp; FixtureCalc!AK316,"")</f>
        <v/>
      </c>
      <c r="F319" s="199" t="str">
        <f>FixtureCalc!AL316</f>
        <v/>
      </c>
      <c r="G319" s="289" t="str">
        <f>FixtureCalc!AM316</f>
        <v/>
      </c>
      <c r="H319" s="91"/>
      <c r="I319" s="171" t="str">
        <f t="shared" si="8"/>
        <v/>
      </c>
      <c r="J319" s="91"/>
      <c r="K319" s="294" t="str">
        <f>FixtureCalc!AN316</f>
        <v/>
      </c>
      <c r="L319" s="199" t="str">
        <f>IFERROR(INDEX(FixtureCalc!$AX$4:$AX$83,MATCH(FixtureCalc!AM316,FixtureCalc!$AW$4:$AW$83,0),1),"")</f>
        <v/>
      </c>
      <c r="M319" s="39"/>
    </row>
    <row r="320" spans="2:13" ht="20.100000000000001" customHeight="1" x14ac:dyDescent="0.25">
      <c r="B320" s="13"/>
      <c r="C320" s="98"/>
      <c r="D320" s="171" t="str">
        <f t="shared" si="9"/>
        <v/>
      </c>
      <c r="E320" s="199" t="str">
        <f>IF(F320&lt;&gt;"","Matchweek " &amp; FixtureCalc!AK317,"")</f>
        <v/>
      </c>
      <c r="F320" s="199" t="str">
        <f>FixtureCalc!AL317</f>
        <v/>
      </c>
      <c r="G320" s="289" t="str">
        <f>FixtureCalc!AM317</f>
        <v/>
      </c>
      <c r="H320" s="91"/>
      <c r="I320" s="171" t="str">
        <f t="shared" si="8"/>
        <v/>
      </c>
      <c r="J320" s="91"/>
      <c r="K320" s="294" t="str">
        <f>FixtureCalc!AN317</f>
        <v/>
      </c>
      <c r="L320" s="199" t="str">
        <f>IFERROR(INDEX(FixtureCalc!$AX$4:$AX$83,MATCH(FixtureCalc!AM317,FixtureCalc!$AW$4:$AW$83,0),1),"")</f>
        <v/>
      </c>
      <c r="M320" s="39"/>
    </row>
    <row r="321" spans="2:13" ht="20.100000000000001" customHeight="1" x14ac:dyDescent="0.25">
      <c r="B321" s="13"/>
      <c r="C321" s="98"/>
      <c r="D321" s="171" t="str">
        <f t="shared" si="9"/>
        <v/>
      </c>
      <c r="E321" s="199" t="str">
        <f>IF(F321&lt;&gt;"","Matchweek " &amp; FixtureCalc!AK318,"")</f>
        <v/>
      </c>
      <c r="F321" s="199" t="str">
        <f>FixtureCalc!AL318</f>
        <v/>
      </c>
      <c r="G321" s="289" t="str">
        <f>FixtureCalc!AM318</f>
        <v/>
      </c>
      <c r="H321" s="91"/>
      <c r="I321" s="171" t="str">
        <f t="shared" si="8"/>
        <v/>
      </c>
      <c r="J321" s="91"/>
      <c r="K321" s="294" t="str">
        <f>FixtureCalc!AN318</f>
        <v/>
      </c>
      <c r="L321" s="199" t="str">
        <f>IFERROR(INDEX(FixtureCalc!$AX$4:$AX$83,MATCH(FixtureCalc!AM318,FixtureCalc!$AW$4:$AW$83,0),1),"")</f>
        <v/>
      </c>
      <c r="M321" s="39"/>
    </row>
    <row r="322" spans="2:13" ht="20.100000000000001" customHeight="1" x14ac:dyDescent="0.25">
      <c r="B322" s="13"/>
      <c r="C322" s="98"/>
      <c r="D322" s="171" t="str">
        <f t="shared" si="9"/>
        <v/>
      </c>
      <c r="E322" s="199" t="str">
        <f>IF(F322&lt;&gt;"","Matchweek " &amp; FixtureCalc!AK319,"")</f>
        <v/>
      </c>
      <c r="F322" s="199" t="str">
        <f>FixtureCalc!AL319</f>
        <v/>
      </c>
      <c r="G322" s="289" t="str">
        <f>FixtureCalc!AM319</f>
        <v/>
      </c>
      <c r="H322" s="91"/>
      <c r="I322" s="171" t="str">
        <f t="shared" si="8"/>
        <v/>
      </c>
      <c r="J322" s="91"/>
      <c r="K322" s="294" t="str">
        <f>FixtureCalc!AN319</f>
        <v/>
      </c>
      <c r="L322" s="199" t="str">
        <f>IFERROR(INDEX(FixtureCalc!$AX$4:$AX$83,MATCH(FixtureCalc!AM319,FixtureCalc!$AW$4:$AW$83,0),1),"")</f>
        <v/>
      </c>
      <c r="M322" s="39"/>
    </row>
    <row r="323" spans="2:13" ht="20.100000000000001" customHeight="1" x14ac:dyDescent="0.25">
      <c r="B323" s="13"/>
      <c r="C323" s="98"/>
      <c r="D323" s="171" t="str">
        <f t="shared" si="9"/>
        <v/>
      </c>
      <c r="E323" s="199" t="str">
        <f>IF(F323&lt;&gt;"","Matchweek " &amp; FixtureCalc!AK320,"")</f>
        <v/>
      </c>
      <c r="F323" s="199" t="str">
        <f>FixtureCalc!AL320</f>
        <v/>
      </c>
      <c r="G323" s="289" t="str">
        <f>FixtureCalc!AM320</f>
        <v/>
      </c>
      <c r="H323" s="91"/>
      <c r="I323" s="171" t="str">
        <f t="shared" si="8"/>
        <v/>
      </c>
      <c r="J323" s="91"/>
      <c r="K323" s="294" t="str">
        <f>FixtureCalc!AN320</f>
        <v/>
      </c>
      <c r="L323" s="199" t="str">
        <f>IFERROR(INDEX(FixtureCalc!$AX$4:$AX$83,MATCH(FixtureCalc!AM320,FixtureCalc!$AW$4:$AW$83,0),1),"")</f>
        <v/>
      </c>
      <c r="M323" s="39"/>
    </row>
    <row r="324" spans="2:13" ht="20.100000000000001" customHeight="1" x14ac:dyDescent="0.25">
      <c r="B324" s="13"/>
      <c r="C324" s="98"/>
      <c r="D324" s="171" t="str">
        <f t="shared" si="9"/>
        <v/>
      </c>
      <c r="E324" s="199" t="str">
        <f>IF(F324&lt;&gt;"","Matchweek " &amp; FixtureCalc!AK321,"")</f>
        <v/>
      </c>
      <c r="F324" s="199" t="str">
        <f>FixtureCalc!AL321</f>
        <v/>
      </c>
      <c r="G324" s="289" t="str">
        <f>FixtureCalc!AM321</f>
        <v/>
      </c>
      <c r="H324" s="91"/>
      <c r="I324" s="171" t="str">
        <f t="shared" si="8"/>
        <v/>
      </c>
      <c r="J324" s="91"/>
      <c r="K324" s="294" t="str">
        <f>FixtureCalc!AN321</f>
        <v/>
      </c>
      <c r="L324" s="199" t="str">
        <f>IFERROR(INDEX(FixtureCalc!$AX$4:$AX$83,MATCH(FixtureCalc!AM321,FixtureCalc!$AW$4:$AW$83,0),1),"")</f>
        <v/>
      </c>
      <c r="M324" s="39"/>
    </row>
    <row r="325" spans="2:13" ht="20.100000000000001" customHeight="1" x14ac:dyDescent="0.25">
      <c r="B325" s="13"/>
      <c r="C325" s="98"/>
      <c r="D325" s="171" t="str">
        <f t="shared" si="9"/>
        <v/>
      </c>
      <c r="E325" s="199" t="str">
        <f>IF(F325&lt;&gt;"","Matchweek " &amp; FixtureCalc!AK322,"")</f>
        <v/>
      </c>
      <c r="F325" s="199" t="str">
        <f>FixtureCalc!AL322</f>
        <v/>
      </c>
      <c r="G325" s="289" t="str">
        <f>FixtureCalc!AM322</f>
        <v/>
      </c>
      <c r="H325" s="91"/>
      <c r="I325" s="171" t="str">
        <f t="shared" si="8"/>
        <v/>
      </c>
      <c r="J325" s="91"/>
      <c r="K325" s="294" t="str">
        <f>FixtureCalc!AN322</f>
        <v/>
      </c>
      <c r="L325" s="199" t="str">
        <f>IFERROR(INDEX(FixtureCalc!$AX$4:$AX$83,MATCH(FixtureCalc!AM322,FixtureCalc!$AW$4:$AW$83,0),1),"")</f>
        <v/>
      </c>
      <c r="M325" s="39"/>
    </row>
    <row r="326" spans="2:13" ht="20.100000000000001" customHeight="1" x14ac:dyDescent="0.25">
      <c r="B326" s="13"/>
      <c r="C326" s="98"/>
      <c r="D326" s="171" t="str">
        <f t="shared" si="9"/>
        <v/>
      </c>
      <c r="E326" s="199" t="str">
        <f>IF(F326&lt;&gt;"","Matchweek " &amp; FixtureCalc!AK323,"")</f>
        <v/>
      </c>
      <c r="F326" s="199" t="str">
        <f>FixtureCalc!AL323</f>
        <v/>
      </c>
      <c r="G326" s="289" t="str">
        <f>FixtureCalc!AM323</f>
        <v/>
      </c>
      <c r="H326" s="91"/>
      <c r="I326" s="171" t="str">
        <f t="shared" si="8"/>
        <v/>
      </c>
      <c r="J326" s="91"/>
      <c r="K326" s="294" t="str">
        <f>FixtureCalc!AN323</f>
        <v/>
      </c>
      <c r="L326" s="199" t="str">
        <f>IFERROR(INDEX(FixtureCalc!$AX$4:$AX$83,MATCH(FixtureCalc!AM323,FixtureCalc!$AW$4:$AW$83,0),1),"")</f>
        <v/>
      </c>
      <c r="M326" s="39"/>
    </row>
    <row r="327" spans="2:13" ht="20.100000000000001" customHeight="1" x14ac:dyDescent="0.25">
      <c r="B327" s="13"/>
      <c r="C327" s="98"/>
      <c r="D327" s="171" t="str">
        <f t="shared" si="9"/>
        <v/>
      </c>
      <c r="E327" s="199" t="str">
        <f>IF(F327&lt;&gt;"","Matchweek " &amp; FixtureCalc!AK324,"")</f>
        <v/>
      </c>
      <c r="F327" s="199" t="str">
        <f>FixtureCalc!AL324</f>
        <v/>
      </c>
      <c r="G327" s="289" t="str">
        <f>FixtureCalc!AM324</f>
        <v/>
      </c>
      <c r="H327" s="91"/>
      <c r="I327" s="171" t="str">
        <f t="shared" ref="I327:I390" si="10">IFERROR(IF(LEN(E327)=0,"","-"),"")</f>
        <v/>
      </c>
      <c r="J327" s="91"/>
      <c r="K327" s="294" t="str">
        <f>FixtureCalc!AN324</f>
        <v/>
      </c>
      <c r="L327" s="199" t="str">
        <f>IFERROR(INDEX(FixtureCalc!$AX$4:$AX$83,MATCH(FixtureCalc!AM324,FixtureCalc!$AW$4:$AW$83,0),1),"")</f>
        <v/>
      </c>
      <c r="M327" s="39"/>
    </row>
    <row r="328" spans="2:13" ht="20.100000000000001" customHeight="1" x14ac:dyDescent="0.25">
      <c r="B328" s="13"/>
      <c r="C328" s="98"/>
      <c r="D328" s="171" t="str">
        <f t="shared" ref="D328:D391" si="11">IF(C328&gt;0,INDEX($W$8:$W$14,WEEKDAY(C328,2),1),"")</f>
        <v/>
      </c>
      <c r="E328" s="199" t="str">
        <f>IF(F328&lt;&gt;"","Matchweek " &amp; FixtureCalc!AK325,"")</f>
        <v/>
      </c>
      <c r="F328" s="199" t="str">
        <f>FixtureCalc!AL325</f>
        <v/>
      </c>
      <c r="G328" s="289" t="str">
        <f>FixtureCalc!AM325</f>
        <v/>
      </c>
      <c r="H328" s="91"/>
      <c r="I328" s="171" t="str">
        <f t="shared" si="10"/>
        <v/>
      </c>
      <c r="J328" s="91"/>
      <c r="K328" s="294" t="str">
        <f>FixtureCalc!AN325</f>
        <v/>
      </c>
      <c r="L328" s="199" t="str">
        <f>IFERROR(INDEX(FixtureCalc!$AX$4:$AX$83,MATCH(FixtureCalc!AM325,FixtureCalc!$AW$4:$AW$83,0),1),"")</f>
        <v/>
      </c>
      <c r="M328" s="39"/>
    </row>
    <row r="329" spans="2:13" ht="20.100000000000001" customHeight="1" x14ac:dyDescent="0.25">
      <c r="B329" s="13"/>
      <c r="C329" s="98"/>
      <c r="D329" s="171" t="str">
        <f t="shared" si="11"/>
        <v/>
      </c>
      <c r="E329" s="199" t="str">
        <f>IF(F329&lt;&gt;"","Matchweek " &amp; FixtureCalc!AK326,"")</f>
        <v/>
      </c>
      <c r="F329" s="199" t="str">
        <f>FixtureCalc!AL326</f>
        <v/>
      </c>
      <c r="G329" s="289" t="str">
        <f>FixtureCalc!AM326</f>
        <v/>
      </c>
      <c r="H329" s="91"/>
      <c r="I329" s="171" t="str">
        <f t="shared" si="10"/>
        <v/>
      </c>
      <c r="J329" s="91"/>
      <c r="K329" s="294" t="str">
        <f>FixtureCalc!AN326</f>
        <v/>
      </c>
      <c r="L329" s="199" t="str">
        <f>IFERROR(INDEX(FixtureCalc!$AX$4:$AX$83,MATCH(FixtureCalc!AM326,FixtureCalc!$AW$4:$AW$83,0),1),"")</f>
        <v/>
      </c>
      <c r="M329" s="39"/>
    </row>
    <row r="330" spans="2:13" ht="20.100000000000001" customHeight="1" x14ac:dyDescent="0.25">
      <c r="B330" s="13"/>
      <c r="C330" s="98"/>
      <c r="D330" s="171" t="str">
        <f t="shared" si="11"/>
        <v/>
      </c>
      <c r="E330" s="199" t="str">
        <f>IF(F330&lt;&gt;"","Matchweek " &amp; FixtureCalc!AK327,"")</f>
        <v/>
      </c>
      <c r="F330" s="199" t="str">
        <f>FixtureCalc!AL327</f>
        <v/>
      </c>
      <c r="G330" s="289" t="str">
        <f>FixtureCalc!AM327</f>
        <v/>
      </c>
      <c r="H330" s="91"/>
      <c r="I330" s="171" t="str">
        <f t="shared" si="10"/>
        <v/>
      </c>
      <c r="J330" s="91"/>
      <c r="K330" s="294" t="str">
        <f>FixtureCalc!AN327</f>
        <v/>
      </c>
      <c r="L330" s="199" t="str">
        <f>IFERROR(INDEX(FixtureCalc!$AX$4:$AX$83,MATCH(FixtureCalc!AM327,FixtureCalc!$AW$4:$AW$83,0),1),"")</f>
        <v/>
      </c>
      <c r="M330" s="39"/>
    </row>
    <row r="331" spans="2:13" ht="20.100000000000001" customHeight="1" x14ac:dyDescent="0.25">
      <c r="B331" s="13"/>
      <c r="C331" s="98"/>
      <c r="D331" s="171" t="str">
        <f t="shared" si="11"/>
        <v/>
      </c>
      <c r="E331" s="199" t="str">
        <f>IF(F331&lt;&gt;"","Matchweek " &amp; FixtureCalc!AK328,"")</f>
        <v/>
      </c>
      <c r="F331" s="199" t="str">
        <f>FixtureCalc!AL328</f>
        <v/>
      </c>
      <c r="G331" s="289" t="str">
        <f>FixtureCalc!AM328</f>
        <v/>
      </c>
      <c r="H331" s="91"/>
      <c r="I331" s="171" t="str">
        <f t="shared" si="10"/>
        <v/>
      </c>
      <c r="J331" s="91"/>
      <c r="K331" s="294" t="str">
        <f>FixtureCalc!AN328</f>
        <v/>
      </c>
      <c r="L331" s="199" t="str">
        <f>IFERROR(INDEX(FixtureCalc!$AX$4:$AX$83,MATCH(FixtureCalc!AM328,FixtureCalc!$AW$4:$AW$83,0),1),"")</f>
        <v/>
      </c>
      <c r="M331" s="39"/>
    </row>
    <row r="332" spans="2:13" ht="20.100000000000001" customHeight="1" x14ac:dyDescent="0.25">
      <c r="B332" s="13"/>
      <c r="C332" s="98"/>
      <c r="D332" s="171" t="str">
        <f t="shared" si="11"/>
        <v/>
      </c>
      <c r="E332" s="199" t="str">
        <f>IF(F332&lt;&gt;"","Matchweek " &amp; FixtureCalc!AK329,"")</f>
        <v/>
      </c>
      <c r="F332" s="199" t="str">
        <f>FixtureCalc!AL329</f>
        <v/>
      </c>
      <c r="G332" s="289" t="str">
        <f>FixtureCalc!AM329</f>
        <v/>
      </c>
      <c r="H332" s="91"/>
      <c r="I332" s="171" t="str">
        <f t="shared" si="10"/>
        <v/>
      </c>
      <c r="J332" s="91"/>
      <c r="K332" s="294" t="str">
        <f>FixtureCalc!AN329</f>
        <v/>
      </c>
      <c r="L332" s="199" t="str">
        <f>IFERROR(INDEX(FixtureCalc!$AX$4:$AX$83,MATCH(FixtureCalc!AM329,FixtureCalc!$AW$4:$AW$83,0),1),"")</f>
        <v/>
      </c>
      <c r="M332" s="39"/>
    </row>
    <row r="333" spans="2:13" ht="20.100000000000001" customHeight="1" x14ac:dyDescent="0.25">
      <c r="B333" s="13"/>
      <c r="C333" s="98"/>
      <c r="D333" s="171" t="str">
        <f t="shared" si="11"/>
        <v/>
      </c>
      <c r="E333" s="199" t="str">
        <f>IF(F333&lt;&gt;"","Matchweek " &amp; FixtureCalc!AK330,"")</f>
        <v/>
      </c>
      <c r="F333" s="199" t="str">
        <f>FixtureCalc!AL330</f>
        <v/>
      </c>
      <c r="G333" s="289" t="str">
        <f>FixtureCalc!AM330</f>
        <v/>
      </c>
      <c r="H333" s="91"/>
      <c r="I333" s="171" t="str">
        <f t="shared" si="10"/>
        <v/>
      </c>
      <c r="J333" s="91"/>
      <c r="K333" s="294" t="str">
        <f>FixtureCalc!AN330</f>
        <v/>
      </c>
      <c r="L333" s="199" t="str">
        <f>IFERROR(INDEX(FixtureCalc!$AX$4:$AX$83,MATCH(FixtureCalc!AM330,FixtureCalc!$AW$4:$AW$83,0),1),"")</f>
        <v/>
      </c>
      <c r="M333" s="39"/>
    </row>
    <row r="334" spans="2:13" ht="20.100000000000001" customHeight="1" x14ac:dyDescent="0.25">
      <c r="B334" s="13"/>
      <c r="C334" s="98"/>
      <c r="D334" s="171" t="str">
        <f t="shared" si="11"/>
        <v/>
      </c>
      <c r="E334" s="199" t="str">
        <f>IF(F334&lt;&gt;"","Matchweek " &amp; FixtureCalc!AK331,"")</f>
        <v/>
      </c>
      <c r="F334" s="199" t="str">
        <f>FixtureCalc!AL331</f>
        <v/>
      </c>
      <c r="G334" s="289" t="str">
        <f>FixtureCalc!AM331</f>
        <v/>
      </c>
      <c r="H334" s="91"/>
      <c r="I334" s="171" t="str">
        <f t="shared" si="10"/>
        <v/>
      </c>
      <c r="J334" s="91"/>
      <c r="K334" s="294" t="str">
        <f>FixtureCalc!AN331</f>
        <v/>
      </c>
      <c r="L334" s="199" t="str">
        <f>IFERROR(INDEX(FixtureCalc!$AX$4:$AX$83,MATCH(FixtureCalc!AM331,FixtureCalc!$AW$4:$AW$83,0),1),"")</f>
        <v/>
      </c>
      <c r="M334" s="39"/>
    </row>
    <row r="335" spans="2:13" ht="20.100000000000001" customHeight="1" x14ac:dyDescent="0.25">
      <c r="B335" s="13"/>
      <c r="C335" s="98"/>
      <c r="D335" s="171" t="str">
        <f t="shared" si="11"/>
        <v/>
      </c>
      <c r="E335" s="199" t="str">
        <f>IF(F335&lt;&gt;"","Matchweek " &amp; FixtureCalc!AK332,"")</f>
        <v/>
      </c>
      <c r="F335" s="199" t="str">
        <f>FixtureCalc!AL332</f>
        <v/>
      </c>
      <c r="G335" s="289" t="str">
        <f>FixtureCalc!AM332</f>
        <v/>
      </c>
      <c r="H335" s="91"/>
      <c r="I335" s="171" t="str">
        <f t="shared" si="10"/>
        <v/>
      </c>
      <c r="J335" s="91"/>
      <c r="K335" s="294" t="str">
        <f>FixtureCalc!AN332</f>
        <v/>
      </c>
      <c r="L335" s="199" t="str">
        <f>IFERROR(INDEX(FixtureCalc!$AX$4:$AX$83,MATCH(FixtureCalc!AM332,FixtureCalc!$AW$4:$AW$83,0),1),"")</f>
        <v/>
      </c>
      <c r="M335" s="39"/>
    </row>
    <row r="336" spans="2:13" ht="20.100000000000001" customHeight="1" x14ac:dyDescent="0.25">
      <c r="B336" s="13"/>
      <c r="C336" s="98"/>
      <c r="D336" s="171" t="str">
        <f t="shared" si="11"/>
        <v/>
      </c>
      <c r="E336" s="199" t="str">
        <f>IF(F336&lt;&gt;"","Matchweek " &amp; FixtureCalc!AK333,"")</f>
        <v/>
      </c>
      <c r="F336" s="199" t="str">
        <f>FixtureCalc!AL333</f>
        <v/>
      </c>
      <c r="G336" s="289" t="str">
        <f>FixtureCalc!AM333</f>
        <v/>
      </c>
      <c r="H336" s="91"/>
      <c r="I336" s="171" t="str">
        <f t="shared" si="10"/>
        <v/>
      </c>
      <c r="J336" s="91"/>
      <c r="K336" s="294" t="str">
        <f>FixtureCalc!AN333</f>
        <v/>
      </c>
      <c r="L336" s="199" t="str">
        <f>IFERROR(INDEX(FixtureCalc!$AX$4:$AX$83,MATCH(FixtureCalc!AM333,FixtureCalc!$AW$4:$AW$83,0),1),"")</f>
        <v/>
      </c>
      <c r="M336" s="39"/>
    </row>
    <row r="337" spans="2:13" ht="20.100000000000001" customHeight="1" x14ac:dyDescent="0.25">
      <c r="B337" s="13"/>
      <c r="C337" s="98"/>
      <c r="D337" s="171" t="str">
        <f t="shared" si="11"/>
        <v/>
      </c>
      <c r="E337" s="199" t="str">
        <f>IF(F337&lt;&gt;"","Matchweek " &amp; FixtureCalc!AK334,"")</f>
        <v/>
      </c>
      <c r="F337" s="199" t="str">
        <f>FixtureCalc!AL334</f>
        <v/>
      </c>
      <c r="G337" s="289" t="str">
        <f>FixtureCalc!AM334</f>
        <v/>
      </c>
      <c r="H337" s="91"/>
      <c r="I337" s="171" t="str">
        <f t="shared" si="10"/>
        <v/>
      </c>
      <c r="J337" s="91"/>
      <c r="K337" s="294" t="str">
        <f>FixtureCalc!AN334</f>
        <v/>
      </c>
      <c r="L337" s="199" t="str">
        <f>IFERROR(INDEX(FixtureCalc!$AX$4:$AX$83,MATCH(FixtureCalc!AM334,FixtureCalc!$AW$4:$AW$83,0),1),"")</f>
        <v/>
      </c>
      <c r="M337" s="39"/>
    </row>
    <row r="338" spans="2:13" ht="20.100000000000001" customHeight="1" x14ac:dyDescent="0.25">
      <c r="B338" s="13"/>
      <c r="C338" s="98"/>
      <c r="D338" s="171" t="str">
        <f t="shared" si="11"/>
        <v/>
      </c>
      <c r="E338" s="199" t="str">
        <f>IF(F338&lt;&gt;"","Matchweek " &amp; FixtureCalc!AK335,"")</f>
        <v/>
      </c>
      <c r="F338" s="199" t="str">
        <f>FixtureCalc!AL335</f>
        <v/>
      </c>
      <c r="G338" s="289" t="str">
        <f>FixtureCalc!AM335</f>
        <v/>
      </c>
      <c r="H338" s="91"/>
      <c r="I338" s="171" t="str">
        <f t="shared" si="10"/>
        <v/>
      </c>
      <c r="J338" s="91"/>
      <c r="K338" s="294" t="str">
        <f>FixtureCalc!AN335</f>
        <v/>
      </c>
      <c r="L338" s="199" t="str">
        <f>IFERROR(INDEX(FixtureCalc!$AX$4:$AX$83,MATCH(FixtureCalc!AM335,FixtureCalc!$AW$4:$AW$83,0),1),"")</f>
        <v/>
      </c>
      <c r="M338" s="39"/>
    </row>
    <row r="339" spans="2:13" ht="20.100000000000001" customHeight="1" x14ac:dyDescent="0.25">
      <c r="B339" s="13"/>
      <c r="C339" s="98"/>
      <c r="D339" s="171" t="str">
        <f t="shared" si="11"/>
        <v/>
      </c>
      <c r="E339" s="199" t="str">
        <f>IF(F339&lt;&gt;"","Matchweek " &amp; FixtureCalc!AK336,"")</f>
        <v/>
      </c>
      <c r="F339" s="199" t="str">
        <f>FixtureCalc!AL336</f>
        <v/>
      </c>
      <c r="G339" s="289" t="str">
        <f>FixtureCalc!AM336</f>
        <v/>
      </c>
      <c r="H339" s="91"/>
      <c r="I339" s="171" t="str">
        <f t="shared" si="10"/>
        <v/>
      </c>
      <c r="J339" s="91"/>
      <c r="K339" s="294" t="str">
        <f>FixtureCalc!AN336</f>
        <v/>
      </c>
      <c r="L339" s="199" t="str">
        <f>IFERROR(INDEX(FixtureCalc!$AX$4:$AX$83,MATCH(FixtureCalc!AM336,FixtureCalc!$AW$4:$AW$83,0),1),"")</f>
        <v/>
      </c>
      <c r="M339" s="39"/>
    </row>
    <row r="340" spans="2:13" ht="20.100000000000001" customHeight="1" x14ac:dyDescent="0.25">
      <c r="B340" s="13"/>
      <c r="C340" s="98"/>
      <c r="D340" s="171" t="str">
        <f t="shared" si="11"/>
        <v/>
      </c>
      <c r="E340" s="199" t="str">
        <f>IF(F340&lt;&gt;"","Matchweek " &amp; FixtureCalc!AK337,"")</f>
        <v/>
      </c>
      <c r="F340" s="199" t="str">
        <f>FixtureCalc!AL337</f>
        <v/>
      </c>
      <c r="G340" s="289" t="str">
        <f>FixtureCalc!AM337</f>
        <v/>
      </c>
      <c r="H340" s="91"/>
      <c r="I340" s="171" t="str">
        <f t="shared" si="10"/>
        <v/>
      </c>
      <c r="J340" s="91"/>
      <c r="K340" s="294" t="str">
        <f>FixtureCalc!AN337</f>
        <v/>
      </c>
      <c r="L340" s="199" t="str">
        <f>IFERROR(INDEX(FixtureCalc!$AX$4:$AX$83,MATCH(FixtureCalc!AM337,FixtureCalc!$AW$4:$AW$83,0),1),"")</f>
        <v/>
      </c>
      <c r="M340" s="39"/>
    </row>
    <row r="341" spans="2:13" ht="20.100000000000001" customHeight="1" x14ac:dyDescent="0.25">
      <c r="B341" s="13"/>
      <c r="C341" s="98"/>
      <c r="D341" s="171" t="str">
        <f t="shared" si="11"/>
        <v/>
      </c>
      <c r="E341" s="199" t="str">
        <f>IF(F341&lt;&gt;"","Matchweek " &amp; FixtureCalc!AK338,"")</f>
        <v/>
      </c>
      <c r="F341" s="199" t="str">
        <f>FixtureCalc!AL338</f>
        <v/>
      </c>
      <c r="G341" s="289" t="str">
        <f>FixtureCalc!AM338</f>
        <v/>
      </c>
      <c r="H341" s="91"/>
      <c r="I341" s="171" t="str">
        <f t="shared" si="10"/>
        <v/>
      </c>
      <c r="J341" s="91"/>
      <c r="K341" s="294" t="str">
        <f>FixtureCalc!AN338</f>
        <v/>
      </c>
      <c r="L341" s="199" t="str">
        <f>IFERROR(INDEX(FixtureCalc!$AX$4:$AX$83,MATCH(FixtureCalc!AM338,FixtureCalc!$AW$4:$AW$83,0),1),"")</f>
        <v/>
      </c>
      <c r="M341" s="39"/>
    </row>
    <row r="342" spans="2:13" ht="20.100000000000001" customHeight="1" x14ac:dyDescent="0.25">
      <c r="B342" s="13"/>
      <c r="C342" s="98"/>
      <c r="D342" s="171" t="str">
        <f t="shared" si="11"/>
        <v/>
      </c>
      <c r="E342" s="199" t="str">
        <f>IF(F342&lt;&gt;"","Matchweek " &amp; FixtureCalc!AK339,"")</f>
        <v/>
      </c>
      <c r="F342" s="199" t="str">
        <f>FixtureCalc!AL339</f>
        <v/>
      </c>
      <c r="G342" s="289" t="str">
        <f>FixtureCalc!AM339</f>
        <v/>
      </c>
      <c r="H342" s="91"/>
      <c r="I342" s="171" t="str">
        <f t="shared" si="10"/>
        <v/>
      </c>
      <c r="J342" s="91"/>
      <c r="K342" s="294" t="str">
        <f>FixtureCalc!AN339</f>
        <v/>
      </c>
      <c r="L342" s="199" t="str">
        <f>IFERROR(INDEX(FixtureCalc!$AX$4:$AX$83,MATCH(FixtureCalc!AM339,FixtureCalc!$AW$4:$AW$83,0),1),"")</f>
        <v/>
      </c>
      <c r="M342" s="39"/>
    </row>
    <row r="343" spans="2:13" ht="20.100000000000001" customHeight="1" x14ac:dyDescent="0.25">
      <c r="B343" s="13"/>
      <c r="C343" s="98"/>
      <c r="D343" s="171" t="str">
        <f t="shared" si="11"/>
        <v/>
      </c>
      <c r="E343" s="199" t="str">
        <f>IF(F343&lt;&gt;"","Matchweek " &amp; FixtureCalc!AK340,"")</f>
        <v/>
      </c>
      <c r="F343" s="199" t="str">
        <f>FixtureCalc!AL340</f>
        <v/>
      </c>
      <c r="G343" s="289" t="str">
        <f>FixtureCalc!AM340</f>
        <v/>
      </c>
      <c r="H343" s="91"/>
      <c r="I343" s="171" t="str">
        <f t="shared" si="10"/>
        <v/>
      </c>
      <c r="J343" s="91"/>
      <c r="K343" s="294" t="str">
        <f>FixtureCalc!AN340</f>
        <v/>
      </c>
      <c r="L343" s="199" t="str">
        <f>IFERROR(INDEX(FixtureCalc!$AX$4:$AX$83,MATCH(FixtureCalc!AM340,FixtureCalc!$AW$4:$AW$83,0),1),"")</f>
        <v/>
      </c>
      <c r="M343" s="39"/>
    </row>
    <row r="344" spans="2:13" ht="20.100000000000001" customHeight="1" x14ac:dyDescent="0.25">
      <c r="B344" s="13"/>
      <c r="C344" s="98"/>
      <c r="D344" s="171" t="str">
        <f t="shared" si="11"/>
        <v/>
      </c>
      <c r="E344" s="199" t="str">
        <f>IF(F344&lt;&gt;"","Matchweek " &amp; FixtureCalc!AK341,"")</f>
        <v/>
      </c>
      <c r="F344" s="199" t="str">
        <f>FixtureCalc!AL341</f>
        <v/>
      </c>
      <c r="G344" s="289" t="str">
        <f>FixtureCalc!AM341</f>
        <v/>
      </c>
      <c r="H344" s="91"/>
      <c r="I344" s="171" t="str">
        <f t="shared" si="10"/>
        <v/>
      </c>
      <c r="J344" s="91"/>
      <c r="K344" s="294" t="str">
        <f>FixtureCalc!AN341</f>
        <v/>
      </c>
      <c r="L344" s="199" t="str">
        <f>IFERROR(INDEX(FixtureCalc!$AX$4:$AX$83,MATCH(FixtureCalc!AM341,FixtureCalc!$AW$4:$AW$83,0),1),"")</f>
        <v/>
      </c>
      <c r="M344" s="39"/>
    </row>
    <row r="345" spans="2:13" ht="20.100000000000001" customHeight="1" x14ac:dyDescent="0.25">
      <c r="B345" s="13"/>
      <c r="C345" s="98"/>
      <c r="D345" s="171" t="str">
        <f t="shared" si="11"/>
        <v/>
      </c>
      <c r="E345" s="199" t="str">
        <f>IF(F345&lt;&gt;"","Matchweek " &amp; FixtureCalc!AK342,"")</f>
        <v/>
      </c>
      <c r="F345" s="199" t="str">
        <f>FixtureCalc!AL342</f>
        <v/>
      </c>
      <c r="G345" s="289" t="str">
        <f>FixtureCalc!AM342</f>
        <v/>
      </c>
      <c r="H345" s="91"/>
      <c r="I345" s="171" t="str">
        <f t="shared" si="10"/>
        <v/>
      </c>
      <c r="J345" s="91"/>
      <c r="K345" s="294" t="str">
        <f>FixtureCalc!AN342</f>
        <v/>
      </c>
      <c r="L345" s="199" t="str">
        <f>IFERROR(INDEX(FixtureCalc!$AX$4:$AX$83,MATCH(FixtureCalc!AM342,FixtureCalc!$AW$4:$AW$83,0),1),"")</f>
        <v/>
      </c>
      <c r="M345" s="39"/>
    </row>
    <row r="346" spans="2:13" ht="20.100000000000001" customHeight="1" x14ac:dyDescent="0.25">
      <c r="B346" s="13"/>
      <c r="C346" s="98"/>
      <c r="D346" s="171" t="str">
        <f t="shared" si="11"/>
        <v/>
      </c>
      <c r="E346" s="199" t="str">
        <f>IF(F346&lt;&gt;"","Matchweek " &amp; FixtureCalc!AK343,"")</f>
        <v/>
      </c>
      <c r="F346" s="199" t="str">
        <f>FixtureCalc!AL343</f>
        <v/>
      </c>
      <c r="G346" s="289" t="str">
        <f>FixtureCalc!AM343</f>
        <v/>
      </c>
      <c r="H346" s="91"/>
      <c r="I346" s="171" t="str">
        <f t="shared" si="10"/>
        <v/>
      </c>
      <c r="J346" s="91"/>
      <c r="K346" s="294" t="str">
        <f>FixtureCalc!AN343</f>
        <v/>
      </c>
      <c r="L346" s="199" t="str">
        <f>IFERROR(INDEX(FixtureCalc!$AX$4:$AX$83,MATCH(FixtureCalc!AM343,FixtureCalc!$AW$4:$AW$83,0),1),"")</f>
        <v/>
      </c>
      <c r="M346" s="39"/>
    </row>
    <row r="347" spans="2:13" ht="20.100000000000001" customHeight="1" x14ac:dyDescent="0.25">
      <c r="B347" s="13"/>
      <c r="C347" s="98"/>
      <c r="D347" s="171" t="str">
        <f t="shared" si="11"/>
        <v/>
      </c>
      <c r="E347" s="199" t="str">
        <f>IF(F347&lt;&gt;"","Matchweek " &amp; FixtureCalc!AK344,"")</f>
        <v/>
      </c>
      <c r="F347" s="199" t="str">
        <f>FixtureCalc!AL344</f>
        <v/>
      </c>
      <c r="G347" s="289" t="str">
        <f>FixtureCalc!AM344</f>
        <v/>
      </c>
      <c r="H347" s="91"/>
      <c r="I347" s="171" t="str">
        <f t="shared" si="10"/>
        <v/>
      </c>
      <c r="J347" s="91"/>
      <c r="K347" s="294" t="str">
        <f>FixtureCalc!AN344</f>
        <v/>
      </c>
      <c r="L347" s="199" t="str">
        <f>IFERROR(INDEX(FixtureCalc!$AX$4:$AX$83,MATCH(FixtureCalc!AM344,FixtureCalc!$AW$4:$AW$83,0),1),"")</f>
        <v/>
      </c>
      <c r="M347" s="39"/>
    </row>
    <row r="348" spans="2:13" ht="20.100000000000001" customHeight="1" x14ac:dyDescent="0.25">
      <c r="B348" s="13"/>
      <c r="C348" s="98"/>
      <c r="D348" s="171" t="str">
        <f t="shared" si="11"/>
        <v/>
      </c>
      <c r="E348" s="199" t="str">
        <f>IF(F348&lt;&gt;"","Matchweek " &amp; FixtureCalc!AK345,"")</f>
        <v/>
      </c>
      <c r="F348" s="199" t="str">
        <f>FixtureCalc!AL345</f>
        <v/>
      </c>
      <c r="G348" s="289" t="str">
        <f>FixtureCalc!AM345</f>
        <v/>
      </c>
      <c r="H348" s="91"/>
      <c r="I348" s="171" t="str">
        <f t="shared" si="10"/>
        <v/>
      </c>
      <c r="J348" s="91"/>
      <c r="K348" s="294" t="str">
        <f>FixtureCalc!AN345</f>
        <v/>
      </c>
      <c r="L348" s="199" t="str">
        <f>IFERROR(INDEX(FixtureCalc!$AX$4:$AX$83,MATCH(FixtureCalc!AM345,FixtureCalc!$AW$4:$AW$83,0),1),"")</f>
        <v/>
      </c>
      <c r="M348" s="39"/>
    </row>
    <row r="349" spans="2:13" ht="20.100000000000001" customHeight="1" x14ac:dyDescent="0.25">
      <c r="B349" s="13"/>
      <c r="C349" s="98"/>
      <c r="D349" s="171" t="str">
        <f t="shared" si="11"/>
        <v/>
      </c>
      <c r="E349" s="199" t="str">
        <f>IF(F349&lt;&gt;"","Matchweek " &amp; FixtureCalc!AK346,"")</f>
        <v/>
      </c>
      <c r="F349" s="199" t="str">
        <f>FixtureCalc!AL346</f>
        <v/>
      </c>
      <c r="G349" s="289" t="str">
        <f>FixtureCalc!AM346</f>
        <v/>
      </c>
      <c r="H349" s="91"/>
      <c r="I349" s="171" t="str">
        <f t="shared" si="10"/>
        <v/>
      </c>
      <c r="J349" s="91"/>
      <c r="K349" s="294" t="str">
        <f>FixtureCalc!AN346</f>
        <v/>
      </c>
      <c r="L349" s="199" t="str">
        <f>IFERROR(INDEX(FixtureCalc!$AX$4:$AX$83,MATCH(FixtureCalc!AM346,FixtureCalc!$AW$4:$AW$83,0),1),"")</f>
        <v/>
      </c>
      <c r="M349" s="39"/>
    </row>
    <row r="350" spans="2:13" ht="20.100000000000001" customHeight="1" x14ac:dyDescent="0.25">
      <c r="B350" s="13"/>
      <c r="C350" s="98"/>
      <c r="D350" s="171" t="str">
        <f t="shared" si="11"/>
        <v/>
      </c>
      <c r="E350" s="199" t="str">
        <f>IF(F350&lt;&gt;"","Matchweek " &amp; FixtureCalc!AK347,"")</f>
        <v/>
      </c>
      <c r="F350" s="199" t="str">
        <f>FixtureCalc!AL347</f>
        <v/>
      </c>
      <c r="G350" s="289" t="str">
        <f>FixtureCalc!AM347</f>
        <v/>
      </c>
      <c r="H350" s="91"/>
      <c r="I350" s="171" t="str">
        <f t="shared" si="10"/>
        <v/>
      </c>
      <c r="J350" s="91"/>
      <c r="K350" s="294" t="str">
        <f>FixtureCalc!AN347</f>
        <v/>
      </c>
      <c r="L350" s="199" t="str">
        <f>IFERROR(INDEX(FixtureCalc!$AX$4:$AX$83,MATCH(FixtureCalc!AM347,FixtureCalc!$AW$4:$AW$83,0),1),"")</f>
        <v/>
      </c>
      <c r="M350" s="39"/>
    </row>
    <row r="351" spans="2:13" ht="20.100000000000001" customHeight="1" x14ac:dyDescent="0.25">
      <c r="B351" s="13"/>
      <c r="C351" s="98"/>
      <c r="D351" s="171" t="str">
        <f t="shared" si="11"/>
        <v/>
      </c>
      <c r="E351" s="199" t="str">
        <f>IF(F351&lt;&gt;"","Matchweek " &amp; FixtureCalc!AK348,"")</f>
        <v/>
      </c>
      <c r="F351" s="199" t="str">
        <f>FixtureCalc!AL348</f>
        <v/>
      </c>
      <c r="G351" s="289" t="str">
        <f>FixtureCalc!AM348</f>
        <v/>
      </c>
      <c r="H351" s="91"/>
      <c r="I351" s="171" t="str">
        <f t="shared" si="10"/>
        <v/>
      </c>
      <c r="J351" s="91"/>
      <c r="K351" s="294" t="str">
        <f>FixtureCalc!AN348</f>
        <v/>
      </c>
      <c r="L351" s="199" t="str">
        <f>IFERROR(INDEX(FixtureCalc!$AX$4:$AX$83,MATCH(FixtureCalc!AM348,FixtureCalc!$AW$4:$AW$83,0),1),"")</f>
        <v/>
      </c>
      <c r="M351" s="39"/>
    </row>
    <row r="352" spans="2:13" ht="20.100000000000001" customHeight="1" x14ac:dyDescent="0.25">
      <c r="B352" s="13"/>
      <c r="C352" s="98"/>
      <c r="D352" s="171" t="str">
        <f t="shared" si="11"/>
        <v/>
      </c>
      <c r="E352" s="199" t="str">
        <f>IF(F352&lt;&gt;"","Matchweek " &amp; FixtureCalc!AK349,"")</f>
        <v/>
      </c>
      <c r="F352" s="199" t="str">
        <f>FixtureCalc!AL349</f>
        <v/>
      </c>
      <c r="G352" s="289" t="str">
        <f>FixtureCalc!AM349</f>
        <v/>
      </c>
      <c r="H352" s="91"/>
      <c r="I352" s="171" t="str">
        <f t="shared" si="10"/>
        <v/>
      </c>
      <c r="J352" s="91"/>
      <c r="K352" s="294" t="str">
        <f>FixtureCalc!AN349</f>
        <v/>
      </c>
      <c r="L352" s="199" t="str">
        <f>IFERROR(INDEX(FixtureCalc!$AX$4:$AX$83,MATCH(FixtureCalc!AM349,FixtureCalc!$AW$4:$AW$83,0),1),"")</f>
        <v/>
      </c>
      <c r="M352" s="39"/>
    </row>
    <row r="353" spans="2:13" ht="20.100000000000001" customHeight="1" x14ac:dyDescent="0.25">
      <c r="B353" s="13"/>
      <c r="C353" s="98"/>
      <c r="D353" s="171" t="str">
        <f t="shared" si="11"/>
        <v/>
      </c>
      <c r="E353" s="199" t="str">
        <f>IF(F353&lt;&gt;"","Matchweek " &amp; FixtureCalc!AK350,"")</f>
        <v/>
      </c>
      <c r="F353" s="199" t="str">
        <f>FixtureCalc!AL350</f>
        <v/>
      </c>
      <c r="G353" s="289" t="str">
        <f>FixtureCalc!AM350</f>
        <v/>
      </c>
      <c r="H353" s="91"/>
      <c r="I353" s="171" t="str">
        <f t="shared" si="10"/>
        <v/>
      </c>
      <c r="J353" s="91"/>
      <c r="K353" s="294" t="str">
        <f>FixtureCalc!AN350</f>
        <v/>
      </c>
      <c r="L353" s="199" t="str">
        <f>IFERROR(INDEX(FixtureCalc!$AX$4:$AX$83,MATCH(FixtureCalc!AM350,FixtureCalc!$AW$4:$AW$83,0),1),"")</f>
        <v/>
      </c>
      <c r="M353" s="39"/>
    </row>
    <row r="354" spans="2:13" ht="20.100000000000001" customHeight="1" x14ac:dyDescent="0.25">
      <c r="B354" s="13"/>
      <c r="C354" s="98"/>
      <c r="D354" s="171" t="str">
        <f t="shared" si="11"/>
        <v/>
      </c>
      <c r="E354" s="199" t="str">
        <f>IF(F354&lt;&gt;"","Matchweek " &amp; FixtureCalc!AK351,"")</f>
        <v/>
      </c>
      <c r="F354" s="199" t="str">
        <f>FixtureCalc!AL351</f>
        <v/>
      </c>
      <c r="G354" s="289" t="str">
        <f>FixtureCalc!AM351</f>
        <v/>
      </c>
      <c r="H354" s="91"/>
      <c r="I354" s="171" t="str">
        <f t="shared" si="10"/>
        <v/>
      </c>
      <c r="J354" s="91"/>
      <c r="K354" s="294" t="str">
        <f>FixtureCalc!AN351</f>
        <v/>
      </c>
      <c r="L354" s="199" t="str">
        <f>IFERROR(INDEX(FixtureCalc!$AX$4:$AX$83,MATCH(FixtureCalc!AM351,FixtureCalc!$AW$4:$AW$83,0),1),"")</f>
        <v/>
      </c>
      <c r="M354" s="39"/>
    </row>
    <row r="355" spans="2:13" ht="20.100000000000001" customHeight="1" x14ac:dyDescent="0.25">
      <c r="B355" s="13"/>
      <c r="C355" s="98"/>
      <c r="D355" s="171" t="str">
        <f t="shared" si="11"/>
        <v/>
      </c>
      <c r="E355" s="199" t="str">
        <f>IF(F355&lt;&gt;"","Matchweek " &amp; FixtureCalc!AK352,"")</f>
        <v/>
      </c>
      <c r="F355" s="199" t="str">
        <f>FixtureCalc!AL352</f>
        <v/>
      </c>
      <c r="G355" s="289" t="str">
        <f>FixtureCalc!AM352</f>
        <v/>
      </c>
      <c r="H355" s="91"/>
      <c r="I355" s="171" t="str">
        <f t="shared" si="10"/>
        <v/>
      </c>
      <c r="J355" s="91"/>
      <c r="K355" s="294" t="str">
        <f>FixtureCalc!AN352</f>
        <v/>
      </c>
      <c r="L355" s="199" t="str">
        <f>IFERROR(INDEX(FixtureCalc!$AX$4:$AX$83,MATCH(FixtureCalc!AM352,FixtureCalc!$AW$4:$AW$83,0),1),"")</f>
        <v/>
      </c>
      <c r="M355" s="39"/>
    </row>
    <row r="356" spans="2:13" ht="20.100000000000001" customHeight="1" x14ac:dyDescent="0.25">
      <c r="B356" s="13"/>
      <c r="C356" s="98"/>
      <c r="D356" s="171" t="str">
        <f t="shared" si="11"/>
        <v/>
      </c>
      <c r="E356" s="199" t="str">
        <f>IF(F356&lt;&gt;"","Matchweek " &amp; FixtureCalc!AK353,"")</f>
        <v/>
      </c>
      <c r="F356" s="199" t="str">
        <f>FixtureCalc!AL353</f>
        <v/>
      </c>
      <c r="G356" s="289" t="str">
        <f>FixtureCalc!AM353</f>
        <v/>
      </c>
      <c r="H356" s="91"/>
      <c r="I356" s="171" t="str">
        <f t="shared" si="10"/>
        <v/>
      </c>
      <c r="J356" s="91"/>
      <c r="K356" s="294" t="str">
        <f>FixtureCalc!AN353</f>
        <v/>
      </c>
      <c r="L356" s="199" t="str">
        <f>IFERROR(INDEX(FixtureCalc!$AX$4:$AX$83,MATCH(FixtureCalc!AM353,FixtureCalc!$AW$4:$AW$83,0),1),"")</f>
        <v/>
      </c>
      <c r="M356" s="39"/>
    </row>
    <row r="357" spans="2:13" ht="20.100000000000001" customHeight="1" x14ac:dyDescent="0.25">
      <c r="B357" s="13"/>
      <c r="C357" s="98"/>
      <c r="D357" s="171" t="str">
        <f t="shared" si="11"/>
        <v/>
      </c>
      <c r="E357" s="199" t="str">
        <f>IF(F357&lt;&gt;"","Matchweek " &amp; FixtureCalc!AK354,"")</f>
        <v/>
      </c>
      <c r="F357" s="199" t="str">
        <f>FixtureCalc!AL354</f>
        <v/>
      </c>
      <c r="G357" s="289" t="str">
        <f>FixtureCalc!AM354</f>
        <v/>
      </c>
      <c r="H357" s="91"/>
      <c r="I357" s="171" t="str">
        <f t="shared" si="10"/>
        <v/>
      </c>
      <c r="J357" s="91"/>
      <c r="K357" s="294" t="str">
        <f>FixtureCalc!AN354</f>
        <v/>
      </c>
      <c r="L357" s="199" t="str">
        <f>IFERROR(INDEX(FixtureCalc!$AX$4:$AX$83,MATCH(FixtureCalc!AM354,FixtureCalc!$AW$4:$AW$83,0),1),"")</f>
        <v/>
      </c>
      <c r="M357" s="39"/>
    </row>
    <row r="358" spans="2:13" ht="20.100000000000001" customHeight="1" x14ac:dyDescent="0.25">
      <c r="B358" s="13"/>
      <c r="C358" s="98"/>
      <c r="D358" s="171" t="str">
        <f t="shared" si="11"/>
        <v/>
      </c>
      <c r="E358" s="199" t="str">
        <f>IF(F358&lt;&gt;"","Matchweek " &amp; FixtureCalc!AK355,"")</f>
        <v/>
      </c>
      <c r="F358" s="199" t="str">
        <f>FixtureCalc!AL355</f>
        <v/>
      </c>
      <c r="G358" s="289" t="str">
        <f>FixtureCalc!AM355</f>
        <v/>
      </c>
      <c r="H358" s="91"/>
      <c r="I358" s="171" t="str">
        <f t="shared" si="10"/>
        <v/>
      </c>
      <c r="J358" s="91"/>
      <c r="K358" s="294" t="str">
        <f>FixtureCalc!AN355</f>
        <v/>
      </c>
      <c r="L358" s="199" t="str">
        <f>IFERROR(INDEX(FixtureCalc!$AX$4:$AX$83,MATCH(FixtureCalc!AM355,FixtureCalc!$AW$4:$AW$83,0),1),"")</f>
        <v/>
      </c>
      <c r="M358" s="39"/>
    </row>
    <row r="359" spans="2:13" ht="20.100000000000001" customHeight="1" x14ac:dyDescent="0.25">
      <c r="B359" s="13"/>
      <c r="C359" s="98"/>
      <c r="D359" s="171" t="str">
        <f t="shared" si="11"/>
        <v/>
      </c>
      <c r="E359" s="199" t="str">
        <f>IF(F359&lt;&gt;"","Matchweek " &amp; FixtureCalc!AK356,"")</f>
        <v/>
      </c>
      <c r="F359" s="199" t="str">
        <f>FixtureCalc!AL356</f>
        <v/>
      </c>
      <c r="G359" s="289" t="str">
        <f>FixtureCalc!AM356</f>
        <v/>
      </c>
      <c r="H359" s="91"/>
      <c r="I359" s="171" t="str">
        <f t="shared" si="10"/>
        <v/>
      </c>
      <c r="J359" s="91"/>
      <c r="K359" s="294" t="str">
        <f>FixtureCalc!AN356</f>
        <v/>
      </c>
      <c r="L359" s="199" t="str">
        <f>IFERROR(INDEX(FixtureCalc!$AX$4:$AX$83,MATCH(FixtureCalc!AM356,FixtureCalc!$AW$4:$AW$83,0),1),"")</f>
        <v/>
      </c>
      <c r="M359" s="39"/>
    </row>
    <row r="360" spans="2:13" ht="20.100000000000001" customHeight="1" x14ac:dyDescent="0.25">
      <c r="B360" s="13"/>
      <c r="C360" s="98"/>
      <c r="D360" s="171" t="str">
        <f t="shared" si="11"/>
        <v/>
      </c>
      <c r="E360" s="199" t="str">
        <f>IF(F360&lt;&gt;"","Matchweek " &amp; FixtureCalc!AK357,"")</f>
        <v/>
      </c>
      <c r="F360" s="199" t="str">
        <f>FixtureCalc!AL357</f>
        <v/>
      </c>
      <c r="G360" s="289" t="str">
        <f>FixtureCalc!AM357</f>
        <v/>
      </c>
      <c r="H360" s="91"/>
      <c r="I360" s="171" t="str">
        <f t="shared" si="10"/>
        <v/>
      </c>
      <c r="J360" s="91"/>
      <c r="K360" s="294" t="str">
        <f>FixtureCalc!AN357</f>
        <v/>
      </c>
      <c r="L360" s="199" t="str">
        <f>IFERROR(INDEX(FixtureCalc!$AX$4:$AX$83,MATCH(FixtureCalc!AM357,FixtureCalc!$AW$4:$AW$83,0),1),"")</f>
        <v/>
      </c>
      <c r="M360" s="39"/>
    </row>
    <row r="361" spans="2:13" ht="20.100000000000001" customHeight="1" x14ac:dyDescent="0.25">
      <c r="B361" s="13"/>
      <c r="C361" s="98"/>
      <c r="D361" s="171" t="str">
        <f t="shared" si="11"/>
        <v/>
      </c>
      <c r="E361" s="199" t="str">
        <f>IF(F361&lt;&gt;"","Matchweek " &amp; FixtureCalc!AK358,"")</f>
        <v/>
      </c>
      <c r="F361" s="199" t="str">
        <f>FixtureCalc!AL358</f>
        <v/>
      </c>
      <c r="G361" s="289" t="str">
        <f>FixtureCalc!AM358</f>
        <v/>
      </c>
      <c r="H361" s="91"/>
      <c r="I361" s="171" t="str">
        <f t="shared" si="10"/>
        <v/>
      </c>
      <c r="J361" s="91"/>
      <c r="K361" s="294" t="str">
        <f>FixtureCalc!AN358</f>
        <v/>
      </c>
      <c r="L361" s="199" t="str">
        <f>IFERROR(INDEX(FixtureCalc!$AX$4:$AX$83,MATCH(FixtureCalc!AM358,FixtureCalc!$AW$4:$AW$83,0),1),"")</f>
        <v/>
      </c>
      <c r="M361" s="39"/>
    </row>
    <row r="362" spans="2:13" ht="20.100000000000001" customHeight="1" x14ac:dyDescent="0.25">
      <c r="B362" s="13"/>
      <c r="C362" s="98"/>
      <c r="D362" s="171" t="str">
        <f t="shared" si="11"/>
        <v/>
      </c>
      <c r="E362" s="199" t="str">
        <f>IF(F362&lt;&gt;"","Matchweek " &amp; FixtureCalc!AK359,"")</f>
        <v/>
      </c>
      <c r="F362" s="199" t="str">
        <f>FixtureCalc!AL359</f>
        <v/>
      </c>
      <c r="G362" s="289" t="str">
        <f>FixtureCalc!AM359</f>
        <v/>
      </c>
      <c r="H362" s="91"/>
      <c r="I362" s="171" t="str">
        <f t="shared" si="10"/>
        <v/>
      </c>
      <c r="J362" s="91"/>
      <c r="K362" s="294" t="str">
        <f>FixtureCalc!AN359</f>
        <v/>
      </c>
      <c r="L362" s="199" t="str">
        <f>IFERROR(INDEX(FixtureCalc!$AX$4:$AX$83,MATCH(FixtureCalc!AM359,FixtureCalc!$AW$4:$AW$83,0),1),"")</f>
        <v/>
      </c>
      <c r="M362" s="39"/>
    </row>
    <row r="363" spans="2:13" ht="20.100000000000001" customHeight="1" x14ac:dyDescent="0.25">
      <c r="B363" s="13"/>
      <c r="C363" s="98"/>
      <c r="D363" s="171" t="str">
        <f t="shared" si="11"/>
        <v/>
      </c>
      <c r="E363" s="199" t="str">
        <f>IF(F363&lt;&gt;"","Matchweek " &amp; FixtureCalc!AK360,"")</f>
        <v/>
      </c>
      <c r="F363" s="199" t="str">
        <f>FixtureCalc!AL360</f>
        <v/>
      </c>
      <c r="G363" s="289" t="str">
        <f>FixtureCalc!AM360</f>
        <v/>
      </c>
      <c r="H363" s="91"/>
      <c r="I363" s="171" t="str">
        <f t="shared" si="10"/>
        <v/>
      </c>
      <c r="J363" s="91"/>
      <c r="K363" s="294" t="str">
        <f>FixtureCalc!AN360</f>
        <v/>
      </c>
      <c r="L363" s="199" t="str">
        <f>IFERROR(INDEX(FixtureCalc!$AX$4:$AX$83,MATCH(FixtureCalc!AM360,FixtureCalc!$AW$4:$AW$83,0),1),"")</f>
        <v/>
      </c>
      <c r="M363" s="39"/>
    </row>
    <row r="364" spans="2:13" ht="20.100000000000001" customHeight="1" x14ac:dyDescent="0.25">
      <c r="B364" s="13"/>
      <c r="C364" s="98"/>
      <c r="D364" s="171" t="str">
        <f t="shared" si="11"/>
        <v/>
      </c>
      <c r="E364" s="199" t="str">
        <f>IF(F364&lt;&gt;"","Matchweek " &amp; FixtureCalc!AK361,"")</f>
        <v/>
      </c>
      <c r="F364" s="199" t="str">
        <f>FixtureCalc!AL361</f>
        <v/>
      </c>
      <c r="G364" s="289" t="str">
        <f>FixtureCalc!AM361</f>
        <v/>
      </c>
      <c r="H364" s="91"/>
      <c r="I364" s="171" t="str">
        <f t="shared" si="10"/>
        <v/>
      </c>
      <c r="J364" s="91"/>
      <c r="K364" s="294" t="str">
        <f>FixtureCalc!AN361</f>
        <v/>
      </c>
      <c r="L364" s="199" t="str">
        <f>IFERROR(INDEX(FixtureCalc!$AX$4:$AX$83,MATCH(FixtureCalc!AM361,FixtureCalc!$AW$4:$AW$83,0),1),"")</f>
        <v/>
      </c>
      <c r="M364" s="39"/>
    </row>
    <row r="365" spans="2:13" ht="20.100000000000001" customHeight="1" x14ac:dyDescent="0.25">
      <c r="B365" s="13"/>
      <c r="C365" s="98"/>
      <c r="D365" s="171" t="str">
        <f t="shared" si="11"/>
        <v/>
      </c>
      <c r="E365" s="199" t="str">
        <f>IF(F365&lt;&gt;"","Matchweek " &amp; FixtureCalc!AK362,"")</f>
        <v/>
      </c>
      <c r="F365" s="199" t="str">
        <f>FixtureCalc!AL362</f>
        <v/>
      </c>
      <c r="G365" s="289" t="str">
        <f>FixtureCalc!AM362</f>
        <v/>
      </c>
      <c r="H365" s="91"/>
      <c r="I365" s="171" t="str">
        <f t="shared" si="10"/>
        <v/>
      </c>
      <c r="J365" s="91"/>
      <c r="K365" s="294" t="str">
        <f>FixtureCalc!AN362</f>
        <v/>
      </c>
      <c r="L365" s="199" t="str">
        <f>IFERROR(INDEX(FixtureCalc!$AX$4:$AX$83,MATCH(FixtureCalc!AM362,FixtureCalc!$AW$4:$AW$83,0),1),"")</f>
        <v/>
      </c>
      <c r="M365" s="39"/>
    </row>
    <row r="366" spans="2:13" ht="20.100000000000001" customHeight="1" x14ac:dyDescent="0.25">
      <c r="B366" s="13"/>
      <c r="C366" s="98"/>
      <c r="D366" s="171" t="str">
        <f t="shared" si="11"/>
        <v/>
      </c>
      <c r="E366" s="199" t="str">
        <f>IF(F366&lt;&gt;"","Matchweek " &amp; FixtureCalc!AK363,"")</f>
        <v/>
      </c>
      <c r="F366" s="199" t="str">
        <f>FixtureCalc!AL363</f>
        <v/>
      </c>
      <c r="G366" s="289" t="str">
        <f>FixtureCalc!AM363</f>
        <v/>
      </c>
      <c r="H366" s="91"/>
      <c r="I366" s="171" t="str">
        <f t="shared" si="10"/>
        <v/>
      </c>
      <c r="J366" s="91"/>
      <c r="K366" s="294" t="str">
        <f>FixtureCalc!AN363</f>
        <v/>
      </c>
      <c r="L366" s="199" t="str">
        <f>IFERROR(INDEX(FixtureCalc!$AX$4:$AX$83,MATCH(FixtureCalc!AM363,FixtureCalc!$AW$4:$AW$83,0),1),"")</f>
        <v/>
      </c>
      <c r="M366" s="39"/>
    </row>
    <row r="367" spans="2:13" ht="20.100000000000001" customHeight="1" x14ac:dyDescent="0.25">
      <c r="B367" s="13"/>
      <c r="C367" s="98"/>
      <c r="D367" s="171" t="str">
        <f t="shared" si="11"/>
        <v/>
      </c>
      <c r="E367" s="199" t="str">
        <f>IF(F367&lt;&gt;"","Matchweek " &amp; FixtureCalc!AK364,"")</f>
        <v/>
      </c>
      <c r="F367" s="199" t="str">
        <f>FixtureCalc!AL364</f>
        <v/>
      </c>
      <c r="G367" s="289" t="str">
        <f>FixtureCalc!AM364</f>
        <v/>
      </c>
      <c r="H367" s="91"/>
      <c r="I367" s="171" t="str">
        <f t="shared" si="10"/>
        <v/>
      </c>
      <c r="J367" s="91"/>
      <c r="K367" s="294" t="str">
        <f>FixtureCalc!AN364</f>
        <v/>
      </c>
      <c r="L367" s="199" t="str">
        <f>IFERROR(INDEX(FixtureCalc!$AX$4:$AX$83,MATCH(FixtureCalc!AM364,FixtureCalc!$AW$4:$AW$83,0),1),"")</f>
        <v/>
      </c>
      <c r="M367" s="39"/>
    </row>
    <row r="368" spans="2:13" ht="20.100000000000001" customHeight="1" x14ac:dyDescent="0.25">
      <c r="B368" s="13"/>
      <c r="C368" s="98"/>
      <c r="D368" s="171" t="str">
        <f t="shared" si="11"/>
        <v/>
      </c>
      <c r="E368" s="199" t="str">
        <f>IF(F368&lt;&gt;"","Matchweek " &amp; FixtureCalc!AK365,"")</f>
        <v/>
      </c>
      <c r="F368" s="199" t="str">
        <f>FixtureCalc!AL365</f>
        <v/>
      </c>
      <c r="G368" s="289" t="str">
        <f>FixtureCalc!AM365</f>
        <v/>
      </c>
      <c r="H368" s="91"/>
      <c r="I368" s="171" t="str">
        <f t="shared" si="10"/>
        <v/>
      </c>
      <c r="J368" s="91"/>
      <c r="K368" s="294" t="str">
        <f>FixtureCalc!AN365</f>
        <v/>
      </c>
      <c r="L368" s="199" t="str">
        <f>IFERROR(INDEX(FixtureCalc!$AX$4:$AX$83,MATCH(FixtureCalc!AM365,FixtureCalc!$AW$4:$AW$83,0),1),"")</f>
        <v/>
      </c>
      <c r="M368" s="39"/>
    </row>
    <row r="369" spans="2:13" ht="20.100000000000001" customHeight="1" x14ac:dyDescent="0.25">
      <c r="B369" s="13"/>
      <c r="C369" s="98"/>
      <c r="D369" s="171" t="str">
        <f t="shared" si="11"/>
        <v/>
      </c>
      <c r="E369" s="199" t="str">
        <f>IF(F369&lt;&gt;"","Matchweek " &amp; FixtureCalc!AK366,"")</f>
        <v/>
      </c>
      <c r="F369" s="199" t="str">
        <f>FixtureCalc!AL366</f>
        <v/>
      </c>
      <c r="G369" s="289" t="str">
        <f>FixtureCalc!AM366</f>
        <v/>
      </c>
      <c r="H369" s="91"/>
      <c r="I369" s="171" t="str">
        <f t="shared" si="10"/>
        <v/>
      </c>
      <c r="J369" s="91"/>
      <c r="K369" s="294" t="str">
        <f>FixtureCalc!AN366</f>
        <v/>
      </c>
      <c r="L369" s="199" t="str">
        <f>IFERROR(INDEX(FixtureCalc!$AX$4:$AX$83,MATCH(FixtureCalc!AM366,FixtureCalc!$AW$4:$AW$83,0),1),"")</f>
        <v/>
      </c>
      <c r="M369" s="39"/>
    </row>
    <row r="370" spans="2:13" ht="20.100000000000001" customHeight="1" x14ac:dyDescent="0.25">
      <c r="B370" s="13"/>
      <c r="C370" s="98"/>
      <c r="D370" s="171" t="str">
        <f t="shared" si="11"/>
        <v/>
      </c>
      <c r="E370" s="199" t="str">
        <f>IF(F370&lt;&gt;"","Matchweek " &amp; FixtureCalc!AK367,"")</f>
        <v/>
      </c>
      <c r="F370" s="199" t="str">
        <f>FixtureCalc!AL367</f>
        <v/>
      </c>
      <c r="G370" s="289" t="str">
        <f>FixtureCalc!AM367</f>
        <v/>
      </c>
      <c r="H370" s="91"/>
      <c r="I370" s="171" t="str">
        <f t="shared" si="10"/>
        <v/>
      </c>
      <c r="J370" s="91"/>
      <c r="K370" s="294" t="str">
        <f>FixtureCalc!AN367</f>
        <v/>
      </c>
      <c r="L370" s="199" t="str">
        <f>IFERROR(INDEX(FixtureCalc!$AX$4:$AX$83,MATCH(FixtureCalc!AM367,FixtureCalc!$AW$4:$AW$83,0),1),"")</f>
        <v/>
      </c>
      <c r="M370" s="39"/>
    </row>
    <row r="371" spans="2:13" ht="20.100000000000001" customHeight="1" x14ac:dyDescent="0.25">
      <c r="B371" s="13"/>
      <c r="C371" s="98"/>
      <c r="D371" s="171" t="str">
        <f t="shared" si="11"/>
        <v/>
      </c>
      <c r="E371" s="199" t="str">
        <f>IF(F371&lt;&gt;"","Matchweek " &amp; FixtureCalc!AK368,"")</f>
        <v/>
      </c>
      <c r="F371" s="199" t="str">
        <f>FixtureCalc!AL368</f>
        <v/>
      </c>
      <c r="G371" s="289" t="str">
        <f>FixtureCalc!AM368</f>
        <v/>
      </c>
      <c r="H371" s="91"/>
      <c r="I371" s="171" t="str">
        <f t="shared" si="10"/>
        <v/>
      </c>
      <c r="J371" s="91"/>
      <c r="K371" s="294" t="str">
        <f>FixtureCalc!AN368</f>
        <v/>
      </c>
      <c r="L371" s="199" t="str">
        <f>IFERROR(INDEX(FixtureCalc!$AX$4:$AX$83,MATCH(FixtureCalc!AM368,FixtureCalc!$AW$4:$AW$83,0),1),"")</f>
        <v/>
      </c>
      <c r="M371" s="39"/>
    </row>
    <row r="372" spans="2:13" ht="20.100000000000001" customHeight="1" x14ac:dyDescent="0.25">
      <c r="B372" s="13"/>
      <c r="C372" s="98"/>
      <c r="D372" s="171" t="str">
        <f t="shared" si="11"/>
        <v/>
      </c>
      <c r="E372" s="199" t="str">
        <f>IF(F372&lt;&gt;"","Matchweek " &amp; FixtureCalc!AK369,"")</f>
        <v/>
      </c>
      <c r="F372" s="199" t="str">
        <f>FixtureCalc!AL369</f>
        <v/>
      </c>
      <c r="G372" s="289" t="str">
        <f>FixtureCalc!AM369</f>
        <v/>
      </c>
      <c r="H372" s="91"/>
      <c r="I372" s="171" t="str">
        <f t="shared" si="10"/>
        <v/>
      </c>
      <c r="J372" s="91"/>
      <c r="K372" s="294" t="str">
        <f>FixtureCalc!AN369</f>
        <v/>
      </c>
      <c r="L372" s="199" t="str">
        <f>IFERROR(INDEX(FixtureCalc!$AX$4:$AX$83,MATCH(FixtureCalc!AM369,FixtureCalc!$AW$4:$AW$83,0),1),"")</f>
        <v/>
      </c>
      <c r="M372" s="39"/>
    </row>
    <row r="373" spans="2:13" ht="20.100000000000001" customHeight="1" x14ac:dyDescent="0.25">
      <c r="B373" s="13"/>
      <c r="C373" s="98"/>
      <c r="D373" s="171" t="str">
        <f t="shared" si="11"/>
        <v/>
      </c>
      <c r="E373" s="199" t="str">
        <f>IF(F373&lt;&gt;"","Matchweek " &amp; FixtureCalc!AK370,"")</f>
        <v/>
      </c>
      <c r="F373" s="199" t="str">
        <f>FixtureCalc!AL370</f>
        <v/>
      </c>
      <c r="G373" s="289" t="str">
        <f>FixtureCalc!AM370</f>
        <v/>
      </c>
      <c r="H373" s="91"/>
      <c r="I373" s="171" t="str">
        <f t="shared" si="10"/>
        <v/>
      </c>
      <c r="J373" s="91"/>
      <c r="K373" s="294" t="str">
        <f>FixtureCalc!AN370</f>
        <v/>
      </c>
      <c r="L373" s="199" t="str">
        <f>IFERROR(INDEX(FixtureCalc!$AX$4:$AX$83,MATCH(FixtureCalc!AM370,FixtureCalc!$AW$4:$AW$83,0),1),"")</f>
        <v/>
      </c>
      <c r="M373" s="39"/>
    </row>
    <row r="374" spans="2:13" ht="20.100000000000001" customHeight="1" x14ac:dyDescent="0.25">
      <c r="B374" s="13"/>
      <c r="C374" s="98"/>
      <c r="D374" s="171" t="str">
        <f t="shared" si="11"/>
        <v/>
      </c>
      <c r="E374" s="199" t="str">
        <f>IF(F374&lt;&gt;"","Matchweek " &amp; FixtureCalc!AK371,"")</f>
        <v/>
      </c>
      <c r="F374" s="199" t="str">
        <f>FixtureCalc!AL371</f>
        <v/>
      </c>
      <c r="G374" s="289" t="str">
        <f>FixtureCalc!AM371</f>
        <v/>
      </c>
      <c r="H374" s="91"/>
      <c r="I374" s="171" t="str">
        <f t="shared" si="10"/>
        <v/>
      </c>
      <c r="J374" s="91"/>
      <c r="K374" s="294" t="str">
        <f>FixtureCalc!AN371</f>
        <v/>
      </c>
      <c r="L374" s="199" t="str">
        <f>IFERROR(INDEX(FixtureCalc!$AX$4:$AX$83,MATCH(FixtureCalc!AM371,FixtureCalc!$AW$4:$AW$83,0),1),"")</f>
        <v/>
      </c>
      <c r="M374" s="39"/>
    </row>
    <row r="375" spans="2:13" ht="20.100000000000001" customHeight="1" x14ac:dyDescent="0.25">
      <c r="B375" s="13"/>
      <c r="C375" s="98"/>
      <c r="D375" s="171" t="str">
        <f t="shared" si="11"/>
        <v/>
      </c>
      <c r="E375" s="199" t="str">
        <f>IF(F375&lt;&gt;"","Matchweek " &amp; FixtureCalc!AK372,"")</f>
        <v/>
      </c>
      <c r="F375" s="199" t="str">
        <f>FixtureCalc!AL372</f>
        <v/>
      </c>
      <c r="G375" s="289" t="str">
        <f>FixtureCalc!AM372</f>
        <v/>
      </c>
      <c r="H375" s="91"/>
      <c r="I375" s="171" t="str">
        <f t="shared" si="10"/>
        <v/>
      </c>
      <c r="J375" s="91"/>
      <c r="K375" s="294" t="str">
        <f>FixtureCalc!AN372</f>
        <v/>
      </c>
      <c r="L375" s="199" t="str">
        <f>IFERROR(INDEX(FixtureCalc!$AX$4:$AX$83,MATCH(FixtureCalc!AM372,FixtureCalc!$AW$4:$AW$83,0),1),"")</f>
        <v/>
      </c>
      <c r="M375" s="39"/>
    </row>
    <row r="376" spans="2:13" ht="20.100000000000001" customHeight="1" x14ac:dyDescent="0.25">
      <c r="B376" s="13"/>
      <c r="C376" s="98"/>
      <c r="D376" s="171" t="str">
        <f t="shared" si="11"/>
        <v/>
      </c>
      <c r="E376" s="199" t="str">
        <f>IF(F376&lt;&gt;"","Matchweek " &amp; FixtureCalc!AK373,"")</f>
        <v/>
      </c>
      <c r="F376" s="199" t="str">
        <f>FixtureCalc!AL373</f>
        <v/>
      </c>
      <c r="G376" s="289" t="str">
        <f>FixtureCalc!AM373</f>
        <v/>
      </c>
      <c r="H376" s="91"/>
      <c r="I376" s="171" t="str">
        <f t="shared" si="10"/>
        <v/>
      </c>
      <c r="J376" s="91"/>
      <c r="K376" s="294" t="str">
        <f>FixtureCalc!AN373</f>
        <v/>
      </c>
      <c r="L376" s="199" t="str">
        <f>IFERROR(INDEX(FixtureCalc!$AX$4:$AX$83,MATCH(FixtureCalc!AM373,FixtureCalc!$AW$4:$AW$83,0),1),"")</f>
        <v/>
      </c>
      <c r="M376" s="39"/>
    </row>
    <row r="377" spans="2:13" ht="20.100000000000001" customHeight="1" x14ac:dyDescent="0.25">
      <c r="B377" s="13"/>
      <c r="C377" s="98"/>
      <c r="D377" s="171" t="str">
        <f t="shared" si="11"/>
        <v/>
      </c>
      <c r="E377" s="199" t="str">
        <f>IF(F377&lt;&gt;"","Matchweek " &amp; FixtureCalc!AK374,"")</f>
        <v/>
      </c>
      <c r="F377" s="199" t="str">
        <f>FixtureCalc!AL374</f>
        <v/>
      </c>
      <c r="G377" s="289" t="str">
        <f>FixtureCalc!AM374</f>
        <v/>
      </c>
      <c r="H377" s="91"/>
      <c r="I377" s="171" t="str">
        <f t="shared" si="10"/>
        <v/>
      </c>
      <c r="J377" s="91"/>
      <c r="K377" s="294" t="str">
        <f>FixtureCalc!AN374</f>
        <v/>
      </c>
      <c r="L377" s="199" t="str">
        <f>IFERROR(INDEX(FixtureCalc!$AX$4:$AX$83,MATCH(FixtureCalc!AM374,FixtureCalc!$AW$4:$AW$83,0),1),"")</f>
        <v/>
      </c>
      <c r="M377" s="39"/>
    </row>
    <row r="378" spans="2:13" ht="20.100000000000001" customHeight="1" x14ac:dyDescent="0.25">
      <c r="B378" s="13"/>
      <c r="C378" s="98"/>
      <c r="D378" s="171" t="str">
        <f t="shared" si="11"/>
        <v/>
      </c>
      <c r="E378" s="199" t="str">
        <f>IF(F378&lt;&gt;"","Matchweek " &amp; FixtureCalc!AK375,"")</f>
        <v/>
      </c>
      <c r="F378" s="199" t="str">
        <f>FixtureCalc!AL375</f>
        <v/>
      </c>
      <c r="G378" s="289" t="str">
        <f>FixtureCalc!AM375</f>
        <v/>
      </c>
      <c r="H378" s="91"/>
      <c r="I378" s="171" t="str">
        <f t="shared" si="10"/>
        <v/>
      </c>
      <c r="J378" s="91"/>
      <c r="K378" s="294" t="str">
        <f>FixtureCalc!AN375</f>
        <v/>
      </c>
      <c r="L378" s="199" t="str">
        <f>IFERROR(INDEX(FixtureCalc!$AX$4:$AX$83,MATCH(FixtureCalc!AM375,FixtureCalc!$AW$4:$AW$83,0),1),"")</f>
        <v/>
      </c>
      <c r="M378" s="39"/>
    </row>
    <row r="379" spans="2:13" ht="20.100000000000001" customHeight="1" x14ac:dyDescent="0.25">
      <c r="B379" s="13"/>
      <c r="C379" s="98"/>
      <c r="D379" s="171" t="str">
        <f t="shared" si="11"/>
        <v/>
      </c>
      <c r="E379" s="199" t="str">
        <f>IF(F379&lt;&gt;"","Matchweek " &amp; FixtureCalc!AK376,"")</f>
        <v/>
      </c>
      <c r="F379" s="199" t="str">
        <f>FixtureCalc!AL376</f>
        <v/>
      </c>
      <c r="G379" s="289" t="str">
        <f>FixtureCalc!AM376</f>
        <v/>
      </c>
      <c r="H379" s="91"/>
      <c r="I379" s="171" t="str">
        <f t="shared" si="10"/>
        <v/>
      </c>
      <c r="J379" s="91"/>
      <c r="K379" s="294" t="str">
        <f>FixtureCalc!AN376</f>
        <v/>
      </c>
      <c r="L379" s="199" t="str">
        <f>IFERROR(INDEX(FixtureCalc!$AX$4:$AX$83,MATCH(FixtureCalc!AM376,FixtureCalc!$AW$4:$AW$83,0),1),"")</f>
        <v/>
      </c>
      <c r="M379" s="39"/>
    </row>
    <row r="380" spans="2:13" ht="20.100000000000001" customHeight="1" x14ac:dyDescent="0.25">
      <c r="B380" s="13"/>
      <c r="C380" s="98"/>
      <c r="D380" s="171" t="str">
        <f t="shared" si="11"/>
        <v/>
      </c>
      <c r="E380" s="199" t="str">
        <f>IF(F380&lt;&gt;"","Matchweek " &amp; FixtureCalc!AK377,"")</f>
        <v/>
      </c>
      <c r="F380" s="199" t="str">
        <f>FixtureCalc!AL377</f>
        <v/>
      </c>
      <c r="G380" s="289" t="str">
        <f>FixtureCalc!AM377</f>
        <v/>
      </c>
      <c r="H380" s="91"/>
      <c r="I380" s="171" t="str">
        <f t="shared" si="10"/>
        <v/>
      </c>
      <c r="J380" s="91"/>
      <c r="K380" s="294" t="str">
        <f>FixtureCalc!AN377</f>
        <v/>
      </c>
      <c r="L380" s="199" t="str">
        <f>IFERROR(INDEX(FixtureCalc!$AX$4:$AX$83,MATCH(FixtureCalc!AM377,FixtureCalc!$AW$4:$AW$83,0),1),"")</f>
        <v/>
      </c>
      <c r="M380" s="39"/>
    </row>
    <row r="381" spans="2:13" ht="20.100000000000001" customHeight="1" x14ac:dyDescent="0.25">
      <c r="B381" s="13"/>
      <c r="C381" s="98"/>
      <c r="D381" s="171" t="str">
        <f t="shared" si="11"/>
        <v/>
      </c>
      <c r="E381" s="199" t="str">
        <f>IF(F381&lt;&gt;"","Matchweek " &amp; FixtureCalc!AK378,"")</f>
        <v/>
      </c>
      <c r="F381" s="199" t="str">
        <f>FixtureCalc!AL378</f>
        <v/>
      </c>
      <c r="G381" s="289" t="str">
        <f>FixtureCalc!AM378</f>
        <v/>
      </c>
      <c r="H381" s="91"/>
      <c r="I381" s="171" t="str">
        <f t="shared" si="10"/>
        <v/>
      </c>
      <c r="J381" s="91"/>
      <c r="K381" s="294" t="str">
        <f>FixtureCalc!AN378</f>
        <v/>
      </c>
      <c r="L381" s="199" t="str">
        <f>IFERROR(INDEX(FixtureCalc!$AX$4:$AX$83,MATCH(FixtureCalc!AM378,FixtureCalc!$AW$4:$AW$83,0),1),"")</f>
        <v/>
      </c>
      <c r="M381" s="39"/>
    </row>
    <row r="382" spans="2:13" ht="20.100000000000001" customHeight="1" x14ac:dyDescent="0.25">
      <c r="B382" s="13"/>
      <c r="C382" s="98"/>
      <c r="D382" s="171" t="str">
        <f t="shared" si="11"/>
        <v/>
      </c>
      <c r="E382" s="199" t="str">
        <f>IF(F382&lt;&gt;"","Matchweek " &amp; FixtureCalc!AK379,"")</f>
        <v/>
      </c>
      <c r="F382" s="199" t="str">
        <f>FixtureCalc!AL379</f>
        <v/>
      </c>
      <c r="G382" s="289" t="str">
        <f>FixtureCalc!AM379</f>
        <v/>
      </c>
      <c r="H382" s="91"/>
      <c r="I382" s="171" t="str">
        <f t="shared" si="10"/>
        <v/>
      </c>
      <c r="J382" s="91"/>
      <c r="K382" s="294" t="str">
        <f>FixtureCalc!AN379</f>
        <v/>
      </c>
      <c r="L382" s="199" t="str">
        <f>IFERROR(INDEX(FixtureCalc!$AX$4:$AX$83,MATCH(FixtureCalc!AM379,FixtureCalc!$AW$4:$AW$83,0),1),"")</f>
        <v/>
      </c>
      <c r="M382" s="39"/>
    </row>
    <row r="383" spans="2:13" ht="20.100000000000001" customHeight="1" x14ac:dyDescent="0.25">
      <c r="B383" s="13"/>
      <c r="C383" s="98"/>
      <c r="D383" s="171" t="str">
        <f t="shared" si="11"/>
        <v/>
      </c>
      <c r="E383" s="199" t="str">
        <f>IF(F383&lt;&gt;"","Matchweek " &amp; FixtureCalc!AK380,"")</f>
        <v/>
      </c>
      <c r="F383" s="199" t="str">
        <f>FixtureCalc!AL380</f>
        <v/>
      </c>
      <c r="G383" s="289" t="str">
        <f>FixtureCalc!AM380</f>
        <v/>
      </c>
      <c r="H383" s="91"/>
      <c r="I383" s="171" t="str">
        <f t="shared" si="10"/>
        <v/>
      </c>
      <c r="J383" s="91"/>
      <c r="K383" s="294" t="str">
        <f>FixtureCalc!AN380</f>
        <v/>
      </c>
      <c r="L383" s="199" t="str">
        <f>IFERROR(INDEX(FixtureCalc!$AX$4:$AX$83,MATCH(FixtureCalc!AM380,FixtureCalc!$AW$4:$AW$83,0),1),"")</f>
        <v/>
      </c>
      <c r="M383" s="39"/>
    </row>
    <row r="384" spans="2:13" ht="20.100000000000001" customHeight="1" x14ac:dyDescent="0.25">
      <c r="B384" s="13"/>
      <c r="C384" s="98"/>
      <c r="D384" s="171" t="str">
        <f t="shared" si="11"/>
        <v/>
      </c>
      <c r="E384" s="199" t="str">
        <f>IF(F384&lt;&gt;"","Matchweek " &amp; FixtureCalc!AK381,"")</f>
        <v/>
      </c>
      <c r="F384" s="199" t="str">
        <f>FixtureCalc!AL381</f>
        <v/>
      </c>
      <c r="G384" s="289" t="str">
        <f>FixtureCalc!AM381</f>
        <v/>
      </c>
      <c r="H384" s="91"/>
      <c r="I384" s="171" t="str">
        <f t="shared" si="10"/>
        <v/>
      </c>
      <c r="J384" s="91"/>
      <c r="K384" s="294" t="str">
        <f>FixtureCalc!AN381</f>
        <v/>
      </c>
      <c r="L384" s="199" t="str">
        <f>IFERROR(INDEX(FixtureCalc!$AX$4:$AX$83,MATCH(FixtureCalc!AM381,FixtureCalc!$AW$4:$AW$83,0),1),"")</f>
        <v/>
      </c>
      <c r="M384" s="39"/>
    </row>
    <row r="385" spans="2:13" ht="20.100000000000001" customHeight="1" x14ac:dyDescent="0.25">
      <c r="B385" s="13"/>
      <c r="C385" s="98"/>
      <c r="D385" s="171" t="str">
        <f t="shared" si="11"/>
        <v/>
      </c>
      <c r="E385" s="199" t="str">
        <f>IF(F385&lt;&gt;"","Matchweek " &amp; FixtureCalc!AK382,"")</f>
        <v/>
      </c>
      <c r="F385" s="199" t="str">
        <f>FixtureCalc!AL382</f>
        <v/>
      </c>
      <c r="G385" s="289" t="str">
        <f>FixtureCalc!AM382</f>
        <v/>
      </c>
      <c r="H385" s="91"/>
      <c r="I385" s="171" t="str">
        <f t="shared" si="10"/>
        <v/>
      </c>
      <c r="J385" s="91"/>
      <c r="K385" s="294" t="str">
        <f>FixtureCalc!AN382</f>
        <v/>
      </c>
      <c r="L385" s="199" t="str">
        <f>IFERROR(INDEX(FixtureCalc!$AX$4:$AX$83,MATCH(FixtureCalc!AM382,FixtureCalc!$AW$4:$AW$83,0),1),"")</f>
        <v/>
      </c>
      <c r="M385" s="39"/>
    </row>
    <row r="386" spans="2:13" ht="20.100000000000001" customHeight="1" x14ac:dyDescent="0.25">
      <c r="B386" s="13"/>
      <c r="C386" s="98"/>
      <c r="D386" s="171" t="str">
        <f t="shared" si="11"/>
        <v/>
      </c>
      <c r="E386" s="199" t="str">
        <f>IF(F386&lt;&gt;"","Matchweek " &amp; FixtureCalc!AK383,"")</f>
        <v/>
      </c>
      <c r="F386" s="199" t="str">
        <f>FixtureCalc!AL383</f>
        <v/>
      </c>
      <c r="G386" s="289" t="str">
        <f>FixtureCalc!AM383</f>
        <v/>
      </c>
      <c r="H386" s="91"/>
      <c r="I386" s="171" t="str">
        <f t="shared" si="10"/>
        <v/>
      </c>
      <c r="J386" s="91"/>
      <c r="K386" s="294" t="str">
        <f>FixtureCalc!AN383</f>
        <v/>
      </c>
      <c r="L386" s="199" t="str">
        <f>IFERROR(INDEX(FixtureCalc!$AX$4:$AX$83,MATCH(FixtureCalc!AM383,FixtureCalc!$AW$4:$AW$83,0),1),"")</f>
        <v/>
      </c>
      <c r="M386" s="39"/>
    </row>
    <row r="387" spans="2:13" ht="20.100000000000001" customHeight="1" x14ac:dyDescent="0.25">
      <c r="B387" s="13"/>
      <c r="C387" s="98"/>
      <c r="D387" s="171" t="str">
        <f t="shared" si="11"/>
        <v/>
      </c>
      <c r="E387" s="199" t="str">
        <f>IF(F387&lt;&gt;"","Matchweek " &amp; FixtureCalc!AK384,"")</f>
        <v/>
      </c>
      <c r="F387" s="199" t="str">
        <f>FixtureCalc!AL384</f>
        <v/>
      </c>
      <c r="G387" s="289" t="str">
        <f>FixtureCalc!AM384</f>
        <v/>
      </c>
      <c r="H387" s="91"/>
      <c r="I387" s="171" t="str">
        <f t="shared" si="10"/>
        <v/>
      </c>
      <c r="J387" s="91"/>
      <c r="K387" s="294" t="str">
        <f>FixtureCalc!AN384</f>
        <v/>
      </c>
      <c r="L387" s="199" t="str">
        <f>IFERROR(INDEX(FixtureCalc!$AX$4:$AX$83,MATCH(FixtureCalc!AM384,FixtureCalc!$AW$4:$AW$83,0),1),"")</f>
        <v/>
      </c>
      <c r="M387" s="39"/>
    </row>
    <row r="388" spans="2:13" ht="20.100000000000001" customHeight="1" x14ac:dyDescent="0.25">
      <c r="B388" s="13"/>
      <c r="C388" s="98"/>
      <c r="D388" s="171" t="str">
        <f t="shared" si="11"/>
        <v/>
      </c>
      <c r="E388" s="199" t="str">
        <f>IF(F388&lt;&gt;"","Matchweek " &amp; FixtureCalc!AK385,"")</f>
        <v/>
      </c>
      <c r="F388" s="199" t="str">
        <f>FixtureCalc!AL385</f>
        <v/>
      </c>
      <c r="G388" s="289" t="str">
        <f>FixtureCalc!AM385</f>
        <v/>
      </c>
      <c r="H388" s="91"/>
      <c r="I388" s="171" t="str">
        <f t="shared" si="10"/>
        <v/>
      </c>
      <c r="J388" s="91"/>
      <c r="K388" s="294" t="str">
        <f>FixtureCalc!AN385</f>
        <v/>
      </c>
      <c r="L388" s="199" t="str">
        <f>IFERROR(INDEX(FixtureCalc!$AX$4:$AX$83,MATCH(FixtureCalc!AM385,FixtureCalc!$AW$4:$AW$83,0),1),"")</f>
        <v/>
      </c>
      <c r="M388" s="39"/>
    </row>
    <row r="389" spans="2:13" ht="20.100000000000001" customHeight="1" x14ac:dyDescent="0.25">
      <c r="B389" s="13"/>
      <c r="C389" s="98"/>
      <c r="D389" s="171" t="str">
        <f t="shared" si="11"/>
        <v/>
      </c>
      <c r="E389" s="199" t="str">
        <f>IF(F389&lt;&gt;"","Matchweek " &amp; FixtureCalc!AK386,"")</f>
        <v/>
      </c>
      <c r="F389" s="199" t="str">
        <f>FixtureCalc!AL386</f>
        <v/>
      </c>
      <c r="G389" s="289" t="str">
        <f>FixtureCalc!AM386</f>
        <v/>
      </c>
      <c r="H389" s="91"/>
      <c r="I389" s="171" t="str">
        <f t="shared" si="10"/>
        <v/>
      </c>
      <c r="J389" s="91"/>
      <c r="K389" s="294" t="str">
        <f>FixtureCalc!AN386</f>
        <v/>
      </c>
      <c r="L389" s="199" t="str">
        <f>IFERROR(INDEX(FixtureCalc!$AX$4:$AX$83,MATCH(FixtureCalc!AM386,FixtureCalc!$AW$4:$AW$83,0),1),"")</f>
        <v/>
      </c>
      <c r="M389" s="39"/>
    </row>
    <row r="390" spans="2:13" ht="20.100000000000001" customHeight="1" x14ac:dyDescent="0.25">
      <c r="B390" s="13"/>
      <c r="C390" s="98"/>
      <c r="D390" s="171" t="str">
        <f t="shared" si="11"/>
        <v/>
      </c>
      <c r="E390" s="199" t="str">
        <f>IF(F390&lt;&gt;"","Matchweek " &amp; FixtureCalc!AK387,"")</f>
        <v/>
      </c>
      <c r="F390" s="199" t="str">
        <f>FixtureCalc!AL387</f>
        <v/>
      </c>
      <c r="G390" s="289" t="str">
        <f>FixtureCalc!AM387</f>
        <v/>
      </c>
      <c r="H390" s="91"/>
      <c r="I390" s="171" t="str">
        <f t="shared" si="10"/>
        <v/>
      </c>
      <c r="J390" s="91"/>
      <c r="K390" s="294" t="str">
        <f>FixtureCalc!AN387</f>
        <v/>
      </c>
      <c r="L390" s="199" t="str">
        <f>IFERROR(INDEX(FixtureCalc!$AX$4:$AX$83,MATCH(FixtureCalc!AM387,FixtureCalc!$AW$4:$AW$83,0),1),"")</f>
        <v/>
      </c>
      <c r="M390" s="39"/>
    </row>
    <row r="391" spans="2:13" ht="20.100000000000001" customHeight="1" x14ac:dyDescent="0.25">
      <c r="B391" s="13"/>
      <c r="C391" s="98"/>
      <c r="D391" s="171" t="str">
        <f t="shared" si="11"/>
        <v/>
      </c>
      <c r="E391" s="199" t="str">
        <f>IF(F391&lt;&gt;"","Matchweek " &amp; FixtureCalc!AK388,"")</f>
        <v/>
      </c>
      <c r="F391" s="199" t="str">
        <f>FixtureCalc!AL388</f>
        <v/>
      </c>
      <c r="G391" s="289" t="str">
        <f>FixtureCalc!AM388</f>
        <v/>
      </c>
      <c r="H391" s="91"/>
      <c r="I391" s="171" t="str">
        <f t="shared" ref="I391:I454" si="12">IFERROR(IF(LEN(E391)=0,"","-"),"")</f>
        <v/>
      </c>
      <c r="J391" s="91"/>
      <c r="K391" s="294" t="str">
        <f>FixtureCalc!AN388</f>
        <v/>
      </c>
      <c r="L391" s="199" t="str">
        <f>IFERROR(INDEX(FixtureCalc!$AX$4:$AX$83,MATCH(FixtureCalc!AM388,FixtureCalc!$AW$4:$AW$83,0),1),"")</f>
        <v/>
      </c>
      <c r="M391" s="39"/>
    </row>
    <row r="392" spans="2:13" ht="20.100000000000001" customHeight="1" x14ac:dyDescent="0.25">
      <c r="B392" s="13"/>
      <c r="C392" s="98"/>
      <c r="D392" s="171" t="str">
        <f t="shared" ref="D392:D455" si="13">IF(C392&gt;0,INDEX($W$8:$W$14,WEEKDAY(C392,2),1),"")</f>
        <v/>
      </c>
      <c r="E392" s="199" t="str">
        <f>IF(F392&lt;&gt;"","Matchweek " &amp; FixtureCalc!AK389,"")</f>
        <v/>
      </c>
      <c r="F392" s="199" t="str">
        <f>FixtureCalc!AL389</f>
        <v/>
      </c>
      <c r="G392" s="289" t="str">
        <f>FixtureCalc!AM389</f>
        <v/>
      </c>
      <c r="H392" s="91"/>
      <c r="I392" s="171" t="str">
        <f t="shared" si="12"/>
        <v/>
      </c>
      <c r="J392" s="91"/>
      <c r="K392" s="294" t="str">
        <f>FixtureCalc!AN389</f>
        <v/>
      </c>
      <c r="L392" s="199" t="str">
        <f>IFERROR(INDEX(FixtureCalc!$AX$4:$AX$83,MATCH(FixtureCalc!AM389,FixtureCalc!$AW$4:$AW$83,0),1),"")</f>
        <v/>
      </c>
      <c r="M392" s="39"/>
    </row>
    <row r="393" spans="2:13" ht="20.100000000000001" customHeight="1" x14ac:dyDescent="0.25">
      <c r="B393" s="13"/>
      <c r="C393" s="98"/>
      <c r="D393" s="171" t="str">
        <f t="shared" si="13"/>
        <v/>
      </c>
      <c r="E393" s="199" t="str">
        <f>IF(F393&lt;&gt;"","Matchweek " &amp; FixtureCalc!AK390,"")</f>
        <v/>
      </c>
      <c r="F393" s="199" t="str">
        <f>FixtureCalc!AL390</f>
        <v/>
      </c>
      <c r="G393" s="289" t="str">
        <f>FixtureCalc!AM390</f>
        <v/>
      </c>
      <c r="H393" s="91"/>
      <c r="I393" s="171" t="str">
        <f t="shared" si="12"/>
        <v/>
      </c>
      <c r="J393" s="91"/>
      <c r="K393" s="294" t="str">
        <f>FixtureCalc!AN390</f>
        <v/>
      </c>
      <c r="L393" s="199" t="str">
        <f>IFERROR(INDEX(FixtureCalc!$AX$4:$AX$83,MATCH(FixtureCalc!AM390,FixtureCalc!$AW$4:$AW$83,0),1),"")</f>
        <v/>
      </c>
      <c r="M393" s="39"/>
    </row>
    <row r="394" spans="2:13" ht="20.100000000000001" customHeight="1" x14ac:dyDescent="0.25">
      <c r="B394" s="13"/>
      <c r="C394" s="98"/>
      <c r="D394" s="171" t="str">
        <f t="shared" si="13"/>
        <v/>
      </c>
      <c r="E394" s="199" t="str">
        <f>IF(F394&lt;&gt;"","Matchweek " &amp; FixtureCalc!AK391,"")</f>
        <v/>
      </c>
      <c r="F394" s="199" t="str">
        <f>FixtureCalc!AL391</f>
        <v/>
      </c>
      <c r="G394" s="289" t="str">
        <f>FixtureCalc!AM391</f>
        <v/>
      </c>
      <c r="H394" s="91"/>
      <c r="I394" s="171" t="str">
        <f t="shared" si="12"/>
        <v/>
      </c>
      <c r="J394" s="91"/>
      <c r="K394" s="294" t="str">
        <f>FixtureCalc!AN391</f>
        <v/>
      </c>
      <c r="L394" s="199" t="str">
        <f>IFERROR(INDEX(FixtureCalc!$AX$4:$AX$83,MATCH(FixtureCalc!AM391,FixtureCalc!$AW$4:$AW$83,0),1),"")</f>
        <v/>
      </c>
      <c r="M394" s="39"/>
    </row>
    <row r="395" spans="2:13" ht="20.100000000000001" customHeight="1" x14ac:dyDescent="0.25">
      <c r="B395" s="13"/>
      <c r="C395" s="98"/>
      <c r="D395" s="171" t="str">
        <f t="shared" si="13"/>
        <v/>
      </c>
      <c r="E395" s="199" t="str">
        <f>IF(F395&lt;&gt;"","Matchweek " &amp; FixtureCalc!AK392,"")</f>
        <v/>
      </c>
      <c r="F395" s="199" t="str">
        <f>FixtureCalc!AL392</f>
        <v/>
      </c>
      <c r="G395" s="289" t="str">
        <f>FixtureCalc!AM392</f>
        <v/>
      </c>
      <c r="H395" s="91"/>
      <c r="I395" s="171" t="str">
        <f t="shared" si="12"/>
        <v/>
      </c>
      <c r="J395" s="91"/>
      <c r="K395" s="294" t="str">
        <f>FixtureCalc!AN392</f>
        <v/>
      </c>
      <c r="L395" s="199" t="str">
        <f>IFERROR(INDEX(FixtureCalc!$AX$4:$AX$83,MATCH(FixtureCalc!AM392,FixtureCalc!$AW$4:$AW$83,0),1),"")</f>
        <v/>
      </c>
      <c r="M395" s="39"/>
    </row>
    <row r="396" spans="2:13" ht="20.100000000000001" customHeight="1" x14ac:dyDescent="0.25">
      <c r="B396" s="13"/>
      <c r="C396" s="98"/>
      <c r="D396" s="171" t="str">
        <f t="shared" si="13"/>
        <v/>
      </c>
      <c r="E396" s="199" t="str">
        <f>IF(F396&lt;&gt;"","Matchweek " &amp; FixtureCalc!AK393,"")</f>
        <v/>
      </c>
      <c r="F396" s="199" t="str">
        <f>FixtureCalc!AL393</f>
        <v/>
      </c>
      <c r="G396" s="289" t="str">
        <f>FixtureCalc!AM393</f>
        <v/>
      </c>
      <c r="H396" s="91"/>
      <c r="I396" s="171" t="str">
        <f t="shared" si="12"/>
        <v/>
      </c>
      <c r="J396" s="91"/>
      <c r="K396" s="294" t="str">
        <f>FixtureCalc!AN393</f>
        <v/>
      </c>
      <c r="L396" s="199" t="str">
        <f>IFERROR(INDEX(FixtureCalc!$AX$4:$AX$83,MATCH(FixtureCalc!AM393,FixtureCalc!$AW$4:$AW$83,0),1),"")</f>
        <v/>
      </c>
      <c r="M396" s="39"/>
    </row>
    <row r="397" spans="2:13" ht="20.100000000000001" customHeight="1" x14ac:dyDescent="0.25">
      <c r="B397" s="13"/>
      <c r="C397" s="98"/>
      <c r="D397" s="171" t="str">
        <f t="shared" si="13"/>
        <v/>
      </c>
      <c r="E397" s="199" t="str">
        <f>IF(F397&lt;&gt;"","Matchweek " &amp; FixtureCalc!AK394,"")</f>
        <v/>
      </c>
      <c r="F397" s="199" t="str">
        <f>FixtureCalc!AL394</f>
        <v/>
      </c>
      <c r="G397" s="289" t="str">
        <f>FixtureCalc!AM394</f>
        <v/>
      </c>
      <c r="H397" s="91"/>
      <c r="I397" s="171" t="str">
        <f t="shared" si="12"/>
        <v/>
      </c>
      <c r="J397" s="91"/>
      <c r="K397" s="294" t="str">
        <f>FixtureCalc!AN394</f>
        <v/>
      </c>
      <c r="L397" s="199" t="str">
        <f>IFERROR(INDEX(FixtureCalc!$AX$4:$AX$83,MATCH(FixtureCalc!AM394,FixtureCalc!$AW$4:$AW$83,0),1),"")</f>
        <v/>
      </c>
      <c r="M397" s="39"/>
    </row>
    <row r="398" spans="2:13" ht="20.100000000000001" customHeight="1" x14ac:dyDescent="0.25">
      <c r="B398" s="13"/>
      <c r="C398" s="98"/>
      <c r="D398" s="171" t="str">
        <f t="shared" si="13"/>
        <v/>
      </c>
      <c r="E398" s="199" t="str">
        <f>IF(F398&lt;&gt;"","Matchweek " &amp; FixtureCalc!AK395,"")</f>
        <v/>
      </c>
      <c r="F398" s="199" t="str">
        <f>FixtureCalc!AL395</f>
        <v/>
      </c>
      <c r="G398" s="289" t="str">
        <f>FixtureCalc!AM395</f>
        <v/>
      </c>
      <c r="H398" s="91"/>
      <c r="I398" s="171" t="str">
        <f t="shared" si="12"/>
        <v/>
      </c>
      <c r="J398" s="91"/>
      <c r="K398" s="294" t="str">
        <f>FixtureCalc!AN395</f>
        <v/>
      </c>
      <c r="L398" s="199" t="str">
        <f>IFERROR(INDEX(FixtureCalc!$AX$4:$AX$83,MATCH(FixtureCalc!AM395,FixtureCalc!$AW$4:$AW$83,0),1),"")</f>
        <v/>
      </c>
      <c r="M398" s="39"/>
    </row>
    <row r="399" spans="2:13" ht="20.100000000000001" customHeight="1" x14ac:dyDescent="0.25">
      <c r="B399" s="13"/>
      <c r="C399" s="98"/>
      <c r="D399" s="171" t="str">
        <f t="shared" si="13"/>
        <v/>
      </c>
      <c r="E399" s="199" t="str">
        <f>IF(F399&lt;&gt;"","Matchweek " &amp; FixtureCalc!AK396,"")</f>
        <v/>
      </c>
      <c r="F399" s="199" t="str">
        <f>FixtureCalc!AL396</f>
        <v/>
      </c>
      <c r="G399" s="289" t="str">
        <f>FixtureCalc!AM396</f>
        <v/>
      </c>
      <c r="H399" s="91"/>
      <c r="I399" s="171" t="str">
        <f t="shared" si="12"/>
        <v/>
      </c>
      <c r="J399" s="91"/>
      <c r="K399" s="294" t="str">
        <f>FixtureCalc!AN396</f>
        <v/>
      </c>
      <c r="L399" s="199" t="str">
        <f>IFERROR(INDEX(FixtureCalc!$AX$4:$AX$83,MATCH(FixtureCalc!AM396,FixtureCalc!$AW$4:$AW$83,0),1),"")</f>
        <v/>
      </c>
      <c r="M399" s="39"/>
    </row>
    <row r="400" spans="2:13" ht="20.100000000000001" customHeight="1" x14ac:dyDescent="0.25">
      <c r="B400" s="13"/>
      <c r="C400" s="98"/>
      <c r="D400" s="171" t="str">
        <f t="shared" si="13"/>
        <v/>
      </c>
      <c r="E400" s="199" t="str">
        <f>IF(F400&lt;&gt;"","Matchweek " &amp; FixtureCalc!AK397,"")</f>
        <v/>
      </c>
      <c r="F400" s="199" t="str">
        <f>FixtureCalc!AL397</f>
        <v/>
      </c>
      <c r="G400" s="289" t="str">
        <f>FixtureCalc!AM397</f>
        <v/>
      </c>
      <c r="H400" s="91"/>
      <c r="I400" s="171" t="str">
        <f t="shared" si="12"/>
        <v/>
      </c>
      <c r="J400" s="91"/>
      <c r="K400" s="294" t="str">
        <f>FixtureCalc!AN397</f>
        <v/>
      </c>
      <c r="L400" s="199" t="str">
        <f>IFERROR(INDEX(FixtureCalc!$AX$4:$AX$83,MATCH(FixtureCalc!AM397,FixtureCalc!$AW$4:$AW$83,0),1),"")</f>
        <v/>
      </c>
      <c r="M400" s="39"/>
    </row>
    <row r="401" spans="2:13" ht="20.100000000000001" customHeight="1" x14ac:dyDescent="0.25">
      <c r="B401" s="13"/>
      <c r="C401" s="98"/>
      <c r="D401" s="171" t="str">
        <f t="shared" si="13"/>
        <v/>
      </c>
      <c r="E401" s="199" t="str">
        <f>IF(F401&lt;&gt;"","Matchweek " &amp; FixtureCalc!AK398,"")</f>
        <v/>
      </c>
      <c r="F401" s="199" t="str">
        <f>FixtureCalc!AL398</f>
        <v/>
      </c>
      <c r="G401" s="289" t="str">
        <f>FixtureCalc!AM398</f>
        <v/>
      </c>
      <c r="H401" s="91"/>
      <c r="I401" s="171" t="str">
        <f t="shared" si="12"/>
        <v/>
      </c>
      <c r="J401" s="91"/>
      <c r="K401" s="294" t="str">
        <f>FixtureCalc!AN398</f>
        <v/>
      </c>
      <c r="L401" s="199" t="str">
        <f>IFERROR(INDEX(FixtureCalc!$AX$4:$AX$83,MATCH(FixtureCalc!AM398,FixtureCalc!$AW$4:$AW$83,0),1),"")</f>
        <v/>
      </c>
      <c r="M401" s="39"/>
    </row>
    <row r="402" spans="2:13" ht="20.100000000000001" customHeight="1" x14ac:dyDescent="0.25">
      <c r="B402" s="13"/>
      <c r="C402" s="98"/>
      <c r="D402" s="171" t="str">
        <f t="shared" si="13"/>
        <v/>
      </c>
      <c r="E402" s="199" t="str">
        <f>IF(F402&lt;&gt;"","Matchweek " &amp; FixtureCalc!AK399,"")</f>
        <v/>
      </c>
      <c r="F402" s="199" t="str">
        <f>FixtureCalc!AL399</f>
        <v/>
      </c>
      <c r="G402" s="289" t="str">
        <f>FixtureCalc!AM399</f>
        <v/>
      </c>
      <c r="H402" s="91"/>
      <c r="I402" s="171" t="str">
        <f t="shared" si="12"/>
        <v/>
      </c>
      <c r="J402" s="91"/>
      <c r="K402" s="294" t="str">
        <f>FixtureCalc!AN399</f>
        <v/>
      </c>
      <c r="L402" s="199" t="str">
        <f>IFERROR(INDEX(FixtureCalc!$AX$4:$AX$83,MATCH(FixtureCalc!AM399,FixtureCalc!$AW$4:$AW$83,0),1),"")</f>
        <v/>
      </c>
      <c r="M402" s="39"/>
    </row>
    <row r="403" spans="2:13" ht="20.100000000000001" customHeight="1" x14ac:dyDescent="0.25">
      <c r="B403" s="13"/>
      <c r="C403" s="98"/>
      <c r="D403" s="171" t="str">
        <f t="shared" si="13"/>
        <v/>
      </c>
      <c r="E403" s="199" t="str">
        <f>IF(F403&lt;&gt;"","Matchweek " &amp; FixtureCalc!AK400,"")</f>
        <v/>
      </c>
      <c r="F403" s="199" t="str">
        <f>FixtureCalc!AL400</f>
        <v/>
      </c>
      <c r="G403" s="289" t="str">
        <f>FixtureCalc!AM400</f>
        <v/>
      </c>
      <c r="H403" s="91"/>
      <c r="I403" s="171" t="str">
        <f t="shared" si="12"/>
        <v/>
      </c>
      <c r="J403" s="91"/>
      <c r="K403" s="294" t="str">
        <f>FixtureCalc!AN400</f>
        <v/>
      </c>
      <c r="L403" s="199" t="str">
        <f>IFERROR(INDEX(FixtureCalc!$AX$4:$AX$83,MATCH(FixtureCalc!AM400,FixtureCalc!$AW$4:$AW$83,0),1),"")</f>
        <v/>
      </c>
      <c r="M403" s="39"/>
    </row>
    <row r="404" spans="2:13" ht="20.100000000000001" customHeight="1" x14ac:dyDescent="0.25">
      <c r="B404" s="13"/>
      <c r="C404" s="98"/>
      <c r="D404" s="171" t="str">
        <f t="shared" si="13"/>
        <v/>
      </c>
      <c r="E404" s="199" t="str">
        <f>IF(F404&lt;&gt;"","Matchweek " &amp; FixtureCalc!AK401,"")</f>
        <v/>
      </c>
      <c r="F404" s="199" t="str">
        <f>FixtureCalc!AL401</f>
        <v/>
      </c>
      <c r="G404" s="289" t="str">
        <f>FixtureCalc!AM401</f>
        <v/>
      </c>
      <c r="H404" s="91"/>
      <c r="I404" s="171" t="str">
        <f t="shared" si="12"/>
        <v/>
      </c>
      <c r="J404" s="91"/>
      <c r="K404" s="294" t="str">
        <f>FixtureCalc!AN401</f>
        <v/>
      </c>
      <c r="L404" s="199" t="str">
        <f>IFERROR(INDEX(FixtureCalc!$AX$4:$AX$83,MATCH(FixtureCalc!AM401,FixtureCalc!$AW$4:$AW$83,0),1),"")</f>
        <v/>
      </c>
      <c r="M404" s="39"/>
    </row>
    <row r="405" spans="2:13" ht="20.100000000000001" customHeight="1" x14ac:dyDescent="0.25">
      <c r="B405" s="13"/>
      <c r="C405" s="98"/>
      <c r="D405" s="171" t="str">
        <f t="shared" si="13"/>
        <v/>
      </c>
      <c r="E405" s="199" t="str">
        <f>IF(F405&lt;&gt;"","Matchweek " &amp; FixtureCalc!AK402,"")</f>
        <v/>
      </c>
      <c r="F405" s="199" t="str">
        <f>FixtureCalc!AL402</f>
        <v/>
      </c>
      <c r="G405" s="289" t="str">
        <f>FixtureCalc!AM402</f>
        <v/>
      </c>
      <c r="H405" s="91"/>
      <c r="I405" s="171" t="str">
        <f t="shared" si="12"/>
        <v/>
      </c>
      <c r="J405" s="91"/>
      <c r="K405" s="294" t="str">
        <f>FixtureCalc!AN402</f>
        <v/>
      </c>
      <c r="L405" s="199" t="str">
        <f>IFERROR(INDEX(FixtureCalc!$AX$4:$AX$83,MATCH(FixtureCalc!AM402,FixtureCalc!$AW$4:$AW$83,0),1),"")</f>
        <v/>
      </c>
      <c r="M405" s="39"/>
    </row>
    <row r="406" spans="2:13" ht="20.100000000000001" customHeight="1" x14ac:dyDescent="0.25">
      <c r="B406" s="13"/>
      <c r="C406" s="98"/>
      <c r="D406" s="171" t="str">
        <f t="shared" si="13"/>
        <v/>
      </c>
      <c r="E406" s="199" t="str">
        <f>IF(F406&lt;&gt;"","Matchweek " &amp; FixtureCalc!AK403,"")</f>
        <v/>
      </c>
      <c r="F406" s="199" t="str">
        <f>FixtureCalc!AL403</f>
        <v/>
      </c>
      <c r="G406" s="289" t="str">
        <f>FixtureCalc!AM403</f>
        <v/>
      </c>
      <c r="H406" s="91"/>
      <c r="I406" s="171" t="str">
        <f t="shared" si="12"/>
        <v/>
      </c>
      <c r="J406" s="91"/>
      <c r="K406" s="294" t="str">
        <f>FixtureCalc!AN403</f>
        <v/>
      </c>
      <c r="L406" s="199" t="str">
        <f>IFERROR(INDEX(FixtureCalc!$AX$4:$AX$83,MATCH(FixtureCalc!AM403,FixtureCalc!$AW$4:$AW$83,0),1),"")</f>
        <v/>
      </c>
      <c r="M406" s="39"/>
    </row>
    <row r="407" spans="2:13" ht="20.100000000000001" customHeight="1" x14ac:dyDescent="0.25">
      <c r="B407" s="13"/>
      <c r="C407" s="98"/>
      <c r="D407" s="171" t="str">
        <f t="shared" si="13"/>
        <v/>
      </c>
      <c r="E407" s="199" t="str">
        <f>IF(F407&lt;&gt;"","Matchweek " &amp; FixtureCalc!AK404,"")</f>
        <v/>
      </c>
      <c r="F407" s="199" t="str">
        <f>FixtureCalc!AL404</f>
        <v/>
      </c>
      <c r="G407" s="289" t="str">
        <f>FixtureCalc!AM404</f>
        <v/>
      </c>
      <c r="H407" s="91"/>
      <c r="I407" s="171" t="str">
        <f t="shared" si="12"/>
        <v/>
      </c>
      <c r="J407" s="91"/>
      <c r="K407" s="294" t="str">
        <f>FixtureCalc!AN404</f>
        <v/>
      </c>
      <c r="L407" s="199" t="str">
        <f>IFERROR(INDEX(FixtureCalc!$AX$4:$AX$83,MATCH(FixtureCalc!AM404,FixtureCalc!$AW$4:$AW$83,0),1),"")</f>
        <v/>
      </c>
      <c r="M407" s="39"/>
    </row>
    <row r="408" spans="2:13" ht="20.100000000000001" customHeight="1" x14ac:dyDescent="0.25">
      <c r="B408" s="13"/>
      <c r="C408" s="98"/>
      <c r="D408" s="171" t="str">
        <f t="shared" si="13"/>
        <v/>
      </c>
      <c r="E408" s="199" t="str">
        <f>IF(F408&lt;&gt;"","Matchweek " &amp; FixtureCalc!AK405,"")</f>
        <v/>
      </c>
      <c r="F408" s="199" t="str">
        <f>FixtureCalc!AL405</f>
        <v/>
      </c>
      <c r="G408" s="289" t="str">
        <f>FixtureCalc!AM405</f>
        <v/>
      </c>
      <c r="H408" s="91"/>
      <c r="I408" s="171" t="str">
        <f t="shared" si="12"/>
        <v/>
      </c>
      <c r="J408" s="91"/>
      <c r="K408" s="294" t="str">
        <f>FixtureCalc!AN405</f>
        <v/>
      </c>
      <c r="L408" s="199" t="str">
        <f>IFERROR(INDEX(FixtureCalc!$AX$4:$AX$83,MATCH(FixtureCalc!AM405,FixtureCalc!$AW$4:$AW$83,0),1),"")</f>
        <v/>
      </c>
      <c r="M408" s="39"/>
    </row>
    <row r="409" spans="2:13" ht="20.100000000000001" customHeight="1" x14ac:dyDescent="0.25">
      <c r="B409" s="13"/>
      <c r="C409" s="98"/>
      <c r="D409" s="171" t="str">
        <f t="shared" si="13"/>
        <v/>
      </c>
      <c r="E409" s="199" t="str">
        <f>IF(F409&lt;&gt;"","Matchweek " &amp; FixtureCalc!AK406,"")</f>
        <v/>
      </c>
      <c r="F409" s="199" t="str">
        <f>FixtureCalc!AL406</f>
        <v/>
      </c>
      <c r="G409" s="289" t="str">
        <f>FixtureCalc!AM406</f>
        <v/>
      </c>
      <c r="H409" s="91"/>
      <c r="I409" s="171" t="str">
        <f t="shared" si="12"/>
        <v/>
      </c>
      <c r="J409" s="91"/>
      <c r="K409" s="294" t="str">
        <f>FixtureCalc!AN406</f>
        <v/>
      </c>
      <c r="L409" s="199" t="str">
        <f>IFERROR(INDEX(FixtureCalc!$AX$4:$AX$83,MATCH(FixtureCalc!AM406,FixtureCalc!$AW$4:$AW$83,0),1),"")</f>
        <v/>
      </c>
      <c r="M409" s="39"/>
    </row>
    <row r="410" spans="2:13" ht="20.100000000000001" customHeight="1" x14ac:dyDescent="0.25">
      <c r="B410" s="13"/>
      <c r="C410" s="98"/>
      <c r="D410" s="171" t="str">
        <f t="shared" si="13"/>
        <v/>
      </c>
      <c r="E410" s="199" t="str">
        <f>IF(F410&lt;&gt;"","Matchweek " &amp; FixtureCalc!AK407,"")</f>
        <v/>
      </c>
      <c r="F410" s="199" t="str">
        <f>FixtureCalc!AL407</f>
        <v/>
      </c>
      <c r="G410" s="289" t="str">
        <f>FixtureCalc!AM407</f>
        <v/>
      </c>
      <c r="H410" s="91"/>
      <c r="I410" s="171" t="str">
        <f t="shared" si="12"/>
        <v/>
      </c>
      <c r="J410" s="91"/>
      <c r="K410" s="294" t="str">
        <f>FixtureCalc!AN407</f>
        <v/>
      </c>
      <c r="L410" s="199" t="str">
        <f>IFERROR(INDEX(FixtureCalc!$AX$4:$AX$83,MATCH(FixtureCalc!AM407,FixtureCalc!$AW$4:$AW$83,0),1),"")</f>
        <v/>
      </c>
      <c r="M410" s="39"/>
    </row>
    <row r="411" spans="2:13" ht="20.100000000000001" customHeight="1" x14ac:dyDescent="0.25">
      <c r="B411" s="13"/>
      <c r="C411" s="98"/>
      <c r="D411" s="171" t="str">
        <f t="shared" si="13"/>
        <v/>
      </c>
      <c r="E411" s="199" t="str">
        <f>IF(F411&lt;&gt;"","Matchweek " &amp; FixtureCalc!AK408,"")</f>
        <v/>
      </c>
      <c r="F411" s="199" t="str">
        <f>FixtureCalc!AL408</f>
        <v/>
      </c>
      <c r="G411" s="289" t="str">
        <f>FixtureCalc!AM408</f>
        <v/>
      </c>
      <c r="H411" s="91"/>
      <c r="I411" s="171" t="str">
        <f t="shared" si="12"/>
        <v/>
      </c>
      <c r="J411" s="91"/>
      <c r="K411" s="294" t="str">
        <f>FixtureCalc!AN408</f>
        <v/>
      </c>
      <c r="L411" s="199" t="str">
        <f>IFERROR(INDEX(FixtureCalc!$AX$4:$AX$83,MATCH(FixtureCalc!AM408,FixtureCalc!$AW$4:$AW$83,0),1),"")</f>
        <v/>
      </c>
      <c r="M411" s="39"/>
    </row>
    <row r="412" spans="2:13" ht="20.100000000000001" customHeight="1" x14ac:dyDescent="0.25">
      <c r="B412" s="13"/>
      <c r="C412" s="98"/>
      <c r="D412" s="171" t="str">
        <f t="shared" si="13"/>
        <v/>
      </c>
      <c r="E412" s="199" t="str">
        <f>IF(F412&lt;&gt;"","Matchweek " &amp; FixtureCalc!AK409,"")</f>
        <v/>
      </c>
      <c r="F412" s="199" t="str">
        <f>FixtureCalc!AL409</f>
        <v/>
      </c>
      <c r="G412" s="289" t="str">
        <f>FixtureCalc!AM409</f>
        <v/>
      </c>
      <c r="H412" s="91"/>
      <c r="I412" s="171" t="str">
        <f t="shared" si="12"/>
        <v/>
      </c>
      <c r="J412" s="91"/>
      <c r="K412" s="294" t="str">
        <f>FixtureCalc!AN409</f>
        <v/>
      </c>
      <c r="L412" s="199" t="str">
        <f>IFERROR(INDEX(FixtureCalc!$AX$4:$AX$83,MATCH(FixtureCalc!AM409,FixtureCalc!$AW$4:$AW$83,0),1),"")</f>
        <v/>
      </c>
      <c r="M412" s="39"/>
    </row>
    <row r="413" spans="2:13" ht="20.100000000000001" customHeight="1" x14ac:dyDescent="0.25">
      <c r="B413" s="13"/>
      <c r="C413" s="98"/>
      <c r="D413" s="171" t="str">
        <f t="shared" si="13"/>
        <v/>
      </c>
      <c r="E413" s="199" t="str">
        <f>IF(F413&lt;&gt;"","Matchweek " &amp; FixtureCalc!AK410,"")</f>
        <v/>
      </c>
      <c r="F413" s="199" t="str">
        <f>FixtureCalc!AL410</f>
        <v/>
      </c>
      <c r="G413" s="289" t="str">
        <f>FixtureCalc!AM410</f>
        <v/>
      </c>
      <c r="H413" s="91"/>
      <c r="I413" s="171" t="str">
        <f t="shared" si="12"/>
        <v/>
      </c>
      <c r="J413" s="91"/>
      <c r="K413" s="294" t="str">
        <f>FixtureCalc!AN410</f>
        <v/>
      </c>
      <c r="L413" s="199" t="str">
        <f>IFERROR(INDEX(FixtureCalc!$AX$4:$AX$83,MATCH(FixtureCalc!AM410,FixtureCalc!$AW$4:$AW$83,0),1),"")</f>
        <v/>
      </c>
      <c r="M413" s="39"/>
    </row>
    <row r="414" spans="2:13" ht="20.100000000000001" customHeight="1" x14ac:dyDescent="0.25">
      <c r="B414" s="13"/>
      <c r="C414" s="98"/>
      <c r="D414" s="171" t="str">
        <f t="shared" si="13"/>
        <v/>
      </c>
      <c r="E414" s="199" t="str">
        <f>IF(F414&lt;&gt;"","Matchweek " &amp; FixtureCalc!AK411,"")</f>
        <v/>
      </c>
      <c r="F414" s="199" t="str">
        <f>FixtureCalc!AL411</f>
        <v/>
      </c>
      <c r="G414" s="289" t="str">
        <f>FixtureCalc!AM411</f>
        <v/>
      </c>
      <c r="H414" s="91"/>
      <c r="I414" s="171" t="str">
        <f t="shared" si="12"/>
        <v/>
      </c>
      <c r="J414" s="91"/>
      <c r="K414" s="294" t="str">
        <f>FixtureCalc!AN411</f>
        <v/>
      </c>
      <c r="L414" s="199" t="str">
        <f>IFERROR(INDEX(FixtureCalc!$AX$4:$AX$83,MATCH(FixtureCalc!AM411,FixtureCalc!$AW$4:$AW$83,0),1),"")</f>
        <v/>
      </c>
      <c r="M414" s="39"/>
    </row>
    <row r="415" spans="2:13" ht="20.100000000000001" customHeight="1" x14ac:dyDescent="0.25">
      <c r="B415" s="13"/>
      <c r="C415" s="98"/>
      <c r="D415" s="171" t="str">
        <f t="shared" si="13"/>
        <v/>
      </c>
      <c r="E415" s="199" t="str">
        <f>IF(F415&lt;&gt;"","Matchweek " &amp; FixtureCalc!AK412,"")</f>
        <v/>
      </c>
      <c r="F415" s="199" t="str">
        <f>FixtureCalc!AL412</f>
        <v/>
      </c>
      <c r="G415" s="289" t="str">
        <f>FixtureCalc!AM412</f>
        <v/>
      </c>
      <c r="H415" s="91"/>
      <c r="I415" s="171" t="str">
        <f t="shared" si="12"/>
        <v/>
      </c>
      <c r="J415" s="91"/>
      <c r="K415" s="294" t="str">
        <f>FixtureCalc!AN412</f>
        <v/>
      </c>
      <c r="L415" s="199" t="str">
        <f>IFERROR(INDEX(FixtureCalc!$AX$4:$AX$83,MATCH(FixtureCalc!AM412,FixtureCalc!$AW$4:$AW$83,0),1),"")</f>
        <v/>
      </c>
      <c r="M415" s="39"/>
    </row>
    <row r="416" spans="2:13" ht="20.100000000000001" customHeight="1" x14ac:dyDescent="0.25">
      <c r="B416" s="13"/>
      <c r="C416" s="98"/>
      <c r="D416" s="171" t="str">
        <f t="shared" si="13"/>
        <v/>
      </c>
      <c r="E416" s="199" t="str">
        <f>IF(F416&lt;&gt;"","Matchweek " &amp; FixtureCalc!AK413,"")</f>
        <v/>
      </c>
      <c r="F416" s="199" t="str">
        <f>FixtureCalc!AL413</f>
        <v/>
      </c>
      <c r="G416" s="289" t="str">
        <f>FixtureCalc!AM413</f>
        <v/>
      </c>
      <c r="H416" s="91"/>
      <c r="I416" s="171" t="str">
        <f t="shared" si="12"/>
        <v/>
      </c>
      <c r="J416" s="91"/>
      <c r="K416" s="294" t="str">
        <f>FixtureCalc!AN413</f>
        <v/>
      </c>
      <c r="L416" s="199" t="str">
        <f>IFERROR(INDEX(FixtureCalc!$AX$4:$AX$83,MATCH(FixtureCalc!AM413,FixtureCalc!$AW$4:$AW$83,0),1),"")</f>
        <v/>
      </c>
      <c r="M416" s="39"/>
    </row>
    <row r="417" spans="2:13" ht="20.100000000000001" customHeight="1" x14ac:dyDescent="0.25">
      <c r="B417" s="13"/>
      <c r="C417" s="98"/>
      <c r="D417" s="171" t="str">
        <f t="shared" si="13"/>
        <v/>
      </c>
      <c r="E417" s="199" t="str">
        <f>IF(F417&lt;&gt;"","Matchweek " &amp; FixtureCalc!AK414,"")</f>
        <v/>
      </c>
      <c r="F417" s="199" t="str">
        <f>FixtureCalc!AL414</f>
        <v/>
      </c>
      <c r="G417" s="289" t="str">
        <f>FixtureCalc!AM414</f>
        <v/>
      </c>
      <c r="H417" s="91"/>
      <c r="I417" s="171" t="str">
        <f t="shared" si="12"/>
        <v/>
      </c>
      <c r="J417" s="91"/>
      <c r="K417" s="294" t="str">
        <f>FixtureCalc!AN414</f>
        <v/>
      </c>
      <c r="L417" s="199" t="str">
        <f>IFERROR(INDEX(FixtureCalc!$AX$4:$AX$83,MATCH(FixtureCalc!AM414,FixtureCalc!$AW$4:$AW$83,0),1),"")</f>
        <v/>
      </c>
      <c r="M417" s="39"/>
    </row>
    <row r="418" spans="2:13" ht="20.100000000000001" customHeight="1" x14ac:dyDescent="0.25">
      <c r="B418" s="13"/>
      <c r="C418" s="98"/>
      <c r="D418" s="171" t="str">
        <f t="shared" si="13"/>
        <v/>
      </c>
      <c r="E418" s="199" t="str">
        <f>IF(F418&lt;&gt;"","Matchweek " &amp; FixtureCalc!AK415,"")</f>
        <v/>
      </c>
      <c r="F418" s="199" t="str">
        <f>FixtureCalc!AL415</f>
        <v/>
      </c>
      <c r="G418" s="289" t="str">
        <f>FixtureCalc!AM415</f>
        <v/>
      </c>
      <c r="H418" s="91"/>
      <c r="I418" s="171" t="str">
        <f t="shared" si="12"/>
        <v/>
      </c>
      <c r="J418" s="91"/>
      <c r="K418" s="294" t="str">
        <f>FixtureCalc!AN415</f>
        <v/>
      </c>
      <c r="L418" s="199" t="str">
        <f>IFERROR(INDEX(FixtureCalc!$AX$4:$AX$83,MATCH(FixtureCalc!AM415,FixtureCalc!$AW$4:$AW$83,0),1),"")</f>
        <v/>
      </c>
      <c r="M418" s="39"/>
    </row>
    <row r="419" spans="2:13" ht="20.100000000000001" customHeight="1" x14ac:dyDescent="0.25">
      <c r="B419" s="13"/>
      <c r="C419" s="98"/>
      <c r="D419" s="171" t="str">
        <f t="shared" si="13"/>
        <v/>
      </c>
      <c r="E419" s="199" t="str">
        <f>IF(F419&lt;&gt;"","Matchweek " &amp; FixtureCalc!AK416,"")</f>
        <v/>
      </c>
      <c r="F419" s="199" t="str">
        <f>FixtureCalc!AL416</f>
        <v/>
      </c>
      <c r="G419" s="289" t="str">
        <f>FixtureCalc!AM416</f>
        <v/>
      </c>
      <c r="H419" s="91"/>
      <c r="I419" s="171" t="str">
        <f t="shared" si="12"/>
        <v/>
      </c>
      <c r="J419" s="91"/>
      <c r="K419" s="294" t="str">
        <f>FixtureCalc!AN416</f>
        <v/>
      </c>
      <c r="L419" s="199" t="str">
        <f>IFERROR(INDEX(FixtureCalc!$AX$4:$AX$83,MATCH(FixtureCalc!AM416,FixtureCalc!$AW$4:$AW$83,0),1),"")</f>
        <v/>
      </c>
      <c r="M419" s="39"/>
    </row>
    <row r="420" spans="2:13" ht="20.100000000000001" customHeight="1" x14ac:dyDescent="0.25">
      <c r="B420" s="13"/>
      <c r="C420" s="98"/>
      <c r="D420" s="171" t="str">
        <f t="shared" si="13"/>
        <v/>
      </c>
      <c r="E420" s="199" t="str">
        <f>IF(F420&lt;&gt;"","Matchweek " &amp; FixtureCalc!AK417,"")</f>
        <v/>
      </c>
      <c r="F420" s="199" t="str">
        <f>FixtureCalc!AL417</f>
        <v/>
      </c>
      <c r="G420" s="289" t="str">
        <f>FixtureCalc!AM417</f>
        <v/>
      </c>
      <c r="H420" s="91"/>
      <c r="I420" s="171" t="str">
        <f t="shared" si="12"/>
        <v/>
      </c>
      <c r="J420" s="91"/>
      <c r="K420" s="294" t="str">
        <f>FixtureCalc!AN417</f>
        <v/>
      </c>
      <c r="L420" s="199" t="str">
        <f>IFERROR(INDEX(FixtureCalc!$AX$4:$AX$83,MATCH(FixtureCalc!AM417,FixtureCalc!$AW$4:$AW$83,0),1),"")</f>
        <v/>
      </c>
      <c r="M420" s="39"/>
    </row>
    <row r="421" spans="2:13" ht="20.100000000000001" customHeight="1" x14ac:dyDescent="0.25">
      <c r="B421" s="13"/>
      <c r="C421" s="98"/>
      <c r="D421" s="171" t="str">
        <f t="shared" si="13"/>
        <v/>
      </c>
      <c r="E421" s="199" t="str">
        <f>IF(F421&lt;&gt;"","Matchweek " &amp; FixtureCalc!AK418,"")</f>
        <v/>
      </c>
      <c r="F421" s="199" t="str">
        <f>FixtureCalc!AL418</f>
        <v/>
      </c>
      <c r="G421" s="289" t="str">
        <f>FixtureCalc!AM418</f>
        <v/>
      </c>
      <c r="H421" s="91"/>
      <c r="I421" s="171" t="str">
        <f t="shared" si="12"/>
        <v/>
      </c>
      <c r="J421" s="91"/>
      <c r="K421" s="294" t="str">
        <f>FixtureCalc!AN418</f>
        <v/>
      </c>
      <c r="L421" s="199" t="str">
        <f>IFERROR(INDEX(FixtureCalc!$AX$4:$AX$83,MATCH(FixtureCalc!AM418,FixtureCalc!$AW$4:$AW$83,0),1),"")</f>
        <v/>
      </c>
      <c r="M421" s="39"/>
    </row>
    <row r="422" spans="2:13" ht="20.100000000000001" customHeight="1" x14ac:dyDescent="0.25">
      <c r="B422" s="13"/>
      <c r="C422" s="98"/>
      <c r="D422" s="171" t="str">
        <f t="shared" si="13"/>
        <v/>
      </c>
      <c r="E422" s="199" t="str">
        <f>IF(F422&lt;&gt;"","Matchweek " &amp; FixtureCalc!AK419,"")</f>
        <v/>
      </c>
      <c r="F422" s="199" t="str">
        <f>FixtureCalc!AL419</f>
        <v/>
      </c>
      <c r="G422" s="289" t="str">
        <f>FixtureCalc!AM419</f>
        <v/>
      </c>
      <c r="H422" s="91"/>
      <c r="I422" s="171" t="str">
        <f t="shared" si="12"/>
        <v/>
      </c>
      <c r="J422" s="91"/>
      <c r="K422" s="294" t="str">
        <f>FixtureCalc!AN419</f>
        <v/>
      </c>
      <c r="L422" s="199" t="str">
        <f>IFERROR(INDEX(FixtureCalc!$AX$4:$AX$83,MATCH(FixtureCalc!AM419,FixtureCalc!$AW$4:$AW$83,0),1),"")</f>
        <v/>
      </c>
      <c r="M422" s="39"/>
    </row>
    <row r="423" spans="2:13" ht="20.100000000000001" customHeight="1" x14ac:dyDescent="0.25">
      <c r="B423" s="13"/>
      <c r="C423" s="98"/>
      <c r="D423" s="171" t="str">
        <f t="shared" si="13"/>
        <v/>
      </c>
      <c r="E423" s="199" t="str">
        <f>IF(F423&lt;&gt;"","Matchweek " &amp; FixtureCalc!AK420,"")</f>
        <v/>
      </c>
      <c r="F423" s="199" t="str">
        <f>FixtureCalc!AL420</f>
        <v/>
      </c>
      <c r="G423" s="289" t="str">
        <f>FixtureCalc!AM420</f>
        <v/>
      </c>
      <c r="H423" s="91"/>
      <c r="I423" s="171" t="str">
        <f t="shared" si="12"/>
        <v/>
      </c>
      <c r="J423" s="91"/>
      <c r="K423" s="294" t="str">
        <f>FixtureCalc!AN420</f>
        <v/>
      </c>
      <c r="L423" s="199" t="str">
        <f>IFERROR(INDEX(FixtureCalc!$AX$4:$AX$83,MATCH(FixtureCalc!AM420,FixtureCalc!$AW$4:$AW$83,0),1),"")</f>
        <v/>
      </c>
      <c r="M423" s="39"/>
    </row>
    <row r="424" spans="2:13" ht="20.100000000000001" customHeight="1" x14ac:dyDescent="0.25">
      <c r="B424" s="13"/>
      <c r="C424" s="98"/>
      <c r="D424" s="171" t="str">
        <f t="shared" si="13"/>
        <v/>
      </c>
      <c r="E424" s="199" t="str">
        <f>IF(F424&lt;&gt;"","Matchweek " &amp; FixtureCalc!AK421,"")</f>
        <v/>
      </c>
      <c r="F424" s="199" t="str">
        <f>FixtureCalc!AL421</f>
        <v/>
      </c>
      <c r="G424" s="289" t="str">
        <f>FixtureCalc!AM421</f>
        <v/>
      </c>
      <c r="H424" s="91"/>
      <c r="I424" s="171" t="str">
        <f t="shared" si="12"/>
        <v/>
      </c>
      <c r="J424" s="91"/>
      <c r="K424" s="294" t="str">
        <f>FixtureCalc!AN421</f>
        <v/>
      </c>
      <c r="L424" s="199" t="str">
        <f>IFERROR(INDEX(FixtureCalc!$AX$4:$AX$83,MATCH(FixtureCalc!AM421,FixtureCalc!$AW$4:$AW$83,0),1),"")</f>
        <v/>
      </c>
      <c r="M424" s="39"/>
    </row>
    <row r="425" spans="2:13" ht="20.100000000000001" customHeight="1" x14ac:dyDescent="0.25">
      <c r="B425" s="13"/>
      <c r="C425" s="98"/>
      <c r="D425" s="171" t="str">
        <f t="shared" si="13"/>
        <v/>
      </c>
      <c r="E425" s="199" t="str">
        <f>IF(F425&lt;&gt;"","Matchweek " &amp; FixtureCalc!AK422,"")</f>
        <v/>
      </c>
      <c r="F425" s="199" t="str">
        <f>FixtureCalc!AL422</f>
        <v/>
      </c>
      <c r="G425" s="289" t="str">
        <f>FixtureCalc!AM422</f>
        <v/>
      </c>
      <c r="H425" s="91"/>
      <c r="I425" s="171" t="str">
        <f t="shared" si="12"/>
        <v/>
      </c>
      <c r="J425" s="91"/>
      <c r="K425" s="294" t="str">
        <f>FixtureCalc!AN422</f>
        <v/>
      </c>
      <c r="L425" s="199" t="str">
        <f>IFERROR(INDEX(FixtureCalc!$AX$4:$AX$83,MATCH(FixtureCalc!AM422,FixtureCalc!$AW$4:$AW$83,0),1),"")</f>
        <v/>
      </c>
      <c r="M425" s="39"/>
    </row>
    <row r="426" spans="2:13" ht="20.100000000000001" customHeight="1" x14ac:dyDescent="0.25">
      <c r="B426" s="13"/>
      <c r="C426" s="98"/>
      <c r="D426" s="171" t="str">
        <f t="shared" si="13"/>
        <v/>
      </c>
      <c r="E426" s="199" t="str">
        <f>IF(F426&lt;&gt;"","Matchweek " &amp; FixtureCalc!AK423,"")</f>
        <v/>
      </c>
      <c r="F426" s="199" t="str">
        <f>FixtureCalc!AL423</f>
        <v/>
      </c>
      <c r="G426" s="289" t="str">
        <f>FixtureCalc!AM423</f>
        <v/>
      </c>
      <c r="H426" s="91"/>
      <c r="I426" s="171" t="str">
        <f t="shared" si="12"/>
        <v/>
      </c>
      <c r="J426" s="91"/>
      <c r="K426" s="294" t="str">
        <f>FixtureCalc!AN423</f>
        <v/>
      </c>
      <c r="L426" s="199" t="str">
        <f>IFERROR(INDEX(FixtureCalc!$AX$4:$AX$83,MATCH(FixtureCalc!AM423,FixtureCalc!$AW$4:$AW$83,0),1),"")</f>
        <v/>
      </c>
      <c r="M426" s="39"/>
    </row>
    <row r="427" spans="2:13" ht="20.100000000000001" customHeight="1" x14ac:dyDescent="0.25">
      <c r="B427" s="13"/>
      <c r="C427" s="98"/>
      <c r="D427" s="171" t="str">
        <f t="shared" si="13"/>
        <v/>
      </c>
      <c r="E427" s="199" t="str">
        <f>IF(F427&lt;&gt;"","Matchweek " &amp; FixtureCalc!AK424,"")</f>
        <v/>
      </c>
      <c r="F427" s="199" t="str">
        <f>FixtureCalc!AL424</f>
        <v/>
      </c>
      <c r="G427" s="289" t="str">
        <f>FixtureCalc!AM424</f>
        <v/>
      </c>
      <c r="H427" s="91"/>
      <c r="I427" s="171" t="str">
        <f t="shared" si="12"/>
        <v/>
      </c>
      <c r="J427" s="91"/>
      <c r="K427" s="294" t="str">
        <f>FixtureCalc!AN424</f>
        <v/>
      </c>
      <c r="L427" s="199" t="str">
        <f>IFERROR(INDEX(FixtureCalc!$AX$4:$AX$83,MATCH(FixtureCalc!AM424,FixtureCalc!$AW$4:$AW$83,0),1),"")</f>
        <v/>
      </c>
      <c r="M427" s="39"/>
    </row>
    <row r="428" spans="2:13" ht="20.100000000000001" customHeight="1" x14ac:dyDescent="0.25">
      <c r="B428" s="13"/>
      <c r="C428" s="98"/>
      <c r="D428" s="171" t="str">
        <f t="shared" si="13"/>
        <v/>
      </c>
      <c r="E428" s="199" t="str">
        <f>IF(F428&lt;&gt;"","Matchweek " &amp; FixtureCalc!AK425,"")</f>
        <v/>
      </c>
      <c r="F428" s="199" t="str">
        <f>FixtureCalc!AL425</f>
        <v/>
      </c>
      <c r="G428" s="289" t="str">
        <f>FixtureCalc!AM425</f>
        <v/>
      </c>
      <c r="H428" s="91"/>
      <c r="I428" s="171" t="str">
        <f t="shared" si="12"/>
        <v/>
      </c>
      <c r="J428" s="91"/>
      <c r="K428" s="294" t="str">
        <f>FixtureCalc!AN425</f>
        <v/>
      </c>
      <c r="L428" s="199" t="str">
        <f>IFERROR(INDEX(FixtureCalc!$AX$4:$AX$83,MATCH(FixtureCalc!AM425,FixtureCalc!$AW$4:$AW$83,0),1),"")</f>
        <v/>
      </c>
      <c r="M428" s="39"/>
    </row>
    <row r="429" spans="2:13" ht="20.100000000000001" customHeight="1" x14ac:dyDescent="0.25">
      <c r="B429" s="13"/>
      <c r="C429" s="98"/>
      <c r="D429" s="171" t="str">
        <f t="shared" si="13"/>
        <v/>
      </c>
      <c r="E429" s="199" t="str">
        <f>IF(F429&lt;&gt;"","Matchweek " &amp; FixtureCalc!AK426,"")</f>
        <v/>
      </c>
      <c r="F429" s="199" t="str">
        <f>FixtureCalc!AL426</f>
        <v/>
      </c>
      <c r="G429" s="289" t="str">
        <f>FixtureCalc!AM426</f>
        <v/>
      </c>
      <c r="H429" s="91"/>
      <c r="I429" s="171" t="str">
        <f t="shared" si="12"/>
        <v/>
      </c>
      <c r="J429" s="91"/>
      <c r="K429" s="294" t="str">
        <f>FixtureCalc!AN426</f>
        <v/>
      </c>
      <c r="L429" s="199" t="str">
        <f>IFERROR(INDEX(FixtureCalc!$AX$4:$AX$83,MATCH(FixtureCalc!AM426,FixtureCalc!$AW$4:$AW$83,0),1),"")</f>
        <v/>
      </c>
      <c r="M429" s="39"/>
    </row>
    <row r="430" spans="2:13" ht="20.100000000000001" customHeight="1" x14ac:dyDescent="0.25">
      <c r="B430" s="13"/>
      <c r="C430" s="98"/>
      <c r="D430" s="171" t="str">
        <f t="shared" si="13"/>
        <v/>
      </c>
      <c r="E430" s="199" t="str">
        <f>IF(F430&lt;&gt;"","Matchweek " &amp; FixtureCalc!AK427,"")</f>
        <v/>
      </c>
      <c r="F430" s="199" t="str">
        <f>FixtureCalc!AL427</f>
        <v/>
      </c>
      <c r="G430" s="289" t="str">
        <f>FixtureCalc!AM427</f>
        <v/>
      </c>
      <c r="H430" s="91"/>
      <c r="I430" s="171" t="str">
        <f t="shared" si="12"/>
        <v/>
      </c>
      <c r="J430" s="91"/>
      <c r="K430" s="294" t="str">
        <f>FixtureCalc!AN427</f>
        <v/>
      </c>
      <c r="L430" s="199" t="str">
        <f>IFERROR(INDEX(FixtureCalc!$AX$4:$AX$83,MATCH(FixtureCalc!AM427,FixtureCalc!$AW$4:$AW$83,0),1),"")</f>
        <v/>
      </c>
      <c r="M430" s="39"/>
    </row>
    <row r="431" spans="2:13" ht="20.100000000000001" customHeight="1" x14ac:dyDescent="0.25">
      <c r="B431" s="13"/>
      <c r="C431" s="98"/>
      <c r="D431" s="171" t="str">
        <f t="shared" si="13"/>
        <v/>
      </c>
      <c r="E431" s="199" t="str">
        <f>IF(F431&lt;&gt;"","Matchweek " &amp; FixtureCalc!AK428,"")</f>
        <v/>
      </c>
      <c r="F431" s="199" t="str">
        <f>FixtureCalc!AL428</f>
        <v/>
      </c>
      <c r="G431" s="289" t="str">
        <f>FixtureCalc!AM428</f>
        <v/>
      </c>
      <c r="H431" s="91"/>
      <c r="I431" s="171" t="str">
        <f t="shared" si="12"/>
        <v/>
      </c>
      <c r="J431" s="91"/>
      <c r="K431" s="294" t="str">
        <f>FixtureCalc!AN428</f>
        <v/>
      </c>
      <c r="L431" s="199" t="str">
        <f>IFERROR(INDEX(FixtureCalc!$AX$4:$AX$83,MATCH(FixtureCalc!AM428,FixtureCalc!$AW$4:$AW$83,0),1),"")</f>
        <v/>
      </c>
      <c r="M431" s="39"/>
    </row>
    <row r="432" spans="2:13" ht="20.100000000000001" customHeight="1" x14ac:dyDescent="0.25">
      <c r="B432" s="13"/>
      <c r="C432" s="98"/>
      <c r="D432" s="171" t="str">
        <f t="shared" si="13"/>
        <v/>
      </c>
      <c r="E432" s="199" t="str">
        <f>IF(F432&lt;&gt;"","Matchweek " &amp; FixtureCalc!AK429,"")</f>
        <v/>
      </c>
      <c r="F432" s="199" t="str">
        <f>FixtureCalc!AL429</f>
        <v/>
      </c>
      <c r="G432" s="289" t="str">
        <f>FixtureCalc!AM429</f>
        <v/>
      </c>
      <c r="H432" s="91"/>
      <c r="I432" s="171" t="str">
        <f t="shared" si="12"/>
        <v/>
      </c>
      <c r="J432" s="91"/>
      <c r="K432" s="294" t="str">
        <f>FixtureCalc!AN429</f>
        <v/>
      </c>
      <c r="L432" s="199" t="str">
        <f>IFERROR(INDEX(FixtureCalc!$AX$4:$AX$83,MATCH(FixtureCalc!AM429,FixtureCalc!$AW$4:$AW$83,0),1),"")</f>
        <v/>
      </c>
      <c r="M432" s="39"/>
    </row>
    <row r="433" spans="2:13" ht="20.100000000000001" customHeight="1" x14ac:dyDescent="0.25">
      <c r="B433" s="13"/>
      <c r="C433" s="98"/>
      <c r="D433" s="171" t="str">
        <f t="shared" si="13"/>
        <v/>
      </c>
      <c r="E433" s="199" t="str">
        <f>IF(F433&lt;&gt;"","Matchweek " &amp; FixtureCalc!AK430,"")</f>
        <v/>
      </c>
      <c r="F433" s="199" t="str">
        <f>FixtureCalc!AL430</f>
        <v/>
      </c>
      <c r="G433" s="289" t="str">
        <f>FixtureCalc!AM430</f>
        <v/>
      </c>
      <c r="H433" s="91"/>
      <c r="I433" s="171" t="str">
        <f t="shared" si="12"/>
        <v/>
      </c>
      <c r="J433" s="91"/>
      <c r="K433" s="294" t="str">
        <f>FixtureCalc!AN430</f>
        <v/>
      </c>
      <c r="L433" s="199" t="str">
        <f>IFERROR(INDEX(FixtureCalc!$AX$4:$AX$83,MATCH(FixtureCalc!AM430,FixtureCalc!$AW$4:$AW$83,0),1),"")</f>
        <v/>
      </c>
      <c r="M433" s="39"/>
    </row>
    <row r="434" spans="2:13" ht="20.100000000000001" customHeight="1" x14ac:dyDescent="0.25">
      <c r="B434" s="13"/>
      <c r="C434" s="98"/>
      <c r="D434" s="171" t="str">
        <f t="shared" si="13"/>
        <v/>
      </c>
      <c r="E434" s="199" t="str">
        <f>IF(F434&lt;&gt;"","Matchweek " &amp; FixtureCalc!AK431,"")</f>
        <v/>
      </c>
      <c r="F434" s="199" t="str">
        <f>FixtureCalc!AL431</f>
        <v/>
      </c>
      <c r="G434" s="289" t="str">
        <f>FixtureCalc!AM431</f>
        <v/>
      </c>
      <c r="H434" s="91"/>
      <c r="I434" s="171" t="str">
        <f t="shared" si="12"/>
        <v/>
      </c>
      <c r="J434" s="91"/>
      <c r="K434" s="294" t="str">
        <f>FixtureCalc!AN431</f>
        <v/>
      </c>
      <c r="L434" s="199" t="str">
        <f>IFERROR(INDEX(FixtureCalc!$AX$4:$AX$83,MATCH(FixtureCalc!AM431,FixtureCalc!$AW$4:$AW$83,0),1),"")</f>
        <v/>
      </c>
      <c r="M434" s="39"/>
    </row>
    <row r="435" spans="2:13" ht="20.100000000000001" customHeight="1" x14ac:dyDescent="0.25">
      <c r="B435" s="13"/>
      <c r="C435" s="98"/>
      <c r="D435" s="171" t="str">
        <f t="shared" si="13"/>
        <v/>
      </c>
      <c r="E435" s="199" t="str">
        <f>IF(F435&lt;&gt;"","Matchweek " &amp; FixtureCalc!AK432,"")</f>
        <v/>
      </c>
      <c r="F435" s="199" t="str">
        <f>FixtureCalc!AL432</f>
        <v/>
      </c>
      <c r="G435" s="289" t="str">
        <f>FixtureCalc!AM432</f>
        <v/>
      </c>
      <c r="H435" s="91"/>
      <c r="I435" s="171" t="str">
        <f t="shared" si="12"/>
        <v/>
      </c>
      <c r="J435" s="91"/>
      <c r="K435" s="294" t="str">
        <f>FixtureCalc!AN432</f>
        <v/>
      </c>
      <c r="L435" s="199" t="str">
        <f>IFERROR(INDEX(FixtureCalc!$AX$4:$AX$83,MATCH(FixtureCalc!AM432,FixtureCalc!$AW$4:$AW$83,0),1),"")</f>
        <v/>
      </c>
      <c r="M435" s="39"/>
    </row>
    <row r="436" spans="2:13" ht="20.100000000000001" customHeight="1" x14ac:dyDescent="0.25">
      <c r="B436" s="13"/>
      <c r="C436" s="98"/>
      <c r="D436" s="171" t="str">
        <f t="shared" si="13"/>
        <v/>
      </c>
      <c r="E436" s="199" t="str">
        <f>IF(F436&lt;&gt;"","Matchweek " &amp; FixtureCalc!AK433,"")</f>
        <v/>
      </c>
      <c r="F436" s="199" t="str">
        <f>FixtureCalc!AL433</f>
        <v/>
      </c>
      <c r="G436" s="289" t="str">
        <f>FixtureCalc!AM433</f>
        <v/>
      </c>
      <c r="H436" s="91"/>
      <c r="I436" s="171" t="str">
        <f t="shared" si="12"/>
        <v/>
      </c>
      <c r="J436" s="91"/>
      <c r="K436" s="294" t="str">
        <f>FixtureCalc!AN433</f>
        <v/>
      </c>
      <c r="L436" s="199" t="str">
        <f>IFERROR(INDEX(FixtureCalc!$AX$4:$AX$83,MATCH(FixtureCalc!AM433,FixtureCalc!$AW$4:$AW$83,0),1),"")</f>
        <v/>
      </c>
      <c r="M436" s="39"/>
    </row>
    <row r="437" spans="2:13" ht="20.100000000000001" customHeight="1" x14ac:dyDescent="0.25">
      <c r="B437" s="13"/>
      <c r="C437" s="98"/>
      <c r="D437" s="171" t="str">
        <f t="shared" si="13"/>
        <v/>
      </c>
      <c r="E437" s="199" t="str">
        <f>IF(F437&lt;&gt;"","Matchweek " &amp; FixtureCalc!AK434,"")</f>
        <v/>
      </c>
      <c r="F437" s="199" t="str">
        <f>FixtureCalc!AL434</f>
        <v/>
      </c>
      <c r="G437" s="289" t="str">
        <f>FixtureCalc!AM434</f>
        <v/>
      </c>
      <c r="H437" s="91"/>
      <c r="I437" s="171" t="str">
        <f t="shared" si="12"/>
        <v/>
      </c>
      <c r="J437" s="91"/>
      <c r="K437" s="294" t="str">
        <f>FixtureCalc!AN434</f>
        <v/>
      </c>
      <c r="L437" s="199" t="str">
        <f>IFERROR(INDEX(FixtureCalc!$AX$4:$AX$83,MATCH(FixtureCalc!AM434,FixtureCalc!$AW$4:$AW$83,0),1),"")</f>
        <v/>
      </c>
      <c r="M437" s="39"/>
    </row>
    <row r="438" spans="2:13" ht="20.100000000000001" customHeight="1" x14ac:dyDescent="0.25">
      <c r="B438" s="13"/>
      <c r="C438" s="98"/>
      <c r="D438" s="171" t="str">
        <f t="shared" si="13"/>
        <v/>
      </c>
      <c r="E438" s="199" t="str">
        <f>IF(F438&lt;&gt;"","Matchweek " &amp; FixtureCalc!AK435,"")</f>
        <v/>
      </c>
      <c r="F438" s="199" t="str">
        <f>FixtureCalc!AL435</f>
        <v/>
      </c>
      <c r="G438" s="289" t="str">
        <f>FixtureCalc!AM435</f>
        <v/>
      </c>
      <c r="H438" s="91"/>
      <c r="I438" s="171" t="str">
        <f t="shared" si="12"/>
        <v/>
      </c>
      <c r="J438" s="91"/>
      <c r="K438" s="294" t="str">
        <f>FixtureCalc!AN435</f>
        <v/>
      </c>
      <c r="L438" s="199" t="str">
        <f>IFERROR(INDEX(FixtureCalc!$AX$4:$AX$83,MATCH(FixtureCalc!AM435,FixtureCalc!$AW$4:$AW$83,0),1),"")</f>
        <v/>
      </c>
      <c r="M438" s="39"/>
    </row>
    <row r="439" spans="2:13" ht="20.100000000000001" customHeight="1" x14ac:dyDescent="0.25">
      <c r="B439" s="13"/>
      <c r="C439" s="98"/>
      <c r="D439" s="171" t="str">
        <f t="shared" si="13"/>
        <v/>
      </c>
      <c r="E439" s="199" t="str">
        <f>IF(F439&lt;&gt;"","Matchweek " &amp; FixtureCalc!AK436,"")</f>
        <v/>
      </c>
      <c r="F439" s="199" t="str">
        <f>FixtureCalc!AL436</f>
        <v/>
      </c>
      <c r="G439" s="289" t="str">
        <f>FixtureCalc!AM436</f>
        <v/>
      </c>
      <c r="H439" s="91"/>
      <c r="I439" s="171" t="str">
        <f t="shared" si="12"/>
        <v/>
      </c>
      <c r="J439" s="91"/>
      <c r="K439" s="294" t="str">
        <f>FixtureCalc!AN436</f>
        <v/>
      </c>
      <c r="L439" s="199" t="str">
        <f>IFERROR(INDEX(FixtureCalc!$AX$4:$AX$83,MATCH(FixtureCalc!AM436,FixtureCalc!$AW$4:$AW$83,0),1),"")</f>
        <v/>
      </c>
      <c r="M439" s="39"/>
    </row>
    <row r="440" spans="2:13" ht="20.100000000000001" customHeight="1" x14ac:dyDescent="0.25">
      <c r="B440" s="13"/>
      <c r="C440" s="98"/>
      <c r="D440" s="171" t="str">
        <f t="shared" si="13"/>
        <v/>
      </c>
      <c r="E440" s="199" t="str">
        <f>IF(F440&lt;&gt;"","Matchweek " &amp; FixtureCalc!AK437,"")</f>
        <v/>
      </c>
      <c r="F440" s="199" t="str">
        <f>FixtureCalc!AL437</f>
        <v/>
      </c>
      <c r="G440" s="289" t="str">
        <f>FixtureCalc!AM437</f>
        <v/>
      </c>
      <c r="H440" s="91"/>
      <c r="I440" s="171" t="str">
        <f t="shared" si="12"/>
        <v/>
      </c>
      <c r="J440" s="91"/>
      <c r="K440" s="294" t="str">
        <f>FixtureCalc!AN437</f>
        <v/>
      </c>
      <c r="L440" s="199" t="str">
        <f>IFERROR(INDEX(FixtureCalc!$AX$4:$AX$83,MATCH(FixtureCalc!AM437,FixtureCalc!$AW$4:$AW$83,0),1),"")</f>
        <v/>
      </c>
      <c r="M440" s="39"/>
    </row>
    <row r="441" spans="2:13" ht="20.100000000000001" customHeight="1" x14ac:dyDescent="0.25">
      <c r="B441" s="13"/>
      <c r="C441" s="98"/>
      <c r="D441" s="171" t="str">
        <f t="shared" si="13"/>
        <v/>
      </c>
      <c r="E441" s="199" t="str">
        <f>IF(F441&lt;&gt;"","Matchweek " &amp; FixtureCalc!AK438,"")</f>
        <v/>
      </c>
      <c r="F441" s="199" t="str">
        <f>FixtureCalc!AL438</f>
        <v/>
      </c>
      <c r="G441" s="289" t="str">
        <f>FixtureCalc!AM438</f>
        <v/>
      </c>
      <c r="H441" s="91"/>
      <c r="I441" s="171" t="str">
        <f t="shared" si="12"/>
        <v/>
      </c>
      <c r="J441" s="91"/>
      <c r="K441" s="294" t="str">
        <f>FixtureCalc!AN438</f>
        <v/>
      </c>
      <c r="L441" s="199" t="str">
        <f>IFERROR(INDEX(FixtureCalc!$AX$4:$AX$83,MATCH(FixtureCalc!AM438,FixtureCalc!$AW$4:$AW$83,0),1),"")</f>
        <v/>
      </c>
      <c r="M441" s="39"/>
    </row>
    <row r="442" spans="2:13" ht="20.100000000000001" customHeight="1" x14ac:dyDescent="0.25">
      <c r="B442" s="13"/>
      <c r="C442" s="98"/>
      <c r="D442" s="171" t="str">
        <f t="shared" si="13"/>
        <v/>
      </c>
      <c r="E442" s="199" t="str">
        <f>IF(F442&lt;&gt;"","Matchweek " &amp; FixtureCalc!AK439,"")</f>
        <v/>
      </c>
      <c r="F442" s="199" t="str">
        <f>FixtureCalc!AL439</f>
        <v/>
      </c>
      <c r="G442" s="289" t="str">
        <f>FixtureCalc!AM439</f>
        <v/>
      </c>
      <c r="H442" s="91"/>
      <c r="I442" s="171" t="str">
        <f t="shared" si="12"/>
        <v/>
      </c>
      <c r="J442" s="91"/>
      <c r="K442" s="294" t="str">
        <f>FixtureCalc!AN439</f>
        <v/>
      </c>
      <c r="L442" s="199" t="str">
        <f>IFERROR(INDEX(FixtureCalc!$AX$4:$AX$83,MATCH(FixtureCalc!AM439,FixtureCalc!$AW$4:$AW$83,0),1),"")</f>
        <v/>
      </c>
      <c r="M442" s="39"/>
    </row>
    <row r="443" spans="2:13" ht="20.100000000000001" customHeight="1" x14ac:dyDescent="0.25">
      <c r="B443" s="13"/>
      <c r="C443" s="98"/>
      <c r="D443" s="171" t="str">
        <f t="shared" si="13"/>
        <v/>
      </c>
      <c r="E443" s="199" t="str">
        <f>IF(F443&lt;&gt;"","Matchweek " &amp; FixtureCalc!AK440,"")</f>
        <v/>
      </c>
      <c r="F443" s="199" t="str">
        <f>FixtureCalc!AL440</f>
        <v/>
      </c>
      <c r="G443" s="289" t="str">
        <f>FixtureCalc!AM440</f>
        <v/>
      </c>
      <c r="H443" s="91"/>
      <c r="I443" s="171" t="str">
        <f t="shared" si="12"/>
        <v/>
      </c>
      <c r="J443" s="91"/>
      <c r="K443" s="294" t="str">
        <f>FixtureCalc!AN440</f>
        <v/>
      </c>
      <c r="L443" s="199" t="str">
        <f>IFERROR(INDEX(FixtureCalc!$AX$4:$AX$83,MATCH(FixtureCalc!AM440,FixtureCalc!$AW$4:$AW$83,0),1),"")</f>
        <v/>
      </c>
      <c r="M443" s="39"/>
    </row>
    <row r="444" spans="2:13" ht="20.100000000000001" customHeight="1" x14ac:dyDescent="0.25">
      <c r="B444" s="13"/>
      <c r="C444" s="98"/>
      <c r="D444" s="171" t="str">
        <f t="shared" si="13"/>
        <v/>
      </c>
      <c r="E444" s="199" t="str">
        <f>IF(F444&lt;&gt;"","Matchweek " &amp; FixtureCalc!AK441,"")</f>
        <v/>
      </c>
      <c r="F444" s="199" t="str">
        <f>FixtureCalc!AL441</f>
        <v/>
      </c>
      <c r="G444" s="289" t="str">
        <f>FixtureCalc!AM441</f>
        <v/>
      </c>
      <c r="H444" s="91"/>
      <c r="I444" s="171" t="str">
        <f t="shared" si="12"/>
        <v/>
      </c>
      <c r="J444" s="91"/>
      <c r="K444" s="294" t="str">
        <f>FixtureCalc!AN441</f>
        <v/>
      </c>
      <c r="L444" s="199" t="str">
        <f>IFERROR(INDEX(FixtureCalc!$AX$4:$AX$83,MATCH(FixtureCalc!AM441,FixtureCalc!$AW$4:$AW$83,0),1),"")</f>
        <v/>
      </c>
      <c r="M444" s="39"/>
    </row>
    <row r="445" spans="2:13" ht="20.100000000000001" customHeight="1" x14ac:dyDescent="0.25">
      <c r="B445" s="13"/>
      <c r="C445" s="98"/>
      <c r="D445" s="171" t="str">
        <f t="shared" si="13"/>
        <v/>
      </c>
      <c r="E445" s="199" t="str">
        <f>IF(F445&lt;&gt;"","Matchweek " &amp; FixtureCalc!AK442,"")</f>
        <v/>
      </c>
      <c r="F445" s="199" t="str">
        <f>FixtureCalc!AL442</f>
        <v/>
      </c>
      <c r="G445" s="289" t="str">
        <f>FixtureCalc!AM442</f>
        <v/>
      </c>
      <c r="H445" s="91"/>
      <c r="I445" s="171" t="str">
        <f t="shared" si="12"/>
        <v/>
      </c>
      <c r="J445" s="91"/>
      <c r="K445" s="294" t="str">
        <f>FixtureCalc!AN442</f>
        <v/>
      </c>
      <c r="L445" s="199" t="str">
        <f>IFERROR(INDEX(FixtureCalc!$AX$4:$AX$83,MATCH(FixtureCalc!AM442,FixtureCalc!$AW$4:$AW$83,0),1),"")</f>
        <v/>
      </c>
      <c r="M445" s="39"/>
    </row>
    <row r="446" spans="2:13" ht="20.100000000000001" customHeight="1" x14ac:dyDescent="0.25">
      <c r="B446" s="13"/>
      <c r="C446" s="98"/>
      <c r="D446" s="171" t="str">
        <f t="shared" si="13"/>
        <v/>
      </c>
      <c r="E446" s="199" t="str">
        <f>IF(F446&lt;&gt;"","Matchweek " &amp; FixtureCalc!AK443,"")</f>
        <v/>
      </c>
      <c r="F446" s="199" t="str">
        <f>FixtureCalc!AL443</f>
        <v/>
      </c>
      <c r="G446" s="289" t="str">
        <f>FixtureCalc!AM443</f>
        <v/>
      </c>
      <c r="H446" s="91"/>
      <c r="I446" s="171" t="str">
        <f t="shared" si="12"/>
        <v/>
      </c>
      <c r="J446" s="91"/>
      <c r="K446" s="294" t="str">
        <f>FixtureCalc!AN443</f>
        <v/>
      </c>
      <c r="L446" s="199" t="str">
        <f>IFERROR(INDEX(FixtureCalc!$AX$4:$AX$83,MATCH(FixtureCalc!AM443,FixtureCalc!$AW$4:$AW$83,0),1),"")</f>
        <v/>
      </c>
      <c r="M446" s="39"/>
    </row>
    <row r="447" spans="2:13" ht="20.100000000000001" customHeight="1" x14ac:dyDescent="0.25">
      <c r="B447" s="13"/>
      <c r="C447" s="98"/>
      <c r="D447" s="171" t="str">
        <f t="shared" si="13"/>
        <v/>
      </c>
      <c r="E447" s="199" t="str">
        <f>IF(F447&lt;&gt;"","Matchweek " &amp; FixtureCalc!AK444,"")</f>
        <v/>
      </c>
      <c r="F447" s="199" t="str">
        <f>FixtureCalc!AL444</f>
        <v/>
      </c>
      <c r="G447" s="289" t="str">
        <f>FixtureCalc!AM444</f>
        <v/>
      </c>
      <c r="H447" s="91"/>
      <c r="I447" s="171" t="str">
        <f t="shared" si="12"/>
        <v/>
      </c>
      <c r="J447" s="91"/>
      <c r="K447" s="294" t="str">
        <f>FixtureCalc!AN444</f>
        <v/>
      </c>
      <c r="L447" s="199" t="str">
        <f>IFERROR(INDEX(FixtureCalc!$AX$4:$AX$83,MATCH(FixtureCalc!AM444,FixtureCalc!$AW$4:$AW$83,0),1),"")</f>
        <v/>
      </c>
      <c r="M447" s="39"/>
    </row>
    <row r="448" spans="2:13" ht="20.100000000000001" customHeight="1" x14ac:dyDescent="0.25">
      <c r="B448" s="13"/>
      <c r="C448" s="98"/>
      <c r="D448" s="171" t="str">
        <f t="shared" si="13"/>
        <v/>
      </c>
      <c r="E448" s="199" t="str">
        <f>IF(F448&lt;&gt;"","Matchweek " &amp; FixtureCalc!AK445,"")</f>
        <v/>
      </c>
      <c r="F448" s="199" t="str">
        <f>FixtureCalc!AL445</f>
        <v/>
      </c>
      <c r="G448" s="289" t="str">
        <f>FixtureCalc!AM445</f>
        <v/>
      </c>
      <c r="H448" s="91"/>
      <c r="I448" s="171" t="str">
        <f t="shared" si="12"/>
        <v/>
      </c>
      <c r="J448" s="91"/>
      <c r="K448" s="294" t="str">
        <f>FixtureCalc!AN445</f>
        <v/>
      </c>
      <c r="L448" s="199" t="str">
        <f>IFERROR(INDEX(FixtureCalc!$AX$4:$AX$83,MATCH(FixtureCalc!AM445,FixtureCalc!$AW$4:$AW$83,0),1),"")</f>
        <v/>
      </c>
      <c r="M448" s="39"/>
    </row>
    <row r="449" spans="2:13" ht="20.100000000000001" customHeight="1" x14ac:dyDescent="0.25">
      <c r="B449" s="13"/>
      <c r="C449" s="98"/>
      <c r="D449" s="171" t="str">
        <f t="shared" si="13"/>
        <v/>
      </c>
      <c r="E449" s="199" t="str">
        <f>IF(F449&lt;&gt;"","Matchweek " &amp; FixtureCalc!AK446,"")</f>
        <v/>
      </c>
      <c r="F449" s="199" t="str">
        <f>FixtureCalc!AL446</f>
        <v/>
      </c>
      <c r="G449" s="289" t="str">
        <f>FixtureCalc!AM446</f>
        <v/>
      </c>
      <c r="H449" s="91"/>
      <c r="I449" s="171" t="str">
        <f t="shared" si="12"/>
        <v/>
      </c>
      <c r="J449" s="91"/>
      <c r="K449" s="294" t="str">
        <f>FixtureCalc!AN446</f>
        <v/>
      </c>
      <c r="L449" s="199" t="str">
        <f>IFERROR(INDEX(FixtureCalc!$AX$4:$AX$83,MATCH(FixtureCalc!AM446,FixtureCalc!$AW$4:$AW$83,0),1),"")</f>
        <v/>
      </c>
      <c r="M449" s="39"/>
    </row>
    <row r="450" spans="2:13" ht="20.100000000000001" customHeight="1" x14ac:dyDescent="0.25">
      <c r="B450" s="13"/>
      <c r="C450" s="98"/>
      <c r="D450" s="171" t="str">
        <f t="shared" si="13"/>
        <v/>
      </c>
      <c r="E450" s="199" t="str">
        <f>IF(F450&lt;&gt;"","Matchweek " &amp; FixtureCalc!AK447,"")</f>
        <v/>
      </c>
      <c r="F450" s="199" t="str">
        <f>FixtureCalc!AL447</f>
        <v/>
      </c>
      <c r="G450" s="289" t="str">
        <f>FixtureCalc!AM447</f>
        <v/>
      </c>
      <c r="H450" s="91"/>
      <c r="I450" s="171" t="str">
        <f t="shared" si="12"/>
        <v/>
      </c>
      <c r="J450" s="91"/>
      <c r="K450" s="294" t="str">
        <f>FixtureCalc!AN447</f>
        <v/>
      </c>
      <c r="L450" s="199" t="str">
        <f>IFERROR(INDEX(FixtureCalc!$AX$4:$AX$83,MATCH(FixtureCalc!AM447,FixtureCalc!$AW$4:$AW$83,0),1),"")</f>
        <v/>
      </c>
      <c r="M450" s="39"/>
    </row>
    <row r="451" spans="2:13" ht="20.100000000000001" customHeight="1" x14ac:dyDescent="0.25">
      <c r="B451" s="13"/>
      <c r="C451" s="98"/>
      <c r="D451" s="171" t="str">
        <f t="shared" si="13"/>
        <v/>
      </c>
      <c r="E451" s="199" t="str">
        <f>IF(F451&lt;&gt;"","Matchweek " &amp; FixtureCalc!AK448,"")</f>
        <v/>
      </c>
      <c r="F451" s="199" t="str">
        <f>FixtureCalc!AL448</f>
        <v/>
      </c>
      <c r="G451" s="289" t="str">
        <f>FixtureCalc!AM448</f>
        <v/>
      </c>
      <c r="H451" s="91"/>
      <c r="I451" s="171" t="str">
        <f t="shared" si="12"/>
        <v/>
      </c>
      <c r="J451" s="91"/>
      <c r="K451" s="294" t="str">
        <f>FixtureCalc!AN448</f>
        <v/>
      </c>
      <c r="L451" s="199" t="str">
        <f>IFERROR(INDEX(FixtureCalc!$AX$4:$AX$83,MATCH(FixtureCalc!AM448,FixtureCalc!$AW$4:$AW$83,0),1),"")</f>
        <v/>
      </c>
      <c r="M451" s="39"/>
    </row>
    <row r="452" spans="2:13" ht="20.100000000000001" customHeight="1" x14ac:dyDescent="0.25">
      <c r="B452" s="13"/>
      <c r="C452" s="98"/>
      <c r="D452" s="171" t="str">
        <f t="shared" si="13"/>
        <v/>
      </c>
      <c r="E452" s="199" t="str">
        <f>IF(F452&lt;&gt;"","Matchweek " &amp; FixtureCalc!AK449,"")</f>
        <v/>
      </c>
      <c r="F452" s="199" t="str">
        <f>FixtureCalc!AL449</f>
        <v/>
      </c>
      <c r="G452" s="289" t="str">
        <f>FixtureCalc!AM449</f>
        <v/>
      </c>
      <c r="H452" s="91"/>
      <c r="I452" s="171" t="str">
        <f t="shared" si="12"/>
        <v/>
      </c>
      <c r="J452" s="91"/>
      <c r="K452" s="294" t="str">
        <f>FixtureCalc!AN449</f>
        <v/>
      </c>
      <c r="L452" s="199" t="str">
        <f>IFERROR(INDEX(FixtureCalc!$AX$4:$AX$83,MATCH(FixtureCalc!AM449,FixtureCalc!$AW$4:$AW$83,0),1),"")</f>
        <v/>
      </c>
      <c r="M452" s="39"/>
    </row>
    <row r="453" spans="2:13" ht="20.100000000000001" customHeight="1" x14ac:dyDescent="0.25">
      <c r="B453" s="13"/>
      <c r="C453" s="98"/>
      <c r="D453" s="171" t="str">
        <f t="shared" si="13"/>
        <v/>
      </c>
      <c r="E453" s="199" t="str">
        <f>IF(F453&lt;&gt;"","Matchweek " &amp; FixtureCalc!AK450,"")</f>
        <v/>
      </c>
      <c r="F453" s="199" t="str">
        <f>FixtureCalc!AL450</f>
        <v/>
      </c>
      <c r="G453" s="289" t="str">
        <f>FixtureCalc!AM450</f>
        <v/>
      </c>
      <c r="H453" s="91"/>
      <c r="I453" s="171" t="str">
        <f t="shared" si="12"/>
        <v/>
      </c>
      <c r="J453" s="91"/>
      <c r="K453" s="294" t="str">
        <f>FixtureCalc!AN450</f>
        <v/>
      </c>
      <c r="L453" s="199" t="str">
        <f>IFERROR(INDEX(FixtureCalc!$AX$4:$AX$83,MATCH(FixtureCalc!AM450,FixtureCalc!$AW$4:$AW$83,0),1),"")</f>
        <v/>
      </c>
      <c r="M453" s="39"/>
    </row>
    <row r="454" spans="2:13" ht="20.100000000000001" customHeight="1" x14ac:dyDescent="0.25">
      <c r="B454" s="13"/>
      <c r="C454" s="98"/>
      <c r="D454" s="171" t="str">
        <f t="shared" si="13"/>
        <v/>
      </c>
      <c r="E454" s="199" t="str">
        <f>IF(F454&lt;&gt;"","Matchweek " &amp; FixtureCalc!AK451,"")</f>
        <v/>
      </c>
      <c r="F454" s="199" t="str">
        <f>FixtureCalc!AL451</f>
        <v/>
      </c>
      <c r="G454" s="289" t="str">
        <f>FixtureCalc!AM451</f>
        <v/>
      </c>
      <c r="H454" s="91"/>
      <c r="I454" s="171" t="str">
        <f t="shared" si="12"/>
        <v/>
      </c>
      <c r="J454" s="91"/>
      <c r="K454" s="294" t="str">
        <f>FixtureCalc!AN451</f>
        <v/>
      </c>
      <c r="L454" s="199" t="str">
        <f>IFERROR(INDEX(FixtureCalc!$AX$4:$AX$83,MATCH(FixtureCalc!AM451,FixtureCalc!$AW$4:$AW$83,0),1),"")</f>
        <v/>
      </c>
      <c r="M454" s="39"/>
    </row>
    <row r="455" spans="2:13" ht="20.100000000000001" customHeight="1" x14ac:dyDescent="0.25">
      <c r="B455" s="13"/>
      <c r="C455" s="98"/>
      <c r="D455" s="171" t="str">
        <f t="shared" si="13"/>
        <v/>
      </c>
      <c r="E455" s="199" t="str">
        <f>IF(F455&lt;&gt;"","Matchweek " &amp; FixtureCalc!AK452,"")</f>
        <v/>
      </c>
      <c r="F455" s="199" t="str">
        <f>FixtureCalc!AL452</f>
        <v/>
      </c>
      <c r="G455" s="289" t="str">
        <f>FixtureCalc!AM452</f>
        <v/>
      </c>
      <c r="H455" s="91"/>
      <c r="I455" s="171" t="str">
        <f t="shared" ref="I455:I518" si="14">IFERROR(IF(LEN(E455)=0,"","-"),"")</f>
        <v/>
      </c>
      <c r="J455" s="91"/>
      <c r="K455" s="294" t="str">
        <f>FixtureCalc!AN452</f>
        <v/>
      </c>
      <c r="L455" s="199" t="str">
        <f>IFERROR(INDEX(FixtureCalc!$AX$4:$AX$83,MATCH(FixtureCalc!AM452,FixtureCalc!$AW$4:$AW$83,0),1),"")</f>
        <v/>
      </c>
      <c r="M455" s="39"/>
    </row>
    <row r="456" spans="2:13" ht="20.100000000000001" customHeight="1" x14ac:dyDescent="0.25">
      <c r="B456" s="13"/>
      <c r="C456" s="98"/>
      <c r="D456" s="171" t="str">
        <f t="shared" ref="D456:D519" si="15">IF(C456&gt;0,INDEX($W$8:$W$14,WEEKDAY(C456,2),1),"")</f>
        <v/>
      </c>
      <c r="E456" s="199" t="str">
        <f>IF(F456&lt;&gt;"","Matchweek " &amp; FixtureCalc!AK453,"")</f>
        <v/>
      </c>
      <c r="F456" s="199" t="str">
        <f>FixtureCalc!AL453</f>
        <v/>
      </c>
      <c r="G456" s="289" t="str">
        <f>FixtureCalc!AM453</f>
        <v/>
      </c>
      <c r="H456" s="91"/>
      <c r="I456" s="171" t="str">
        <f t="shared" si="14"/>
        <v/>
      </c>
      <c r="J456" s="91"/>
      <c r="K456" s="294" t="str">
        <f>FixtureCalc!AN453</f>
        <v/>
      </c>
      <c r="L456" s="199" t="str">
        <f>IFERROR(INDEX(FixtureCalc!$AX$4:$AX$83,MATCH(FixtureCalc!AM453,FixtureCalc!$AW$4:$AW$83,0),1),"")</f>
        <v/>
      </c>
      <c r="M456" s="39"/>
    </row>
    <row r="457" spans="2:13" ht="20.100000000000001" customHeight="1" x14ac:dyDescent="0.25">
      <c r="B457" s="13"/>
      <c r="C457" s="98"/>
      <c r="D457" s="171" t="str">
        <f t="shared" si="15"/>
        <v/>
      </c>
      <c r="E457" s="199" t="str">
        <f>IF(F457&lt;&gt;"","Matchweek " &amp; FixtureCalc!AK454,"")</f>
        <v/>
      </c>
      <c r="F457" s="199" t="str">
        <f>FixtureCalc!AL454</f>
        <v/>
      </c>
      <c r="G457" s="289" t="str">
        <f>FixtureCalc!AM454</f>
        <v/>
      </c>
      <c r="H457" s="91"/>
      <c r="I457" s="171" t="str">
        <f t="shared" si="14"/>
        <v/>
      </c>
      <c r="J457" s="91"/>
      <c r="K457" s="294" t="str">
        <f>FixtureCalc!AN454</f>
        <v/>
      </c>
      <c r="L457" s="199" t="str">
        <f>IFERROR(INDEX(FixtureCalc!$AX$4:$AX$83,MATCH(FixtureCalc!AM454,FixtureCalc!$AW$4:$AW$83,0),1),"")</f>
        <v/>
      </c>
      <c r="M457" s="39"/>
    </row>
    <row r="458" spans="2:13" ht="20.100000000000001" customHeight="1" x14ac:dyDescent="0.25">
      <c r="B458" s="13"/>
      <c r="C458" s="98"/>
      <c r="D458" s="171" t="str">
        <f t="shared" si="15"/>
        <v/>
      </c>
      <c r="E458" s="199" t="str">
        <f>IF(F458&lt;&gt;"","Matchweek " &amp; FixtureCalc!AK455,"")</f>
        <v/>
      </c>
      <c r="F458" s="199" t="str">
        <f>FixtureCalc!AL455</f>
        <v/>
      </c>
      <c r="G458" s="289" t="str">
        <f>FixtureCalc!AM455</f>
        <v/>
      </c>
      <c r="H458" s="91"/>
      <c r="I458" s="171" t="str">
        <f t="shared" si="14"/>
        <v/>
      </c>
      <c r="J458" s="91"/>
      <c r="K458" s="294" t="str">
        <f>FixtureCalc!AN455</f>
        <v/>
      </c>
      <c r="L458" s="199" t="str">
        <f>IFERROR(INDEX(FixtureCalc!$AX$4:$AX$83,MATCH(FixtureCalc!AM455,FixtureCalc!$AW$4:$AW$83,0),1),"")</f>
        <v/>
      </c>
      <c r="M458" s="39"/>
    </row>
    <row r="459" spans="2:13" ht="20.100000000000001" customHeight="1" x14ac:dyDescent="0.25">
      <c r="B459" s="13"/>
      <c r="C459" s="98"/>
      <c r="D459" s="171" t="str">
        <f t="shared" si="15"/>
        <v/>
      </c>
      <c r="E459" s="199" t="str">
        <f>IF(F459&lt;&gt;"","Matchweek " &amp; FixtureCalc!AK456,"")</f>
        <v/>
      </c>
      <c r="F459" s="199" t="str">
        <f>FixtureCalc!AL456</f>
        <v/>
      </c>
      <c r="G459" s="289" t="str">
        <f>FixtureCalc!AM456</f>
        <v/>
      </c>
      <c r="H459" s="91"/>
      <c r="I459" s="171" t="str">
        <f t="shared" si="14"/>
        <v/>
      </c>
      <c r="J459" s="91"/>
      <c r="K459" s="294" t="str">
        <f>FixtureCalc!AN456</f>
        <v/>
      </c>
      <c r="L459" s="199" t="str">
        <f>IFERROR(INDEX(FixtureCalc!$AX$4:$AX$83,MATCH(FixtureCalc!AM456,FixtureCalc!$AW$4:$AW$83,0),1),"")</f>
        <v/>
      </c>
      <c r="M459" s="39"/>
    </row>
    <row r="460" spans="2:13" ht="20.100000000000001" customHeight="1" x14ac:dyDescent="0.25">
      <c r="B460" s="13"/>
      <c r="C460" s="98"/>
      <c r="D460" s="171" t="str">
        <f t="shared" si="15"/>
        <v/>
      </c>
      <c r="E460" s="199" t="str">
        <f>IF(F460&lt;&gt;"","Matchweek " &amp; FixtureCalc!AK457,"")</f>
        <v/>
      </c>
      <c r="F460" s="199" t="str">
        <f>FixtureCalc!AL457</f>
        <v/>
      </c>
      <c r="G460" s="289" t="str">
        <f>FixtureCalc!AM457</f>
        <v/>
      </c>
      <c r="H460" s="91"/>
      <c r="I460" s="171" t="str">
        <f t="shared" si="14"/>
        <v/>
      </c>
      <c r="J460" s="91"/>
      <c r="K460" s="294" t="str">
        <f>FixtureCalc!AN457</f>
        <v/>
      </c>
      <c r="L460" s="199" t="str">
        <f>IFERROR(INDEX(FixtureCalc!$AX$4:$AX$83,MATCH(FixtureCalc!AM457,FixtureCalc!$AW$4:$AW$83,0),1),"")</f>
        <v/>
      </c>
      <c r="M460" s="39"/>
    </row>
    <row r="461" spans="2:13" ht="20.100000000000001" customHeight="1" x14ac:dyDescent="0.25">
      <c r="B461" s="13"/>
      <c r="C461" s="98"/>
      <c r="D461" s="171" t="str">
        <f t="shared" si="15"/>
        <v/>
      </c>
      <c r="E461" s="199" t="str">
        <f>IF(F461&lt;&gt;"","Matchweek " &amp; FixtureCalc!AK458,"")</f>
        <v/>
      </c>
      <c r="F461" s="199" t="str">
        <f>FixtureCalc!AL458</f>
        <v/>
      </c>
      <c r="G461" s="289" t="str">
        <f>FixtureCalc!AM458</f>
        <v/>
      </c>
      <c r="H461" s="91"/>
      <c r="I461" s="171" t="str">
        <f t="shared" si="14"/>
        <v/>
      </c>
      <c r="J461" s="91"/>
      <c r="K461" s="294" t="str">
        <f>FixtureCalc!AN458</f>
        <v/>
      </c>
      <c r="L461" s="199" t="str">
        <f>IFERROR(INDEX(FixtureCalc!$AX$4:$AX$83,MATCH(FixtureCalc!AM458,FixtureCalc!$AW$4:$AW$83,0),1),"")</f>
        <v/>
      </c>
      <c r="M461" s="39"/>
    </row>
    <row r="462" spans="2:13" ht="20.100000000000001" customHeight="1" x14ac:dyDescent="0.25">
      <c r="B462" s="13"/>
      <c r="C462" s="98"/>
      <c r="D462" s="171" t="str">
        <f t="shared" si="15"/>
        <v/>
      </c>
      <c r="E462" s="199" t="str">
        <f>IF(F462&lt;&gt;"","Matchweek " &amp; FixtureCalc!AK459,"")</f>
        <v/>
      </c>
      <c r="F462" s="199" t="str">
        <f>FixtureCalc!AL459</f>
        <v/>
      </c>
      <c r="G462" s="289" t="str">
        <f>FixtureCalc!AM459</f>
        <v/>
      </c>
      <c r="H462" s="91"/>
      <c r="I462" s="171" t="str">
        <f t="shared" si="14"/>
        <v/>
      </c>
      <c r="J462" s="91"/>
      <c r="K462" s="294" t="str">
        <f>FixtureCalc!AN459</f>
        <v/>
      </c>
      <c r="L462" s="199" t="str">
        <f>IFERROR(INDEX(FixtureCalc!$AX$4:$AX$83,MATCH(FixtureCalc!AM459,FixtureCalc!$AW$4:$AW$83,0),1),"")</f>
        <v/>
      </c>
      <c r="M462" s="39"/>
    </row>
    <row r="463" spans="2:13" ht="20.100000000000001" customHeight="1" x14ac:dyDescent="0.25">
      <c r="B463" s="13"/>
      <c r="C463" s="98"/>
      <c r="D463" s="171" t="str">
        <f t="shared" si="15"/>
        <v/>
      </c>
      <c r="E463" s="199" t="str">
        <f>IF(F463&lt;&gt;"","Matchweek " &amp; FixtureCalc!AK460,"")</f>
        <v/>
      </c>
      <c r="F463" s="199" t="str">
        <f>FixtureCalc!AL460</f>
        <v/>
      </c>
      <c r="G463" s="289" t="str">
        <f>FixtureCalc!AM460</f>
        <v/>
      </c>
      <c r="H463" s="91"/>
      <c r="I463" s="171" t="str">
        <f t="shared" si="14"/>
        <v/>
      </c>
      <c r="J463" s="91"/>
      <c r="K463" s="294" t="str">
        <f>FixtureCalc!AN460</f>
        <v/>
      </c>
      <c r="L463" s="199" t="str">
        <f>IFERROR(INDEX(FixtureCalc!$AX$4:$AX$83,MATCH(FixtureCalc!AM460,FixtureCalc!$AW$4:$AW$83,0),1),"")</f>
        <v/>
      </c>
      <c r="M463" s="39"/>
    </row>
    <row r="464" spans="2:13" ht="20.100000000000001" customHeight="1" x14ac:dyDescent="0.25">
      <c r="B464" s="13"/>
      <c r="C464" s="98"/>
      <c r="D464" s="171" t="str">
        <f t="shared" si="15"/>
        <v/>
      </c>
      <c r="E464" s="199" t="str">
        <f>IF(F464&lt;&gt;"","Matchweek " &amp; FixtureCalc!AK461,"")</f>
        <v/>
      </c>
      <c r="F464" s="199" t="str">
        <f>FixtureCalc!AL461</f>
        <v/>
      </c>
      <c r="G464" s="289" t="str">
        <f>FixtureCalc!AM461</f>
        <v/>
      </c>
      <c r="H464" s="91"/>
      <c r="I464" s="171" t="str">
        <f t="shared" si="14"/>
        <v/>
      </c>
      <c r="J464" s="91"/>
      <c r="K464" s="294" t="str">
        <f>FixtureCalc!AN461</f>
        <v/>
      </c>
      <c r="L464" s="199" t="str">
        <f>IFERROR(INDEX(FixtureCalc!$AX$4:$AX$83,MATCH(FixtureCalc!AM461,FixtureCalc!$AW$4:$AW$83,0),1),"")</f>
        <v/>
      </c>
      <c r="M464" s="39"/>
    </row>
    <row r="465" spans="2:13" ht="20.100000000000001" customHeight="1" x14ac:dyDescent="0.25">
      <c r="B465" s="13"/>
      <c r="C465" s="98"/>
      <c r="D465" s="171" t="str">
        <f t="shared" si="15"/>
        <v/>
      </c>
      <c r="E465" s="199" t="str">
        <f>IF(F465&lt;&gt;"","Matchweek " &amp; FixtureCalc!AK462,"")</f>
        <v/>
      </c>
      <c r="F465" s="199" t="str">
        <f>FixtureCalc!AL462</f>
        <v/>
      </c>
      <c r="G465" s="289" t="str">
        <f>FixtureCalc!AM462</f>
        <v/>
      </c>
      <c r="H465" s="91"/>
      <c r="I465" s="171" t="str">
        <f t="shared" si="14"/>
        <v/>
      </c>
      <c r="J465" s="91"/>
      <c r="K465" s="294" t="str">
        <f>FixtureCalc!AN462</f>
        <v/>
      </c>
      <c r="L465" s="199" t="str">
        <f>IFERROR(INDEX(FixtureCalc!$AX$4:$AX$83,MATCH(FixtureCalc!AM462,FixtureCalc!$AW$4:$AW$83,0),1),"")</f>
        <v/>
      </c>
      <c r="M465" s="39"/>
    </row>
    <row r="466" spans="2:13" ht="20.100000000000001" customHeight="1" x14ac:dyDescent="0.25">
      <c r="B466" s="13"/>
      <c r="C466" s="98"/>
      <c r="D466" s="171" t="str">
        <f t="shared" si="15"/>
        <v/>
      </c>
      <c r="E466" s="199" t="str">
        <f>IF(F466&lt;&gt;"","Matchweek " &amp; FixtureCalc!AK463,"")</f>
        <v/>
      </c>
      <c r="F466" s="199" t="str">
        <f>FixtureCalc!AL463</f>
        <v/>
      </c>
      <c r="G466" s="289" t="str">
        <f>FixtureCalc!AM463</f>
        <v/>
      </c>
      <c r="H466" s="91"/>
      <c r="I466" s="171" t="str">
        <f t="shared" si="14"/>
        <v/>
      </c>
      <c r="J466" s="91"/>
      <c r="K466" s="294" t="str">
        <f>FixtureCalc!AN463</f>
        <v/>
      </c>
      <c r="L466" s="199" t="str">
        <f>IFERROR(INDEX(FixtureCalc!$AX$4:$AX$83,MATCH(FixtureCalc!AM463,FixtureCalc!$AW$4:$AW$83,0),1),"")</f>
        <v/>
      </c>
      <c r="M466" s="39"/>
    </row>
    <row r="467" spans="2:13" ht="20.100000000000001" customHeight="1" x14ac:dyDescent="0.25">
      <c r="B467" s="13"/>
      <c r="C467" s="98"/>
      <c r="D467" s="171" t="str">
        <f t="shared" si="15"/>
        <v/>
      </c>
      <c r="E467" s="199" t="str">
        <f>IF(F467&lt;&gt;"","Matchweek " &amp; FixtureCalc!AK464,"")</f>
        <v/>
      </c>
      <c r="F467" s="199" t="str">
        <f>FixtureCalc!AL464</f>
        <v/>
      </c>
      <c r="G467" s="289" t="str">
        <f>FixtureCalc!AM464</f>
        <v/>
      </c>
      <c r="H467" s="91"/>
      <c r="I467" s="171" t="str">
        <f t="shared" si="14"/>
        <v/>
      </c>
      <c r="J467" s="91"/>
      <c r="K467" s="294" t="str">
        <f>FixtureCalc!AN464</f>
        <v/>
      </c>
      <c r="L467" s="199" t="str">
        <f>IFERROR(INDEX(FixtureCalc!$AX$4:$AX$83,MATCH(FixtureCalc!AM464,FixtureCalc!$AW$4:$AW$83,0),1),"")</f>
        <v/>
      </c>
      <c r="M467" s="39"/>
    </row>
    <row r="468" spans="2:13" ht="20.100000000000001" customHeight="1" x14ac:dyDescent="0.25">
      <c r="B468" s="13"/>
      <c r="C468" s="98"/>
      <c r="D468" s="171" t="str">
        <f t="shared" si="15"/>
        <v/>
      </c>
      <c r="E468" s="199" t="str">
        <f>IF(F468&lt;&gt;"","Matchweek " &amp; FixtureCalc!AK465,"")</f>
        <v/>
      </c>
      <c r="F468" s="199" t="str">
        <f>FixtureCalc!AL465</f>
        <v/>
      </c>
      <c r="G468" s="289" t="str">
        <f>FixtureCalc!AM465</f>
        <v/>
      </c>
      <c r="H468" s="91"/>
      <c r="I468" s="171" t="str">
        <f t="shared" si="14"/>
        <v/>
      </c>
      <c r="J468" s="91"/>
      <c r="K468" s="294" t="str">
        <f>FixtureCalc!AN465</f>
        <v/>
      </c>
      <c r="L468" s="199" t="str">
        <f>IFERROR(INDEX(FixtureCalc!$AX$4:$AX$83,MATCH(FixtureCalc!AM465,FixtureCalc!$AW$4:$AW$83,0),1),"")</f>
        <v/>
      </c>
      <c r="M468" s="39"/>
    </row>
    <row r="469" spans="2:13" ht="20.100000000000001" customHeight="1" x14ac:dyDescent="0.25">
      <c r="B469" s="13"/>
      <c r="C469" s="98"/>
      <c r="D469" s="171" t="str">
        <f t="shared" si="15"/>
        <v/>
      </c>
      <c r="E469" s="199" t="str">
        <f>IF(F469&lt;&gt;"","Matchweek " &amp; FixtureCalc!AK466,"")</f>
        <v/>
      </c>
      <c r="F469" s="199" t="str">
        <f>FixtureCalc!AL466</f>
        <v/>
      </c>
      <c r="G469" s="289" t="str">
        <f>FixtureCalc!AM466</f>
        <v/>
      </c>
      <c r="H469" s="91"/>
      <c r="I469" s="171" t="str">
        <f t="shared" si="14"/>
        <v/>
      </c>
      <c r="J469" s="91"/>
      <c r="K469" s="294" t="str">
        <f>FixtureCalc!AN466</f>
        <v/>
      </c>
      <c r="L469" s="199" t="str">
        <f>IFERROR(INDEX(FixtureCalc!$AX$4:$AX$83,MATCH(FixtureCalc!AM466,FixtureCalc!$AW$4:$AW$83,0),1),"")</f>
        <v/>
      </c>
      <c r="M469" s="39"/>
    </row>
    <row r="470" spans="2:13" ht="20.100000000000001" customHeight="1" x14ac:dyDescent="0.25">
      <c r="B470" s="13"/>
      <c r="C470" s="98"/>
      <c r="D470" s="171" t="str">
        <f t="shared" si="15"/>
        <v/>
      </c>
      <c r="E470" s="199" t="str">
        <f>IF(F470&lt;&gt;"","Matchweek " &amp; FixtureCalc!AK467,"")</f>
        <v/>
      </c>
      <c r="F470" s="199" t="str">
        <f>FixtureCalc!AL467</f>
        <v/>
      </c>
      <c r="G470" s="289" t="str">
        <f>FixtureCalc!AM467</f>
        <v/>
      </c>
      <c r="H470" s="91"/>
      <c r="I470" s="171" t="str">
        <f t="shared" si="14"/>
        <v/>
      </c>
      <c r="J470" s="91"/>
      <c r="K470" s="294" t="str">
        <f>FixtureCalc!AN467</f>
        <v/>
      </c>
      <c r="L470" s="199" t="str">
        <f>IFERROR(INDEX(FixtureCalc!$AX$4:$AX$83,MATCH(FixtureCalc!AM467,FixtureCalc!$AW$4:$AW$83,0),1),"")</f>
        <v/>
      </c>
      <c r="M470" s="39"/>
    </row>
    <row r="471" spans="2:13" ht="20.100000000000001" customHeight="1" x14ac:dyDescent="0.25">
      <c r="B471" s="13"/>
      <c r="C471" s="98"/>
      <c r="D471" s="171" t="str">
        <f t="shared" si="15"/>
        <v/>
      </c>
      <c r="E471" s="199" t="str">
        <f>IF(F471&lt;&gt;"","Matchweek " &amp; FixtureCalc!AK468,"")</f>
        <v/>
      </c>
      <c r="F471" s="199" t="str">
        <f>FixtureCalc!AL468</f>
        <v/>
      </c>
      <c r="G471" s="289" t="str">
        <f>FixtureCalc!AM468</f>
        <v/>
      </c>
      <c r="H471" s="91"/>
      <c r="I471" s="171" t="str">
        <f t="shared" si="14"/>
        <v/>
      </c>
      <c r="J471" s="91"/>
      <c r="K471" s="294" t="str">
        <f>FixtureCalc!AN468</f>
        <v/>
      </c>
      <c r="L471" s="199" t="str">
        <f>IFERROR(INDEX(FixtureCalc!$AX$4:$AX$83,MATCH(FixtureCalc!AM468,FixtureCalc!$AW$4:$AW$83,0),1),"")</f>
        <v/>
      </c>
      <c r="M471" s="39"/>
    </row>
    <row r="472" spans="2:13" ht="20.100000000000001" customHeight="1" x14ac:dyDescent="0.25">
      <c r="B472" s="13"/>
      <c r="C472" s="98"/>
      <c r="D472" s="171" t="str">
        <f t="shared" si="15"/>
        <v/>
      </c>
      <c r="E472" s="199" t="str">
        <f>IF(F472&lt;&gt;"","Matchweek " &amp; FixtureCalc!AK469,"")</f>
        <v/>
      </c>
      <c r="F472" s="199" t="str">
        <f>FixtureCalc!AL469</f>
        <v/>
      </c>
      <c r="G472" s="289" t="str">
        <f>FixtureCalc!AM469</f>
        <v/>
      </c>
      <c r="H472" s="91"/>
      <c r="I472" s="171" t="str">
        <f t="shared" si="14"/>
        <v/>
      </c>
      <c r="J472" s="91"/>
      <c r="K472" s="294" t="str">
        <f>FixtureCalc!AN469</f>
        <v/>
      </c>
      <c r="L472" s="199" t="str">
        <f>IFERROR(INDEX(FixtureCalc!$AX$4:$AX$83,MATCH(FixtureCalc!AM469,FixtureCalc!$AW$4:$AW$83,0),1),"")</f>
        <v/>
      </c>
      <c r="M472" s="39"/>
    </row>
    <row r="473" spans="2:13" ht="20.100000000000001" customHeight="1" x14ac:dyDescent="0.25">
      <c r="B473" s="13"/>
      <c r="C473" s="98"/>
      <c r="D473" s="171" t="str">
        <f t="shared" si="15"/>
        <v/>
      </c>
      <c r="E473" s="199" t="str">
        <f>IF(F473&lt;&gt;"","Matchweek " &amp; FixtureCalc!AK470,"")</f>
        <v/>
      </c>
      <c r="F473" s="199" t="str">
        <f>FixtureCalc!AL470</f>
        <v/>
      </c>
      <c r="G473" s="289" t="str">
        <f>FixtureCalc!AM470</f>
        <v/>
      </c>
      <c r="H473" s="91"/>
      <c r="I473" s="171" t="str">
        <f t="shared" si="14"/>
        <v/>
      </c>
      <c r="J473" s="91"/>
      <c r="K473" s="294" t="str">
        <f>FixtureCalc!AN470</f>
        <v/>
      </c>
      <c r="L473" s="199" t="str">
        <f>IFERROR(INDEX(FixtureCalc!$AX$4:$AX$83,MATCH(FixtureCalc!AM470,FixtureCalc!$AW$4:$AW$83,0),1),"")</f>
        <v/>
      </c>
      <c r="M473" s="39"/>
    </row>
    <row r="474" spans="2:13" ht="20.100000000000001" customHeight="1" x14ac:dyDescent="0.25">
      <c r="B474" s="13"/>
      <c r="C474" s="98"/>
      <c r="D474" s="171" t="str">
        <f t="shared" si="15"/>
        <v/>
      </c>
      <c r="E474" s="199" t="str">
        <f>IF(F474&lt;&gt;"","Matchweek " &amp; FixtureCalc!AK471,"")</f>
        <v/>
      </c>
      <c r="F474" s="199" t="str">
        <f>FixtureCalc!AL471</f>
        <v/>
      </c>
      <c r="G474" s="289" t="str">
        <f>FixtureCalc!AM471</f>
        <v/>
      </c>
      <c r="H474" s="91"/>
      <c r="I474" s="171" t="str">
        <f t="shared" si="14"/>
        <v/>
      </c>
      <c r="J474" s="91"/>
      <c r="K474" s="294" t="str">
        <f>FixtureCalc!AN471</f>
        <v/>
      </c>
      <c r="L474" s="199" t="str">
        <f>IFERROR(INDEX(FixtureCalc!$AX$4:$AX$83,MATCH(FixtureCalc!AM471,FixtureCalc!$AW$4:$AW$83,0),1),"")</f>
        <v/>
      </c>
      <c r="M474" s="39"/>
    </row>
    <row r="475" spans="2:13" ht="20.100000000000001" customHeight="1" x14ac:dyDescent="0.25">
      <c r="B475" s="13"/>
      <c r="C475" s="98"/>
      <c r="D475" s="171" t="str">
        <f t="shared" si="15"/>
        <v/>
      </c>
      <c r="E475" s="199" t="str">
        <f>IF(F475&lt;&gt;"","Matchweek " &amp; FixtureCalc!AK472,"")</f>
        <v/>
      </c>
      <c r="F475" s="199" t="str">
        <f>FixtureCalc!AL472</f>
        <v/>
      </c>
      <c r="G475" s="289" t="str">
        <f>FixtureCalc!AM472</f>
        <v/>
      </c>
      <c r="H475" s="91"/>
      <c r="I475" s="171" t="str">
        <f t="shared" si="14"/>
        <v/>
      </c>
      <c r="J475" s="91"/>
      <c r="K475" s="294" t="str">
        <f>FixtureCalc!AN472</f>
        <v/>
      </c>
      <c r="L475" s="199" t="str">
        <f>IFERROR(INDEX(FixtureCalc!$AX$4:$AX$83,MATCH(FixtureCalc!AM472,FixtureCalc!$AW$4:$AW$83,0),1),"")</f>
        <v/>
      </c>
      <c r="M475" s="39"/>
    </row>
    <row r="476" spans="2:13" ht="20.100000000000001" customHeight="1" x14ac:dyDescent="0.25">
      <c r="B476" s="13"/>
      <c r="C476" s="98"/>
      <c r="D476" s="171" t="str">
        <f t="shared" si="15"/>
        <v/>
      </c>
      <c r="E476" s="199" t="str">
        <f>IF(F476&lt;&gt;"","Matchweek " &amp; FixtureCalc!AK473,"")</f>
        <v/>
      </c>
      <c r="F476" s="199" t="str">
        <f>FixtureCalc!AL473</f>
        <v/>
      </c>
      <c r="G476" s="289" t="str">
        <f>FixtureCalc!AM473</f>
        <v/>
      </c>
      <c r="H476" s="91"/>
      <c r="I476" s="171" t="str">
        <f t="shared" si="14"/>
        <v/>
      </c>
      <c r="J476" s="91"/>
      <c r="K476" s="294" t="str">
        <f>FixtureCalc!AN473</f>
        <v/>
      </c>
      <c r="L476" s="199" t="str">
        <f>IFERROR(INDEX(FixtureCalc!$AX$4:$AX$83,MATCH(FixtureCalc!AM473,FixtureCalc!$AW$4:$AW$83,0),1),"")</f>
        <v/>
      </c>
      <c r="M476" s="39"/>
    </row>
    <row r="477" spans="2:13" ht="20.100000000000001" customHeight="1" x14ac:dyDescent="0.25">
      <c r="B477" s="13"/>
      <c r="C477" s="98"/>
      <c r="D477" s="171" t="str">
        <f t="shared" si="15"/>
        <v/>
      </c>
      <c r="E477" s="199" t="str">
        <f>IF(F477&lt;&gt;"","Matchweek " &amp; FixtureCalc!AK474,"")</f>
        <v/>
      </c>
      <c r="F477" s="199" t="str">
        <f>FixtureCalc!AL474</f>
        <v/>
      </c>
      <c r="G477" s="289" t="str">
        <f>FixtureCalc!AM474</f>
        <v/>
      </c>
      <c r="H477" s="91"/>
      <c r="I477" s="171" t="str">
        <f t="shared" si="14"/>
        <v/>
      </c>
      <c r="J477" s="91"/>
      <c r="K477" s="294" t="str">
        <f>FixtureCalc!AN474</f>
        <v/>
      </c>
      <c r="L477" s="199" t="str">
        <f>IFERROR(INDEX(FixtureCalc!$AX$4:$AX$83,MATCH(FixtureCalc!AM474,FixtureCalc!$AW$4:$AW$83,0),1),"")</f>
        <v/>
      </c>
      <c r="M477" s="39"/>
    </row>
    <row r="478" spans="2:13" ht="20.100000000000001" customHeight="1" x14ac:dyDescent="0.25">
      <c r="B478" s="13"/>
      <c r="C478" s="98"/>
      <c r="D478" s="171" t="str">
        <f t="shared" si="15"/>
        <v/>
      </c>
      <c r="E478" s="199" t="str">
        <f>IF(F478&lt;&gt;"","Matchweek " &amp; FixtureCalc!AK475,"")</f>
        <v/>
      </c>
      <c r="F478" s="199" t="str">
        <f>FixtureCalc!AL475</f>
        <v/>
      </c>
      <c r="G478" s="289" t="str">
        <f>FixtureCalc!AM475</f>
        <v/>
      </c>
      <c r="H478" s="91"/>
      <c r="I478" s="171" t="str">
        <f t="shared" si="14"/>
        <v/>
      </c>
      <c r="J478" s="91"/>
      <c r="K478" s="294" t="str">
        <f>FixtureCalc!AN475</f>
        <v/>
      </c>
      <c r="L478" s="199" t="str">
        <f>IFERROR(INDEX(FixtureCalc!$AX$4:$AX$83,MATCH(FixtureCalc!AM475,FixtureCalc!$AW$4:$AW$83,0),1),"")</f>
        <v/>
      </c>
      <c r="M478" s="39"/>
    </row>
    <row r="479" spans="2:13" ht="20.100000000000001" customHeight="1" x14ac:dyDescent="0.25">
      <c r="B479" s="13"/>
      <c r="C479" s="98"/>
      <c r="D479" s="171" t="str">
        <f t="shared" si="15"/>
        <v/>
      </c>
      <c r="E479" s="199" t="str">
        <f>IF(F479&lt;&gt;"","Matchweek " &amp; FixtureCalc!AK476,"")</f>
        <v/>
      </c>
      <c r="F479" s="199" t="str">
        <f>FixtureCalc!AL476</f>
        <v/>
      </c>
      <c r="G479" s="289" t="str">
        <f>FixtureCalc!AM476</f>
        <v/>
      </c>
      <c r="H479" s="91"/>
      <c r="I479" s="171" t="str">
        <f t="shared" si="14"/>
        <v/>
      </c>
      <c r="J479" s="91"/>
      <c r="K479" s="294" t="str">
        <f>FixtureCalc!AN476</f>
        <v/>
      </c>
      <c r="L479" s="199" t="str">
        <f>IFERROR(INDEX(FixtureCalc!$AX$4:$AX$83,MATCH(FixtureCalc!AM476,FixtureCalc!$AW$4:$AW$83,0),1),"")</f>
        <v/>
      </c>
      <c r="M479" s="39"/>
    </row>
    <row r="480" spans="2:13" ht="20.100000000000001" customHeight="1" x14ac:dyDescent="0.25">
      <c r="B480" s="13"/>
      <c r="C480" s="98"/>
      <c r="D480" s="171" t="str">
        <f t="shared" si="15"/>
        <v/>
      </c>
      <c r="E480" s="199" t="str">
        <f>IF(F480&lt;&gt;"","Matchweek " &amp; FixtureCalc!AK477,"")</f>
        <v/>
      </c>
      <c r="F480" s="199" t="str">
        <f>FixtureCalc!AL477</f>
        <v/>
      </c>
      <c r="G480" s="289" t="str">
        <f>FixtureCalc!AM477</f>
        <v/>
      </c>
      <c r="H480" s="91"/>
      <c r="I480" s="171" t="str">
        <f t="shared" si="14"/>
        <v/>
      </c>
      <c r="J480" s="91"/>
      <c r="K480" s="294" t="str">
        <f>FixtureCalc!AN477</f>
        <v/>
      </c>
      <c r="L480" s="199" t="str">
        <f>IFERROR(INDEX(FixtureCalc!$AX$4:$AX$83,MATCH(FixtureCalc!AM477,FixtureCalc!$AW$4:$AW$83,0),1),"")</f>
        <v/>
      </c>
      <c r="M480" s="39"/>
    </row>
    <row r="481" spans="2:13" ht="20.100000000000001" customHeight="1" x14ac:dyDescent="0.25">
      <c r="B481" s="13"/>
      <c r="C481" s="98"/>
      <c r="D481" s="171" t="str">
        <f t="shared" si="15"/>
        <v/>
      </c>
      <c r="E481" s="199" t="str">
        <f>IF(F481&lt;&gt;"","Matchweek " &amp; FixtureCalc!AK478,"")</f>
        <v/>
      </c>
      <c r="F481" s="199" t="str">
        <f>FixtureCalc!AL478</f>
        <v/>
      </c>
      <c r="G481" s="289" t="str">
        <f>FixtureCalc!AM478</f>
        <v/>
      </c>
      <c r="H481" s="91"/>
      <c r="I481" s="171" t="str">
        <f t="shared" si="14"/>
        <v/>
      </c>
      <c r="J481" s="91"/>
      <c r="K481" s="294" t="str">
        <f>FixtureCalc!AN478</f>
        <v/>
      </c>
      <c r="L481" s="199" t="str">
        <f>IFERROR(INDEX(FixtureCalc!$AX$4:$AX$83,MATCH(FixtureCalc!AM478,FixtureCalc!$AW$4:$AW$83,0),1),"")</f>
        <v/>
      </c>
      <c r="M481" s="39"/>
    </row>
    <row r="482" spans="2:13" ht="20.100000000000001" customHeight="1" x14ac:dyDescent="0.25">
      <c r="B482" s="13"/>
      <c r="C482" s="98"/>
      <c r="D482" s="171" t="str">
        <f t="shared" si="15"/>
        <v/>
      </c>
      <c r="E482" s="199" t="str">
        <f>IF(F482&lt;&gt;"","Matchweek " &amp; FixtureCalc!AK479,"")</f>
        <v/>
      </c>
      <c r="F482" s="199" t="str">
        <f>FixtureCalc!AL479</f>
        <v/>
      </c>
      <c r="G482" s="289" t="str">
        <f>FixtureCalc!AM479</f>
        <v/>
      </c>
      <c r="H482" s="91"/>
      <c r="I482" s="171" t="str">
        <f t="shared" si="14"/>
        <v/>
      </c>
      <c r="J482" s="91"/>
      <c r="K482" s="294" t="str">
        <f>FixtureCalc!AN479</f>
        <v/>
      </c>
      <c r="L482" s="199" t="str">
        <f>IFERROR(INDEX(FixtureCalc!$AX$4:$AX$83,MATCH(FixtureCalc!AM479,FixtureCalc!$AW$4:$AW$83,0),1),"")</f>
        <v/>
      </c>
      <c r="M482" s="39"/>
    </row>
    <row r="483" spans="2:13" ht="20.100000000000001" customHeight="1" x14ac:dyDescent="0.25">
      <c r="B483" s="13"/>
      <c r="C483" s="98"/>
      <c r="D483" s="171" t="str">
        <f t="shared" si="15"/>
        <v/>
      </c>
      <c r="E483" s="199" t="str">
        <f>IF(F483&lt;&gt;"","Matchweek " &amp; FixtureCalc!AK480,"")</f>
        <v/>
      </c>
      <c r="F483" s="199" t="str">
        <f>FixtureCalc!AL480</f>
        <v/>
      </c>
      <c r="G483" s="289" t="str">
        <f>FixtureCalc!AM480</f>
        <v/>
      </c>
      <c r="H483" s="91"/>
      <c r="I483" s="171" t="str">
        <f t="shared" si="14"/>
        <v/>
      </c>
      <c r="J483" s="91"/>
      <c r="K483" s="294" t="str">
        <f>FixtureCalc!AN480</f>
        <v/>
      </c>
      <c r="L483" s="199" t="str">
        <f>IFERROR(INDEX(FixtureCalc!$AX$4:$AX$83,MATCH(FixtureCalc!AM480,FixtureCalc!$AW$4:$AW$83,0),1),"")</f>
        <v/>
      </c>
      <c r="M483" s="39"/>
    </row>
    <row r="484" spans="2:13" ht="20.100000000000001" customHeight="1" x14ac:dyDescent="0.25">
      <c r="B484" s="13"/>
      <c r="C484" s="98"/>
      <c r="D484" s="171" t="str">
        <f t="shared" si="15"/>
        <v/>
      </c>
      <c r="E484" s="199" t="str">
        <f>IF(F484&lt;&gt;"","Matchweek " &amp; FixtureCalc!AK481,"")</f>
        <v/>
      </c>
      <c r="F484" s="199" t="str">
        <f>FixtureCalc!AL481</f>
        <v/>
      </c>
      <c r="G484" s="289" t="str">
        <f>FixtureCalc!AM481</f>
        <v/>
      </c>
      <c r="H484" s="91"/>
      <c r="I484" s="171" t="str">
        <f t="shared" si="14"/>
        <v/>
      </c>
      <c r="J484" s="91"/>
      <c r="K484" s="294" t="str">
        <f>FixtureCalc!AN481</f>
        <v/>
      </c>
      <c r="L484" s="199" t="str">
        <f>IFERROR(INDEX(FixtureCalc!$AX$4:$AX$83,MATCH(FixtureCalc!AM481,FixtureCalc!$AW$4:$AW$83,0),1),"")</f>
        <v/>
      </c>
      <c r="M484" s="39"/>
    </row>
    <row r="485" spans="2:13" ht="20.100000000000001" customHeight="1" x14ac:dyDescent="0.25">
      <c r="B485" s="13"/>
      <c r="C485" s="98"/>
      <c r="D485" s="171" t="str">
        <f t="shared" si="15"/>
        <v/>
      </c>
      <c r="E485" s="199" t="str">
        <f>IF(F485&lt;&gt;"","Matchweek " &amp; FixtureCalc!AK482,"")</f>
        <v/>
      </c>
      <c r="F485" s="199" t="str">
        <f>FixtureCalc!AL482</f>
        <v/>
      </c>
      <c r="G485" s="289" t="str">
        <f>FixtureCalc!AM482</f>
        <v/>
      </c>
      <c r="H485" s="91"/>
      <c r="I485" s="171" t="str">
        <f t="shared" si="14"/>
        <v/>
      </c>
      <c r="J485" s="91"/>
      <c r="K485" s="294" t="str">
        <f>FixtureCalc!AN482</f>
        <v/>
      </c>
      <c r="L485" s="199" t="str">
        <f>IFERROR(INDEX(FixtureCalc!$AX$4:$AX$83,MATCH(FixtureCalc!AM482,FixtureCalc!$AW$4:$AW$83,0),1),"")</f>
        <v/>
      </c>
      <c r="M485" s="39"/>
    </row>
    <row r="486" spans="2:13" ht="20.100000000000001" customHeight="1" x14ac:dyDescent="0.25">
      <c r="B486" s="13"/>
      <c r="C486" s="98"/>
      <c r="D486" s="171" t="str">
        <f t="shared" si="15"/>
        <v/>
      </c>
      <c r="E486" s="199" t="str">
        <f>IF(F486&lt;&gt;"","Matchweek " &amp; FixtureCalc!AK483,"")</f>
        <v/>
      </c>
      <c r="F486" s="199" t="str">
        <f>FixtureCalc!AL483</f>
        <v/>
      </c>
      <c r="G486" s="289" t="str">
        <f>FixtureCalc!AM483</f>
        <v/>
      </c>
      <c r="H486" s="91"/>
      <c r="I486" s="171" t="str">
        <f t="shared" si="14"/>
        <v/>
      </c>
      <c r="J486" s="91"/>
      <c r="K486" s="294" t="str">
        <f>FixtureCalc!AN483</f>
        <v/>
      </c>
      <c r="L486" s="199" t="str">
        <f>IFERROR(INDEX(FixtureCalc!$AX$4:$AX$83,MATCH(FixtureCalc!AM483,FixtureCalc!$AW$4:$AW$83,0),1),"")</f>
        <v/>
      </c>
      <c r="M486" s="39"/>
    </row>
    <row r="487" spans="2:13" ht="20.100000000000001" customHeight="1" x14ac:dyDescent="0.25">
      <c r="B487" s="13"/>
      <c r="C487" s="98"/>
      <c r="D487" s="171" t="str">
        <f t="shared" si="15"/>
        <v/>
      </c>
      <c r="E487" s="199" t="str">
        <f>IF(F487&lt;&gt;"","Matchweek " &amp; FixtureCalc!AK484,"")</f>
        <v/>
      </c>
      <c r="F487" s="199" t="str">
        <f>FixtureCalc!AL484</f>
        <v/>
      </c>
      <c r="G487" s="289" t="str">
        <f>FixtureCalc!AM484</f>
        <v/>
      </c>
      <c r="H487" s="91"/>
      <c r="I487" s="171" t="str">
        <f t="shared" si="14"/>
        <v/>
      </c>
      <c r="J487" s="91"/>
      <c r="K487" s="294" t="str">
        <f>FixtureCalc!AN484</f>
        <v/>
      </c>
      <c r="L487" s="199" t="str">
        <f>IFERROR(INDEX(FixtureCalc!$AX$4:$AX$83,MATCH(FixtureCalc!AM484,FixtureCalc!$AW$4:$AW$83,0),1),"")</f>
        <v/>
      </c>
      <c r="M487" s="39"/>
    </row>
    <row r="488" spans="2:13" ht="20.100000000000001" customHeight="1" x14ac:dyDescent="0.25">
      <c r="B488" s="13"/>
      <c r="C488" s="98"/>
      <c r="D488" s="171" t="str">
        <f t="shared" si="15"/>
        <v/>
      </c>
      <c r="E488" s="199" t="str">
        <f>IF(F488&lt;&gt;"","Matchweek " &amp; FixtureCalc!AK485,"")</f>
        <v/>
      </c>
      <c r="F488" s="199" t="str">
        <f>FixtureCalc!AL485</f>
        <v/>
      </c>
      <c r="G488" s="289" t="str">
        <f>FixtureCalc!AM485</f>
        <v/>
      </c>
      <c r="H488" s="91"/>
      <c r="I488" s="171" t="str">
        <f t="shared" si="14"/>
        <v/>
      </c>
      <c r="J488" s="91"/>
      <c r="K488" s="294" t="str">
        <f>FixtureCalc!AN485</f>
        <v/>
      </c>
      <c r="L488" s="199" t="str">
        <f>IFERROR(INDEX(FixtureCalc!$AX$4:$AX$83,MATCH(FixtureCalc!AM485,FixtureCalc!$AW$4:$AW$83,0),1),"")</f>
        <v/>
      </c>
      <c r="M488" s="39"/>
    </row>
    <row r="489" spans="2:13" ht="20.100000000000001" customHeight="1" x14ac:dyDescent="0.25">
      <c r="B489" s="13"/>
      <c r="C489" s="98"/>
      <c r="D489" s="171" t="str">
        <f t="shared" si="15"/>
        <v/>
      </c>
      <c r="E489" s="199" t="str">
        <f>IF(F489&lt;&gt;"","Matchweek " &amp; FixtureCalc!AK486,"")</f>
        <v/>
      </c>
      <c r="F489" s="199" t="str">
        <f>FixtureCalc!AL486</f>
        <v/>
      </c>
      <c r="G489" s="289" t="str">
        <f>FixtureCalc!AM486</f>
        <v/>
      </c>
      <c r="H489" s="91"/>
      <c r="I489" s="171" t="str">
        <f t="shared" si="14"/>
        <v/>
      </c>
      <c r="J489" s="91"/>
      <c r="K489" s="294" t="str">
        <f>FixtureCalc!AN486</f>
        <v/>
      </c>
      <c r="L489" s="199" t="str">
        <f>IFERROR(INDEX(FixtureCalc!$AX$4:$AX$83,MATCH(FixtureCalc!AM486,FixtureCalc!$AW$4:$AW$83,0),1),"")</f>
        <v/>
      </c>
      <c r="M489" s="39"/>
    </row>
    <row r="490" spans="2:13" ht="20.100000000000001" customHeight="1" x14ac:dyDescent="0.25">
      <c r="B490" s="13"/>
      <c r="C490" s="98"/>
      <c r="D490" s="171" t="str">
        <f t="shared" si="15"/>
        <v/>
      </c>
      <c r="E490" s="199" t="str">
        <f>IF(F490&lt;&gt;"","Matchweek " &amp; FixtureCalc!AK487,"")</f>
        <v/>
      </c>
      <c r="F490" s="199" t="str">
        <f>FixtureCalc!AL487</f>
        <v/>
      </c>
      <c r="G490" s="289" t="str">
        <f>FixtureCalc!AM487</f>
        <v/>
      </c>
      <c r="H490" s="91"/>
      <c r="I490" s="171" t="str">
        <f t="shared" si="14"/>
        <v/>
      </c>
      <c r="J490" s="91"/>
      <c r="K490" s="294" t="str">
        <f>FixtureCalc!AN487</f>
        <v/>
      </c>
      <c r="L490" s="199" t="str">
        <f>IFERROR(INDEX(FixtureCalc!$AX$4:$AX$83,MATCH(FixtureCalc!AM487,FixtureCalc!$AW$4:$AW$83,0),1),"")</f>
        <v/>
      </c>
      <c r="M490" s="39"/>
    </row>
    <row r="491" spans="2:13" ht="20.100000000000001" customHeight="1" x14ac:dyDescent="0.25">
      <c r="B491" s="13"/>
      <c r="C491" s="98"/>
      <c r="D491" s="171" t="str">
        <f t="shared" si="15"/>
        <v/>
      </c>
      <c r="E491" s="199" t="str">
        <f>IF(F491&lt;&gt;"","Matchweek " &amp; FixtureCalc!AK488,"")</f>
        <v/>
      </c>
      <c r="F491" s="199" t="str">
        <f>FixtureCalc!AL488</f>
        <v/>
      </c>
      <c r="G491" s="289" t="str">
        <f>FixtureCalc!AM488</f>
        <v/>
      </c>
      <c r="H491" s="91"/>
      <c r="I491" s="171" t="str">
        <f t="shared" si="14"/>
        <v/>
      </c>
      <c r="J491" s="91"/>
      <c r="K491" s="294" t="str">
        <f>FixtureCalc!AN488</f>
        <v/>
      </c>
      <c r="L491" s="199" t="str">
        <f>IFERROR(INDEX(FixtureCalc!$AX$4:$AX$83,MATCH(FixtureCalc!AM488,FixtureCalc!$AW$4:$AW$83,0),1),"")</f>
        <v/>
      </c>
      <c r="M491" s="39"/>
    </row>
    <row r="492" spans="2:13" ht="20.100000000000001" customHeight="1" x14ac:dyDescent="0.25">
      <c r="B492" s="13"/>
      <c r="C492" s="98"/>
      <c r="D492" s="171" t="str">
        <f t="shared" si="15"/>
        <v/>
      </c>
      <c r="E492" s="199" t="str">
        <f>IF(F492&lt;&gt;"","Matchweek " &amp; FixtureCalc!AK489,"")</f>
        <v/>
      </c>
      <c r="F492" s="199" t="str">
        <f>FixtureCalc!AL489</f>
        <v/>
      </c>
      <c r="G492" s="289" t="str">
        <f>FixtureCalc!AM489</f>
        <v/>
      </c>
      <c r="H492" s="91"/>
      <c r="I492" s="171" t="str">
        <f t="shared" si="14"/>
        <v/>
      </c>
      <c r="J492" s="91"/>
      <c r="K492" s="294" t="str">
        <f>FixtureCalc!AN489</f>
        <v/>
      </c>
      <c r="L492" s="199" t="str">
        <f>IFERROR(INDEX(FixtureCalc!$AX$4:$AX$83,MATCH(FixtureCalc!AM489,FixtureCalc!$AW$4:$AW$83,0),1),"")</f>
        <v/>
      </c>
      <c r="M492" s="39"/>
    </row>
    <row r="493" spans="2:13" ht="20.100000000000001" customHeight="1" x14ac:dyDescent="0.25">
      <c r="B493" s="13"/>
      <c r="C493" s="98"/>
      <c r="D493" s="171" t="str">
        <f t="shared" si="15"/>
        <v/>
      </c>
      <c r="E493" s="199" t="str">
        <f>IF(F493&lt;&gt;"","Matchweek " &amp; FixtureCalc!AK490,"")</f>
        <v/>
      </c>
      <c r="F493" s="199" t="str">
        <f>FixtureCalc!AL490</f>
        <v/>
      </c>
      <c r="G493" s="289" t="str">
        <f>FixtureCalc!AM490</f>
        <v/>
      </c>
      <c r="H493" s="91"/>
      <c r="I493" s="171" t="str">
        <f t="shared" si="14"/>
        <v/>
      </c>
      <c r="J493" s="91"/>
      <c r="K493" s="294" t="str">
        <f>FixtureCalc!AN490</f>
        <v/>
      </c>
      <c r="L493" s="199" t="str">
        <f>IFERROR(INDEX(FixtureCalc!$AX$4:$AX$83,MATCH(FixtureCalc!AM490,FixtureCalc!$AW$4:$AW$83,0),1),"")</f>
        <v/>
      </c>
      <c r="M493" s="39"/>
    </row>
    <row r="494" spans="2:13" ht="20.100000000000001" customHeight="1" x14ac:dyDescent="0.25">
      <c r="B494" s="13"/>
      <c r="C494" s="98"/>
      <c r="D494" s="171" t="str">
        <f t="shared" si="15"/>
        <v/>
      </c>
      <c r="E494" s="199" t="str">
        <f>IF(F494&lt;&gt;"","Matchweek " &amp; FixtureCalc!AK491,"")</f>
        <v/>
      </c>
      <c r="F494" s="199" t="str">
        <f>FixtureCalc!AL491</f>
        <v/>
      </c>
      <c r="G494" s="289" t="str">
        <f>FixtureCalc!AM491</f>
        <v/>
      </c>
      <c r="H494" s="91"/>
      <c r="I494" s="171" t="str">
        <f t="shared" si="14"/>
        <v/>
      </c>
      <c r="J494" s="91"/>
      <c r="K494" s="294" t="str">
        <f>FixtureCalc!AN491</f>
        <v/>
      </c>
      <c r="L494" s="199" t="str">
        <f>IFERROR(INDEX(FixtureCalc!$AX$4:$AX$83,MATCH(FixtureCalc!AM491,FixtureCalc!$AW$4:$AW$83,0),1),"")</f>
        <v/>
      </c>
      <c r="M494" s="39"/>
    </row>
    <row r="495" spans="2:13" ht="20.100000000000001" customHeight="1" x14ac:dyDescent="0.25">
      <c r="B495" s="13"/>
      <c r="C495" s="98"/>
      <c r="D495" s="171" t="str">
        <f t="shared" si="15"/>
        <v/>
      </c>
      <c r="E495" s="199" t="str">
        <f>IF(F495&lt;&gt;"","Matchweek " &amp; FixtureCalc!AK492,"")</f>
        <v/>
      </c>
      <c r="F495" s="199" t="str">
        <f>FixtureCalc!AL492</f>
        <v/>
      </c>
      <c r="G495" s="289" t="str">
        <f>FixtureCalc!AM492</f>
        <v/>
      </c>
      <c r="H495" s="91"/>
      <c r="I495" s="171" t="str">
        <f t="shared" si="14"/>
        <v/>
      </c>
      <c r="J495" s="91"/>
      <c r="K495" s="294" t="str">
        <f>FixtureCalc!AN492</f>
        <v/>
      </c>
      <c r="L495" s="199" t="str">
        <f>IFERROR(INDEX(FixtureCalc!$AX$4:$AX$83,MATCH(FixtureCalc!AM492,FixtureCalc!$AW$4:$AW$83,0),1),"")</f>
        <v/>
      </c>
      <c r="M495" s="39"/>
    </row>
    <row r="496" spans="2:13" ht="20.100000000000001" customHeight="1" x14ac:dyDescent="0.25">
      <c r="B496" s="13"/>
      <c r="C496" s="98"/>
      <c r="D496" s="171" t="str">
        <f t="shared" si="15"/>
        <v/>
      </c>
      <c r="E496" s="199" t="str">
        <f>IF(F496&lt;&gt;"","Matchweek " &amp; FixtureCalc!AK493,"")</f>
        <v/>
      </c>
      <c r="F496" s="199" t="str">
        <f>FixtureCalc!AL493</f>
        <v/>
      </c>
      <c r="G496" s="289" t="str">
        <f>FixtureCalc!AM493</f>
        <v/>
      </c>
      <c r="H496" s="91"/>
      <c r="I496" s="171" t="str">
        <f t="shared" si="14"/>
        <v/>
      </c>
      <c r="J496" s="91"/>
      <c r="K496" s="294" t="str">
        <f>FixtureCalc!AN493</f>
        <v/>
      </c>
      <c r="L496" s="199" t="str">
        <f>IFERROR(INDEX(FixtureCalc!$AX$4:$AX$83,MATCH(FixtureCalc!AM493,FixtureCalc!$AW$4:$AW$83,0),1),"")</f>
        <v/>
      </c>
      <c r="M496" s="39"/>
    </row>
    <row r="497" spans="2:13" ht="20.100000000000001" customHeight="1" x14ac:dyDescent="0.25">
      <c r="B497" s="13"/>
      <c r="C497" s="98"/>
      <c r="D497" s="171" t="str">
        <f t="shared" si="15"/>
        <v/>
      </c>
      <c r="E497" s="199" t="str">
        <f>IF(F497&lt;&gt;"","Matchweek " &amp; FixtureCalc!AK494,"")</f>
        <v/>
      </c>
      <c r="F497" s="199" t="str">
        <f>FixtureCalc!AL494</f>
        <v/>
      </c>
      <c r="G497" s="289" t="str">
        <f>FixtureCalc!AM494</f>
        <v/>
      </c>
      <c r="H497" s="91"/>
      <c r="I497" s="171" t="str">
        <f t="shared" si="14"/>
        <v/>
      </c>
      <c r="J497" s="91"/>
      <c r="K497" s="294" t="str">
        <f>FixtureCalc!AN494</f>
        <v/>
      </c>
      <c r="L497" s="199" t="str">
        <f>IFERROR(INDEX(FixtureCalc!$AX$4:$AX$83,MATCH(FixtureCalc!AM494,FixtureCalc!$AW$4:$AW$83,0),1),"")</f>
        <v/>
      </c>
      <c r="M497" s="39"/>
    </row>
    <row r="498" spans="2:13" ht="20.100000000000001" customHeight="1" x14ac:dyDescent="0.25">
      <c r="B498" s="13"/>
      <c r="C498" s="98"/>
      <c r="D498" s="171" t="str">
        <f t="shared" si="15"/>
        <v/>
      </c>
      <c r="E498" s="199" t="str">
        <f>IF(F498&lt;&gt;"","Matchweek " &amp; FixtureCalc!AK495,"")</f>
        <v/>
      </c>
      <c r="F498" s="199" t="str">
        <f>FixtureCalc!AL495</f>
        <v/>
      </c>
      <c r="G498" s="289" t="str">
        <f>FixtureCalc!AM495</f>
        <v/>
      </c>
      <c r="H498" s="91"/>
      <c r="I498" s="171" t="str">
        <f t="shared" si="14"/>
        <v/>
      </c>
      <c r="J498" s="91"/>
      <c r="K498" s="294" t="str">
        <f>FixtureCalc!AN495</f>
        <v/>
      </c>
      <c r="L498" s="199" t="str">
        <f>IFERROR(INDEX(FixtureCalc!$AX$4:$AX$83,MATCH(FixtureCalc!AM495,FixtureCalc!$AW$4:$AW$83,0),1),"")</f>
        <v/>
      </c>
      <c r="M498" s="39"/>
    </row>
    <row r="499" spans="2:13" ht="20.100000000000001" customHeight="1" x14ac:dyDescent="0.25">
      <c r="B499" s="13"/>
      <c r="C499" s="98"/>
      <c r="D499" s="171" t="str">
        <f t="shared" si="15"/>
        <v/>
      </c>
      <c r="E499" s="199" t="str">
        <f>IF(F499&lt;&gt;"","Matchweek " &amp; FixtureCalc!AK496,"")</f>
        <v/>
      </c>
      <c r="F499" s="199" t="str">
        <f>FixtureCalc!AL496</f>
        <v/>
      </c>
      <c r="G499" s="289" t="str">
        <f>FixtureCalc!AM496</f>
        <v/>
      </c>
      <c r="H499" s="91"/>
      <c r="I499" s="171" t="str">
        <f t="shared" si="14"/>
        <v/>
      </c>
      <c r="J499" s="91"/>
      <c r="K499" s="294" t="str">
        <f>FixtureCalc!AN496</f>
        <v/>
      </c>
      <c r="L499" s="199" t="str">
        <f>IFERROR(INDEX(FixtureCalc!$AX$4:$AX$83,MATCH(FixtureCalc!AM496,FixtureCalc!$AW$4:$AW$83,0),1),"")</f>
        <v/>
      </c>
      <c r="M499" s="39"/>
    </row>
    <row r="500" spans="2:13" ht="20.100000000000001" customHeight="1" x14ac:dyDescent="0.25">
      <c r="B500" s="13"/>
      <c r="C500" s="98"/>
      <c r="D500" s="171" t="str">
        <f t="shared" si="15"/>
        <v/>
      </c>
      <c r="E500" s="199" t="str">
        <f>IF(F500&lt;&gt;"","Matchweek " &amp; FixtureCalc!AK497,"")</f>
        <v/>
      </c>
      <c r="F500" s="199" t="str">
        <f>FixtureCalc!AL497</f>
        <v/>
      </c>
      <c r="G500" s="289" t="str">
        <f>FixtureCalc!AM497</f>
        <v/>
      </c>
      <c r="H500" s="91"/>
      <c r="I500" s="171" t="str">
        <f t="shared" si="14"/>
        <v/>
      </c>
      <c r="J500" s="91"/>
      <c r="K500" s="294" t="str">
        <f>FixtureCalc!AN497</f>
        <v/>
      </c>
      <c r="L500" s="199" t="str">
        <f>IFERROR(INDEX(FixtureCalc!$AX$4:$AX$83,MATCH(FixtureCalc!AM497,FixtureCalc!$AW$4:$AW$83,0),1),"")</f>
        <v/>
      </c>
      <c r="M500" s="39"/>
    </row>
    <row r="501" spans="2:13" ht="20.100000000000001" customHeight="1" x14ac:dyDescent="0.25">
      <c r="B501" s="13"/>
      <c r="C501" s="98"/>
      <c r="D501" s="171" t="str">
        <f t="shared" si="15"/>
        <v/>
      </c>
      <c r="E501" s="199" t="str">
        <f>IF(F501&lt;&gt;"","Matchweek " &amp; FixtureCalc!AK498,"")</f>
        <v/>
      </c>
      <c r="F501" s="199" t="str">
        <f>FixtureCalc!AL498</f>
        <v/>
      </c>
      <c r="G501" s="289" t="str">
        <f>FixtureCalc!AM498</f>
        <v/>
      </c>
      <c r="H501" s="91"/>
      <c r="I501" s="171" t="str">
        <f t="shared" si="14"/>
        <v/>
      </c>
      <c r="J501" s="91"/>
      <c r="K501" s="294" t="str">
        <f>FixtureCalc!AN498</f>
        <v/>
      </c>
      <c r="L501" s="199" t="str">
        <f>IFERROR(INDEX(FixtureCalc!$AX$4:$AX$83,MATCH(FixtureCalc!AM498,FixtureCalc!$AW$4:$AW$83,0),1),"")</f>
        <v/>
      </c>
      <c r="M501" s="39"/>
    </row>
    <row r="502" spans="2:13" ht="20.100000000000001" customHeight="1" x14ac:dyDescent="0.25">
      <c r="B502" s="13"/>
      <c r="C502" s="98"/>
      <c r="D502" s="171" t="str">
        <f t="shared" si="15"/>
        <v/>
      </c>
      <c r="E502" s="199" t="str">
        <f>IF(F502&lt;&gt;"","Matchweek " &amp; FixtureCalc!AK499,"")</f>
        <v/>
      </c>
      <c r="F502" s="199" t="str">
        <f>FixtureCalc!AL499</f>
        <v/>
      </c>
      <c r="G502" s="289" t="str">
        <f>FixtureCalc!AM499</f>
        <v/>
      </c>
      <c r="H502" s="91"/>
      <c r="I502" s="171" t="str">
        <f t="shared" si="14"/>
        <v/>
      </c>
      <c r="J502" s="91"/>
      <c r="K502" s="294" t="str">
        <f>FixtureCalc!AN499</f>
        <v/>
      </c>
      <c r="L502" s="199" t="str">
        <f>IFERROR(INDEX(FixtureCalc!$AX$4:$AX$83,MATCH(FixtureCalc!AM499,FixtureCalc!$AW$4:$AW$83,0),1),"")</f>
        <v/>
      </c>
      <c r="M502" s="39"/>
    </row>
    <row r="503" spans="2:13" ht="20.100000000000001" customHeight="1" x14ac:dyDescent="0.25">
      <c r="B503" s="13"/>
      <c r="C503" s="98"/>
      <c r="D503" s="171" t="str">
        <f t="shared" si="15"/>
        <v/>
      </c>
      <c r="E503" s="199" t="str">
        <f>IF(F503&lt;&gt;"","Matchweek " &amp; FixtureCalc!AK500,"")</f>
        <v/>
      </c>
      <c r="F503" s="199" t="str">
        <f>FixtureCalc!AL500</f>
        <v/>
      </c>
      <c r="G503" s="289" t="str">
        <f>FixtureCalc!AM500</f>
        <v/>
      </c>
      <c r="H503" s="91"/>
      <c r="I503" s="171" t="str">
        <f t="shared" si="14"/>
        <v/>
      </c>
      <c r="J503" s="91"/>
      <c r="K503" s="294" t="str">
        <f>FixtureCalc!AN500</f>
        <v/>
      </c>
      <c r="L503" s="199" t="str">
        <f>IFERROR(INDEX(FixtureCalc!$AX$4:$AX$83,MATCH(FixtureCalc!AM500,FixtureCalc!$AW$4:$AW$83,0),1),"")</f>
        <v/>
      </c>
      <c r="M503" s="39"/>
    </row>
    <row r="504" spans="2:13" ht="20.100000000000001" customHeight="1" x14ac:dyDescent="0.25">
      <c r="B504" s="13"/>
      <c r="C504" s="98"/>
      <c r="D504" s="171" t="str">
        <f t="shared" si="15"/>
        <v/>
      </c>
      <c r="E504" s="199" t="str">
        <f>IF(F504&lt;&gt;"","Matchweek " &amp; FixtureCalc!AK501,"")</f>
        <v/>
      </c>
      <c r="F504" s="199" t="str">
        <f>FixtureCalc!AL501</f>
        <v/>
      </c>
      <c r="G504" s="289" t="str">
        <f>FixtureCalc!AM501</f>
        <v/>
      </c>
      <c r="H504" s="91"/>
      <c r="I504" s="171" t="str">
        <f t="shared" si="14"/>
        <v/>
      </c>
      <c r="J504" s="91"/>
      <c r="K504" s="294" t="str">
        <f>FixtureCalc!AN501</f>
        <v/>
      </c>
      <c r="L504" s="199" t="str">
        <f>IFERROR(INDEX(FixtureCalc!$AX$4:$AX$83,MATCH(FixtureCalc!AM501,FixtureCalc!$AW$4:$AW$83,0),1),"")</f>
        <v/>
      </c>
      <c r="M504" s="39"/>
    </row>
    <row r="505" spans="2:13" ht="20.100000000000001" customHeight="1" x14ac:dyDescent="0.25">
      <c r="B505" s="13"/>
      <c r="C505" s="98"/>
      <c r="D505" s="171" t="str">
        <f t="shared" si="15"/>
        <v/>
      </c>
      <c r="E505" s="199" t="str">
        <f>IF(F505&lt;&gt;"","Matchweek " &amp; FixtureCalc!AK502,"")</f>
        <v/>
      </c>
      <c r="F505" s="199" t="str">
        <f>FixtureCalc!AL502</f>
        <v/>
      </c>
      <c r="G505" s="289" t="str">
        <f>FixtureCalc!AM502</f>
        <v/>
      </c>
      <c r="H505" s="91"/>
      <c r="I505" s="171" t="str">
        <f t="shared" si="14"/>
        <v/>
      </c>
      <c r="J505" s="91"/>
      <c r="K505" s="294" t="str">
        <f>FixtureCalc!AN502</f>
        <v/>
      </c>
      <c r="L505" s="199" t="str">
        <f>IFERROR(INDEX(FixtureCalc!$AX$4:$AX$83,MATCH(FixtureCalc!AM502,FixtureCalc!$AW$4:$AW$83,0),1),"")</f>
        <v/>
      </c>
      <c r="M505" s="39"/>
    </row>
    <row r="506" spans="2:13" ht="20.100000000000001" customHeight="1" x14ac:dyDescent="0.25">
      <c r="B506" s="13"/>
      <c r="C506" s="98"/>
      <c r="D506" s="171" t="str">
        <f t="shared" si="15"/>
        <v/>
      </c>
      <c r="E506" s="199" t="str">
        <f>IF(F506&lt;&gt;"","Matchweek " &amp; FixtureCalc!AK503,"")</f>
        <v/>
      </c>
      <c r="F506" s="199" t="str">
        <f>FixtureCalc!AL503</f>
        <v/>
      </c>
      <c r="G506" s="289" t="str">
        <f>FixtureCalc!AM503</f>
        <v/>
      </c>
      <c r="H506" s="91"/>
      <c r="I506" s="171" t="str">
        <f t="shared" si="14"/>
        <v/>
      </c>
      <c r="J506" s="91"/>
      <c r="K506" s="294" t="str">
        <f>FixtureCalc!AN503</f>
        <v/>
      </c>
      <c r="L506" s="199" t="str">
        <f>IFERROR(INDEX(FixtureCalc!$AX$4:$AX$83,MATCH(FixtureCalc!AM503,FixtureCalc!$AW$4:$AW$83,0),1),"")</f>
        <v/>
      </c>
      <c r="M506" s="39"/>
    </row>
    <row r="507" spans="2:13" ht="20.100000000000001" customHeight="1" x14ac:dyDescent="0.25">
      <c r="B507" s="13"/>
      <c r="C507" s="98"/>
      <c r="D507" s="171" t="str">
        <f t="shared" si="15"/>
        <v/>
      </c>
      <c r="E507" s="199" t="str">
        <f>IF(F507&lt;&gt;"","Matchweek " &amp; FixtureCalc!AK504,"")</f>
        <v/>
      </c>
      <c r="F507" s="199" t="str">
        <f>FixtureCalc!AL504</f>
        <v/>
      </c>
      <c r="G507" s="289" t="str">
        <f>FixtureCalc!AM504</f>
        <v/>
      </c>
      <c r="H507" s="91"/>
      <c r="I507" s="171" t="str">
        <f t="shared" si="14"/>
        <v/>
      </c>
      <c r="J507" s="91"/>
      <c r="K507" s="294" t="str">
        <f>FixtureCalc!AN504</f>
        <v/>
      </c>
      <c r="L507" s="199" t="str">
        <f>IFERROR(INDEX(FixtureCalc!$AX$4:$AX$83,MATCH(FixtureCalc!AM504,FixtureCalc!$AW$4:$AW$83,0),1),"")</f>
        <v/>
      </c>
      <c r="M507" s="39"/>
    </row>
    <row r="508" spans="2:13" ht="20.100000000000001" customHeight="1" x14ac:dyDescent="0.25">
      <c r="B508" s="13"/>
      <c r="C508" s="98"/>
      <c r="D508" s="171" t="str">
        <f t="shared" si="15"/>
        <v/>
      </c>
      <c r="E508" s="199" t="str">
        <f>IF(F508&lt;&gt;"","Matchweek " &amp; FixtureCalc!AK505,"")</f>
        <v/>
      </c>
      <c r="F508" s="199" t="str">
        <f>FixtureCalc!AL505</f>
        <v/>
      </c>
      <c r="G508" s="289" t="str">
        <f>FixtureCalc!AM505</f>
        <v/>
      </c>
      <c r="H508" s="91"/>
      <c r="I508" s="171" t="str">
        <f t="shared" si="14"/>
        <v/>
      </c>
      <c r="J508" s="91"/>
      <c r="K508" s="294" t="str">
        <f>FixtureCalc!AN505</f>
        <v/>
      </c>
      <c r="L508" s="199" t="str">
        <f>IFERROR(INDEX(FixtureCalc!$AX$4:$AX$83,MATCH(FixtureCalc!AM505,FixtureCalc!$AW$4:$AW$83,0),1),"")</f>
        <v/>
      </c>
      <c r="M508" s="39"/>
    </row>
    <row r="509" spans="2:13" ht="20.100000000000001" customHeight="1" x14ac:dyDescent="0.25">
      <c r="B509" s="13"/>
      <c r="C509" s="98"/>
      <c r="D509" s="171" t="str">
        <f t="shared" si="15"/>
        <v/>
      </c>
      <c r="E509" s="199" t="str">
        <f>IF(F509&lt;&gt;"","Matchweek " &amp; FixtureCalc!AK506,"")</f>
        <v/>
      </c>
      <c r="F509" s="199" t="str">
        <f>FixtureCalc!AL506</f>
        <v/>
      </c>
      <c r="G509" s="289" t="str">
        <f>FixtureCalc!AM506</f>
        <v/>
      </c>
      <c r="H509" s="91"/>
      <c r="I509" s="171" t="str">
        <f t="shared" si="14"/>
        <v/>
      </c>
      <c r="J509" s="91"/>
      <c r="K509" s="294" t="str">
        <f>FixtureCalc!AN506</f>
        <v/>
      </c>
      <c r="L509" s="199" t="str">
        <f>IFERROR(INDEX(FixtureCalc!$AX$4:$AX$83,MATCH(FixtureCalc!AM506,FixtureCalc!$AW$4:$AW$83,0),1),"")</f>
        <v/>
      </c>
      <c r="M509" s="39"/>
    </row>
    <row r="510" spans="2:13" ht="20.100000000000001" customHeight="1" x14ac:dyDescent="0.25">
      <c r="B510" s="13"/>
      <c r="C510" s="98"/>
      <c r="D510" s="171" t="str">
        <f t="shared" si="15"/>
        <v/>
      </c>
      <c r="E510" s="199" t="str">
        <f>IF(F510&lt;&gt;"","Matchweek " &amp; FixtureCalc!AK507,"")</f>
        <v/>
      </c>
      <c r="F510" s="199" t="str">
        <f>FixtureCalc!AL507</f>
        <v/>
      </c>
      <c r="G510" s="289" t="str">
        <f>FixtureCalc!AM507</f>
        <v/>
      </c>
      <c r="H510" s="91"/>
      <c r="I510" s="171" t="str">
        <f t="shared" si="14"/>
        <v/>
      </c>
      <c r="J510" s="91"/>
      <c r="K510" s="294" t="str">
        <f>FixtureCalc!AN507</f>
        <v/>
      </c>
      <c r="L510" s="199" t="str">
        <f>IFERROR(INDEX(FixtureCalc!$AX$4:$AX$83,MATCH(FixtureCalc!AM507,FixtureCalc!$AW$4:$AW$83,0),1),"")</f>
        <v/>
      </c>
      <c r="M510" s="39"/>
    </row>
    <row r="511" spans="2:13" ht="20.100000000000001" customHeight="1" x14ac:dyDescent="0.25">
      <c r="B511" s="13"/>
      <c r="C511" s="98"/>
      <c r="D511" s="171" t="str">
        <f t="shared" si="15"/>
        <v/>
      </c>
      <c r="E511" s="199" t="str">
        <f>IF(F511&lt;&gt;"","Matchweek " &amp; FixtureCalc!AK508,"")</f>
        <v/>
      </c>
      <c r="F511" s="199" t="str">
        <f>FixtureCalc!AL508</f>
        <v/>
      </c>
      <c r="G511" s="289" t="str">
        <f>FixtureCalc!AM508</f>
        <v/>
      </c>
      <c r="H511" s="91"/>
      <c r="I511" s="171" t="str">
        <f t="shared" si="14"/>
        <v/>
      </c>
      <c r="J511" s="91"/>
      <c r="K511" s="294" t="str">
        <f>FixtureCalc!AN508</f>
        <v/>
      </c>
      <c r="L511" s="199" t="str">
        <f>IFERROR(INDEX(FixtureCalc!$AX$4:$AX$83,MATCH(FixtureCalc!AM508,FixtureCalc!$AW$4:$AW$83,0),1),"")</f>
        <v/>
      </c>
      <c r="M511" s="39"/>
    </row>
    <row r="512" spans="2:13" ht="20.100000000000001" customHeight="1" x14ac:dyDescent="0.25">
      <c r="B512" s="13"/>
      <c r="C512" s="98"/>
      <c r="D512" s="171" t="str">
        <f t="shared" si="15"/>
        <v/>
      </c>
      <c r="E512" s="199" t="str">
        <f>IF(F512&lt;&gt;"","Matchweek " &amp; FixtureCalc!AK509,"")</f>
        <v/>
      </c>
      <c r="F512" s="199" t="str">
        <f>FixtureCalc!AL509</f>
        <v/>
      </c>
      <c r="G512" s="289" t="str">
        <f>FixtureCalc!AM509</f>
        <v/>
      </c>
      <c r="H512" s="91"/>
      <c r="I512" s="171" t="str">
        <f t="shared" si="14"/>
        <v/>
      </c>
      <c r="J512" s="91"/>
      <c r="K512" s="294" t="str">
        <f>FixtureCalc!AN509</f>
        <v/>
      </c>
      <c r="L512" s="199" t="str">
        <f>IFERROR(INDEX(FixtureCalc!$AX$4:$AX$83,MATCH(FixtureCalc!AM509,FixtureCalc!$AW$4:$AW$83,0),1),"")</f>
        <v/>
      </c>
      <c r="M512" s="39"/>
    </row>
    <row r="513" spans="2:13" ht="20.100000000000001" customHeight="1" x14ac:dyDescent="0.25">
      <c r="B513" s="13"/>
      <c r="C513" s="98"/>
      <c r="D513" s="171" t="str">
        <f t="shared" si="15"/>
        <v/>
      </c>
      <c r="E513" s="199" t="str">
        <f>IF(F513&lt;&gt;"","Matchweek " &amp; FixtureCalc!AK510,"")</f>
        <v/>
      </c>
      <c r="F513" s="199" t="str">
        <f>FixtureCalc!AL510</f>
        <v/>
      </c>
      <c r="G513" s="289" t="str">
        <f>FixtureCalc!AM510</f>
        <v/>
      </c>
      <c r="H513" s="91"/>
      <c r="I513" s="171" t="str">
        <f t="shared" si="14"/>
        <v/>
      </c>
      <c r="J513" s="91"/>
      <c r="K513" s="294" t="str">
        <f>FixtureCalc!AN510</f>
        <v/>
      </c>
      <c r="L513" s="199" t="str">
        <f>IFERROR(INDEX(FixtureCalc!$AX$4:$AX$83,MATCH(FixtureCalc!AM510,FixtureCalc!$AW$4:$AW$83,0),1),"")</f>
        <v/>
      </c>
      <c r="M513" s="39"/>
    </row>
    <row r="514" spans="2:13" ht="20.100000000000001" customHeight="1" x14ac:dyDescent="0.25">
      <c r="B514" s="13"/>
      <c r="C514" s="98"/>
      <c r="D514" s="171" t="str">
        <f t="shared" si="15"/>
        <v/>
      </c>
      <c r="E514" s="199" t="str">
        <f>IF(F514&lt;&gt;"","Matchweek " &amp; FixtureCalc!AK511,"")</f>
        <v/>
      </c>
      <c r="F514" s="199" t="str">
        <f>FixtureCalc!AL511</f>
        <v/>
      </c>
      <c r="G514" s="289" t="str">
        <f>FixtureCalc!AM511</f>
        <v/>
      </c>
      <c r="H514" s="91"/>
      <c r="I514" s="171" t="str">
        <f t="shared" si="14"/>
        <v/>
      </c>
      <c r="J514" s="91"/>
      <c r="K514" s="294" t="str">
        <f>FixtureCalc!AN511</f>
        <v/>
      </c>
      <c r="L514" s="199" t="str">
        <f>IFERROR(INDEX(FixtureCalc!$AX$4:$AX$83,MATCH(FixtureCalc!AM511,FixtureCalc!$AW$4:$AW$83,0),1),"")</f>
        <v/>
      </c>
      <c r="M514" s="39"/>
    </row>
    <row r="515" spans="2:13" ht="20.100000000000001" customHeight="1" x14ac:dyDescent="0.25">
      <c r="B515" s="13"/>
      <c r="C515" s="98"/>
      <c r="D515" s="171" t="str">
        <f t="shared" si="15"/>
        <v/>
      </c>
      <c r="E515" s="199" t="str">
        <f>IF(F515&lt;&gt;"","Matchweek " &amp; FixtureCalc!AK512,"")</f>
        <v/>
      </c>
      <c r="F515" s="199" t="str">
        <f>FixtureCalc!AL512</f>
        <v/>
      </c>
      <c r="G515" s="289" t="str">
        <f>FixtureCalc!AM512</f>
        <v/>
      </c>
      <c r="H515" s="91"/>
      <c r="I515" s="171" t="str">
        <f t="shared" si="14"/>
        <v/>
      </c>
      <c r="J515" s="91"/>
      <c r="K515" s="294" t="str">
        <f>FixtureCalc!AN512</f>
        <v/>
      </c>
      <c r="L515" s="199" t="str">
        <f>IFERROR(INDEX(FixtureCalc!$AX$4:$AX$83,MATCH(FixtureCalc!AM512,FixtureCalc!$AW$4:$AW$83,0),1),"")</f>
        <v/>
      </c>
      <c r="M515" s="39"/>
    </row>
    <row r="516" spans="2:13" ht="20.100000000000001" customHeight="1" x14ac:dyDescent="0.25">
      <c r="B516" s="13"/>
      <c r="C516" s="98"/>
      <c r="D516" s="171" t="str">
        <f t="shared" si="15"/>
        <v/>
      </c>
      <c r="E516" s="199" t="str">
        <f>IF(F516&lt;&gt;"","Matchweek " &amp; FixtureCalc!AK513,"")</f>
        <v/>
      </c>
      <c r="F516" s="199" t="str">
        <f>FixtureCalc!AL513</f>
        <v/>
      </c>
      <c r="G516" s="289" t="str">
        <f>FixtureCalc!AM513</f>
        <v/>
      </c>
      <c r="H516" s="91"/>
      <c r="I516" s="171" t="str">
        <f t="shared" si="14"/>
        <v/>
      </c>
      <c r="J516" s="91"/>
      <c r="K516" s="294" t="str">
        <f>FixtureCalc!AN513</f>
        <v/>
      </c>
      <c r="L516" s="199" t="str">
        <f>IFERROR(INDEX(FixtureCalc!$AX$4:$AX$83,MATCH(FixtureCalc!AM513,FixtureCalc!$AW$4:$AW$83,0),1),"")</f>
        <v/>
      </c>
      <c r="M516" s="39"/>
    </row>
    <row r="517" spans="2:13" ht="20.100000000000001" customHeight="1" x14ac:dyDescent="0.25">
      <c r="B517" s="13"/>
      <c r="C517" s="98"/>
      <c r="D517" s="171" t="str">
        <f t="shared" si="15"/>
        <v/>
      </c>
      <c r="E517" s="199" t="str">
        <f>IF(F517&lt;&gt;"","Matchweek " &amp; FixtureCalc!AK514,"")</f>
        <v/>
      </c>
      <c r="F517" s="199" t="str">
        <f>FixtureCalc!AL514</f>
        <v/>
      </c>
      <c r="G517" s="289" t="str">
        <f>FixtureCalc!AM514</f>
        <v/>
      </c>
      <c r="H517" s="91"/>
      <c r="I517" s="171" t="str">
        <f t="shared" si="14"/>
        <v/>
      </c>
      <c r="J517" s="91"/>
      <c r="K517" s="294" t="str">
        <f>FixtureCalc!AN514</f>
        <v/>
      </c>
      <c r="L517" s="199" t="str">
        <f>IFERROR(INDEX(FixtureCalc!$AX$4:$AX$83,MATCH(FixtureCalc!AM514,FixtureCalc!$AW$4:$AW$83,0),1),"")</f>
        <v/>
      </c>
      <c r="M517" s="39"/>
    </row>
    <row r="518" spans="2:13" ht="20.100000000000001" customHeight="1" x14ac:dyDescent="0.25">
      <c r="B518" s="13"/>
      <c r="C518" s="98"/>
      <c r="D518" s="171" t="str">
        <f t="shared" si="15"/>
        <v/>
      </c>
      <c r="E518" s="199" t="str">
        <f>IF(F518&lt;&gt;"","Matchweek " &amp; FixtureCalc!AK515,"")</f>
        <v/>
      </c>
      <c r="F518" s="199" t="str">
        <f>FixtureCalc!AL515</f>
        <v/>
      </c>
      <c r="G518" s="289" t="str">
        <f>FixtureCalc!AM515</f>
        <v/>
      </c>
      <c r="H518" s="91"/>
      <c r="I518" s="171" t="str">
        <f t="shared" si="14"/>
        <v/>
      </c>
      <c r="J518" s="91"/>
      <c r="K518" s="294" t="str">
        <f>FixtureCalc!AN515</f>
        <v/>
      </c>
      <c r="L518" s="199" t="str">
        <f>IFERROR(INDEX(FixtureCalc!$AX$4:$AX$83,MATCH(FixtureCalc!AM515,FixtureCalc!$AW$4:$AW$83,0),1),"")</f>
        <v/>
      </c>
      <c r="M518" s="39"/>
    </row>
    <row r="519" spans="2:13" ht="20.100000000000001" customHeight="1" x14ac:dyDescent="0.25">
      <c r="B519" s="13"/>
      <c r="C519" s="98"/>
      <c r="D519" s="171" t="str">
        <f t="shared" si="15"/>
        <v/>
      </c>
      <c r="E519" s="199" t="str">
        <f>IF(F519&lt;&gt;"","Matchweek " &amp; FixtureCalc!AK516,"")</f>
        <v/>
      </c>
      <c r="F519" s="199" t="str">
        <f>FixtureCalc!AL516</f>
        <v/>
      </c>
      <c r="G519" s="289" t="str">
        <f>FixtureCalc!AM516</f>
        <v/>
      </c>
      <c r="H519" s="91"/>
      <c r="I519" s="171" t="str">
        <f t="shared" ref="I519:I582" si="16">IFERROR(IF(LEN(E519)=0,"","-"),"")</f>
        <v/>
      </c>
      <c r="J519" s="91"/>
      <c r="K519" s="294" t="str">
        <f>FixtureCalc!AN516</f>
        <v/>
      </c>
      <c r="L519" s="199" t="str">
        <f>IFERROR(INDEX(FixtureCalc!$AX$4:$AX$83,MATCH(FixtureCalc!AM516,FixtureCalc!$AW$4:$AW$83,0),1),"")</f>
        <v/>
      </c>
      <c r="M519" s="39"/>
    </row>
    <row r="520" spans="2:13" ht="20.100000000000001" customHeight="1" x14ac:dyDescent="0.25">
      <c r="B520" s="13"/>
      <c r="C520" s="98"/>
      <c r="D520" s="171" t="str">
        <f t="shared" ref="D520:D583" si="17">IF(C520&gt;0,INDEX($W$8:$W$14,WEEKDAY(C520,2),1),"")</f>
        <v/>
      </c>
      <c r="E520" s="199" t="str">
        <f>IF(F520&lt;&gt;"","Matchweek " &amp; FixtureCalc!AK517,"")</f>
        <v/>
      </c>
      <c r="F520" s="199" t="str">
        <f>FixtureCalc!AL517</f>
        <v/>
      </c>
      <c r="G520" s="289" t="str">
        <f>FixtureCalc!AM517</f>
        <v/>
      </c>
      <c r="H520" s="91"/>
      <c r="I520" s="171" t="str">
        <f t="shared" si="16"/>
        <v/>
      </c>
      <c r="J520" s="91"/>
      <c r="K520" s="294" t="str">
        <f>FixtureCalc!AN517</f>
        <v/>
      </c>
      <c r="L520" s="199" t="str">
        <f>IFERROR(INDEX(FixtureCalc!$AX$4:$AX$83,MATCH(FixtureCalc!AM517,FixtureCalc!$AW$4:$AW$83,0),1),"")</f>
        <v/>
      </c>
      <c r="M520" s="39"/>
    </row>
    <row r="521" spans="2:13" ht="20.100000000000001" customHeight="1" x14ac:dyDescent="0.25">
      <c r="B521" s="13"/>
      <c r="C521" s="98"/>
      <c r="D521" s="171" t="str">
        <f t="shared" si="17"/>
        <v/>
      </c>
      <c r="E521" s="199" t="str">
        <f>IF(F521&lt;&gt;"","Matchweek " &amp; FixtureCalc!AK518,"")</f>
        <v/>
      </c>
      <c r="F521" s="199" t="str">
        <f>FixtureCalc!AL518</f>
        <v/>
      </c>
      <c r="G521" s="289" t="str">
        <f>FixtureCalc!AM518</f>
        <v/>
      </c>
      <c r="H521" s="91"/>
      <c r="I521" s="171" t="str">
        <f t="shared" si="16"/>
        <v/>
      </c>
      <c r="J521" s="91"/>
      <c r="K521" s="294" t="str">
        <f>FixtureCalc!AN518</f>
        <v/>
      </c>
      <c r="L521" s="199" t="str">
        <f>IFERROR(INDEX(FixtureCalc!$AX$4:$AX$83,MATCH(FixtureCalc!AM518,FixtureCalc!$AW$4:$AW$83,0),1),"")</f>
        <v/>
      </c>
      <c r="M521" s="39"/>
    </row>
    <row r="522" spans="2:13" ht="20.100000000000001" customHeight="1" x14ac:dyDescent="0.25">
      <c r="B522" s="13"/>
      <c r="C522" s="98"/>
      <c r="D522" s="171" t="str">
        <f t="shared" si="17"/>
        <v/>
      </c>
      <c r="E522" s="199" t="str">
        <f>IF(F522&lt;&gt;"","Matchweek " &amp; FixtureCalc!AK519,"")</f>
        <v/>
      </c>
      <c r="F522" s="199" t="str">
        <f>FixtureCalc!AL519</f>
        <v/>
      </c>
      <c r="G522" s="289" t="str">
        <f>FixtureCalc!AM519</f>
        <v/>
      </c>
      <c r="H522" s="91"/>
      <c r="I522" s="171" t="str">
        <f t="shared" si="16"/>
        <v/>
      </c>
      <c r="J522" s="91"/>
      <c r="K522" s="294" t="str">
        <f>FixtureCalc!AN519</f>
        <v/>
      </c>
      <c r="L522" s="199" t="str">
        <f>IFERROR(INDEX(FixtureCalc!$AX$4:$AX$83,MATCH(FixtureCalc!AM519,FixtureCalc!$AW$4:$AW$83,0),1),"")</f>
        <v/>
      </c>
      <c r="M522" s="39"/>
    </row>
    <row r="523" spans="2:13" ht="20.100000000000001" customHeight="1" x14ac:dyDescent="0.25">
      <c r="B523" s="13"/>
      <c r="C523" s="98"/>
      <c r="D523" s="171" t="str">
        <f t="shared" si="17"/>
        <v/>
      </c>
      <c r="E523" s="199" t="str">
        <f>IF(F523&lt;&gt;"","Matchweek " &amp; FixtureCalc!AK520,"")</f>
        <v/>
      </c>
      <c r="F523" s="199" t="str">
        <f>FixtureCalc!AL520</f>
        <v/>
      </c>
      <c r="G523" s="289" t="str">
        <f>FixtureCalc!AM520</f>
        <v/>
      </c>
      <c r="H523" s="91"/>
      <c r="I523" s="171" t="str">
        <f t="shared" si="16"/>
        <v/>
      </c>
      <c r="J523" s="91"/>
      <c r="K523" s="294" t="str">
        <f>FixtureCalc!AN520</f>
        <v/>
      </c>
      <c r="L523" s="199" t="str">
        <f>IFERROR(INDEX(FixtureCalc!$AX$4:$AX$83,MATCH(FixtureCalc!AM520,FixtureCalc!$AW$4:$AW$83,0),1),"")</f>
        <v/>
      </c>
      <c r="M523" s="39"/>
    </row>
    <row r="524" spans="2:13" ht="20.100000000000001" customHeight="1" x14ac:dyDescent="0.25">
      <c r="B524" s="13"/>
      <c r="C524" s="98"/>
      <c r="D524" s="171" t="str">
        <f t="shared" si="17"/>
        <v/>
      </c>
      <c r="E524" s="199" t="str">
        <f>IF(F524&lt;&gt;"","Matchweek " &amp; FixtureCalc!AK521,"")</f>
        <v/>
      </c>
      <c r="F524" s="199" t="str">
        <f>FixtureCalc!AL521</f>
        <v/>
      </c>
      <c r="G524" s="289" t="str">
        <f>FixtureCalc!AM521</f>
        <v/>
      </c>
      <c r="H524" s="91"/>
      <c r="I524" s="171" t="str">
        <f t="shared" si="16"/>
        <v/>
      </c>
      <c r="J524" s="91"/>
      <c r="K524" s="294" t="str">
        <f>FixtureCalc!AN521</f>
        <v/>
      </c>
      <c r="L524" s="199" t="str">
        <f>IFERROR(INDEX(FixtureCalc!$AX$4:$AX$83,MATCH(FixtureCalc!AM521,FixtureCalc!$AW$4:$AW$83,0),1),"")</f>
        <v/>
      </c>
      <c r="M524" s="39"/>
    </row>
    <row r="525" spans="2:13" ht="20.100000000000001" customHeight="1" x14ac:dyDescent="0.25">
      <c r="B525" s="13"/>
      <c r="C525" s="98"/>
      <c r="D525" s="171" t="str">
        <f t="shared" si="17"/>
        <v/>
      </c>
      <c r="E525" s="199" t="str">
        <f>IF(F525&lt;&gt;"","Matchweek " &amp; FixtureCalc!AK522,"")</f>
        <v/>
      </c>
      <c r="F525" s="199" t="str">
        <f>FixtureCalc!AL522</f>
        <v/>
      </c>
      <c r="G525" s="289" t="str">
        <f>FixtureCalc!AM522</f>
        <v/>
      </c>
      <c r="H525" s="91"/>
      <c r="I525" s="171" t="str">
        <f t="shared" si="16"/>
        <v/>
      </c>
      <c r="J525" s="91"/>
      <c r="K525" s="294" t="str">
        <f>FixtureCalc!AN522</f>
        <v/>
      </c>
      <c r="L525" s="199" t="str">
        <f>IFERROR(INDEX(FixtureCalc!$AX$4:$AX$83,MATCH(FixtureCalc!AM522,FixtureCalc!$AW$4:$AW$83,0),1),"")</f>
        <v/>
      </c>
      <c r="M525" s="39"/>
    </row>
    <row r="526" spans="2:13" ht="20.100000000000001" customHeight="1" x14ac:dyDescent="0.25">
      <c r="B526" s="13"/>
      <c r="C526" s="98"/>
      <c r="D526" s="171" t="str">
        <f t="shared" si="17"/>
        <v/>
      </c>
      <c r="E526" s="199" t="str">
        <f>IF(F526&lt;&gt;"","Matchweek " &amp; FixtureCalc!AK523,"")</f>
        <v/>
      </c>
      <c r="F526" s="199" t="str">
        <f>FixtureCalc!AL523</f>
        <v/>
      </c>
      <c r="G526" s="289" t="str">
        <f>FixtureCalc!AM523</f>
        <v/>
      </c>
      <c r="H526" s="91"/>
      <c r="I526" s="171" t="str">
        <f t="shared" si="16"/>
        <v/>
      </c>
      <c r="J526" s="91"/>
      <c r="K526" s="294" t="str">
        <f>FixtureCalc!AN523</f>
        <v/>
      </c>
      <c r="L526" s="199" t="str">
        <f>IFERROR(INDEX(FixtureCalc!$AX$4:$AX$83,MATCH(FixtureCalc!AM523,FixtureCalc!$AW$4:$AW$83,0),1),"")</f>
        <v/>
      </c>
      <c r="M526" s="39"/>
    </row>
    <row r="527" spans="2:13" ht="20.100000000000001" customHeight="1" x14ac:dyDescent="0.25">
      <c r="B527" s="13"/>
      <c r="C527" s="98"/>
      <c r="D527" s="171" t="str">
        <f t="shared" si="17"/>
        <v/>
      </c>
      <c r="E527" s="199" t="str">
        <f>IF(F527&lt;&gt;"","Matchweek " &amp; FixtureCalc!AK524,"")</f>
        <v/>
      </c>
      <c r="F527" s="199" t="str">
        <f>FixtureCalc!AL524</f>
        <v/>
      </c>
      <c r="G527" s="289" t="str">
        <f>FixtureCalc!AM524</f>
        <v/>
      </c>
      <c r="H527" s="91"/>
      <c r="I527" s="171" t="str">
        <f t="shared" si="16"/>
        <v/>
      </c>
      <c r="J527" s="91"/>
      <c r="K527" s="294" t="str">
        <f>FixtureCalc!AN524</f>
        <v/>
      </c>
      <c r="L527" s="199" t="str">
        <f>IFERROR(INDEX(FixtureCalc!$AX$4:$AX$83,MATCH(FixtureCalc!AM524,FixtureCalc!$AW$4:$AW$83,0),1),"")</f>
        <v/>
      </c>
      <c r="M527" s="39"/>
    </row>
    <row r="528" spans="2:13" ht="20.100000000000001" customHeight="1" x14ac:dyDescent="0.25">
      <c r="B528" s="13"/>
      <c r="C528" s="98"/>
      <c r="D528" s="171" t="str">
        <f t="shared" si="17"/>
        <v/>
      </c>
      <c r="E528" s="199" t="str">
        <f>IF(F528&lt;&gt;"","Matchweek " &amp; FixtureCalc!AK525,"")</f>
        <v/>
      </c>
      <c r="F528" s="199" t="str">
        <f>FixtureCalc!AL525</f>
        <v/>
      </c>
      <c r="G528" s="289" t="str">
        <f>FixtureCalc!AM525</f>
        <v/>
      </c>
      <c r="H528" s="91"/>
      <c r="I528" s="171" t="str">
        <f t="shared" si="16"/>
        <v/>
      </c>
      <c r="J528" s="91"/>
      <c r="K528" s="294" t="str">
        <f>FixtureCalc!AN525</f>
        <v/>
      </c>
      <c r="L528" s="199" t="str">
        <f>IFERROR(INDEX(FixtureCalc!$AX$4:$AX$83,MATCH(FixtureCalc!AM525,FixtureCalc!$AW$4:$AW$83,0),1),"")</f>
        <v/>
      </c>
      <c r="M528" s="39"/>
    </row>
    <row r="529" spans="2:13" ht="20.100000000000001" customHeight="1" x14ac:dyDescent="0.25">
      <c r="B529" s="13"/>
      <c r="C529" s="98"/>
      <c r="D529" s="171" t="str">
        <f t="shared" si="17"/>
        <v/>
      </c>
      <c r="E529" s="199" t="str">
        <f>IF(F529&lt;&gt;"","Matchweek " &amp; FixtureCalc!AK526,"")</f>
        <v/>
      </c>
      <c r="F529" s="199" t="str">
        <f>FixtureCalc!AL526</f>
        <v/>
      </c>
      <c r="G529" s="289" t="str">
        <f>FixtureCalc!AM526</f>
        <v/>
      </c>
      <c r="H529" s="91"/>
      <c r="I529" s="171" t="str">
        <f t="shared" si="16"/>
        <v/>
      </c>
      <c r="J529" s="91"/>
      <c r="K529" s="294" t="str">
        <f>FixtureCalc!AN526</f>
        <v/>
      </c>
      <c r="L529" s="199" t="str">
        <f>IFERROR(INDEX(FixtureCalc!$AX$4:$AX$83,MATCH(FixtureCalc!AM526,FixtureCalc!$AW$4:$AW$83,0),1),"")</f>
        <v/>
      </c>
      <c r="M529" s="39"/>
    </row>
    <row r="530" spans="2:13" ht="20.100000000000001" customHeight="1" x14ac:dyDescent="0.25">
      <c r="B530" s="13"/>
      <c r="C530" s="98"/>
      <c r="D530" s="171" t="str">
        <f t="shared" si="17"/>
        <v/>
      </c>
      <c r="E530" s="199" t="str">
        <f>IF(F530&lt;&gt;"","Matchweek " &amp; FixtureCalc!AK527,"")</f>
        <v/>
      </c>
      <c r="F530" s="199" t="str">
        <f>FixtureCalc!AL527</f>
        <v/>
      </c>
      <c r="G530" s="289" t="str">
        <f>FixtureCalc!AM527</f>
        <v/>
      </c>
      <c r="H530" s="91"/>
      <c r="I530" s="171" t="str">
        <f t="shared" si="16"/>
        <v/>
      </c>
      <c r="J530" s="91"/>
      <c r="K530" s="294" t="str">
        <f>FixtureCalc!AN527</f>
        <v/>
      </c>
      <c r="L530" s="199" t="str">
        <f>IFERROR(INDEX(FixtureCalc!$AX$4:$AX$83,MATCH(FixtureCalc!AM527,FixtureCalc!$AW$4:$AW$83,0),1),"")</f>
        <v/>
      </c>
      <c r="M530" s="39"/>
    </row>
    <row r="531" spans="2:13" ht="20.100000000000001" customHeight="1" x14ac:dyDescent="0.25">
      <c r="B531" s="13"/>
      <c r="C531" s="98"/>
      <c r="D531" s="171" t="str">
        <f t="shared" si="17"/>
        <v/>
      </c>
      <c r="E531" s="199" t="str">
        <f>IF(F531&lt;&gt;"","Matchweek " &amp; FixtureCalc!AK528,"")</f>
        <v/>
      </c>
      <c r="F531" s="199" t="str">
        <f>FixtureCalc!AL528</f>
        <v/>
      </c>
      <c r="G531" s="289" t="str">
        <f>FixtureCalc!AM528</f>
        <v/>
      </c>
      <c r="H531" s="91"/>
      <c r="I531" s="171" t="str">
        <f t="shared" si="16"/>
        <v/>
      </c>
      <c r="J531" s="91"/>
      <c r="K531" s="294" t="str">
        <f>FixtureCalc!AN528</f>
        <v/>
      </c>
      <c r="L531" s="199" t="str">
        <f>IFERROR(INDEX(FixtureCalc!$AX$4:$AX$83,MATCH(FixtureCalc!AM528,FixtureCalc!$AW$4:$AW$83,0),1),"")</f>
        <v/>
      </c>
      <c r="M531" s="39"/>
    </row>
    <row r="532" spans="2:13" ht="20.100000000000001" customHeight="1" x14ac:dyDescent="0.25">
      <c r="B532" s="13"/>
      <c r="C532" s="98"/>
      <c r="D532" s="171" t="str">
        <f t="shared" si="17"/>
        <v/>
      </c>
      <c r="E532" s="199" t="str">
        <f>IF(F532&lt;&gt;"","Matchweek " &amp; FixtureCalc!AK529,"")</f>
        <v/>
      </c>
      <c r="F532" s="199" t="str">
        <f>FixtureCalc!AL529</f>
        <v/>
      </c>
      <c r="G532" s="289" t="str">
        <f>FixtureCalc!AM529</f>
        <v/>
      </c>
      <c r="H532" s="91"/>
      <c r="I532" s="171" t="str">
        <f t="shared" si="16"/>
        <v/>
      </c>
      <c r="J532" s="91"/>
      <c r="K532" s="294" t="str">
        <f>FixtureCalc!AN529</f>
        <v/>
      </c>
      <c r="L532" s="199" t="str">
        <f>IFERROR(INDEX(FixtureCalc!$AX$4:$AX$83,MATCH(FixtureCalc!AM529,FixtureCalc!$AW$4:$AW$83,0),1),"")</f>
        <v/>
      </c>
      <c r="M532" s="39"/>
    </row>
    <row r="533" spans="2:13" ht="20.100000000000001" customHeight="1" x14ac:dyDescent="0.25">
      <c r="B533" s="13"/>
      <c r="C533" s="98"/>
      <c r="D533" s="171" t="str">
        <f t="shared" si="17"/>
        <v/>
      </c>
      <c r="E533" s="199" t="str">
        <f>IF(F533&lt;&gt;"","Matchweek " &amp; FixtureCalc!AK530,"")</f>
        <v/>
      </c>
      <c r="F533" s="199" t="str">
        <f>FixtureCalc!AL530</f>
        <v/>
      </c>
      <c r="G533" s="289" t="str">
        <f>FixtureCalc!AM530</f>
        <v/>
      </c>
      <c r="H533" s="91"/>
      <c r="I533" s="171" t="str">
        <f t="shared" si="16"/>
        <v/>
      </c>
      <c r="J533" s="91"/>
      <c r="K533" s="294" t="str">
        <f>FixtureCalc!AN530</f>
        <v/>
      </c>
      <c r="L533" s="199" t="str">
        <f>IFERROR(INDEX(FixtureCalc!$AX$4:$AX$83,MATCH(FixtureCalc!AM530,FixtureCalc!$AW$4:$AW$83,0),1),"")</f>
        <v/>
      </c>
      <c r="M533" s="39"/>
    </row>
    <row r="534" spans="2:13" ht="20.100000000000001" customHeight="1" x14ac:dyDescent="0.25">
      <c r="B534" s="13"/>
      <c r="C534" s="98"/>
      <c r="D534" s="171" t="str">
        <f t="shared" si="17"/>
        <v/>
      </c>
      <c r="E534" s="199" t="str">
        <f>IF(F534&lt;&gt;"","Matchweek " &amp; FixtureCalc!AK531,"")</f>
        <v/>
      </c>
      <c r="F534" s="199" t="str">
        <f>FixtureCalc!AL531</f>
        <v/>
      </c>
      <c r="G534" s="289" t="str">
        <f>FixtureCalc!AM531</f>
        <v/>
      </c>
      <c r="H534" s="91"/>
      <c r="I534" s="171" t="str">
        <f t="shared" si="16"/>
        <v/>
      </c>
      <c r="J534" s="91"/>
      <c r="K534" s="294" t="str">
        <f>FixtureCalc!AN531</f>
        <v/>
      </c>
      <c r="L534" s="199" t="str">
        <f>IFERROR(INDEX(FixtureCalc!$AX$4:$AX$83,MATCH(FixtureCalc!AM531,FixtureCalc!$AW$4:$AW$83,0),1),"")</f>
        <v/>
      </c>
      <c r="M534" s="39"/>
    </row>
    <row r="535" spans="2:13" ht="20.100000000000001" customHeight="1" x14ac:dyDescent="0.25">
      <c r="B535" s="13"/>
      <c r="C535" s="98"/>
      <c r="D535" s="171" t="str">
        <f t="shared" si="17"/>
        <v/>
      </c>
      <c r="E535" s="199" t="str">
        <f>IF(F535&lt;&gt;"","Matchweek " &amp; FixtureCalc!AK532,"")</f>
        <v/>
      </c>
      <c r="F535" s="199" t="str">
        <f>FixtureCalc!AL532</f>
        <v/>
      </c>
      <c r="G535" s="289" t="str">
        <f>FixtureCalc!AM532</f>
        <v/>
      </c>
      <c r="H535" s="91"/>
      <c r="I535" s="171" t="str">
        <f t="shared" si="16"/>
        <v/>
      </c>
      <c r="J535" s="91"/>
      <c r="K535" s="294" t="str">
        <f>FixtureCalc!AN532</f>
        <v/>
      </c>
      <c r="L535" s="199" t="str">
        <f>IFERROR(INDEX(FixtureCalc!$AX$4:$AX$83,MATCH(FixtureCalc!AM532,FixtureCalc!$AW$4:$AW$83,0),1),"")</f>
        <v/>
      </c>
      <c r="M535" s="39"/>
    </row>
    <row r="536" spans="2:13" ht="20.100000000000001" customHeight="1" x14ac:dyDescent="0.25">
      <c r="B536" s="13"/>
      <c r="C536" s="98"/>
      <c r="D536" s="171" t="str">
        <f t="shared" si="17"/>
        <v/>
      </c>
      <c r="E536" s="199" t="str">
        <f>IF(F536&lt;&gt;"","Matchweek " &amp; FixtureCalc!AK533,"")</f>
        <v/>
      </c>
      <c r="F536" s="199" t="str">
        <f>FixtureCalc!AL533</f>
        <v/>
      </c>
      <c r="G536" s="289" t="str">
        <f>FixtureCalc!AM533</f>
        <v/>
      </c>
      <c r="H536" s="91"/>
      <c r="I536" s="171" t="str">
        <f t="shared" si="16"/>
        <v/>
      </c>
      <c r="J536" s="91"/>
      <c r="K536" s="294" t="str">
        <f>FixtureCalc!AN533</f>
        <v/>
      </c>
      <c r="L536" s="199" t="str">
        <f>IFERROR(INDEX(FixtureCalc!$AX$4:$AX$83,MATCH(FixtureCalc!AM533,FixtureCalc!$AW$4:$AW$83,0),1),"")</f>
        <v/>
      </c>
      <c r="M536" s="39"/>
    </row>
    <row r="537" spans="2:13" ht="20.100000000000001" customHeight="1" x14ac:dyDescent="0.25">
      <c r="B537" s="13"/>
      <c r="C537" s="98"/>
      <c r="D537" s="171" t="str">
        <f t="shared" si="17"/>
        <v/>
      </c>
      <c r="E537" s="199" t="str">
        <f>IF(F537&lt;&gt;"","Matchweek " &amp; FixtureCalc!AK534,"")</f>
        <v/>
      </c>
      <c r="F537" s="199" t="str">
        <f>FixtureCalc!AL534</f>
        <v/>
      </c>
      <c r="G537" s="289" t="str">
        <f>FixtureCalc!AM534</f>
        <v/>
      </c>
      <c r="H537" s="91"/>
      <c r="I537" s="171" t="str">
        <f t="shared" si="16"/>
        <v/>
      </c>
      <c r="J537" s="91"/>
      <c r="K537" s="294" t="str">
        <f>FixtureCalc!AN534</f>
        <v/>
      </c>
      <c r="L537" s="199" t="str">
        <f>IFERROR(INDEX(FixtureCalc!$AX$4:$AX$83,MATCH(FixtureCalc!AM534,FixtureCalc!$AW$4:$AW$83,0),1),"")</f>
        <v/>
      </c>
      <c r="M537" s="39"/>
    </row>
    <row r="538" spans="2:13" ht="20.100000000000001" customHeight="1" x14ac:dyDescent="0.25">
      <c r="B538" s="13"/>
      <c r="C538" s="98"/>
      <c r="D538" s="171" t="str">
        <f t="shared" si="17"/>
        <v/>
      </c>
      <c r="E538" s="199" t="str">
        <f>IF(F538&lt;&gt;"","Matchweek " &amp; FixtureCalc!AK535,"")</f>
        <v/>
      </c>
      <c r="F538" s="199" t="str">
        <f>FixtureCalc!AL535</f>
        <v/>
      </c>
      <c r="G538" s="289" t="str">
        <f>FixtureCalc!AM535</f>
        <v/>
      </c>
      <c r="H538" s="91"/>
      <c r="I538" s="171" t="str">
        <f t="shared" si="16"/>
        <v/>
      </c>
      <c r="J538" s="91"/>
      <c r="K538" s="294" t="str">
        <f>FixtureCalc!AN535</f>
        <v/>
      </c>
      <c r="L538" s="199" t="str">
        <f>IFERROR(INDEX(FixtureCalc!$AX$4:$AX$83,MATCH(FixtureCalc!AM535,FixtureCalc!$AW$4:$AW$83,0),1),"")</f>
        <v/>
      </c>
      <c r="M538" s="39"/>
    </row>
    <row r="539" spans="2:13" ht="20.100000000000001" customHeight="1" x14ac:dyDescent="0.25">
      <c r="B539" s="13"/>
      <c r="C539" s="98"/>
      <c r="D539" s="171" t="str">
        <f t="shared" si="17"/>
        <v/>
      </c>
      <c r="E539" s="199" t="str">
        <f>IF(F539&lt;&gt;"","Matchweek " &amp; FixtureCalc!AK536,"")</f>
        <v/>
      </c>
      <c r="F539" s="199" t="str">
        <f>FixtureCalc!AL536</f>
        <v/>
      </c>
      <c r="G539" s="289" t="str">
        <f>FixtureCalc!AM536</f>
        <v/>
      </c>
      <c r="H539" s="91"/>
      <c r="I539" s="171" t="str">
        <f t="shared" si="16"/>
        <v/>
      </c>
      <c r="J539" s="91"/>
      <c r="K539" s="294" t="str">
        <f>FixtureCalc!AN536</f>
        <v/>
      </c>
      <c r="L539" s="199" t="str">
        <f>IFERROR(INDEX(FixtureCalc!$AX$4:$AX$83,MATCH(FixtureCalc!AM536,FixtureCalc!$AW$4:$AW$83,0),1),"")</f>
        <v/>
      </c>
      <c r="M539" s="39"/>
    </row>
    <row r="540" spans="2:13" ht="20.100000000000001" customHeight="1" x14ac:dyDescent="0.25">
      <c r="B540" s="13"/>
      <c r="C540" s="98"/>
      <c r="D540" s="171" t="str">
        <f t="shared" si="17"/>
        <v/>
      </c>
      <c r="E540" s="199" t="str">
        <f>IF(F540&lt;&gt;"","Matchweek " &amp; FixtureCalc!AK537,"")</f>
        <v/>
      </c>
      <c r="F540" s="199" t="str">
        <f>FixtureCalc!AL537</f>
        <v/>
      </c>
      <c r="G540" s="289" t="str">
        <f>FixtureCalc!AM537</f>
        <v/>
      </c>
      <c r="H540" s="91"/>
      <c r="I540" s="171" t="str">
        <f t="shared" si="16"/>
        <v/>
      </c>
      <c r="J540" s="91"/>
      <c r="K540" s="294" t="str">
        <f>FixtureCalc!AN537</f>
        <v/>
      </c>
      <c r="L540" s="199" t="str">
        <f>IFERROR(INDEX(FixtureCalc!$AX$4:$AX$83,MATCH(FixtureCalc!AM537,FixtureCalc!$AW$4:$AW$83,0),1),"")</f>
        <v/>
      </c>
      <c r="M540" s="39"/>
    </row>
    <row r="541" spans="2:13" ht="20.100000000000001" customHeight="1" x14ac:dyDescent="0.25">
      <c r="B541" s="13"/>
      <c r="C541" s="98"/>
      <c r="D541" s="171" t="str">
        <f t="shared" si="17"/>
        <v/>
      </c>
      <c r="E541" s="199" t="str">
        <f>IF(F541&lt;&gt;"","Matchweek " &amp; FixtureCalc!AK538,"")</f>
        <v/>
      </c>
      <c r="F541" s="199" t="str">
        <f>FixtureCalc!AL538</f>
        <v/>
      </c>
      <c r="G541" s="289" t="str">
        <f>FixtureCalc!AM538</f>
        <v/>
      </c>
      <c r="H541" s="91"/>
      <c r="I541" s="171" t="str">
        <f t="shared" si="16"/>
        <v/>
      </c>
      <c r="J541" s="91"/>
      <c r="K541" s="294" t="str">
        <f>FixtureCalc!AN538</f>
        <v/>
      </c>
      <c r="L541" s="199" t="str">
        <f>IFERROR(INDEX(FixtureCalc!$AX$4:$AX$83,MATCH(FixtureCalc!AM538,FixtureCalc!$AW$4:$AW$83,0),1),"")</f>
        <v/>
      </c>
      <c r="M541" s="39"/>
    </row>
    <row r="542" spans="2:13" ht="20.100000000000001" customHeight="1" x14ac:dyDescent="0.25">
      <c r="B542" s="13"/>
      <c r="C542" s="98"/>
      <c r="D542" s="171" t="str">
        <f t="shared" si="17"/>
        <v/>
      </c>
      <c r="E542" s="199" t="str">
        <f>IF(F542&lt;&gt;"","Matchweek " &amp; FixtureCalc!AK539,"")</f>
        <v/>
      </c>
      <c r="F542" s="199" t="str">
        <f>FixtureCalc!AL539</f>
        <v/>
      </c>
      <c r="G542" s="289" t="str">
        <f>FixtureCalc!AM539</f>
        <v/>
      </c>
      <c r="H542" s="91"/>
      <c r="I542" s="171" t="str">
        <f t="shared" si="16"/>
        <v/>
      </c>
      <c r="J542" s="91"/>
      <c r="K542" s="294" t="str">
        <f>FixtureCalc!AN539</f>
        <v/>
      </c>
      <c r="L542" s="199" t="str">
        <f>IFERROR(INDEX(FixtureCalc!$AX$4:$AX$83,MATCH(FixtureCalc!AM539,FixtureCalc!$AW$4:$AW$83,0),1),"")</f>
        <v/>
      </c>
      <c r="M542" s="39"/>
    </row>
    <row r="543" spans="2:13" ht="20.100000000000001" customHeight="1" x14ac:dyDescent="0.25">
      <c r="B543" s="13"/>
      <c r="C543" s="98"/>
      <c r="D543" s="171" t="str">
        <f t="shared" si="17"/>
        <v/>
      </c>
      <c r="E543" s="199" t="str">
        <f>IF(F543&lt;&gt;"","Matchweek " &amp; FixtureCalc!AK540,"")</f>
        <v/>
      </c>
      <c r="F543" s="199" t="str">
        <f>FixtureCalc!AL540</f>
        <v/>
      </c>
      <c r="G543" s="289" t="str">
        <f>FixtureCalc!AM540</f>
        <v/>
      </c>
      <c r="H543" s="91"/>
      <c r="I543" s="171" t="str">
        <f t="shared" si="16"/>
        <v/>
      </c>
      <c r="J543" s="91"/>
      <c r="K543" s="294" t="str">
        <f>FixtureCalc!AN540</f>
        <v/>
      </c>
      <c r="L543" s="199" t="str">
        <f>IFERROR(INDEX(FixtureCalc!$AX$4:$AX$83,MATCH(FixtureCalc!AM540,FixtureCalc!$AW$4:$AW$83,0),1),"")</f>
        <v/>
      </c>
      <c r="M543" s="39"/>
    </row>
    <row r="544" spans="2:13" ht="20.100000000000001" customHeight="1" x14ac:dyDescent="0.25">
      <c r="B544" s="13"/>
      <c r="C544" s="98"/>
      <c r="D544" s="171" t="str">
        <f t="shared" si="17"/>
        <v/>
      </c>
      <c r="E544" s="199" t="str">
        <f>IF(F544&lt;&gt;"","Matchweek " &amp; FixtureCalc!AK541,"")</f>
        <v/>
      </c>
      <c r="F544" s="199" t="str">
        <f>FixtureCalc!AL541</f>
        <v/>
      </c>
      <c r="G544" s="289" t="str">
        <f>FixtureCalc!AM541</f>
        <v/>
      </c>
      <c r="H544" s="91"/>
      <c r="I544" s="171" t="str">
        <f t="shared" si="16"/>
        <v/>
      </c>
      <c r="J544" s="91"/>
      <c r="K544" s="294" t="str">
        <f>FixtureCalc!AN541</f>
        <v/>
      </c>
      <c r="L544" s="199" t="str">
        <f>IFERROR(INDEX(FixtureCalc!$AX$4:$AX$83,MATCH(FixtureCalc!AM541,FixtureCalc!$AW$4:$AW$83,0),1),"")</f>
        <v/>
      </c>
      <c r="M544" s="39"/>
    </row>
    <row r="545" spans="2:13" ht="20.100000000000001" customHeight="1" x14ac:dyDescent="0.25">
      <c r="B545" s="13"/>
      <c r="C545" s="98"/>
      <c r="D545" s="171" t="str">
        <f t="shared" si="17"/>
        <v/>
      </c>
      <c r="E545" s="199" t="str">
        <f>IF(F545&lt;&gt;"","Matchweek " &amp; FixtureCalc!AK542,"")</f>
        <v/>
      </c>
      <c r="F545" s="199" t="str">
        <f>FixtureCalc!AL542</f>
        <v/>
      </c>
      <c r="G545" s="289" t="str">
        <f>FixtureCalc!AM542</f>
        <v/>
      </c>
      <c r="H545" s="91"/>
      <c r="I545" s="171" t="str">
        <f t="shared" si="16"/>
        <v/>
      </c>
      <c r="J545" s="91"/>
      <c r="K545" s="294" t="str">
        <f>FixtureCalc!AN542</f>
        <v/>
      </c>
      <c r="L545" s="199" t="str">
        <f>IFERROR(INDEX(FixtureCalc!$AX$4:$AX$83,MATCH(FixtureCalc!AM542,FixtureCalc!$AW$4:$AW$83,0),1),"")</f>
        <v/>
      </c>
      <c r="M545" s="39"/>
    </row>
    <row r="546" spans="2:13" ht="20.100000000000001" customHeight="1" x14ac:dyDescent="0.25">
      <c r="B546" s="13"/>
      <c r="C546" s="98"/>
      <c r="D546" s="171" t="str">
        <f t="shared" si="17"/>
        <v/>
      </c>
      <c r="E546" s="199" t="str">
        <f>IF(F546&lt;&gt;"","Matchweek " &amp; FixtureCalc!AK543,"")</f>
        <v/>
      </c>
      <c r="F546" s="199" t="str">
        <f>FixtureCalc!AL543</f>
        <v/>
      </c>
      <c r="G546" s="289" t="str">
        <f>FixtureCalc!AM543</f>
        <v/>
      </c>
      <c r="H546" s="91"/>
      <c r="I546" s="171" t="str">
        <f t="shared" si="16"/>
        <v/>
      </c>
      <c r="J546" s="91"/>
      <c r="K546" s="294" t="str">
        <f>FixtureCalc!AN543</f>
        <v/>
      </c>
      <c r="L546" s="199" t="str">
        <f>IFERROR(INDEX(FixtureCalc!$AX$4:$AX$83,MATCH(FixtureCalc!AM543,FixtureCalc!$AW$4:$AW$83,0),1),"")</f>
        <v/>
      </c>
      <c r="M546" s="39"/>
    </row>
    <row r="547" spans="2:13" ht="20.100000000000001" customHeight="1" x14ac:dyDescent="0.25">
      <c r="B547" s="13"/>
      <c r="C547" s="98"/>
      <c r="D547" s="171" t="str">
        <f t="shared" si="17"/>
        <v/>
      </c>
      <c r="E547" s="199" t="str">
        <f>IF(F547&lt;&gt;"","Matchweek " &amp; FixtureCalc!AK544,"")</f>
        <v/>
      </c>
      <c r="F547" s="199" t="str">
        <f>FixtureCalc!AL544</f>
        <v/>
      </c>
      <c r="G547" s="289" t="str">
        <f>FixtureCalc!AM544</f>
        <v/>
      </c>
      <c r="H547" s="91"/>
      <c r="I547" s="171" t="str">
        <f t="shared" si="16"/>
        <v/>
      </c>
      <c r="J547" s="91"/>
      <c r="K547" s="294" t="str">
        <f>FixtureCalc!AN544</f>
        <v/>
      </c>
      <c r="L547" s="199" t="str">
        <f>IFERROR(INDEX(FixtureCalc!$AX$4:$AX$83,MATCH(FixtureCalc!AM544,FixtureCalc!$AW$4:$AW$83,0),1),"")</f>
        <v/>
      </c>
      <c r="M547" s="39"/>
    </row>
    <row r="548" spans="2:13" ht="20.100000000000001" customHeight="1" x14ac:dyDescent="0.25">
      <c r="B548" s="13"/>
      <c r="C548" s="98"/>
      <c r="D548" s="171" t="str">
        <f t="shared" si="17"/>
        <v/>
      </c>
      <c r="E548" s="199" t="str">
        <f>IF(F548&lt;&gt;"","Matchweek " &amp; FixtureCalc!AK545,"")</f>
        <v/>
      </c>
      <c r="F548" s="199" t="str">
        <f>FixtureCalc!AL545</f>
        <v/>
      </c>
      <c r="G548" s="289" t="str">
        <f>FixtureCalc!AM545</f>
        <v/>
      </c>
      <c r="H548" s="91"/>
      <c r="I548" s="171" t="str">
        <f t="shared" si="16"/>
        <v/>
      </c>
      <c r="J548" s="91"/>
      <c r="K548" s="294" t="str">
        <f>FixtureCalc!AN545</f>
        <v/>
      </c>
      <c r="L548" s="199" t="str">
        <f>IFERROR(INDEX(FixtureCalc!$AX$4:$AX$83,MATCH(FixtureCalc!AM545,FixtureCalc!$AW$4:$AW$83,0),1),"")</f>
        <v/>
      </c>
      <c r="M548" s="39"/>
    </row>
    <row r="549" spans="2:13" ht="20.100000000000001" customHeight="1" x14ac:dyDescent="0.25">
      <c r="B549" s="13"/>
      <c r="C549" s="98"/>
      <c r="D549" s="171" t="str">
        <f t="shared" si="17"/>
        <v/>
      </c>
      <c r="E549" s="199" t="str">
        <f>IF(F549&lt;&gt;"","Matchweek " &amp; FixtureCalc!AK546,"")</f>
        <v/>
      </c>
      <c r="F549" s="199" t="str">
        <f>FixtureCalc!AL546</f>
        <v/>
      </c>
      <c r="G549" s="289" t="str">
        <f>FixtureCalc!AM546</f>
        <v/>
      </c>
      <c r="H549" s="91"/>
      <c r="I549" s="171" t="str">
        <f t="shared" si="16"/>
        <v/>
      </c>
      <c r="J549" s="91"/>
      <c r="K549" s="294" t="str">
        <f>FixtureCalc!AN546</f>
        <v/>
      </c>
      <c r="L549" s="199" t="str">
        <f>IFERROR(INDEX(FixtureCalc!$AX$4:$AX$83,MATCH(FixtureCalc!AM546,FixtureCalc!$AW$4:$AW$83,0),1),"")</f>
        <v/>
      </c>
      <c r="M549" s="39"/>
    </row>
    <row r="550" spans="2:13" ht="20.100000000000001" customHeight="1" x14ac:dyDescent="0.25">
      <c r="B550" s="13"/>
      <c r="C550" s="98"/>
      <c r="D550" s="171" t="str">
        <f t="shared" si="17"/>
        <v/>
      </c>
      <c r="E550" s="199" t="str">
        <f>IF(F550&lt;&gt;"","Matchweek " &amp; FixtureCalc!AK547,"")</f>
        <v/>
      </c>
      <c r="F550" s="199" t="str">
        <f>FixtureCalc!AL547</f>
        <v/>
      </c>
      <c r="G550" s="289" t="str">
        <f>FixtureCalc!AM547</f>
        <v/>
      </c>
      <c r="H550" s="91"/>
      <c r="I550" s="171" t="str">
        <f t="shared" si="16"/>
        <v/>
      </c>
      <c r="J550" s="91"/>
      <c r="K550" s="294" t="str">
        <f>FixtureCalc!AN547</f>
        <v/>
      </c>
      <c r="L550" s="199" t="str">
        <f>IFERROR(INDEX(FixtureCalc!$AX$4:$AX$83,MATCH(FixtureCalc!AM547,FixtureCalc!$AW$4:$AW$83,0),1),"")</f>
        <v/>
      </c>
      <c r="M550" s="39"/>
    </row>
    <row r="551" spans="2:13" ht="20.100000000000001" customHeight="1" x14ac:dyDescent="0.25">
      <c r="B551" s="13"/>
      <c r="C551" s="98"/>
      <c r="D551" s="171" t="str">
        <f t="shared" si="17"/>
        <v/>
      </c>
      <c r="E551" s="199" t="str">
        <f>IF(F551&lt;&gt;"","Matchweek " &amp; FixtureCalc!AK548,"")</f>
        <v/>
      </c>
      <c r="F551" s="199" t="str">
        <f>FixtureCalc!AL548</f>
        <v/>
      </c>
      <c r="G551" s="289" t="str">
        <f>FixtureCalc!AM548</f>
        <v/>
      </c>
      <c r="H551" s="91"/>
      <c r="I551" s="171" t="str">
        <f t="shared" si="16"/>
        <v/>
      </c>
      <c r="J551" s="91"/>
      <c r="K551" s="294" t="str">
        <f>FixtureCalc!AN548</f>
        <v/>
      </c>
      <c r="L551" s="199" t="str">
        <f>IFERROR(INDEX(FixtureCalc!$AX$4:$AX$83,MATCH(FixtureCalc!AM548,FixtureCalc!$AW$4:$AW$83,0),1),"")</f>
        <v/>
      </c>
      <c r="M551" s="39"/>
    </row>
    <row r="552" spans="2:13" ht="20.100000000000001" customHeight="1" x14ac:dyDescent="0.25">
      <c r="B552" s="13"/>
      <c r="C552" s="98"/>
      <c r="D552" s="171" t="str">
        <f t="shared" si="17"/>
        <v/>
      </c>
      <c r="E552" s="199" t="str">
        <f>IF(F552&lt;&gt;"","Matchweek " &amp; FixtureCalc!AK549,"")</f>
        <v/>
      </c>
      <c r="F552" s="199" t="str">
        <f>FixtureCalc!AL549</f>
        <v/>
      </c>
      <c r="G552" s="289" t="str">
        <f>FixtureCalc!AM549</f>
        <v/>
      </c>
      <c r="H552" s="91"/>
      <c r="I552" s="171" t="str">
        <f t="shared" si="16"/>
        <v/>
      </c>
      <c r="J552" s="91"/>
      <c r="K552" s="294" t="str">
        <f>FixtureCalc!AN549</f>
        <v/>
      </c>
      <c r="L552" s="199" t="str">
        <f>IFERROR(INDEX(FixtureCalc!$AX$4:$AX$83,MATCH(FixtureCalc!AM549,FixtureCalc!$AW$4:$AW$83,0),1),"")</f>
        <v/>
      </c>
      <c r="M552" s="39"/>
    </row>
    <row r="553" spans="2:13" ht="20.100000000000001" customHeight="1" x14ac:dyDescent="0.25">
      <c r="B553" s="13"/>
      <c r="C553" s="98"/>
      <c r="D553" s="171" t="str">
        <f t="shared" si="17"/>
        <v/>
      </c>
      <c r="E553" s="199" t="str">
        <f>IF(F553&lt;&gt;"","Matchweek " &amp; FixtureCalc!AK550,"")</f>
        <v/>
      </c>
      <c r="F553" s="199" t="str">
        <f>FixtureCalc!AL550</f>
        <v/>
      </c>
      <c r="G553" s="289" t="str">
        <f>FixtureCalc!AM550</f>
        <v/>
      </c>
      <c r="H553" s="91"/>
      <c r="I553" s="171" t="str">
        <f t="shared" si="16"/>
        <v/>
      </c>
      <c r="J553" s="91"/>
      <c r="K553" s="294" t="str">
        <f>FixtureCalc!AN550</f>
        <v/>
      </c>
      <c r="L553" s="199" t="str">
        <f>IFERROR(INDEX(FixtureCalc!$AX$4:$AX$83,MATCH(FixtureCalc!AM550,FixtureCalc!$AW$4:$AW$83,0),1),"")</f>
        <v/>
      </c>
      <c r="M553" s="39"/>
    </row>
    <row r="554" spans="2:13" ht="20.100000000000001" customHeight="1" x14ac:dyDescent="0.25">
      <c r="B554" s="13"/>
      <c r="C554" s="98"/>
      <c r="D554" s="171" t="str">
        <f t="shared" si="17"/>
        <v/>
      </c>
      <c r="E554" s="199" t="str">
        <f>IF(F554&lt;&gt;"","Matchweek " &amp; FixtureCalc!AK551,"")</f>
        <v/>
      </c>
      <c r="F554" s="199" t="str">
        <f>FixtureCalc!AL551</f>
        <v/>
      </c>
      <c r="G554" s="289" t="str">
        <f>FixtureCalc!AM551</f>
        <v/>
      </c>
      <c r="H554" s="91"/>
      <c r="I554" s="171" t="str">
        <f t="shared" si="16"/>
        <v/>
      </c>
      <c r="J554" s="91"/>
      <c r="K554" s="294" t="str">
        <f>FixtureCalc!AN551</f>
        <v/>
      </c>
      <c r="L554" s="199" t="str">
        <f>IFERROR(INDEX(FixtureCalc!$AX$4:$AX$83,MATCH(FixtureCalc!AM551,FixtureCalc!$AW$4:$AW$83,0),1),"")</f>
        <v/>
      </c>
      <c r="M554" s="39"/>
    </row>
    <row r="555" spans="2:13" ht="20.100000000000001" customHeight="1" x14ac:dyDescent="0.25">
      <c r="B555" s="13"/>
      <c r="C555" s="98"/>
      <c r="D555" s="171" t="str">
        <f t="shared" si="17"/>
        <v/>
      </c>
      <c r="E555" s="199" t="str">
        <f>IF(F555&lt;&gt;"","Matchweek " &amp; FixtureCalc!AK552,"")</f>
        <v/>
      </c>
      <c r="F555" s="199" t="str">
        <f>FixtureCalc!AL552</f>
        <v/>
      </c>
      <c r="G555" s="289" t="str">
        <f>FixtureCalc!AM552</f>
        <v/>
      </c>
      <c r="H555" s="91"/>
      <c r="I555" s="171" t="str">
        <f t="shared" si="16"/>
        <v/>
      </c>
      <c r="J555" s="91"/>
      <c r="K555" s="294" t="str">
        <f>FixtureCalc!AN552</f>
        <v/>
      </c>
      <c r="L555" s="199" t="str">
        <f>IFERROR(INDEX(FixtureCalc!$AX$4:$AX$83,MATCH(FixtureCalc!AM552,FixtureCalc!$AW$4:$AW$83,0),1),"")</f>
        <v/>
      </c>
      <c r="M555" s="39"/>
    </row>
    <row r="556" spans="2:13" ht="20.100000000000001" customHeight="1" x14ac:dyDescent="0.25">
      <c r="B556" s="13"/>
      <c r="C556" s="98"/>
      <c r="D556" s="171" t="str">
        <f t="shared" si="17"/>
        <v/>
      </c>
      <c r="E556" s="199" t="str">
        <f>IF(F556&lt;&gt;"","Matchweek " &amp; FixtureCalc!AK553,"")</f>
        <v/>
      </c>
      <c r="F556" s="199" t="str">
        <f>FixtureCalc!AL553</f>
        <v/>
      </c>
      <c r="G556" s="289" t="str">
        <f>FixtureCalc!AM553</f>
        <v/>
      </c>
      <c r="H556" s="91"/>
      <c r="I556" s="171" t="str">
        <f t="shared" si="16"/>
        <v/>
      </c>
      <c r="J556" s="91"/>
      <c r="K556" s="294" t="str">
        <f>FixtureCalc!AN553</f>
        <v/>
      </c>
      <c r="L556" s="199" t="str">
        <f>IFERROR(INDEX(FixtureCalc!$AX$4:$AX$83,MATCH(FixtureCalc!AM553,FixtureCalc!$AW$4:$AW$83,0),1),"")</f>
        <v/>
      </c>
      <c r="M556" s="39"/>
    </row>
    <row r="557" spans="2:13" ht="20.100000000000001" customHeight="1" x14ac:dyDescent="0.25">
      <c r="B557" s="13"/>
      <c r="C557" s="98"/>
      <c r="D557" s="171" t="str">
        <f t="shared" si="17"/>
        <v/>
      </c>
      <c r="E557" s="199" t="str">
        <f>IF(F557&lt;&gt;"","Matchweek " &amp; FixtureCalc!AK554,"")</f>
        <v/>
      </c>
      <c r="F557" s="199" t="str">
        <f>FixtureCalc!AL554</f>
        <v/>
      </c>
      <c r="G557" s="289" t="str">
        <f>FixtureCalc!AM554</f>
        <v/>
      </c>
      <c r="H557" s="91"/>
      <c r="I557" s="171" t="str">
        <f t="shared" si="16"/>
        <v/>
      </c>
      <c r="J557" s="91"/>
      <c r="K557" s="294" t="str">
        <f>FixtureCalc!AN554</f>
        <v/>
      </c>
      <c r="L557" s="199" t="str">
        <f>IFERROR(INDEX(FixtureCalc!$AX$4:$AX$83,MATCH(FixtureCalc!AM554,FixtureCalc!$AW$4:$AW$83,0),1),"")</f>
        <v/>
      </c>
      <c r="M557" s="39"/>
    </row>
    <row r="558" spans="2:13" ht="20.100000000000001" customHeight="1" x14ac:dyDescent="0.25">
      <c r="B558" s="13"/>
      <c r="C558" s="98"/>
      <c r="D558" s="171" t="str">
        <f t="shared" si="17"/>
        <v/>
      </c>
      <c r="E558" s="199" t="str">
        <f>IF(F558&lt;&gt;"","Matchweek " &amp; FixtureCalc!AK555,"")</f>
        <v/>
      </c>
      <c r="F558" s="199" t="str">
        <f>FixtureCalc!AL555</f>
        <v/>
      </c>
      <c r="G558" s="289" t="str">
        <f>FixtureCalc!AM555</f>
        <v/>
      </c>
      <c r="H558" s="91"/>
      <c r="I558" s="171" t="str">
        <f t="shared" si="16"/>
        <v/>
      </c>
      <c r="J558" s="91"/>
      <c r="K558" s="294" t="str">
        <f>FixtureCalc!AN555</f>
        <v/>
      </c>
      <c r="L558" s="199" t="str">
        <f>IFERROR(INDEX(FixtureCalc!$AX$4:$AX$83,MATCH(FixtureCalc!AM555,FixtureCalc!$AW$4:$AW$83,0),1),"")</f>
        <v/>
      </c>
      <c r="M558" s="39"/>
    </row>
    <row r="559" spans="2:13" ht="20.100000000000001" customHeight="1" x14ac:dyDescent="0.25">
      <c r="B559" s="13"/>
      <c r="C559" s="98"/>
      <c r="D559" s="171" t="str">
        <f t="shared" si="17"/>
        <v/>
      </c>
      <c r="E559" s="199" t="str">
        <f>IF(F559&lt;&gt;"","Matchweek " &amp; FixtureCalc!AK556,"")</f>
        <v/>
      </c>
      <c r="F559" s="199" t="str">
        <f>FixtureCalc!AL556</f>
        <v/>
      </c>
      <c r="G559" s="289" t="str">
        <f>FixtureCalc!AM556</f>
        <v/>
      </c>
      <c r="H559" s="91"/>
      <c r="I559" s="171" t="str">
        <f t="shared" si="16"/>
        <v/>
      </c>
      <c r="J559" s="91"/>
      <c r="K559" s="294" t="str">
        <f>FixtureCalc!AN556</f>
        <v/>
      </c>
      <c r="L559" s="199" t="str">
        <f>IFERROR(INDEX(FixtureCalc!$AX$4:$AX$83,MATCH(FixtureCalc!AM556,FixtureCalc!$AW$4:$AW$83,0),1),"")</f>
        <v/>
      </c>
      <c r="M559" s="39"/>
    </row>
    <row r="560" spans="2:13" ht="20.100000000000001" customHeight="1" x14ac:dyDescent="0.25">
      <c r="B560" s="13"/>
      <c r="C560" s="98"/>
      <c r="D560" s="171" t="str">
        <f t="shared" si="17"/>
        <v/>
      </c>
      <c r="E560" s="199" t="str">
        <f>IF(F560&lt;&gt;"","Matchweek " &amp; FixtureCalc!AK557,"")</f>
        <v/>
      </c>
      <c r="F560" s="199" t="str">
        <f>FixtureCalc!AL557</f>
        <v/>
      </c>
      <c r="G560" s="289" t="str">
        <f>FixtureCalc!AM557</f>
        <v/>
      </c>
      <c r="H560" s="91"/>
      <c r="I560" s="171" t="str">
        <f t="shared" si="16"/>
        <v/>
      </c>
      <c r="J560" s="91"/>
      <c r="K560" s="294" t="str">
        <f>FixtureCalc!AN557</f>
        <v/>
      </c>
      <c r="L560" s="199" t="str">
        <f>IFERROR(INDEX(FixtureCalc!$AX$4:$AX$83,MATCH(FixtureCalc!AM557,FixtureCalc!$AW$4:$AW$83,0),1),"")</f>
        <v/>
      </c>
      <c r="M560" s="39"/>
    </row>
    <row r="561" spans="2:13" ht="20.100000000000001" customHeight="1" x14ac:dyDescent="0.25">
      <c r="B561" s="13"/>
      <c r="C561" s="98"/>
      <c r="D561" s="171" t="str">
        <f t="shared" si="17"/>
        <v/>
      </c>
      <c r="E561" s="199" t="str">
        <f>IF(F561&lt;&gt;"","Matchweek " &amp; FixtureCalc!AK558,"")</f>
        <v/>
      </c>
      <c r="F561" s="199" t="str">
        <f>FixtureCalc!AL558</f>
        <v/>
      </c>
      <c r="G561" s="289" t="str">
        <f>FixtureCalc!AM558</f>
        <v/>
      </c>
      <c r="H561" s="91"/>
      <c r="I561" s="171" t="str">
        <f t="shared" si="16"/>
        <v/>
      </c>
      <c r="J561" s="91"/>
      <c r="K561" s="294" t="str">
        <f>FixtureCalc!AN558</f>
        <v/>
      </c>
      <c r="L561" s="199" t="str">
        <f>IFERROR(INDEX(FixtureCalc!$AX$4:$AX$83,MATCH(FixtureCalc!AM558,FixtureCalc!$AW$4:$AW$83,0),1),"")</f>
        <v/>
      </c>
      <c r="M561" s="39"/>
    </row>
    <row r="562" spans="2:13" ht="20.100000000000001" customHeight="1" x14ac:dyDescent="0.25">
      <c r="B562" s="13"/>
      <c r="C562" s="98"/>
      <c r="D562" s="171" t="str">
        <f t="shared" si="17"/>
        <v/>
      </c>
      <c r="E562" s="199" t="str">
        <f>IF(F562&lt;&gt;"","Matchweek " &amp; FixtureCalc!AK559,"")</f>
        <v/>
      </c>
      <c r="F562" s="199" t="str">
        <f>FixtureCalc!AL559</f>
        <v/>
      </c>
      <c r="G562" s="289" t="str">
        <f>FixtureCalc!AM559</f>
        <v/>
      </c>
      <c r="H562" s="91"/>
      <c r="I562" s="171" t="str">
        <f t="shared" si="16"/>
        <v/>
      </c>
      <c r="J562" s="91"/>
      <c r="K562" s="294" t="str">
        <f>FixtureCalc!AN559</f>
        <v/>
      </c>
      <c r="L562" s="199" t="str">
        <f>IFERROR(INDEX(FixtureCalc!$AX$4:$AX$83,MATCH(FixtureCalc!AM559,FixtureCalc!$AW$4:$AW$83,0),1),"")</f>
        <v/>
      </c>
      <c r="M562" s="39"/>
    </row>
    <row r="563" spans="2:13" ht="20.100000000000001" customHeight="1" x14ac:dyDescent="0.25">
      <c r="B563" s="13"/>
      <c r="C563" s="98"/>
      <c r="D563" s="171" t="str">
        <f t="shared" si="17"/>
        <v/>
      </c>
      <c r="E563" s="199" t="str">
        <f>IF(F563&lt;&gt;"","Matchweek " &amp; FixtureCalc!AK560,"")</f>
        <v/>
      </c>
      <c r="F563" s="199" t="str">
        <f>FixtureCalc!AL560</f>
        <v/>
      </c>
      <c r="G563" s="289" t="str">
        <f>FixtureCalc!AM560</f>
        <v/>
      </c>
      <c r="H563" s="91"/>
      <c r="I563" s="171" t="str">
        <f t="shared" si="16"/>
        <v/>
      </c>
      <c r="J563" s="91"/>
      <c r="K563" s="294" t="str">
        <f>FixtureCalc!AN560</f>
        <v/>
      </c>
      <c r="L563" s="199" t="str">
        <f>IFERROR(INDEX(FixtureCalc!$AX$4:$AX$83,MATCH(FixtureCalc!AM560,FixtureCalc!$AW$4:$AW$83,0),1),"")</f>
        <v/>
      </c>
      <c r="M563" s="39"/>
    </row>
    <row r="564" spans="2:13" ht="20.100000000000001" customHeight="1" x14ac:dyDescent="0.25">
      <c r="B564" s="13"/>
      <c r="C564" s="98"/>
      <c r="D564" s="171" t="str">
        <f t="shared" si="17"/>
        <v/>
      </c>
      <c r="E564" s="199" t="str">
        <f>IF(F564&lt;&gt;"","Matchweek " &amp; FixtureCalc!AK561,"")</f>
        <v/>
      </c>
      <c r="F564" s="199" t="str">
        <f>FixtureCalc!AL561</f>
        <v/>
      </c>
      <c r="G564" s="289" t="str">
        <f>FixtureCalc!AM561</f>
        <v/>
      </c>
      <c r="H564" s="91"/>
      <c r="I564" s="171" t="str">
        <f t="shared" si="16"/>
        <v/>
      </c>
      <c r="J564" s="91"/>
      <c r="K564" s="294" t="str">
        <f>FixtureCalc!AN561</f>
        <v/>
      </c>
      <c r="L564" s="199" t="str">
        <f>IFERROR(INDEX(FixtureCalc!$AX$4:$AX$83,MATCH(FixtureCalc!AM561,FixtureCalc!$AW$4:$AW$83,0),1),"")</f>
        <v/>
      </c>
      <c r="M564" s="39"/>
    </row>
    <row r="565" spans="2:13" ht="20.100000000000001" customHeight="1" x14ac:dyDescent="0.25">
      <c r="B565" s="13"/>
      <c r="C565" s="98"/>
      <c r="D565" s="171" t="str">
        <f t="shared" si="17"/>
        <v/>
      </c>
      <c r="E565" s="199" t="str">
        <f>IF(F565&lt;&gt;"","Matchweek " &amp; FixtureCalc!AK562,"")</f>
        <v/>
      </c>
      <c r="F565" s="199" t="str">
        <f>FixtureCalc!AL562</f>
        <v/>
      </c>
      <c r="G565" s="289" t="str">
        <f>FixtureCalc!AM562</f>
        <v/>
      </c>
      <c r="H565" s="91"/>
      <c r="I565" s="171" t="str">
        <f t="shared" si="16"/>
        <v/>
      </c>
      <c r="J565" s="91"/>
      <c r="K565" s="294" t="str">
        <f>FixtureCalc!AN562</f>
        <v/>
      </c>
      <c r="L565" s="199" t="str">
        <f>IFERROR(INDEX(FixtureCalc!$AX$4:$AX$83,MATCH(FixtureCalc!AM562,FixtureCalc!$AW$4:$AW$83,0),1),"")</f>
        <v/>
      </c>
      <c r="M565" s="39"/>
    </row>
    <row r="566" spans="2:13" ht="20.100000000000001" customHeight="1" x14ac:dyDescent="0.25">
      <c r="B566" s="13"/>
      <c r="C566" s="98"/>
      <c r="D566" s="171" t="str">
        <f t="shared" si="17"/>
        <v/>
      </c>
      <c r="E566" s="199" t="str">
        <f>IF(F566&lt;&gt;"","Matchweek " &amp; FixtureCalc!AK563,"")</f>
        <v/>
      </c>
      <c r="F566" s="199" t="str">
        <f>FixtureCalc!AL563</f>
        <v/>
      </c>
      <c r="G566" s="289" t="str">
        <f>FixtureCalc!AM563</f>
        <v/>
      </c>
      <c r="H566" s="91"/>
      <c r="I566" s="171" t="str">
        <f t="shared" si="16"/>
        <v/>
      </c>
      <c r="J566" s="91"/>
      <c r="K566" s="294" t="str">
        <f>FixtureCalc!AN563</f>
        <v/>
      </c>
      <c r="L566" s="199" t="str">
        <f>IFERROR(INDEX(FixtureCalc!$AX$4:$AX$83,MATCH(FixtureCalc!AM563,FixtureCalc!$AW$4:$AW$83,0),1),"")</f>
        <v/>
      </c>
      <c r="M566" s="39"/>
    </row>
    <row r="567" spans="2:13" ht="20.100000000000001" customHeight="1" x14ac:dyDescent="0.25">
      <c r="B567" s="13"/>
      <c r="C567" s="98"/>
      <c r="D567" s="171" t="str">
        <f t="shared" si="17"/>
        <v/>
      </c>
      <c r="E567" s="199" t="str">
        <f>IF(F567&lt;&gt;"","Matchweek " &amp; FixtureCalc!AK564,"")</f>
        <v/>
      </c>
      <c r="F567" s="199" t="str">
        <f>FixtureCalc!AL564</f>
        <v/>
      </c>
      <c r="G567" s="289" t="str">
        <f>FixtureCalc!AM564</f>
        <v/>
      </c>
      <c r="H567" s="91"/>
      <c r="I567" s="171" t="str">
        <f t="shared" si="16"/>
        <v/>
      </c>
      <c r="J567" s="91"/>
      <c r="K567" s="294" t="str">
        <f>FixtureCalc!AN564</f>
        <v/>
      </c>
      <c r="L567" s="199" t="str">
        <f>IFERROR(INDEX(FixtureCalc!$AX$4:$AX$83,MATCH(FixtureCalc!AM564,FixtureCalc!$AW$4:$AW$83,0),1),"")</f>
        <v/>
      </c>
      <c r="M567" s="39"/>
    </row>
    <row r="568" spans="2:13" ht="20.100000000000001" customHeight="1" x14ac:dyDescent="0.25">
      <c r="B568" s="13"/>
      <c r="C568" s="98"/>
      <c r="D568" s="171" t="str">
        <f t="shared" si="17"/>
        <v/>
      </c>
      <c r="E568" s="199" t="str">
        <f>IF(F568&lt;&gt;"","Matchweek " &amp; FixtureCalc!AK565,"")</f>
        <v/>
      </c>
      <c r="F568" s="199" t="str">
        <f>FixtureCalc!AL565</f>
        <v/>
      </c>
      <c r="G568" s="289" t="str">
        <f>FixtureCalc!AM565</f>
        <v/>
      </c>
      <c r="H568" s="91"/>
      <c r="I568" s="171" t="str">
        <f t="shared" si="16"/>
        <v/>
      </c>
      <c r="J568" s="91"/>
      <c r="K568" s="294" t="str">
        <f>FixtureCalc!AN565</f>
        <v/>
      </c>
      <c r="L568" s="199" t="str">
        <f>IFERROR(INDEX(FixtureCalc!$AX$4:$AX$83,MATCH(FixtureCalc!AM565,FixtureCalc!$AW$4:$AW$83,0),1),"")</f>
        <v/>
      </c>
      <c r="M568" s="39"/>
    </row>
    <row r="569" spans="2:13" ht="20.100000000000001" customHeight="1" x14ac:dyDescent="0.25">
      <c r="B569" s="13"/>
      <c r="C569" s="98"/>
      <c r="D569" s="171" t="str">
        <f t="shared" si="17"/>
        <v/>
      </c>
      <c r="E569" s="199" t="str">
        <f>IF(F569&lt;&gt;"","Matchweek " &amp; FixtureCalc!AK566,"")</f>
        <v/>
      </c>
      <c r="F569" s="199" t="str">
        <f>FixtureCalc!AL566</f>
        <v/>
      </c>
      <c r="G569" s="289" t="str">
        <f>FixtureCalc!AM566</f>
        <v/>
      </c>
      <c r="H569" s="91"/>
      <c r="I569" s="171" t="str">
        <f t="shared" si="16"/>
        <v/>
      </c>
      <c r="J569" s="91"/>
      <c r="K569" s="294" t="str">
        <f>FixtureCalc!AN566</f>
        <v/>
      </c>
      <c r="L569" s="199" t="str">
        <f>IFERROR(INDEX(FixtureCalc!$AX$4:$AX$83,MATCH(FixtureCalc!AM566,FixtureCalc!$AW$4:$AW$83,0),1),"")</f>
        <v/>
      </c>
      <c r="M569" s="39"/>
    </row>
    <row r="570" spans="2:13" ht="20.100000000000001" customHeight="1" x14ac:dyDescent="0.25">
      <c r="B570" s="13"/>
      <c r="C570" s="98"/>
      <c r="D570" s="171" t="str">
        <f t="shared" si="17"/>
        <v/>
      </c>
      <c r="E570" s="199" t="str">
        <f>IF(F570&lt;&gt;"","Matchweek " &amp; FixtureCalc!AK567,"")</f>
        <v/>
      </c>
      <c r="F570" s="199" t="str">
        <f>FixtureCalc!AL567</f>
        <v/>
      </c>
      <c r="G570" s="289" t="str">
        <f>FixtureCalc!AM567</f>
        <v/>
      </c>
      <c r="H570" s="91"/>
      <c r="I570" s="171" t="str">
        <f t="shared" si="16"/>
        <v/>
      </c>
      <c r="J570" s="91"/>
      <c r="K570" s="294" t="str">
        <f>FixtureCalc!AN567</f>
        <v/>
      </c>
      <c r="L570" s="199" t="str">
        <f>IFERROR(INDEX(FixtureCalc!$AX$4:$AX$83,MATCH(FixtureCalc!AM567,FixtureCalc!$AW$4:$AW$83,0),1),"")</f>
        <v/>
      </c>
      <c r="M570" s="39"/>
    </row>
    <row r="571" spans="2:13" ht="20.100000000000001" customHeight="1" x14ac:dyDescent="0.25">
      <c r="B571" s="13"/>
      <c r="C571" s="98"/>
      <c r="D571" s="171" t="str">
        <f t="shared" si="17"/>
        <v/>
      </c>
      <c r="E571" s="199" t="str">
        <f>IF(F571&lt;&gt;"","Matchweek " &amp; FixtureCalc!AK568,"")</f>
        <v/>
      </c>
      <c r="F571" s="199" t="str">
        <f>FixtureCalc!AL568</f>
        <v/>
      </c>
      <c r="G571" s="289" t="str">
        <f>FixtureCalc!AM568</f>
        <v/>
      </c>
      <c r="H571" s="91"/>
      <c r="I571" s="171" t="str">
        <f t="shared" si="16"/>
        <v/>
      </c>
      <c r="J571" s="91"/>
      <c r="K571" s="294" t="str">
        <f>FixtureCalc!AN568</f>
        <v/>
      </c>
      <c r="L571" s="199" t="str">
        <f>IFERROR(INDEX(FixtureCalc!$AX$4:$AX$83,MATCH(FixtureCalc!AM568,FixtureCalc!$AW$4:$AW$83,0),1),"")</f>
        <v/>
      </c>
      <c r="M571" s="39"/>
    </row>
    <row r="572" spans="2:13" ht="20.100000000000001" customHeight="1" x14ac:dyDescent="0.25">
      <c r="B572" s="13"/>
      <c r="C572" s="98"/>
      <c r="D572" s="171" t="str">
        <f t="shared" si="17"/>
        <v/>
      </c>
      <c r="E572" s="199" t="str">
        <f>IF(F572&lt;&gt;"","Matchweek " &amp; FixtureCalc!AK569,"")</f>
        <v/>
      </c>
      <c r="F572" s="199" t="str">
        <f>FixtureCalc!AL569</f>
        <v/>
      </c>
      <c r="G572" s="289" t="str">
        <f>FixtureCalc!AM569</f>
        <v/>
      </c>
      <c r="H572" s="91"/>
      <c r="I572" s="171" t="str">
        <f t="shared" si="16"/>
        <v/>
      </c>
      <c r="J572" s="91"/>
      <c r="K572" s="294" t="str">
        <f>FixtureCalc!AN569</f>
        <v/>
      </c>
      <c r="L572" s="199" t="str">
        <f>IFERROR(INDEX(FixtureCalc!$AX$4:$AX$83,MATCH(FixtureCalc!AM569,FixtureCalc!$AW$4:$AW$83,0),1),"")</f>
        <v/>
      </c>
      <c r="M572" s="39"/>
    </row>
    <row r="573" spans="2:13" ht="20.100000000000001" customHeight="1" x14ac:dyDescent="0.25">
      <c r="B573" s="13"/>
      <c r="C573" s="98"/>
      <c r="D573" s="171" t="str">
        <f t="shared" si="17"/>
        <v/>
      </c>
      <c r="E573" s="199" t="str">
        <f>IF(F573&lt;&gt;"","Matchweek " &amp; FixtureCalc!AK570,"")</f>
        <v/>
      </c>
      <c r="F573" s="199" t="str">
        <f>FixtureCalc!AL570</f>
        <v/>
      </c>
      <c r="G573" s="289" t="str">
        <f>FixtureCalc!AM570</f>
        <v/>
      </c>
      <c r="H573" s="91"/>
      <c r="I573" s="171" t="str">
        <f t="shared" si="16"/>
        <v/>
      </c>
      <c r="J573" s="91"/>
      <c r="K573" s="294" t="str">
        <f>FixtureCalc!AN570</f>
        <v/>
      </c>
      <c r="L573" s="199" t="str">
        <f>IFERROR(INDEX(FixtureCalc!$AX$4:$AX$83,MATCH(FixtureCalc!AM570,FixtureCalc!$AW$4:$AW$83,0),1),"")</f>
        <v/>
      </c>
      <c r="M573" s="39"/>
    </row>
    <row r="574" spans="2:13" ht="20.100000000000001" customHeight="1" x14ac:dyDescent="0.25">
      <c r="B574" s="13"/>
      <c r="C574" s="98"/>
      <c r="D574" s="171" t="str">
        <f t="shared" si="17"/>
        <v/>
      </c>
      <c r="E574" s="199" t="str">
        <f>IF(F574&lt;&gt;"","Matchweek " &amp; FixtureCalc!AK571,"")</f>
        <v/>
      </c>
      <c r="F574" s="199" t="str">
        <f>FixtureCalc!AL571</f>
        <v/>
      </c>
      <c r="G574" s="289" t="str">
        <f>FixtureCalc!AM571</f>
        <v/>
      </c>
      <c r="H574" s="91"/>
      <c r="I574" s="171" t="str">
        <f t="shared" si="16"/>
        <v/>
      </c>
      <c r="J574" s="91"/>
      <c r="K574" s="294" t="str">
        <f>FixtureCalc!AN571</f>
        <v/>
      </c>
      <c r="L574" s="199" t="str">
        <f>IFERROR(INDEX(FixtureCalc!$AX$4:$AX$83,MATCH(FixtureCalc!AM571,FixtureCalc!$AW$4:$AW$83,0),1),"")</f>
        <v/>
      </c>
      <c r="M574" s="39"/>
    </row>
    <row r="575" spans="2:13" ht="20.100000000000001" customHeight="1" x14ac:dyDescent="0.25">
      <c r="B575" s="13"/>
      <c r="C575" s="98"/>
      <c r="D575" s="171" t="str">
        <f t="shared" si="17"/>
        <v/>
      </c>
      <c r="E575" s="199" t="str">
        <f>IF(F575&lt;&gt;"","Matchweek " &amp; FixtureCalc!AK572,"")</f>
        <v/>
      </c>
      <c r="F575" s="199" t="str">
        <f>FixtureCalc!AL572</f>
        <v/>
      </c>
      <c r="G575" s="289" t="str">
        <f>FixtureCalc!AM572</f>
        <v/>
      </c>
      <c r="H575" s="91"/>
      <c r="I575" s="171" t="str">
        <f t="shared" si="16"/>
        <v/>
      </c>
      <c r="J575" s="91"/>
      <c r="K575" s="294" t="str">
        <f>FixtureCalc!AN572</f>
        <v/>
      </c>
      <c r="L575" s="199" t="str">
        <f>IFERROR(INDEX(FixtureCalc!$AX$4:$AX$83,MATCH(FixtureCalc!AM572,FixtureCalc!$AW$4:$AW$83,0),1),"")</f>
        <v/>
      </c>
      <c r="M575" s="39"/>
    </row>
    <row r="576" spans="2:13" ht="20.100000000000001" customHeight="1" x14ac:dyDescent="0.25">
      <c r="B576" s="13"/>
      <c r="C576" s="98"/>
      <c r="D576" s="171" t="str">
        <f t="shared" si="17"/>
        <v/>
      </c>
      <c r="E576" s="199" t="str">
        <f>IF(F576&lt;&gt;"","Matchweek " &amp; FixtureCalc!AK573,"")</f>
        <v/>
      </c>
      <c r="F576" s="199" t="str">
        <f>FixtureCalc!AL573</f>
        <v/>
      </c>
      <c r="G576" s="289" t="str">
        <f>FixtureCalc!AM573</f>
        <v/>
      </c>
      <c r="H576" s="91"/>
      <c r="I576" s="171" t="str">
        <f t="shared" si="16"/>
        <v/>
      </c>
      <c r="J576" s="91"/>
      <c r="K576" s="294" t="str">
        <f>FixtureCalc!AN573</f>
        <v/>
      </c>
      <c r="L576" s="199" t="str">
        <f>IFERROR(INDEX(FixtureCalc!$AX$4:$AX$83,MATCH(FixtureCalc!AM573,FixtureCalc!$AW$4:$AW$83,0),1),"")</f>
        <v/>
      </c>
      <c r="M576" s="39"/>
    </row>
    <row r="577" spans="2:13" ht="20.100000000000001" customHeight="1" x14ac:dyDescent="0.25">
      <c r="B577" s="13"/>
      <c r="C577" s="98"/>
      <c r="D577" s="171" t="str">
        <f t="shared" si="17"/>
        <v/>
      </c>
      <c r="E577" s="199" t="str">
        <f>IF(F577&lt;&gt;"","Matchweek " &amp; FixtureCalc!AK574,"")</f>
        <v/>
      </c>
      <c r="F577" s="199" t="str">
        <f>FixtureCalc!AL574</f>
        <v/>
      </c>
      <c r="G577" s="289" t="str">
        <f>FixtureCalc!AM574</f>
        <v/>
      </c>
      <c r="H577" s="91"/>
      <c r="I577" s="171" t="str">
        <f t="shared" si="16"/>
        <v/>
      </c>
      <c r="J577" s="91"/>
      <c r="K577" s="294" t="str">
        <f>FixtureCalc!AN574</f>
        <v/>
      </c>
      <c r="L577" s="199" t="str">
        <f>IFERROR(INDEX(FixtureCalc!$AX$4:$AX$83,MATCH(FixtureCalc!AM574,FixtureCalc!$AW$4:$AW$83,0),1),"")</f>
        <v/>
      </c>
      <c r="M577" s="39"/>
    </row>
    <row r="578" spans="2:13" ht="20.100000000000001" customHeight="1" x14ac:dyDescent="0.25">
      <c r="B578" s="13"/>
      <c r="C578" s="98"/>
      <c r="D578" s="171" t="str">
        <f t="shared" si="17"/>
        <v/>
      </c>
      <c r="E578" s="199" t="str">
        <f>IF(F578&lt;&gt;"","Matchweek " &amp; FixtureCalc!AK575,"")</f>
        <v/>
      </c>
      <c r="F578" s="199" t="str">
        <f>FixtureCalc!AL575</f>
        <v/>
      </c>
      <c r="G578" s="289" t="str">
        <f>FixtureCalc!AM575</f>
        <v/>
      </c>
      <c r="H578" s="91"/>
      <c r="I578" s="171" t="str">
        <f t="shared" si="16"/>
        <v/>
      </c>
      <c r="J578" s="91"/>
      <c r="K578" s="294" t="str">
        <f>FixtureCalc!AN575</f>
        <v/>
      </c>
      <c r="L578" s="199" t="str">
        <f>IFERROR(INDEX(FixtureCalc!$AX$4:$AX$83,MATCH(FixtureCalc!AM575,FixtureCalc!$AW$4:$AW$83,0),1),"")</f>
        <v/>
      </c>
      <c r="M578" s="39"/>
    </row>
    <row r="579" spans="2:13" ht="20.100000000000001" customHeight="1" x14ac:dyDescent="0.25">
      <c r="B579" s="13"/>
      <c r="C579" s="98"/>
      <c r="D579" s="171" t="str">
        <f t="shared" si="17"/>
        <v/>
      </c>
      <c r="E579" s="199" t="str">
        <f>IF(F579&lt;&gt;"","Matchweek " &amp; FixtureCalc!AK576,"")</f>
        <v/>
      </c>
      <c r="F579" s="199" t="str">
        <f>FixtureCalc!AL576</f>
        <v/>
      </c>
      <c r="G579" s="289" t="str">
        <f>FixtureCalc!AM576</f>
        <v/>
      </c>
      <c r="H579" s="91"/>
      <c r="I579" s="171" t="str">
        <f t="shared" si="16"/>
        <v/>
      </c>
      <c r="J579" s="91"/>
      <c r="K579" s="294" t="str">
        <f>FixtureCalc!AN576</f>
        <v/>
      </c>
      <c r="L579" s="199" t="str">
        <f>IFERROR(INDEX(FixtureCalc!$AX$4:$AX$83,MATCH(FixtureCalc!AM576,FixtureCalc!$AW$4:$AW$83,0),1),"")</f>
        <v/>
      </c>
      <c r="M579" s="39"/>
    </row>
    <row r="580" spans="2:13" ht="20.100000000000001" customHeight="1" x14ac:dyDescent="0.25">
      <c r="B580" s="13"/>
      <c r="C580" s="98"/>
      <c r="D580" s="171" t="str">
        <f t="shared" si="17"/>
        <v/>
      </c>
      <c r="E580" s="199" t="str">
        <f>IF(F580&lt;&gt;"","Matchweek " &amp; FixtureCalc!AK577,"")</f>
        <v/>
      </c>
      <c r="F580" s="199" t="str">
        <f>FixtureCalc!AL577</f>
        <v/>
      </c>
      <c r="G580" s="289" t="str">
        <f>FixtureCalc!AM577</f>
        <v/>
      </c>
      <c r="H580" s="91"/>
      <c r="I580" s="171" t="str">
        <f t="shared" si="16"/>
        <v/>
      </c>
      <c r="J580" s="91"/>
      <c r="K580" s="294" t="str">
        <f>FixtureCalc!AN577</f>
        <v/>
      </c>
      <c r="L580" s="199" t="str">
        <f>IFERROR(INDEX(FixtureCalc!$AX$4:$AX$83,MATCH(FixtureCalc!AM577,FixtureCalc!$AW$4:$AW$83,0),1),"")</f>
        <v/>
      </c>
      <c r="M580" s="39"/>
    </row>
    <row r="581" spans="2:13" ht="20.100000000000001" customHeight="1" x14ac:dyDescent="0.25">
      <c r="B581" s="13"/>
      <c r="C581" s="98"/>
      <c r="D581" s="171" t="str">
        <f t="shared" si="17"/>
        <v/>
      </c>
      <c r="E581" s="199" t="str">
        <f>IF(F581&lt;&gt;"","Matchweek " &amp; FixtureCalc!AK578,"")</f>
        <v/>
      </c>
      <c r="F581" s="199" t="str">
        <f>FixtureCalc!AL578</f>
        <v/>
      </c>
      <c r="G581" s="289" t="str">
        <f>FixtureCalc!AM578</f>
        <v/>
      </c>
      <c r="H581" s="91"/>
      <c r="I581" s="171" t="str">
        <f t="shared" si="16"/>
        <v/>
      </c>
      <c r="J581" s="91"/>
      <c r="K581" s="294" t="str">
        <f>FixtureCalc!AN578</f>
        <v/>
      </c>
      <c r="L581" s="199" t="str">
        <f>IFERROR(INDEX(FixtureCalc!$AX$4:$AX$83,MATCH(FixtureCalc!AM578,FixtureCalc!$AW$4:$AW$83,0),1),"")</f>
        <v/>
      </c>
      <c r="M581" s="39"/>
    </row>
    <row r="582" spans="2:13" ht="20.100000000000001" customHeight="1" x14ac:dyDescent="0.25">
      <c r="B582" s="13"/>
      <c r="C582" s="98"/>
      <c r="D582" s="171" t="str">
        <f t="shared" si="17"/>
        <v/>
      </c>
      <c r="E582" s="199" t="str">
        <f>IF(F582&lt;&gt;"","Matchweek " &amp; FixtureCalc!AK579,"")</f>
        <v/>
      </c>
      <c r="F582" s="199" t="str">
        <f>FixtureCalc!AL579</f>
        <v/>
      </c>
      <c r="G582" s="289" t="str">
        <f>FixtureCalc!AM579</f>
        <v/>
      </c>
      <c r="H582" s="91"/>
      <c r="I582" s="171" t="str">
        <f t="shared" si="16"/>
        <v/>
      </c>
      <c r="J582" s="91"/>
      <c r="K582" s="294" t="str">
        <f>FixtureCalc!AN579</f>
        <v/>
      </c>
      <c r="L582" s="199" t="str">
        <f>IFERROR(INDEX(FixtureCalc!$AX$4:$AX$83,MATCH(FixtureCalc!AM579,FixtureCalc!$AW$4:$AW$83,0),1),"")</f>
        <v/>
      </c>
      <c r="M582" s="39"/>
    </row>
    <row r="583" spans="2:13" ht="20.100000000000001" customHeight="1" x14ac:dyDescent="0.25">
      <c r="B583" s="13"/>
      <c r="C583" s="98"/>
      <c r="D583" s="171" t="str">
        <f t="shared" si="17"/>
        <v/>
      </c>
      <c r="E583" s="199" t="str">
        <f>IF(F583&lt;&gt;"","Matchweek " &amp; FixtureCalc!AK580,"")</f>
        <v/>
      </c>
      <c r="F583" s="199" t="str">
        <f>FixtureCalc!AL580</f>
        <v/>
      </c>
      <c r="G583" s="289" t="str">
        <f>FixtureCalc!AM580</f>
        <v/>
      </c>
      <c r="H583" s="91"/>
      <c r="I583" s="171" t="str">
        <f t="shared" ref="I583:I646" si="18">IFERROR(IF(LEN(E583)=0,"","-"),"")</f>
        <v/>
      </c>
      <c r="J583" s="91"/>
      <c r="K583" s="294" t="str">
        <f>FixtureCalc!AN580</f>
        <v/>
      </c>
      <c r="L583" s="199" t="str">
        <f>IFERROR(INDEX(FixtureCalc!$AX$4:$AX$83,MATCH(FixtureCalc!AM580,FixtureCalc!$AW$4:$AW$83,0),1),"")</f>
        <v/>
      </c>
      <c r="M583" s="39"/>
    </row>
    <row r="584" spans="2:13" ht="20.100000000000001" customHeight="1" x14ac:dyDescent="0.25">
      <c r="B584" s="13"/>
      <c r="C584" s="98"/>
      <c r="D584" s="171" t="str">
        <f t="shared" ref="D584:D647" si="19">IF(C584&gt;0,INDEX($W$8:$W$14,WEEKDAY(C584,2),1),"")</f>
        <v/>
      </c>
      <c r="E584" s="199" t="str">
        <f>IF(F584&lt;&gt;"","Matchweek " &amp; FixtureCalc!AK581,"")</f>
        <v/>
      </c>
      <c r="F584" s="199" t="str">
        <f>FixtureCalc!AL581</f>
        <v/>
      </c>
      <c r="G584" s="289" t="str">
        <f>FixtureCalc!AM581</f>
        <v/>
      </c>
      <c r="H584" s="91"/>
      <c r="I584" s="171" t="str">
        <f t="shared" si="18"/>
        <v/>
      </c>
      <c r="J584" s="91"/>
      <c r="K584" s="294" t="str">
        <f>FixtureCalc!AN581</f>
        <v/>
      </c>
      <c r="L584" s="199" t="str">
        <f>IFERROR(INDEX(FixtureCalc!$AX$4:$AX$83,MATCH(FixtureCalc!AM581,FixtureCalc!$AW$4:$AW$83,0),1),"")</f>
        <v/>
      </c>
      <c r="M584" s="39"/>
    </row>
    <row r="585" spans="2:13" ht="20.100000000000001" customHeight="1" x14ac:dyDescent="0.25">
      <c r="B585" s="13"/>
      <c r="C585" s="98"/>
      <c r="D585" s="171" t="str">
        <f t="shared" si="19"/>
        <v/>
      </c>
      <c r="E585" s="199" t="str">
        <f>IF(F585&lt;&gt;"","Matchweek " &amp; FixtureCalc!AK582,"")</f>
        <v/>
      </c>
      <c r="F585" s="199" t="str">
        <f>FixtureCalc!AL582</f>
        <v/>
      </c>
      <c r="G585" s="289" t="str">
        <f>FixtureCalc!AM582</f>
        <v/>
      </c>
      <c r="H585" s="91"/>
      <c r="I585" s="171" t="str">
        <f t="shared" si="18"/>
        <v/>
      </c>
      <c r="J585" s="91"/>
      <c r="K585" s="294" t="str">
        <f>FixtureCalc!AN582</f>
        <v/>
      </c>
      <c r="L585" s="199" t="str">
        <f>IFERROR(INDEX(FixtureCalc!$AX$4:$AX$83,MATCH(FixtureCalc!AM582,FixtureCalc!$AW$4:$AW$83,0),1),"")</f>
        <v/>
      </c>
      <c r="M585" s="39"/>
    </row>
    <row r="586" spans="2:13" ht="20.100000000000001" customHeight="1" x14ac:dyDescent="0.25">
      <c r="B586" s="13"/>
      <c r="C586" s="98"/>
      <c r="D586" s="171" t="str">
        <f t="shared" si="19"/>
        <v/>
      </c>
      <c r="E586" s="199" t="str">
        <f>IF(F586&lt;&gt;"","Matchweek " &amp; FixtureCalc!AK583,"")</f>
        <v/>
      </c>
      <c r="F586" s="199" t="str">
        <f>FixtureCalc!AL583</f>
        <v/>
      </c>
      <c r="G586" s="289" t="str">
        <f>FixtureCalc!AM583</f>
        <v/>
      </c>
      <c r="H586" s="91"/>
      <c r="I586" s="171" t="str">
        <f t="shared" si="18"/>
        <v/>
      </c>
      <c r="J586" s="91"/>
      <c r="K586" s="294" t="str">
        <f>FixtureCalc!AN583</f>
        <v/>
      </c>
      <c r="L586" s="199" t="str">
        <f>IFERROR(INDEX(FixtureCalc!$AX$4:$AX$83,MATCH(FixtureCalc!AM583,FixtureCalc!$AW$4:$AW$83,0),1),"")</f>
        <v/>
      </c>
      <c r="M586" s="39"/>
    </row>
    <row r="587" spans="2:13" ht="20.100000000000001" customHeight="1" x14ac:dyDescent="0.25">
      <c r="B587" s="13"/>
      <c r="C587" s="98"/>
      <c r="D587" s="171" t="str">
        <f t="shared" si="19"/>
        <v/>
      </c>
      <c r="E587" s="199" t="str">
        <f>IF(F587&lt;&gt;"","Matchweek " &amp; FixtureCalc!AK584,"")</f>
        <v/>
      </c>
      <c r="F587" s="199" t="str">
        <f>FixtureCalc!AL584</f>
        <v/>
      </c>
      <c r="G587" s="289" t="str">
        <f>FixtureCalc!AM584</f>
        <v/>
      </c>
      <c r="H587" s="91"/>
      <c r="I587" s="171" t="str">
        <f t="shared" si="18"/>
        <v/>
      </c>
      <c r="J587" s="91"/>
      <c r="K587" s="294" t="str">
        <f>FixtureCalc!AN584</f>
        <v/>
      </c>
      <c r="L587" s="199" t="str">
        <f>IFERROR(INDEX(FixtureCalc!$AX$4:$AX$83,MATCH(FixtureCalc!AM584,FixtureCalc!$AW$4:$AW$83,0),1),"")</f>
        <v/>
      </c>
      <c r="M587" s="39"/>
    </row>
    <row r="588" spans="2:13" ht="20.100000000000001" customHeight="1" x14ac:dyDescent="0.25">
      <c r="B588" s="13"/>
      <c r="C588" s="98"/>
      <c r="D588" s="171" t="str">
        <f t="shared" si="19"/>
        <v/>
      </c>
      <c r="E588" s="199" t="str">
        <f>IF(F588&lt;&gt;"","Matchweek " &amp; FixtureCalc!AK585,"")</f>
        <v/>
      </c>
      <c r="F588" s="199" t="str">
        <f>FixtureCalc!AL585</f>
        <v/>
      </c>
      <c r="G588" s="289" t="str">
        <f>FixtureCalc!AM585</f>
        <v/>
      </c>
      <c r="H588" s="91"/>
      <c r="I588" s="171" t="str">
        <f t="shared" si="18"/>
        <v/>
      </c>
      <c r="J588" s="91"/>
      <c r="K588" s="294" t="str">
        <f>FixtureCalc!AN585</f>
        <v/>
      </c>
      <c r="L588" s="199" t="str">
        <f>IFERROR(INDEX(FixtureCalc!$AX$4:$AX$83,MATCH(FixtureCalc!AM585,FixtureCalc!$AW$4:$AW$83,0),1),"")</f>
        <v/>
      </c>
      <c r="M588" s="39"/>
    </row>
    <row r="589" spans="2:13" ht="20.100000000000001" customHeight="1" x14ac:dyDescent="0.25">
      <c r="B589" s="13"/>
      <c r="C589" s="98"/>
      <c r="D589" s="171" t="str">
        <f t="shared" si="19"/>
        <v/>
      </c>
      <c r="E589" s="199" t="str">
        <f>IF(F589&lt;&gt;"","Matchweek " &amp; FixtureCalc!AK586,"")</f>
        <v/>
      </c>
      <c r="F589" s="199" t="str">
        <f>FixtureCalc!AL586</f>
        <v/>
      </c>
      <c r="G589" s="289" t="str">
        <f>FixtureCalc!AM586</f>
        <v/>
      </c>
      <c r="H589" s="91"/>
      <c r="I589" s="171" t="str">
        <f t="shared" si="18"/>
        <v/>
      </c>
      <c r="J589" s="91"/>
      <c r="K589" s="294" t="str">
        <f>FixtureCalc!AN586</f>
        <v/>
      </c>
      <c r="L589" s="199" t="str">
        <f>IFERROR(INDEX(FixtureCalc!$AX$4:$AX$83,MATCH(FixtureCalc!AM586,FixtureCalc!$AW$4:$AW$83,0),1),"")</f>
        <v/>
      </c>
      <c r="M589" s="39"/>
    </row>
    <row r="590" spans="2:13" ht="20.100000000000001" customHeight="1" x14ac:dyDescent="0.25">
      <c r="B590" s="13"/>
      <c r="C590" s="98"/>
      <c r="D590" s="171" t="str">
        <f t="shared" si="19"/>
        <v/>
      </c>
      <c r="E590" s="199" t="str">
        <f>IF(F590&lt;&gt;"","Matchweek " &amp; FixtureCalc!AK587,"")</f>
        <v/>
      </c>
      <c r="F590" s="199" t="str">
        <f>FixtureCalc!AL587</f>
        <v/>
      </c>
      <c r="G590" s="289" t="str">
        <f>FixtureCalc!AM587</f>
        <v/>
      </c>
      <c r="H590" s="91"/>
      <c r="I590" s="171" t="str">
        <f t="shared" si="18"/>
        <v/>
      </c>
      <c r="J590" s="91"/>
      <c r="K590" s="294" t="str">
        <f>FixtureCalc!AN587</f>
        <v/>
      </c>
      <c r="L590" s="199" t="str">
        <f>IFERROR(INDEX(FixtureCalc!$AX$4:$AX$83,MATCH(FixtureCalc!AM587,FixtureCalc!$AW$4:$AW$83,0),1),"")</f>
        <v/>
      </c>
      <c r="M590" s="39"/>
    </row>
    <row r="591" spans="2:13" ht="20.100000000000001" customHeight="1" x14ac:dyDescent="0.25">
      <c r="B591" s="13"/>
      <c r="C591" s="98"/>
      <c r="D591" s="171" t="str">
        <f t="shared" si="19"/>
        <v/>
      </c>
      <c r="E591" s="199" t="str">
        <f>IF(F591&lt;&gt;"","Matchweek " &amp; FixtureCalc!AK588,"")</f>
        <v/>
      </c>
      <c r="F591" s="199" t="str">
        <f>FixtureCalc!AL588</f>
        <v/>
      </c>
      <c r="G591" s="289" t="str">
        <f>FixtureCalc!AM588</f>
        <v/>
      </c>
      <c r="H591" s="91"/>
      <c r="I591" s="171" t="str">
        <f t="shared" si="18"/>
        <v/>
      </c>
      <c r="J591" s="91"/>
      <c r="K591" s="294" t="str">
        <f>FixtureCalc!AN588</f>
        <v/>
      </c>
      <c r="L591" s="199" t="str">
        <f>IFERROR(INDEX(FixtureCalc!$AX$4:$AX$83,MATCH(FixtureCalc!AM588,FixtureCalc!$AW$4:$AW$83,0),1),"")</f>
        <v/>
      </c>
      <c r="M591" s="39"/>
    </row>
    <row r="592" spans="2:13" ht="20.100000000000001" customHeight="1" x14ac:dyDescent="0.25">
      <c r="B592" s="13"/>
      <c r="C592" s="98"/>
      <c r="D592" s="171" t="str">
        <f t="shared" si="19"/>
        <v/>
      </c>
      <c r="E592" s="199" t="str">
        <f>IF(F592&lt;&gt;"","Matchweek " &amp; FixtureCalc!AK589,"")</f>
        <v/>
      </c>
      <c r="F592" s="199" t="str">
        <f>FixtureCalc!AL589</f>
        <v/>
      </c>
      <c r="G592" s="289" t="str">
        <f>FixtureCalc!AM589</f>
        <v/>
      </c>
      <c r="H592" s="91"/>
      <c r="I592" s="171" t="str">
        <f t="shared" si="18"/>
        <v/>
      </c>
      <c r="J592" s="91"/>
      <c r="K592" s="294" t="str">
        <f>FixtureCalc!AN589</f>
        <v/>
      </c>
      <c r="L592" s="199" t="str">
        <f>IFERROR(INDEX(FixtureCalc!$AX$4:$AX$83,MATCH(FixtureCalc!AM589,FixtureCalc!$AW$4:$AW$83,0),1),"")</f>
        <v/>
      </c>
      <c r="M592" s="39"/>
    </row>
    <row r="593" spans="2:13" ht="20.100000000000001" customHeight="1" x14ac:dyDescent="0.25">
      <c r="B593" s="13"/>
      <c r="C593" s="98"/>
      <c r="D593" s="171" t="str">
        <f t="shared" si="19"/>
        <v/>
      </c>
      <c r="E593" s="199" t="str">
        <f>IF(F593&lt;&gt;"","Matchweek " &amp; FixtureCalc!AK590,"")</f>
        <v/>
      </c>
      <c r="F593" s="199" t="str">
        <f>FixtureCalc!AL590</f>
        <v/>
      </c>
      <c r="G593" s="289" t="str">
        <f>FixtureCalc!AM590</f>
        <v/>
      </c>
      <c r="H593" s="91"/>
      <c r="I593" s="171" t="str">
        <f t="shared" si="18"/>
        <v/>
      </c>
      <c r="J593" s="91"/>
      <c r="K593" s="294" t="str">
        <f>FixtureCalc!AN590</f>
        <v/>
      </c>
      <c r="L593" s="199" t="str">
        <f>IFERROR(INDEX(FixtureCalc!$AX$4:$AX$83,MATCH(FixtureCalc!AM590,FixtureCalc!$AW$4:$AW$83,0),1),"")</f>
        <v/>
      </c>
      <c r="M593" s="39"/>
    </row>
    <row r="594" spans="2:13" ht="20.100000000000001" customHeight="1" x14ac:dyDescent="0.25">
      <c r="B594" s="13"/>
      <c r="C594" s="98"/>
      <c r="D594" s="171" t="str">
        <f t="shared" si="19"/>
        <v/>
      </c>
      <c r="E594" s="199" t="str">
        <f>IF(F594&lt;&gt;"","Matchweek " &amp; FixtureCalc!AK591,"")</f>
        <v/>
      </c>
      <c r="F594" s="199" t="str">
        <f>FixtureCalc!AL591</f>
        <v/>
      </c>
      <c r="G594" s="289" t="str">
        <f>FixtureCalc!AM591</f>
        <v/>
      </c>
      <c r="H594" s="91"/>
      <c r="I594" s="171" t="str">
        <f t="shared" si="18"/>
        <v/>
      </c>
      <c r="J594" s="91"/>
      <c r="K594" s="294" t="str">
        <f>FixtureCalc!AN591</f>
        <v/>
      </c>
      <c r="L594" s="199" t="str">
        <f>IFERROR(INDEX(FixtureCalc!$AX$4:$AX$83,MATCH(FixtureCalc!AM591,FixtureCalc!$AW$4:$AW$83,0),1),"")</f>
        <v/>
      </c>
      <c r="M594" s="39"/>
    </row>
    <row r="595" spans="2:13" ht="20.100000000000001" customHeight="1" x14ac:dyDescent="0.25">
      <c r="B595" s="13"/>
      <c r="C595" s="98"/>
      <c r="D595" s="171" t="str">
        <f t="shared" si="19"/>
        <v/>
      </c>
      <c r="E595" s="199" t="str">
        <f>IF(F595&lt;&gt;"","Matchweek " &amp; FixtureCalc!AK592,"")</f>
        <v/>
      </c>
      <c r="F595" s="199" t="str">
        <f>FixtureCalc!AL592</f>
        <v/>
      </c>
      <c r="G595" s="289" t="str">
        <f>FixtureCalc!AM592</f>
        <v/>
      </c>
      <c r="H595" s="91"/>
      <c r="I595" s="171" t="str">
        <f t="shared" si="18"/>
        <v/>
      </c>
      <c r="J595" s="91"/>
      <c r="K595" s="294" t="str">
        <f>FixtureCalc!AN592</f>
        <v/>
      </c>
      <c r="L595" s="199" t="str">
        <f>IFERROR(INDEX(FixtureCalc!$AX$4:$AX$83,MATCH(FixtureCalc!AM592,FixtureCalc!$AW$4:$AW$83,0),1),"")</f>
        <v/>
      </c>
      <c r="M595" s="39"/>
    </row>
    <row r="596" spans="2:13" ht="20.100000000000001" customHeight="1" x14ac:dyDescent="0.25">
      <c r="B596" s="13"/>
      <c r="C596" s="98"/>
      <c r="D596" s="171" t="str">
        <f t="shared" si="19"/>
        <v/>
      </c>
      <c r="E596" s="199" t="str">
        <f>IF(F596&lt;&gt;"","Matchweek " &amp; FixtureCalc!AK593,"")</f>
        <v/>
      </c>
      <c r="F596" s="199" t="str">
        <f>FixtureCalc!AL593</f>
        <v/>
      </c>
      <c r="G596" s="289" t="str">
        <f>FixtureCalc!AM593</f>
        <v/>
      </c>
      <c r="H596" s="91"/>
      <c r="I596" s="171" t="str">
        <f t="shared" si="18"/>
        <v/>
      </c>
      <c r="J596" s="91"/>
      <c r="K596" s="294" t="str">
        <f>FixtureCalc!AN593</f>
        <v/>
      </c>
      <c r="L596" s="199" t="str">
        <f>IFERROR(INDEX(FixtureCalc!$AX$4:$AX$83,MATCH(FixtureCalc!AM593,FixtureCalc!$AW$4:$AW$83,0),1),"")</f>
        <v/>
      </c>
      <c r="M596" s="39"/>
    </row>
    <row r="597" spans="2:13" ht="20.100000000000001" customHeight="1" x14ac:dyDescent="0.25">
      <c r="B597" s="13"/>
      <c r="C597" s="98"/>
      <c r="D597" s="171" t="str">
        <f t="shared" si="19"/>
        <v/>
      </c>
      <c r="E597" s="199" t="str">
        <f>IF(F597&lt;&gt;"","Matchweek " &amp; FixtureCalc!AK594,"")</f>
        <v/>
      </c>
      <c r="F597" s="199" t="str">
        <f>FixtureCalc!AL594</f>
        <v/>
      </c>
      <c r="G597" s="289" t="str">
        <f>FixtureCalc!AM594</f>
        <v/>
      </c>
      <c r="H597" s="91"/>
      <c r="I597" s="171" t="str">
        <f t="shared" si="18"/>
        <v/>
      </c>
      <c r="J597" s="91"/>
      <c r="K597" s="294" t="str">
        <f>FixtureCalc!AN594</f>
        <v/>
      </c>
      <c r="L597" s="199" t="str">
        <f>IFERROR(INDEX(FixtureCalc!$AX$4:$AX$83,MATCH(FixtureCalc!AM594,FixtureCalc!$AW$4:$AW$83,0),1),"")</f>
        <v/>
      </c>
      <c r="M597" s="39"/>
    </row>
    <row r="598" spans="2:13" ht="20.100000000000001" customHeight="1" x14ac:dyDescent="0.25">
      <c r="B598" s="13"/>
      <c r="C598" s="98"/>
      <c r="D598" s="171" t="str">
        <f t="shared" si="19"/>
        <v/>
      </c>
      <c r="E598" s="199" t="str">
        <f>IF(F598&lt;&gt;"","Matchweek " &amp; FixtureCalc!AK595,"")</f>
        <v/>
      </c>
      <c r="F598" s="199" t="str">
        <f>FixtureCalc!AL595</f>
        <v/>
      </c>
      <c r="G598" s="289" t="str">
        <f>FixtureCalc!AM595</f>
        <v/>
      </c>
      <c r="H598" s="91"/>
      <c r="I598" s="171" t="str">
        <f t="shared" si="18"/>
        <v/>
      </c>
      <c r="J598" s="91"/>
      <c r="K598" s="294" t="str">
        <f>FixtureCalc!AN595</f>
        <v/>
      </c>
      <c r="L598" s="199" t="str">
        <f>IFERROR(INDEX(FixtureCalc!$AX$4:$AX$83,MATCH(FixtureCalc!AM595,FixtureCalc!$AW$4:$AW$83,0),1),"")</f>
        <v/>
      </c>
      <c r="M598" s="39"/>
    </row>
    <row r="599" spans="2:13" ht="20.100000000000001" customHeight="1" x14ac:dyDescent="0.25">
      <c r="B599" s="13"/>
      <c r="C599" s="98"/>
      <c r="D599" s="171" t="str">
        <f t="shared" si="19"/>
        <v/>
      </c>
      <c r="E599" s="199" t="str">
        <f>IF(F599&lt;&gt;"","Matchweek " &amp; FixtureCalc!AK596,"")</f>
        <v/>
      </c>
      <c r="F599" s="199" t="str">
        <f>FixtureCalc!AL596</f>
        <v/>
      </c>
      <c r="G599" s="289" t="str">
        <f>FixtureCalc!AM596</f>
        <v/>
      </c>
      <c r="H599" s="91"/>
      <c r="I599" s="171" t="str">
        <f t="shared" si="18"/>
        <v/>
      </c>
      <c r="J599" s="91"/>
      <c r="K599" s="294" t="str">
        <f>FixtureCalc!AN596</f>
        <v/>
      </c>
      <c r="L599" s="199" t="str">
        <f>IFERROR(INDEX(FixtureCalc!$AX$4:$AX$83,MATCH(FixtureCalc!AM596,FixtureCalc!$AW$4:$AW$83,0),1),"")</f>
        <v/>
      </c>
      <c r="M599" s="39"/>
    </row>
    <row r="600" spans="2:13" ht="20.100000000000001" customHeight="1" x14ac:dyDescent="0.25">
      <c r="B600" s="13"/>
      <c r="C600" s="98"/>
      <c r="D600" s="171" t="str">
        <f t="shared" si="19"/>
        <v/>
      </c>
      <c r="E600" s="199" t="str">
        <f>IF(F600&lt;&gt;"","Matchweek " &amp; FixtureCalc!AK597,"")</f>
        <v/>
      </c>
      <c r="F600" s="199" t="str">
        <f>FixtureCalc!AL597</f>
        <v/>
      </c>
      <c r="G600" s="289" t="str">
        <f>FixtureCalc!AM597</f>
        <v/>
      </c>
      <c r="H600" s="91"/>
      <c r="I600" s="171" t="str">
        <f t="shared" si="18"/>
        <v/>
      </c>
      <c r="J600" s="91"/>
      <c r="K600" s="294" t="str">
        <f>FixtureCalc!AN597</f>
        <v/>
      </c>
      <c r="L600" s="199" t="str">
        <f>IFERROR(INDEX(FixtureCalc!$AX$4:$AX$83,MATCH(FixtureCalc!AM597,FixtureCalc!$AW$4:$AW$83,0),1),"")</f>
        <v/>
      </c>
      <c r="M600" s="39"/>
    </row>
    <row r="601" spans="2:13" ht="20.100000000000001" customHeight="1" x14ac:dyDescent="0.25">
      <c r="B601" s="13"/>
      <c r="C601" s="98"/>
      <c r="D601" s="171" t="str">
        <f t="shared" si="19"/>
        <v/>
      </c>
      <c r="E601" s="199" t="str">
        <f>IF(F601&lt;&gt;"","Matchweek " &amp; FixtureCalc!AK598,"")</f>
        <v/>
      </c>
      <c r="F601" s="199" t="str">
        <f>FixtureCalc!AL598</f>
        <v/>
      </c>
      <c r="G601" s="289" t="str">
        <f>FixtureCalc!AM598</f>
        <v/>
      </c>
      <c r="H601" s="91"/>
      <c r="I601" s="171" t="str">
        <f t="shared" si="18"/>
        <v/>
      </c>
      <c r="J601" s="91"/>
      <c r="K601" s="294" t="str">
        <f>FixtureCalc!AN598</f>
        <v/>
      </c>
      <c r="L601" s="199" t="str">
        <f>IFERROR(INDEX(FixtureCalc!$AX$4:$AX$83,MATCH(FixtureCalc!AM598,FixtureCalc!$AW$4:$AW$83,0),1),"")</f>
        <v/>
      </c>
      <c r="M601" s="39"/>
    </row>
    <row r="602" spans="2:13" ht="20.100000000000001" customHeight="1" x14ac:dyDescent="0.25">
      <c r="B602" s="13"/>
      <c r="C602" s="98"/>
      <c r="D602" s="171" t="str">
        <f t="shared" si="19"/>
        <v/>
      </c>
      <c r="E602" s="199" t="str">
        <f>IF(F602&lt;&gt;"","Matchweek " &amp; FixtureCalc!AK599,"")</f>
        <v/>
      </c>
      <c r="F602" s="199" t="str">
        <f>FixtureCalc!AL599</f>
        <v/>
      </c>
      <c r="G602" s="289" t="str">
        <f>FixtureCalc!AM599</f>
        <v/>
      </c>
      <c r="H602" s="91"/>
      <c r="I602" s="171" t="str">
        <f t="shared" si="18"/>
        <v/>
      </c>
      <c r="J602" s="91"/>
      <c r="K602" s="294" t="str">
        <f>FixtureCalc!AN599</f>
        <v/>
      </c>
      <c r="L602" s="199" t="str">
        <f>IFERROR(INDEX(FixtureCalc!$AX$4:$AX$83,MATCH(FixtureCalc!AM599,FixtureCalc!$AW$4:$AW$83,0),1),"")</f>
        <v/>
      </c>
      <c r="M602" s="39"/>
    </row>
    <row r="603" spans="2:13" ht="20.100000000000001" customHeight="1" x14ac:dyDescent="0.25">
      <c r="B603" s="13"/>
      <c r="C603" s="98"/>
      <c r="D603" s="171" t="str">
        <f t="shared" si="19"/>
        <v/>
      </c>
      <c r="E603" s="199" t="str">
        <f>IF(F603&lt;&gt;"","Matchweek " &amp; FixtureCalc!AK600,"")</f>
        <v/>
      </c>
      <c r="F603" s="199" t="str">
        <f>FixtureCalc!AL600</f>
        <v/>
      </c>
      <c r="G603" s="289" t="str">
        <f>FixtureCalc!AM600</f>
        <v/>
      </c>
      <c r="H603" s="91"/>
      <c r="I603" s="171" t="str">
        <f t="shared" si="18"/>
        <v/>
      </c>
      <c r="J603" s="91"/>
      <c r="K603" s="294" t="str">
        <f>FixtureCalc!AN600</f>
        <v/>
      </c>
      <c r="L603" s="199" t="str">
        <f>IFERROR(INDEX(FixtureCalc!$AX$4:$AX$83,MATCH(FixtureCalc!AM600,FixtureCalc!$AW$4:$AW$83,0),1),"")</f>
        <v/>
      </c>
      <c r="M603" s="39"/>
    </row>
    <row r="604" spans="2:13" ht="20.100000000000001" customHeight="1" x14ac:dyDescent="0.25">
      <c r="B604" s="13"/>
      <c r="C604" s="98"/>
      <c r="D604" s="171" t="str">
        <f t="shared" si="19"/>
        <v/>
      </c>
      <c r="E604" s="199" t="str">
        <f>IF(F604&lt;&gt;"","Matchweek " &amp; FixtureCalc!AK601,"")</f>
        <v/>
      </c>
      <c r="F604" s="199" t="str">
        <f>FixtureCalc!AL601</f>
        <v/>
      </c>
      <c r="G604" s="289" t="str">
        <f>FixtureCalc!AM601</f>
        <v/>
      </c>
      <c r="H604" s="91"/>
      <c r="I604" s="171" t="str">
        <f t="shared" si="18"/>
        <v/>
      </c>
      <c r="J604" s="91"/>
      <c r="K604" s="294" t="str">
        <f>FixtureCalc!AN601</f>
        <v/>
      </c>
      <c r="L604" s="199" t="str">
        <f>IFERROR(INDEX(FixtureCalc!$AX$4:$AX$83,MATCH(FixtureCalc!AM601,FixtureCalc!$AW$4:$AW$83,0),1),"")</f>
        <v/>
      </c>
      <c r="M604" s="39"/>
    </row>
    <row r="605" spans="2:13" ht="20.100000000000001" customHeight="1" x14ac:dyDescent="0.25">
      <c r="B605" s="13"/>
      <c r="C605" s="98"/>
      <c r="D605" s="171" t="str">
        <f t="shared" si="19"/>
        <v/>
      </c>
      <c r="E605" s="199" t="str">
        <f>IF(F605&lt;&gt;"","Matchweek " &amp; FixtureCalc!AK602,"")</f>
        <v/>
      </c>
      <c r="F605" s="199" t="str">
        <f>FixtureCalc!AL602</f>
        <v/>
      </c>
      <c r="G605" s="289" t="str">
        <f>FixtureCalc!AM602</f>
        <v/>
      </c>
      <c r="H605" s="91"/>
      <c r="I605" s="171" t="str">
        <f t="shared" si="18"/>
        <v/>
      </c>
      <c r="J605" s="91"/>
      <c r="K605" s="294" t="str">
        <f>FixtureCalc!AN602</f>
        <v/>
      </c>
      <c r="L605" s="199" t="str">
        <f>IFERROR(INDEX(FixtureCalc!$AX$4:$AX$83,MATCH(FixtureCalc!AM602,FixtureCalc!$AW$4:$AW$83,0),1),"")</f>
        <v/>
      </c>
      <c r="M605" s="39"/>
    </row>
    <row r="606" spans="2:13" ht="20.100000000000001" customHeight="1" x14ac:dyDescent="0.25">
      <c r="B606" s="13"/>
      <c r="C606" s="98"/>
      <c r="D606" s="171" t="str">
        <f t="shared" si="19"/>
        <v/>
      </c>
      <c r="E606" s="199" t="str">
        <f>IF(F606&lt;&gt;"","Matchweek " &amp; FixtureCalc!AK603,"")</f>
        <v/>
      </c>
      <c r="F606" s="199" t="str">
        <f>FixtureCalc!AL603</f>
        <v/>
      </c>
      <c r="G606" s="289" t="str">
        <f>FixtureCalc!AM603</f>
        <v/>
      </c>
      <c r="H606" s="91"/>
      <c r="I606" s="171" t="str">
        <f t="shared" si="18"/>
        <v/>
      </c>
      <c r="J606" s="91"/>
      <c r="K606" s="294" t="str">
        <f>FixtureCalc!AN603</f>
        <v/>
      </c>
      <c r="L606" s="199" t="str">
        <f>IFERROR(INDEX(FixtureCalc!$AX$4:$AX$83,MATCH(FixtureCalc!AM603,FixtureCalc!$AW$4:$AW$83,0),1),"")</f>
        <v/>
      </c>
      <c r="M606" s="39"/>
    </row>
    <row r="607" spans="2:13" ht="20.100000000000001" customHeight="1" x14ac:dyDescent="0.25">
      <c r="B607" s="13"/>
      <c r="C607" s="98"/>
      <c r="D607" s="171" t="str">
        <f t="shared" si="19"/>
        <v/>
      </c>
      <c r="E607" s="199" t="str">
        <f>IF(F607&lt;&gt;"","Matchweek " &amp; FixtureCalc!AK604,"")</f>
        <v/>
      </c>
      <c r="F607" s="199" t="str">
        <f>FixtureCalc!AL604</f>
        <v/>
      </c>
      <c r="G607" s="289" t="str">
        <f>FixtureCalc!AM604</f>
        <v/>
      </c>
      <c r="H607" s="91"/>
      <c r="I607" s="171" t="str">
        <f t="shared" si="18"/>
        <v/>
      </c>
      <c r="J607" s="91"/>
      <c r="K607" s="294" t="str">
        <f>FixtureCalc!AN604</f>
        <v/>
      </c>
      <c r="L607" s="199" t="str">
        <f>IFERROR(INDEX(FixtureCalc!$AX$4:$AX$83,MATCH(FixtureCalc!AM604,FixtureCalc!$AW$4:$AW$83,0),1),"")</f>
        <v/>
      </c>
      <c r="M607" s="39"/>
    </row>
    <row r="608" spans="2:13" ht="20.100000000000001" customHeight="1" x14ac:dyDescent="0.25">
      <c r="B608" s="13"/>
      <c r="C608" s="98"/>
      <c r="D608" s="171" t="str">
        <f t="shared" si="19"/>
        <v/>
      </c>
      <c r="E608" s="199" t="str">
        <f>IF(F608&lt;&gt;"","Matchweek " &amp; FixtureCalc!AK605,"")</f>
        <v/>
      </c>
      <c r="F608" s="199" t="str">
        <f>FixtureCalc!AL605</f>
        <v/>
      </c>
      <c r="G608" s="289" t="str">
        <f>FixtureCalc!AM605</f>
        <v/>
      </c>
      <c r="H608" s="91"/>
      <c r="I608" s="171" t="str">
        <f t="shared" si="18"/>
        <v/>
      </c>
      <c r="J608" s="91"/>
      <c r="K608" s="294" t="str">
        <f>FixtureCalc!AN605</f>
        <v/>
      </c>
      <c r="L608" s="199" t="str">
        <f>IFERROR(INDEX(FixtureCalc!$AX$4:$AX$83,MATCH(FixtureCalc!AM605,FixtureCalc!$AW$4:$AW$83,0),1),"")</f>
        <v/>
      </c>
      <c r="M608" s="39"/>
    </row>
    <row r="609" spans="2:13" ht="20.100000000000001" customHeight="1" x14ac:dyDescent="0.25">
      <c r="B609" s="13"/>
      <c r="C609" s="98"/>
      <c r="D609" s="171" t="str">
        <f t="shared" si="19"/>
        <v/>
      </c>
      <c r="E609" s="199" t="str">
        <f>IF(F609&lt;&gt;"","Matchweek " &amp; FixtureCalc!AK606,"")</f>
        <v/>
      </c>
      <c r="F609" s="199" t="str">
        <f>FixtureCalc!AL606</f>
        <v/>
      </c>
      <c r="G609" s="289" t="str">
        <f>FixtureCalc!AM606</f>
        <v/>
      </c>
      <c r="H609" s="91"/>
      <c r="I609" s="171" t="str">
        <f t="shared" si="18"/>
        <v/>
      </c>
      <c r="J609" s="91"/>
      <c r="K609" s="294" t="str">
        <f>FixtureCalc!AN606</f>
        <v/>
      </c>
      <c r="L609" s="199" t="str">
        <f>IFERROR(INDEX(FixtureCalc!$AX$4:$AX$83,MATCH(FixtureCalc!AM606,FixtureCalc!$AW$4:$AW$83,0),1),"")</f>
        <v/>
      </c>
      <c r="M609" s="39"/>
    </row>
    <row r="610" spans="2:13" ht="20.100000000000001" customHeight="1" x14ac:dyDescent="0.25">
      <c r="B610" s="13"/>
      <c r="C610" s="98"/>
      <c r="D610" s="171" t="str">
        <f t="shared" si="19"/>
        <v/>
      </c>
      <c r="E610" s="199" t="str">
        <f>IF(F610&lt;&gt;"","Matchweek " &amp; FixtureCalc!AK607,"")</f>
        <v/>
      </c>
      <c r="F610" s="199" t="str">
        <f>FixtureCalc!AL607</f>
        <v/>
      </c>
      <c r="G610" s="289" t="str">
        <f>FixtureCalc!AM607</f>
        <v/>
      </c>
      <c r="H610" s="91"/>
      <c r="I610" s="171" t="str">
        <f t="shared" si="18"/>
        <v/>
      </c>
      <c r="J610" s="91"/>
      <c r="K610" s="294" t="str">
        <f>FixtureCalc!AN607</f>
        <v/>
      </c>
      <c r="L610" s="199" t="str">
        <f>IFERROR(INDEX(FixtureCalc!$AX$4:$AX$83,MATCH(FixtureCalc!AM607,FixtureCalc!$AW$4:$AW$83,0),1),"")</f>
        <v/>
      </c>
      <c r="M610" s="39"/>
    </row>
    <row r="611" spans="2:13" ht="20.100000000000001" customHeight="1" x14ac:dyDescent="0.25">
      <c r="B611" s="13"/>
      <c r="C611" s="98"/>
      <c r="D611" s="171" t="str">
        <f t="shared" si="19"/>
        <v/>
      </c>
      <c r="E611" s="199" t="str">
        <f>IF(F611&lt;&gt;"","Matchweek " &amp; FixtureCalc!AK608,"")</f>
        <v/>
      </c>
      <c r="F611" s="199" t="str">
        <f>FixtureCalc!AL608</f>
        <v/>
      </c>
      <c r="G611" s="289" t="str">
        <f>FixtureCalc!AM608</f>
        <v/>
      </c>
      <c r="H611" s="91"/>
      <c r="I611" s="171" t="str">
        <f t="shared" si="18"/>
        <v/>
      </c>
      <c r="J611" s="91"/>
      <c r="K611" s="294" t="str">
        <f>FixtureCalc!AN608</f>
        <v/>
      </c>
      <c r="L611" s="199" t="str">
        <f>IFERROR(INDEX(FixtureCalc!$AX$4:$AX$83,MATCH(FixtureCalc!AM608,FixtureCalc!$AW$4:$AW$83,0),1),"")</f>
        <v/>
      </c>
      <c r="M611" s="39"/>
    </row>
    <row r="612" spans="2:13" ht="20.100000000000001" customHeight="1" x14ac:dyDescent="0.25">
      <c r="B612" s="13"/>
      <c r="C612" s="98"/>
      <c r="D612" s="171" t="str">
        <f t="shared" si="19"/>
        <v/>
      </c>
      <c r="E612" s="199" t="str">
        <f>IF(F612&lt;&gt;"","Matchweek " &amp; FixtureCalc!AK609,"")</f>
        <v/>
      </c>
      <c r="F612" s="199" t="str">
        <f>FixtureCalc!AL609</f>
        <v/>
      </c>
      <c r="G612" s="289" t="str">
        <f>FixtureCalc!AM609</f>
        <v/>
      </c>
      <c r="H612" s="91"/>
      <c r="I612" s="171" t="str">
        <f t="shared" si="18"/>
        <v/>
      </c>
      <c r="J612" s="91"/>
      <c r="K612" s="294" t="str">
        <f>FixtureCalc!AN609</f>
        <v/>
      </c>
      <c r="L612" s="199" t="str">
        <f>IFERROR(INDEX(FixtureCalc!$AX$4:$AX$83,MATCH(FixtureCalc!AM609,FixtureCalc!$AW$4:$AW$83,0),1),"")</f>
        <v/>
      </c>
      <c r="M612" s="39"/>
    </row>
    <row r="613" spans="2:13" ht="20.100000000000001" customHeight="1" x14ac:dyDescent="0.25">
      <c r="B613" s="13"/>
      <c r="C613" s="98"/>
      <c r="D613" s="171" t="str">
        <f t="shared" si="19"/>
        <v/>
      </c>
      <c r="E613" s="199" t="str">
        <f>IF(F613&lt;&gt;"","Matchweek " &amp; FixtureCalc!AK610,"")</f>
        <v/>
      </c>
      <c r="F613" s="199" t="str">
        <f>FixtureCalc!AL610</f>
        <v/>
      </c>
      <c r="G613" s="289" t="str">
        <f>FixtureCalc!AM610</f>
        <v/>
      </c>
      <c r="H613" s="91"/>
      <c r="I613" s="171" t="str">
        <f t="shared" si="18"/>
        <v/>
      </c>
      <c r="J613" s="91"/>
      <c r="K613" s="294" t="str">
        <f>FixtureCalc!AN610</f>
        <v/>
      </c>
      <c r="L613" s="199" t="str">
        <f>IFERROR(INDEX(FixtureCalc!$AX$4:$AX$83,MATCH(FixtureCalc!AM610,FixtureCalc!$AW$4:$AW$83,0),1),"")</f>
        <v/>
      </c>
      <c r="M613" s="39"/>
    </row>
    <row r="614" spans="2:13" ht="20.100000000000001" customHeight="1" x14ac:dyDescent="0.25">
      <c r="B614" s="13"/>
      <c r="C614" s="98"/>
      <c r="D614" s="171" t="str">
        <f t="shared" si="19"/>
        <v/>
      </c>
      <c r="E614" s="199" t="str">
        <f>IF(F614&lt;&gt;"","Matchweek " &amp; FixtureCalc!AK611,"")</f>
        <v/>
      </c>
      <c r="F614" s="199" t="str">
        <f>FixtureCalc!AL611</f>
        <v/>
      </c>
      <c r="G614" s="289" t="str">
        <f>FixtureCalc!AM611</f>
        <v/>
      </c>
      <c r="H614" s="91"/>
      <c r="I614" s="171" t="str">
        <f t="shared" si="18"/>
        <v/>
      </c>
      <c r="J614" s="91"/>
      <c r="K614" s="294" t="str">
        <f>FixtureCalc!AN611</f>
        <v/>
      </c>
      <c r="L614" s="199" t="str">
        <f>IFERROR(INDEX(FixtureCalc!$AX$4:$AX$83,MATCH(FixtureCalc!AM611,FixtureCalc!$AW$4:$AW$83,0),1),"")</f>
        <v/>
      </c>
      <c r="M614" s="39"/>
    </row>
    <row r="615" spans="2:13" ht="20.100000000000001" customHeight="1" x14ac:dyDescent="0.25">
      <c r="B615" s="13"/>
      <c r="C615" s="98"/>
      <c r="D615" s="171" t="str">
        <f t="shared" si="19"/>
        <v/>
      </c>
      <c r="E615" s="199" t="str">
        <f>IF(F615&lt;&gt;"","Matchweek " &amp; FixtureCalc!AK612,"")</f>
        <v/>
      </c>
      <c r="F615" s="199" t="str">
        <f>FixtureCalc!AL612</f>
        <v/>
      </c>
      <c r="G615" s="289" t="str">
        <f>FixtureCalc!AM612</f>
        <v/>
      </c>
      <c r="H615" s="91"/>
      <c r="I615" s="171" t="str">
        <f t="shared" si="18"/>
        <v/>
      </c>
      <c r="J615" s="91"/>
      <c r="K615" s="294" t="str">
        <f>FixtureCalc!AN612</f>
        <v/>
      </c>
      <c r="L615" s="199" t="str">
        <f>IFERROR(INDEX(FixtureCalc!$AX$4:$AX$83,MATCH(FixtureCalc!AM612,FixtureCalc!$AW$4:$AW$83,0),1),"")</f>
        <v/>
      </c>
      <c r="M615" s="39"/>
    </row>
    <row r="616" spans="2:13" ht="20.100000000000001" customHeight="1" x14ac:dyDescent="0.25">
      <c r="B616" s="13"/>
      <c r="C616" s="98"/>
      <c r="D616" s="171" t="str">
        <f t="shared" si="19"/>
        <v/>
      </c>
      <c r="E616" s="199" t="str">
        <f>IF(F616&lt;&gt;"","Matchweek " &amp; FixtureCalc!AK613,"")</f>
        <v/>
      </c>
      <c r="F616" s="199" t="str">
        <f>FixtureCalc!AL613</f>
        <v/>
      </c>
      <c r="G616" s="289" t="str">
        <f>FixtureCalc!AM613</f>
        <v/>
      </c>
      <c r="H616" s="91"/>
      <c r="I616" s="171" t="str">
        <f t="shared" si="18"/>
        <v/>
      </c>
      <c r="J616" s="91"/>
      <c r="K616" s="294" t="str">
        <f>FixtureCalc!AN613</f>
        <v/>
      </c>
      <c r="L616" s="199" t="str">
        <f>IFERROR(INDEX(FixtureCalc!$AX$4:$AX$83,MATCH(FixtureCalc!AM613,FixtureCalc!$AW$4:$AW$83,0),1),"")</f>
        <v/>
      </c>
      <c r="M616" s="39"/>
    </row>
    <row r="617" spans="2:13" ht="20.100000000000001" customHeight="1" x14ac:dyDescent="0.25">
      <c r="B617" s="13"/>
      <c r="C617" s="98"/>
      <c r="D617" s="171" t="str">
        <f t="shared" si="19"/>
        <v/>
      </c>
      <c r="E617" s="199" t="str">
        <f>IF(F617&lt;&gt;"","Matchweek " &amp; FixtureCalc!AK614,"")</f>
        <v/>
      </c>
      <c r="F617" s="199" t="str">
        <f>FixtureCalc!AL614</f>
        <v/>
      </c>
      <c r="G617" s="289" t="str">
        <f>FixtureCalc!AM614</f>
        <v/>
      </c>
      <c r="H617" s="91"/>
      <c r="I617" s="171" t="str">
        <f t="shared" si="18"/>
        <v/>
      </c>
      <c r="J617" s="91"/>
      <c r="K617" s="294" t="str">
        <f>FixtureCalc!AN614</f>
        <v/>
      </c>
      <c r="L617" s="199" t="str">
        <f>IFERROR(INDEX(FixtureCalc!$AX$4:$AX$83,MATCH(FixtureCalc!AM614,FixtureCalc!$AW$4:$AW$83,0),1),"")</f>
        <v/>
      </c>
      <c r="M617" s="39"/>
    </row>
    <row r="618" spans="2:13" ht="20.100000000000001" customHeight="1" x14ac:dyDescent="0.25">
      <c r="B618" s="13"/>
      <c r="C618" s="98"/>
      <c r="D618" s="171" t="str">
        <f t="shared" si="19"/>
        <v/>
      </c>
      <c r="E618" s="199" t="str">
        <f>IF(F618&lt;&gt;"","Matchweek " &amp; FixtureCalc!AK615,"")</f>
        <v/>
      </c>
      <c r="F618" s="199" t="str">
        <f>FixtureCalc!AL615</f>
        <v/>
      </c>
      <c r="G618" s="289" t="str">
        <f>FixtureCalc!AM615</f>
        <v/>
      </c>
      <c r="H618" s="91"/>
      <c r="I618" s="171" t="str">
        <f t="shared" si="18"/>
        <v/>
      </c>
      <c r="J618" s="91"/>
      <c r="K618" s="294" t="str">
        <f>FixtureCalc!AN615</f>
        <v/>
      </c>
      <c r="L618" s="199" t="str">
        <f>IFERROR(INDEX(FixtureCalc!$AX$4:$AX$83,MATCH(FixtureCalc!AM615,FixtureCalc!$AW$4:$AW$83,0),1),"")</f>
        <v/>
      </c>
      <c r="M618" s="39"/>
    </row>
    <row r="619" spans="2:13" ht="20.100000000000001" customHeight="1" x14ac:dyDescent="0.25">
      <c r="B619" s="13"/>
      <c r="C619" s="98"/>
      <c r="D619" s="171" t="str">
        <f t="shared" si="19"/>
        <v/>
      </c>
      <c r="E619" s="199" t="str">
        <f>IF(F619&lt;&gt;"","Matchweek " &amp; FixtureCalc!AK616,"")</f>
        <v/>
      </c>
      <c r="F619" s="199" t="str">
        <f>FixtureCalc!AL616</f>
        <v/>
      </c>
      <c r="G619" s="289" t="str">
        <f>FixtureCalc!AM616</f>
        <v/>
      </c>
      <c r="H619" s="91"/>
      <c r="I619" s="171" t="str">
        <f t="shared" si="18"/>
        <v/>
      </c>
      <c r="J619" s="91"/>
      <c r="K619" s="294" t="str">
        <f>FixtureCalc!AN616</f>
        <v/>
      </c>
      <c r="L619" s="199" t="str">
        <f>IFERROR(INDEX(FixtureCalc!$AX$4:$AX$83,MATCH(FixtureCalc!AM616,FixtureCalc!$AW$4:$AW$83,0),1),"")</f>
        <v/>
      </c>
      <c r="M619" s="39"/>
    </row>
    <row r="620" spans="2:13" ht="20.100000000000001" customHeight="1" x14ac:dyDescent="0.25">
      <c r="B620" s="13"/>
      <c r="C620" s="98"/>
      <c r="D620" s="171" t="str">
        <f t="shared" si="19"/>
        <v/>
      </c>
      <c r="E620" s="199" t="str">
        <f>IF(F620&lt;&gt;"","Matchweek " &amp; FixtureCalc!AK617,"")</f>
        <v/>
      </c>
      <c r="F620" s="199" t="str">
        <f>FixtureCalc!AL617</f>
        <v/>
      </c>
      <c r="G620" s="289" t="str">
        <f>FixtureCalc!AM617</f>
        <v/>
      </c>
      <c r="H620" s="91"/>
      <c r="I620" s="171" t="str">
        <f t="shared" si="18"/>
        <v/>
      </c>
      <c r="J620" s="91"/>
      <c r="K620" s="294" t="str">
        <f>FixtureCalc!AN617</f>
        <v/>
      </c>
      <c r="L620" s="199" t="str">
        <f>IFERROR(INDEX(FixtureCalc!$AX$4:$AX$83,MATCH(FixtureCalc!AM617,FixtureCalc!$AW$4:$AW$83,0),1),"")</f>
        <v/>
      </c>
      <c r="M620" s="39"/>
    </row>
    <row r="621" spans="2:13" ht="20.100000000000001" customHeight="1" x14ac:dyDescent="0.25">
      <c r="B621" s="13"/>
      <c r="C621" s="98"/>
      <c r="D621" s="171" t="str">
        <f t="shared" si="19"/>
        <v/>
      </c>
      <c r="E621" s="199" t="str">
        <f>IF(F621&lt;&gt;"","Matchweek " &amp; FixtureCalc!AK618,"")</f>
        <v/>
      </c>
      <c r="F621" s="199" t="str">
        <f>FixtureCalc!AL618</f>
        <v/>
      </c>
      <c r="G621" s="289" t="str">
        <f>FixtureCalc!AM618</f>
        <v/>
      </c>
      <c r="H621" s="91"/>
      <c r="I621" s="171" t="str">
        <f t="shared" si="18"/>
        <v/>
      </c>
      <c r="J621" s="91"/>
      <c r="K621" s="294" t="str">
        <f>FixtureCalc!AN618</f>
        <v/>
      </c>
      <c r="L621" s="199" t="str">
        <f>IFERROR(INDEX(FixtureCalc!$AX$4:$AX$83,MATCH(FixtureCalc!AM618,FixtureCalc!$AW$4:$AW$83,0),1),"")</f>
        <v/>
      </c>
      <c r="M621" s="39"/>
    </row>
    <row r="622" spans="2:13" ht="20.100000000000001" customHeight="1" x14ac:dyDescent="0.25">
      <c r="B622" s="13"/>
      <c r="C622" s="98"/>
      <c r="D622" s="171" t="str">
        <f t="shared" si="19"/>
        <v/>
      </c>
      <c r="E622" s="199" t="str">
        <f>IF(F622&lt;&gt;"","Matchweek " &amp; FixtureCalc!AK619,"")</f>
        <v/>
      </c>
      <c r="F622" s="199" t="str">
        <f>FixtureCalc!AL619</f>
        <v/>
      </c>
      <c r="G622" s="289" t="str">
        <f>FixtureCalc!AM619</f>
        <v/>
      </c>
      <c r="H622" s="91"/>
      <c r="I622" s="171" t="str">
        <f t="shared" si="18"/>
        <v/>
      </c>
      <c r="J622" s="91"/>
      <c r="K622" s="294" t="str">
        <f>FixtureCalc!AN619</f>
        <v/>
      </c>
      <c r="L622" s="199" t="str">
        <f>IFERROR(INDEX(FixtureCalc!$AX$4:$AX$83,MATCH(FixtureCalc!AM619,FixtureCalc!$AW$4:$AW$83,0),1),"")</f>
        <v/>
      </c>
      <c r="M622" s="39"/>
    </row>
    <row r="623" spans="2:13" ht="20.100000000000001" customHeight="1" x14ac:dyDescent="0.25">
      <c r="B623" s="13"/>
      <c r="C623" s="98"/>
      <c r="D623" s="171" t="str">
        <f t="shared" si="19"/>
        <v/>
      </c>
      <c r="E623" s="199" t="str">
        <f>IF(F623&lt;&gt;"","Matchweek " &amp; FixtureCalc!AK620,"")</f>
        <v/>
      </c>
      <c r="F623" s="199" t="str">
        <f>FixtureCalc!AL620</f>
        <v/>
      </c>
      <c r="G623" s="289" t="str">
        <f>FixtureCalc!AM620</f>
        <v/>
      </c>
      <c r="H623" s="91"/>
      <c r="I623" s="171" t="str">
        <f t="shared" si="18"/>
        <v/>
      </c>
      <c r="J623" s="91"/>
      <c r="K623" s="294" t="str">
        <f>FixtureCalc!AN620</f>
        <v/>
      </c>
      <c r="L623" s="199" t="str">
        <f>IFERROR(INDEX(FixtureCalc!$AX$4:$AX$83,MATCH(FixtureCalc!AM620,FixtureCalc!$AW$4:$AW$83,0),1),"")</f>
        <v/>
      </c>
      <c r="M623" s="39"/>
    </row>
    <row r="624" spans="2:13" ht="20.100000000000001" customHeight="1" x14ac:dyDescent="0.25">
      <c r="B624" s="13"/>
      <c r="C624" s="98"/>
      <c r="D624" s="171" t="str">
        <f t="shared" si="19"/>
        <v/>
      </c>
      <c r="E624" s="199" t="str">
        <f>IF(F624&lt;&gt;"","Matchweek " &amp; FixtureCalc!AK621,"")</f>
        <v/>
      </c>
      <c r="F624" s="199" t="str">
        <f>FixtureCalc!AL621</f>
        <v/>
      </c>
      <c r="G624" s="289" t="str">
        <f>FixtureCalc!AM621</f>
        <v/>
      </c>
      <c r="H624" s="91"/>
      <c r="I624" s="171" t="str">
        <f t="shared" si="18"/>
        <v/>
      </c>
      <c r="J624" s="91"/>
      <c r="K624" s="294" t="str">
        <f>FixtureCalc!AN621</f>
        <v/>
      </c>
      <c r="L624" s="199" t="str">
        <f>IFERROR(INDEX(FixtureCalc!$AX$4:$AX$83,MATCH(FixtureCalc!AM621,FixtureCalc!$AW$4:$AW$83,0),1),"")</f>
        <v/>
      </c>
      <c r="M624" s="39"/>
    </row>
    <row r="625" spans="2:13" ht="20.100000000000001" customHeight="1" x14ac:dyDescent="0.25">
      <c r="B625" s="13"/>
      <c r="C625" s="98"/>
      <c r="D625" s="171" t="str">
        <f t="shared" si="19"/>
        <v/>
      </c>
      <c r="E625" s="199" t="str">
        <f>IF(F625&lt;&gt;"","Matchweek " &amp; FixtureCalc!AK622,"")</f>
        <v/>
      </c>
      <c r="F625" s="199" t="str">
        <f>FixtureCalc!AL622</f>
        <v/>
      </c>
      <c r="G625" s="289" t="str">
        <f>FixtureCalc!AM622</f>
        <v/>
      </c>
      <c r="H625" s="91"/>
      <c r="I625" s="171" t="str">
        <f t="shared" si="18"/>
        <v/>
      </c>
      <c r="J625" s="91"/>
      <c r="K625" s="294" t="str">
        <f>FixtureCalc!AN622</f>
        <v/>
      </c>
      <c r="L625" s="199" t="str">
        <f>IFERROR(INDEX(FixtureCalc!$AX$4:$AX$83,MATCH(FixtureCalc!AM622,FixtureCalc!$AW$4:$AW$83,0),1),"")</f>
        <v/>
      </c>
      <c r="M625" s="39"/>
    </row>
    <row r="626" spans="2:13" ht="20.100000000000001" customHeight="1" x14ac:dyDescent="0.25">
      <c r="B626" s="13"/>
      <c r="C626" s="98"/>
      <c r="D626" s="171" t="str">
        <f t="shared" si="19"/>
        <v/>
      </c>
      <c r="E626" s="199" t="str">
        <f>IF(F626&lt;&gt;"","Matchweek " &amp; FixtureCalc!AK623,"")</f>
        <v/>
      </c>
      <c r="F626" s="199" t="str">
        <f>FixtureCalc!AL623</f>
        <v/>
      </c>
      <c r="G626" s="289" t="str">
        <f>FixtureCalc!AM623</f>
        <v/>
      </c>
      <c r="H626" s="91"/>
      <c r="I626" s="171" t="str">
        <f t="shared" si="18"/>
        <v/>
      </c>
      <c r="J626" s="91"/>
      <c r="K626" s="294" t="str">
        <f>FixtureCalc!AN623</f>
        <v/>
      </c>
      <c r="L626" s="199" t="str">
        <f>IFERROR(INDEX(FixtureCalc!$AX$4:$AX$83,MATCH(FixtureCalc!AM623,FixtureCalc!$AW$4:$AW$83,0),1),"")</f>
        <v/>
      </c>
      <c r="M626" s="39"/>
    </row>
    <row r="627" spans="2:13" ht="20.100000000000001" customHeight="1" x14ac:dyDescent="0.25">
      <c r="B627" s="13"/>
      <c r="C627" s="98"/>
      <c r="D627" s="171" t="str">
        <f t="shared" si="19"/>
        <v/>
      </c>
      <c r="E627" s="199" t="str">
        <f>IF(F627&lt;&gt;"","Matchweek " &amp; FixtureCalc!AK624,"")</f>
        <v/>
      </c>
      <c r="F627" s="199" t="str">
        <f>FixtureCalc!AL624</f>
        <v/>
      </c>
      <c r="G627" s="289" t="str">
        <f>FixtureCalc!AM624</f>
        <v/>
      </c>
      <c r="H627" s="91"/>
      <c r="I627" s="171" t="str">
        <f t="shared" si="18"/>
        <v/>
      </c>
      <c r="J627" s="91"/>
      <c r="K627" s="294" t="str">
        <f>FixtureCalc!AN624</f>
        <v/>
      </c>
      <c r="L627" s="199" t="str">
        <f>IFERROR(INDEX(FixtureCalc!$AX$4:$AX$83,MATCH(FixtureCalc!AM624,FixtureCalc!$AW$4:$AW$83,0),1),"")</f>
        <v/>
      </c>
      <c r="M627" s="39"/>
    </row>
    <row r="628" spans="2:13" ht="20.100000000000001" customHeight="1" x14ac:dyDescent="0.25">
      <c r="B628" s="13"/>
      <c r="C628" s="98"/>
      <c r="D628" s="171" t="str">
        <f t="shared" si="19"/>
        <v/>
      </c>
      <c r="E628" s="199" t="str">
        <f>IF(F628&lt;&gt;"","Matchweek " &amp; FixtureCalc!AK625,"")</f>
        <v/>
      </c>
      <c r="F628" s="199" t="str">
        <f>FixtureCalc!AL625</f>
        <v/>
      </c>
      <c r="G628" s="289" t="str">
        <f>FixtureCalc!AM625</f>
        <v/>
      </c>
      <c r="H628" s="91"/>
      <c r="I628" s="171" t="str">
        <f t="shared" si="18"/>
        <v/>
      </c>
      <c r="J628" s="91"/>
      <c r="K628" s="294" t="str">
        <f>FixtureCalc!AN625</f>
        <v/>
      </c>
      <c r="L628" s="199" t="str">
        <f>IFERROR(INDEX(FixtureCalc!$AX$4:$AX$83,MATCH(FixtureCalc!AM625,FixtureCalc!$AW$4:$AW$83,0),1),"")</f>
        <v/>
      </c>
      <c r="M628" s="39"/>
    </row>
    <row r="629" spans="2:13" ht="20.100000000000001" customHeight="1" x14ac:dyDescent="0.25">
      <c r="B629" s="13"/>
      <c r="C629" s="98"/>
      <c r="D629" s="171" t="str">
        <f t="shared" si="19"/>
        <v/>
      </c>
      <c r="E629" s="199" t="str">
        <f>IF(F629&lt;&gt;"","Matchweek " &amp; FixtureCalc!AK626,"")</f>
        <v/>
      </c>
      <c r="F629" s="199" t="str">
        <f>FixtureCalc!AL626</f>
        <v/>
      </c>
      <c r="G629" s="289" t="str">
        <f>FixtureCalc!AM626</f>
        <v/>
      </c>
      <c r="H629" s="91"/>
      <c r="I629" s="171" t="str">
        <f t="shared" si="18"/>
        <v/>
      </c>
      <c r="J629" s="91"/>
      <c r="K629" s="294" t="str">
        <f>FixtureCalc!AN626</f>
        <v/>
      </c>
      <c r="L629" s="199" t="str">
        <f>IFERROR(INDEX(FixtureCalc!$AX$4:$AX$83,MATCH(FixtureCalc!AM626,FixtureCalc!$AW$4:$AW$83,0),1),"")</f>
        <v/>
      </c>
      <c r="M629" s="39"/>
    </row>
    <row r="630" spans="2:13" ht="20.100000000000001" customHeight="1" x14ac:dyDescent="0.25">
      <c r="B630" s="13"/>
      <c r="C630" s="98"/>
      <c r="D630" s="171" t="str">
        <f t="shared" si="19"/>
        <v/>
      </c>
      <c r="E630" s="199" t="str">
        <f>IF(F630&lt;&gt;"","Matchweek " &amp; FixtureCalc!AK627,"")</f>
        <v/>
      </c>
      <c r="F630" s="199" t="str">
        <f>FixtureCalc!AL627</f>
        <v/>
      </c>
      <c r="G630" s="289" t="str">
        <f>FixtureCalc!AM627</f>
        <v/>
      </c>
      <c r="H630" s="91"/>
      <c r="I630" s="171" t="str">
        <f t="shared" si="18"/>
        <v/>
      </c>
      <c r="J630" s="91"/>
      <c r="K630" s="294" t="str">
        <f>FixtureCalc!AN627</f>
        <v/>
      </c>
      <c r="L630" s="199" t="str">
        <f>IFERROR(INDEX(FixtureCalc!$AX$4:$AX$83,MATCH(FixtureCalc!AM627,FixtureCalc!$AW$4:$AW$83,0),1),"")</f>
        <v/>
      </c>
      <c r="M630" s="39"/>
    </row>
    <row r="631" spans="2:13" ht="20.100000000000001" customHeight="1" x14ac:dyDescent="0.25">
      <c r="B631" s="13"/>
      <c r="C631" s="98"/>
      <c r="D631" s="171" t="str">
        <f t="shared" si="19"/>
        <v/>
      </c>
      <c r="E631" s="199" t="str">
        <f>IF(F631&lt;&gt;"","Matchweek " &amp; FixtureCalc!AK628,"")</f>
        <v/>
      </c>
      <c r="F631" s="199" t="str">
        <f>FixtureCalc!AL628</f>
        <v/>
      </c>
      <c r="G631" s="289" t="str">
        <f>FixtureCalc!AM628</f>
        <v/>
      </c>
      <c r="H631" s="91"/>
      <c r="I631" s="171" t="str">
        <f t="shared" si="18"/>
        <v/>
      </c>
      <c r="J631" s="91"/>
      <c r="K631" s="294" t="str">
        <f>FixtureCalc!AN628</f>
        <v/>
      </c>
      <c r="L631" s="199" t="str">
        <f>IFERROR(INDEX(FixtureCalc!$AX$4:$AX$83,MATCH(FixtureCalc!AM628,FixtureCalc!$AW$4:$AW$83,0),1),"")</f>
        <v/>
      </c>
      <c r="M631" s="39"/>
    </row>
    <row r="632" spans="2:13" ht="20.100000000000001" customHeight="1" x14ac:dyDescent="0.25">
      <c r="B632" s="13"/>
      <c r="C632" s="98"/>
      <c r="D632" s="171" t="str">
        <f t="shared" si="19"/>
        <v/>
      </c>
      <c r="E632" s="199" t="str">
        <f>IF(F632&lt;&gt;"","Matchweek " &amp; FixtureCalc!AK629,"")</f>
        <v/>
      </c>
      <c r="F632" s="199" t="str">
        <f>FixtureCalc!AL629</f>
        <v/>
      </c>
      <c r="G632" s="289" t="str">
        <f>FixtureCalc!AM629</f>
        <v/>
      </c>
      <c r="H632" s="91"/>
      <c r="I632" s="171" t="str">
        <f t="shared" si="18"/>
        <v/>
      </c>
      <c r="J632" s="91"/>
      <c r="K632" s="294" t="str">
        <f>FixtureCalc!AN629</f>
        <v/>
      </c>
      <c r="L632" s="199" t="str">
        <f>IFERROR(INDEX(FixtureCalc!$AX$4:$AX$83,MATCH(FixtureCalc!AM629,FixtureCalc!$AW$4:$AW$83,0),1),"")</f>
        <v/>
      </c>
      <c r="M632" s="39"/>
    </row>
    <row r="633" spans="2:13" ht="20.100000000000001" customHeight="1" x14ac:dyDescent="0.25">
      <c r="B633" s="13"/>
      <c r="C633" s="98"/>
      <c r="D633" s="171" t="str">
        <f t="shared" si="19"/>
        <v/>
      </c>
      <c r="E633" s="199" t="str">
        <f>IF(F633&lt;&gt;"","Matchweek " &amp; FixtureCalc!AK630,"")</f>
        <v/>
      </c>
      <c r="F633" s="199" t="str">
        <f>FixtureCalc!AL630</f>
        <v/>
      </c>
      <c r="G633" s="289" t="str">
        <f>FixtureCalc!AM630</f>
        <v/>
      </c>
      <c r="H633" s="91"/>
      <c r="I633" s="171" t="str">
        <f t="shared" si="18"/>
        <v/>
      </c>
      <c r="J633" s="91"/>
      <c r="K633" s="294" t="str">
        <f>FixtureCalc!AN630</f>
        <v/>
      </c>
      <c r="L633" s="199" t="str">
        <f>IFERROR(INDEX(FixtureCalc!$AX$4:$AX$83,MATCH(FixtureCalc!AM630,FixtureCalc!$AW$4:$AW$83,0),1),"")</f>
        <v/>
      </c>
      <c r="M633" s="39"/>
    </row>
    <row r="634" spans="2:13" ht="20.100000000000001" customHeight="1" x14ac:dyDescent="0.25">
      <c r="B634" s="13"/>
      <c r="C634" s="98"/>
      <c r="D634" s="171" t="str">
        <f t="shared" si="19"/>
        <v/>
      </c>
      <c r="E634" s="199" t="str">
        <f>IF(F634&lt;&gt;"","Matchweek " &amp; FixtureCalc!AK631,"")</f>
        <v/>
      </c>
      <c r="F634" s="199" t="str">
        <f>FixtureCalc!AL631</f>
        <v/>
      </c>
      <c r="G634" s="289" t="str">
        <f>FixtureCalc!AM631</f>
        <v/>
      </c>
      <c r="H634" s="91"/>
      <c r="I634" s="171" t="str">
        <f t="shared" si="18"/>
        <v/>
      </c>
      <c r="J634" s="91"/>
      <c r="K634" s="294" t="str">
        <f>FixtureCalc!AN631</f>
        <v/>
      </c>
      <c r="L634" s="199" t="str">
        <f>IFERROR(INDEX(FixtureCalc!$AX$4:$AX$83,MATCH(FixtureCalc!AM631,FixtureCalc!$AW$4:$AW$83,0),1),"")</f>
        <v/>
      </c>
      <c r="M634" s="39"/>
    </row>
    <row r="635" spans="2:13" ht="20.100000000000001" customHeight="1" x14ac:dyDescent="0.25">
      <c r="B635" s="13"/>
      <c r="C635" s="98"/>
      <c r="D635" s="171" t="str">
        <f t="shared" si="19"/>
        <v/>
      </c>
      <c r="E635" s="199" t="str">
        <f>IF(F635&lt;&gt;"","Matchweek " &amp; FixtureCalc!AK632,"")</f>
        <v/>
      </c>
      <c r="F635" s="199" t="str">
        <f>FixtureCalc!AL632</f>
        <v/>
      </c>
      <c r="G635" s="289" t="str">
        <f>FixtureCalc!AM632</f>
        <v/>
      </c>
      <c r="H635" s="91"/>
      <c r="I635" s="171" t="str">
        <f t="shared" si="18"/>
        <v/>
      </c>
      <c r="J635" s="91"/>
      <c r="K635" s="294" t="str">
        <f>FixtureCalc!AN632</f>
        <v/>
      </c>
      <c r="L635" s="199" t="str">
        <f>IFERROR(INDEX(FixtureCalc!$AX$4:$AX$83,MATCH(FixtureCalc!AM632,FixtureCalc!$AW$4:$AW$83,0),1),"")</f>
        <v/>
      </c>
      <c r="M635" s="39"/>
    </row>
    <row r="636" spans="2:13" ht="20.100000000000001" customHeight="1" x14ac:dyDescent="0.25">
      <c r="B636" s="13"/>
      <c r="C636" s="98"/>
      <c r="D636" s="171" t="str">
        <f t="shared" si="19"/>
        <v/>
      </c>
      <c r="E636" s="199" t="str">
        <f>IF(F636&lt;&gt;"","Matchweek " &amp; FixtureCalc!AK633,"")</f>
        <v/>
      </c>
      <c r="F636" s="199" t="str">
        <f>FixtureCalc!AL633</f>
        <v/>
      </c>
      <c r="G636" s="289" t="str">
        <f>FixtureCalc!AM633</f>
        <v/>
      </c>
      <c r="H636" s="91"/>
      <c r="I636" s="171" t="str">
        <f t="shared" si="18"/>
        <v/>
      </c>
      <c r="J636" s="91"/>
      <c r="K636" s="294" t="str">
        <f>FixtureCalc!AN633</f>
        <v/>
      </c>
      <c r="L636" s="199" t="str">
        <f>IFERROR(INDEX(FixtureCalc!$AX$4:$AX$83,MATCH(FixtureCalc!AM633,FixtureCalc!$AW$4:$AW$83,0),1),"")</f>
        <v/>
      </c>
      <c r="M636" s="39"/>
    </row>
    <row r="637" spans="2:13" ht="20.100000000000001" customHeight="1" x14ac:dyDescent="0.25">
      <c r="B637" s="13"/>
      <c r="C637" s="98"/>
      <c r="D637" s="171" t="str">
        <f t="shared" si="19"/>
        <v/>
      </c>
      <c r="E637" s="199" t="str">
        <f>IF(F637&lt;&gt;"","Matchweek " &amp; FixtureCalc!AK634,"")</f>
        <v/>
      </c>
      <c r="F637" s="199" t="str">
        <f>FixtureCalc!AL634</f>
        <v/>
      </c>
      <c r="G637" s="289" t="str">
        <f>FixtureCalc!AM634</f>
        <v/>
      </c>
      <c r="H637" s="91"/>
      <c r="I637" s="171" t="str">
        <f t="shared" si="18"/>
        <v/>
      </c>
      <c r="J637" s="91"/>
      <c r="K637" s="294" t="str">
        <f>FixtureCalc!AN634</f>
        <v/>
      </c>
      <c r="L637" s="199" t="str">
        <f>IFERROR(INDEX(FixtureCalc!$AX$4:$AX$83,MATCH(FixtureCalc!AM634,FixtureCalc!$AW$4:$AW$83,0),1),"")</f>
        <v/>
      </c>
      <c r="M637" s="39"/>
    </row>
    <row r="638" spans="2:13" ht="20.100000000000001" customHeight="1" x14ac:dyDescent="0.25">
      <c r="B638" s="13"/>
      <c r="C638" s="98"/>
      <c r="D638" s="171" t="str">
        <f t="shared" si="19"/>
        <v/>
      </c>
      <c r="E638" s="199" t="str">
        <f>IF(F638&lt;&gt;"","Matchweek " &amp; FixtureCalc!AK635,"")</f>
        <v/>
      </c>
      <c r="F638" s="199" t="str">
        <f>FixtureCalc!AL635</f>
        <v/>
      </c>
      <c r="G638" s="289" t="str">
        <f>FixtureCalc!AM635</f>
        <v/>
      </c>
      <c r="H638" s="91"/>
      <c r="I638" s="171" t="str">
        <f t="shared" si="18"/>
        <v/>
      </c>
      <c r="J638" s="91"/>
      <c r="K638" s="294" t="str">
        <f>FixtureCalc!AN635</f>
        <v/>
      </c>
      <c r="L638" s="199" t="str">
        <f>IFERROR(INDEX(FixtureCalc!$AX$4:$AX$83,MATCH(FixtureCalc!AM635,FixtureCalc!$AW$4:$AW$83,0),1),"")</f>
        <v/>
      </c>
      <c r="M638" s="39"/>
    </row>
    <row r="639" spans="2:13" ht="20.100000000000001" customHeight="1" x14ac:dyDescent="0.25">
      <c r="B639" s="13"/>
      <c r="C639" s="98"/>
      <c r="D639" s="171" t="str">
        <f t="shared" si="19"/>
        <v/>
      </c>
      <c r="E639" s="199" t="str">
        <f>IF(F639&lt;&gt;"","Matchweek " &amp; FixtureCalc!AK636,"")</f>
        <v/>
      </c>
      <c r="F639" s="199" t="str">
        <f>FixtureCalc!AL636</f>
        <v/>
      </c>
      <c r="G639" s="289" t="str">
        <f>FixtureCalc!AM636</f>
        <v/>
      </c>
      <c r="H639" s="91"/>
      <c r="I639" s="171" t="str">
        <f t="shared" si="18"/>
        <v/>
      </c>
      <c r="J639" s="91"/>
      <c r="K639" s="294" t="str">
        <f>FixtureCalc!AN636</f>
        <v/>
      </c>
      <c r="L639" s="199" t="str">
        <f>IFERROR(INDEX(FixtureCalc!$AX$4:$AX$83,MATCH(FixtureCalc!AM636,FixtureCalc!$AW$4:$AW$83,0),1),"")</f>
        <v/>
      </c>
      <c r="M639" s="39"/>
    </row>
    <row r="640" spans="2:13" ht="20.100000000000001" customHeight="1" x14ac:dyDescent="0.25">
      <c r="B640" s="13"/>
      <c r="C640" s="98"/>
      <c r="D640" s="171" t="str">
        <f t="shared" si="19"/>
        <v/>
      </c>
      <c r="E640" s="199" t="str">
        <f>IF(F640&lt;&gt;"","Matchweek " &amp; FixtureCalc!AK637,"")</f>
        <v/>
      </c>
      <c r="F640" s="199" t="str">
        <f>FixtureCalc!AL637</f>
        <v/>
      </c>
      <c r="G640" s="289" t="str">
        <f>FixtureCalc!AM637</f>
        <v/>
      </c>
      <c r="H640" s="91"/>
      <c r="I640" s="171" t="str">
        <f t="shared" si="18"/>
        <v/>
      </c>
      <c r="J640" s="91"/>
      <c r="K640" s="294" t="str">
        <f>FixtureCalc!AN637</f>
        <v/>
      </c>
      <c r="L640" s="199" t="str">
        <f>IFERROR(INDEX(FixtureCalc!$AX$4:$AX$83,MATCH(FixtureCalc!AM637,FixtureCalc!$AW$4:$AW$83,0),1),"")</f>
        <v/>
      </c>
      <c r="M640" s="39"/>
    </row>
    <row r="641" spans="2:13" ht="20.100000000000001" customHeight="1" x14ac:dyDescent="0.25">
      <c r="B641" s="13"/>
      <c r="C641" s="98"/>
      <c r="D641" s="171" t="str">
        <f t="shared" si="19"/>
        <v/>
      </c>
      <c r="E641" s="199" t="str">
        <f>IF(F641&lt;&gt;"","Matchweek " &amp; FixtureCalc!AK638,"")</f>
        <v/>
      </c>
      <c r="F641" s="199" t="str">
        <f>FixtureCalc!AL638</f>
        <v/>
      </c>
      <c r="G641" s="289" t="str">
        <f>FixtureCalc!AM638</f>
        <v/>
      </c>
      <c r="H641" s="91"/>
      <c r="I641" s="171" t="str">
        <f t="shared" si="18"/>
        <v/>
      </c>
      <c r="J641" s="91"/>
      <c r="K641" s="294" t="str">
        <f>FixtureCalc!AN638</f>
        <v/>
      </c>
      <c r="L641" s="199" t="str">
        <f>IFERROR(INDEX(FixtureCalc!$AX$4:$AX$83,MATCH(FixtureCalc!AM638,FixtureCalc!$AW$4:$AW$83,0),1),"")</f>
        <v/>
      </c>
      <c r="M641" s="39"/>
    </row>
    <row r="642" spans="2:13" ht="20.100000000000001" customHeight="1" x14ac:dyDescent="0.25">
      <c r="B642" s="13"/>
      <c r="C642" s="98"/>
      <c r="D642" s="171" t="str">
        <f t="shared" si="19"/>
        <v/>
      </c>
      <c r="E642" s="199" t="str">
        <f>IF(F642&lt;&gt;"","Matchweek " &amp; FixtureCalc!AK639,"")</f>
        <v/>
      </c>
      <c r="F642" s="199" t="str">
        <f>FixtureCalc!AL639</f>
        <v/>
      </c>
      <c r="G642" s="289" t="str">
        <f>FixtureCalc!AM639</f>
        <v/>
      </c>
      <c r="H642" s="91"/>
      <c r="I642" s="171" t="str">
        <f t="shared" si="18"/>
        <v/>
      </c>
      <c r="J642" s="91"/>
      <c r="K642" s="294" t="str">
        <f>FixtureCalc!AN639</f>
        <v/>
      </c>
      <c r="L642" s="199" t="str">
        <f>IFERROR(INDEX(FixtureCalc!$AX$4:$AX$83,MATCH(FixtureCalc!AM639,FixtureCalc!$AW$4:$AW$83,0),1),"")</f>
        <v/>
      </c>
      <c r="M642" s="39"/>
    </row>
    <row r="643" spans="2:13" ht="20.100000000000001" customHeight="1" x14ac:dyDescent="0.25">
      <c r="B643" s="13"/>
      <c r="C643" s="98"/>
      <c r="D643" s="171" t="str">
        <f t="shared" si="19"/>
        <v/>
      </c>
      <c r="E643" s="199" t="str">
        <f>IF(F643&lt;&gt;"","Matchweek " &amp; FixtureCalc!AK640,"")</f>
        <v/>
      </c>
      <c r="F643" s="199" t="str">
        <f>FixtureCalc!AL640</f>
        <v/>
      </c>
      <c r="G643" s="289" t="str">
        <f>FixtureCalc!AM640</f>
        <v/>
      </c>
      <c r="H643" s="91"/>
      <c r="I643" s="171" t="str">
        <f t="shared" si="18"/>
        <v/>
      </c>
      <c r="J643" s="91"/>
      <c r="K643" s="294" t="str">
        <f>FixtureCalc!AN640</f>
        <v/>
      </c>
      <c r="L643" s="199" t="str">
        <f>IFERROR(INDEX(FixtureCalc!$AX$4:$AX$83,MATCH(FixtureCalc!AM640,FixtureCalc!$AW$4:$AW$83,0),1),"")</f>
        <v/>
      </c>
      <c r="M643" s="39"/>
    </row>
    <row r="644" spans="2:13" ht="20.100000000000001" customHeight="1" x14ac:dyDescent="0.25">
      <c r="B644" s="13"/>
      <c r="C644" s="98"/>
      <c r="D644" s="171" t="str">
        <f t="shared" si="19"/>
        <v/>
      </c>
      <c r="E644" s="199" t="str">
        <f>IF(F644&lt;&gt;"","Matchweek " &amp; FixtureCalc!AK641,"")</f>
        <v/>
      </c>
      <c r="F644" s="199" t="str">
        <f>FixtureCalc!AL641</f>
        <v/>
      </c>
      <c r="G644" s="289" t="str">
        <f>FixtureCalc!AM641</f>
        <v/>
      </c>
      <c r="H644" s="91"/>
      <c r="I644" s="171" t="str">
        <f t="shared" si="18"/>
        <v/>
      </c>
      <c r="J644" s="91"/>
      <c r="K644" s="294" t="str">
        <f>FixtureCalc!AN641</f>
        <v/>
      </c>
      <c r="L644" s="199" t="str">
        <f>IFERROR(INDEX(FixtureCalc!$AX$4:$AX$83,MATCH(FixtureCalc!AM641,FixtureCalc!$AW$4:$AW$83,0),1),"")</f>
        <v/>
      </c>
      <c r="M644" s="39"/>
    </row>
    <row r="645" spans="2:13" ht="20.100000000000001" customHeight="1" x14ac:dyDescent="0.25">
      <c r="B645" s="13"/>
      <c r="C645" s="98"/>
      <c r="D645" s="171" t="str">
        <f t="shared" si="19"/>
        <v/>
      </c>
      <c r="E645" s="199" t="str">
        <f>IF(F645&lt;&gt;"","Matchweek " &amp; FixtureCalc!AK642,"")</f>
        <v/>
      </c>
      <c r="F645" s="199" t="str">
        <f>FixtureCalc!AL642</f>
        <v/>
      </c>
      <c r="G645" s="289" t="str">
        <f>FixtureCalc!AM642</f>
        <v/>
      </c>
      <c r="H645" s="91"/>
      <c r="I645" s="171" t="str">
        <f t="shared" si="18"/>
        <v/>
      </c>
      <c r="J645" s="91"/>
      <c r="K645" s="294" t="str">
        <f>FixtureCalc!AN642</f>
        <v/>
      </c>
      <c r="L645" s="199" t="str">
        <f>IFERROR(INDEX(FixtureCalc!$AX$4:$AX$83,MATCH(FixtureCalc!AM642,FixtureCalc!$AW$4:$AW$83,0),1),"")</f>
        <v/>
      </c>
      <c r="M645" s="39"/>
    </row>
    <row r="646" spans="2:13" ht="20.100000000000001" customHeight="1" x14ac:dyDescent="0.25">
      <c r="B646" s="13"/>
      <c r="C646" s="98"/>
      <c r="D646" s="171" t="str">
        <f t="shared" si="19"/>
        <v/>
      </c>
      <c r="E646" s="199" t="str">
        <f>IF(F646&lt;&gt;"","Matchweek " &amp; FixtureCalc!AK643,"")</f>
        <v/>
      </c>
      <c r="F646" s="199" t="str">
        <f>FixtureCalc!AL643</f>
        <v/>
      </c>
      <c r="G646" s="289" t="str">
        <f>FixtureCalc!AM643</f>
        <v/>
      </c>
      <c r="H646" s="91"/>
      <c r="I646" s="171" t="str">
        <f t="shared" si="18"/>
        <v/>
      </c>
      <c r="J646" s="91"/>
      <c r="K646" s="294" t="str">
        <f>FixtureCalc!AN643</f>
        <v/>
      </c>
      <c r="L646" s="199" t="str">
        <f>IFERROR(INDEX(FixtureCalc!$AX$4:$AX$83,MATCH(FixtureCalc!AM643,FixtureCalc!$AW$4:$AW$83,0),1),"")</f>
        <v/>
      </c>
      <c r="M646" s="39"/>
    </row>
    <row r="647" spans="2:13" ht="20.100000000000001" customHeight="1" x14ac:dyDescent="0.25">
      <c r="B647" s="13"/>
      <c r="C647" s="98"/>
      <c r="D647" s="171" t="str">
        <f t="shared" si="19"/>
        <v/>
      </c>
      <c r="E647" s="199" t="str">
        <f>IF(F647&lt;&gt;"","Matchweek " &amp; FixtureCalc!AK644,"")</f>
        <v/>
      </c>
      <c r="F647" s="199" t="str">
        <f>FixtureCalc!AL644</f>
        <v/>
      </c>
      <c r="G647" s="289" t="str">
        <f>FixtureCalc!AM644</f>
        <v/>
      </c>
      <c r="H647" s="91"/>
      <c r="I647" s="171" t="str">
        <f t="shared" ref="I647:I710" si="20">IFERROR(IF(LEN(E647)=0,"","-"),"")</f>
        <v/>
      </c>
      <c r="J647" s="91"/>
      <c r="K647" s="294" t="str">
        <f>FixtureCalc!AN644</f>
        <v/>
      </c>
      <c r="L647" s="199" t="str">
        <f>IFERROR(INDEX(FixtureCalc!$AX$4:$AX$83,MATCH(FixtureCalc!AM644,FixtureCalc!$AW$4:$AW$83,0),1),"")</f>
        <v/>
      </c>
      <c r="M647" s="39"/>
    </row>
    <row r="648" spans="2:13" ht="20.100000000000001" customHeight="1" x14ac:dyDescent="0.25">
      <c r="B648" s="13"/>
      <c r="C648" s="98"/>
      <c r="D648" s="171" t="str">
        <f t="shared" ref="D648:D711" si="21">IF(C648&gt;0,INDEX($W$8:$W$14,WEEKDAY(C648,2),1),"")</f>
        <v/>
      </c>
      <c r="E648" s="199" t="str">
        <f>IF(F648&lt;&gt;"","Matchweek " &amp; FixtureCalc!AK645,"")</f>
        <v/>
      </c>
      <c r="F648" s="199" t="str">
        <f>FixtureCalc!AL645</f>
        <v/>
      </c>
      <c r="G648" s="289" t="str">
        <f>FixtureCalc!AM645</f>
        <v/>
      </c>
      <c r="H648" s="91"/>
      <c r="I648" s="171" t="str">
        <f t="shared" si="20"/>
        <v/>
      </c>
      <c r="J648" s="91"/>
      <c r="K648" s="294" t="str">
        <f>FixtureCalc!AN645</f>
        <v/>
      </c>
      <c r="L648" s="199" t="str">
        <f>IFERROR(INDEX(FixtureCalc!$AX$4:$AX$83,MATCH(FixtureCalc!AM645,FixtureCalc!$AW$4:$AW$83,0),1),"")</f>
        <v/>
      </c>
      <c r="M648" s="39"/>
    </row>
    <row r="649" spans="2:13" ht="20.100000000000001" customHeight="1" x14ac:dyDescent="0.25">
      <c r="B649" s="13"/>
      <c r="C649" s="98"/>
      <c r="D649" s="171" t="str">
        <f t="shared" si="21"/>
        <v/>
      </c>
      <c r="E649" s="199" t="str">
        <f>IF(F649&lt;&gt;"","Matchweek " &amp; FixtureCalc!AK646,"")</f>
        <v/>
      </c>
      <c r="F649" s="199" t="str">
        <f>FixtureCalc!AL646</f>
        <v/>
      </c>
      <c r="G649" s="289" t="str">
        <f>FixtureCalc!AM646</f>
        <v/>
      </c>
      <c r="H649" s="91"/>
      <c r="I649" s="171" t="str">
        <f t="shared" si="20"/>
        <v/>
      </c>
      <c r="J649" s="91"/>
      <c r="K649" s="294" t="str">
        <f>FixtureCalc!AN646</f>
        <v/>
      </c>
      <c r="L649" s="199" t="str">
        <f>IFERROR(INDEX(FixtureCalc!$AX$4:$AX$83,MATCH(FixtureCalc!AM646,FixtureCalc!$AW$4:$AW$83,0),1),"")</f>
        <v/>
      </c>
      <c r="M649" s="39"/>
    </row>
    <row r="650" spans="2:13" ht="20.100000000000001" customHeight="1" x14ac:dyDescent="0.25">
      <c r="B650" s="13"/>
      <c r="C650" s="98"/>
      <c r="D650" s="171" t="str">
        <f t="shared" si="21"/>
        <v/>
      </c>
      <c r="E650" s="199" t="str">
        <f>IF(F650&lt;&gt;"","Matchweek " &amp; FixtureCalc!AK647,"")</f>
        <v/>
      </c>
      <c r="F650" s="199" t="str">
        <f>FixtureCalc!AL647</f>
        <v/>
      </c>
      <c r="G650" s="289" t="str">
        <f>FixtureCalc!AM647</f>
        <v/>
      </c>
      <c r="H650" s="91"/>
      <c r="I650" s="171" t="str">
        <f t="shared" si="20"/>
        <v/>
      </c>
      <c r="J650" s="91"/>
      <c r="K650" s="294" t="str">
        <f>FixtureCalc!AN647</f>
        <v/>
      </c>
      <c r="L650" s="199" t="str">
        <f>IFERROR(INDEX(FixtureCalc!$AX$4:$AX$83,MATCH(FixtureCalc!AM647,FixtureCalc!$AW$4:$AW$83,0),1),"")</f>
        <v/>
      </c>
      <c r="M650" s="39"/>
    </row>
    <row r="651" spans="2:13" ht="20.100000000000001" customHeight="1" x14ac:dyDescent="0.25">
      <c r="B651" s="13"/>
      <c r="C651" s="98"/>
      <c r="D651" s="171" t="str">
        <f t="shared" si="21"/>
        <v/>
      </c>
      <c r="E651" s="199" t="str">
        <f>IF(F651&lt;&gt;"","Matchweek " &amp; FixtureCalc!AK648,"")</f>
        <v/>
      </c>
      <c r="F651" s="199" t="str">
        <f>FixtureCalc!AL648</f>
        <v/>
      </c>
      <c r="G651" s="289" t="str">
        <f>FixtureCalc!AM648</f>
        <v/>
      </c>
      <c r="H651" s="91"/>
      <c r="I651" s="171" t="str">
        <f t="shared" si="20"/>
        <v/>
      </c>
      <c r="J651" s="91"/>
      <c r="K651" s="294" t="str">
        <f>FixtureCalc!AN648</f>
        <v/>
      </c>
      <c r="L651" s="199" t="str">
        <f>IFERROR(INDEX(FixtureCalc!$AX$4:$AX$83,MATCH(FixtureCalc!AM648,FixtureCalc!$AW$4:$AW$83,0),1),"")</f>
        <v/>
      </c>
      <c r="M651" s="39"/>
    </row>
    <row r="652" spans="2:13" ht="20.100000000000001" customHeight="1" x14ac:dyDescent="0.25">
      <c r="B652" s="13"/>
      <c r="C652" s="98"/>
      <c r="D652" s="171" t="str">
        <f t="shared" si="21"/>
        <v/>
      </c>
      <c r="E652" s="199" t="str">
        <f>IF(F652&lt;&gt;"","Matchweek " &amp; FixtureCalc!AK649,"")</f>
        <v/>
      </c>
      <c r="F652" s="199" t="str">
        <f>FixtureCalc!AL649</f>
        <v/>
      </c>
      <c r="G652" s="289" t="str">
        <f>FixtureCalc!AM649</f>
        <v/>
      </c>
      <c r="H652" s="91"/>
      <c r="I652" s="171" t="str">
        <f t="shared" si="20"/>
        <v/>
      </c>
      <c r="J652" s="91"/>
      <c r="K652" s="294" t="str">
        <f>FixtureCalc!AN649</f>
        <v/>
      </c>
      <c r="L652" s="199" t="str">
        <f>IFERROR(INDEX(FixtureCalc!$AX$4:$AX$83,MATCH(FixtureCalc!AM649,FixtureCalc!$AW$4:$AW$83,0),1),"")</f>
        <v/>
      </c>
      <c r="M652" s="39"/>
    </row>
    <row r="653" spans="2:13" ht="20.100000000000001" customHeight="1" x14ac:dyDescent="0.25">
      <c r="B653" s="13"/>
      <c r="C653" s="98"/>
      <c r="D653" s="171" t="str">
        <f t="shared" si="21"/>
        <v/>
      </c>
      <c r="E653" s="199" t="str">
        <f>IF(F653&lt;&gt;"","Matchweek " &amp; FixtureCalc!AK650,"")</f>
        <v/>
      </c>
      <c r="F653" s="199" t="str">
        <f>FixtureCalc!AL650</f>
        <v/>
      </c>
      <c r="G653" s="289" t="str">
        <f>FixtureCalc!AM650</f>
        <v/>
      </c>
      <c r="H653" s="91"/>
      <c r="I653" s="171" t="str">
        <f t="shared" si="20"/>
        <v/>
      </c>
      <c r="J653" s="91"/>
      <c r="K653" s="294" t="str">
        <f>FixtureCalc!AN650</f>
        <v/>
      </c>
      <c r="L653" s="199" t="str">
        <f>IFERROR(INDEX(FixtureCalc!$AX$4:$AX$83,MATCH(FixtureCalc!AM650,FixtureCalc!$AW$4:$AW$83,0),1),"")</f>
        <v/>
      </c>
      <c r="M653" s="39"/>
    </row>
    <row r="654" spans="2:13" ht="20.100000000000001" customHeight="1" x14ac:dyDescent="0.25">
      <c r="B654" s="13"/>
      <c r="C654" s="98"/>
      <c r="D654" s="171" t="str">
        <f t="shared" si="21"/>
        <v/>
      </c>
      <c r="E654" s="199" t="str">
        <f>IF(F654&lt;&gt;"","Matchweek " &amp; FixtureCalc!AK651,"")</f>
        <v/>
      </c>
      <c r="F654" s="199" t="str">
        <f>FixtureCalc!AL651</f>
        <v/>
      </c>
      <c r="G654" s="289" t="str">
        <f>FixtureCalc!AM651</f>
        <v/>
      </c>
      <c r="H654" s="91"/>
      <c r="I654" s="171" t="str">
        <f t="shared" si="20"/>
        <v/>
      </c>
      <c r="J654" s="91"/>
      <c r="K654" s="294" t="str">
        <f>FixtureCalc!AN651</f>
        <v/>
      </c>
      <c r="L654" s="199" t="str">
        <f>IFERROR(INDEX(FixtureCalc!$AX$4:$AX$83,MATCH(FixtureCalc!AM651,FixtureCalc!$AW$4:$AW$83,0),1),"")</f>
        <v/>
      </c>
      <c r="M654" s="39"/>
    </row>
    <row r="655" spans="2:13" ht="20.100000000000001" customHeight="1" x14ac:dyDescent="0.25">
      <c r="B655" s="13"/>
      <c r="C655" s="98"/>
      <c r="D655" s="171" t="str">
        <f t="shared" si="21"/>
        <v/>
      </c>
      <c r="E655" s="199" t="str">
        <f>IF(F655&lt;&gt;"","Matchweek " &amp; FixtureCalc!AK652,"")</f>
        <v/>
      </c>
      <c r="F655" s="199" t="str">
        <f>FixtureCalc!AL652</f>
        <v/>
      </c>
      <c r="G655" s="289" t="str">
        <f>FixtureCalc!AM652</f>
        <v/>
      </c>
      <c r="H655" s="91"/>
      <c r="I655" s="171" t="str">
        <f t="shared" si="20"/>
        <v/>
      </c>
      <c r="J655" s="91"/>
      <c r="K655" s="294" t="str">
        <f>FixtureCalc!AN652</f>
        <v/>
      </c>
      <c r="L655" s="199" t="str">
        <f>IFERROR(INDEX(FixtureCalc!$AX$4:$AX$83,MATCH(FixtureCalc!AM652,FixtureCalc!$AW$4:$AW$83,0),1),"")</f>
        <v/>
      </c>
      <c r="M655" s="39"/>
    </row>
    <row r="656" spans="2:13" ht="20.100000000000001" customHeight="1" x14ac:dyDescent="0.25">
      <c r="B656" s="13"/>
      <c r="C656" s="98"/>
      <c r="D656" s="171" t="str">
        <f t="shared" si="21"/>
        <v/>
      </c>
      <c r="E656" s="199" t="str">
        <f>IF(F656&lt;&gt;"","Matchweek " &amp; FixtureCalc!AK653,"")</f>
        <v/>
      </c>
      <c r="F656" s="199" t="str">
        <f>FixtureCalc!AL653</f>
        <v/>
      </c>
      <c r="G656" s="289" t="str">
        <f>FixtureCalc!AM653</f>
        <v/>
      </c>
      <c r="H656" s="91"/>
      <c r="I656" s="171" t="str">
        <f t="shared" si="20"/>
        <v/>
      </c>
      <c r="J656" s="91"/>
      <c r="K656" s="294" t="str">
        <f>FixtureCalc!AN653</f>
        <v/>
      </c>
      <c r="L656" s="199" t="str">
        <f>IFERROR(INDEX(FixtureCalc!$AX$4:$AX$83,MATCH(FixtureCalc!AM653,FixtureCalc!$AW$4:$AW$83,0),1),"")</f>
        <v/>
      </c>
      <c r="M656" s="39"/>
    </row>
    <row r="657" spans="2:13" ht="20.100000000000001" customHeight="1" x14ac:dyDescent="0.25">
      <c r="B657" s="13"/>
      <c r="C657" s="98"/>
      <c r="D657" s="171" t="str">
        <f t="shared" si="21"/>
        <v/>
      </c>
      <c r="E657" s="199" t="str">
        <f>IF(F657&lt;&gt;"","Matchweek " &amp; FixtureCalc!AK654,"")</f>
        <v/>
      </c>
      <c r="F657" s="199" t="str">
        <f>FixtureCalc!AL654</f>
        <v/>
      </c>
      <c r="G657" s="289" t="str">
        <f>FixtureCalc!AM654</f>
        <v/>
      </c>
      <c r="H657" s="91"/>
      <c r="I657" s="171" t="str">
        <f t="shared" si="20"/>
        <v/>
      </c>
      <c r="J657" s="91"/>
      <c r="K657" s="294" t="str">
        <f>FixtureCalc!AN654</f>
        <v/>
      </c>
      <c r="L657" s="199" t="str">
        <f>IFERROR(INDEX(FixtureCalc!$AX$4:$AX$83,MATCH(FixtureCalc!AM654,FixtureCalc!$AW$4:$AW$83,0),1),"")</f>
        <v/>
      </c>
      <c r="M657" s="39"/>
    </row>
    <row r="658" spans="2:13" ht="20.100000000000001" customHeight="1" x14ac:dyDescent="0.25">
      <c r="B658" s="13"/>
      <c r="C658" s="98"/>
      <c r="D658" s="171" t="str">
        <f t="shared" si="21"/>
        <v/>
      </c>
      <c r="E658" s="199" t="str">
        <f>IF(F658&lt;&gt;"","Matchweek " &amp; FixtureCalc!AK655,"")</f>
        <v/>
      </c>
      <c r="F658" s="199" t="str">
        <f>FixtureCalc!AL655</f>
        <v/>
      </c>
      <c r="G658" s="289" t="str">
        <f>FixtureCalc!AM655</f>
        <v/>
      </c>
      <c r="H658" s="91"/>
      <c r="I658" s="171" t="str">
        <f t="shared" si="20"/>
        <v/>
      </c>
      <c r="J658" s="91"/>
      <c r="K658" s="294" t="str">
        <f>FixtureCalc!AN655</f>
        <v/>
      </c>
      <c r="L658" s="199" t="str">
        <f>IFERROR(INDEX(FixtureCalc!$AX$4:$AX$83,MATCH(FixtureCalc!AM655,FixtureCalc!$AW$4:$AW$83,0),1),"")</f>
        <v/>
      </c>
      <c r="M658" s="39"/>
    </row>
    <row r="659" spans="2:13" ht="20.100000000000001" customHeight="1" x14ac:dyDescent="0.25">
      <c r="B659" s="13"/>
      <c r="C659" s="98"/>
      <c r="D659" s="171" t="str">
        <f t="shared" si="21"/>
        <v/>
      </c>
      <c r="E659" s="199" t="str">
        <f>IF(F659&lt;&gt;"","Matchweek " &amp; FixtureCalc!AK656,"")</f>
        <v/>
      </c>
      <c r="F659" s="199" t="str">
        <f>FixtureCalc!AL656</f>
        <v/>
      </c>
      <c r="G659" s="289" t="str">
        <f>FixtureCalc!AM656</f>
        <v/>
      </c>
      <c r="H659" s="91"/>
      <c r="I659" s="171" t="str">
        <f t="shared" si="20"/>
        <v/>
      </c>
      <c r="J659" s="91"/>
      <c r="K659" s="294" t="str">
        <f>FixtureCalc!AN656</f>
        <v/>
      </c>
      <c r="L659" s="199" t="str">
        <f>IFERROR(INDEX(FixtureCalc!$AX$4:$AX$83,MATCH(FixtureCalc!AM656,FixtureCalc!$AW$4:$AW$83,0),1),"")</f>
        <v/>
      </c>
      <c r="M659" s="39"/>
    </row>
    <row r="660" spans="2:13" ht="20.100000000000001" customHeight="1" x14ac:dyDescent="0.25">
      <c r="B660" s="13"/>
      <c r="C660" s="98"/>
      <c r="D660" s="171" t="str">
        <f t="shared" si="21"/>
        <v/>
      </c>
      <c r="E660" s="199" t="str">
        <f>IF(F660&lt;&gt;"","Matchweek " &amp; FixtureCalc!AK657,"")</f>
        <v/>
      </c>
      <c r="F660" s="199" t="str">
        <f>FixtureCalc!AL657</f>
        <v/>
      </c>
      <c r="G660" s="289" t="str">
        <f>FixtureCalc!AM657</f>
        <v/>
      </c>
      <c r="H660" s="91"/>
      <c r="I660" s="171" t="str">
        <f t="shared" si="20"/>
        <v/>
      </c>
      <c r="J660" s="91"/>
      <c r="K660" s="294" t="str">
        <f>FixtureCalc!AN657</f>
        <v/>
      </c>
      <c r="L660" s="199" t="str">
        <f>IFERROR(INDEX(FixtureCalc!$AX$4:$AX$83,MATCH(FixtureCalc!AM657,FixtureCalc!$AW$4:$AW$83,0),1),"")</f>
        <v/>
      </c>
      <c r="M660" s="39"/>
    </row>
    <row r="661" spans="2:13" ht="20.100000000000001" customHeight="1" x14ac:dyDescent="0.25">
      <c r="B661" s="13"/>
      <c r="C661" s="98"/>
      <c r="D661" s="171" t="str">
        <f t="shared" si="21"/>
        <v/>
      </c>
      <c r="E661" s="199" t="str">
        <f>IF(F661&lt;&gt;"","Matchweek " &amp; FixtureCalc!AK658,"")</f>
        <v/>
      </c>
      <c r="F661" s="199" t="str">
        <f>FixtureCalc!AL658</f>
        <v/>
      </c>
      <c r="G661" s="289" t="str">
        <f>FixtureCalc!AM658</f>
        <v/>
      </c>
      <c r="H661" s="91"/>
      <c r="I661" s="171" t="str">
        <f t="shared" si="20"/>
        <v/>
      </c>
      <c r="J661" s="91"/>
      <c r="K661" s="294" t="str">
        <f>FixtureCalc!AN658</f>
        <v/>
      </c>
      <c r="L661" s="199" t="str">
        <f>IFERROR(INDEX(FixtureCalc!$AX$4:$AX$83,MATCH(FixtureCalc!AM658,FixtureCalc!$AW$4:$AW$83,0),1),"")</f>
        <v/>
      </c>
      <c r="M661" s="39"/>
    </row>
    <row r="662" spans="2:13" ht="20.100000000000001" customHeight="1" x14ac:dyDescent="0.25">
      <c r="B662" s="13"/>
      <c r="C662" s="98"/>
      <c r="D662" s="171" t="str">
        <f t="shared" si="21"/>
        <v/>
      </c>
      <c r="E662" s="199" t="str">
        <f>IF(F662&lt;&gt;"","Matchweek " &amp; FixtureCalc!AK659,"")</f>
        <v/>
      </c>
      <c r="F662" s="199" t="str">
        <f>FixtureCalc!AL659</f>
        <v/>
      </c>
      <c r="G662" s="289" t="str">
        <f>FixtureCalc!AM659</f>
        <v/>
      </c>
      <c r="H662" s="91"/>
      <c r="I662" s="171" t="str">
        <f t="shared" si="20"/>
        <v/>
      </c>
      <c r="J662" s="91"/>
      <c r="K662" s="294" t="str">
        <f>FixtureCalc!AN659</f>
        <v/>
      </c>
      <c r="L662" s="199" t="str">
        <f>IFERROR(INDEX(FixtureCalc!$AX$4:$AX$83,MATCH(FixtureCalc!AM659,FixtureCalc!$AW$4:$AW$83,0),1),"")</f>
        <v/>
      </c>
      <c r="M662" s="39"/>
    </row>
    <row r="663" spans="2:13" ht="20.100000000000001" customHeight="1" x14ac:dyDescent="0.25">
      <c r="B663" s="13"/>
      <c r="C663" s="98"/>
      <c r="D663" s="171" t="str">
        <f t="shared" si="21"/>
        <v/>
      </c>
      <c r="E663" s="199" t="str">
        <f>IF(F663&lt;&gt;"","Matchweek " &amp; FixtureCalc!AK660,"")</f>
        <v/>
      </c>
      <c r="F663" s="199" t="str">
        <f>FixtureCalc!AL660</f>
        <v/>
      </c>
      <c r="G663" s="289" t="str">
        <f>FixtureCalc!AM660</f>
        <v/>
      </c>
      <c r="H663" s="91"/>
      <c r="I663" s="171" t="str">
        <f t="shared" si="20"/>
        <v/>
      </c>
      <c r="J663" s="91"/>
      <c r="K663" s="294" t="str">
        <f>FixtureCalc!AN660</f>
        <v/>
      </c>
      <c r="L663" s="199" t="str">
        <f>IFERROR(INDEX(FixtureCalc!$AX$4:$AX$83,MATCH(FixtureCalc!AM660,FixtureCalc!$AW$4:$AW$83,0),1),"")</f>
        <v/>
      </c>
      <c r="M663" s="39"/>
    </row>
    <row r="664" spans="2:13" ht="20.100000000000001" customHeight="1" x14ac:dyDescent="0.25">
      <c r="B664" s="13"/>
      <c r="C664" s="98"/>
      <c r="D664" s="171" t="str">
        <f t="shared" si="21"/>
        <v/>
      </c>
      <c r="E664" s="199" t="str">
        <f>IF(F664&lt;&gt;"","Matchweek " &amp; FixtureCalc!AK661,"")</f>
        <v/>
      </c>
      <c r="F664" s="199" t="str">
        <f>FixtureCalc!AL661</f>
        <v/>
      </c>
      <c r="G664" s="289" t="str">
        <f>FixtureCalc!AM661</f>
        <v/>
      </c>
      <c r="H664" s="91"/>
      <c r="I664" s="171" t="str">
        <f t="shared" si="20"/>
        <v/>
      </c>
      <c r="J664" s="91"/>
      <c r="K664" s="294" t="str">
        <f>FixtureCalc!AN661</f>
        <v/>
      </c>
      <c r="L664" s="199" t="str">
        <f>IFERROR(INDEX(FixtureCalc!$AX$4:$AX$83,MATCH(FixtureCalc!AM661,FixtureCalc!$AW$4:$AW$83,0),1),"")</f>
        <v/>
      </c>
      <c r="M664" s="39"/>
    </row>
    <row r="665" spans="2:13" ht="20.100000000000001" customHeight="1" x14ac:dyDescent="0.25">
      <c r="B665" s="13"/>
      <c r="C665" s="98"/>
      <c r="D665" s="171" t="str">
        <f t="shared" si="21"/>
        <v/>
      </c>
      <c r="E665" s="199" t="str">
        <f>IF(F665&lt;&gt;"","Matchweek " &amp; FixtureCalc!AK662,"")</f>
        <v/>
      </c>
      <c r="F665" s="199" t="str">
        <f>FixtureCalc!AL662</f>
        <v/>
      </c>
      <c r="G665" s="289" t="str">
        <f>FixtureCalc!AM662</f>
        <v/>
      </c>
      <c r="H665" s="91"/>
      <c r="I665" s="171" t="str">
        <f t="shared" si="20"/>
        <v/>
      </c>
      <c r="J665" s="91"/>
      <c r="K665" s="294" t="str">
        <f>FixtureCalc!AN662</f>
        <v/>
      </c>
      <c r="L665" s="199" t="str">
        <f>IFERROR(INDEX(FixtureCalc!$AX$4:$AX$83,MATCH(FixtureCalc!AM662,FixtureCalc!$AW$4:$AW$83,0),1),"")</f>
        <v/>
      </c>
      <c r="M665" s="39"/>
    </row>
    <row r="666" spans="2:13" ht="20.100000000000001" customHeight="1" x14ac:dyDescent="0.25">
      <c r="B666" s="13"/>
      <c r="C666" s="98"/>
      <c r="D666" s="171" t="str">
        <f t="shared" si="21"/>
        <v/>
      </c>
      <c r="E666" s="199" t="str">
        <f>IF(F666&lt;&gt;"","Matchweek " &amp; FixtureCalc!AK663,"")</f>
        <v/>
      </c>
      <c r="F666" s="199" t="str">
        <f>FixtureCalc!AL663</f>
        <v/>
      </c>
      <c r="G666" s="289" t="str">
        <f>FixtureCalc!AM663</f>
        <v/>
      </c>
      <c r="H666" s="91"/>
      <c r="I666" s="171" t="str">
        <f t="shared" si="20"/>
        <v/>
      </c>
      <c r="J666" s="91"/>
      <c r="K666" s="294" t="str">
        <f>FixtureCalc!AN663</f>
        <v/>
      </c>
      <c r="L666" s="199" t="str">
        <f>IFERROR(INDEX(FixtureCalc!$AX$4:$AX$83,MATCH(FixtureCalc!AM663,FixtureCalc!$AW$4:$AW$83,0),1),"")</f>
        <v/>
      </c>
      <c r="M666" s="39"/>
    </row>
    <row r="667" spans="2:13" ht="20.100000000000001" customHeight="1" x14ac:dyDescent="0.25">
      <c r="B667" s="13"/>
      <c r="C667" s="98"/>
      <c r="D667" s="171" t="str">
        <f t="shared" si="21"/>
        <v/>
      </c>
      <c r="E667" s="199" t="str">
        <f>IF(F667&lt;&gt;"","Matchweek " &amp; FixtureCalc!AK664,"")</f>
        <v/>
      </c>
      <c r="F667" s="199" t="str">
        <f>FixtureCalc!AL664</f>
        <v/>
      </c>
      <c r="G667" s="289" t="str">
        <f>FixtureCalc!AM664</f>
        <v/>
      </c>
      <c r="H667" s="91"/>
      <c r="I667" s="171" t="str">
        <f t="shared" si="20"/>
        <v/>
      </c>
      <c r="J667" s="91"/>
      <c r="K667" s="294" t="str">
        <f>FixtureCalc!AN664</f>
        <v/>
      </c>
      <c r="L667" s="199" t="str">
        <f>IFERROR(INDEX(FixtureCalc!$AX$4:$AX$83,MATCH(FixtureCalc!AM664,FixtureCalc!$AW$4:$AW$83,0),1),"")</f>
        <v/>
      </c>
      <c r="M667" s="39"/>
    </row>
    <row r="668" spans="2:13" ht="20.100000000000001" customHeight="1" x14ac:dyDescent="0.25">
      <c r="B668" s="13"/>
      <c r="C668" s="98"/>
      <c r="D668" s="171" t="str">
        <f t="shared" si="21"/>
        <v/>
      </c>
      <c r="E668" s="199" t="str">
        <f>IF(F668&lt;&gt;"","Matchweek " &amp; FixtureCalc!AK665,"")</f>
        <v/>
      </c>
      <c r="F668" s="199" t="str">
        <f>FixtureCalc!AL665</f>
        <v/>
      </c>
      <c r="G668" s="289" t="str">
        <f>FixtureCalc!AM665</f>
        <v/>
      </c>
      <c r="H668" s="91"/>
      <c r="I668" s="171" t="str">
        <f t="shared" si="20"/>
        <v/>
      </c>
      <c r="J668" s="91"/>
      <c r="K668" s="294" t="str">
        <f>FixtureCalc!AN665</f>
        <v/>
      </c>
      <c r="L668" s="199" t="str">
        <f>IFERROR(INDEX(FixtureCalc!$AX$4:$AX$83,MATCH(FixtureCalc!AM665,FixtureCalc!$AW$4:$AW$83,0),1),"")</f>
        <v/>
      </c>
      <c r="M668" s="39"/>
    </row>
    <row r="669" spans="2:13" ht="20.100000000000001" customHeight="1" x14ac:dyDescent="0.25">
      <c r="B669" s="13"/>
      <c r="C669" s="98"/>
      <c r="D669" s="171" t="str">
        <f t="shared" si="21"/>
        <v/>
      </c>
      <c r="E669" s="199" t="str">
        <f>IF(F669&lt;&gt;"","Matchweek " &amp; FixtureCalc!AK666,"")</f>
        <v/>
      </c>
      <c r="F669" s="199" t="str">
        <f>FixtureCalc!AL666</f>
        <v/>
      </c>
      <c r="G669" s="289" t="str">
        <f>FixtureCalc!AM666</f>
        <v/>
      </c>
      <c r="H669" s="91"/>
      <c r="I669" s="171" t="str">
        <f t="shared" si="20"/>
        <v/>
      </c>
      <c r="J669" s="91"/>
      <c r="K669" s="294" t="str">
        <f>FixtureCalc!AN666</f>
        <v/>
      </c>
      <c r="L669" s="199" t="str">
        <f>IFERROR(INDEX(FixtureCalc!$AX$4:$AX$83,MATCH(FixtureCalc!AM666,FixtureCalc!$AW$4:$AW$83,0),1),"")</f>
        <v/>
      </c>
      <c r="M669" s="39"/>
    </row>
    <row r="670" spans="2:13" ht="20.100000000000001" customHeight="1" x14ac:dyDescent="0.25">
      <c r="B670" s="13"/>
      <c r="C670" s="98"/>
      <c r="D670" s="171" t="str">
        <f t="shared" si="21"/>
        <v/>
      </c>
      <c r="E670" s="199" t="str">
        <f>IF(F670&lt;&gt;"","Matchweek " &amp; FixtureCalc!AK667,"")</f>
        <v/>
      </c>
      <c r="F670" s="199" t="str">
        <f>FixtureCalc!AL667</f>
        <v/>
      </c>
      <c r="G670" s="289" t="str">
        <f>FixtureCalc!AM667</f>
        <v/>
      </c>
      <c r="H670" s="91"/>
      <c r="I670" s="171" t="str">
        <f t="shared" si="20"/>
        <v/>
      </c>
      <c r="J670" s="91"/>
      <c r="K670" s="294" t="str">
        <f>FixtureCalc!AN667</f>
        <v/>
      </c>
      <c r="L670" s="199" t="str">
        <f>IFERROR(INDEX(FixtureCalc!$AX$4:$AX$83,MATCH(FixtureCalc!AM667,FixtureCalc!$AW$4:$AW$83,0),1),"")</f>
        <v/>
      </c>
      <c r="M670" s="39"/>
    </row>
    <row r="671" spans="2:13" ht="20.100000000000001" customHeight="1" x14ac:dyDescent="0.25">
      <c r="B671" s="13"/>
      <c r="C671" s="98"/>
      <c r="D671" s="171" t="str">
        <f t="shared" si="21"/>
        <v/>
      </c>
      <c r="E671" s="199" t="str">
        <f>IF(F671&lt;&gt;"","Matchweek " &amp; FixtureCalc!AK668,"")</f>
        <v/>
      </c>
      <c r="F671" s="199" t="str">
        <f>FixtureCalc!AL668</f>
        <v/>
      </c>
      <c r="G671" s="289" t="str">
        <f>FixtureCalc!AM668</f>
        <v/>
      </c>
      <c r="H671" s="91"/>
      <c r="I671" s="171" t="str">
        <f t="shared" si="20"/>
        <v/>
      </c>
      <c r="J671" s="91"/>
      <c r="K671" s="294" t="str">
        <f>FixtureCalc!AN668</f>
        <v/>
      </c>
      <c r="L671" s="199" t="str">
        <f>IFERROR(INDEX(FixtureCalc!$AX$4:$AX$83,MATCH(FixtureCalc!AM668,FixtureCalc!$AW$4:$AW$83,0),1),"")</f>
        <v/>
      </c>
      <c r="M671" s="39"/>
    </row>
    <row r="672" spans="2:13" ht="20.100000000000001" customHeight="1" x14ac:dyDescent="0.25">
      <c r="B672" s="13"/>
      <c r="C672" s="98"/>
      <c r="D672" s="171" t="str">
        <f t="shared" si="21"/>
        <v/>
      </c>
      <c r="E672" s="199" t="str">
        <f>IF(F672&lt;&gt;"","Matchweek " &amp; FixtureCalc!AK669,"")</f>
        <v/>
      </c>
      <c r="F672" s="199" t="str">
        <f>FixtureCalc!AL669</f>
        <v/>
      </c>
      <c r="G672" s="289" t="str">
        <f>FixtureCalc!AM669</f>
        <v/>
      </c>
      <c r="H672" s="91"/>
      <c r="I672" s="171" t="str">
        <f t="shared" si="20"/>
        <v/>
      </c>
      <c r="J672" s="91"/>
      <c r="K672" s="294" t="str">
        <f>FixtureCalc!AN669</f>
        <v/>
      </c>
      <c r="L672" s="199" t="str">
        <f>IFERROR(INDEX(FixtureCalc!$AX$4:$AX$83,MATCH(FixtureCalc!AM669,FixtureCalc!$AW$4:$AW$83,0),1),"")</f>
        <v/>
      </c>
      <c r="M672" s="39"/>
    </row>
    <row r="673" spans="2:13" ht="20.100000000000001" customHeight="1" x14ac:dyDescent="0.25">
      <c r="B673" s="13"/>
      <c r="C673" s="98"/>
      <c r="D673" s="171" t="str">
        <f t="shared" si="21"/>
        <v/>
      </c>
      <c r="E673" s="199" t="str">
        <f>IF(F673&lt;&gt;"","Matchweek " &amp; FixtureCalc!AK670,"")</f>
        <v/>
      </c>
      <c r="F673" s="199" t="str">
        <f>FixtureCalc!AL670</f>
        <v/>
      </c>
      <c r="G673" s="289" t="str">
        <f>FixtureCalc!AM670</f>
        <v/>
      </c>
      <c r="H673" s="91"/>
      <c r="I673" s="171" t="str">
        <f t="shared" si="20"/>
        <v/>
      </c>
      <c r="J673" s="91"/>
      <c r="K673" s="294" t="str">
        <f>FixtureCalc!AN670</f>
        <v/>
      </c>
      <c r="L673" s="199" t="str">
        <f>IFERROR(INDEX(FixtureCalc!$AX$4:$AX$83,MATCH(FixtureCalc!AM670,FixtureCalc!$AW$4:$AW$83,0),1),"")</f>
        <v/>
      </c>
      <c r="M673" s="39"/>
    </row>
    <row r="674" spans="2:13" ht="20.100000000000001" customHeight="1" x14ac:dyDescent="0.25">
      <c r="B674" s="13"/>
      <c r="C674" s="98"/>
      <c r="D674" s="171" t="str">
        <f t="shared" si="21"/>
        <v/>
      </c>
      <c r="E674" s="199" t="str">
        <f>IF(F674&lt;&gt;"","Matchweek " &amp; FixtureCalc!AK671,"")</f>
        <v/>
      </c>
      <c r="F674" s="199" t="str">
        <f>FixtureCalc!AL671</f>
        <v/>
      </c>
      <c r="G674" s="289" t="str">
        <f>FixtureCalc!AM671</f>
        <v/>
      </c>
      <c r="H674" s="91"/>
      <c r="I674" s="171" t="str">
        <f t="shared" si="20"/>
        <v/>
      </c>
      <c r="J674" s="91"/>
      <c r="K674" s="294" t="str">
        <f>FixtureCalc!AN671</f>
        <v/>
      </c>
      <c r="L674" s="199" t="str">
        <f>IFERROR(INDEX(FixtureCalc!$AX$4:$AX$83,MATCH(FixtureCalc!AM671,FixtureCalc!$AW$4:$AW$83,0),1),"")</f>
        <v/>
      </c>
      <c r="M674" s="39"/>
    </row>
    <row r="675" spans="2:13" ht="20.100000000000001" customHeight="1" x14ac:dyDescent="0.25">
      <c r="B675" s="13"/>
      <c r="C675" s="98"/>
      <c r="D675" s="171" t="str">
        <f t="shared" si="21"/>
        <v/>
      </c>
      <c r="E675" s="199" t="str">
        <f>IF(F675&lt;&gt;"","Matchweek " &amp; FixtureCalc!AK672,"")</f>
        <v/>
      </c>
      <c r="F675" s="199" t="str">
        <f>FixtureCalc!AL672</f>
        <v/>
      </c>
      <c r="G675" s="289" t="str">
        <f>FixtureCalc!AM672</f>
        <v/>
      </c>
      <c r="H675" s="91"/>
      <c r="I675" s="171" t="str">
        <f t="shared" si="20"/>
        <v/>
      </c>
      <c r="J675" s="91"/>
      <c r="K675" s="294" t="str">
        <f>FixtureCalc!AN672</f>
        <v/>
      </c>
      <c r="L675" s="199" t="str">
        <f>IFERROR(INDEX(FixtureCalc!$AX$4:$AX$83,MATCH(FixtureCalc!AM672,FixtureCalc!$AW$4:$AW$83,0),1),"")</f>
        <v/>
      </c>
      <c r="M675" s="39"/>
    </row>
    <row r="676" spans="2:13" ht="20.100000000000001" customHeight="1" x14ac:dyDescent="0.25">
      <c r="B676" s="13"/>
      <c r="C676" s="98"/>
      <c r="D676" s="171" t="str">
        <f t="shared" si="21"/>
        <v/>
      </c>
      <c r="E676" s="199" t="str">
        <f>IF(F676&lt;&gt;"","Matchweek " &amp; FixtureCalc!AK673,"")</f>
        <v/>
      </c>
      <c r="F676" s="199" t="str">
        <f>FixtureCalc!AL673</f>
        <v/>
      </c>
      <c r="G676" s="289" t="str">
        <f>FixtureCalc!AM673</f>
        <v/>
      </c>
      <c r="H676" s="91"/>
      <c r="I676" s="171" t="str">
        <f t="shared" si="20"/>
        <v/>
      </c>
      <c r="J676" s="91"/>
      <c r="K676" s="294" t="str">
        <f>FixtureCalc!AN673</f>
        <v/>
      </c>
      <c r="L676" s="199" t="str">
        <f>IFERROR(INDEX(FixtureCalc!$AX$4:$AX$83,MATCH(FixtureCalc!AM673,FixtureCalc!$AW$4:$AW$83,0),1),"")</f>
        <v/>
      </c>
      <c r="M676" s="39"/>
    </row>
    <row r="677" spans="2:13" ht="20.100000000000001" customHeight="1" x14ac:dyDescent="0.25">
      <c r="B677" s="13"/>
      <c r="C677" s="98"/>
      <c r="D677" s="171" t="str">
        <f t="shared" si="21"/>
        <v/>
      </c>
      <c r="E677" s="199" t="str">
        <f>IF(F677&lt;&gt;"","Matchweek " &amp; FixtureCalc!AK674,"")</f>
        <v/>
      </c>
      <c r="F677" s="199" t="str">
        <f>FixtureCalc!AL674</f>
        <v/>
      </c>
      <c r="G677" s="289" t="str">
        <f>FixtureCalc!AM674</f>
        <v/>
      </c>
      <c r="H677" s="91"/>
      <c r="I677" s="171" t="str">
        <f t="shared" si="20"/>
        <v/>
      </c>
      <c r="J677" s="91"/>
      <c r="K677" s="294" t="str">
        <f>FixtureCalc!AN674</f>
        <v/>
      </c>
      <c r="L677" s="199" t="str">
        <f>IFERROR(INDEX(FixtureCalc!$AX$4:$AX$83,MATCH(FixtureCalc!AM674,FixtureCalc!$AW$4:$AW$83,0),1),"")</f>
        <v/>
      </c>
      <c r="M677" s="39"/>
    </row>
    <row r="678" spans="2:13" ht="20.100000000000001" customHeight="1" x14ac:dyDescent="0.25">
      <c r="B678" s="13"/>
      <c r="C678" s="98"/>
      <c r="D678" s="171" t="str">
        <f t="shared" si="21"/>
        <v/>
      </c>
      <c r="E678" s="199" t="str">
        <f>IF(F678&lt;&gt;"","Matchweek " &amp; FixtureCalc!AK675,"")</f>
        <v/>
      </c>
      <c r="F678" s="199" t="str">
        <f>FixtureCalc!AL675</f>
        <v/>
      </c>
      <c r="G678" s="289" t="str">
        <f>FixtureCalc!AM675</f>
        <v/>
      </c>
      <c r="H678" s="91"/>
      <c r="I678" s="171" t="str">
        <f t="shared" si="20"/>
        <v/>
      </c>
      <c r="J678" s="91"/>
      <c r="K678" s="294" t="str">
        <f>FixtureCalc!AN675</f>
        <v/>
      </c>
      <c r="L678" s="199" t="str">
        <f>IFERROR(INDEX(FixtureCalc!$AX$4:$AX$83,MATCH(FixtureCalc!AM675,FixtureCalc!$AW$4:$AW$83,0),1),"")</f>
        <v/>
      </c>
      <c r="M678" s="39"/>
    </row>
    <row r="679" spans="2:13" ht="20.100000000000001" customHeight="1" x14ac:dyDescent="0.25">
      <c r="B679" s="13"/>
      <c r="C679" s="98"/>
      <c r="D679" s="171" t="str">
        <f t="shared" si="21"/>
        <v/>
      </c>
      <c r="E679" s="199" t="str">
        <f>IF(F679&lt;&gt;"","Matchweek " &amp; FixtureCalc!AK676,"")</f>
        <v/>
      </c>
      <c r="F679" s="199" t="str">
        <f>FixtureCalc!AL676</f>
        <v/>
      </c>
      <c r="G679" s="289" t="str">
        <f>FixtureCalc!AM676</f>
        <v/>
      </c>
      <c r="H679" s="91"/>
      <c r="I679" s="171" t="str">
        <f t="shared" si="20"/>
        <v/>
      </c>
      <c r="J679" s="91"/>
      <c r="K679" s="294" t="str">
        <f>FixtureCalc!AN676</f>
        <v/>
      </c>
      <c r="L679" s="199" t="str">
        <f>IFERROR(INDEX(FixtureCalc!$AX$4:$AX$83,MATCH(FixtureCalc!AM676,FixtureCalc!$AW$4:$AW$83,0),1),"")</f>
        <v/>
      </c>
      <c r="M679" s="39"/>
    </row>
    <row r="680" spans="2:13" ht="20.100000000000001" customHeight="1" x14ac:dyDescent="0.25">
      <c r="B680" s="13"/>
      <c r="C680" s="98"/>
      <c r="D680" s="171" t="str">
        <f t="shared" si="21"/>
        <v/>
      </c>
      <c r="E680" s="199" t="str">
        <f>IF(F680&lt;&gt;"","Matchweek " &amp; FixtureCalc!AK677,"")</f>
        <v/>
      </c>
      <c r="F680" s="199" t="str">
        <f>FixtureCalc!AL677</f>
        <v/>
      </c>
      <c r="G680" s="289" t="str">
        <f>FixtureCalc!AM677</f>
        <v/>
      </c>
      <c r="H680" s="91"/>
      <c r="I680" s="171" t="str">
        <f t="shared" si="20"/>
        <v/>
      </c>
      <c r="J680" s="91"/>
      <c r="K680" s="294" t="str">
        <f>FixtureCalc!AN677</f>
        <v/>
      </c>
      <c r="L680" s="199" t="str">
        <f>IFERROR(INDEX(FixtureCalc!$AX$4:$AX$83,MATCH(FixtureCalc!AM677,FixtureCalc!$AW$4:$AW$83,0),1),"")</f>
        <v/>
      </c>
      <c r="M680" s="39"/>
    </row>
    <row r="681" spans="2:13" ht="20.100000000000001" customHeight="1" x14ac:dyDescent="0.25">
      <c r="B681" s="13"/>
      <c r="C681" s="98"/>
      <c r="D681" s="171" t="str">
        <f t="shared" si="21"/>
        <v/>
      </c>
      <c r="E681" s="199" t="str">
        <f>IF(F681&lt;&gt;"","Matchweek " &amp; FixtureCalc!AK678,"")</f>
        <v/>
      </c>
      <c r="F681" s="199" t="str">
        <f>FixtureCalc!AL678</f>
        <v/>
      </c>
      <c r="G681" s="289" t="str">
        <f>FixtureCalc!AM678</f>
        <v/>
      </c>
      <c r="H681" s="91"/>
      <c r="I681" s="171" t="str">
        <f t="shared" si="20"/>
        <v/>
      </c>
      <c r="J681" s="91"/>
      <c r="K681" s="294" t="str">
        <f>FixtureCalc!AN678</f>
        <v/>
      </c>
      <c r="L681" s="199" t="str">
        <f>IFERROR(INDEX(FixtureCalc!$AX$4:$AX$83,MATCH(FixtureCalc!AM678,FixtureCalc!$AW$4:$AW$83,0),1),"")</f>
        <v/>
      </c>
      <c r="M681" s="39"/>
    </row>
    <row r="682" spans="2:13" ht="20.100000000000001" customHeight="1" x14ac:dyDescent="0.25">
      <c r="B682" s="13"/>
      <c r="C682" s="98"/>
      <c r="D682" s="171" t="str">
        <f t="shared" si="21"/>
        <v/>
      </c>
      <c r="E682" s="199" t="str">
        <f>IF(F682&lt;&gt;"","Matchweek " &amp; FixtureCalc!AK679,"")</f>
        <v/>
      </c>
      <c r="F682" s="199" t="str">
        <f>FixtureCalc!AL679</f>
        <v/>
      </c>
      <c r="G682" s="289" t="str">
        <f>FixtureCalc!AM679</f>
        <v/>
      </c>
      <c r="H682" s="91"/>
      <c r="I682" s="171" t="str">
        <f t="shared" si="20"/>
        <v/>
      </c>
      <c r="J682" s="91"/>
      <c r="K682" s="294" t="str">
        <f>FixtureCalc!AN679</f>
        <v/>
      </c>
      <c r="L682" s="199" t="str">
        <f>IFERROR(INDEX(FixtureCalc!$AX$4:$AX$83,MATCH(FixtureCalc!AM679,FixtureCalc!$AW$4:$AW$83,0),1),"")</f>
        <v/>
      </c>
      <c r="M682" s="39"/>
    </row>
    <row r="683" spans="2:13" ht="20.100000000000001" customHeight="1" x14ac:dyDescent="0.25">
      <c r="B683" s="13"/>
      <c r="C683" s="98"/>
      <c r="D683" s="171" t="str">
        <f t="shared" si="21"/>
        <v/>
      </c>
      <c r="E683" s="199" t="str">
        <f>IF(F683&lt;&gt;"","Matchweek " &amp; FixtureCalc!AK680,"")</f>
        <v/>
      </c>
      <c r="F683" s="199" t="str">
        <f>FixtureCalc!AL680</f>
        <v/>
      </c>
      <c r="G683" s="289" t="str">
        <f>FixtureCalc!AM680</f>
        <v/>
      </c>
      <c r="H683" s="91"/>
      <c r="I683" s="171" t="str">
        <f t="shared" si="20"/>
        <v/>
      </c>
      <c r="J683" s="91"/>
      <c r="K683" s="294" t="str">
        <f>FixtureCalc!AN680</f>
        <v/>
      </c>
      <c r="L683" s="199" t="str">
        <f>IFERROR(INDEX(FixtureCalc!$AX$4:$AX$83,MATCH(FixtureCalc!AM680,FixtureCalc!$AW$4:$AW$83,0),1),"")</f>
        <v/>
      </c>
      <c r="M683" s="39"/>
    </row>
    <row r="684" spans="2:13" ht="20.100000000000001" customHeight="1" x14ac:dyDescent="0.25">
      <c r="B684" s="13"/>
      <c r="C684" s="98"/>
      <c r="D684" s="171" t="str">
        <f t="shared" si="21"/>
        <v/>
      </c>
      <c r="E684" s="199" t="str">
        <f>IF(F684&lt;&gt;"","Matchweek " &amp; FixtureCalc!AK681,"")</f>
        <v/>
      </c>
      <c r="F684" s="199" t="str">
        <f>FixtureCalc!AL681</f>
        <v/>
      </c>
      <c r="G684" s="289" t="str">
        <f>FixtureCalc!AM681</f>
        <v/>
      </c>
      <c r="H684" s="91"/>
      <c r="I684" s="171" t="str">
        <f t="shared" si="20"/>
        <v/>
      </c>
      <c r="J684" s="91"/>
      <c r="K684" s="294" t="str">
        <f>FixtureCalc!AN681</f>
        <v/>
      </c>
      <c r="L684" s="199" t="str">
        <f>IFERROR(INDEX(FixtureCalc!$AX$4:$AX$83,MATCH(FixtureCalc!AM681,FixtureCalc!$AW$4:$AW$83,0),1),"")</f>
        <v/>
      </c>
      <c r="M684" s="39"/>
    </row>
    <row r="685" spans="2:13" ht="20.100000000000001" customHeight="1" x14ac:dyDescent="0.25">
      <c r="B685" s="13"/>
      <c r="C685" s="98"/>
      <c r="D685" s="171" t="str">
        <f t="shared" si="21"/>
        <v/>
      </c>
      <c r="E685" s="199" t="str">
        <f>IF(F685&lt;&gt;"","Matchweek " &amp; FixtureCalc!AK682,"")</f>
        <v/>
      </c>
      <c r="F685" s="199" t="str">
        <f>FixtureCalc!AL682</f>
        <v/>
      </c>
      <c r="G685" s="289" t="str">
        <f>FixtureCalc!AM682</f>
        <v/>
      </c>
      <c r="H685" s="91"/>
      <c r="I685" s="171" t="str">
        <f t="shared" si="20"/>
        <v/>
      </c>
      <c r="J685" s="91"/>
      <c r="K685" s="294" t="str">
        <f>FixtureCalc!AN682</f>
        <v/>
      </c>
      <c r="L685" s="199" t="str">
        <f>IFERROR(INDEX(FixtureCalc!$AX$4:$AX$83,MATCH(FixtureCalc!AM682,FixtureCalc!$AW$4:$AW$83,0),1),"")</f>
        <v/>
      </c>
      <c r="M685" s="39"/>
    </row>
    <row r="686" spans="2:13" ht="20.100000000000001" customHeight="1" x14ac:dyDescent="0.25">
      <c r="B686" s="13"/>
      <c r="C686" s="98"/>
      <c r="D686" s="171" t="str">
        <f t="shared" si="21"/>
        <v/>
      </c>
      <c r="E686" s="199" t="str">
        <f>IF(F686&lt;&gt;"","Matchweek " &amp; FixtureCalc!AK683,"")</f>
        <v/>
      </c>
      <c r="F686" s="199" t="str">
        <f>FixtureCalc!AL683</f>
        <v/>
      </c>
      <c r="G686" s="289" t="str">
        <f>FixtureCalc!AM683</f>
        <v/>
      </c>
      <c r="H686" s="91"/>
      <c r="I686" s="171" t="str">
        <f t="shared" si="20"/>
        <v/>
      </c>
      <c r="J686" s="91"/>
      <c r="K686" s="294" t="str">
        <f>FixtureCalc!AN683</f>
        <v/>
      </c>
      <c r="L686" s="199" t="str">
        <f>IFERROR(INDEX(FixtureCalc!$AX$4:$AX$83,MATCH(FixtureCalc!AM683,FixtureCalc!$AW$4:$AW$83,0),1),"")</f>
        <v/>
      </c>
      <c r="M686" s="39"/>
    </row>
    <row r="687" spans="2:13" ht="20.100000000000001" customHeight="1" x14ac:dyDescent="0.25">
      <c r="B687" s="13"/>
      <c r="C687" s="98"/>
      <c r="D687" s="171" t="str">
        <f t="shared" si="21"/>
        <v/>
      </c>
      <c r="E687" s="199" t="str">
        <f>IF(F687&lt;&gt;"","Matchweek " &amp; FixtureCalc!AK684,"")</f>
        <v/>
      </c>
      <c r="F687" s="199" t="str">
        <f>FixtureCalc!AL684</f>
        <v/>
      </c>
      <c r="G687" s="289" t="str">
        <f>FixtureCalc!AM684</f>
        <v/>
      </c>
      <c r="H687" s="91"/>
      <c r="I687" s="171" t="str">
        <f t="shared" si="20"/>
        <v/>
      </c>
      <c r="J687" s="91"/>
      <c r="K687" s="294" t="str">
        <f>FixtureCalc!AN684</f>
        <v/>
      </c>
      <c r="L687" s="199" t="str">
        <f>IFERROR(INDEX(FixtureCalc!$AX$4:$AX$83,MATCH(FixtureCalc!AM684,FixtureCalc!$AW$4:$AW$83,0),1),"")</f>
        <v/>
      </c>
      <c r="M687" s="39"/>
    </row>
    <row r="688" spans="2:13" ht="20.100000000000001" customHeight="1" x14ac:dyDescent="0.25">
      <c r="B688" s="13"/>
      <c r="C688" s="98"/>
      <c r="D688" s="171" t="str">
        <f t="shared" si="21"/>
        <v/>
      </c>
      <c r="E688" s="199" t="str">
        <f>IF(F688&lt;&gt;"","Matchweek " &amp; FixtureCalc!AK685,"")</f>
        <v/>
      </c>
      <c r="F688" s="199" t="str">
        <f>FixtureCalc!AL685</f>
        <v/>
      </c>
      <c r="G688" s="289" t="str">
        <f>FixtureCalc!AM685</f>
        <v/>
      </c>
      <c r="H688" s="91"/>
      <c r="I688" s="171" t="str">
        <f t="shared" si="20"/>
        <v/>
      </c>
      <c r="J688" s="91"/>
      <c r="K688" s="294" t="str">
        <f>FixtureCalc!AN685</f>
        <v/>
      </c>
      <c r="L688" s="199" t="str">
        <f>IFERROR(INDEX(FixtureCalc!$AX$4:$AX$83,MATCH(FixtureCalc!AM685,FixtureCalc!$AW$4:$AW$83,0),1),"")</f>
        <v/>
      </c>
      <c r="M688" s="39"/>
    </row>
    <row r="689" spans="2:13" ht="20.100000000000001" customHeight="1" x14ac:dyDescent="0.25">
      <c r="B689" s="13"/>
      <c r="C689" s="98"/>
      <c r="D689" s="171" t="str">
        <f t="shared" si="21"/>
        <v/>
      </c>
      <c r="E689" s="199" t="str">
        <f>IF(F689&lt;&gt;"","Matchweek " &amp; FixtureCalc!AK686,"")</f>
        <v/>
      </c>
      <c r="F689" s="199" t="str">
        <f>FixtureCalc!AL686</f>
        <v/>
      </c>
      <c r="G689" s="289" t="str">
        <f>FixtureCalc!AM686</f>
        <v/>
      </c>
      <c r="H689" s="91"/>
      <c r="I689" s="171" t="str">
        <f t="shared" si="20"/>
        <v/>
      </c>
      <c r="J689" s="91"/>
      <c r="K689" s="294" t="str">
        <f>FixtureCalc!AN686</f>
        <v/>
      </c>
      <c r="L689" s="199" t="str">
        <f>IFERROR(INDEX(FixtureCalc!$AX$4:$AX$83,MATCH(FixtureCalc!AM686,FixtureCalc!$AW$4:$AW$83,0),1),"")</f>
        <v/>
      </c>
      <c r="M689" s="39"/>
    </row>
    <row r="690" spans="2:13" ht="20.100000000000001" customHeight="1" x14ac:dyDescent="0.25">
      <c r="B690" s="13"/>
      <c r="C690" s="98"/>
      <c r="D690" s="171" t="str">
        <f t="shared" si="21"/>
        <v/>
      </c>
      <c r="E690" s="199" t="str">
        <f>IF(F690&lt;&gt;"","Matchweek " &amp; FixtureCalc!AK687,"")</f>
        <v/>
      </c>
      <c r="F690" s="199" t="str">
        <f>FixtureCalc!AL687</f>
        <v/>
      </c>
      <c r="G690" s="289" t="str">
        <f>FixtureCalc!AM687</f>
        <v/>
      </c>
      <c r="H690" s="91"/>
      <c r="I690" s="171" t="str">
        <f t="shared" si="20"/>
        <v/>
      </c>
      <c r="J690" s="91"/>
      <c r="K690" s="294" t="str">
        <f>FixtureCalc!AN687</f>
        <v/>
      </c>
      <c r="L690" s="199" t="str">
        <f>IFERROR(INDEX(FixtureCalc!$AX$4:$AX$83,MATCH(FixtureCalc!AM687,FixtureCalc!$AW$4:$AW$83,0),1),"")</f>
        <v/>
      </c>
      <c r="M690" s="39"/>
    </row>
    <row r="691" spans="2:13" ht="20.100000000000001" customHeight="1" x14ac:dyDescent="0.25">
      <c r="B691" s="13"/>
      <c r="C691" s="98"/>
      <c r="D691" s="171" t="str">
        <f t="shared" si="21"/>
        <v/>
      </c>
      <c r="E691" s="199" t="str">
        <f>IF(F691&lt;&gt;"","Matchweek " &amp; FixtureCalc!AK688,"")</f>
        <v/>
      </c>
      <c r="F691" s="199" t="str">
        <f>FixtureCalc!AL688</f>
        <v/>
      </c>
      <c r="G691" s="289" t="str">
        <f>FixtureCalc!AM688</f>
        <v/>
      </c>
      <c r="H691" s="91"/>
      <c r="I691" s="171" t="str">
        <f t="shared" si="20"/>
        <v/>
      </c>
      <c r="J691" s="91"/>
      <c r="K691" s="294" t="str">
        <f>FixtureCalc!AN688</f>
        <v/>
      </c>
      <c r="L691" s="199" t="str">
        <f>IFERROR(INDEX(FixtureCalc!$AX$4:$AX$83,MATCH(FixtureCalc!AM688,FixtureCalc!$AW$4:$AW$83,0),1),"")</f>
        <v/>
      </c>
      <c r="M691" s="39"/>
    </row>
    <row r="692" spans="2:13" ht="20.100000000000001" customHeight="1" x14ac:dyDescent="0.25">
      <c r="B692" s="13"/>
      <c r="C692" s="98"/>
      <c r="D692" s="171" t="str">
        <f t="shared" si="21"/>
        <v/>
      </c>
      <c r="E692" s="199" t="str">
        <f>IF(F692&lt;&gt;"","Matchweek " &amp; FixtureCalc!AK689,"")</f>
        <v/>
      </c>
      <c r="F692" s="199" t="str">
        <f>FixtureCalc!AL689</f>
        <v/>
      </c>
      <c r="G692" s="289" t="str">
        <f>FixtureCalc!AM689</f>
        <v/>
      </c>
      <c r="H692" s="91"/>
      <c r="I692" s="171" t="str">
        <f t="shared" si="20"/>
        <v/>
      </c>
      <c r="J692" s="91"/>
      <c r="K692" s="294" t="str">
        <f>FixtureCalc!AN689</f>
        <v/>
      </c>
      <c r="L692" s="199" t="str">
        <f>IFERROR(INDEX(FixtureCalc!$AX$4:$AX$83,MATCH(FixtureCalc!AM689,FixtureCalc!$AW$4:$AW$83,0),1),"")</f>
        <v/>
      </c>
      <c r="M692" s="39"/>
    </row>
    <row r="693" spans="2:13" ht="20.100000000000001" customHeight="1" x14ac:dyDescent="0.25">
      <c r="B693" s="13"/>
      <c r="C693" s="98"/>
      <c r="D693" s="171" t="str">
        <f t="shared" si="21"/>
        <v/>
      </c>
      <c r="E693" s="199" t="str">
        <f>IF(F693&lt;&gt;"","Matchweek " &amp; FixtureCalc!AK690,"")</f>
        <v/>
      </c>
      <c r="F693" s="199" t="str">
        <f>FixtureCalc!AL690</f>
        <v/>
      </c>
      <c r="G693" s="289" t="str">
        <f>FixtureCalc!AM690</f>
        <v/>
      </c>
      <c r="H693" s="91"/>
      <c r="I693" s="171" t="str">
        <f t="shared" si="20"/>
        <v/>
      </c>
      <c r="J693" s="91"/>
      <c r="K693" s="294" t="str">
        <f>FixtureCalc!AN690</f>
        <v/>
      </c>
      <c r="L693" s="199" t="str">
        <f>IFERROR(INDEX(FixtureCalc!$AX$4:$AX$83,MATCH(FixtureCalc!AM690,FixtureCalc!$AW$4:$AW$83,0),1),"")</f>
        <v/>
      </c>
      <c r="M693" s="39"/>
    </row>
    <row r="694" spans="2:13" ht="20.100000000000001" customHeight="1" x14ac:dyDescent="0.25">
      <c r="B694" s="13"/>
      <c r="C694" s="98"/>
      <c r="D694" s="171" t="str">
        <f t="shared" si="21"/>
        <v/>
      </c>
      <c r="E694" s="199" t="str">
        <f>IF(F694&lt;&gt;"","Matchweek " &amp; FixtureCalc!AK691,"")</f>
        <v/>
      </c>
      <c r="F694" s="199" t="str">
        <f>FixtureCalc!AL691</f>
        <v/>
      </c>
      <c r="G694" s="289" t="str">
        <f>FixtureCalc!AM691</f>
        <v/>
      </c>
      <c r="H694" s="91"/>
      <c r="I694" s="171" t="str">
        <f t="shared" si="20"/>
        <v/>
      </c>
      <c r="J694" s="91"/>
      <c r="K694" s="294" t="str">
        <f>FixtureCalc!AN691</f>
        <v/>
      </c>
      <c r="L694" s="199" t="str">
        <f>IFERROR(INDEX(FixtureCalc!$AX$4:$AX$83,MATCH(FixtureCalc!AM691,FixtureCalc!$AW$4:$AW$83,0),1),"")</f>
        <v/>
      </c>
      <c r="M694" s="39"/>
    </row>
    <row r="695" spans="2:13" ht="20.100000000000001" customHeight="1" x14ac:dyDescent="0.25">
      <c r="B695" s="13"/>
      <c r="C695" s="98"/>
      <c r="D695" s="171" t="str">
        <f t="shared" si="21"/>
        <v/>
      </c>
      <c r="E695" s="199" t="str">
        <f>IF(F695&lt;&gt;"","Matchweek " &amp; FixtureCalc!AK692,"")</f>
        <v/>
      </c>
      <c r="F695" s="199" t="str">
        <f>FixtureCalc!AL692</f>
        <v/>
      </c>
      <c r="G695" s="289" t="str">
        <f>FixtureCalc!AM692</f>
        <v/>
      </c>
      <c r="H695" s="91"/>
      <c r="I695" s="171" t="str">
        <f t="shared" si="20"/>
        <v/>
      </c>
      <c r="J695" s="91"/>
      <c r="K695" s="294" t="str">
        <f>FixtureCalc!AN692</f>
        <v/>
      </c>
      <c r="L695" s="199" t="str">
        <f>IFERROR(INDEX(FixtureCalc!$AX$4:$AX$83,MATCH(FixtureCalc!AM692,FixtureCalc!$AW$4:$AW$83,0),1),"")</f>
        <v/>
      </c>
      <c r="M695" s="39"/>
    </row>
    <row r="696" spans="2:13" ht="20.100000000000001" customHeight="1" x14ac:dyDescent="0.25">
      <c r="B696" s="13"/>
      <c r="C696" s="98"/>
      <c r="D696" s="171" t="str">
        <f t="shared" si="21"/>
        <v/>
      </c>
      <c r="E696" s="199" t="str">
        <f>IF(F696&lt;&gt;"","Matchweek " &amp; FixtureCalc!AK693,"")</f>
        <v/>
      </c>
      <c r="F696" s="199" t="str">
        <f>FixtureCalc!AL693</f>
        <v/>
      </c>
      <c r="G696" s="289" t="str">
        <f>FixtureCalc!AM693</f>
        <v/>
      </c>
      <c r="H696" s="91"/>
      <c r="I696" s="171" t="str">
        <f t="shared" si="20"/>
        <v/>
      </c>
      <c r="J696" s="91"/>
      <c r="K696" s="294" t="str">
        <f>FixtureCalc!AN693</f>
        <v/>
      </c>
      <c r="L696" s="199" t="str">
        <f>IFERROR(INDEX(FixtureCalc!$AX$4:$AX$83,MATCH(FixtureCalc!AM693,FixtureCalc!$AW$4:$AW$83,0),1),"")</f>
        <v/>
      </c>
      <c r="M696" s="39"/>
    </row>
    <row r="697" spans="2:13" ht="20.100000000000001" customHeight="1" x14ac:dyDescent="0.25">
      <c r="B697" s="13"/>
      <c r="C697" s="98"/>
      <c r="D697" s="171" t="str">
        <f t="shared" si="21"/>
        <v/>
      </c>
      <c r="E697" s="199" t="str">
        <f>IF(F697&lt;&gt;"","Matchweek " &amp; FixtureCalc!AK694,"")</f>
        <v/>
      </c>
      <c r="F697" s="199" t="str">
        <f>FixtureCalc!AL694</f>
        <v/>
      </c>
      <c r="G697" s="289" t="str">
        <f>FixtureCalc!AM694</f>
        <v/>
      </c>
      <c r="H697" s="91"/>
      <c r="I697" s="171" t="str">
        <f t="shared" si="20"/>
        <v/>
      </c>
      <c r="J697" s="91"/>
      <c r="K697" s="294" t="str">
        <f>FixtureCalc!AN694</f>
        <v/>
      </c>
      <c r="L697" s="199" t="str">
        <f>IFERROR(INDEX(FixtureCalc!$AX$4:$AX$83,MATCH(FixtureCalc!AM694,FixtureCalc!$AW$4:$AW$83,0),1),"")</f>
        <v/>
      </c>
      <c r="M697" s="39"/>
    </row>
    <row r="698" spans="2:13" ht="20.100000000000001" customHeight="1" x14ac:dyDescent="0.25">
      <c r="B698" s="13"/>
      <c r="C698" s="98"/>
      <c r="D698" s="171" t="str">
        <f t="shared" si="21"/>
        <v/>
      </c>
      <c r="E698" s="199" t="str">
        <f>IF(F698&lt;&gt;"","Matchweek " &amp; FixtureCalc!AK695,"")</f>
        <v/>
      </c>
      <c r="F698" s="199" t="str">
        <f>FixtureCalc!AL695</f>
        <v/>
      </c>
      <c r="G698" s="289" t="str">
        <f>FixtureCalc!AM695</f>
        <v/>
      </c>
      <c r="H698" s="91"/>
      <c r="I698" s="171" t="str">
        <f t="shared" si="20"/>
        <v/>
      </c>
      <c r="J698" s="91"/>
      <c r="K698" s="294" t="str">
        <f>FixtureCalc!AN695</f>
        <v/>
      </c>
      <c r="L698" s="199" t="str">
        <f>IFERROR(INDEX(FixtureCalc!$AX$4:$AX$83,MATCH(FixtureCalc!AM695,FixtureCalc!$AW$4:$AW$83,0),1),"")</f>
        <v/>
      </c>
      <c r="M698" s="39"/>
    </row>
    <row r="699" spans="2:13" ht="20.100000000000001" customHeight="1" x14ac:dyDescent="0.25">
      <c r="B699" s="13"/>
      <c r="C699" s="98"/>
      <c r="D699" s="171" t="str">
        <f t="shared" si="21"/>
        <v/>
      </c>
      <c r="E699" s="199" t="str">
        <f>IF(F699&lt;&gt;"","Matchweek " &amp; FixtureCalc!AK696,"")</f>
        <v/>
      </c>
      <c r="F699" s="199" t="str">
        <f>FixtureCalc!AL696</f>
        <v/>
      </c>
      <c r="G699" s="289" t="str">
        <f>FixtureCalc!AM696</f>
        <v/>
      </c>
      <c r="H699" s="91"/>
      <c r="I699" s="171" t="str">
        <f t="shared" si="20"/>
        <v/>
      </c>
      <c r="J699" s="91"/>
      <c r="K699" s="294" t="str">
        <f>FixtureCalc!AN696</f>
        <v/>
      </c>
      <c r="L699" s="199" t="str">
        <f>IFERROR(INDEX(FixtureCalc!$AX$4:$AX$83,MATCH(FixtureCalc!AM696,FixtureCalc!$AW$4:$AW$83,0),1),"")</f>
        <v/>
      </c>
      <c r="M699" s="39"/>
    </row>
    <row r="700" spans="2:13" ht="20.100000000000001" customHeight="1" x14ac:dyDescent="0.25">
      <c r="B700" s="13"/>
      <c r="C700" s="98"/>
      <c r="D700" s="171" t="str">
        <f t="shared" si="21"/>
        <v/>
      </c>
      <c r="E700" s="199" t="str">
        <f>IF(F700&lt;&gt;"","Matchweek " &amp; FixtureCalc!AK697,"")</f>
        <v/>
      </c>
      <c r="F700" s="199" t="str">
        <f>FixtureCalc!AL697</f>
        <v/>
      </c>
      <c r="G700" s="289" t="str">
        <f>FixtureCalc!AM697</f>
        <v/>
      </c>
      <c r="H700" s="91"/>
      <c r="I700" s="171" t="str">
        <f t="shared" si="20"/>
        <v/>
      </c>
      <c r="J700" s="91"/>
      <c r="K700" s="294" t="str">
        <f>FixtureCalc!AN697</f>
        <v/>
      </c>
      <c r="L700" s="199" t="str">
        <f>IFERROR(INDEX(FixtureCalc!$AX$4:$AX$83,MATCH(FixtureCalc!AM697,FixtureCalc!$AW$4:$AW$83,0),1),"")</f>
        <v/>
      </c>
      <c r="M700" s="39"/>
    </row>
    <row r="701" spans="2:13" ht="20.100000000000001" customHeight="1" x14ac:dyDescent="0.25">
      <c r="B701" s="13"/>
      <c r="C701" s="98"/>
      <c r="D701" s="171" t="str">
        <f t="shared" si="21"/>
        <v/>
      </c>
      <c r="E701" s="199" t="str">
        <f>IF(F701&lt;&gt;"","Matchweek " &amp; FixtureCalc!AK698,"")</f>
        <v/>
      </c>
      <c r="F701" s="199" t="str">
        <f>FixtureCalc!AL698</f>
        <v/>
      </c>
      <c r="G701" s="289" t="str">
        <f>FixtureCalc!AM698</f>
        <v/>
      </c>
      <c r="H701" s="91"/>
      <c r="I701" s="171" t="str">
        <f t="shared" si="20"/>
        <v/>
      </c>
      <c r="J701" s="91"/>
      <c r="K701" s="294" t="str">
        <f>FixtureCalc!AN698</f>
        <v/>
      </c>
      <c r="L701" s="199" t="str">
        <f>IFERROR(INDEX(FixtureCalc!$AX$4:$AX$83,MATCH(FixtureCalc!AM698,FixtureCalc!$AW$4:$AW$83,0),1),"")</f>
        <v/>
      </c>
      <c r="M701" s="39"/>
    </row>
    <row r="702" spans="2:13" ht="20.100000000000001" customHeight="1" x14ac:dyDescent="0.25">
      <c r="B702" s="13"/>
      <c r="C702" s="98"/>
      <c r="D702" s="171" t="str">
        <f t="shared" si="21"/>
        <v/>
      </c>
      <c r="E702" s="199" t="str">
        <f>IF(F702&lt;&gt;"","Matchweek " &amp; FixtureCalc!AK699,"")</f>
        <v/>
      </c>
      <c r="F702" s="199" t="str">
        <f>FixtureCalc!AL699</f>
        <v/>
      </c>
      <c r="G702" s="289" t="str">
        <f>FixtureCalc!AM699</f>
        <v/>
      </c>
      <c r="H702" s="91"/>
      <c r="I702" s="171" t="str">
        <f t="shared" si="20"/>
        <v/>
      </c>
      <c r="J702" s="91"/>
      <c r="K702" s="294" t="str">
        <f>FixtureCalc!AN699</f>
        <v/>
      </c>
      <c r="L702" s="199" t="str">
        <f>IFERROR(INDEX(FixtureCalc!$AX$4:$AX$83,MATCH(FixtureCalc!AM699,FixtureCalc!$AW$4:$AW$83,0),1),"")</f>
        <v/>
      </c>
      <c r="M702" s="39"/>
    </row>
    <row r="703" spans="2:13" ht="20.100000000000001" customHeight="1" x14ac:dyDescent="0.25">
      <c r="B703" s="13"/>
      <c r="C703" s="98"/>
      <c r="D703" s="171" t="str">
        <f t="shared" si="21"/>
        <v/>
      </c>
      <c r="E703" s="199" t="str">
        <f>IF(F703&lt;&gt;"","Matchweek " &amp; FixtureCalc!AK700,"")</f>
        <v/>
      </c>
      <c r="F703" s="199" t="str">
        <f>FixtureCalc!AL700</f>
        <v/>
      </c>
      <c r="G703" s="289" t="str">
        <f>FixtureCalc!AM700</f>
        <v/>
      </c>
      <c r="H703" s="91"/>
      <c r="I703" s="171" t="str">
        <f t="shared" si="20"/>
        <v/>
      </c>
      <c r="J703" s="91"/>
      <c r="K703" s="294" t="str">
        <f>FixtureCalc!AN700</f>
        <v/>
      </c>
      <c r="L703" s="199" t="str">
        <f>IFERROR(INDEX(FixtureCalc!$AX$4:$AX$83,MATCH(FixtureCalc!AM700,FixtureCalc!$AW$4:$AW$83,0),1),"")</f>
        <v/>
      </c>
      <c r="M703" s="39"/>
    </row>
    <row r="704" spans="2:13" ht="20.100000000000001" customHeight="1" x14ac:dyDescent="0.25">
      <c r="B704" s="13"/>
      <c r="C704" s="98"/>
      <c r="D704" s="171" t="str">
        <f t="shared" si="21"/>
        <v/>
      </c>
      <c r="E704" s="199" t="str">
        <f>IF(F704&lt;&gt;"","Matchweek " &amp; FixtureCalc!AK701,"")</f>
        <v/>
      </c>
      <c r="F704" s="199" t="str">
        <f>FixtureCalc!AL701</f>
        <v/>
      </c>
      <c r="G704" s="289" t="str">
        <f>FixtureCalc!AM701</f>
        <v/>
      </c>
      <c r="H704" s="91"/>
      <c r="I704" s="171" t="str">
        <f t="shared" si="20"/>
        <v/>
      </c>
      <c r="J704" s="91"/>
      <c r="K704" s="294" t="str">
        <f>FixtureCalc!AN701</f>
        <v/>
      </c>
      <c r="L704" s="199" t="str">
        <f>IFERROR(INDEX(FixtureCalc!$AX$4:$AX$83,MATCH(FixtureCalc!AM701,FixtureCalc!$AW$4:$AW$83,0),1),"")</f>
        <v/>
      </c>
      <c r="M704" s="39"/>
    </row>
    <row r="705" spans="2:13" ht="20.100000000000001" customHeight="1" x14ac:dyDescent="0.25">
      <c r="B705" s="13"/>
      <c r="C705" s="98"/>
      <c r="D705" s="171" t="str">
        <f t="shared" si="21"/>
        <v/>
      </c>
      <c r="E705" s="199" t="str">
        <f>IF(F705&lt;&gt;"","Matchweek " &amp; FixtureCalc!AK702,"")</f>
        <v/>
      </c>
      <c r="F705" s="199" t="str">
        <f>FixtureCalc!AL702</f>
        <v/>
      </c>
      <c r="G705" s="289" t="str">
        <f>FixtureCalc!AM702</f>
        <v/>
      </c>
      <c r="H705" s="91"/>
      <c r="I705" s="171" t="str">
        <f t="shared" si="20"/>
        <v/>
      </c>
      <c r="J705" s="91"/>
      <c r="K705" s="294" t="str">
        <f>FixtureCalc!AN702</f>
        <v/>
      </c>
      <c r="L705" s="199" t="str">
        <f>IFERROR(INDEX(FixtureCalc!$AX$4:$AX$83,MATCH(FixtureCalc!AM702,FixtureCalc!$AW$4:$AW$83,0),1),"")</f>
        <v/>
      </c>
      <c r="M705" s="39"/>
    </row>
    <row r="706" spans="2:13" ht="20.100000000000001" customHeight="1" x14ac:dyDescent="0.25">
      <c r="B706" s="13"/>
      <c r="C706" s="98"/>
      <c r="D706" s="171" t="str">
        <f t="shared" si="21"/>
        <v/>
      </c>
      <c r="E706" s="199" t="str">
        <f>IF(F706&lt;&gt;"","Matchweek " &amp; FixtureCalc!AK703,"")</f>
        <v/>
      </c>
      <c r="F706" s="199" t="str">
        <f>FixtureCalc!AL703</f>
        <v/>
      </c>
      <c r="G706" s="289" t="str">
        <f>FixtureCalc!AM703</f>
        <v/>
      </c>
      <c r="H706" s="91"/>
      <c r="I706" s="171" t="str">
        <f t="shared" si="20"/>
        <v/>
      </c>
      <c r="J706" s="91"/>
      <c r="K706" s="294" t="str">
        <f>FixtureCalc!AN703</f>
        <v/>
      </c>
      <c r="L706" s="199" t="str">
        <f>IFERROR(INDEX(FixtureCalc!$AX$4:$AX$83,MATCH(FixtureCalc!AM703,FixtureCalc!$AW$4:$AW$83,0),1),"")</f>
        <v/>
      </c>
      <c r="M706" s="39"/>
    </row>
    <row r="707" spans="2:13" ht="20.100000000000001" customHeight="1" x14ac:dyDescent="0.25">
      <c r="B707" s="13"/>
      <c r="C707" s="98"/>
      <c r="D707" s="171" t="str">
        <f t="shared" si="21"/>
        <v/>
      </c>
      <c r="E707" s="199" t="str">
        <f>IF(F707&lt;&gt;"","Matchweek " &amp; FixtureCalc!AK704,"")</f>
        <v/>
      </c>
      <c r="F707" s="199" t="str">
        <f>FixtureCalc!AL704</f>
        <v/>
      </c>
      <c r="G707" s="289" t="str">
        <f>FixtureCalc!AM704</f>
        <v/>
      </c>
      <c r="H707" s="91"/>
      <c r="I707" s="171" t="str">
        <f t="shared" si="20"/>
        <v/>
      </c>
      <c r="J707" s="91"/>
      <c r="K707" s="294" t="str">
        <f>FixtureCalc!AN704</f>
        <v/>
      </c>
      <c r="L707" s="199" t="str">
        <f>IFERROR(INDEX(FixtureCalc!$AX$4:$AX$83,MATCH(FixtureCalc!AM704,FixtureCalc!$AW$4:$AW$83,0),1),"")</f>
        <v/>
      </c>
      <c r="M707" s="39"/>
    </row>
    <row r="708" spans="2:13" ht="20.100000000000001" customHeight="1" x14ac:dyDescent="0.25">
      <c r="B708" s="13"/>
      <c r="C708" s="98"/>
      <c r="D708" s="171" t="str">
        <f t="shared" si="21"/>
        <v/>
      </c>
      <c r="E708" s="199" t="str">
        <f>IF(F708&lt;&gt;"","Matchweek " &amp; FixtureCalc!AK705,"")</f>
        <v/>
      </c>
      <c r="F708" s="199" t="str">
        <f>FixtureCalc!AL705</f>
        <v/>
      </c>
      <c r="G708" s="289" t="str">
        <f>FixtureCalc!AM705</f>
        <v/>
      </c>
      <c r="H708" s="91"/>
      <c r="I708" s="171" t="str">
        <f t="shared" si="20"/>
        <v/>
      </c>
      <c r="J708" s="91"/>
      <c r="K708" s="294" t="str">
        <f>FixtureCalc!AN705</f>
        <v/>
      </c>
      <c r="L708" s="199" t="str">
        <f>IFERROR(INDEX(FixtureCalc!$AX$4:$AX$83,MATCH(FixtureCalc!AM705,FixtureCalc!$AW$4:$AW$83,0),1),"")</f>
        <v/>
      </c>
      <c r="M708" s="39"/>
    </row>
    <row r="709" spans="2:13" ht="20.100000000000001" customHeight="1" x14ac:dyDescent="0.25">
      <c r="B709" s="13"/>
      <c r="C709" s="98"/>
      <c r="D709" s="171" t="str">
        <f t="shared" si="21"/>
        <v/>
      </c>
      <c r="E709" s="199" t="str">
        <f>IF(F709&lt;&gt;"","Matchweek " &amp; FixtureCalc!AK706,"")</f>
        <v/>
      </c>
      <c r="F709" s="199" t="str">
        <f>FixtureCalc!AL706</f>
        <v/>
      </c>
      <c r="G709" s="289" t="str">
        <f>FixtureCalc!AM706</f>
        <v/>
      </c>
      <c r="H709" s="91"/>
      <c r="I709" s="171" t="str">
        <f t="shared" si="20"/>
        <v/>
      </c>
      <c r="J709" s="91"/>
      <c r="K709" s="294" t="str">
        <f>FixtureCalc!AN706</f>
        <v/>
      </c>
      <c r="L709" s="199" t="str">
        <f>IFERROR(INDEX(FixtureCalc!$AX$4:$AX$83,MATCH(FixtureCalc!AM706,FixtureCalc!$AW$4:$AW$83,0),1),"")</f>
        <v/>
      </c>
      <c r="M709" s="39"/>
    </row>
    <row r="710" spans="2:13" ht="20.100000000000001" customHeight="1" x14ac:dyDescent="0.25">
      <c r="B710" s="13"/>
      <c r="C710" s="98"/>
      <c r="D710" s="171" t="str">
        <f t="shared" si="21"/>
        <v/>
      </c>
      <c r="E710" s="199" t="str">
        <f>IF(F710&lt;&gt;"","Matchweek " &amp; FixtureCalc!AK707,"")</f>
        <v/>
      </c>
      <c r="F710" s="199" t="str">
        <f>FixtureCalc!AL707</f>
        <v/>
      </c>
      <c r="G710" s="289" t="str">
        <f>FixtureCalc!AM707</f>
        <v/>
      </c>
      <c r="H710" s="91"/>
      <c r="I710" s="171" t="str">
        <f t="shared" si="20"/>
        <v/>
      </c>
      <c r="J710" s="91"/>
      <c r="K710" s="294" t="str">
        <f>FixtureCalc!AN707</f>
        <v/>
      </c>
      <c r="L710" s="199" t="str">
        <f>IFERROR(INDEX(FixtureCalc!$AX$4:$AX$83,MATCH(FixtureCalc!AM707,FixtureCalc!$AW$4:$AW$83,0),1),"")</f>
        <v/>
      </c>
      <c r="M710" s="39"/>
    </row>
    <row r="711" spans="2:13" ht="20.100000000000001" customHeight="1" x14ac:dyDescent="0.25">
      <c r="B711" s="13"/>
      <c r="C711" s="98"/>
      <c r="D711" s="171" t="str">
        <f t="shared" si="21"/>
        <v/>
      </c>
      <c r="E711" s="199" t="str">
        <f>IF(F711&lt;&gt;"","Matchweek " &amp; FixtureCalc!AK708,"")</f>
        <v/>
      </c>
      <c r="F711" s="199" t="str">
        <f>FixtureCalc!AL708</f>
        <v/>
      </c>
      <c r="G711" s="289" t="str">
        <f>FixtureCalc!AM708</f>
        <v/>
      </c>
      <c r="H711" s="91"/>
      <c r="I711" s="171" t="str">
        <f t="shared" ref="I711:I774" si="22">IFERROR(IF(LEN(E711)=0,"","-"),"")</f>
        <v/>
      </c>
      <c r="J711" s="91"/>
      <c r="K711" s="294" t="str">
        <f>FixtureCalc!AN708</f>
        <v/>
      </c>
      <c r="L711" s="199" t="str">
        <f>IFERROR(INDEX(FixtureCalc!$AX$4:$AX$83,MATCH(FixtureCalc!AM708,FixtureCalc!$AW$4:$AW$83,0),1),"")</f>
        <v/>
      </c>
      <c r="M711" s="39"/>
    </row>
    <row r="712" spans="2:13" ht="20.100000000000001" customHeight="1" x14ac:dyDescent="0.25">
      <c r="B712" s="13"/>
      <c r="C712" s="98"/>
      <c r="D712" s="171" t="str">
        <f t="shared" ref="D712:D775" si="23">IF(C712&gt;0,INDEX($W$8:$W$14,WEEKDAY(C712,2),1),"")</f>
        <v/>
      </c>
      <c r="E712" s="199" t="str">
        <f>IF(F712&lt;&gt;"","Matchweek " &amp; FixtureCalc!AK709,"")</f>
        <v/>
      </c>
      <c r="F712" s="199" t="str">
        <f>FixtureCalc!AL709</f>
        <v/>
      </c>
      <c r="G712" s="289" t="str">
        <f>FixtureCalc!AM709</f>
        <v/>
      </c>
      <c r="H712" s="91"/>
      <c r="I712" s="171" t="str">
        <f t="shared" si="22"/>
        <v/>
      </c>
      <c r="J712" s="91"/>
      <c r="K712" s="294" t="str">
        <f>FixtureCalc!AN709</f>
        <v/>
      </c>
      <c r="L712" s="199" t="str">
        <f>IFERROR(INDEX(FixtureCalc!$AX$4:$AX$83,MATCH(FixtureCalc!AM709,FixtureCalc!$AW$4:$AW$83,0),1),"")</f>
        <v/>
      </c>
      <c r="M712" s="39"/>
    </row>
    <row r="713" spans="2:13" ht="20.100000000000001" customHeight="1" x14ac:dyDescent="0.25">
      <c r="B713" s="13"/>
      <c r="C713" s="98"/>
      <c r="D713" s="171" t="str">
        <f t="shared" si="23"/>
        <v/>
      </c>
      <c r="E713" s="199" t="str">
        <f>IF(F713&lt;&gt;"","Matchweek " &amp; FixtureCalc!AK710,"")</f>
        <v/>
      </c>
      <c r="F713" s="199" t="str">
        <f>FixtureCalc!AL710</f>
        <v/>
      </c>
      <c r="G713" s="289" t="str">
        <f>FixtureCalc!AM710</f>
        <v/>
      </c>
      <c r="H713" s="91"/>
      <c r="I713" s="171" t="str">
        <f t="shared" si="22"/>
        <v/>
      </c>
      <c r="J713" s="91"/>
      <c r="K713" s="294" t="str">
        <f>FixtureCalc!AN710</f>
        <v/>
      </c>
      <c r="L713" s="199" t="str">
        <f>IFERROR(INDEX(FixtureCalc!$AX$4:$AX$83,MATCH(FixtureCalc!AM710,FixtureCalc!$AW$4:$AW$83,0),1),"")</f>
        <v/>
      </c>
      <c r="M713" s="39"/>
    </row>
    <row r="714" spans="2:13" ht="20.100000000000001" customHeight="1" x14ac:dyDescent="0.25">
      <c r="B714" s="13"/>
      <c r="C714" s="98"/>
      <c r="D714" s="171" t="str">
        <f t="shared" si="23"/>
        <v/>
      </c>
      <c r="E714" s="199" t="str">
        <f>IF(F714&lt;&gt;"","Matchweek " &amp; FixtureCalc!AK711,"")</f>
        <v/>
      </c>
      <c r="F714" s="199" t="str">
        <f>FixtureCalc!AL711</f>
        <v/>
      </c>
      <c r="G714" s="289" t="str">
        <f>FixtureCalc!AM711</f>
        <v/>
      </c>
      <c r="H714" s="91"/>
      <c r="I714" s="171" t="str">
        <f t="shared" si="22"/>
        <v/>
      </c>
      <c r="J714" s="91"/>
      <c r="K714" s="294" t="str">
        <f>FixtureCalc!AN711</f>
        <v/>
      </c>
      <c r="L714" s="199" t="str">
        <f>IFERROR(INDEX(FixtureCalc!$AX$4:$AX$83,MATCH(FixtureCalc!AM711,FixtureCalc!$AW$4:$AW$83,0),1),"")</f>
        <v/>
      </c>
      <c r="M714" s="39"/>
    </row>
    <row r="715" spans="2:13" ht="20.100000000000001" customHeight="1" x14ac:dyDescent="0.25">
      <c r="B715" s="13"/>
      <c r="C715" s="98"/>
      <c r="D715" s="171" t="str">
        <f t="shared" si="23"/>
        <v/>
      </c>
      <c r="E715" s="199" t="str">
        <f>IF(F715&lt;&gt;"","Matchweek " &amp; FixtureCalc!AK712,"")</f>
        <v/>
      </c>
      <c r="F715" s="199" t="str">
        <f>FixtureCalc!AL712</f>
        <v/>
      </c>
      <c r="G715" s="289" t="str">
        <f>FixtureCalc!AM712</f>
        <v/>
      </c>
      <c r="H715" s="91"/>
      <c r="I715" s="171" t="str">
        <f t="shared" si="22"/>
        <v/>
      </c>
      <c r="J715" s="91"/>
      <c r="K715" s="294" t="str">
        <f>FixtureCalc!AN712</f>
        <v/>
      </c>
      <c r="L715" s="199" t="str">
        <f>IFERROR(INDEX(FixtureCalc!$AX$4:$AX$83,MATCH(FixtureCalc!AM712,FixtureCalc!$AW$4:$AW$83,0),1),"")</f>
        <v/>
      </c>
      <c r="M715" s="39"/>
    </row>
    <row r="716" spans="2:13" ht="20.100000000000001" customHeight="1" x14ac:dyDescent="0.25">
      <c r="B716" s="13"/>
      <c r="C716" s="98"/>
      <c r="D716" s="171" t="str">
        <f t="shared" si="23"/>
        <v/>
      </c>
      <c r="E716" s="199" t="str">
        <f>IF(F716&lt;&gt;"","Matchweek " &amp; FixtureCalc!AK713,"")</f>
        <v/>
      </c>
      <c r="F716" s="199" t="str">
        <f>FixtureCalc!AL713</f>
        <v/>
      </c>
      <c r="G716" s="289" t="str">
        <f>FixtureCalc!AM713</f>
        <v/>
      </c>
      <c r="H716" s="91"/>
      <c r="I716" s="171" t="str">
        <f t="shared" si="22"/>
        <v/>
      </c>
      <c r="J716" s="91"/>
      <c r="K716" s="294" t="str">
        <f>FixtureCalc!AN713</f>
        <v/>
      </c>
      <c r="L716" s="199" t="str">
        <f>IFERROR(INDEX(FixtureCalc!$AX$4:$AX$83,MATCH(FixtureCalc!AM713,FixtureCalc!$AW$4:$AW$83,0),1),"")</f>
        <v/>
      </c>
      <c r="M716" s="39"/>
    </row>
    <row r="717" spans="2:13" ht="20.100000000000001" customHeight="1" x14ac:dyDescent="0.25">
      <c r="B717" s="13"/>
      <c r="C717" s="98"/>
      <c r="D717" s="171" t="str">
        <f t="shared" si="23"/>
        <v/>
      </c>
      <c r="E717" s="199" t="str">
        <f>IF(F717&lt;&gt;"","Matchweek " &amp; FixtureCalc!AK714,"")</f>
        <v/>
      </c>
      <c r="F717" s="199" t="str">
        <f>FixtureCalc!AL714</f>
        <v/>
      </c>
      <c r="G717" s="289" t="str">
        <f>FixtureCalc!AM714</f>
        <v/>
      </c>
      <c r="H717" s="91"/>
      <c r="I717" s="171" t="str">
        <f t="shared" si="22"/>
        <v/>
      </c>
      <c r="J717" s="91"/>
      <c r="K717" s="294" t="str">
        <f>FixtureCalc!AN714</f>
        <v/>
      </c>
      <c r="L717" s="199" t="str">
        <f>IFERROR(INDEX(FixtureCalc!$AX$4:$AX$83,MATCH(FixtureCalc!AM714,FixtureCalc!$AW$4:$AW$83,0),1),"")</f>
        <v/>
      </c>
      <c r="M717" s="39"/>
    </row>
    <row r="718" spans="2:13" ht="20.100000000000001" customHeight="1" x14ac:dyDescent="0.25">
      <c r="B718" s="13"/>
      <c r="C718" s="98"/>
      <c r="D718" s="171" t="str">
        <f t="shared" si="23"/>
        <v/>
      </c>
      <c r="E718" s="199" t="str">
        <f>IF(F718&lt;&gt;"","Matchweek " &amp; FixtureCalc!AK715,"")</f>
        <v/>
      </c>
      <c r="F718" s="199" t="str">
        <f>FixtureCalc!AL715</f>
        <v/>
      </c>
      <c r="G718" s="289" t="str">
        <f>FixtureCalc!AM715</f>
        <v/>
      </c>
      <c r="H718" s="91"/>
      <c r="I718" s="171" t="str">
        <f t="shared" si="22"/>
        <v/>
      </c>
      <c r="J718" s="91"/>
      <c r="K718" s="294" t="str">
        <f>FixtureCalc!AN715</f>
        <v/>
      </c>
      <c r="L718" s="199" t="str">
        <f>IFERROR(INDEX(FixtureCalc!$AX$4:$AX$83,MATCH(FixtureCalc!AM715,FixtureCalc!$AW$4:$AW$83,0),1),"")</f>
        <v/>
      </c>
      <c r="M718" s="39"/>
    </row>
    <row r="719" spans="2:13" ht="20.100000000000001" customHeight="1" x14ac:dyDescent="0.25">
      <c r="B719" s="13"/>
      <c r="C719" s="98"/>
      <c r="D719" s="171" t="str">
        <f t="shared" si="23"/>
        <v/>
      </c>
      <c r="E719" s="199" t="str">
        <f>IF(F719&lt;&gt;"","Matchweek " &amp; FixtureCalc!AK716,"")</f>
        <v/>
      </c>
      <c r="F719" s="199" t="str">
        <f>FixtureCalc!AL716</f>
        <v/>
      </c>
      <c r="G719" s="289" t="str">
        <f>FixtureCalc!AM716</f>
        <v/>
      </c>
      <c r="H719" s="91"/>
      <c r="I719" s="171" t="str">
        <f t="shared" si="22"/>
        <v/>
      </c>
      <c r="J719" s="91"/>
      <c r="K719" s="294" t="str">
        <f>FixtureCalc!AN716</f>
        <v/>
      </c>
      <c r="L719" s="199" t="str">
        <f>IFERROR(INDEX(FixtureCalc!$AX$4:$AX$83,MATCH(FixtureCalc!AM716,FixtureCalc!$AW$4:$AW$83,0),1),"")</f>
        <v/>
      </c>
      <c r="M719" s="39"/>
    </row>
    <row r="720" spans="2:13" ht="20.100000000000001" customHeight="1" x14ac:dyDescent="0.25">
      <c r="B720" s="13"/>
      <c r="C720" s="98"/>
      <c r="D720" s="171" t="str">
        <f t="shared" si="23"/>
        <v/>
      </c>
      <c r="E720" s="199" t="str">
        <f>IF(F720&lt;&gt;"","Matchweek " &amp; FixtureCalc!AK717,"")</f>
        <v/>
      </c>
      <c r="F720" s="199" t="str">
        <f>FixtureCalc!AL717</f>
        <v/>
      </c>
      <c r="G720" s="289" t="str">
        <f>FixtureCalc!AM717</f>
        <v/>
      </c>
      <c r="H720" s="91"/>
      <c r="I720" s="171" t="str">
        <f t="shared" si="22"/>
        <v/>
      </c>
      <c r="J720" s="91"/>
      <c r="K720" s="294" t="str">
        <f>FixtureCalc!AN717</f>
        <v/>
      </c>
      <c r="L720" s="199" t="str">
        <f>IFERROR(INDEX(FixtureCalc!$AX$4:$AX$83,MATCH(FixtureCalc!AM717,FixtureCalc!$AW$4:$AW$83,0),1),"")</f>
        <v/>
      </c>
      <c r="M720" s="39"/>
    </row>
    <row r="721" spans="2:13" ht="20.100000000000001" customHeight="1" x14ac:dyDescent="0.25">
      <c r="B721" s="13"/>
      <c r="C721" s="98"/>
      <c r="D721" s="171" t="str">
        <f t="shared" si="23"/>
        <v/>
      </c>
      <c r="E721" s="199" t="str">
        <f>IF(F721&lt;&gt;"","Matchweek " &amp; FixtureCalc!AK718,"")</f>
        <v/>
      </c>
      <c r="F721" s="199" t="str">
        <f>FixtureCalc!AL718</f>
        <v/>
      </c>
      <c r="G721" s="289" t="str">
        <f>FixtureCalc!AM718</f>
        <v/>
      </c>
      <c r="H721" s="91"/>
      <c r="I721" s="171" t="str">
        <f t="shared" si="22"/>
        <v/>
      </c>
      <c r="J721" s="91"/>
      <c r="K721" s="294" t="str">
        <f>FixtureCalc!AN718</f>
        <v/>
      </c>
      <c r="L721" s="199" t="str">
        <f>IFERROR(INDEX(FixtureCalc!$AX$4:$AX$83,MATCH(FixtureCalc!AM718,FixtureCalc!$AW$4:$AW$83,0),1),"")</f>
        <v/>
      </c>
      <c r="M721" s="39"/>
    </row>
    <row r="722" spans="2:13" ht="20.100000000000001" customHeight="1" x14ac:dyDescent="0.25">
      <c r="B722" s="13"/>
      <c r="C722" s="98"/>
      <c r="D722" s="171" t="str">
        <f t="shared" si="23"/>
        <v/>
      </c>
      <c r="E722" s="199" t="str">
        <f>IF(F722&lt;&gt;"","Matchweek " &amp; FixtureCalc!AK719,"")</f>
        <v/>
      </c>
      <c r="F722" s="199" t="str">
        <f>FixtureCalc!AL719</f>
        <v/>
      </c>
      <c r="G722" s="289" t="str">
        <f>FixtureCalc!AM719</f>
        <v/>
      </c>
      <c r="H722" s="91"/>
      <c r="I722" s="171" t="str">
        <f t="shared" si="22"/>
        <v/>
      </c>
      <c r="J722" s="91"/>
      <c r="K722" s="294" t="str">
        <f>FixtureCalc!AN719</f>
        <v/>
      </c>
      <c r="L722" s="199" t="str">
        <f>IFERROR(INDEX(FixtureCalc!$AX$4:$AX$83,MATCH(FixtureCalc!AM719,FixtureCalc!$AW$4:$AW$83,0),1),"")</f>
        <v/>
      </c>
      <c r="M722" s="39"/>
    </row>
    <row r="723" spans="2:13" ht="20.100000000000001" customHeight="1" x14ac:dyDescent="0.25">
      <c r="B723" s="13"/>
      <c r="C723" s="98"/>
      <c r="D723" s="171" t="str">
        <f t="shared" si="23"/>
        <v/>
      </c>
      <c r="E723" s="199" t="str">
        <f>IF(F723&lt;&gt;"","Matchweek " &amp; FixtureCalc!AK720,"")</f>
        <v/>
      </c>
      <c r="F723" s="199" t="str">
        <f>FixtureCalc!AL720</f>
        <v/>
      </c>
      <c r="G723" s="289" t="str">
        <f>FixtureCalc!AM720</f>
        <v/>
      </c>
      <c r="H723" s="91"/>
      <c r="I723" s="171" t="str">
        <f t="shared" si="22"/>
        <v/>
      </c>
      <c r="J723" s="91"/>
      <c r="K723" s="294" t="str">
        <f>FixtureCalc!AN720</f>
        <v/>
      </c>
      <c r="L723" s="199" t="str">
        <f>IFERROR(INDEX(FixtureCalc!$AX$4:$AX$83,MATCH(FixtureCalc!AM720,FixtureCalc!$AW$4:$AW$83,0),1),"")</f>
        <v/>
      </c>
      <c r="M723" s="39"/>
    </row>
    <row r="724" spans="2:13" ht="20.100000000000001" customHeight="1" x14ac:dyDescent="0.25">
      <c r="B724" s="13"/>
      <c r="C724" s="98"/>
      <c r="D724" s="171" t="str">
        <f t="shared" si="23"/>
        <v/>
      </c>
      <c r="E724" s="199" t="str">
        <f>IF(F724&lt;&gt;"","Matchweek " &amp; FixtureCalc!AK721,"")</f>
        <v/>
      </c>
      <c r="F724" s="199" t="str">
        <f>FixtureCalc!AL721</f>
        <v/>
      </c>
      <c r="G724" s="289" t="str">
        <f>FixtureCalc!AM721</f>
        <v/>
      </c>
      <c r="H724" s="91"/>
      <c r="I724" s="171" t="str">
        <f t="shared" si="22"/>
        <v/>
      </c>
      <c r="J724" s="91"/>
      <c r="K724" s="294" t="str">
        <f>FixtureCalc!AN721</f>
        <v/>
      </c>
      <c r="L724" s="199" t="str">
        <f>IFERROR(INDEX(FixtureCalc!$AX$4:$AX$83,MATCH(FixtureCalc!AM721,FixtureCalc!$AW$4:$AW$83,0),1),"")</f>
        <v/>
      </c>
      <c r="M724" s="39"/>
    </row>
    <row r="725" spans="2:13" ht="20.100000000000001" customHeight="1" x14ac:dyDescent="0.25">
      <c r="B725" s="13"/>
      <c r="C725" s="98"/>
      <c r="D725" s="171" t="str">
        <f t="shared" si="23"/>
        <v/>
      </c>
      <c r="E725" s="199" t="str">
        <f>IF(F725&lt;&gt;"","Matchweek " &amp; FixtureCalc!AK722,"")</f>
        <v/>
      </c>
      <c r="F725" s="199" t="str">
        <f>FixtureCalc!AL722</f>
        <v/>
      </c>
      <c r="G725" s="289" t="str">
        <f>FixtureCalc!AM722</f>
        <v/>
      </c>
      <c r="H725" s="91"/>
      <c r="I725" s="171" t="str">
        <f t="shared" si="22"/>
        <v/>
      </c>
      <c r="J725" s="91"/>
      <c r="K725" s="294" t="str">
        <f>FixtureCalc!AN722</f>
        <v/>
      </c>
      <c r="L725" s="199" t="str">
        <f>IFERROR(INDEX(FixtureCalc!$AX$4:$AX$83,MATCH(FixtureCalc!AM722,FixtureCalc!$AW$4:$AW$83,0),1),"")</f>
        <v/>
      </c>
      <c r="M725" s="39"/>
    </row>
    <row r="726" spans="2:13" ht="20.100000000000001" customHeight="1" x14ac:dyDescent="0.25">
      <c r="B726" s="13"/>
      <c r="C726" s="98"/>
      <c r="D726" s="171" t="str">
        <f t="shared" si="23"/>
        <v/>
      </c>
      <c r="E726" s="199" t="str">
        <f>IF(F726&lt;&gt;"","Matchweek " &amp; FixtureCalc!AK723,"")</f>
        <v/>
      </c>
      <c r="F726" s="199" t="str">
        <f>FixtureCalc!AL723</f>
        <v/>
      </c>
      <c r="G726" s="289" t="str">
        <f>FixtureCalc!AM723</f>
        <v/>
      </c>
      <c r="H726" s="91"/>
      <c r="I726" s="171" t="str">
        <f t="shared" si="22"/>
        <v/>
      </c>
      <c r="J726" s="91"/>
      <c r="K726" s="294" t="str">
        <f>FixtureCalc!AN723</f>
        <v/>
      </c>
      <c r="L726" s="199" t="str">
        <f>IFERROR(INDEX(FixtureCalc!$AX$4:$AX$83,MATCH(FixtureCalc!AM723,FixtureCalc!$AW$4:$AW$83,0),1),"")</f>
        <v/>
      </c>
      <c r="M726" s="39"/>
    </row>
    <row r="727" spans="2:13" ht="20.100000000000001" customHeight="1" x14ac:dyDescent="0.25">
      <c r="B727" s="13"/>
      <c r="C727" s="98"/>
      <c r="D727" s="171" t="str">
        <f t="shared" si="23"/>
        <v/>
      </c>
      <c r="E727" s="199" t="str">
        <f>IF(F727&lt;&gt;"","Matchweek " &amp; FixtureCalc!AK724,"")</f>
        <v/>
      </c>
      <c r="F727" s="199" t="str">
        <f>FixtureCalc!AL724</f>
        <v/>
      </c>
      <c r="G727" s="289" t="str">
        <f>FixtureCalc!AM724</f>
        <v/>
      </c>
      <c r="H727" s="91"/>
      <c r="I727" s="171" t="str">
        <f t="shared" si="22"/>
        <v/>
      </c>
      <c r="J727" s="91"/>
      <c r="K727" s="294" t="str">
        <f>FixtureCalc!AN724</f>
        <v/>
      </c>
      <c r="L727" s="199" t="str">
        <f>IFERROR(INDEX(FixtureCalc!$AX$4:$AX$83,MATCH(FixtureCalc!AM724,FixtureCalc!$AW$4:$AW$83,0),1),"")</f>
        <v/>
      </c>
      <c r="M727" s="39"/>
    </row>
    <row r="728" spans="2:13" ht="20.100000000000001" customHeight="1" x14ac:dyDescent="0.25">
      <c r="B728" s="13"/>
      <c r="C728" s="98"/>
      <c r="D728" s="171" t="str">
        <f t="shared" si="23"/>
        <v/>
      </c>
      <c r="E728" s="199" t="str">
        <f>IF(F728&lt;&gt;"","Matchweek " &amp; FixtureCalc!AK725,"")</f>
        <v/>
      </c>
      <c r="F728" s="199" t="str">
        <f>FixtureCalc!AL725</f>
        <v/>
      </c>
      <c r="G728" s="289" t="str">
        <f>FixtureCalc!AM725</f>
        <v/>
      </c>
      <c r="H728" s="91"/>
      <c r="I728" s="171" t="str">
        <f t="shared" si="22"/>
        <v/>
      </c>
      <c r="J728" s="91"/>
      <c r="K728" s="294" t="str">
        <f>FixtureCalc!AN725</f>
        <v/>
      </c>
      <c r="L728" s="199" t="str">
        <f>IFERROR(INDEX(FixtureCalc!$AX$4:$AX$83,MATCH(FixtureCalc!AM725,FixtureCalc!$AW$4:$AW$83,0),1),"")</f>
        <v/>
      </c>
      <c r="M728" s="39"/>
    </row>
    <row r="729" spans="2:13" ht="20.100000000000001" customHeight="1" x14ac:dyDescent="0.25">
      <c r="B729" s="13"/>
      <c r="C729" s="98"/>
      <c r="D729" s="171" t="str">
        <f t="shared" si="23"/>
        <v/>
      </c>
      <c r="E729" s="199" t="str">
        <f>IF(F729&lt;&gt;"","Matchweek " &amp; FixtureCalc!AK726,"")</f>
        <v/>
      </c>
      <c r="F729" s="199" t="str">
        <f>FixtureCalc!AL726</f>
        <v/>
      </c>
      <c r="G729" s="289" t="str">
        <f>FixtureCalc!AM726</f>
        <v/>
      </c>
      <c r="H729" s="91"/>
      <c r="I729" s="171" t="str">
        <f t="shared" si="22"/>
        <v/>
      </c>
      <c r="J729" s="91"/>
      <c r="K729" s="294" t="str">
        <f>FixtureCalc!AN726</f>
        <v/>
      </c>
      <c r="L729" s="199" t="str">
        <f>IFERROR(INDEX(FixtureCalc!$AX$4:$AX$83,MATCH(FixtureCalc!AM726,FixtureCalc!$AW$4:$AW$83,0),1),"")</f>
        <v/>
      </c>
      <c r="M729" s="39"/>
    </row>
    <row r="730" spans="2:13" ht="20.100000000000001" customHeight="1" x14ac:dyDescent="0.25">
      <c r="B730" s="13"/>
      <c r="C730" s="98"/>
      <c r="D730" s="171" t="str">
        <f t="shared" si="23"/>
        <v/>
      </c>
      <c r="E730" s="199" t="str">
        <f>IF(F730&lt;&gt;"","Matchweek " &amp; FixtureCalc!AK727,"")</f>
        <v/>
      </c>
      <c r="F730" s="199" t="str">
        <f>FixtureCalc!AL727</f>
        <v/>
      </c>
      <c r="G730" s="289" t="str">
        <f>FixtureCalc!AM727</f>
        <v/>
      </c>
      <c r="H730" s="91"/>
      <c r="I730" s="171" t="str">
        <f t="shared" si="22"/>
        <v/>
      </c>
      <c r="J730" s="91"/>
      <c r="K730" s="294" t="str">
        <f>FixtureCalc!AN727</f>
        <v/>
      </c>
      <c r="L730" s="199" t="str">
        <f>IFERROR(INDEX(FixtureCalc!$AX$4:$AX$83,MATCH(FixtureCalc!AM727,FixtureCalc!$AW$4:$AW$83,0),1),"")</f>
        <v/>
      </c>
      <c r="M730" s="39"/>
    </row>
    <row r="731" spans="2:13" ht="20.100000000000001" customHeight="1" x14ac:dyDescent="0.25">
      <c r="B731" s="13"/>
      <c r="C731" s="98"/>
      <c r="D731" s="171" t="str">
        <f t="shared" si="23"/>
        <v/>
      </c>
      <c r="E731" s="199" t="str">
        <f>IF(F731&lt;&gt;"","Matchweek " &amp; FixtureCalc!AK728,"")</f>
        <v/>
      </c>
      <c r="F731" s="199" t="str">
        <f>FixtureCalc!AL728</f>
        <v/>
      </c>
      <c r="G731" s="289" t="str">
        <f>FixtureCalc!AM728</f>
        <v/>
      </c>
      <c r="H731" s="91"/>
      <c r="I731" s="171" t="str">
        <f t="shared" si="22"/>
        <v/>
      </c>
      <c r="J731" s="91"/>
      <c r="K731" s="294" t="str">
        <f>FixtureCalc!AN728</f>
        <v/>
      </c>
      <c r="L731" s="199" t="str">
        <f>IFERROR(INDEX(FixtureCalc!$AX$4:$AX$83,MATCH(FixtureCalc!AM728,FixtureCalc!$AW$4:$AW$83,0),1),"")</f>
        <v/>
      </c>
      <c r="M731" s="39"/>
    </row>
    <row r="732" spans="2:13" ht="20.100000000000001" customHeight="1" x14ac:dyDescent="0.25">
      <c r="B732" s="13"/>
      <c r="C732" s="98"/>
      <c r="D732" s="171" t="str">
        <f t="shared" si="23"/>
        <v/>
      </c>
      <c r="E732" s="199" t="str">
        <f>IF(F732&lt;&gt;"","Matchweek " &amp; FixtureCalc!AK729,"")</f>
        <v/>
      </c>
      <c r="F732" s="199" t="str">
        <f>FixtureCalc!AL729</f>
        <v/>
      </c>
      <c r="G732" s="289" t="str">
        <f>FixtureCalc!AM729</f>
        <v/>
      </c>
      <c r="H732" s="91"/>
      <c r="I732" s="171" t="str">
        <f t="shared" si="22"/>
        <v/>
      </c>
      <c r="J732" s="91"/>
      <c r="K732" s="294" t="str">
        <f>FixtureCalc!AN729</f>
        <v/>
      </c>
      <c r="L732" s="199" t="str">
        <f>IFERROR(INDEX(FixtureCalc!$AX$4:$AX$83,MATCH(FixtureCalc!AM729,FixtureCalc!$AW$4:$AW$83,0),1),"")</f>
        <v/>
      </c>
      <c r="M732" s="39"/>
    </row>
    <row r="733" spans="2:13" ht="20.100000000000001" customHeight="1" x14ac:dyDescent="0.25">
      <c r="B733" s="13"/>
      <c r="C733" s="98"/>
      <c r="D733" s="171" t="str">
        <f t="shared" si="23"/>
        <v/>
      </c>
      <c r="E733" s="199" t="str">
        <f>IF(F733&lt;&gt;"","Matchweek " &amp; FixtureCalc!AK730,"")</f>
        <v/>
      </c>
      <c r="F733" s="199" t="str">
        <f>FixtureCalc!AL730</f>
        <v/>
      </c>
      <c r="G733" s="289" t="str">
        <f>FixtureCalc!AM730</f>
        <v/>
      </c>
      <c r="H733" s="91"/>
      <c r="I733" s="171" t="str">
        <f t="shared" si="22"/>
        <v/>
      </c>
      <c r="J733" s="91"/>
      <c r="K733" s="294" t="str">
        <f>FixtureCalc!AN730</f>
        <v/>
      </c>
      <c r="L733" s="199" t="str">
        <f>IFERROR(INDEX(FixtureCalc!$AX$4:$AX$83,MATCH(FixtureCalc!AM730,FixtureCalc!$AW$4:$AW$83,0),1),"")</f>
        <v/>
      </c>
      <c r="M733" s="39"/>
    </row>
    <row r="734" spans="2:13" ht="20.100000000000001" customHeight="1" x14ac:dyDescent="0.25">
      <c r="B734" s="13"/>
      <c r="C734" s="98"/>
      <c r="D734" s="171" t="str">
        <f t="shared" si="23"/>
        <v/>
      </c>
      <c r="E734" s="199" t="str">
        <f>IF(F734&lt;&gt;"","Matchweek " &amp; FixtureCalc!AK731,"")</f>
        <v/>
      </c>
      <c r="F734" s="199" t="str">
        <f>FixtureCalc!AL731</f>
        <v/>
      </c>
      <c r="G734" s="289" t="str">
        <f>FixtureCalc!AM731</f>
        <v/>
      </c>
      <c r="H734" s="91"/>
      <c r="I734" s="171" t="str">
        <f t="shared" si="22"/>
        <v/>
      </c>
      <c r="J734" s="91"/>
      <c r="K734" s="294" t="str">
        <f>FixtureCalc!AN731</f>
        <v/>
      </c>
      <c r="L734" s="199" t="str">
        <f>IFERROR(INDEX(FixtureCalc!$AX$4:$AX$83,MATCH(FixtureCalc!AM731,FixtureCalc!$AW$4:$AW$83,0),1),"")</f>
        <v/>
      </c>
      <c r="M734" s="39"/>
    </row>
    <row r="735" spans="2:13" ht="20.100000000000001" customHeight="1" x14ac:dyDescent="0.25">
      <c r="B735" s="13"/>
      <c r="C735" s="98"/>
      <c r="D735" s="171" t="str">
        <f t="shared" si="23"/>
        <v/>
      </c>
      <c r="E735" s="199" t="str">
        <f>IF(F735&lt;&gt;"","Matchweek " &amp; FixtureCalc!AK732,"")</f>
        <v/>
      </c>
      <c r="F735" s="199" t="str">
        <f>FixtureCalc!AL732</f>
        <v/>
      </c>
      <c r="G735" s="289" t="str">
        <f>FixtureCalc!AM732</f>
        <v/>
      </c>
      <c r="H735" s="91"/>
      <c r="I735" s="171" t="str">
        <f t="shared" si="22"/>
        <v/>
      </c>
      <c r="J735" s="91"/>
      <c r="K735" s="294" t="str">
        <f>FixtureCalc!AN732</f>
        <v/>
      </c>
      <c r="L735" s="199" t="str">
        <f>IFERROR(INDEX(FixtureCalc!$AX$4:$AX$83,MATCH(FixtureCalc!AM732,FixtureCalc!$AW$4:$AW$83,0),1),"")</f>
        <v/>
      </c>
      <c r="M735" s="39"/>
    </row>
    <row r="736" spans="2:13" ht="20.100000000000001" customHeight="1" x14ac:dyDescent="0.25">
      <c r="B736" s="13"/>
      <c r="C736" s="98"/>
      <c r="D736" s="171" t="str">
        <f t="shared" si="23"/>
        <v/>
      </c>
      <c r="E736" s="199" t="str">
        <f>IF(F736&lt;&gt;"","Matchweek " &amp; FixtureCalc!AK733,"")</f>
        <v/>
      </c>
      <c r="F736" s="199" t="str">
        <f>FixtureCalc!AL733</f>
        <v/>
      </c>
      <c r="G736" s="289" t="str">
        <f>FixtureCalc!AM733</f>
        <v/>
      </c>
      <c r="H736" s="91"/>
      <c r="I736" s="171" t="str">
        <f t="shared" si="22"/>
        <v/>
      </c>
      <c r="J736" s="91"/>
      <c r="K736" s="294" t="str">
        <f>FixtureCalc!AN733</f>
        <v/>
      </c>
      <c r="L736" s="199" t="str">
        <f>IFERROR(INDEX(FixtureCalc!$AX$4:$AX$83,MATCH(FixtureCalc!AM733,FixtureCalc!$AW$4:$AW$83,0),1),"")</f>
        <v/>
      </c>
      <c r="M736" s="39"/>
    </row>
    <row r="737" spans="2:13" ht="20.100000000000001" customHeight="1" x14ac:dyDescent="0.25">
      <c r="B737" s="13"/>
      <c r="C737" s="98"/>
      <c r="D737" s="171" t="str">
        <f t="shared" si="23"/>
        <v/>
      </c>
      <c r="E737" s="199" t="str">
        <f>IF(F737&lt;&gt;"","Matchweek " &amp; FixtureCalc!AK734,"")</f>
        <v/>
      </c>
      <c r="F737" s="199" t="str">
        <f>FixtureCalc!AL734</f>
        <v/>
      </c>
      <c r="G737" s="289" t="str">
        <f>FixtureCalc!AM734</f>
        <v/>
      </c>
      <c r="H737" s="91"/>
      <c r="I737" s="171" t="str">
        <f t="shared" si="22"/>
        <v/>
      </c>
      <c r="J737" s="91"/>
      <c r="K737" s="294" t="str">
        <f>FixtureCalc!AN734</f>
        <v/>
      </c>
      <c r="L737" s="199" t="str">
        <f>IFERROR(INDEX(FixtureCalc!$AX$4:$AX$83,MATCH(FixtureCalc!AM734,FixtureCalc!$AW$4:$AW$83,0),1),"")</f>
        <v/>
      </c>
      <c r="M737" s="39"/>
    </row>
    <row r="738" spans="2:13" ht="20.100000000000001" customHeight="1" x14ac:dyDescent="0.25">
      <c r="B738" s="13"/>
      <c r="C738" s="98"/>
      <c r="D738" s="171" t="str">
        <f t="shared" si="23"/>
        <v/>
      </c>
      <c r="E738" s="199" t="str">
        <f>IF(F738&lt;&gt;"","Matchweek " &amp; FixtureCalc!AK735,"")</f>
        <v/>
      </c>
      <c r="F738" s="199" t="str">
        <f>FixtureCalc!AL735</f>
        <v/>
      </c>
      <c r="G738" s="289" t="str">
        <f>FixtureCalc!AM735</f>
        <v/>
      </c>
      <c r="H738" s="91"/>
      <c r="I738" s="171" t="str">
        <f t="shared" si="22"/>
        <v/>
      </c>
      <c r="J738" s="91"/>
      <c r="K738" s="294" t="str">
        <f>FixtureCalc!AN735</f>
        <v/>
      </c>
      <c r="L738" s="199" t="str">
        <f>IFERROR(INDEX(FixtureCalc!$AX$4:$AX$83,MATCH(FixtureCalc!AM735,FixtureCalc!$AW$4:$AW$83,0),1),"")</f>
        <v/>
      </c>
      <c r="M738" s="39"/>
    </row>
    <row r="739" spans="2:13" ht="20.100000000000001" customHeight="1" x14ac:dyDescent="0.25">
      <c r="B739" s="13"/>
      <c r="C739" s="98"/>
      <c r="D739" s="171" t="str">
        <f t="shared" si="23"/>
        <v/>
      </c>
      <c r="E739" s="199" t="str">
        <f>IF(F739&lt;&gt;"","Matchweek " &amp; FixtureCalc!AK736,"")</f>
        <v/>
      </c>
      <c r="F739" s="199" t="str">
        <f>FixtureCalc!AL736</f>
        <v/>
      </c>
      <c r="G739" s="289" t="str">
        <f>FixtureCalc!AM736</f>
        <v/>
      </c>
      <c r="H739" s="91"/>
      <c r="I739" s="171" t="str">
        <f t="shared" si="22"/>
        <v/>
      </c>
      <c r="J739" s="91"/>
      <c r="K739" s="294" t="str">
        <f>FixtureCalc!AN736</f>
        <v/>
      </c>
      <c r="L739" s="199" t="str">
        <f>IFERROR(INDEX(FixtureCalc!$AX$4:$AX$83,MATCH(FixtureCalc!AM736,FixtureCalc!$AW$4:$AW$83,0),1),"")</f>
        <v/>
      </c>
      <c r="M739" s="39"/>
    </row>
    <row r="740" spans="2:13" ht="20.100000000000001" customHeight="1" x14ac:dyDescent="0.25">
      <c r="B740" s="13"/>
      <c r="C740" s="98"/>
      <c r="D740" s="171" t="str">
        <f t="shared" si="23"/>
        <v/>
      </c>
      <c r="E740" s="199" t="str">
        <f>IF(F740&lt;&gt;"","Matchweek " &amp; FixtureCalc!AK737,"")</f>
        <v/>
      </c>
      <c r="F740" s="199" t="str">
        <f>FixtureCalc!AL737</f>
        <v/>
      </c>
      <c r="G740" s="289" t="str">
        <f>FixtureCalc!AM737</f>
        <v/>
      </c>
      <c r="H740" s="91"/>
      <c r="I740" s="171" t="str">
        <f t="shared" si="22"/>
        <v/>
      </c>
      <c r="J740" s="91"/>
      <c r="K740" s="294" t="str">
        <f>FixtureCalc!AN737</f>
        <v/>
      </c>
      <c r="L740" s="199" t="str">
        <f>IFERROR(INDEX(FixtureCalc!$AX$4:$AX$83,MATCH(FixtureCalc!AM737,FixtureCalc!$AW$4:$AW$83,0),1),"")</f>
        <v/>
      </c>
      <c r="M740" s="39"/>
    </row>
    <row r="741" spans="2:13" ht="20.100000000000001" customHeight="1" x14ac:dyDescent="0.25">
      <c r="B741" s="13"/>
      <c r="C741" s="98"/>
      <c r="D741" s="171" t="str">
        <f t="shared" si="23"/>
        <v/>
      </c>
      <c r="E741" s="199" t="str">
        <f>IF(F741&lt;&gt;"","Matchweek " &amp; FixtureCalc!AK738,"")</f>
        <v/>
      </c>
      <c r="F741" s="199" t="str">
        <f>FixtureCalc!AL738</f>
        <v/>
      </c>
      <c r="G741" s="289" t="str">
        <f>FixtureCalc!AM738</f>
        <v/>
      </c>
      <c r="H741" s="91"/>
      <c r="I741" s="171" t="str">
        <f t="shared" si="22"/>
        <v/>
      </c>
      <c r="J741" s="91"/>
      <c r="K741" s="294" t="str">
        <f>FixtureCalc!AN738</f>
        <v/>
      </c>
      <c r="L741" s="199" t="str">
        <f>IFERROR(INDEX(FixtureCalc!$AX$4:$AX$83,MATCH(FixtureCalc!AM738,FixtureCalc!$AW$4:$AW$83,0),1),"")</f>
        <v/>
      </c>
      <c r="M741" s="39"/>
    </row>
    <row r="742" spans="2:13" ht="20.100000000000001" customHeight="1" x14ac:dyDescent="0.25">
      <c r="B742" s="13"/>
      <c r="C742" s="98"/>
      <c r="D742" s="171" t="str">
        <f t="shared" si="23"/>
        <v/>
      </c>
      <c r="E742" s="199" t="str">
        <f>IF(F742&lt;&gt;"","Matchweek " &amp; FixtureCalc!AK739,"")</f>
        <v/>
      </c>
      <c r="F742" s="199" t="str">
        <f>FixtureCalc!AL739</f>
        <v/>
      </c>
      <c r="G742" s="289" t="str">
        <f>FixtureCalc!AM739</f>
        <v/>
      </c>
      <c r="H742" s="91"/>
      <c r="I742" s="171" t="str">
        <f t="shared" si="22"/>
        <v/>
      </c>
      <c r="J742" s="91"/>
      <c r="K742" s="294" t="str">
        <f>FixtureCalc!AN739</f>
        <v/>
      </c>
      <c r="L742" s="199" t="str">
        <f>IFERROR(INDEX(FixtureCalc!$AX$4:$AX$83,MATCH(FixtureCalc!AM739,FixtureCalc!$AW$4:$AW$83,0),1),"")</f>
        <v/>
      </c>
      <c r="M742" s="39"/>
    </row>
    <row r="743" spans="2:13" ht="20.100000000000001" customHeight="1" x14ac:dyDescent="0.25">
      <c r="B743" s="13"/>
      <c r="C743" s="98"/>
      <c r="D743" s="171" t="str">
        <f t="shared" si="23"/>
        <v/>
      </c>
      <c r="E743" s="199" t="str">
        <f>IF(F743&lt;&gt;"","Matchweek " &amp; FixtureCalc!AK740,"")</f>
        <v/>
      </c>
      <c r="F743" s="199" t="str">
        <f>FixtureCalc!AL740</f>
        <v/>
      </c>
      <c r="G743" s="289" t="str">
        <f>FixtureCalc!AM740</f>
        <v/>
      </c>
      <c r="H743" s="91"/>
      <c r="I743" s="171" t="str">
        <f t="shared" si="22"/>
        <v/>
      </c>
      <c r="J743" s="91"/>
      <c r="K743" s="294" t="str">
        <f>FixtureCalc!AN740</f>
        <v/>
      </c>
      <c r="L743" s="199" t="str">
        <f>IFERROR(INDEX(FixtureCalc!$AX$4:$AX$83,MATCH(FixtureCalc!AM740,FixtureCalc!$AW$4:$AW$83,0),1),"")</f>
        <v/>
      </c>
      <c r="M743" s="39"/>
    </row>
    <row r="744" spans="2:13" ht="20.100000000000001" customHeight="1" x14ac:dyDescent="0.25">
      <c r="B744" s="13"/>
      <c r="C744" s="98"/>
      <c r="D744" s="171" t="str">
        <f t="shared" si="23"/>
        <v/>
      </c>
      <c r="E744" s="199" t="str">
        <f>IF(F744&lt;&gt;"","Matchweek " &amp; FixtureCalc!AK741,"")</f>
        <v/>
      </c>
      <c r="F744" s="199" t="str">
        <f>FixtureCalc!AL741</f>
        <v/>
      </c>
      <c r="G744" s="289" t="str">
        <f>FixtureCalc!AM741</f>
        <v/>
      </c>
      <c r="H744" s="91"/>
      <c r="I744" s="171" t="str">
        <f t="shared" si="22"/>
        <v/>
      </c>
      <c r="J744" s="91"/>
      <c r="K744" s="294" t="str">
        <f>FixtureCalc!AN741</f>
        <v/>
      </c>
      <c r="L744" s="199" t="str">
        <f>IFERROR(INDEX(FixtureCalc!$AX$4:$AX$83,MATCH(FixtureCalc!AM741,FixtureCalc!$AW$4:$AW$83,0),1),"")</f>
        <v/>
      </c>
      <c r="M744" s="39"/>
    </row>
    <row r="745" spans="2:13" ht="20.100000000000001" customHeight="1" x14ac:dyDescent="0.25">
      <c r="B745" s="13"/>
      <c r="C745" s="98"/>
      <c r="D745" s="171" t="str">
        <f t="shared" si="23"/>
        <v/>
      </c>
      <c r="E745" s="199" t="str">
        <f>IF(F745&lt;&gt;"","Matchweek " &amp; FixtureCalc!AK742,"")</f>
        <v/>
      </c>
      <c r="F745" s="199" t="str">
        <f>FixtureCalc!AL742</f>
        <v/>
      </c>
      <c r="G745" s="289" t="str">
        <f>FixtureCalc!AM742</f>
        <v/>
      </c>
      <c r="H745" s="91"/>
      <c r="I745" s="171" t="str">
        <f t="shared" si="22"/>
        <v/>
      </c>
      <c r="J745" s="91"/>
      <c r="K745" s="294" t="str">
        <f>FixtureCalc!AN742</f>
        <v/>
      </c>
      <c r="L745" s="199" t="str">
        <f>IFERROR(INDEX(FixtureCalc!$AX$4:$AX$83,MATCH(FixtureCalc!AM742,FixtureCalc!$AW$4:$AW$83,0),1),"")</f>
        <v/>
      </c>
      <c r="M745" s="39"/>
    </row>
    <row r="746" spans="2:13" ht="20.100000000000001" customHeight="1" x14ac:dyDescent="0.25">
      <c r="B746" s="13"/>
      <c r="C746" s="98"/>
      <c r="D746" s="171" t="str">
        <f t="shared" si="23"/>
        <v/>
      </c>
      <c r="E746" s="199" t="str">
        <f>IF(F746&lt;&gt;"","Matchweek " &amp; FixtureCalc!AK743,"")</f>
        <v/>
      </c>
      <c r="F746" s="199" t="str">
        <f>FixtureCalc!AL743</f>
        <v/>
      </c>
      <c r="G746" s="289" t="str">
        <f>FixtureCalc!AM743</f>
        <v/>
      </c>
      <c r="H746" s="91"/>
      <c r="I746" s="171" t="str">
        <f t="shared" si="22"/>
        <v/>
      </c>
      <c r="J746" s="91"/>
      <c r="K746" s="294" t="str">
        <f>FixtureCalc!AN743</f>
        <v/>
      </c>
      <c r="L746" s="199" t="str">
        <f>IFERROR(INDEX(FixtureCalc!$AX$4:$AX$83,MATCH(FixtureCalc!AM743,FixtureCalc!$AW$4:$AW$83,0),1),"")</f>
        <v/>
      </c>
      <c r="M746" s="39"/>
    </row>
    <row r="747" spans="2:13" ht="20.100000000000001" customHeight="1" x14ac:dyDescent="0.25">
      <c r="B747" s="13"/>
      <c r="C747" s="98"/>
      <c r="D747" s="171" t="str">
        <f t="shared" si="23"/>
        <v/>
      </c>
      <c r="E747" s="199" t="str">
        <f>IF(F747&lt;&gt;"","Matchweek " &amp; FixtureCalc!AK744,"")</f>
        <v/>
      </c>
      <c r="F747" s="199" t="str">
        <f>FixtureCalc!AL744</f>
        <v/>
      </c>
      <c r="G747" s="289" t="str">
        <f>FixtureCalc!AM744</f>
        <v/>
      </c>
      <c r="H747" s="91"/>
      <c r="I747" s="171" t="str">
        <f t="shared" si="22"/>
        <v/>
      </c>
      <c r="J747" s="91"/>
      <c r="K747" s="294" t="str">
        <f>FixtureCalc!AN744</f>
        <v/>
      </c>
      <c r="L747" s="199" t="str">
        <f>IFERROR(INDEX(FixtureCalc!$AX$4:$AX$83,MATCH(FixtureCalc!AM744,FixtureCalc!$AW$4:$AW$83,0),1),"")</f>
        <v/>
      </c>
      <c r="M747" s="39"/>
    </row>
    <row r="748" spans="2:13" ht="20.100000000000001" customHeight="1" x14ac:dyDescent="0.25">
      <c r="B748" s="13"/>
      <c r="C748" s="98"/>
      <c r="D748" s="171" t="str">
        <f t="shared" si="23"/>
        <v/>
      </c>
      <c r="E748" s="199" t="str">
        <f>IF(F748&lt;&gt;"","Matchweek " &amp; FixtureCalc!AK745,"")</f>
        <v/>
      </c>
      <c r="F748" s="199" t="str">
        <f>FixtureCalc!AL745</f>
        <v/>
      </c>
      <c r="G748" s="289" t="str">
        <f>FixtureCalc!AM745</f>
        <v/>
      </c>
      <c r="H748" s="91"/>
      <c r="I748" s="171" t="str">
        <f t="shared" si="22"/>
        <v/>
      </c>
      <c r="J748" s="91"/>
      <c r="K748" s="294" t="str">
        <f>FixtureCalc!AN745</f>
        <v/>
      </c>
      <c r="L748" s="199" t="str">
        <f>IFERROR(INDEX(FixtureCalc!$AX$4:$AX$83,MATCH(FixtureCalc!AM745,FixtureCalc!$AW$4:$AW$83,0),1),"")</f>
        <v/>
      </c>
      <c r="M748" s="39"/>
    </row>
    <row r="749" spans="2:13" ht="20.100000000000001" customHeight="1" x14ac:dyDescent="0.25">
      <c r="B749" s="13"/>
      <c r="C749" s="98"/>
      <c r="D749" s="171" t="str">
        <f t="shared" si="23"/>
        <v/>
      </c>
      <c r="E749" s="199" t="str">
        <f>IF(F749&lt;&gt;"","Matchweek " &amp; FixtureCalc!AK746,"")</f>
        <v/>
      </c>
      <c r="F749" s="199" t="str">
        <f>FixtureCalc!AL746</f>
        <v/>
      </c>
      <c r="G749" s="289" t="str">
        <f>FixtureCalc!AM746</f>
        <v/>
      </c>
      <c r="H749" s="91"/>
      <c r="I749" s="171" t="str">
        <f t="shared" si="22"/>
        <v/>
      </c>
      <c r="J749" s="91"/>
      <c r="K749" s="294" t="str">
        <f>FixtureCalc!AN746</f>
        <v/>
      </c>
      <c r="L749" s="199" t="str">
        <f>IFERROR(INDEX(FixtureCalc!$AX$4:$AX$83,MATCH(FixtureCalc!AM746,FixtureCalc!$AW$4:$AW$83,0),1),"")</f>
        <v/>
      </c>
      <c r="M749" s="39"/>
    </row>
    <row r="750" spans="2:13" ht="20.100000000000001" customHeight="1" x14ac:dyDescent="0.25">
      <c r="B750" s="13"/>
      <c r="C750" s="98"/>
      <c r="D750" s="171" t="str">
        <f t="shared" si="23"/>
        <v/>
      </c>
      <c r="E750" s="199" t="str">
        <f>IF(F750&lt;&gt;"","Matchweek " &amp; FixtureCalc!AK747,"")</f>
        <v/>
      </c>
      <c r="F750" s="199" t="str">
        <f>FixtureCalc!AL747</f>
        <v/>
      </c>
      <c r="G750" s="289" t="str">
        <f>FixtureCalc!AM747</f>
        <v/>
      </c>
      <c r="H750" s="91"/>
      <c r="I750" s="171" t="str">
        <f t="shared" si="22"/>
        <v/>
      </c>
      <c r="J750" s="91"/>
      <c r="K750" s="294" t="str">
        <f>FixtureCalc!AN747</f>
        <v/>
      </c>
      <c r="L750" s="199" t="str">
        <f>IFERROR(INDEX(FixtureCalc!$AX$4:$AX$83,MATCH(FixtureCalc!AM747,FixtureCalc!$AW$4:$AW$83,0),1),"")</f>
        <v/>
      </c>
      <c r="M750" s="39"/>
    </row>
    <row r="751" spans="2:13" ht="20.100000000000001" customHeight="1" x14ac:dyDescent="0.25">
      <c r="B751" s="13"/>
      <c r="C751" s="98"/>
      <c r="D751" s="171" t="str">
        <f t="shared" si="23"/>
        <v/>
      </c>
      <c r="E751" s="199" t="str">
        <f>IF(F751&lt;&gt;"","Matchweek " &amp; FixtureCalc!AK748,"")</f>
        <v/>
      </c>
      <c r="F751" s="199" t="str">
        <f>FixtureCalc!AL748</f>
        <v/>
      </c>
      <c r="G751" s="289" t="str">
        <f>FixtureCalc!AM748</f>
        <v/>
      </c>
      <c r="H751" s="91"/>
      <c r="I751" s="171" t="str">
        <f t="shared" si="22"/>
        <v/>
      </c>
      <c r="J751" s="91"/>
      <c r="K751" s="294" t="str">
        <f>FixtureCalc!AN748</f>
        <v/>
      </c>
      <c r="L751" s="199" t="str">
        <f>IFERROR(INDEX(FixtureCalc!$AX$4:$AX$83,MATCH(FixtureCalc!AM748,FixtureCalc!$AW$4:$AW$83,0),1),"")</f>
        <v/>
      </c>
      <c r="M751" s="39"/>
    </row>
    <row r="752" spans="2:13" ht="20.100000000000001" customHeight="1" x14ac:dyDescent="0.25">
      <c r="B752" s="13"/>
      <c r="C752" s="98"/>
      <c r="D752" s="171" t="str">
        <f t="shared" si="23"/>
        <v/>
      </c>
      <c r="E752" s="199" t="str">
        <f>IF(F752&lt;&gt;"","Matchweek " &amp; FixtureCalc!AK749,"")</f>
        <v/>
      </c>
      <c r="F752" s="199" t="str">
        <f>FixtureCalc!AL749</f>
        <v/>
      </c>
      <c r="G752" s="289" t="str">
        <f>FixtureCalc!AM749</f>
        <v/>
      </c>
      <c r="H752" s="91"/>
      <c r="I752" s="171" t="str">
        <f t="shared" si="22"/>
        <v/>
      </c>
      <c r="J752" s="91"/>
      <c r="K752" s="294" t="str">
        <f>FixtureCalc!AN749</f>
        <v/>
      </c>
      <c r="L752" s="199" t="str">
        <f>IFERROR(INDEX(FixtureCalc!$AX$4:$AX$83,MATCH(FixtureCalc!AM749,FixtureCalc!$AW$4:$AW$83,0),1),"")</f>
        <v/>
      </c>
      <c r="M752" s="39"/>
    </row>
    <row r="753" spans="2:13" ht="20.100000000000001" customHeight="1" x14ac:dyDescent="0.25">
      <c r="B753" s="13"/>
      <c r="C753" s="98"/>
      <c r="D753" s="171" t="str">
        <f t="shared" si="23"/>
        <v/>
      </c>
      <c r="E753" s="199" t="str">
        <f>IF(F753&lt;&gt;"","Matchweek " &amp; FixtureCalc!AK750,"")</f>
        <v/>
      </c>
      <c r="F753" s="199" t="str">
        <f>FixtureCalc!AL750</f>
        <v/>
      </c>
      <c r="G753" s="289" t="str">
        <f>FixtureCalc!AM750</f>
        <v/>
      </c>
      <c r="H753" s="91"/>
      <c r="I753" s="171" t="str">
        <f t="shared" si="22"/>
        <v/>
      </c>
      <c r="J753" s="91"/>
      <c r="K753" s="294" t="str">
        <f>FixtureCalc!AN750</f>
        <v/>
      </c>
      <c r="L753" s="199" t="str">
        <f>IFERROR(INDEX(FixtureCalc!$AX$4:$AX$83,MATCH(FixtureCalc!AM750,FixtureCalc!$AW$4:$AW$83,0),1),"")</f>
        <v/>
      </c>
      <c r="M753" s="39"/>
    </row>
    <row r="754" spans="2:13" ht="20.100000000000001" customHeight="1" x14ac:dyDescent="0.25">
      <c r="B754" s="13"/>
      <c r="C754" s="98"/>
      <c r="D754" s="171" t="str">
        <f t="shared" si="23"/>
        <v/>
      </c>
      <c r="E754" s="199" t="str">
        <f>IF(F754&lt;&gt;"","Matchweek " &amp; FixtureCalc!AK751,"")</f>
        <v/>
      </c>
      <c r="F754" s="199" t="str">
        <f>FixtureCalc!AL751</f>
        <v/>
      </c>
      <c r="G754" s="289" t="str">
        <f>FixtureCalc!AM751</f>
        <v/>
      </c>
      <c r="H754" s="91"/>
      <c r="I754" s="171" t="str">
        <f t="shared" si="22"/>
        <v/>
      </c>
      <c r="J754" s="91"/>
      <c r="K754" s="294" t="str">
        <f>FixtureCalc!AN751</f>
        <v/>
      </c>
      <c r="L754" s="199" t="str">
        <f>IFERROR(INDEX(FixtureCalc!$AX$4:$AX$83,MATCH(FixtureCalc!AM751,FixtureCalc!$AW$4:$AW$83,0),1),"")</f>
        <v/>
      </c>
      <c r="M754" s="39"/>
    </row>
    <row r="755" spans="2:13" ht="20.100000000000001" customHeight="1" x14ac:dyDescent="0.25">
      <c r="B755" s="13"/>
      <c r="C755" s="98"/>
      <c r="D755" s="171" t="str">
        <f t="shared" si="23"/>
        <v/>
      </c>
      <c r="E755" s="199" t="str">
        <f>IF(F755&lt;&gt;"","Matchweek " &amp; FixtureCalc!AK752,"")</f>
        <v/>
      </c>
      <c r="F755" s="199" t="str">
        <f>FixtureCalc!AL752</f>
        <v/>
      </c>
      <c r="G755" s="289" t="str">
        <f>FixtureCalc!AM752</f>
        <v/>
      </c>
      <c r="H755" s="91"/>
      <c r="I755" s="171" t="str">
        <f t="shared" si="22"/>
        <v/>
      </c>
      <c r="J755" s="91"/>
      <c r="K755" s="294" t="str">
        <f>FixtureCalc!AN752</f>
        <v/>
      </c>
      <c r="L755" s="199" t="str">
        <f>IFERROR(INDEX(FixtureCalc!$AX$4:$AX$83,MATCH(FixtureCalc!AM752,FixtureCalc!$AW$4:$AW$83,0),1),"")</f>
        <v/>
      </c>
      <c r="M755" s="39"/>
    </row>
    <row r="756" spans="2:13" ht="20.100000000000001" customHeight="1" x14ac:dyDescent="0.25">
      <c r="B756" s="13"/>
      <c r="C756" s="98"/>
      <c r="D756" s="171" t="str">
        <f t="shared" si="23"/>
        <v/>
      </c>
      <c r="E756" s="199" t="str">
        <f>IF(F756&lt;&gt;"","Matchweek " &amp; FixtureCalc!AK753,"")</f>
        <v/>
      </c>
      <c r="F756" s="199" t="str">
        <f>FixtureCalc!AL753</f>
        <v/>
      </c>
      <c r="G756" s="289" t="str">
        <f>FixtureCalc!AM753</f>
        <v/>
      </c>
      <c r="H756" s="91"/>
      <c r="I756" s="171" t="str">
        <f t="shared" si="22"/>
        <v/>
      </c>
      <c r="J756" s="91"/>
      <c r="K756" s="294" t="str">
        <f>FixtureCalc!AN753</f>
        <v/>
      </c>
      <c r="L756" s="199" t="str">
        <f>IFERROR(INDEX(FixtureCalc!$AX$4:$AX$83,MATCH(FixtureCalc!AM753,FixtureCalc!$AW$4:$AW$83,0),1),"")</f>
        <v/>
      </c>
      <c r="M756" s="39"/>
    </row>
    <row r="757" spans="2:13" ht="20.100000000000001" customHeight="1" x14ac:dyDescent="0.25">
      <c r="B757" s="13"/>
      <c r="C757" s="98"/>
      <c r="D757" s="171" t="str">
        <f t="shared" si="23"/>
        <v/>
      </c>
      <c r="E757" s="199" t="str">
        <f>IF(F757&lt;&gt;"","Matchweek " &amp; FixtureCalc!AK754,"")</f>
        <v/>
      </c>
      <c r="F757" s="199" t="str">
        <f>FixtureCalc!AL754</f>
        <v/>
      </c>
      <c r="G757" s="289" t="str">
        <f>FixtureCalc!AM754</f>
        <v/>
      </c>
      <c r="H757" s="91"/>
      <c r="I757" s="171" t="str">
        <f t="shared" si="22"/>
        <v/>
      </c>
      <c r="J757" s="91"/>
      <c r="K757" s="294" t="str">
        <f>FixtureCalc!AN754</f>
        <v/>
      </c>
      <c r="L757" s="199" t="str">
        <f>IFERROR(INDEX(FixtureCalc!$AX$4:$AX$83,MATCH(FixtureCalc!AM754,FixtureCalc!$AW$4:$AW$83,0),1),"")</f>
        <v/>
      </c>
      <c r="M757" s="39"/>
    </row>
    <row r="758" spans="2:13" ht="20.100000000000001" customHeight="1" x14ac:dyDescent="0.25">
      <c r="B758" s="13"/>
      <c r="C758" s="98"/>
      <c r="D758" s="171" t="str">
        <f t="shared" si="23"/>
        <v/>
      </c>
      <c r="E758" s="199" t="str">
        <f>IF(F758&lt;&gt;"","Matchweek " &amp; FixtureCalc!AK755,"")</f>
        <v/>
      </c>
      <c r="F758" s="199" t="str">
        <f>FixtureCalc!AL755</f>
        <v/>
      </c>
      <c r="G758" s="289" t="str">
        <f>FixtureCalc!AM755</f>
        <v/>
      </c>
      <c r="H758" s="91"/>
      <c r="I758" s="171" t="str">
        <f t="shared" si="22"/>
        <v/>
      </c>
      <c r="J758" s="91"/>
      <c r="K758" s="294" t="str">
        <f>FixtureCalc!AN755</f>
        <v/>
      </c>
      <c r="L758" s="199" t="str">
        <f>IFERROR(INDEX(FixtureCalc!$AX$4:$AX$83,MATCH(FixtureCalc!AM755,FixtureCalc!$AW$4:$AW$83,0),1),"")</f>
        <v/>
      </c>
      <c r="M758" s="39"/>
    </row>
    <row r="759" spans="2:13" ht="20.100000000000001" customHeight="1" x14ac:dyDescent="0.25">
      <c r="B759" s="13"/>
      <c r="C759" s="98"/>
      <c r="D759" s="171" t="str">
        <f t="shared" si="23"/>
        <v/>
      </c>
      <c r="E759" s="199" t="str">
        <f>IF(F759&lt;&gt;"","Matchweek " &amp; FixtureCalc!AK756,"")</f>
        <v/>
      </c>
      <c r="F759" s="199" t="str">
        <f>FixtureCalc!AL756</f>
        <v/>
      </c>
      <c r="G759" s="289" t="str">
        <f>FixtureCalc!AM756</f>
        <v/>
      </c>
      <c r="H759" s="91"/>
      <c r="I759" s="171" t="str">
        <f t="shared" si="22"/>
        <v/>
      </c>
      <c r="J759" s="91"/>
      <c r="K759" s="294" t="str">
        <f>FixtureCalc!AN756</f>
        <v/>
      </c>
      <c r="L759" s="199" t="str">
        <f>IFERROR(INDEX(FixtureCalc!$AX$4:$AX$83,MATCH(FixtureCalc!AM756,FixtureCalc!$AW$4:$AW$83,0),1),"")</f>
        <v/>
      </c>
      <c r="M759" s="39"/>
    </row>
    <row r="760" spans="2:13" ht="20.100000000000001" customHeight="1" x14ac:dyDescent="0.25">
      <c r="B760" s="13"/>
      <c r="C760" s="98"/>
      <c r="D760" s="171" t="str">
        <f t="shared" si="23"/>
        <v/>
      </c>
      <c r="E760" s="199" t="str">
        <f>IF(F760&lt;&gt;"","Matchweek " &amp; FixtureCalc!AK757,"")</f>
        <v/>
      </c>
      <c r="F760" s="199" t="str">
        <f>FixtureCalc!AL757</f>
        <v/>
      </c>
      <c r="G760" s="289" t="str">
        <f>FixtureCalc!AM757</f>
        <v/>
      </c>
      <c r="H760" s="91"/>
      <c r="I760" s="171" t="str">
        <f t="shared" si="22"/>
        <v/>
      </c>
      <c r="J760" s="91"/>
      <c r="K760" s="294" t="str">
        <f>FixtureCalc!AN757</f>
        <v/>
      </c>
      <c r="L760" s="199" t="str">
        <f>IFERROR(INDEX(FixtureCalc!$AX$4:$AX$83,MATCH(FixtureCalc!AM757,FixtureCalc!$AW$4:$AW$83,0),1),"")</f>
        <v/>
      </c>
      <c r="M760" s="39"/>
    </row>
    <row r="761" spans="2:13" ht="20.100000000000001" customHeight="1" x14ac:dyDescent="0.25">
      <c r="B761" s="13"/>
      <c r="C761" s="98"/>
      <c r="D761" s="171" t="str">
        <f t="shared" si="23"/>
        <v/>
      </c>
      <c r="E761" s="199" t="str">
        <f>IF(F761&lt;&gt;"","Matchweek " &amp; FixtureCalc!AK758,"")</f>
        <v/>
      </c>
      <c r="F761" s="199" t="str">
        <f>FixtureCalc!AL758</f>
        <v/>
      </c>
      <c r="G761" s="289" t="str">
        <f>FixtureCalc!AM758</f>
        <v/>
      </c>
      <c r="H761" s="91"/>
      <c r="I761" s="171" t="str">
        <f t="shared" si="22"/>
        <v/>
      </c>
      <c r="J761" s="91"/>
      <c r="K761" s="294" t="str">
        <f>FixtureCalc!AN758</f>
        <v/>
      </c>
      <c r="L761" s="199" t="str">
        <f>IFERROR(INDEX(FixtureCalc!$AX$4:$AX$83,MATCH(FixtureCalc!AM758,FixtureCalc!$AW$4:$AW$83,0),1),"")</f>
        <v/>
      </c>
      <c r="M761" s="39"/>
    </row>
    <row r="762" spans="2:13" ht="20.100000000000001" customHeight="1" x14ac:dyDescent="0.25">
      <c r="B762" s="13"/>
      <c r="C762" s="98"/>
      <c r="D762" s="171" t="str">
        <f t="shared" si="23"/>
        <v/>
      </c>
      <c r="E762" s="199" t="str">
        <f>IF(F762&lt;&gt;"","Matchweek " &amp; FixtureCalc!AK759,"")</f>
        <v/>
      </c>
      <c r="F762" s="199" t="str">
        <f>FixtureCalc!AL759</f>
        <v/>
      </c>
      <c r="G762" s="289" t="str">
        <f>FixtureCalc!AM759</f>
        <v/>
      </c>
      <c r="H762" s="91"/>
      <c r="I762" s="171" t="str">
        <f t="shared" si="22"/>
        <v/>
      </c>
      <c r="J762" s="91"/>
      <c r="K762" s="294" t="str">
        <f>FixtureCalc!AN759</f>
        <v/>
      </c>
      <c r="L762" s="199" t="str">
        <f>IFERROR(INDEX(FixtureCalc!$AX$4:$AX$83,MATCH(FixtureCalc!AM759,FixtureCalc!$AW$4:$AW$83,0),1),"")</f>
        <v/>
      </c>
      <c r="M762" s="39"/>
    </row>
    <row r="763" spans="2:13" ht="20.100000000000001" customHeight="1" x14ac:dyDescent="0.25">
      <c r="B763" s="13"/>
      <c r="C763" s="98"/>
      <c r="D763" s="171" t="str">
        <f t="shared" si="23"/>
        <v/>
      </c>
      <c r="E763" s="199" t="str">
        <f>IF(F763&lt;&gt;"","Matchweek " &amp; FixtureCalc!AK760,"")</f>
        <v/>
      </c>
      <c r="F763" s="199" t="str">
        <f>FixtureCalc!AL760</f>
        <v/>
      </c>
      <c r="G763" s="289" t="str">
        <f>FixtureCalc!AM760</f>
        <v/>
      </c>
      <c r="H763" s="91"/>
      <c r="I763" s="171" t="str">
        <f t="shared" si="22"/>
        <v/>
      </c>
      <c r="J763" s="91"/>
      <c r="K763" s="294" t="str">
        <f>FixtureCalc!AN760</f>
        <v/>
      </c>
      <c r="L763" s="199" t="str">
        <f>IFERROR(INDEX(FixtureCalc!$AX$4:$AX$83,MATCH(FixtureCalc!AM760,FixtureCalc!$AW$4:$AW$83,0),1),"")</f>
        <v/>
      </c>
      <c r="M763" s="39"/>
    </row>
    <row r="764" spans="2:13" ht="20.100000000000001" customHeight="1" x14ac:dyDescent="0.25">
      <c r="B764" s="13"/>
      <c r="C764" s="98"/>
      <c r="D764" s="171" t="str">
        <f t="shared" si="23"/>
        <v/>
      </c>
      <c r="E764" s="199" t="str">
        <f>IF(F764&lt;&gt;"","Matchweek " &amp; FixtureCalc!AK761,"")</f>
        <v/>
      </c>
      <c r="F764" s="199" t="str">
        <f>FixtureCalc!AL761</f>
        <v/>
      </c>
      <c r="G764" s="289" t="str">
        <f>FixtureCalc!AM761</f>
        <v/>
      </c>
      <c r="H764" s="91"/>
      <c r="I764" s="171" t="str">
        <f t="shared" si="22"/>
        <v/>
      </c>
      <c r="J764" s="91"/>
      <c r="K764" s="294" t="str">
        <f>FixtureCalc!AN761</f>
        <v/>
      </c>
      <c r="L764" s="199" t="str">
        <f>IFERROR(INDEX(FixtureCalc!$AX$4:$AX$83,MATCH(FixtureCalc!AM761,FixtureCalc!$AW$4:$AW$83,0),1),"")</f>
        <v/>
      </c>
      <c r="M764" s="39"/>
    </row>
    <row r="765" spans="2:13" ht="20.100000000000001" customHeight="1" x14ac:dyDescent="0.25">
      <c r="B765" s="13"/>
      <c r="C765" s="98"/>
      <c r="D765" s="171" t="str">
        <f t="shared" si="23"/>
        <v/>
      </c>
      <c r="E765" s="199" t="str">
        <f>IF(F765&lt;&gt;"","Matchweek " &amp; FixtureCalc!AK762,"")</f>
        <v/>
      </c>
      <c r="F765" s="199" t="str">
        <f>FixtureCalc!AL762</f>
        <v/>
      </c>
      <c r="G765" s="289" t="str">
        <f>FixtureCalc!AM762</f>
        <v/>
      </c>
      <c r="H765" s="91"/>
      <c r="I765" s="171" t="str">
        <f t="shared" si="22"/>
        <v/>
      </c>
      <c r="J765" s="91"/>
      <c r="K765" s="294" t="str">
        <f>FixtureCalc!AN762</f>
        <v/>
      </c>
      <c r="L765" s="199" t="str">
        <f>IFERROR(INDEX(FixtureCalc!$AX$4:$AX$83,MATCH(FixtureCalc!AM762,FixtureCalc!$AW$4:$AW$83,0),1),"")</f>
        <v/>
      </c>
      <c r="M765" s="39"/>
    </row>
    <row r="766" spans="2:13" ht="20.100000000000001" customHeight="1" x14ac:dyDescent="0.25">
      <c r="B766" s="13"/>
      <c r="C766" s="98"/>
      <c r="D766" s="171" t="str">
        <f t="shared" si="23"/>
        <v/>
      </c>
      <c r="E766" s="199" t="str">
        <f>IF(F766&lt;&gt;"","Matchweek " &amp; FixtureCalc!AK763,"")</f>
        <v/>
      </c>
      <c r="F766" s="199" t="str">
        <f>FixtureCalc!AL763</f>
        <v/>
      </c>
      <c r="G766" s="289" t="str">
        <f>FixtureCalc!AM763</f>
        <v/>
      </c>
      <c r="H766" s="91"/>
      <c r="I766" s="171" t="str">
        <f t="shared" si="22"/>
        <v/>
      </c>
      <c r="J766" s="91"/>
      <c r="K766" s="294" t="str">
        <f>FixtureCalc!AN763</f>
        <v/>
      </c>
      <c r="L766" s="199" t="str">
        <f>IFERROR(INDEX(FixtureCalc!$AX$4:$AX$83,MATCH(FixtureCalc!AM763,FixtureCalc!$AW$4:$AW$83,0),1),"")</f>
        <v/>
      </c>
      <c r="M766" s="39"/>
    </row>
    <row r="767" spans="2:13" ht="20.100000000000001" customHeight="1" x14ac:dyDescent="0.25">
      <c r="B767" s="13"/>
      <c r="C767" s="98"/>
      <c r="D767" s="171" t="str">
        <f t="shared" si="23"/>
        <v/>
      </c>
      <c r="E767" s="199" t="str">
        <f>IF(F767&lt;&gt;"","Matchweek " &amp; FixtureCalc!AK764,"")</f>
        <v/>
      </c>
      <c r="F767" s="199" t="str">
        <f>FixtureCalc!AL764</f>
        <v/>
      </c>
      <c r="G767" s="289" t="str">
        <f>FixtureCalc!AM764</f>
        <v/>
      </c>
      <c r="H767" s="91"/>
      <c r="I767" s="171" t="str">
        <f t="shared" si="22"/>
        <v/>
      </c>
      <c r="J767" s="91"/>
      <c r="K767" s="294" t="str">
        <f>FixtureCalc!AN764</f>
        <v/>
      </c>
      <c r="L767" s="199" t="str">
        <f>IFERROR(INDEX(FixtureCalc!$AX$4:$AX$83,MATCH(FixtureCalc!AM764,FixtureCalc!$AW$4:$AW$83,0),1),"")</f>
        <v/>
      </c>
      <c r="M767" s="39"/>
    </row>
    <row r="768" spans="2:13" ht="20.100000000000001" customHeight="1" x14ac:dyDescent="0.25">
      <c r="B768" s="13"/>
      <c r="C768" s="98"/>
      <c r="D768" s="171" t="str">
        <f t="shared" si="23"/>
        <v/>
      </c>
      <c r="E768" s="199" t="str">
        <f>IF(F768&lt;&gt;"","Matchweek " &amp; FixtureCalc!AK765,"")</f>
        <v/>
      </c>
      <c r="F768" s="199" t="str">
        <f>FixtureCalc!AL765</f>
        <v/>
      </c>
      <c r="G768" s="289" t="str">
        <f>FixtureCalc!AM765</f>
        <v/>
      </c>
      <c r="H768" s="91"/>
      <c r="I768" s="171" t="str">
        <f t="shared" si="22"/>
        <v/>
      </c>
      <c r="J768" s="91"/>
      <c r="K768" s="294" t="str">
        <f>FixtureCalc!AN765</f>
        <v/>
      </c>
      <c r="L768" s="199" t="str">
        <f>IFERROR(INDEX(FixtureCalc!$AX$4:$AX$83,MATCH(FixtureCalc!AM765,FixtureCalc!$AW$4:$AW$83,0),1),"")</f>
        <v/>
      </c>
      <c r="M768" s="39"/>
    </row>
    <row r="769" spans="2:13" ht="20.100000000000001" customHeight="1" x14ac:dyDescent="0.25">
      <c r="B769" s="13"/>
      <c r="C769" s="98"/>
      <c r="D769" s="171" t="str">
        <f t="shared" si="23"/>
        <v/>
      </c>
      <c r="E769" s="199" t="str">
        <f>IF(F769&lt;&gt;"","Matchweek " &amp; FixtureCalc!AK766,"")</f>
        <v/>
      </c>
      <c r="F769" s="199" t="str">
        <f>FixtureCalc!AL766</f>
        <v/>
      </c>
      <c r="G769" s="289" t="str">
        <f>FixtureCalc!AM766</f>
        <v/>
      </c>
      <c r="H769" s="91"/>
      <c r="I769" s="171" t="str">
        <f t="shared" si="22"/>
        <v/>
      </c>
      <c r="J769" s="91"/>
      <c r="K769" s="294" t="str">
        <f>FixtureCalc!AN766</f>
        <v/>
      </c>
      <c r="L769" s="199" t="str">
        <f>IFERROR(INDEX(FixtureCalc!$AX$4:$AX$83,MATCH(FixtureCalc!AM766,FixtureCalc!$AW$4:$AW$83,0),1),"")</f>
        <v/>
      </c>
      <c r="M769" s="39"/>
    </row>
    <row r="770" spans="2:13" ht="20.100000000000001" customHeight="1" x14ac:dyDescent="0.25">
      <c r="B770" s="13"/>
      <c r="C770" s="98"/>
      <c r="D770" s="171" t="str">
        <f t="shared" si="23"/>
        <v/>
      </c>
      <c r="E770" s="199" t="str">
        <f>IF(F770&lt;&gt;"","Matchweek " &amp; FixtureCalc!AK767,"")</f>
        <v/>
      </c>
      <c r="F770" s="199" t="str">
        <f>FixtureCalc!AL767</f>
        <v/>
      </c>
      <c r="G770" s="289" t="str">
        <f>FixtureCalc!AM767</f>
        <v/>
      </c>
      <c r="H770" s="91"/>
      <c r="I770" s="171" t="str">
        <f t="shared" si="22"/>
        <v/>
      </c>
      <c r="J770" s="91"/>
      <c r="K770" s="294" t="str">
        <f>FixtureCalc!AN767</f>
        <v/>
      </c>
      <c r="L770" s="199" t="str">
        <f>IFERROR(INDEX(FixtureCalc!$AX$4:$AX$83,MATCH(FixtureCalc!AM767,FixtureCalc!$AW$4:$AW$83,0),1),"")</f>
        <v/>
      </c>
      <c r="M770" s="39"/>
    </row>
    <row r="771" spans="2:13" ht="20.100000000000001" customHeight="1" x14ac:dyDescent="0.25">
      <c r="B771" s="13"/>
      <c r="C771" s="98"/>
      <c r="D771" s="171" t="str">
        <f t="shared" si="23"/>
        <v/>
      </c>
      <c r="E771" s="199" t="str">
        <f>IF(F771&lt;&gt;"","Matchweek " &amp; FixtureCalc!AK768,"")</f>
        <v/>
      </c>
      <c r="F771" s="199" t="str">
        <f>FixtureCalc!AL768</f>
        <v/>
      </c>
      <c r="G771" s="289" t="str">
        <f>FixtureCalc!AM768</f>
        <v/>
      </c>
      <c r="H771" s="91"/>
      <c r="I771" s="171" t="str">
        <f t="shared" si="22"/>
        <v/>
      </c>
      <c r="J771" s="91"/>
      <c r="K771" s="294" t="str">
        <f>FixtureCalc!AN768</f>
        <v/>
      </c>
      <c r="L771" s="199" t="str">
        <f>IFERROR(INDEX(FixtureCalc!$AX$4:$AX$83,MATCH(FixtureCalc!AM768,FixtureCalc!$AW$4:$AW$83,0),1),"")</f>
        <v/>
      </c>
      <c r="M771" s="39"/>
    </row>
    <row r="772" spans="2:13" ht="20.100000000000001" customHeight="1" x14ac:dyDescent="0.25">
      <c r="B772" s="13"/>
      <c r="C772" s="98"/>
      <c r="D772" s="171" t="str">
        <f t="shared" si="23"/>
        <v/>
      </c>
      <c r="E772" s="199" t="str">
        <f>IF(F772&lt;&gt;"","Matchweek " &amp; FixtureCalc!AK769,"")</f>
        <v/>
      </c>
      <c r="F772" s="199" t="str">
        <f>FixtureCalc!AL769</f>
        <v/>
      </c>
      <c r="G772" s="289" t="str">
        <f>FixtureCalc!AM769</f>
        <v/>
      </c>
      <c r="H772" s="91"/>
      <c r="I772" s="171" t="str">
        <f t="shared" si="22"/>
        <v/>
      </c>
      <c r="J772" s="91"/>
      <c r="K772" s="294" t="str">
        <f>FixtureCalc!AN769</f>
        <v/>
      </c>
      <c r="L772" s="199" t="str">
        <f>IFERROR(INDEX(FixtureCalc!$AX$4:$AX$83,MATCH(FixtureCalc!AM769,FixtureCalc!$AW$4:$AW$83,0),1),"")</f>
        <v/>
      </c>
      <c r="M772" s="39"/>
    </row>
    <row r="773" spans="2:13" ht="20.100000000000001" customHeight="1" x14ac:dyDescent="0.25">
      <c r="B773" s="13"/>
      <c r="C773" s="98"/>
      <c r="D773" s="171" t="str">
        <f t="shared" si="23"/>
        <v/>
      </c>
      <c r="E773" s="199" t="str">
        <f>IF(F773&lt;&gt;"","Matchweek " &amp; FixtureCalc!AK770,"")</f>
        <v/>
      </c>
      <c r="F773" s="199" t="str">
        <f>FixtureCalc!AL770</f>
        <v/>
      </c>
      <c r="G773" s="289" t="str">
        <f>FixtureCalc!AM770</f>
        <v/>
      </c>
      <c r="H773" s="91"/>
      <c r="I773" s="171" t="str">
        <f t="shared" si="22"/>
        <v/>
      </c>
      <c r="J773" s="91"/>
      <c r="K773" s="294" t="str">
        <f>FixtureCalc!AN770</f>
        <v/>
      </c>
      <c r="L773" s="199" t="str">
        <f>IFERROR(INDEX(FixtureCalc!$AX$4:$AX$83,MATCH(FixtureCalc!AM770,FixtureCalc!$AW$4:$AW$83,0),1),"")</f>
        <v/>
      </c>
      <c r="M773" s="39"/>
    </row>
    <row r="774" spans="2:13" ht="20.100000000000001" customHeight="1" x14ac:dyDescent="0.25">
      <c r="B774" s="13"/>
      <c r="C774" s="98"/>
      <c r="D774" s="171" t="str">
        <f t="shared" si="23"/>
        <v/>
      </c>
      <c r="E774" s="199" t="str">
        <f>IF(F774&lt;&gt;"","Matchweek " &amp; FixtureCalc!AK771,"")</f>
        <v/>
      </c>
      <c r="F774" s="199" t="str">
        <f>FixtureCalc!AL771</f>
        <v/>
      </c>
      <c r="G774" s="289" t="str">
        <f>FixtureCalc!AM771</f>
        <v/>
      </c>
      <c r="H774" s="91"/>
      <c r="I774" s="171" t="str">
        <f t="shared" si="22"/>
        <v/>
      </c>
      <c r="J774" s="91"/>
      <c r="K774" s="294" t="str">
        <f>FixtureCalc!AN771</f>
        <v/>
      </c>
      <c r="L774" s="199" t="str">
        <f>IFERROR(INDEX(FixtureCalc!$AX$4:$AX$83,MATCH(FixtureCalc!AM771,FixtureCalc!$AW$4:$AW$83,0),1),"")</f>
        <v/>
      </c>
      <c r="M774" s="39"/>
    </row>
    <row r="775" spans="2:13" ht="20.100000000000001" customHeight="1" x14ac:dyDescent="0.25">
      <c r="B775" s="13"/>
      <c r="C775" s="98"/>
      <c r="D775" s="171" t="str">
        <f t="shared" si="23"/>
        <v/>
      </c>
      <c r="E775" s="199" t="str">
        <f>IF(F775&lt;&gt;"","Matchweek " &amp; FixtureCalc!AK772,"")</f>
        <v/>
      </c>
      <c r="F775" s="199" t="str">
        <f>FixtureCalc!AL772</f>
        <v/>
      </c>
      <c r="G775" s="289" t="str">
        <f>FixtureCalc!AM772</f>
        <v/>
      </c>
      <c r="H775" s="91"/>
      <c r="I775" s="171" t="str">
        <f t="shared" ref="I775:I838" si="24">IFERROR(IF(LEN(E775)=0,"","-"),"")</f>
        <v/>
      </c>
      <c r="J775" s="91"/>
      <c r="K775" s="294" t="str">
        <f>FixtureCalc!AN772</f>
        <v/>
      </c>
      <c r="L775" s="199" t="str">
        <f>IFERROR(INDEX(FixtureCalc!$AX$4:$AX$83,MATCH(FixtureCalc!AM772,FixtureCalc!$AW$4:$AW$83,0),1),"")</f>
        <v/>
      </c>
      <c r="M775" s="39"/>
    </row>
    <row r="776" spans="2:13" ht="20.100000000000001" customHeight="1" x14ac:dyDescent="0.25">
      <c r="B776" s="13"/>
      <c r="C776" s="98"/>
      <c r="D776" s="171" t="str">
        <f t="shared" ref="D776:D839" si="25">IF(C776&gt;0,INDEX($W$8:$W$14,WEEKDAY(C776,2),1),"")</f>
        <v/>
      </c>
      <c r="E776" s="199" t="str">
        <f>IF(F776&lt;&gt;"","Matchweek " &amp; FixtureCalc!AK773,"")</f>
        <v/>
      </c>
      <c r="F776" s="199" t="str">
        <f>FixtureCalc!AL773</f>
        <v/>
      </c>
      <c r="G776" s="289" t="str">
        <f>FixtureCalc!AM773</f>
        <v/>
      </c>
      <c r="H776" s="91"/>
      <c r="I776" s="171" t="str">
        <f t="shared" si="24"/>
        <v/>
      </c>
      <c r="J776" s="91"/>
      <c r="K776" s="294" t="str">
        <f>FixtureCalc!AN773</f>
        <v/>
      </c>
      <c r="L776" s="199" t="str">
        <f>IFERROR(INDEX(FixtureCalc!$AX$4:$AX$83,MATCH(FixtureCalc!AM773,FixtureCalc!$AW$4:$AW$83,0),1),"")</f>
        <v/>
      </c>
      <c r="M776" s="39"/>
    </row>
    <row r="777" spans="2:13" ht="20.100000000000001" customHeight="1" x14ac:dyDescent="0.25">
      <c r="B777" s="13"/>
      <c r="C777" s="98"/>
      <c r="D777" s="171" t="str">
        <f t="shared" si="25"/>
        <v/>
      </c>
      <c r="E777" s="199" t="str">
        <f>IF(F777&lt;&gt;"","Matchweek " &amp; FixtureCalc!AK774,"")</f>
        <v/>
      </c>
      <c r="F777" s="199" t="str">
        <f>FixtureCalc!AL774</f>
        <v/>
      </c>
      <c r="G777" s="289" t="str">
        <f>FixtureCalc!AM774</f>
        <v/>
      </c>
      <c r="H777" s="91"/>
      <c r="I777" s="171" t="str">
        <f t="shared" si="24"/>
        <v/>
      </c>
      <c r="J777" s="91"/>
      <c r="K777" s="294" t="str">
        <f>FixtureCalc!AN774</f>
        <v/>
      </c>
      <c r="L777" s="199" t="str">
        <f>IFERROR(INDEX(FixtureCalc!$AX$4:$AX$83,MATCH(FixtureCalc!AM774,FixtureCalc!$AW$4:$AW$83,0),1),"")</f>
        <v/>
      </c>
      <c r="M777" s="39"/>
    </row>
    <row r="778" spans="2:13" ht="20.100000000000001" customHeight="1" x14ac:dyDescent="0.25">
      <c r="B778" s="13"/>
      <c r="C778" s="98"/>
      <c r="D778" s="171" t="str">
        <f t="shared" si="25"/>
        <v/>
      </c>
      <c r="E778" s="199" t="str">
        <f>IF(F778&lt;&gt;"","Matchweek " &amp; FixtureCalc!AK775,"")</f>
        <v/>
      </c>
      <c r="F778" s="199" t="str">
        <f>FixtureCalc!AL775</f>
        <v/>
      </c>
      <c r="G778" s="289" t="str">
        <f>FixtureCalc!AM775</f>
        <v/>
      </c>
      <c r="H778" s="91"/>
      <c r="I778" s="171" t="str">
        <f t="shared" si="24"/>
        <v/>
      </c>
      <c r="J778" s="91"/>
      <c r="K778" s="294" t="str">
        <f>FixtureCalc!AN775</f>
        <v/>
      </c>
      <c r="L778" s="199" t="str">
        <f>IFERROR(INDEX(FixtureCalc!$AX$4:$AX$83,MATCH(FixtureCalc!AM775,FixtureCalc!$AW$4:$AW$83,0),1),"")</f>
        <v/>
      </c>
      <c r="M778" s="39"/>
    </row>
    <row r="779" spans="2:13" ht="20.100000000000001" customHeight="1" x14ac:dyDescent="0.25">
      <c r="B779" s="13"/>
      <c r="C779" s="98"/>
      <c r="D779" s="171" t="str">
        <f t="shared" si="25"/>
        <v/>
      </c>
      <c r="E779" s="199" t="str">
        <f>IF(F779&lt;&gt;"","Matchweek " &amp; FixtureCalc!AK776,"")</f>
        <v/>
      </c>
      <c r="F779" s="199" t="str">
        <f>FixtureCalc!AL776</f>
        <v/>
      </c>
      <c r="G779" s="289" t="str">
        <f>FixtureCalc!AM776</f>
        <v/>
      </c>
      <c r="H779" s="91"/>
      <c r="I779" s="171" t="str">
        <f t="shared" si="24"/>
        <v/>
      </c>
      <c r="J779" s="91"/>
      <c r="K779" s="294" t="str">
        <f>FixtureCalc!AN776</f>
        <v/>
      </c>
      <c r="L779" s="199" t="str">
        <f>IFERROR(INDEX(FixtureCalc!$AX$4:$AX$83,MATCH(FixtureCalc!AM776,FixtureCalc!$AW$4:$AW$83,0),1),"")</f>
        <v/>
      </c>
      <c r="M779" s="39"/>
    </row>
    <row r="780" spans="2:13" ht="20.100000000000001" customHeight="1" x14ac:dyDescent="0.25">
      <c r="B780" s="13"/>
      <c r="C780" s="98"/>
      <c r="D780" s="171" t="str">
        <f t="shared" si="25"/>
        <v/>
      </c>
      <c r="E780" s="199" t="str">
        <f>IF(F780&lt;&gt;"","Matchweek " &amp; FixtureCalc!AK777,"")</f>
        <v/>
      </c>
      <c r="F780" s="199" t="str">
        <f>FixtureCalc!AL777</f>
        <v/>
      </c>
      <c r="G780" s="289" t="str">
        <f>FixtureCalc!AM777</f>
        <v/>
      </c>
      <c r="H780" s="91"/>
      <c r="I780" s="171" t="str">
        <f t="shared" si="24"/>
        <v/>
      </c>
      <c r="J780" s="91"/>
      <c r="K780" s="294" t="str">
        <f>FixtureCalc!AN777</f>
        <v/>
      </c>
      <c r="L780" s="199" t="str">
        <f>IFERROR(INDEX(FixtureCalc!$AX$4:$AX$83,MATCH(FixtureCalc!AM777,FixtureCalc!$AW$4:$AW$83,0),1),"")</f>
        <v/>
      </c>
      <c r="M780" s="39"/>
    </row>
    <row r="781" spans="2:13" ht="20.100000000000001" customHeight="1" x14ac:dyDescent="0.25">
      <c r="B781" s="13"/>
      <c r="C781" s="98"/>
      <c r="D781" s="171" t="str">
        <f t="shared" si="25"/>
        <v/>
      </c>
      <c r="E781" s="199" t="str">
        <f>IF(F781&lt;&gt;"","Matchweek " &amp; FixtureCalc!AK778,"")</f>
        <v/>
      </c>
      <c r="F781" s="199" t="str">
        <f>FixtureCalc!AL778</f>
        <v/>
      </c>
      <c r="G781" s="289" t="str">
        <f>FixtureCalc!AM778</f>
        <v/>
      </c>
      <c r="H781" s="91"/>
      <c r="I781" s="171" t="str">
        <f t="shared" si="24"/>
        <v/>
      </c>
      <c r="J781" s="91"/>
      <c r="K781" s="294" t="str">
        <f>FixtureCalc!AN778</f>
        <v/>
      </c>
      <c r="L781" s="199" t="str">
        <f>IFERROR(INDEX(FixtureCalc!$AX$4:$AX$83,MATCH(FixtureCalc!AM778,FixtureCalc!$AW$4:$AW$83,0),1),"")</f>
        <v/>
      </c>
      <c r="M781" s="39"/>
    </row>
    <row r="782" spans="2:13" ht="20.100000000000001" customHeight="1" x14ac:dyDescent="0.25">
      <c r="B782" s="13"/>
      <c r="C782" s="98"/>
      <c r="D782" s="171" t="str">
        <f t="shared" si="25"/>
        <v/>
      </c>
      <c r="E782" s="199" t="str">
        <f>IF(F782&lt;&gt;"","Matchweek " &amp; FixtureCalc!AK779,"")</f>
        <v/>
      </c>
      <c r="F782" s="199" t="str">
        <f>FixtureCalc!AL779</f>
        <v/>
      </c>
      <c r="G782" s="289" t="str">
        <f>FixtureCalc!AM779</f>
        <v/>
      </c>
      <c r="H782" s="91"/>
      <c r="I782" s="171" t="str">
        <f t="shared" si="24"/>
        <v/>
      </c>
      <c r="J782" s="91"/>
      <c r="K782" s="294" t="str">
        <f>FixtureCalc!AN779</f>
        <v/>
      </c>
      <c r="L782" s="199" t="str">
        <f>IFERROR(INDEX(FixtureCalc!$AX$4:$AX$83,MATCH(FixtureCalc!AM779,FixtureCalc!$AW$4:$AW$83,0),1),"")</f>
        <v/>
      </c>
      <c r="M782" s="39"/>
    </row>
    <row r="783" spans="2:13" ht="20.100000000000001" customHeight="1" x14ac:dyDescent="0.25">
      <c r="B783" s="13"/>
      <c r="C783" s="98"/>
      <c r="D783" s="171" t="str">
        <f t="shared" si="25"/>
        <v/>
      </c>
      <c r="E783" s="199" t="str">
        <f>IF(F783&lt;&gt;"","Matchweek " &amp; FixtureCalc!AK780,"")</f>
        <v/>
      </c>
      <c r="F783" s="199" t="str">
        <f>FixtureCalc!AL780</f>
        <v/>
      </c>
      <c r="G783" s="289" t="str">
        <f>FixtureCalc!AM780</f>
        <v/>
      </c>
      <c r="H783" s="91"/>
      <c r="I783" s="171" t="str">
        <f t="shared" si="24"/>
        <v/>
      </c>
      <c r="J783" s="91"/>
      <c r="K783" s="294" t="str">
        <f>FixtureCalc!AN780</f>
        <v/>
      </c>
      <c r="L783" s="199" t="str">
        <f>IFERROR(INDEX(FixtureCalc!$AX$4:$AX$83,MATCH(FixtureCalc!AM780,FixtureCalc!$AW$4:$AW$83,0),1),"")</f>
        <v/>
      </c>
      <c r="M783" s="39"/>
    </row>
    <row r="784" spans="2:13" ht="20.100000000000001" customHeight="1" x14ac:dyDescent="0.25">
      <c r="B784" s="13"/>
      <c r="C784" s="98"/>
      <c r="D784" s="171" t="str">
        <f t="shared" si="25"/>
        <v/>
      </c>
      <c r="E784" s="199" t="str">
        <f>IF(F784&lt;&gt;"","Matchweek " &amp; FixtureCalc!AK781,"")</f>
        <v/>
      </c>
      <c r="F784" s="199" t="str">
        <f>FixtureCalc!AL781</f>
        <v/>
      </c>
      <c r="G784" s="289" t="str">
        <f>FixtureCalc!AM781</f>
        <v/>
      </c>
      <c r="H784" s="91"/>
      <c r="I784" s="171" t="str">
        <f t="shared" si="24"/>
        <v/>
      </c>
      <c r="J784" s="91"/>
      <c r="K784" s="294" t="str">
        <f>FixtureCalc!AN781</f>
        <v/>
      </c>
      <c r="L784" s="199" t="str">
        <f>IFERROR(INDEX(FixtureCalc!$AX$4:$AX$83,MATCH(FixtureCalc!AM781,FixtureCalc!$AW$4:$AW$83,0),1),"")</f>
        <v/>
      </c>
      <c r="M784" s="39"/>
    </row>
    <row r="785" spans="2:13" ht="20.100000000000001" customHeight="1" x14ac:dyDescent="0.25">
      <c r="B785" s="13"/>
      <c r="C785" s="98"/>
      <c r="D785" s="171" t="str">
        <f t="shared" si="25"/>
        <v/>
      </c>
      <c r="E785" s="199" t="str">
        <f>IF(F785&lt;&gt;"","Matchweek " &amp; FixtureCalc!AK782,"")</f>
        <v/>
      </c>
      <c r="F785" s="199" t="str">
        <f>FixtureCalc!AL782</f>
        <v/>
      </c>
      <c r="G785" s="289" t="str">
        <f>FixtureCalc!AM782</f>
        <v/>
      </c>
      <c r="H785" s="91"/>
      <c r="I785" s="171" t="str">
        <f t="shared" si="24"/>
        <v/>
      </c>
      <c r="J785" s="91"/>
      <c r="K785" s="294" t="str">
        <f>FixtureCalc!AN782</f>
        <v/>
      </c>
      <c r="L785" s="199" t="str">
        <f>IFERROR(INDEX(FixtureCalc!$AX$4:$AX$83,MATCH(FixtureCalc!AM782,FixtureCalc!$AW$4:$AW$83,0),1),"")</f>
        <v/>
      </c>
      <c r="M785" s="39"/>
    </row>
    <row r="786" spans="2:13" ht="20.100000000000001" customHeight="1" x14ac:dyDescent="0.25">
      <c r="B786" s="13"/>
      <c r="C786" s="98"/>
      <c r="D786" s="171" t="str">
        <f t="shared" si="25"/>
        <v/>
      </c>
      <c r="E786" s="199" t="str">
        <f>IF(F786&lt;&gt;"","Matchweek " &amp; FixtureCalc!AK783,"")</f>
        <v/>
      </c>
      <c r="F786" s="199" t="str">
        <f>FixtureCalc!AL783</f>
        <v/>
      </c>
      <c r="G786" s="289" t="str">
        <f>FixtureCalc!AM783</f>
        <v/>
      </c>
      <c r="H786" s="91"/>
      <c r="I786" s="171" t="str">
        <f t="shared" si="24"/>
        <v/>
      </c>
      <c r="J786" s="91"/>
      <c r="K786" s="294" t="str">
        <f>FixtureCalc!AN783</f>
        <v/>
      </c>
      <c r="L786" s="199" t="str">
        <f>IFERROR(INDEX(FixtureCalc!$AX$4:$AX$83,MATCH(FixtureCalc!AM783,FixtureCalc!$AW$4:$AW$83,0),1),"")</f>
        <v/>
      </c>
      <c r="M786" s="39"/>
    </row>
    <row r="787" spans="2:13" ht="20.100000000000001" customHeight="1" x14ac:dyDescent="0.25">
      <c r="B787" s="13"/>
      <c r="C787" s="98"/>
      <c r="D787" s="171" t="str">
        <f t="shared" si="25"/>
        <v/>
      </c>
      <c r="E787" s="199" t="str">
        <f>IF(F787&lt;&gt;"","Matchweek " &amp; FixtureCalc!AK784,"")</f>
        <v/>
      </c>
      <c r="F787" s="199" t="str">
        <f>FixtureCalc!AL784</f>
        <v/>
      </c>
      <c r="G787" s="289" t="str">
        <f>FixtureCalc!AM784</f>
        <v/>
      </c>
      <c r="H787" s="91"/>
      <c r="I787" s="171" t="str">
        <f t="shared" si="24"/>
        <v/>
      </c>
      <c r="J787" s="91"/>
      <c r="K787" s="294" t="str">
        <f>FixtureCalc!AN784</f>
        <v/>
      </c>
      <c r="L787" s="199" t="str">
        <f>IFERROR(INDEX(FixtureCalc!$AX$4:$AX$83,MATCH(FixtureCalc!AM784,FixtureCalc!$AW$4:$AW$83,0),1),"")</f>
        <v/>
      </c>
      <c r="M787" s="39"/>
    </row>
    <row r="788" spans="2:13" ht="20.100000000000001" customHeight="1" x14ac:dyDescent="0.25">
      <c r="B788" s="13"/>
      <c r="C788" s="98"/>
      <c r="D788" s="171" t="str">
        <f t="shared" si="25"/>
        <v/>
      </c>
      <c r="E788" s="199" t="str">
        <f>IF(F788&lt;&gt;"","Matchweek " &amp; FixtureCalc!AK785,"")</f>
        <v/>
      </c>
      <c r="F788" s="199" t="str">
        <f>FixtureCalc!AL785</f>
        <v/>
      </c>
      <c r="G788" s="289" t="str">
        <f>FixtureCalc!AM785</f>
        <v/>
      </c>
      <c r="H788" s="91"/>
      <c r="I788" s="171" t="str">
        <f t="shared" si="24"/>
        <v/>
      </c>
      <c r="J788" s="91"/>
      <c r="K788" s="294" t="str">
        <f>FixtureCalc!AN785</f>
        <v/>
      </c>
      <c r="L788" s="199" t="str">
        <f>IFERROR(INDEX(FixtureCalc!$AX$4:$AX$83,MATCH(FixtureCalc!AM785,FixtureCalc!$AW$4:$AW$83,0),1),"")</f>
        <v/>
      </c>
      <c r="M788" s="39"/>
    </row>
    <row r="789" spans="2:13" ht="20.100000000000001" customHeight="1" x14ac:dyDescent="0.25">
      <c r="B789" s="13"/>
      <c r="C789" s="98"/>
      <c r="D789" s="171" t="str">
        <f t="shared" si="25"/>
        <v/>
      </c>
      <c r="E789" s="199" t="str">
        <f>IF(F789&lt;&gt;"","Matchweek " &amp; FixtureCalc!AK786,"")</f>
        <v/>
      </c>
      <c r="F789" s="199" t="str">
        <f>FixtureCalc!AL786</f>
        <v/>
      </c>
      <c r="G789" s="289" t="str">
        <f>FixtureCalc!AM786</f>
        <v/>
      </c>
      <c r="H789" s="91"/>
      <c r="I789" s="171" t="str">
        <f t="shared" si="24"/>
        <v/>
      </c>
      <c r="J789" s="91"/>
      <c r="K789" s="294" t="str">
        <f>FixtureCalc!AN786</f>
        <v/>
      </c>
      <c r="L789" s="199" t="str">
        <f>IFERROR(INDEX(FixtureCalc!$AX$4:$AX$83,MATCH(FixtureCalc!AM786,FixtureCalc!$AW$4:$AW$83,0),1),"")</f>
        <v/>
      </c>
      <c r="M789" s="39"/>
    </row>
    <row r="790" spans="2:13" ht="20.100000000000001" customHeight="1" x14ac:dyDescent="0.25">
      <c r="B790" s="13"/>
      <c r="C790" s="98"/>
      <c r="D790" s="171" t="str">
        <f t="shared" si="25"/>
        <v/>
      </c>
      <c r="E790" s="199" t="str">
        <f>IF(F790&lt;&gt;"","Matchweek " &amp; FixtureCalc!AK787,"")</f>
        <v/>
      </c>
      <c r="F790" s="199" t="str">
        <f>FixtureCalc!AL787</f>
        <v/>
      </c>
      <c r="G790" s="289" t="str">
        <f>FixtureCalc!AM787</f>
        <v/>
      </c>
      <c r="H790" s="91"/>
      <c r="I790" s="171" t="str">
        <f t="shared" si="24"/>
        <v/>
      </c>
      <c r="J790" s="91"/>
      <c r="K790" s="294" t="str">
        <f>FixtureCalc!AN787</f>
        <v/>
      </c>
      <c r="L790" s="199" t="str">
        <f>IFERROR(INDEX(FixtureCalc!$AX$4:$AX$83,MATCH(FixtureCalc!AM787,FixtureCalc!$AW$4:$AW$83,0),1),"")</f>
        <v/>
      </c>
      <c r="M790" s="39"/>
    </row>
    <row r="791" spans="2:13" ht="20.100000000000001" customHeight="1" x14ac:dyDescent="0.25">
      <c r="B791" s="13"/>
      <c r="C791" s="98"/>
      <c r="D791" s="171" t="str">
        <f t="shared" si="25"/>
        <v/>
      </c>
      <c r="E791" s="199" t="str">
        <f>IF(F791&lt;&gt;"","Matchweek " &amp; FixtureCalc!AK788,"")</f>
        <v/>
      </c>
      <c r="F791" s="199" t="str">
        <f>FixtureCalc!AL788</f>
        <v/>
      </c>
      <c r="G791" s="289" t="str">
        <f>FixtureCalc!AM788</f>
        <v/>
      </c>
      <c r="H791" s="91"/>
      <c r="I791" s="171" t="str">
        <f t="shared" si="24"/>
        <v/>
      </c>
      <c r="J791" s="91"/>
      <c r="K791" s="294" t="str">
        <f>FixtureCalc!AN788</f>
        <v/>
      </c>
      <c r="L791" s="199" t="str">
        <f>IFERROR(INDEX(FixtureCalc!$AX$4:$AX$83,MATCH(FixtureCalc!AM788,FixtureCalc!$AW$4:$AW$83,0),1),"")</f>
        <v/>
      </c>
      <c r="M791" s="39"/>
    </row>
    <row r="792" spans="2:13" ht="20.100000000000001" customHeight="1" x14ac:dyDescent="0.25">
      <c r="B792" s="13"/>
      <c r="C792" s="98"/>
      <c r="D792" s="171" t="str">
        <f t="shared" si="25"/>
        <v/>
      </c>
      <c r="E792" s="199" t="str">
        <f>IF(F792&lt;&gt;"","Matchweek " &amp; FixtureCalc!AK789,"")</f>
        <v/>
      </c>
      <c r="F792" s="199" t="str">
        <f>FixtureCalc!AL789</f>
        <v/>
      </c>
      <c r="G792" s="289" t="str">
        <f>FixtureCalc!AM789</f>
        <v/>
      </c>
      <c r="H792" s="91"/>
      <c r="I792" s="171" t="str">
        <f t="shared" si="24"/>
        <v/>
      </c>
      <c r="J792" s="91"/>
      <c r="K792" s="294" t="str">
        <f>FixtureCalc!AN789</f>
        <v/>
      </c>
      <c r="L792" s="199" t="str">
        <f>IFERROR(INDEX(FixtureCalc!$AX$4:$AX$83,MATCH(FixtureCalc!AM789,FixtureCalc!$AW$4:$AW$83,0),1),"")</f>
        <v/>
      </c>
      <c r="M792" s="39"/>
    </row>
    <row r="793" spans="2:13" ht="20.100000000000001" customHeight="1" x14ac:dyDescent="0.25">
      <c r="B793" s="13"/>
      <c r="C793" s="98"/>
      <c r="D793" s="171" t="str">
        <f t="shared" si="25"/>
        <v/>
      </c>
      <c r="E793" s="199" t="str">
        <f>IF(F793&lt;&gt;"","Matchweek " &amp; FixtureCalc!AK790,"")</f>
        <v/>
      </c>
      <c r="F793" s="199" t="str">
        <f>FixtureCalc!AL790</f>
        <v/>
      </c>
      <c r="G793" s="289" t="str">
        <f>FixtureCalc!AM790</f>
        <v/>
      </c>
      <c r="H793" s="91"/>
      <c r="I793" s="171" t="str">
        <f t="shared" si="24"/>
        <v/>
      </c>
      <c r="J793" s="91"/>
      <c r="K793" s="294" t="str">
        <f>FixtureCalc!AN790</f>
        <v/>
      </c>
      <c r="L793" s="199" t="str">
        <f>IFERROR(INDEX(FixtureCalc!$AX$4:$AX$83,MATCH(FixtureCalc!AM790,FixtureCalc!$AW$4:$AW$83,0),1),"")</f>
        <v/>
      </c>
      <c r="M793" s="39"/>
    </row>
    <row r="794" spans="2:13" ht="20.100000000000001" customHeight="1" x14ac:dyDescent="0.25">
      <c r="B794" s="13"/>
      <c r="C794" s="98"/>
      <c r="D794" s="171" t="str">
        <f t="shared" si="25"/>
        <v/>
      </c>
      <c r="E794" s="199" t="str">
        <f>IF(F794&lt;&gt;"","Matchweek " &amp; FixtureCalc!AK791,"")</f>
        <v/>
      </c>
      <c r="F794" s="199" t="str">
        <f>FixtureCalc!AL791</f>
        <v/>
      </c>
      <c r="G794" s="289" t="str">
        <f>FixtureCalc!AM791</f>
        <v/>
      </c>
      <c r="H794" s="91"/>
      <c r="I794" s="171" t="str">
        <f t="shared" si="24"/>
        <v/>
      </c>
      <c r="J794" s="91"/>
      <c r="K794" s="294" t="str">
        <f>FixtureCalc!AN791</f>
        <v/>
      </c>
      <c r="L794" s="199" t="str">
        <f>IFERROR(INDEX(FixtureCalc!$AX$4:$AX$83,MATCH(FixtureCalc!AM791,FixtureCalc!$AW$4:$AW$83,0),1),"")</f>
        <v/>
      </c>
      <c r="M794" s="39"/>
    </row>
    <row r="795" spans="2:13" ht="20.100000000000001" customHeight="1" x14ac:dyDescent="0.25">
      <c r="B795" s="13"/>
      <c r="C795" s="98"/>
      <c r="D795" s="171" t="str">
        <f t="shared" si="25"/>
        <v/>
      </c>
      <c r="E795" s="199" t="str">
        <f>IF(F795&lt;&gt;"","Matchweek " &amp; FixtureCalc!AK792,"")</f>
        <v/>
      </c>
      <c r="F795" s="199" t="str">
        <f>FixtureCalc!AL792</f>
        <v/>
      </c>
      <c r="G795" s="289" t="str">
        <f>FixtureCalc!AM792</f>
        <v/>
      </c>
      <c r="H795" s="91"/>
      <c r="I795" s="171" t="str">
        <f t="shared" si="24"/>
        <v/>
      </c>
      <c r="J795" s="91"/>
      <c r="K795" s="294" t="str">
        <f>FixtureCalc!AN792</f>
        <v/>
      </c>
      <c r="L795" s="199" t="str">
        <f>IFERROR(INDEX(FixtureCalc!$AX$4:$AX$83,MATCH(FixtureCalc!AM792,FixtureCalc!$AW$4:$AW$83,0),1),"")</f>
        <v/>
      </c>
      <c r="M795" s="39"/>
    </row>
    <row r="796" spans="2:13" ht="20.100000000000001" customHeight="1" x14ac:dyDescent="0.25">
      <c r="B796" s="13"/>
      <c r="C796" s="98"/>
      <c r="D796" s="171" t="str">
        <f t="shared" si="25"/>
        <v/>
      </c>
      <c r="E796" s="199" t="str">
        <f>IF(F796&lt;&gt;"","Matchweek " &amp; FixtureCalc!AK793,"")</f>
        <v/>
      </c>
      <c r="F796" s="199" t="str">
        <f>FixtureCalc!AL793</f>
        <v/>
      </c>
      <c r="G796" s="289" t="str">
        <f>FixtureCalc!AM793</f>
        <v/>
      </c>
      <c r="H796" s="91"/>
      <c r="I796" s="171" t="str">
        <f t="shared" si="24"/>
        <v/>
      </c>
      <c r="J796" s="91"/>
      <c r="K796" s="294" t="str">
        <f>FixtureCalc!AN793</f>
        <v/>
      </c>
      <c r="L796" s="199" t="str">
        <f>IFERROR(INDEX(FixtureCalc!$AX$4:$AX$83,MATCH(FixtureCalc!AM793,FixtureCalc!$AW$4:$AW$83,0),1),"")</f>
        <v/>
      </c>
      <c r="M796" s="39"/>
    </row>
    <row r="797" spans="2:13" ht="20.100000000000001" customHeight="1" x14ac:dyDescent="0.25">
      <c r="B797" s="13"/>
      <c r="C797" s="98"/>
      <c r="D797" s="171" t="str">
        <f t="shared" si="25"/>
        <v/>
      </c>
      <c r="E797" s="199" t="str">
        <f>IF(F797&lt;&gt;"","Matchweek " &amp; FixtureCalc!AK794,"")</f>
        <v/>
      </c>
      <c r="F797" s="199" t="str">
        <f>FixtureCalc!AL794</f>
        <v/>
      </c>
      <c r="G797" s="289" t="str">
        <f>FixtureCalc!AM794</f>
        <v/>
      </c>
      <c r="H797" s="91"/>
      <c r="I797" s="171" t="str">
        <f t="shared" si="24"/>
        <v/>
      </c>
      <c r="J797" s="91"/>
      <c r="K797" s="294" t="str">
        <f>FixtureCalc!AN794</f>
        <v/>
      </c>
      <c r="L797" s="199" t="str">
        <f>IFERROR(INDEX(FixtureCalc!$AX$4:$AX$83,MATCH(FixtureCalc!AM794,FixtureCalc!$AW$4:$AW$83,0),1),"")</f>
        <v/>
      </c>
      <c r="M797" s="39"/>
    </row>
    <row r="798" spans="2:13" ht="20.100000000000001" customHeight="1" x14ac:dyDescent="0.25">
      <c r="B798" s="13"/>
      <c r="C798" s="98"/>
      <c r="D798" s="171" t="str">
        <f t="shared" si="25"/>
        <v/>
      </c>
      <c r="E798" s="199" t="str">
        <f>IF(F798&lt;&gt;"","Matchweek " &amp; FixtureCalc!AK795,"")</f>
        <v/>
      </c>
      <c r="F798" s="199" t="str">
        <f>FixtureCalc!AL795</f>
        <v/>
      </c>
      <c r="G798" s="289" t="str">
        <f>FixtureCalc!AM795</f>
        <v/>
      </c>
      <c r="H798" s="91"/>
      <c r="I798" s="171" t="str">
        <f t="shared" si="24"/>
        <v/>
      </c>
      <c r="J798" s="91"/>
      <c r="K798" s="294" t="str">
        <f>FixtureCalc!AN795</f>
        <v/>
      </c>
      <c r="L798" s="199" t="str">
        <f>IFERROR(INDEX(FixtureCalc!$AX$4:$AX$83,MATCH(FixtureCalc!AM795,FixtureCalc!$AW$4:$AW$83,0),1),"")</f>
        <v/>
      </c>
      <c r="M798" s="39"/>
    </row>
    <row r="799" spans="2:13" ht="20.100000000000001" customHeight="1" x14ac:dyDescent="0.25">
      <c r="B799" s="13"/>
      <c r="C799" s="98"/>
      <c r="D799" s="171" t="str">
        <f t="shared" si="25"/>
        <v/>
      </c>
      <c r="E799" s="199" t="str">
        <f>IF(F799&lt;&gt;"","Matchweek " &amp; FixtureCalc!AK796,"")</f>
        <v/>
      </c>
      <c r="F799" s="199" t="str">
        <f>FixtureCalc!AL796</f>
        <v/>
      </c>
      <c r="G799" s="289" t="str">
        <f>FixtureCalc!AM796</f>
        <v/>
      </c>
      <c r="H799" s="91"/>
      <c r="I799" s="171" t="str">
        <f t="shared" si="24"/>
        <v/>
      </c>
      <c r="J799" s="91"/>
      <c r="K799" s="294" t="str">
        <f>FixtureCalc!AN796</f>
        <v/>
      </c>
      <c r="L799" s="199" t="str">
        <f>IFERROR(INDEX(FixtureCalc!$AX$4:$AX$83,MATCH(FixtureCalc!AM796,FixtureCalc!$AW$4:$AW$83,0),1),"")</f>
        <v/>
      </c>
      <c r="M799" s="39"/>
    </row>
    <row r="800" spans="2:13" ht="20.100000000000001" customHeight="1" x14ac:dyDescent="0.25">
      <c r="B800" s="13"/>
      <c r="C800" s="98"/>
      <c r="D800" s="171" t="str">
        <f t="shared" si="25"/>
        <v/>
      </c>
      <c r="E800" s="199" t="str">
        <f>IF(F800&lt;&gt;"","Matchweek " &amp; FixtureCalc!AK797,"")</f>
        <v/>
      </c>
      <c r="F800" s="199" t="str">
        <f>FixtureCalc!AL797</f>
        <v/>
      </c>
      <c r="G800" s="289" t="str">
        <f>FixtureCalc!AM797</f>
        <v/>
      </c>
      <c r="H800" s="91"/>
      <c r="I800" s="171" t="str">
        <f t="shared" si="24"/>
        <v/>
      </c>
      <c r="J800" s="91"/>
      <c r="K800" s="294" t="str">
        <f>FixtureCalc!AN797</f>
        <v/>
      </c>
      <c r="L800" s="199" t="str">
        <f>IFERROR(INDEX(FixtureCalc!$AX$4:$AX$83,MATCH(FixtureCalc!AM797,FixtureCalc!$AW$4:$AW$83,0),1),"")</f>
        <v/>
      </c>
      <c r="M800" s="39"/>
    </row>
    <row r="801" spans="2:13" ht="20.100000000000001" customHeight="1" x14ac:dyDescent="0.25">
      <c r="B801" s="13"/>
      <c r="C801" s="98"/>
      <c r="D801" s="171" t="str">
        <f t="shared" si="25"/>
        <v/>
      </c>
      <c r="E801" s="199" t="str">
        <f>IF(F801&lt;&gt;"","Matchweek " &amp; FixtureCalc!AK798,"")</f>
        <v/>
      </c>
      <c r="F801" s="199" t="str">
        <f>FixtureCalc!AL798</f>
        <v/>
      </c>
      <c r="G801" s="289" t="str">
        <f>FixtureCalc!AM798</f>
        <v/>
      </c>
      <c r="H801" s="91"/>
      <c r="I801" s="171" t="str">
        <f t="shared" si="24"/>
        <v/>
      </c>
      <c r="J801" s="91"/>
      <c r="K801" s="294" t="str">
        <f>FixtureCalc!AN798</f>
        <v/>
      </c>
      <c r="L801" s="199" t="str">
        <f>IFERROR(INDEX(FixtureCalc!$AX$4:$AX$83,MATCH(FixtureCalc!AM798,FixtureCalc!$AW$4:$AW$83,0),1),"")</f>
        <v/>
      </c>
      <c r="M801" s="39"/>
    </row>
    <row r="802" spans="2:13" ht="20.100000000000001" customHeight="1" x14ac:dyDescent="0.25">
      <c r="B802" s="13"/>
      <c r="C802" s="98"/>
      <c r="D802" s="171" t="str">
        <f t="shared" si="25"/>
        <v/>
      </c>
      <c r="E802" s="199" t="str">
        <f>IF(F802&lt;&gt;"","Matchweek " &amp; FixtureCalc!AK799,"")</f>
        <v/>
      </c>
      <c r="F802" s="199" t="str">
        <f>FixtureCalc!AL799</f>
        <v/>
      </c>
      <c r="G802" s="289" t="str">
        <f>FixtureCalc!AM799</f>
        <v/>
      </c>
      <c r="H802" s="91"/>
      <c r="I802" s="171" t="str">
        <f t="shared" si="24"/>
        <v/>
      </c>
      <c r="J802" s="91"/>
      <c r="K802" s="294" t="str">
        <f>FixtureCalc!AN799</f>
        <v/>
      </c>
      <c r="L802" s="199" t="str">
        <f>IFERROR(INDEX(FixtureCalc!$AX$4:$AX$83,MATCH(FixtureCalc!AM799,FixtureCalc!$AW$4:$AW$83,0),1),"")</f>
        <v/>
      </c>
      <c r="M802" s="39"/>
    </row>
    <row r="803" spans="2:13" ht="20.100000000000001" customHeight="1" x14ac:dyDescent="0.25">
      <c r="B803" s="13"/>
      <c r="C803" s="98"/>
      <c r="D803" s="171" t="str">
        <f t="shared" si="25"/>
        <v/>
      </c>
      <c r="E803" s="199" t="str">
        <f>IF(F803&lt;&gt;"","Matchweek " &amp; FixtureCalc!AK800,"")</f>
        <v/>
      </c>
      <c r="F803" s="199" t="str">
        <f>FixtureCalc!AL800</f>
        <v/>
      </c>
      <c r="G803" s="289" t="str">
        <f>FixtureCalc!AM800</f>
        <v/>
      </c>
      <c r="H803" s="91"/>
      <c r="I803" s="171" t="str">
        <f t="shared" si="24"/>
        <v/>
      </c>
      <c r="J803" s="91"/>
      <c r="K803" s="294" t="str">
        <f>FixtureCalc!AN800</f>
        <v/>
      </c>
      <c r="L803" s="199" t="str">
        <f>IFERROR(INDEX(FixtureCalc!$AX$4:$AX$83,MATCH(FixtureCalc!AM800,FixtureCalc!$AW$4:$AW$83,0),1),"")</f>
        <v/>
      </c>
      <c r="M803" s="39"/>
    </row>
    <row r="804" spans="2:13" ht="20.100000000000001" customHeight="1" x14ac:dyDescent="0.25">
      <c r="B804" s="13"/>
      <c r="C804" s="98"/>
      <c r="D804" s="171" t="str">
        <f t="shared" si="25"/>
        <v/>
      </c>
      <c r="E804" s="199" t="str">
        <f>IF(F804&lt;&gt;"","Matchweek " &amp; FixtureCalc!AK801,"")</f>
        <v/>
      </c>
      <c r="F804" s="199" t="str">
        <f>FixtureCalc!AL801</f>
        <v/>
      </c>
      <c r="G804" s="289" t="str">
        <f>FixtureCalc!AM801</f>
        <v/>
      </c>
      <c r="H804" s="91"/>
      <c r="I804" s="171" t="str">
        <f t="shared" si="24"/>
        <v/>
      </c>
      <c r="J804" s="91"/>
      <c r="K804" s="294" t="str">
        <f>FixtureCalc!AN801</f>
        <v/>
      </c>
      <c r="L804" s="199" t="str">
        <f>IFERROR(INDEX(FixtureCalc!$AX$4:$AX$83,MATCH(FixtureCalc!AM801,FixtureCalc!$AW$4:$AW$83,0),1),"")</f>
        <v/>
      </c>
      <c r="M804" s="39"/>
    </row>
    <row r="805" spans="2:13" ht="20.100000000000001" customHeight="1" x14ac:dyDescent="0.25">
      <c r="B805" s="13"/>
      <c r="C805" s="98"/>
      <c r="D805" s="171" t="str">
        <f t="shared" si="25"/>
        <v/>
      </c>
      <c r="E805" s="199" t="str">
        <f>IF(F805&lt;&gt;"","Matchweek " &amp; FixtureCalc!AK802,"")</f>
        <v/>
      </c>
      <c r="F805" s="199" t="str">
        <f>FixtureCalc!AL802</f>
        <v/>
      </c>
      <c r="G805" s="289" t="str">
        <f>FixtureCalc!AM802</f>
        <v/>
      </c>
      <c r="H805" s="91"/>
      <c r="I805" s="171" t="str">
        <f t="shared" si="24"/>
        <v/>
      </c>
      <c r="J805" s="91"/>
      <c r="K805" s="294" t="str">
        <f>FixtureCalc!AN802</f>
        <v/>
      </c>
      <c r="L805" s="199" t="str">
        <f>IFERROR(INDEX(FixtureCalc!$AX$4:$AX$83,MATCH(FixtureCalc!AM802,FixtureCalc!$AW$4:$AW$83,0),1),"")</f>
        <v/>
      </c>
      <c r="M805" s="39"/>
    </row>
    <row r="806" spans="2:13" ht="20.100000000000001" customHeight="1" x14ac:dyDescent="0.25">
      <c r="B806" s="13"/>
      <c r="C806" s="98"/>
      <c r="D806" s="171" t="str">
        <f t="shared" si="25"/>
        <v/>
      </c>
      <c r="E806" s="199" t="str">
        <f>IF(F806&lt;&gt;"","Matchweek " &amp; FixtureCalc!AK803,"")</f>
        <v/>
      </c>
      <c r="F806" s="199" t="str">
        <f>FixtureCalc!AL803</f>
        <v/>
      </c>
      <c r="G806" s="289" t="str">
        <f>FixtureCalc!AM803</f>
        <v/>
      </c>
      <c r="H806" s="91"/>
      <c r="I806" s="171" t="str">
        <f t="shared" si="24"/>
        <v/>
      </c>
      <c r="J806" s="91"/>
      <c r="K806" s="294" t="str">
        <f>FixtureCalc!AN803</f>
        <v/>
      </c>
      <c r="L806" s="199" t="str">
        <f>IFERROR(INDEX(FixtureCalc!$AX$4:$AX$83,MATCH(FixtureCalc!AM803,FixtureCalc!$AW$4:$AW$83,0),1),"")</f>
        <v/>
      </c>
      <c r="M806" s="39"/>
    </row>
    <row r="807" spans="2:13" ht="20.100000000000001" customHeight="1" x14ac:dyDescent="0.25">
      <c r="B807" s="13"/>
      <c r="C807" s="98"/>
      <c r="D807" s="171" t="str">
        <f t="shared" si="25"/>
        <v/>
      </c>
      <c r="E807" s="199" t="str">
        <f>IF(F807&lt;&gt;"","Matchweek " &amp; FixtureCalc!AK804,"")</f>
        <v/>
      </c>
      <c r="F807" s="199" t="str">
        <f>FixtureCalc!AL804</f>
        <v/>
      </c>
      <c r="G807" s="289" t="str">
        <f>FixtureCalc!AM804</f>
        <v/>
      </c>
      <c r="H807" s="91"/>
      <c r="I807" s="171" t="str">
        <f t="shared" si="24"/>
        <v/>
      </c>
      <c r="J807" s="91"/>
      <c r="K807" s="294" t="str">
        <f>FixtureCalc!AN804</f>
        <v/>
      </c>
      <c r="L807" s="199" t="str">
        <f>IFERROR(INDEX(FixtureCalc!$AX$4:$AX$83,MATCH(FixtureCalc!AM804,FixtureCalc!$AW$4:$AW$83,0),1),"")</f>
        <v/>
      </c>
      <c r="M807" s="39"/>
    </row>
    <row r="808" spans="2:13" ht="20.100000000000001" customHeight="1" x14ac:dyDescent="0.25">
      <c r="B808" s="13"/>
      <c r="C808" s="98"/>
      <c r="D808" s="171" t="str">
        <f t="shared" si="25"/>
        <v/>
      </c>
      <c r="E808" s="199" t="str">
        <f>IF(F808&lt;&gt;"","Matchweek " &amp; FixtureCalc!AK805,"")</f>
        <v/>
      </c>
      <c r="F808" s="199" t="str">
        <f>FixtureCalc!AL805</f>
        <v/>
      </c>
      <c r="G808" s="289" t="str">
        <f>FixtureCalc!AM805</f>
        <v/>
      </c>
      <c r="H808" s="91"/>
      <c r="I808" s="171" t="str">
        <f t="shared" si="24"/>
        <v/>
      </c>
      <c r="J808" s="91"/>
      <c r="K808" s="294" t="str">
        <f>FixtureCalc!AN805</f>
        <v/>
      </c>
      <c r="L808" s="199" t="str">
        <f>IFERROR(INDEX(FixtureCalc!$AX$4:$AX$83,MATCH(FixtureCalc!AM805,FixtureCalc!$AW$4:$AW$83,0),1),"")</f>
        <v/>
      </c>
      <c r="M808" s="39"/>
    </row>
    <row r="809" spans="2:13" ht="20.100000000000001" customHeight="1" x14ac:dyDescent="0.25">
      <c r="B809" s="13"/>
      <c r="C809" s="98"/>
      <c r="D809" s="171" t="str">
        <f t="shared" si="25"/>
        <v/>
      </c>
      <c r="E809" s="199" t="str">
        <f>IF(F809&lt;&gt;"","Matchweek " &amp; FixtureCalc!AK806,"")</f>
        <v/>
      </c>
      <c r="F809" s="199" t="str">
        <f>FixtureCalc!AL806</f>
        <v/>
      </c>
      <c r="G809" s="289" t="str">
        <f>FixtureCalc!AM806</f>
        <v/>
      </c>
      <c r="H809" s="91"/>
      <c r="I809" s="171" t="str">
        <f t="shared" si="24"/>
        <v/>
      </c>
      <c r="J809" s="91"/>
      <c r="K809" s="294" t="str">
        <f>FixtureCalc!AN806</f>
        <v/>
      </c>
      <c r="L809" s="199" t="str">
        <f>IFERROR(INDEX(FixtureCalc!$AX$4:$AX$83,MATCH(FixtureCalc!AM806,FixtureCalc!$AW$4:$AW$83,0),1),"")</f>
        <v/>
      </c>
      <c r="M809" s="39"/>
    </row>
    <row r="810" spans="2:13" ht="20.100000000000001" customHeight="1" x14ac:dyDescent="0.25">
      <c r="B810" s="13"/>
      <c r="C810" s="98"/>
      <c r="D810" s="171" t="str">
        <f t="shared" si="25"/>
        <v/>
      </c>
      <c r="E810" s="199" t="str">
        <f>IF(F810&lt;&gt;"","Matchweek " &amp; FixtureCalc!AK807,"")</f>
        <v/>
      </c>
      <c r="F810" s="199" t="str">
        <f>FixtureCalc!AL807</f>
        <v/>
      </c>
      <c r="G810" s="289" t="str">
        <f>FixtureCalc!AM807</f>
        <v/>
      </c>
      <c r="H810" s="91"/>
      <c r="I810" s="171" t="str">
        <f t="shared" si="24"/>
        <v/>
      </c>
      <c r="J810" s="91"/>
      <c r="K810" s="294" t="str">
        <f>FixtureCalc!AN807</f>
        <v/>
      </c>
      <c r="L810" s="199" t="str">
        <f>IFERROR(INDEX(FixtureCalc!$AX$4:$AX$83,MATCH(FixtureCalc!AM807,FixtureCalc!$AW$4:$AW$83,0),1),"")</f>
        <v/>
      </c>
      <c r="M810" s="39"/>
    </row>
    <row r="811" spans="2:13" ht="20.100000000000001" customHeight="1" x14ac:dyDescent="0.25">
      <c r="B811" s="13"/>
      <c r="C811" s="98"/>
      <c r="D811" s="171" t="str">
        <f t="shared" si="25"/>
        <v/>
      </c>
      <c r="E811" s="199" t="str">
        <f>IF(F811&lt;&gt;"","Matchweek " &amp; FixtureCalc!AK808,"")</f>
        <v/>
      </c>
      <c r="F811" s="199" t="str">
        <f>FixtureCalc!AL808</f>
        <v/>
      </c>
      <c r="G811" s="289" t="str">
        <f>FixtureCalc!AM808</f>
        <v/>
      </c>
      <c r="H811" s="91"/>
      <c r="I811" s="171" t="str">
        <f t="shared" si="24"/>
        <v/>
      </c>
      <c r="J811" s="91"/>
      <c r="K811" s="294" t="str">
        <f>FixtureCalc!AN808</f>
        <v/>
      </c>
      <c r="L811" s="199" t="str">
        <f>IFERROR(INDEX(FixtureCalc!$AX$4:$AX$83,MATCH(FixtureCalc!AM808,FixtureCalc!$AW$4:$AW$83,0),1),"")</f>
        <v/>
      </c>
      <c r="M811" s="39"/>
    </row>
    <row r="812" spans="2:13" ht="20.100000000000001" customHeight="1" x14ac:dyDescent="0.25">
      <c r="B812" s="13"/>
      <c r="C812" s="98"/>
      <c r="D812" s="171" t="str">
        <f t="shared" si="25"/>
        <v/>
      </c>
      <c r="E812" s="199" t="str">
        <f>IF(F812&lt;&gt;"","Matchweek " &amp; FixtureCalc!AK809,"")</f>
        <v/>
      </c>
      <c r="F812" s="199" t="str">
        <f>FixtureCalc!AL809</f>
        <v/>
      </c>
      <c r="G812" s="289" t="str">
        <f>FixtureCalc!AM809</f>
        <v/>
      </c>
      <c r="H812" s="91"/>
      <c r="I812" s="171" t="str">
        <f t="shared" si="24"/>
        <v/>
      </c>
      <c r="J812" s="91"/>
      <c r="K812" s="294" t="str">
        <f>FixtureCalc!AN809</f>
        <v/>
      </c>
      <c r="L812" s="199" t="str">
        <f>IFERROR(INDEX(FixtureCalc!$AX$4:$AX$83,MATCH(FixtureCalc!AM809,FixtureCalc!$AW$4:$AW$83,0),1),"")</f>
        <v/>
      </c>
      <c r="M812" s="39"/>
    </row>
    <row r="813" spans="2:13" ht="20.100000000000001" customHeight="1" x14ac:dyDescent="0.25">
      <c r="B813" s="13"/>
      <c r="C813" s="98"/>
      <c r="D813" s="171" t="str">
        <f t="shared" si="25"/>
        <v/>
      </c>
      <c r="E813" s="199" t="str">
        <f>IF(F813&lt;&gt;"","Matchweek " &amp; FixtureCalc!AK810,"")</f>
        <v/>
      </c>
      <c r="F813" s="199" t="str">
        <f>FixtureCalc!AL810</f>
        <v/>
      </c>
      <c r="G813" s="289" t="str">
        <f>FixtureCalc!AM810</f>
        <v/>
      </c>
      <c r="H813" s="91"/>
      <c r="I813" s="171" t="str">
        <f t="shared" si="24"/>
        <v/>
      </c>
      <c r="J813" s="91"/>
      <c r="K813" s="294" t="str">
        <f>FixtureCalc!AN810</f>
        <v/>
      </c>
      <c r="L813" s="199" t="str">
        <f>IFERROR(INDEX(FixtureCalc!$AX$4:$AX$83,MATCH(FixtureCalc!AM810,FixtureCalc!$AW$4:$AW$83,0),1),"")</f>
        <v/>
      </c>
      <c r="M813" s="39"/>
    </row>
    <row r="814" spans="2:13" ht="20.100000000000001" customHeight="1" x14ac:dyDescent="0.25">
      <c r="B814" s="13"/>
      <c r="C814" s="98"/>
      <c r="D814" s="171" t="str">
        <f t="shared" si="25"/>
        <v/>
      </c>
      <c r="E814" s="199" t="str">
        <f>IF(F814&lt;&gt;"","Matchweek " &amp; FixtureCalc!AK811,"")</f>
        <v/>
      </c>
      <c r="F814" s="199" t="str">
        <f>FixtureCalc!AL811</f>
        <v/>
      </c>
      <c r="G814" s="289" t="str">
        <f>FixtureCalc!AM811</f>
        <v/>
      </c>
      <c r="H814" s="91"/>
      <c r="I814" s="171" t="str">
        <f t="shared" si="24"/>
        <v/>
      </c>
      <c r="J814" s="91"/>
      <c r="K814" s="294" t="str">
        <f>FixtureCalc!AN811</f>
        <v/>
      </c>
      <c r="L814" s="199" t="str">
        <f>IFERROR(INDEX(FixtureCalc!$AX$4:$AX$83,MATCH(FixtureCalc!AM811,FixtureCalc!$AW$4:$AW$83,0),1),"")</f>
        <v/>
      </c>
      <c r="M814" s="39"/>
    </row>
    <row r="815" spans="2:13" ht="20.100000000000001" customHeight="1" x14ac:dyDescent="0.25">
      <c r="B815" s="13"/>
      <c r="C815" s="98"/>
      <c r="D815" s="171" t="str">
        <f t="shared" si="25"/>
        <v/>
      </c>
      <c r="E815" s="199" t="str">
        <f>IF(F815&lt;&gt;"","Matchweek " &amp; FixtureCalc!AK812,"")</f>
        <v/>
      </c>
      <c r="F815" s="199" t="str">
        <f>FixtureCalc!AL812</f>
        <v/>
      </c>
      <c r="G815" s="289" t="str">
        <f>FixtureCalc!AM812</f>
        <v/>
      </c>
      <c r="H815" s="91"/>
      <c r="I815" s="171" t="str">
        <f t="shared" si="24"/>
        <v/>
      </c>
      <c r="J815" s="91"/>
      <c r="K815" s="294" t="str">
        <f>FixtureCalc!AN812</f>
        <v/>
      </c>
      <c r="L815" s="199" t="str">
        <f>IFERROR(INDEX(FixtureCalc!$AX$4:$AX$83,MATCH(FixtureCalc!AM812,FixtureCalc!$AW$4:$AW$83,0),1),"")</f>
        <v/>
      </c>
      <c r="M815" s="39"/>
    </row>
    <row r="816" spans="2:13" ht="20.100000000000001" customHeight="1" x14ac:dyDescent="0.25">
      <c r="B816" s="13"/>
      <c r="C816" s="98"/>
      <c r="D816" s="171" t="str">
        <f t="shared" si="25"/>
        <v/>
      </c>
      <c r="E816" s="199" t="str">
        <f>IF(F816&lt;&gt;"","Matchweek " &amp; FixtureCalc!AK813,"")</f>
        <v/>
      </c>
      <c r="F816" s="199" t="str">
        <f>FixtureCalc!AL813</f>
        <v/>
      </c>
      <c r="G816" s="289" t="str">
        <f>FixtureCalc!AM813</f>
        <v/>
      </c>
      <c r="H816" s="91"/>
      <c r="I816" s="171" t="str">
        <f t="shared" si="24"/>
        <v/>
      </c>
      <c r="J816" s="91"/>
      <c r="K816" s="294" t="str">
        <f>FixtureCalc!AN813</f>
        <v/>
      </c>
      <c r="L816" s="199" t="str">
        <f>IFERROR(INDEX(FixtureCalc!$AX$4:$AX$83,MATCH(FixtureCalc!AM813,FixtureCalc!$AW$4:$AW$83,0),1),"")</f>
        <v/>
      </c>
      <c r="M816" s="39"/>
    </row>
    <row r="817" spans="2:13" ht="20.100000000000001" customHeight="1" x14ac:dyDescent="0.25">
      <c r="B817" s="13"/>
      <c r="C817" s="98"/>
      <c r="D817" s="171" t="str">
        <f t="shared" si="25"/>
        <v/>
      </c>
      <c r="E817" s="199" t="str">
        <f>IF(F817&lt;&gt;"","Matchweek " &amp; FixtureCalc!AK814,"")</f>
        <v/>
      </c>
      <c r="F817" s="199" t="str">
        <f>FixtureCalc!AL814</f>
        <v/>
      </c>
      <c r="G817" s="289" t="str">
        <f>FixtureCalc!AM814</f>
        <v/>
      </c>
      <c r="H817" s="91"/>
      <c r="I817" s="171" t="str">
        <f t="shared" si="24"/>
        <v/>
      </c>
      <c r="J817" s="91"/>
      <c r="K817" s="294" t="str">
        <f>FixtureCalc!AN814</f>
        <v/>
      </c>
      <c r="L817" s="199" t="str">
        <f>IFERROR(INDEX(FixtureCalc!$AX$4:$AX$83,MATCH(FixtureCalc!AM814,FixtureCalc!$AW$4:$AW$83,0),1),"")</f>
        <v/>
      </c>
      <c r="M817" s="39"/>
    </row>
    <row r="818" spans="2:13" ht="20.100000000000001" customHeight="1" x14ac:dyDescent="0.25">
      <c r="B818" s="13"/>
      <c r="C818" s="98"/>
      <c r="D818" s="171" t="str">
        <f t="shared" si="25"/>
        <v/>
      </c>
      <c r="E818" s="199" t="str">
        <f>IF(F818&lt;&gt;"","Matchweek " &amp; FixtureCalc!AK815,"")</f>
        <v/>
      </c>
      <c r="F818" s="199" t="str">
        <f>FixtureCalc!AL815</f>
        <v/>
      </c>
      <c r="G818" s="289" t="str">
        <f>FixtureCalc!AM815</f>
        <v/>
      </c>
      <c r="H818" s="91"/>
      <c r="I818" s="171" t="str">
        <f t="shared" si="24"/>
        <v/>
      </c>
      <c r="J818" s="91"/>
      <c r="K818" s="294" t="str">
        <f>FixtureCalc!AN815</f>
        <v/>
      </c>
      <c r="L818" s="199" t="str">
        <f>IFERROR(INDEX(FixtureCalc!$AX$4:$AX$83,MATCH(FixtureCalc!AM815,FixtureCalc!$AW$4:$AW$83,0),1),"")</f>
        <v/>
      </c>
      <c r="M818" s="39"/>
    </row>
    <row r="819" spans="2:13" ht="20.100000000000001" customHeight="1" x14ac:dyDescent="0.25">
      <c r="B819" s="13"/>
      <c r="C819" s="98"/>
      <c r="D819" s="171" t="str">
        <f t="shared" si="25"/>
        <v/>
      </c>
      <c r="E819" s="199" t="str">
        <f>IF(F819&lt;&gt;"","Matchweek " &amp; FixtureCalc!AK816,"")</f>
        <v/>
      </c>
      <c r="F819" s="199" t="str">
        <f>FixtureCalc!AL816</f>
        <v/>
      </c>
      <c r="G819" s="289" t="str">
        <f>FixtureCalc!AM816</f>
        <v/>
      </c>
      <c r="H819" s="91"/>
      <c r="I819" s="171" t="str">
        <f t="shared" si="24"/>
        <v/>
      </c>
      <c r="J819" s="91"/>
      <c r="K819" s="294" t="str">
        <f>FixtureCalc!AN816</f>
        <v/>
      </c>
      <c r="L819" s="199" t="str">
        <f>IFERROR(INDEX(FixtureCalc!$AX$4:$AX$83,MATCH(FixtureCalc!AM816,FixtureCalc!$AW$4:$AW$83,0),1),"")</f>
        <v/>
      </c>
      <c r="M819" s="39"/>
    </row>
    <row r="820" spans="2:13" ht="20.100000000000001" customHeight="1" x14ac:dyDescent="0.25">
      <c r="B820" s="13"/>
      <c r="C820" s="98"/>
      <c r="D820" s="171" t="str">
        <f t="shared" si="25"/>
        <v/>
      </c>
      <c r="E820" s="199" t="str">
        <f>IF(F820&lt;&gt;"","Matchweek " &amp; FixtureCalc!AK817,"")</f>
        <v/>
      </c>
      <c r="F820" s="199" t="str">
        <f>FixtureCalc!AL817</f>
        <v/>
      </c>
      <c r="G820" s="289" t="str">
        <f>FixtureCalc!AM817</f>
        <v/>
      </c>
      <c r="H820" s="91"/>
      <c r="I820" s="171" t="str">
        <f t="shared" si="24"/>
        <v/>
      </c>
      <c r="J820" s="91"/>
      <c r="K820" s="294" t="str">
        <f>FixtureCalc!AN817</f>
        <v/>
      </c>
      <c r="L820" s="199" t="str">
        <f>IFERROR(INDEX(FixtureCalc!$AX$4:$AX$83,MATCH(FixtureCalc!AM817,FixtureCalc!$AW$4:$AW$83,0),1),"")</f>
        <v/>
      </c>
      <c r="M820" s="39"/>
    </row>
    <row r="821" spans="2:13" ht="20.100000000000001" customHeight="1" x14ac:dyDescent="0.25">
      <c r="B821" s="13"/>
      <c r="C821" s="98"/>
      <c r="D821" s="171" t="str">
        <f t="shared" si="25"/>
        <v/>
      </c>
      <c r="E821" s="199" t="str">
        <f>IF(F821&lt;&gt;"","Matchweek " &amp; FixtureCalc!AK818,"")</f>
        <v/>
      </c>
      <c r="F821" s="199" t="str">
        <f>FixtureCalc!AL818</f>
        <v/>
      </c>
      <c r="G821" s="289" t="str">
        <f>FixtureCalc!AM818</f>
        <v/>
      </c>
      <c r="H821" s="91"/>
      <c r="I821" s="171" t="str">
        <f t="shared" si="24"/>
        <v/>
      </c>
      <c r="J821" s="91"/>
      <c r="K821" s="294" t="str">
        <f>FixtureCalc!AN818</f>
        <v/>
      </c>
      <c r="L821" s="199" t="str">
        <f>IFERROR(INDEX(FixtureCalc!$AX$4:$AX$83,MATCH(FixtureCalc!AM818,FixtureCalc!$AW$4:$AW$83,0),1),"")</f>
        <v/>
      </c>
      <c r="M821" s="39"/>
    </row>
    <row r="822" spans="2:13" ht="20.100000000000001" customHeight="1" x14ac:dyDescent="0.25">
      <c r="B822" s="13"/>
      <c r="C822" s="98"/>
      <c r="D822" s="171" t="str">
        <f t="shared" si="25"/>
        <v/>
      </c>
      <c r="E822" s="199" t="str">
        <f>IF(F822&lt;&gt;"","Matchweek " &amp; FixtureCalc!AK819,"")</f>
        <v/>
      </c>
      <c r="F822" s="199" t="str">
        <f>FixtureCalc!AL819</f>
        <v/>
      </c>
      <c r="G822" s="289" t="str">
        <f>FixtureCalc!AM819</f>
        <v/>
      </c>
      <c r="H822" s="91"/>
      <c r="I822" s="171" t="str">
        <f t="shared" si="24"/>
        <v/>
      </c>
      <c r="J822" s="91"/>
      <c r="K822" s="294" t="str">
        <f>FixtureCalc!AN819</f>
        <v/>
      </c>
      <c r="L822" s="199" t="str">
        <f>IFERROR(INDEX(FixtureCalc!$AX$4:$AX$83,MATCH(FixtureCalc!AM819,FixtureCalc!$AW$4:$AW$83,0),1),"")</f>
        <v/>
      </c>
      <c r="M822" s="39"/>
    </row>
    <row r="823" spans="2:13" ht="20.100000000000001" customHeight="1" x14ac:dyDescent="0.25">
      <c r="B823" s="13"/>
      <c r="C823" s="98"/>
      <c r="D823" s="171" t="str">
        <f t="shared" si="25"/>
        <v/>
      </c>
      <c r="E823" s="199" t="str">
        <f>IF(F823&lt;&gt;"","Matchweek " &amp; FixtureCalc!AK820,"")</f>
        <v/>
      </c>
      <c r="F823" s="199" t="str">
        <f>FixtureCalc!AL820</f>
        <v/>
      </c>
      <c r="G823" s="289" t="str">
        <f>FixtureCalc!AM820</f>
        <v/>
      </c>
      <c r="H823" s="91"/>
      <c r="I823" s="171" t="str">
        <f t="shared" si="24"/>
        <v/>
      </c>
      <c r="J823" s="91"/>
      <c r="K823" s="294" t="str">
        <f>FixtureCalc!AN820</f>
        <v/>
      </c>
      <c r="L823" s="199" t="str">
        <f>IFERROR(INDEX(FixtureCalc!$AX$4:$AX$83,MATCH(FixtureCalc!AM820,FixtureCalc!$AW$4:$AW$83,0),1),"")</f>
        <v/>
      </c>
      <c r="M823" s="39"/>
    </row>
    <row r="824" spans="2:13" ht="20.100000000000001" customHeight="1" x14ac:dyDescent="0.25">
      <c r="B824" s="13"/>
      <c r="C824" s="98"/>
      <c r="D824" s="171" t="str">
        <f t="shared" si="25"/>
        <v/>
      </c>
      <c r="E824" s="199" t="str">
        <f>IF(F824&lt;&gt;"","Matchweek " &amp; FixtureCalc!AK821,"")</f>
        <v/>
      </c>
      <c r="F824" s="199" t="str">
        <f>FixtureCalc!AL821</f>
        <v/>
      </c>
      <c r="G824" s="289" t="str">
        <f>FixtureCalc!AM821</f>
        <v/>
      </c>
      <c r="H824" s="91"/>
      <c r="I824" s="171" t="str">
        <f t="shared" si="24"/>
        <v/>
      </c>
      <c r="J824" s="91"/>
      <c r="K824" s="294" t="str">
        <f>FixtureCalc!AN821</f>
        <v/>
      </c>
      <c r="L824" s="199" t="str">
        <f>IFERROR(INDEX(FixtureCalc!$AX$4:$AX$83,MATCH(FixtureCalc!AM821,FixtureCalc!$AW$4:$AW$83,0),1),"")</f>
        <v/>
      </c>
      <c r="M824" s="39"/>
    </row>
    <row r="825" spans="2:13" ht="20.100000000000001" customHeight="1" x14ac:dyDescent="0.25">
      <c r="B825" s="13"/>
      <c r="C825" s="98"/>
      <c r="D825" s="171" t="str">
        <f t="shared" si="25"/>
        <v/>
      </c>
      <c r="E825" s="199" t="str">
        <f>IF(F825&lt;&gt;"","Matchweek " &amp; FixtureCalc!AK822,"")</f>
        <v/>
      </c>
      <c r="F825" s="199" t="str">
        <f>FixtureCalc!AL822</f>
        <v/>
      </c>
      <c r="G825" s="289" t="str">
        <f>FixtureCalc!AM822</f>
        <v/>
      </c>
      <c r="H825" s="91"/>
      <c r="I825" s="171" t="str">
        <f t="shared" si="24"/>
        <v/>
      </c>
      <c r="J825" s="91"/>
      <c r="K825" s="294" t="str">
        <f>FixtureCalc!AN822</f>
        <v/>
      </c>
      <c r="L825" s="199" t="str">
        <f>IFERROR(INDEX(FixtureCalc!$AX$4:$AX$83,MATCH(FixtureCalc!AM822,FixtureCalc!$AW$4:$AW$83,0),1),"")</f>
        <v/>
      </c>
      <c r="M825" s="39"/>
    </row>
    <row r="826" spans="2:13" ht="20.100000000000001" customHeight="1" x14ac:dyDescent="0.25">
      <c r="B826" s="13"/>
      <c r="C826" s="98"/>
      <c r="D826" s="171" t="str">
        <f t="shared" si="25"/>
        <v/>
      </c>
      <c r="E826" s="199" t="str">
        <f>IF(F826&lt;&gt;"","Matchweek " &amp; FixtureCalc!AK823,"")</f>
        <v/>
      </c>
      <c r="F826" s="199" t="str">
        <f>FixtureCalc!AL823</f>
        <v/>
      </c>
      <c r="G826" s="289" t="str">
        <f>FixtureCalc!AM823</f>
        <v/>
      </c>
      <c r="H826" s="91"/>
      <c r="I826" s="171" t="str">
        <f t="shared" si="24"/>
        <v/>
      </c>
      <c r="J826" s="91"/>
      <c r="K826" s="294" t="str">
        <f>FixtureCalc!AN823</f>
        <v/>
      </c>
      <c r="L826" s="199" t="str">
        <f>IFERROR(INDEX(FixtureCalc!$AX$4:$AX$83,MATCH(FixtureCalc!AM823,FixtureCalc!$AW$4:$AW$83,0),1),"")</f>
        <v/>
      </c>
      <c r="M826" s="39"/>
    </row>
    <row r="827" spans="2:13" ht="20.100000000000001" customHeight="1" x14ac:dyDescent="0.25">
      <c r="B827" s="13"/>
      <c r="C827" s="98"/>
      <c r="D827" s="171" t="str">
        <f t="shared" si="25"/>
        <v/>
      </c>
      <c r="E827" s="199" t="str">
        <f>IF(F827&lt;&gt;"","Matchweek " &amp; FixtureCalc!AK824,"")</f>
        <v/>
      </c>
      <c r="F827" s="199" t="str">
        <f>FixtureCalc!AL824</f>
        <v/>
      </c>
      <c r="G827" s="289" t="str">
        <f>FixtureCalc!AM824</f>
        <v/>
      </c>
      <c r="H827" s="91"/>
      <c r="I827" s="171" t="str">
        <f t="shared" si="24"/>
        <v/>
      </c>
      <c r="J827" s="91"/>
      <c r="K827" s="294" t="str">
        <f>FixtureCalc!AN824</f>
        <v/>
      </c>
      <c r="L827" s="199" t="str">
        <f>IFERROR(INDEX(FixtureCalc!$AX$4:$AX$83,MATCH(FixtureCalc!AM824,FixtureCalc!$AW$4:$AW$83,0),1),"")</f>
        <v/>
      </c>
      <c r="M827" s="39"/>
    </row>
    <row r="828" spans="2:13" ht="20.100000000000001" customHeight="1" x14ac:dyDescent="0.25">
      <c r="B828" s="13"/>
      <c r="C828" s="98"/>
      <c r="D828" s="171" t="str">
        <f t="shared" si="25"/>
        <v/>
      </c>
      <c r="E828" s="199" t="str">
        <f>IF(F828&lt;&gt;"","Matchweek " &amp; FixtureCalc!AK825,"")</f>
        <v/>
      </c>
      <c r="F828" s="199" t="str">
        <f>FixtureCalc!AL825</f>
        <v/>
      </c>
      <c r="G828" s="289" t="str">
        <f>FixtureCalc!AM825</f>
        <v/>
      </c>
      <c r="H828" s="91"/>
      <c r="I828" s="171" t="str">
        <f t="shared" si="24"/>
        <v/>
      </c>
      <c r="J828" s="91"/>
      <c r="K828" s="294" t="str">
        <f>FixtureCalc!AN825</f>
        <v/>
      </c>
      <c r="L828" s="199" t="str">
        <f>IFERROR(INDEX(FixtureCalc!$AX$4:$AX$83,MATCH(FixtureCalc!AM825,FixtureCalc!$AW$4:$AW$83,0),1),"")</f>
        <v/>
      </c>
      <c r="M828" s="39"/>
    </row>
    <row r="829" spans="2:13" ht="20.100000000000001" customHeight="1" x14ac:dyDescent="0.25">
      <c r="B829" s="13"/>
      <c r="C829" s="98"/>
      <c r="D829" s="171" t="str">
        <f t="shared" si="25"/>
        <v/>
      </c>
      <c r="E829" s="199" t="str">
        <f>IF(F829&lt;&gt;"","Matchweek " &amp; FixtureCalc!AK826,"")</f>
        <v/>
      </c>
      <c r="F829" s="199" t="str">
        <f>FixtureCalc!AL826</f>
        <v/>
      </c>
      <c r="G829" s="289" t="str">
        <f>FixtureCalc!AM826</f>
        <v/>
      </c>
      <c r="H829" s="91"/>
      <c r="I829" s="171" t="str">
        <f t="shared" si="24"/>
        <v/>
      </c>
      <c r="J829" s="91"/>
      <c r="K829" s="294" t="str">
        <f>FixtureCalc!AN826</f>
        <v/>
      </c>
      <c r="L829" s="199" t="str">
        <f>IFERROR(INDEX(FixtureCalc!$AX$4:$AX$83,MATCH(FixtureCalc!AM826,FixtureCalc!$AW$4:$AW$83,0),1),"")</f>
        <v/>
      </c>
      <c r="M829" s="39"/>
    </row>
    <row r="830" spans="2:13" ht="20.100000000000001" customHeight="1" x14ac:dyDescent="0.25">
      <c r="B830" s="13"/>
      <c r="C830" s="98"/>
      <c r="D830" s="171" t="str">
        <f t="shared" si="25"/>
        <v/>
      </c>
      <c r="E830" s="199" t="str">
        <f>IF(F830&lt;&gt;"","Matchweek " &amp; FixtureCalc!AK827,"")</f>
        <v/>
      </c>
      <c r="F830" s="199" t="str">
        <f>FixtureCalc!AL827</f>
        <v/>
      </c>
      <c r="G830" s="289" t="str">
        <f>FixtureCalc!AM827</f>
        <v/>
      </c>
      <c r="H830" s="91"/>
      <c r="I830" s="171" t="str">
        <f t="shared" si="24"/>
        <v/>
      </c>
      <c r="J830" s="91"/>
      <c r="K830" s="294" t="str">
        <f>FixtureCalc!AN827</f>
        <v/>
      </c>
      <c r="L830" s="199" t="str">
        <f>IFERROR(INDEX(FixtureCalc!$AX$4:$AX$83,MATCH(FixtureCalc!AM827,FixtureCalc!$AW$4:$AW$83,0),1),"")</f>
        <v/>
      </c>
      <c r="M830" s="39"/>
    </row>
    <row r="831" spans="2:13" ht="20.100000000000001" customHeight="1" x14ac:dyDescent="0.25">
      <c r="B831" s="13"/>
      <c r="C831" s="98"/>
      <c r="D831" s="171" t="str">
        <f t="shared" si="25"/>
        <v/>
      </c>
      <c r="E831" s="199" t="str">
        <f>IF(F831&lt;&gt;"","Matchweek " &amp; FixtureCalc!AK828,"")</f>
        <v/>
      </c>
      <c r="F831" s="199" t="str">
        <f>FixtureCalc!AL828</f>
        <v/>
      </c>
      <c r="G831" s="289" t="str">
        <f>FixtureCalc!AM828</f>
        <v/>
      </c>
      <c r="H831" s="91"/>
      <c r="I831" s="171" t="str">
        <f t="shared" si="24"/>
        <v/>
      </c>
      <c r="J831" s="91"/>
      <c r="K831" s="294" t="str">
        <f>FixtureCalc!AN828</f>
        <v/>
      </c>
      <c r="L831" s="199" t="str">
        <f>IFERROR(INDEX(FixtureCalc!$AX$4:$AX$83,MATCH(FixtureCalc!AM828,FixtureCalc!$AW$4:$AW$83,0),1),"")</f>
        <v/>
      </c>
      <c r="M831" s="39"/>
    </row>
    <row r="832" spans="2:13" ht="20.100000000000001" customHeight="1" x14ac:dyDescent="0.25">
      <c r="B832" s="13"/>
      <c r="C832" s="98"/>
      <c r="D832" s="171" t="str">
        <f t="shared" si="25"/>
        <v/>
      </c>
      <c r="E832" s="199" t="str">
        <f>IF(F832&lt;&gt;"","Matchweek " &amp; FixtureCalc!AK829,"")</f>
        <v/>
      </c>
      <c r="F832" s="199" t="str">
        <f>FixtureCalc!AL829</f>
        <v/>
      </c>
      <c r="G832" s="289" t="str">
        <f>FixtureCalc!AM829</f>
        <v/>
      </c>
      <c r="H832" s="91"/>
      <c r="I832" s="171" t="str">
        <f t="shared" si="24"/>
        <v/>
      </c>
      <c r="J832" s="91"/>
      <c r="K832" s="294" t="str">
        <f>FixtureCalc!AN829</f>
        <v/>
      </c>
      <c r="L832" s="199" t="str">
        <f>IFERROR(INDEX(FixtureCalc!$AX$4:$AX$83,MATCH(FixtureCalc!AM829,FixtureCalc!$AW$4:$AW$83,0),1),"")</f>
        <v/>
      </c>
      <c r="M832" s="39"/>
    </row>
    <row r="833" spans="2:13" ht="20.100000000000001" customHeight="1" x14ac:dyDescent="0.25">
      <c r="B833" s="13"/>
      <c r="C833" s="98"/>
      <c r="D833" s="171" t="str">
        <f t="shared" si="25"/>
        <v/>
      </c>
      <c r="E833" s="199" t="str">
        <f>IF(F833&lt;&gt;"","Matchweek " &amp; FixtureCalc!AK830,"")</f>
        <v/>
      </c>
      <c r="F833" s="199" t="str">
        <f>FixtureCalc!AL830</f>
        <v/>
      </c>
      <c r="G833" s="289" t="str">
        <f>FixtureCalc!AM830</f>
        <v/>
      </c>
      <c r="H833" s="91"/>
      <c r="I833" s="171" t="str">
        <f t="shared" si="24"/>
        <v/>
      </c>
      <c r="J833" s="91"/>
      <c r="K833" s="294" t="str">
        <f>FixtureCalc!AN830</f>
        <v/>
      </c>
      <c r="L833" s="199" t="str">
        <f>IFERROR(INDEX(FixtureCalc!$AX$4:$AX$83,MATCH(FixtureCalc!AM830,FixtureCalc!$AW$4:$AW$83,0),1),"")</f>
        <v/>
      </c>
      <c r="M833" s="39"/>
    </row>
    <row r="834" spans="2:13" ht="20.100000000000001" customHeight="1" x14ac:dyDescent="0.25">
      <c r="B834" s="13"/>
      <c r="C834" s="98"/>
      <c r="D834" s="171" t="str">
        <f t="shared" si="25"/>
        <v/>
      </c>
      <c r="E834" s="199" t="str">
        <f>IF(F834&lt;&gt;"","Matchweek " &amp; FixtureCalc!AK831,"")</f>
        <v/>
      </c>
      <c r="F834" s="199" t="str">
        <f>FixtureCalc!AL831</f>
        <v/>
      </c>
      <c r="G834" s="289" t="str">
        <f>FixtureCalc!AM831</f>
        <v/>
      </c>
      <c r="H834" s="91"/>
      <c r="I834" s="171" t="str">
        <f t="shared" si="24"/>
        <v/>
      </c>
      <c r="J834" s="91"/>
      <c r="K834" s="294" t="str">
        <f>FixtureCalc!AN831</f>
        <v/>
      </c>
      <c r="L834" s="199" t="str">
        <f>IFERROR(INDEX(FixtureCalc!$AX$4:$AX$83,MATCH(FixtureCalc!AM831,FixtureCalc!$AW$4:$AW$83,0),1),"")</f>
        <v/>
      </c>
      <c r="M834" s="39"/>
    </row>
    <row r="835" spans="2:13" ht="20.100000000000001" customHeight="1" x14ac:dyDescent="0.25">
      <c r="B835" s="13"/>
      <c r="C835" s="98"/>
      <c r="D835" s="171" t="str">
        <f t="shared" si="25"/>
        <v/>
      </c>
      <c r="E835" s="199" t="str">
        <f>IF(F835&lt;&gt;"","Matchweek " &amp; FixtureCalc!AK832,"")</f>
        <v/>
      </c>
      <c r="F835" s="199" t="str">
        <f>FixtureCalc!AL832</f>
        <v/>
      </c>
      <c r="G835" s="289" t="str">
        <f>FixtureCalc!AM832</f>
        <v/>
      </c>
      <c r="H835" s="91"/>
      <c r="I835" s="171" t="str">
        <f t="shared" si="24"/>
        <v/>
      </c>
      <c r="J835" s="91"/>
      <c r="K835" s="294" t="str">
        <f>FixtureCalc!AN832</f>
        <v/>
      </c>
      <c r="L835" s="199" t="str">
        <f>IFERROR(INDEX(FixtureCalc!$AX$4:$AX$83,MATCH(FixtureCalc!AM832,FixtureCalc!$AW$4:$AW$83,0),1),"")</f>
        <v/>
      </c>
      <c r="M835" s="39"/>
    </row>
    <row r="836" spans="2:13" ht="20.100000000000001" customHeight="1" x14ac:dyDescent="0.25">
      <c r="B836" s="13"/>
      <c r="C836" s="98"/>
      <c r="D836" s="171" t="str">
        <f t="shared" si="25"/>
        <v/>
      </c>
      <c r="E836" s="199" t="str">
        <f>IF(F836&lt;&gt;"","Matchweek " &amp; FixtureCalc!AK833,"")</f>
        <v/>
      </c>
      <c r="F836" s="199" t="str">
        <f>FixtureCalc!AL833</f>
        <v/>
      </c>
      <c r="G836" s="289" t="str">
        <f>FixtureCalc!AM833</f>
        <v/>
      </c>
      <c r="H836" s="91"/>
      <c r="I836" s="171" t="str">
        <f t="shared" si="24"/>
        <v/>
      </c>
      <c r="J836" s="91"/>
      <c r="K836" s="294" t="str">
        <f>FixtureCalc!AN833</f>
        <v/>
      </c>
      <c r="L836" s="199" t="str">
        <f>IFERROR(INDEX(FixtureCalc!$AX$4:$AX$83,MATCH(FixtureCalc!AM833,FixtureCalc!$AW$4:$AW$83,0),1),"")</f>
        <v/>
      </c>
      <c r="M836" s="39"/>
    </row>
    <row r="837" spans="2:13" ht="20.100000000000001" customHeight="1" x14ac:dyDescent="0.25">
      <c r="B837" s="13"/>
      <c r="C837" s="98"/>
      <c r="D837" s="171" t="str">
        <f t="shared" si="25"/>
        <v/>
      </c>
      <c r="E837" s="199" t="str">
        <f>IF(F837&lt;&gt;"","Matchweek " &amp; FixtureCalc!AK834,"")</f>
        <v/>
      </c>
      <c r="F837" s="199" t="str">
        <f>FixtureCalc!AL834</f>
        <v/>
      </c>
      <c r="G837" s="289" t="str">
        <f>FixtureCalc!AM834</f>
        <v/>
      </c>
      <c r="H837" s="91"/>
      <c r="I837" s="171" t="str">
        <f t="shared" si="24"/>
        <v/>
      </c>
      <c r="J837" s="91"/>
      <c r="K837" s="294" t="str">
        <f>FixtureCalc!AN834</f>
        <v/>
      </c>
      <c r="L837" s="199" t="str">
        <f>IFERROR(INDEX(FixtureCalc!$AX$4:$AX$83,MATCH(FixtureCalc!AM834,FixtureCalc!$AW$4:$AW$83,0),1),"")</f>
        <v/>
      </c>
      <c r="M837" s="39"/>
    </row>
    <row r="838" spans="2:13" ht="20.100000000000001" customHeight="1" x14ac:dyDescent="0.25">
      <c r="B838" s="13"/>
      <c r="C838" s="98"/>
      <c r="D838" s="171" t="str">
        <f t="shared" si="25"/>
        <v/>
      </c>
      <c r="E838" s="199" t="str">
        <f>IF(F838&lt;&gt;"","Matchweek " &amp; FixtureCalc!AK835,"")</f>
        <v/>
      </c>
      <c r="F838" s="199" t="str">
        <f>FixtureCalc!AL835</f>
        <v/>
      </c>
      <c r="G838" s="289" t="str">
        <f>FixtureCalc!AM835</f>
        <v/>
      </c>
      <c r="H838" s="91"/>
      <c r="I838" s="171" t="str">
        <f t="shared" si="24"/>
        <v/>
      </c>
      <c r="J838" s="91"/>
      <c r="K838" s="294" t="str">
        <f>FixtureCalc!AN835</f>
        <v/>
      </c>
      <c r="L838" s="199" t="str">
        <f>IFERROR(INDEX(FixtureCalc!$AX$4:$AX$83,MATCH(FixtureCalc!AM835,FixtureCalc!$AW$4:$AW$83,0),1),"")</f>
        <v/>
      </c>
      <c r="M838" s="39"/>
    </row>
    <row r="839" spans="2:13" ht="20.100000000000001" customHeight="1" x14ac:dyDescent="0.25">
      <c r="B839" s="13"/>
      <c r="C839" s="98"/>
      <c r="D839" s="171" t="str">
        <f t="shared" si="25"/>
        <v/>
      </c>
      <c r="E839" s="199" t="str">
        <f>IF(F839&lt;&gt;"","Matchweek " &amp; FixtureCalc!AK836,"")</f>
        <v/>
      </c>
      <c r="F839" s="199" t="str">
        <f>FixtureCalc!AL836</f>
        <v/>
      </c>
      <c r="G839" s="289" t="str">
        <f>FixtureCalc!AM836</f>
        <v/>
      </c>
      <c r="H839" s="91"/>
      <c r="I839" s="171" t="str">
        <f t="shared" ref="I839:I902" si="26">IFERROR(IF(LEN(E839)=0,"","-"),"")</f>
        <v/>
      </c>
      <c r="J839" s="91"/>
      <c r="K839" s="294" t="str">
        <f>FixtureCalc!AN836</f>
        <v/>
      </c>
      <c r="L839" s="199" t="str">
        <f>IFERROR(INDEX(FixtureCalc!$AX$4:$AX$83,MATCH(FixtureCalc!AM836,FixtureCalc!$AW$4:$AW$83,0),1),"")</f>
        <v/>
      </c>
      <c r="M839" s="39"/>
    </row>
    <row r="840" spans="2:13" ht="20.100000000000001" customHeight="1" x14ac:dyDescent="0.25">
      <c r="B840" s="13"/>
      <c r="C840" s="98"/>
      <c r="D840" s="171" t="str">
        <f t="shared" ref="D840:D903" si="27">IF(C840&gt;0,INDEX($W$8:$W$14,WEEKDAY(C840,2),1),"")</f>
        <v/>
      </c>
      <c r="E840" s="199" t="str">
        <f>IF(F840&lt;&gt;"","Matchweek " &amp; FixtureCalc!AK837,"")</f>
        <v/>
      </c>
      <c r="F840" s="199" t="str">
        <f>FixtureCalc!AL837</f>
        <v/>
      </c>
      <c r="G840" s="289" t="str">
        <f>FixtureCalc!AM837</f>
        <v/>
      </c>
      <c r="H840" s="91"/>
      <c r="I840" s="171" t="str">
        <f t="shared" si="26"/>
        <v/>
      </c>
      <c r="J840" s="91"/>
      <c r="K840" s="294" t="str">
        <f>FixtureCalc!AN837</f>
        <v/>
      </c>
      <c r="L840" s="199" t="str">
        <f>IFERROR(INDEX(FixtureCalc!$AX$4:$AX$83,MATCH(FixtureCalc!AM837,FixtureCalc!$AW$4:$AW$83,0),1),"")</f>
        <v/>
      </c>
      <c r="M840" s="39"/>
    </row>
    <row r="841" spans="2:13" ht="20.100000000000001" customHeight="1" x14ac:dyDescent="0.25">
      <c r="B841" s="13"/>
      <c r="C841" s="98"/>
      <c r="D841" s="171" t="str">
        <f t="shared" si="27"/>
        <v/>
      </c>
      <c r="E841" s="199" t="str">
        <f>IF(F841&lt;&gt;"","Matchweek " &amp; FixtureCalc!AK838,"")</f>
        <v/>
      </c>
      <c r="F841" s="199" t="str">
        <f>FixtureCalc!AL838</f>
        <v/>
      </c>
      <c r="G841" s="289" t="str">
        <f>FixtureCalc!AM838</f>
        <v/>
      </c>
      <c r="H841" s="91"/>
      <c r="I841" s="171" t="str">
        <f t="shared" si="26"/>
        <v/>
      </c>
      <c r="J841" s="91"/>
      <c r="K841" s="294" t="str">
        <f>FixtureCalc!AN838</f>
        <v/>
      </c>
      <c r="L841" s="199" t="str">
        <f>IFERROR(INDEX(FixtureCalc!$AX$4:$AX$83,MATCH(FixtureCalc!AM838,FixtureCalc!$AW$4:$AW$83,0),1),"")</f>
        <v/>
      </c>
      <c r="M841" s="39"/>
    </row>
    <row r="842" spans="2:13" ht="20.100000000000001" customHeight="1" x14ac:dyDescent="0.25">
      <c r="B842" s="13"/>
      <c r="C842" s="98"/>
      <c r="D842" s="171" t="str">
        <f t="shared" si="27"/>
        <v/>
      </c>
      <c r="E842" s="199" t="str">
        <f>IF(F842&lt;&gt;"","Matchweek " &amp; FixtureCalc!AK839,"")</f>
        <v/>
      </c>
      <c r="F842" s="199" t="str">
        <f>FixtureCalc!AL839</f>
        <v/>
      </c>
      <c r="G842" s="289" t="str">
        <f>FixtureCalc!AM839</f>
        <v/>
      </c>
      <c r="H842" s="91"/>
      <c r="I842" s="171" t="str">
        <f t="shared" si="26"/>
        <v/>
      </c>
      <c r="J842" s="91"/>
      <c r="K842" s="294" t="str">
        <f>FixtureCalc!AN839</f>
        <v/>
      </c>
      <c r="L842" s="199" t="str">
        <f>IFERROR(INDEX(FixtureCalc!$AX$4:$AX$83,MATCH(FixtureCalc!AM839,FixtureCalc!$AW$4:$AW$83,0),1),"")</f>
        <v/>
      </c>
      <c r="M842" s="39"/>
    </row>
    <row r="843" spans="2:13" ht="20.100000000000001" customHeight="1" x14ac:dyDescent="0.25">
      <c r="B843" s="13"/>
      <c r="C843" s="98"/>
      <c r="D843" s="171" t="str">
        <f t="shared" si="27"/>
        <v/>
      </c>
      <c r="E843" s="199" t="str">
        <f>IF(F843&lt;&gt;"","Matchweek " &amp; FixtureCalc!AK840,"")</f>
        <v/>
      </c>
      <c r="F843" s="199" t="str">
        <f>FixtureCalc!AL840</f>
        <v/>
      </c>
      <c r="G843" s="289" t="str">
        <f>FixtureCalc!AM840</f>
        <v/>
      </c>
      <c r="H843" s="91"/>
      <c r="I843" s="171" t="str">
        <f t="shared" si="26"/>
        <v/>
      </c>
      <c r="J843" s="91"/>
      <c r="K843" s="294" t="str">
        <f>FixtureCalc!AN840</f>
        <v/>
      </c>
      <c r="L843" s="199" t="str">
        <f>IFERROR(INDEX(FixtureCalc!$AX$4:$AX$83,MATCH(FixtureCalc!AM840,FixtureCalc!$AW$4:$AW$83,0),1),"")</f>
        <v/>
      </c>
      <c r="M843" s="39"/>
    </row>
    <row r="844" spans="2:13" ht="20.100000000000001" customHeight="1" x14ac:dyDescent="0.25">
      <c r="B844" s="13"/>
      <c r="C844" s="98"/>
      <c r="D844" s="171" t="str">
        <f t="shared" si="27"/>
        <v/>
      </c>
      <c r="E844" s="199" t="str">
        <f>IF(F844&lt;&gt;"","Matchweek " &amp; FixtureCalc!AK841,"")</f>
        <v/>
      </c>
      <c r="F844" s="199" t="str">
        <f>FixtureCalc!AL841</f>
        <v/>
      </c>
      <c r="G844" s="289" t="str">
        <f>FixtureCalc!AM841</f>
        <v/>
      </c>
      <c r="H844" s="91"/>
      <c r="I844" s="171" t="str">
        <f t="shared" si="26"/>
        <v/>
      </c>
      <c r="J844" s="91"/>
      <c r="K844" s="294" t="str">
        <f>FixtureCalc!AN841</f>
        <v/>
      </c>
      <c r="L844" s="199" t="str">
        <f>IFERROR(INDEX(FixtureCalc!$AX$4:$AX$83,MATCH(FixtureCalc!AM841,FixtureCalc!$AW$4:$AW$83,0),1),"")</f>
        <v/>
      </c>
      <c r="M844" s="39"/>
    </row>
    <row r="845" spans="2:13" ht="20.100000000000001" customHeight="1" x14ac:dyDescent="0.25">
      <c r="B845" s="13"/>
      <c r="C845" s="98"/>
      <c r="D845" s="171" t="str">
        <f t="shared" si="27"/>
        <v/>
      </c>
      <c r="E845" s="199" t="str">
        <f>IF(F845&lt;&gt;"","Matchweek " &amp; FixtureCalc!AK842,"")</f>
        <v/>
      </c>
      <c r="F845" s="199" t="str">
        <f>FixtureCalc!AL842</f>
        <v/>
      </c>
      <c r="G845" s="289" t="str">
        <f>FixtureCalc!AM842</f>
        <v/>
      </c>
      <c r="H845" s="91"/>
      <c r="I845" s="171" t="str">
        <f t="shared" si="26"/>
        <v/>
      </c>
      <c r="J845" s="91"/>
      <c r="K845" s="294" t="str">
        <f>FixtureCalc!AN842</f>
        <v/>
      </c>
      <c r="L845" s="199" t="str">
        <f>IFERROR(INDEX(FixtureCalc!$AX$4:$AX$83,MATCH(FixtureCalc!AM842,FixtureCalc!$AW$4:$AW$83,0),1),"")</f>
        <v/>
      </c>
      <c r="M845" s="39"/>
    </row>
    <row r="846" spans="2:13" ht="20.100000000000001" customHeight="1" x14ac:dyDescent="0.25">
      <c r="B846" s="13"/>
      <c r="C846" s="98"/>
      <c r="D846" s="171" t="str">
        <f t="shared" si="27"/>
        <v/>
      </c>
      <c r="E846" s="199" t="str">
        <f>IF(F846&lt;&gt;"","Matchweek " &amp; FixtureCalc!AK843,"")</f>
        <v/>
      </c>
      <c r="F846" s="199" t="str">
        <f>FixtureCalc!AL843</f>
        <v/>
      </c>
      <c r="G846" s="289" t="str">
        <f>FixtureCalc!AM843</f>
        <v/>
      </c>
      <c r="H846" s="91"/>
      <c r="I846" s="171" t="str">
        <f t="shared" si="26"/>
        <v/>
      </c>
      <c r="J846" s="91"/>
      <c r="K846" s="294" t="str">
        <f>FixtureCalc!AN843</f>
        <v/>
      </c>
      <c r="L846" s="199" t="str">
        <f>IFERROR(INDEX(FixtureCalc!$AX$4:$AX$83,MATCH(FixtureCalc!AM843,FixtureCalc!$AW$4:$AW$83,0),1),"")</f>
        <v/>
      </c>
      <c r="M846" s="39"/>
    </row>
    <row r="847" spans="2:13" ht="20.100000000000001" customHeight="1" x14ac:dyDescent="0.25">
      <c r="B847" s="13"/>
      <c r="C847" s="98"/>
      <c r="D847" s="171" t="str">
        <f t="shared" si="27"/>
        <v/>
      </c>
      <c r="E847" s="199" t="str">
        <f>IF(F847&lt;&gt;"","Matchweek " &amp; FixtureCalc!AK844,"")</f>
        <v/>
      </c>
      <c r="F847" s="199" t="str">
        <f>FixtureCalc!AL844</f>
        <v/>
      </c>
      <c r="G847" s="289" t="str">
        <f>FixtureCalc!AM844</f>
        <v/>
      </c>
      <c r="H847" s="91"/>
      <c r="I847" s="171" t="str">
        <f t="shared" si="26"/>
        <v/>
      </c>
      <c r="J847" s="91"/>
      <c r="K847" s="294" t="str">
        <f>FixtureCalc!AN844</f>
        <v/>
      </c>
      <c r="L847" s="199" t="str">
        <f>IFERROR(INDEX(FixtureCalc!$AX$4:$AX$83,MATCH(FixtureCalc!AM844,FixtureCalc!$AW$4:$AW$83,0),1),"")</f>
        <v/>
      </c>
      <c r="M847" s="39"/>
    </row>
    <row r="848" spans="2:13" ht="20.100000000000001" customHeight="1" x14ac:dyDescent="0.25">
      <c r="B848" s="13"/>
      <c r="C848" s="98"/>
      <c r="D848" s="171" t="str">
        <f t="shared" si="27"/>
        <v/>
      </c>
      <c r="E848" s="199" t="str">
        <f>IF(F848&lt;&gt;"","Matchweek " &amp; FixtureCalc!AK845,"")</f>
        <v/>
      </c>
      <c r="F848" s="199" t="str">
        <f>FixtureCalc!AL845</f>
        <v/>
      </c>
      <c r="G848" s="289" t="str">
        <f>FixtureCalc!AM845</f>
        <v/>
      </c>
      <c r="H848" s="91"/>
      <c r="I848" s="171" t="str">
        <f t="shared" si="26"/>
        <v/>
      </c>
      <c r="J848" s="91"/>
      <c r="K848" s="294" t="str">
        <f>FixtureCalc!AN845</f>
        <v/>
      </c>
      <c r="L848" s="199" t="str">
        <f>IFERROR(INDEX(FixtureCalc!$AX$4:$AX$83,MATCH(FixtureCalc!AM845,FixtureCalc!$AW$4:$AW$83,0),1),"")</f>
        <v/>
      </c>
      <c r="M848" s="39"/>
    </row>
    <row r="849" spans="2:13" ht="20.100000000000001" customHeight="1" x14ac:dyDescent="0.25">
      <c r="B849" s="13"/>
      <c r="C849" s="98"/>
      <c r="D849" s="171" t="str">
        <f t="shared" si="27"/>
        <v/>
      </c>
      <c r="E849" s="199" t="str">
        <f>IF(F849&lt;&gt;"","Matchweek " &amp; FixtureCalc!AK846,"")</f>
        <v/>
      </c>
      <c r="F849" s="199" t="str">
        <f>FixtureCalc!AL846</f>
        <v/>
      </c>
      <c r="G849" s="289" t="str">
        <f>FixtureCalc!AM846</f>
        <v/>
      </c>
      <c r="H849" s="91"/>
      <c r="I849" s="171" t="str">
        <f t="shared" si="26"/>
        <v/>
      </c>
      <c r="J849" s="91"/>
      <c r="K849" s="294" t="str">
        <f>FixtureCalc!AN846</f>
        <v/>
      </c>
      <c r="L849" s="199" t="str">
        <f>IFERROR(INDEX(FixtureCalc!$AX$4:$AX$83,MATCH(FixtureCalc!AM846,FixtureCalc!$AW$4:$AW$83,0),1),"")</f>
        <v/>
      </c>
      <c r="M849" s="39"/>
    </row>
    <row r="850" spans="2:13" ht="20.100000000000001" customHeight="1" x14ac:dyDescent="0.25">
      <c r="B850" s="13"/>
      <c r="C850" s="98"/>
      <c r="D850" s="171" t="str">
        <f t="shared" si="27"/>
        <v/>
      </c>
      <c r="E850" s="199" t="str">
        <f>IF(F850&lt;&gt;"","Matchweek " &amp; FixtureCalc!AK847,"")</f>
        <v/>
      </c>
      <c r="F850" s="199" t="str">
        <f>FixtureCalc!AL847</f>
        <v/>
      </c>
      <c r="G850" s="289" t="str">
        <f>FixtureCalc!AM847</f>
        <v/>
      </c>
      <c r="H850" s="91"/>
      <c r="I850" s="171" t="str">
        <f t="shared" si="26"/>
        <v/>
      </c>
      <c r="J850" s="91"/>
      <c r="K850" s="294" t="str">
        <f>FixtureCalc!AN847</f>
        <v/>
      </c>
      <c r="L850" s="199" t="str">
        <f>IFERROR(INDEX(FixtureCalc!$AX$4:$AX$83,MATCH(FixtureCalc!AM847,FixtureCalc!$AW$4:$AW$83,0),1),"")</f>
        <v/>
      </c>
      <c r="M850" s="39"/>
    </row>
    <row r="851" spans="2:13" ht="20.100000000000001" customHeight="1" x14ac:dyDescent="0.25">
      <c r="B851" s="13"/>
      <c r="C851" s="98"/>
      <c r="D851" s="171" t="str">
        <f t="shared" si="27"/>
        <v/>
      </c>
      <c r="E851" s="199" t="str">
        <f>IF(F851&lt;&gt;"","Matchweek " &amp; FixtureCalc!AK848,"")</f>
        <v/>
      </c>
      <c r="F851" s="199" t="str">
        <f>FixtureCalc!AL848</f>
        <v/>
      </c>
      <c r="G851" s="289" t="str">
        <f>FixtureCalc!AM848</f>
        <v/>
      </c>
      <c r="H851" s="91"/>
      <c r="I851" s="171" t="str">
        <f t="shared" si="26"/>
        <v/>
      </c>
      <c r="J851" s="91"/>
      <c r="K851" s="294" t="str">
        <f>FixtureCalc!AN848</f>
        <v/>
      </c>
      <c r="L851" s="199" t="str">
        <f>IFERROR(INDEX(FixtureCalc!$AX$4:$AX$83,MATCH(FixtureCalc!AM848,FixtureCalc!$AW$4:$AW$83,0),1),"")</f>
        <v/>
      </c>
      <c r="M851" s="39"/>
    </row>
    <row r="852" spans="2:13" ht="20.100000000000001" customHeight="1" x14ac:dyDescent="0.25">
      <c r="B852" s="13"/>
      <c r="C852" s="98"/>
      <c r="D852" s="171" t="str">
        <f t="shared" si="27"/>
        <v/>
      </c>
      <c r="E852" s="199" t="str">
        <f>IF(F852&lt;&gt;"","Matchweek " &amp; FixtureCalc!AK849,"")</f>
        <v/>
      </c>
      <c r="F852" s="199" t="str">
        <f>FixtureCalc!AL849</f>
        <v/>
      </c>
      <c r="G852" s="289" t="str">
        <f>FixtureCalc!AM849</f>
        <v/>
      </c>
      <c r="H852" s="91"/>
      <c r="I852" s="171" t="str">
        <f t="shared" si="26"/>
        <v/>
      </c>
      <c r="J852" s="91"/>
      <c r="K852" s="294" t="str">
        <f>FixtureCalc!AN849</f>
        <v/>
      </c>
      <c r="L852" s="199" t="str">
        <f>IFERROR(INDEX(FixtureCalc!$AX$4:$AX$83,MATCH(FixtureCalc!AM849,FixtureCalc!$AW$4:$AW$83,0),1),"")</f>
        <v/>
      </c>
      <c r="M852" s="39"/>
    </row>
    <row r="853" spans="2:13" ht="20.100000000000001" customHeight="1" x14ac:dyDescent="0.25">
      <c r="B853" s="13"/>
      <c r="C853" s="98"/>
      <c r="D853" s="171" t="str">
        <f t="shared" si="27"/>
        <v/>
      </c>
      <c r="E853" s="199" t="str">
        <f>IF(F853&lt;&gt;"","Matchweek " &amp; FixtureCalc!AK850,"")</f>
        <v/>
      </c>
      <c r="F853" s="199" t="str">
        <f>FixtureCalc!AL850</f>
        <v/>
      </c>
      <c r="G853" s="289" t="str">
        <f>FixtureCalc!AM850</f>
        <v/>
      </c>
      <c r="H853" s="91"/>
      <c r="I853" s="171" t="str">
        <f t="shared" si="26"/>
        <v/>
      </c>
      <c r="J853" s="91"/>
      <c r="K853" s="294" t="str">
        <f>FixtureCalc!AN850</f>
        <v/>
      </c>
      <c r="L853" s="199" t="str">
        <f>IFERROR(INDEX(FixtureCalc!$AX$4:$AX$83,MATCH(FixtureCalc!AM850,FixtureCalc!$AW$4:$AW$83,0),1),"")</f>
        <v/>
      </c>
      <c r="M853" s="39"/>
    </row>
    <row r="854" spans="2:13" ht="20.100000000000001" customHeight="1" x14ac:dyDescent="0.25">
      <c r="B854" s="13"/>
      <c r="C854" s="98"/>
      <c r="D854" s="171" t="str">
        <f t="shared" si="27"/>
        <v/>
      </c>
      <c r="E854" s="199" t="str">
        <f>IF(F854&lt;&gt;"","Matchweek " &amp; FixtureCalc!AK851,"")</f>
        <v/>
      </c>
      <c r="F854" s="199" t="str">
        <f>FixtureCalc!AL851</f>
        <v/>
      </c>
      <c r="G854" s="289" t="str">
        <f>FixtureCalc!AM851</f>
        <v/>
      </c>
      <c r="H854" s="91"/>
      <c r="I854" s="171" t="str">
        <f t="shared" si="26"/>
        <v/>
      </c>
      <c r="J854" s="91"/>
      <c r="K854" s="294" t="str">
        <f>FixtureCalc!AN851</f>
        <v/>
      </c>
      <c r="L854" s="199" t="str">
        <f>IFERROR(INDEX(FixtureCalc!$AX$4:$AX$83,MATCH(FixtureCalc!AM851,FixtureCalc!$AW$4:$AW$83,0),1),"")</f>
        <v/>
      </c>
      <c r="M854" s="39"/>
    </row>
    <row r="855" spans="2:13" ht="20.100000000000001" customHeight="1" x14ac:dyDescent="0.25">
      <c r="B855" s="13"/>
      <c r="C855" s="98"/>
      <c r="D855" s="171" t="str">
        <f t="shared" si="27"/>
        <v/>
      </c>
      <c r="E855" s="199" t="str">
        <f>IF(F855&lt;&gt;"","Matchweek " &amp; FixtureCalc!AK852,"")</f>
        <v/>
      </c>
      <c r="F855" s="199" t="str">
        <f>FixtureCalc!AL852</f>
        <v/>
      </c>
      <c r="G855" s="289" t="str">
        <f>FixtureCalc!AM852</f>
        <v/>
      </c>
      <c r="H855" s="91"/>
      <c r="I855" s="171" t="str">
        <f t="shared" si="26"/>
        <v/>
      </c>
      <c r="J855" s="91"/>
      <c r="K855" s="294" t="str">
        <f>FixtureCalc!AN852</f>
        <v/>
      </c>
      <c r="L855" s="199" t="str">
        <f>IFERROR(INDEX(FixtureCalc!$AX$4:$AX$83,MATCH(FixtureCalc!AM852,FixtureCalc!$AW$4:$AW$83,0),1),"")</f>
        <v/>
      </c>
      <c r="M855" s="39"/>
    </row>
    <row r="856" spans="2:13" ht="20.100000000000001" customHeight="1" x14ac:dyDescent="0.25">
      <c r="B856" s="13"/>
      <c r="C856" s="98"/>
      <c r="D856" s="171" t="str">
        <f t="shared" si="27"/>
        <v/>
      </c>
      <c r="E856" s="199" t="str">
        <f>IF(F856&lt;&gt;"","Matchweek " &amp; FixtureCalc!AK853,"")</f>
        <v/>
      </c>
      <c r="F856" s="199" t="str">
        <f>FixtureCalc!AL853</f>
        <v/>
      </c>
      <c r="G856" s="289" t="str">
        <f>FixtureCalc!AM853</f>
        <v/>
      </c>
      <c r="H856" s="91"/>
      <c r="I856" s="171" t="str">
        <f t="shared" si="26"/>
        <v/>
      </c>
      <c r="J856" s="91"/>
      <c r="K856" s="294" t="str">
        <f>FixtureCalc!AN853</f>
        <v/>
      </c>
      <c r="L856" s="199" t="str">
        <f>IFERROR(INDEX(FixtureCalc!$AX$4:$AX$83,MATCH(FixtureCalc!AM853,FixtureCalc!$AW$4:$AW$83,0),1),"")</f>
        <v/>
      </c>
      <c r="M856" s="39"/>
    </row>
    <row r="857" spans="2:13" ht="20.100000000000001" customHeight="1" x14ac:dyDescent="0.25">
      <c r="B857" s="13"/>
      <c r="C857" s="98"/>
      <c r="D857" s="171" t="str">
        <f t="shared" si="27"/>
        <v/>
      </c>
      <c r="E857" s="199" t="str">
        <f>IF(F857&lt;&gt;"","Matchweek " &amp; FixtureCalc!AK854,"")</f>
        <v/>
      </c>
      <c r="F857" s="199" t="str">
        <f>FixtureCalc!AL854</f>
        <v/>
      </c>
      <c r="G857" s="289" t="str">
        <f>FixtureCalc!AM854</f>
        <v/>
      </c>
      <c r="H857" s="91"/>
      <c r="I857" s="171" t="str">
        <f t="shared" si="26"/>
        <v/>
      </c>
      <c r="J857" s="91"/>
      <c r="K857" s="294" t="str">
        <f>FixtureCalc!AN854</f>
        <v/>
      </c>
      <c r="L857" s="199" t="str">
        <f>IFERROR(INDEX(FixtureCalc!$AX$4:$AX$83,MATCH(FixtureCalc!AM854,FixtureCalc!$AW$4:$AW$83,0),1),"")</f>
        <v/>
      </c>
      <c r="M857" s="39"/>
    </row>
    <row r="858" spans="2:13" ht="20.100000000000001" customHeight="1" x14ac:dyDescent="0.25">
      <c r="B858" s="13"/>
      <c r="C858" s="98"/>
      <c r="D858" s="171" t="str">
        <f t="shared" si="27"/>
        <v/>
      </c>
      <c r="E858" s="199" t="str">
        <f>IF(F858&lt;&gt;"","Matchweek " &amp; FixtureCalc!AK855,"")</f>
        <v/>
      </c>
      <c r="F858" s="199" t="str">
        <f>FixtureCalc!AL855</f>
        <v/>
      </c>
      <c r="G858" s="289" t="str">
        <f>FixtureCalc!AM855</f>
        <v/>
      </c>
      <c r="H858" s="91"/>
      <c r="I858" s="171" t="str">
        <f t="shared" si="26"/>
        <v/>
      </c>
      <c r="J858" s="91"/>
      <c r="K858" s="294" t="str">
        <f>FixtureCalc!AN855</f>
        <v/>
      </c>
      <c r="L858" s="199" t="str">
        <f>IFERROR(INDEX(FixtureCalc!$AX$4:$AX$83,MATCH(FixtureCalc!AM855,FixtureCalc!$AW$4:$AW$83,0),1),"")</f>
        <v/>
      </c>
      <c r="M858" s="39"/>
    </row>
    <row r="859" spans="2:13" ht="20.100000000000001" customHeight="1" x14ac:dyDescent="0.25">
      <c r="B859" s="13"/>
      <c r="C859" s="98"/>
      <c r="D859" s="171" t="str">
        <f t="shared" si="27"/>
        <v/>
      </c>
      <c r="E859" s="199" t="str">
        <f>IF(F859&lt;&gt;"","Matchweek " &amp; FixtureCalc!AK856,"")</f>
        <v/>
      </c>
      <c r="F859" s="199" t="str">
        <f>FixtureCalc!AL856</f>
        <v/>
      </c>
      <c r="G859" s="289" t="str">
        <f>FixtureCalc!AM856</f>
        <v/>
      </c>
      <c r="H859" s="91"/>
      <c r="I859" s="171" t="str">
        <f t="shared" si="26"/>
        <v/>
      </c>
      <c r="J859" s="91"/>
      <c r="K859" s="294" t="str">
        <f>FixtureCalc!AN856</f>
        <v/>
      </c>
      <c r="L859" s="199" t="str">
        <f>IFERROR(INDEX(FixtureCalc!$AX$4:$AX$83,MATCH(FixtureCalc!AM856,FixtureCalc!$AW$4:$AW$83,0),1),"")</f>
        <v/>
      </c>
      <c r="M859" s="39"/>
    </row>
    <row r="860" spans="2:13" ht="20.100000000000001" customHeight="1" x14ac:dyDescent="0.25">
      <c r="B860" s="13"/>
      <c r="C860" s="98"/>
      <c r="D860" s="171" t="str">
        <f t="shared" si="27"/>
        <v/>
      </c>
      <c r="E860" s="199" t="str">
        <f>IF(F860&lt;&gt;"","Matchweek " &amp; FixtureCalc!AK857,"")</f>
        <v/>
      </c>
      <c r="F860" s="199" t="str">
        <f>FixtureCalc!AL857</f>
        <v/>
      </c>
      <c r="G860" s="289" t="str">
        <f>FixtureCalc!AM857</f>
        <v/>
      </c>
      <c r="H860" s="91"/>
      <c r="I860" s="171" t="str">
        <f t="shared" si="26"/>
        <v/>
      </c>
      <c r="J860" s="91"/>
      <c r="K860" s="294" t="str">
        <f>FixtureCalc!AN857</f>
        <v/>
      </c>
      <c r="L860" s="199" t="str">
        <f>IFERROR(INDEX(FixtureCalc!$AX$4:$AX$83,MATCH(FixtureCalc!AM857,FixtureCalc!$AW$4:$AW$83,0),1),"")</f>
        <v/>
      </c>
      <c r="M860" s="39"/>
    </row>
    <row r="861" spans="2:13" ht="20.100000000000001" customHeight="1" x14ac:dyDescent="0.25">
      <c r="B861" s="13"/>
      <c r="C861" s="98"/>
      <c r="D861" s="171" t="str">
        <f t="shared" si="27"/>
        <v/>
      </c>
      <c r="E861" s="199" t="str">
        <f>IF(F861&lt;&gt;"","Matchweek " &amp; FixtureCalc!AK858,"")</f>
        <v/>
      </c>
      <c r="F861" s="199" t="str">
        <f>FixtureCalc!AL858</f>
        <v/>
      </c>
      <c r="G861" s="289" t="str">
        <f>FixtureCalc!AM858</f>
        <v/>
      </c>
      <c r="H861" s="91"/>
      <c r="I861" s="171" t="str">
        <f t="shared" si="26"/>
        <v/>
      </c>
      <c r="J861" s="91"/>
      <c r="K861" s="294" t="str">
        <f>FixtureCalc!AN858</f>
        <v/>
      </c>
      <c r="L861" s="199" t="str">
        <f>IFERROR(INDEX(FixtureCalc!$AX$4:$AX$83,MATCH(FixtureCalc!AM858,FixtureCalc!$AW$4:$AW$83,0),1),"")</f>
        <v/>
      </c>
      <c r="M861" s="39"/>
    </row>
    <row r="862" spans="2:13" ht="20.100000000000001" customHeight="1" x14ac:dyDescent="0.25">
      <c r="B862" s="13"/>
      <c r="C862" s="98"/>
      <c r="D862" s="171" t="str">
        <f t="shared" si="27"/>
        <v/>
      </c>
      <c r="E862" s="199" t="str">
        <f>IF(F862&lt;&gt;"","Matchweek " &amp; FixtureCalc!AK859,"")</f>
        <v/>
      </c>
      <c r="F862" s="199" t="str">
        <f>FixtureCalc!AL859</f>
        <v/>
      </c>
      <c r="G862" s="289" t="str">
        <f>FixtureCalc!AM859</f>
        <v/>
      </c>
      <c r="H862" s="91"/>
      <c r="I862" s="171" t="str">
        <f t="shared" si="26"/>
        <v/>
      </c>
      <c r="J862" s="91"/>
      <c r="K862" s="294" t="str">
        <f>FixtureCalc!AN859</f>
        <v/>
      </c>
      <c r="L862" s="199" t="str">
        <f>IFERROR(INDEX(FixtureCalc!$AX$4:$AX$83,MATCH(FixtureCalc!AM859,FixtureCalc!$AW$4:$AW$83,0),1),"")</f>
        <v/>
      </c>
      <c r="M862" s="39"/>
    </row>
    <row r="863" spans="2:13" ht="20.100000000000001" customHeight="1" x14ac:dyDescent="0.25">
      <c r="B863" s="13"/>
      <c r="C863" s="98"/>
      <c r="D863" s="171" t="str">
        <f t="shared" si="27"/>
        <v/>
      </c>
      <c r="E863" s="199" t="str">
        <f>IF(F863&lt;&gt;"","Matchweek " &amp; FixtureCalc!AK860,"")</f>
        <v/>
      </c>
      <c r="F863" s="199" t="str">
        <f>FixtureCalc!AL860</f>
        <v/>
      </c>
      <c r="G863" s="289" t="str">
        <f>FixtureCalc!AM860</f>
        <v/>
      </c>
      <c r="H863" s="91"/>
      <c r="I863" s="171" t="str">
        <f t="shared" si="26"/>
        <v/>
      </c>
      <c r="J863" s="91"/>
      <c r="K863" s="294" t="str">
        <f>FixtureCalc!AN860</f>
        <v/>
      </c>
      <c r="L863" s="199" t="str">
        <f>IFERROR(INDEX(FixtureCalc!$AX$4:$AX$83,MATCH(FixtureCalc!AM860,FixtureCalc!$AW$4:$AW$83,0),1),"")</f>
        <v/>
      </c>
      <c r="M863" s="39"/>
    </row>
    <row r="864" spans="2:13" ht="20.100000000000001" customHeight="1" x14ac:dyDescent="0.25">
      <c r="B864" s="13"/>
      <c r="C864" s="98"/>
      <c r="D864" s="171" t="str">
        <f t="shared" si="27"/>
        <v/>
      </c>
      <c r="E864" s="199" t="str">
        <f>IF(F864&lt;&gt;"","Matchweek " &amp; FixtureCalc!AK861,"")</f>
        <v/>
      </c>
      <c r="F864" s="199" t="str">
        <f>FixtureCalc!AL861</f>
        <v/>
      </c>
      <c r="G864" s="289" t="str">
        <f>FixtureCalc!AM861</f>
        <v/>
      </c>
      <c r="H864" s="91"/>
      <c r="I864" s="171" t="str">
        <f t="shared" si="26"/>
        <v/>
      </c>
      <c r="J864" s="91"/>
      <c r="K864" s="294" t="str">
        <f>FixtureCalc!AN861</f>
        <v/>
      </c>
      <c r="L864" s="199" t="str">
        <f>IFERROR(INDEX(FixtureCalc!$AX$4:$AX$83,MATCH(FixtureCalc!AM861,FixtureCalc!$AW$4:$AW$83,0),1),"")</f>
        <v/>
      </c>
      <c r="M864" s="39"/>
    </row>
    <row r="865" spans="2:13" ht="20.100000000000001" customHeight="1" x14ac:dyDescent="0.25">
      <c r="B865" s="13"/>
      <c r="C865" s="98"/>
      <c r="D865" s="171" t="str">
        <f t="shared" si="27"/>
        <v/>
      </c>
      <c r="E865" s="199" t="str">
        <f>IF(F865&lt;&gt;"","Matchweek " &amp; FixtureCalc!AK862,"")</f>
        <v/>
      </c>
      <c r="F865" s="199" t="str">
        <f>FixtureCalc!AL862</f>
        <v/>
      </c>
      <c r="G865" s="289" t="str">
        <f>FixtureCalc!AM862</f>
        <v/>
      </c>
      <c r="H865" s="91"/>
      <c r="I865" s="171" t="str">
        <f t="shared" si="26"/>
        <v/>
      </c>
      <c r="J865" s="91"/>
      <c r="K865" s="294" t="str">
        <f>FixtureCalc!AN862</f>
        <v/>
      </c>
      <c r="L865" s="199" t="str">
        <f>IFERROR(INDEX(FixtureCalc!$AX$4:$AX$83,MATCH(FixtureCalc!AM862,FixtureCalc!$AW$4:$AW$83,0),1),"")</f>
        <v/>
      </c>
      <c r="M865" s="39"/>
    </row>
    <row r="866" spans="2:13" ht="20.100000000000001" customHeight="1" x14ac:dyDescent="0.25">
      <c r="B866" s="13"/>
      <c r="C866" s="98"/>
      <c r="D866" s="171" t="str">
        <f t="shared" si="27"/>
        <v/>
      </c>
      <c r="E866" s="199" t="str">
        <f>IF(F866&lt;&gt;"","Matchweek " &amp; FixtureCalc!AK863,"")</f>
        <v/>
      </c>
      <c r="F866" s="199" t="str">
        <f>FixtureCalc!AL863</f>
        <v/>
      </c>
      <c r="G866" s="289" t="str">
        <f>FixtureCalc!AM863</f>
        <v/>
      </c>
      <c r="H866" s="91"/>
      <c r="I866" s="171" t="str">
        <f t="shared" si="26"/>
        <v/>
      </c>
      <c r="J866" s="91"/>
      <c r="K866" s="294" t="str">
        <f>FixtureCalc!AN863</f>
        <v/>
      </c>
      <c r="L866" s="199" t="str">
        <f>IFERROR(INDEX(FixtureCalc!$AX$4:$AX$83,MATCH(FixtureCalc!AM863,FixtureCalc!$AW$4:$AW$83,0),1),"")</f>
        <v/>
      </c>
      <c r="M866" s="39"/>
    </row>
    <row r="867" spans="2:13" ht="20.100000000000001" customHeight="1" x14ac:dyDescent="0.25">
      <c r="B867" s="13"/>
      <c r="C867" s="98"/>
      <c r="D867" s="171" t="str">
        <f t="shared" si="27"/>
        <v/>
      </c>
      <c r="E867" s="199" t="str">
        <f>IF(F867&lt;&gt;"","Matchweek " &amp; FixtureCalc!AK864,"")</f>
        <v/>
      </c>
      <c r="F867" s="199" t="str">
        <f>FixtureCalc!AL864</f>
        <v/>
      </c>
      <c r="G867" s="289" t="str">
        <f>FixtureCalc!AM864</f>
        <v/>
      </c>
      <c r="H867" s="91"/>
      <c r="I867" s="171" t="str">
        <f t="shared" si="26"/>
        <v/>
      </c>
      <c r="J867" s="91"/>
      <c r="K867" s="294" t="str">
        <f>FixtureCalc!AN864</f>
        <v/>
      </c>
      <c r="L867" s="199" t="str">
        <f>IFERROR(INDEX(FixtureCalc!$AX$4:$AX$83,MATCH(FixtureCalc!AM864,FixtureCalc!$AW$4:$AW$83,0),1),"")</f>
        <v/>
      </c>
      <c r="M867" s="39"/>
    </row>
    <row r="868" spans="2:13" ht="20.100000000000001" customHeight="1" x14ac:dyDescent="0.25">
      <c r="B868" s="13"/>
      <c r="C868" s="98"/>
      <c r="D868" s="171" t="str">
        <f t="shared" si="27"/>
        <v/>
      </c>
      <c r="E868" s="199" t="str">
        <f>IF(F868&lt;&gt;"","Matchweek " &amp; FixtureCalc!AK865,"")</f>
        <v/>
      </c>
      <c r="F868" s="199" t="str">
        <f>FixtureCalc!AL865</f>
        <v/>
      </c>
      <c r="G868" s="289" t="str">
        <f>FixtureCalc!AM865</f>
        <v/>
      </c>
      <c r="H868" s="91"/>
      <c r="I868" s="171" t="str">
        <f t="shared" si="26"/>
        <v/>
      </c>
      <c r="J868" s="91"/>
      <c r="K868" s="294" t="str">
        <f>FixtureCalc!AN865</f>
        <v/>
      </c>
      <c r="L868" s="199" t="str">
        <f>IFERROR(INDEX(FixtureCalc!$AX$4:$AX$83,MATCH(FixtureCalc!AM865,FixtureCalc!$AW$4:$AW$83,0),1),"")</f>
        <v/>
      </c>
      <c r="M868" s="39"/>
    </row>
    <row r="869" spans="2:13" ht="20.100000000000001" customHeight="1" x14ac:dyDescent="0.25">
      <c r="B869" s="13"/>
      <c r="C869" s="98"/>
      <c r="D869" s="171" t="str">
        <f t="shared" si="27"/>
        <v/>
      </c>
      <c r="E869" s="199" t="str">
        <f>IF(F869&lt;&gt;"","Matchweek " &amp; FixtureCalc!AK866,"")</f>
        <v/>
      </c>
      <c r="F869" s="199" t="str">
        <f>FixtureCalc!AL866</f>
        <v/>
      </c>
      <c r="G869" s="289" t="str">
        <f>FixtureCalc!AM866</f>
        <v/>
      </c>
      <c r="H869" s="91"/>
      <c r="I869" s="171" t="str">
        <f t="shared" si="26"/>
        <v/>
      </c>
      <c r="J869" s="91"/>
      <c r="K869" s="294" t="str">
        <f>FixtureCalc!AN866</f>
        <v/>
      </c>
      <c r="L869" s="199" t="str">
        <f>IFERROR(INDEX(FixtureCalc!$AX$4:$AX$83,MATCH(FixtureCalc!AM866,FixtureCalc!$AW$4:$AW$83,0),1),"")</f>
        <v/>
      </c>
      <c r="M869" s="39"/>
    </row>
    <row r="870" spans="2:13" ht="20.100000000000001" customHeight="1" x14ac:dyDescent="0.25">
      <c r="B870" s="13"/>
      <c r="C870" s="98"/>
      <c r="D870" s="171" t="str">
        <f t="shared" si="27"/>
        <v/>
      </c>
      <c r="E870" s="199" t="str">
        <f>IF(F870&lt;&gt;"","Matchweek " &amp; FixtureCalc!AK867,"")</f>
        <v/>
      </c>
      <c r="F870" s="199" t="str">
        <f>FixtureCalc!AL867</f>
        <v/>
      </c>
      <c r="G870" s="289" t="str">
        <f>FixtureCalc!AM867</f>
        <v/>
      </c>
      <c r="H870" s="91"/>
      <c r="I870" s="171" t="str">
        <f t="shared" si="26"/>
        <v/>
      </c>
      <c r="J870" s="91"/>
      <c r="K870" s="294" t="str">
        <f>FixtureCalc!AN867</f>
        <v/>
      </c>
      <c r="L870" s="199" t="str">
        <f>IFERROR(INDEX(FixtureCalc!$AX$4:$AX$83,MATCH(FixtureCalc!AM867,FixtureCalc!$AW$4:$AW$83,0),1),"")</f>
        <v/>
      </c>
      <c r="M870" s="39"/>
    </row>
    <row r="871" spans="2:13" ht="20.100000000000001" customHeight="1" x14ac:dyDescent="0.25">
      <c r="B871" s="13"/>
      <c r="C871" s="98"/>
      <c r="D871" s="171" t="str">
        <f t="shared" si="27"/>
        <v/>
      </c>
      <c r="E871" s="199" t="str">
        <f>IF(F871&lt;&gt;"","Matchweek " &amp; FixtureCalc!AK868,"")</f>
        <v/>
      </c>
      <c r="F871" s="199" t="str">
        <f>FixtureCalc!AL868</f>
        <v/>
      </c>
      <c r="G871" s="289" t="str">
        <f>FixtureCalc!AM868</f>
        <v/>
      </c>
      <c r="H871" s="91"/>
      <c r="I871" s="171" t="str">
        <f t="shared" si="26"/>
        <v/>
      </c>
      <c r="J871" s="91"/>
      <c r="K871" s="294" t="str">
        <f>FixtureCalc!AN868</f>
        <v/>
      </c>
      <c r="L871" s="199" t="str">
        <f>IFERROR(INDEX(FixtureCalc!$AX$4:$AX$83,MATCH(FixtureCalc!AM868,FixtureCalc!$AW$4:$AW$83,0),1),"")</f>
        <v/>
      </c>
      <c r="M871" s="39"/>
    </row>
    <row r="872" spans="2:13" ht="20.100000000000001" customHeight="1" x14ac:dyDescent="0.25">
      <c r="B872" s="13"/>
      <c r="C872" s="98"/>
      <c r="D872" s="171" t="str">
        <f t="shared" si="27"/>
        <v/>
      </c>
      <c r="E872" s="199" t="str">
        <f>IF(F872&lt;&gt;"","Matchweek " &amp; FixtureCalc!AK869,"")</f>
        <v/>
      </c>
      <c r="F872" s="199" t="str">
        <f>FixtureCalc!AL869</f>
        <v/>
      </c>
      <c r="G872" s="289" t="str">
        <f>FixtureCalc!AM869</f>
        <v/>
      </c>
      <c r="H872" s="91"/>
      <c r="I872" s="171" t="str">
        <f t="shared" si="26"/>
        <v/>
      </c>
      <c r="J872" s="91"/>
      <c r="K872" s="294" t="str">
        <f>FixtureCalc!AN869</f>
        <v/>
      </c>
      <c r="L872" s="199" t="str">
        <f>IFERROR(INDEX(FixtureCalc!$AX$4:$AX$83,MATCH(FixtureCalc!AM869,FixtureCalc!$AW$4:$AW$83,0),1),"")</f>
        <v/>
      </c>
      <c r="M872" s="39"/>
    </row>
    <row r="873" spans="2:13" ht="20.100000000000001" customHeight="1" x14ac:dyDescent="0.25">
      <c r="B873" s="13"/>
      <c r="C873" s="98"/>
      <c r="D873" s="171" t="str">
        <f t="shared" si="27"/>
        <v/>
      </c>
      <c r="E873" s="199" t="str">
        <f>IF(F873&lt;&gt;"","Matchweek " &amp; FixtureCalc!AK870,"")</f>
        <v/>
      </c>
      <c r="F873" s="199" t="str">
        <f>FixtureCalc!AL870</f>
        <v/>
      </c>
      <c r="G873" s="289" t="str">
        <f>FixtureCalc!AM870</f>
        <v/>
      </c>
      <c r="H873" s="91"/>
      <c r="I873" s="171" t="str">
        <f t="shared" si="26"/>
        <v/>
      </c>
      <c r="J873" s="91"/>
      <c r="K873" s="294" t="str">
        <f>FixtureCalc!AN870</f>
        <v/>
      </c>
      <c r="L873" s="199" t="str">
        <f>IFERROR(INDEX(FixtureCalc!$AX$4:$AX$83,MATCH(FixtureCalc!AM870,FixtureCalc!$AW$4:$AW$83,0),1),"")</f>
        <v/>
      </c>
      <c r="M873" s="39"/>
    </row>
    <row r="874" spans="2:13" ht="20.100000000000001" customHeight="1" x14ac:dyDescent="0.25">
      <c r="B874" s="13"/>
      <c r="C874" s="98"/>
      <c r="D874" s="171" t="str">
        <f t="shared" si="27"/>
        <v/>
      </c>
      <c r="E874" s="199" t="str">
        <f>IF(F874&lt;&gt;"","Matchweek " &amp; FixtureCalc!AK871,"")</f>
        <v/>
      </c>
      <c r="F874" s="199" t="str">
        <f>FixtureCalc!AL871</f>
        <v/>
      </c>
      <c r="G874" s="289" t="str">
        <f>FixtureCalc!AM871</f>
        <v/>
      </c>
      <c r="H874" s="91"/>
      <c r="I874" s="171" t="str">
        <f t="shared" si="26"/>
        <v/>
      </c>
      <c r="J874" s="91"/>
      <c r="K874" s="294" t="str">
        <f>FixtureCalc!AN871</f>
        <v/>
      </c>
      <c r="L874" s="199" t="str">
        <f>IFERROR(INDEX(FixtureCalc!$AX$4:$AX$83,MATCH(FixtureCalc!AM871,FixtureCalc!$AW$4:$AW$83,0),1),"")</f>
        <v/>
      </c>
      <c r="M874" s="39"/>
    </row>
    <row r="875" spans="2:13" ht="20.100000000000001" customHeight="1" x14ac:dyDescent="0.25">
      <c r="B875" s="13"/>
      <c r="C875" s="98"/>
      <c r="D875" s="171" t="str">
        <f t="shared" si="27"/>
        <v/>
      </c>
      <c r="E875" s="199" t="str">
        <f>IF(F875&lt;&gt;"","Matchweek " &amp; FixtureCalc!AK872,"")</f>
        <v/>
      </c>
      <c r="F875" s="199" t="str">
        <f>FixtureCalc!AL872</f>
        <v/>
      </c>
      <c r="G875" s="289" t="str">
        <f>FixtureCalc!AM872</f>
        <v/>
      </c>
      <c r="H875" s="91"/>
      <c r="I875" s="171" t="str">
        <f t="shared" si="26"/>
        <v/>
      </c>
      <c r="J875" s="91"/>
      <c r="K875" s="294" t="str">
        <f>FixtureCalc!AN872</f>
        <v/>
      </c>
      <c r="L875" s="199" t="str">
        <f>IFERROR(INDEX(FixtureCalc!$AX$4:$AX$83,MATCH(FixtureCalc!AM872,FixtureCalc!$AW$4:$AW$83,0),1),"")</f>
        <v/>
      </c>
      <c r="M875" s="39"/>
    </row>
    <row r="876" spans="2:13" ht="20.100000000000001" customHeight="1" x14ac:dyDescent="0.25">
      <c r="B876" s="13"/>
      <c r="C876" s="98"/>
      <c r="D876" s="171" t="str">
        <f t="shared" si="27"/>
        <v/>
      </c>
      <c r="E876" s="199" t="str">
        <f>IF(F876&lt;&gt;"","Matchweek " &amp; FixtureCalc!AK873,"")</f>
        <v/>
      </c>
      <c r="F876" s="199" t="str">
        <f>FixtureCalc!AL873</f>
        <v/>
      </c>
      <c r="G876" s="289" t="str">
        <f>FixtureCalc!AM873</f>
        <v/>
      </c>
      <c r="H876" s="91"/>
      <c r="I876" s="171" t="str">
        <f t="shared" si="26"/>
        <v/>
      </c>
      <c r="J876" s="91"/>
      <c r="K876" s="294" t="str">
        <f>FixtureCalc!AN873</f>
        <v/>
      </c>
      <c r="L876" s="199" t="str">
        <f>IFERROR(INDEX(FixtureCalc!$AX$4:$AX$83,MATCH(FixtureCalc!AM873,FixtureCalc!$AW$4:$AW$83,0),1),"")</f>
        <v/>
      </c>
      <c r="M876" s="39"/>
    </row>
    <row r="877" spans="2:13" ht="20.100000000000001" customHeight="1" x14ac:dyDescent="0.25">
      <c r="B877" s="13"/>
      <c r="C877" s="98"/>
      <c r="D877" s="171" t="str">
        <f t="shared" si="27"/>
        <v/>
      </c>
      <c r="E877" s="199" t="str">
        <f>IF(F877&lt;&gt;"","Matchweek " &amp; FixtureCalc!AK874,"")</f>
        <v/>
      </c>
      <c r="F877" s="199" t="str">
        <f>FixtureCalc!AL874</f>
        <v/>
      </c>
      <c r="G877" s="289" t="str">
        <f>FixtureCalc!AM874</f>
        <v/>
      </c>
      <c r="H877" s="91"/>
      <c r="I877" s="171" t="str">
        <f t="shared" si="26"/>
        <v/>
      </c>
      <c r="J877" s="91"/>
      <c r="K877" s="294" t="str">
        <f>FixtureCalc!AN874</f>
        <v/>
      </c>
      <c r="L877" s="199" t="str">
        <f>IFERROR(INDEX(FixtureCalc!$AX$4:$AX$83,MATCH(FixtureCalc!AM874,FixtureCalc!$AW$4:$AW$83,0),1),"")</f>
        <v/>
      </c>
      <c r="M877" s="39"/>
    </row>
    <row r="878" spans="2:13" ht="20.100000000000001" customHeight="1" x14ac:dyDescent="0.25">
      <c r="B878" s="13"/>
      <c r="C878" s="98"/>
      <c r="D878" s="171" t="str">
        <f t="shared" si="27"/>
        <v/>
      </c>
      <c r="E878" s="199" t="str">
        <f>IF(F878&lt;&gt;"","Matchweek " &amp; FixtureCalc!AK875,"")</f>
        <v/>
      </c>
      <c r="F878" s="199" t="str">
        <f>FixtureCalc!AL875</f>
        <v/>
      </c>
      <c r="G878" s="289" t="str">
        <f>FixtureCalc!AM875</f>
        <v/>
      </c>
      <c r="H878" s="91"/>
      <c r="I878" s="171" t="str">
        <f t="shared" si="26"/>
        <v/>
      </c>
      <c r="J878" s="91"/>
      <c r="K878" s="294" t="str">
        <f>FixtureCalc!AN875</f>
        <v/>
      </c>
      <c r="L878" s="199" t="str">
        <f>IFERROR(INDEX(FixtureCalc!$AX$4:$AX$83,MATCH(FixtureCalc!AM875,FixtureCalc!$AW$4:$AW$83,0),1),"")</f>
        <v/>
      </c>
      <c r="M878" s="39"/>
    </row>
    <row r="879" spans="2:13" ht="20.100000000000001" customHeight="1" x14ac:dyDescent="0.25">
      <c r="B879" s="13"/>
      <c r="C879" s="98"/>
      <c r="D879" s="171" t="str">
        <f t="shared" si="27"/>
        <v/>
      </c>
      <c r="E879" s="199" t="str">
        <f>IF(F879&lt;&gt;"","Matchweek " &amp; FixtureCalc!AK876,"")</f>
        <v/>
      </c>
      <c r="F879" s="199" t="str">
        <f>FixtureCalc!AL876</f>
        <v/>
      </c>
      <c r="G879" s="289" t="str">
        <f>FixtureCalc!AM876</f>
        <v/>
      </c>
      <c r="H879" s="91"/>
      <c r="I879" s="171" t="str">
        <f t="shared" si="26"/>
        <v/>
      </c>
      <c r="J879" s="91"/>
      <c r="K879" s="294" t="str">
        <f>FixtureCalc!AN876</f>
        <v/>
      </c>
      <c r="L879" s="199" t="str">
        <f>IFERROR(INDEX(FixtureCalc!$AX$4:$AX$83,MATCH(FixtureCalc!AM876,FixtureCalc!$AW$4:$AW$83,0),1),"")</f>
        <v/>
      </c>
      <c r="M879" s="39"/>
    </row>
    <row r="880" spans="2:13" ht="20.100000000000001" customHeight="1" x14ac:dyDescent="0.25">
      <c r="B880" s="13"/>
      <c r="C880" s="98"/>
      <c r="D880" s="171" t="str">
        <f t="shared" si="27"/>
        <v/>
      </c>
      <c r="E880" s="199" t="str">
        <f>IF(F880&lt;&gt;"","Matchweek " &amp; FixtureCalc!AK877,"")</f>
        <v/>
      </c>
      <c r="F880" s="199" t="str">
        <f>FixtureCalc!AL877</f>
        <v/>
      </c>
      <c r="G880" s="289" t="str">
        <f>FixtureCalc!AM877</f>
        <v/>
      </c>
      <c r="H880" s="91"/>
      <c r="I880" s="171" t="str">
        <f t="shared" si="26"/>
        <v/>
      </c>
      <c r="J880" s="91"/>
      <c r="K880" s="294" t="str">
        <f>FixtureCalc!AN877</f>
        <v/>
      </c>
      <c r="L880" s="199" t="str">
        <f>IFERROR(INDEX(FixtureCalc!$AX$4:$AX$83,MATCH(FixtureCalc!AM877,FixtureCalc!$AW$4:$AW$83,0),1),"")</f>
        <v/>
      </c>
      <c r="M880" s="39"/>
    </row>
    <row r="881" spans="2:13" ht="20.100000000000001" customHeight="1" x14ac:dyDescent="0.25">
      <c r="B881" s="13"/>
      <c r="C881" s="98"/>
      <c r="D881" s="171" t="str">
        <f t="shared" si="27"/>
        <v/>
      </c>
      <c r="E881" s="199" t="str">
        <f>IF(F881&lt;&gt;"","Matchweek " &amp; FixtureCalc!AK878,"")</f>
        <v/>
      </c>
      <c r="F881" s="199" t="str">
        <f>FixtureCalc!AL878</f>
        <v/>
      </c>
      <c r="G881" s="289" t="str">
        <f>FixtureCalc!AM878</f>
        <v/>
      </c>
      <c r="H881" s="91"/>
      <c r="I881" s="171" t="str">
        <f t="shared" si="26"/>
        <v/>
      </c>
      <c r="J881" s="91"/>
      <c r="K881" s="294" t="str">
        <f>FixtureCalc!AN878</f>
        <v/>
      </c>
      <c r="L881" s="199" t="str">
        <f>IFERROR(INDEX(FixtureCalc!$AX$4:$AX$83,MATCH(FixtureCalc!AM878,FixtureCalc!$AW$4:$AW$83,0),1),"")</f>
        <v/>
      </c>
      <c r="M881" s="39"/>
    </row>
    <row r="882" spans="2:13" ht="20.100000000000001" customHeight="1" x14ac:dyDescent="0.25">
      <c r="B882" s="13"/>
      <c r="C882" s="98"/>
      <c r="D882" s="171" t="str">
        <f t="shared" si="27"/>
        <v/>
      </c>
      <c r="E882" s="199" t="str">
        <f>IF(F882&lt;&gt;"","Matchweek " &amp; FixtureCalc!AK879,"")</f>
        <v/>
      </c>
      <c r="F882" s="199" t="str">
        <f>FixtureCalc!AL879</f>
        <v/>
      </c>
      <c r="G882" s="289" t="str">
        <f>FixtureCalc!AM879</f>
        <v/>
      </c>
      <c r="H882" s="91"/>
      <c r="I882" s="171" t="str">
        <f t="shared" si="26"/>
        <v/>
      </c>
      <c r="J882" s="91"/>
      <c r="K882" s="294" t="str">
        <f>FixtureCalc!AN879</f>
        <v/>
      </c>
      <c r="L882" s="199" t="str">
        <f>IFERROR(INDEX(FixtureCalc!$AX$4:$AX$83,MATCH(FixtureCalc!AM879,FixtureCalc!$AW$4:$AW$83,0),1),"")</f>
        <v/>
      </c>
      <c r="M882" s="39"/>
    </row>
    <row r="883" spans="2:13" ht="20.100000000000001" customHeight="1" x14ac:dyDescent="0.25">
      <c r="B883" s="13"/>
      <c r="C883" s="98"/>
      <c r="D883" s="171" t="str">
        <f t="shared" si="27"/>
        <v/>
      </c>
      <c r="E883" s="199" t="str">
        <f>IF(F883&lt;&gt;"","Matchweek " &amp; FixtureCalc!AK880,"")</f>
        <v/>
      </c>
      <c r="F883" s="199" t="str">
        <f>FixtureCalc!AL880</f>
        <v/>
      </c>
      <c r="G883" s="289" t="str">
        <f>FixtureCalc!AM880</f>
        <v/>
      </c>
      <c r="H883" s="91"/>
      <c r="I883" s="171" t="str">
        <f t="shared" si="26"/>
        <v/>
      </c>
      <c r="J883" s="91"/>
      <c r="K883" s="294" t="str">
        <f>FixtureCalc!AN880</f>
        <v/>
      </c>
      <c r="L883" s="199" t="str">
        <f>IFERROR(INDEX(FixtureCalc!$AX$4:$AX$83,MATCH(FixtureCalc!AM880,FixtureCalc!$AW$4:$AW$83,0),1),"")</f>
        <v/>
      </c>
      <c r="M883" s="39"/>
    </row>
    <row r="884" spans="2:13" ht="20.100000000000001" customHeight="1" x14ac:dyDescent="0.25">
      <c r="B884" s="13"/>
      <c r="C884" s="98"/>
      <c r="D884" s="171" t="str">
        <f t="shared" si="27"/>
        <v/>
      </c>
      <c r="E884" s="199" t="str">
        <f>IF(F884&lt;&gt;"","Matchweek " &amp; FixtureCalc!AK881,"")</f>
        <v/>
      </c>
      <c r="F884" s="199" t="str">
        <f>FixtureCalc!AL881</f>
        <v/>
      </c>
      <c r="G884" s="289" t="str">
        <f>FixtureCalc!AM881</f>
        <v/>
      </c>
      <c r="H884" s="91"/>
      <c r="I884" s="171" t="str">
        <f t="shared" si="26"/>
        <v/>
      </c>
      <c r="J884" s="91"/>
      <c r="K884" s="294" t="str">
        <f>FixtureCalc!AN881</f>
        <v/>
      </c>
      <c r="L884" s="199" t="str">
        <f>IFERROR(INDEX(FixtureCalc!$AX$4:$AX$83,MATCH(FixtureCalc!AM881,FixtureCalc!$AW$4:$AW$83,0),1),"")</f>
        <v/>
      </c>
      <c r="M884" s="39"/>
    </row>
    <row r="885" spans="2:13" ht="20.100000000000001" customHeight="1" x14ac:dyDescent="0.25">
      <c r="B885" s="13"/>
      <c r="C885" s="98"/>
      <c r="D885" s="171" t="str">
        <f t="shared" si="27"/>
        <v/>
      </c>
      <c r="E885" s="199" t="str">
        <f>IF(F885&lt;&gt;"","Matchweek " &amp; FixtureCalc!AK882,"")</f>
        <v/>
      </c>
      <c r="F885" s="199" t="str">
        <f>FixtureCalc!AL882</f>
        <v/>
      </c>
      <c r="G885" s="289" t="str">
        <f>FixtureCalc!AM882</f>
        <v/>
      </c>
      <c r="H885" s="91"/>
      <c r="I885" s="171" t="str">
        <f t="shared" si="26"/>
        <v/>
      </c>
      <c r="J885" s="91"/>
      <c r="K885" s="294" t="str">
        <f>FixtureCalc!AN882</f>
        <v/>
      </c>
      <c r="L885" s="199" t="str">
        <f>IFERROR(INDEX(FixtureCalc!$AX$4:$AX$83,MATCH(FixtureCalc!AM882,FixtureCalc!$AW$4:$AW$83,0),1),"")</f>
        <v/>
      </c>
      <c r="M885" s="39"/>
    </row>
    <row r="886" spans="2:13" ht="20.100000000000001" customHeight="1" x14ac:dyDescent="0.25">
      <c r="B886" s="13"/>
      <c r="C886" s="98"/>
      <c r="D886" s="171" t="str">
        <f t="shared" si="27"/>
        <v/>
      </c>
      <c r="E886" s="199" t="str">
        <f>IF(F886&lt;&gt;"","Matchweek " &amp; FixtureCalc!AK883,"")</f>
        <v/>
      </c>
      <c r="F886" s="199" t="str">
        <f>FixtureCalc!AL883</f>
        <v/>
      </c>
      <c r="G886" s="289" t="str">
        <f>FixtureCalc!AM883</f>
        <v/>
      </c>
      <c r="H886" s="91"/>
      <c r="I886" s="171" t="str">
        <f t="shared" si="26"/>
        <v/>
      </c>
      <c r="J886" s="91"/>
      <c r="K886" s="294" t="str">
        <f>FixtureCalc!AN883</f>
        <v/>
      </c>
      <c r="L886" s="199" t="str">
        <f>IFERROR(INDEX(FixtureCalc!$AX$4:$AX$83,MATCH(FixtureCalc!AM883,FixtureCalc!$AW$4:$AW$83,0),1),"")</f>
        <v/>
      </c>
      <c r="M886" s="39"/>
    </row>
    <row r="887" spans="2:13" ht="20.100000000000001" customHeight="1" x14ac:dyDescent="0.25">
      <c r="B887" s="13"/>
      <c r="C887" s="98"/>
      <c r="D887" s="171" t="str">
        <f t="shared" si="27"/>
        <v/>
      </c>
      <c r="E887" s="199" t="str">
        <f>IF(F887&lt;&gt;"","Matchweek " &amp; FixtureCalc!AK884,"")</f>
        <v/>
      </c>
      <c r="F887" s="199" t="str">
        <f>FixtureCalc!AL884</f>
        <v/>
      </c>
      <c r="G887" s="289" t="str">
        <f>FixtureCalc!AM884</f>
        <v/>
      </c>
      <c r="H887" s="91"/>
      <c r="I887" s="171" t="str">
        <f t="shared" si="26"/>
        <v/>
      </c>
      <c r="J887" s="91"/>
      <c r="K887" s="294" t="str">
        <f>FixtureCalc!AN884</f>
        <v/>
      </c>
      <c r="L887" s="199" t="str">
        <f>IFERROR(INDEX(FixtureCalc!$AX$4:$AX$83,MATCH(FixtureCalc!AM884,FixtureCalc!$AW$4:$AW$83,0),1),"")</f>
        <v/>
      </c>
      <c r="M887" s="39"/>
    </row>
    <row r="888" spans="2:13" ht="20.100000000000001" customHeight="1" x14ac:dyDescent="0.25">
      <c r="B888" s="13"/>
      <c r="C888" s="98"/>
      <c r="D888" s="171" t="str">
        <f t="shared" si="27"/>
        <v/>
      </c>
      <c r="E888" s="199" t="str">
        <f>IF(F888&lt;&gt;"","Matchweek " &amp; FixtureCalc!AK885,"")</f>
        <v/>
      </c>
      <c r="F888" s="199" t="str">
        <f>FixtureCalc!AL885</f>
        <v/>
      </c>
      <c r="G888" s="289" t="str">
        <f>FixtureCalc!AM885</f>
        <v/>
      </c>
      <c r="H888" s="91"/>
      <c r="I888" s="171" t="str">
        <f t="shared" si="26"/>
        <v/>
      </c>
      <c r="J888" s="91"/>
      <c r="K888" s="294" t="str">
        <f>FixtureCalc!AN885</f>
        <v/>
      </c>
      <c r="L888" s="199" t="str">
        <f>IFERROR(INDEX(FixtureCalc!$AX$4:$AX$83,MATCH(FixtureCalc!AM885,FixtureCalc!$AW$4:$AW$83,0),1),"")</f>
        <v/>
      </c>
      <c r="M888" s="39"/>
    </row>
    <row r="889" spans="2:13" ht="20.100000000000001" customHeight="1" x14ac:dyDescent="0.25">
      <c r="B889" s="13"/>
      <c r="C889" s="98"/>
      <c r="D889" s="171" t="str">
        <f t="shared" si="27"/>
        <v/>
      </c>
      <c r="E889" s="199" t="str">
        <f>IF(F889&lt;&gt;"","Matchweek " &amp; FixtureCalc!AK886,"")</f>
        <v/>
      </c>
      <c r="F889" s="199" t="str">
        <f>FixtureCalc!AL886</f>
        <v/>
      </c>
      <c r="G889" s="289" t="str">
        <f>FixtureCalc!AM886</f>
        <v/>
      </c>
      <c r="H889" s="91"/>
      <c r="I889" s="171" t="str">
        <f t="shared" si="26"/>
        <v/>
      </c>
      <c r="J889" s="91"/>
      <c r="K889" s="294" t="str">
        <f>FixtureCalc!AN886</f>
        <v/>
      </c>
      <c r="L889" s="199" t="str">
        <f>IFERROR(INDEX(FixtureCalc!$AX$4:$AX$83,MATCH(FixtureCalc!AM886,FixtureCalc!$AW$4:$AW$83,0),1),"")</f>
        <v/>
      </c>
      <c r="M889" s="39"/>
    </row>
    <row r="890" spans="2:13" ht="20.100000000000001" customHeight="1" x14ac:dyDescent="0.25">
      <c r="B890" s="13"/>
      <c r="C890" s="98"/>
      <c r="D890" s="171" t="str">
        <f t="shared" si="27"/>
        <v/>
      </c>
      <c r="E890" s="199" t="str">
        <f>IF(F890&lt;&gt;"","Matchweek " &amp; FixtureCalc!AK887,"")</f>
        <v/>
      </c>
      <c r="F890" s="199" t="str">
        <f>FixtureCalc!AL887</f>
        <v/>
      </c>
      <c r="G890" s="289" t="str">
        <f>FixtureCalc!AM887</f>
        <v/>
      </c>
      <c r="H890" s="91"/>
      <c r="I890" s="171" t="str">
        <f t="shared" si="26"/>
        <v/>
      </c>
      <c r="J890" s="91"/>
      <c r="K890" s="294" t="str">
        <f>FixtureCalc!AN887</f>
        <v/>
      </c>
      <c r="L890" s="199" t="str">
        <f>IFERROR(INDEX(FixtureCalc!$AX$4:$AX$83,MATCH(FixtureCalc!AM887,FixtureCalc!$AW$4:$AW$83,0),1),"")</f>
        <v/>
      </c>
      <c r="M890" s="39"/>
    </row>
    <row r="891" spans="2:13" ht="20.100000000000001" customHeight="1" x14ac:dyDescent="0.25">
      <c r="B891" s="13"/>
      <c r="C891" s="98"/>
      <c r="D891" s="171" t="str">
        <f t="shared" si="27"/>
        <v/>
      </c>
      <c r="E891" s="199" t="str">
        <f>IF(F891&lt;&gt;"","Matchweek " &amp; FixtureCalc!AK888,"")</f>
        <v/>
      </c>
      <c r="F891" s="199" t="str">
        <f>FixtureCalc!AL888</f>
        <v/>
      </c>
      <c r="G891" s="289" t="str">
        <f>FixtureCalc!AM888</f>
        <v/>
      </c>
      <c r="H891" s="91"/>
      <c r="I891" s="171" t="str">
        <f t="shared" si="26"/>
        <v/>
      </c>
      <c r="J891" s="91"/>
      <c r="K891" s="294" t="str">
        <f>FixtureCalc!AN888</f>
        <v/>
      </c>
      <c r="L891" s="199" t="str">
        <f>IFERROR(INDEX(FixtureCalc!$AX$4:$AX$83,MATCH(FixtureCalc!AM888,FixtureCalc!$AW$4:$AW$83,0),1),"")</f>
        <v/>
      </c>
      <c r="M891" s="39"/>
    </row>
    <row r="892" spans="2:13" ht="20.100000000000001" customHeight="1" x14ac:dyDescent="0.25">
      <c r="B892" s="13"/>
      <c r="C892" s="98"/>
      <c r="D892" s="171" t="str">
        <f t="shared" si="27"/>
        <v/>
      </c>
      <c r="E892" s="199" t="str">
        <f>IF(F892&lt;&gt;"","Matchweek " &amp; FixtureCalc!AK889,"")</f>
        <v/>
      </c>
      <c r="F892" s="199" t="str">
        <f>FixtureCalc!AL889</f>
        <v/>
      </c>
      <c r="G892" s="289" t="str">
        <f>FixtureCalc!AM889</f>
        <v/>
      </c>
      <c r="H892" s="91"/>
      <c r="I892" s="171" t="str">
        <f t="shared" si="26"/>
        <v/>
      </c>
      <c r="J892" s="91"/>
      <c r="K892" s="294" t="str">
        <f>FixtureCalc!AN889</f>
        <v/>
      </c>
      <c r="L892" s="199" t="str">
        <f>IFERROR(INDEX(FixtureCalc!$AX$4:$AX$83,MATCH(FixtureCalc!AM889,FixtureCalc!$AW$4:$AW$83,0),1),"")</f>
        <v/>
      </c>
      <c r="M892" s="39"/>
    </row>
    <row r="893" spans="2:13" ht="20.100000000000001" customHeight="1" x14ac:dyDescent="0.25">
      <c r="B893" s="13"/>
      <c r="C893" s="98"/>
      <c r="D893" s="171" t="str">
        <f t="shared" si="27"/>
        <v/>
      </c>
      <c r="E893" s="199" t="str">
        <f>IF(F893&lt;&gt;"","Matchweek " &amp; FixtureCalc!AK890,"")</f>
        <v/>
      </c>
      <c r="F893" s="199" t="str">
        <f>FixtureCalc!AL890</f>
        <v/>
      </c>
      <c r="G893" s="289" t="str">
        <f>FixtureCalc!AM890</f>
        <v/>
      </c>
      <c r="H893" s="91"/>
      <c r="I893" s="171" t="str">
        <f t="shared" si="26"/>
        <v/>
      </c>
      <c r="J893" s="91"/>
      <c r="K893" s="294" t="str">
        <f>FixtureCalc!AN890</f>
        <v/>
      </c>
      <c r="L893" s="199" t="str">
        <f>IFERROR(INDEX(FixtureCalc!$AX$4:$AX$83,MATCH(FixtureCalc!AM890,FixtureCalc!$AW$4:$AW$83,0),1),"")</f>
        <v/>
      </c>
      <c r="M893" s="39"/>
    </row>
    <row r="894" spans="2:13" ht="20.100000000000001" customHeight="1" x14ac:dyDescent="0.25">
      <c r="B894" s="13"/>
      <c r="C894" s="98"/>
      <c r="D894" s="171" t="str">
        <f t="shared" si="27"/>
        <v/>
      </c>
      <c r="E894" s="199" t="str">
        <f>IF(F894&lt;&gt;"","Matchweek " &amp; FixtureCalc!AK891,"")</f>
        <v/>
      </c>
      <c r="F894" s="199" t="str">
        <f>FixtureCalc!AL891</f>
        <v/>
      </c>
      <c r="G894" s="289" t="str">
        <f>FixtureCalc!AM891</f>
        <v/>
      </c>
      <c r="H894" s="91"/>
      <c r="I894" s="171" t="str">
        <f t="shared" si="26"/>
        <v/>
      </c>
      <c r="J894" s="91"/>
      <c r="K894" s="294" t="str">
        <f>FixtureCalc!AN891</f>
        <v/>
      </c>
      <c r="L894" s="199" t="str">
        <f>IFERROR(INDEX(FixtureCalc!$AX$4:$AX$83,MATCH(FixtureCalc!AM891,FixtureCalc!$AW$4:$AW$83,0),1),"")</f>
        <v/>
      </c>
      <c r="M894" s="39"/>
    </row>
    <row r="895" spans="2:13" ht="20.100000000000001" customHeight="1" x14ac:dyDescent="0.25">
      <c r="B895" s="13"/>
      <c r="C895" s="98"/>
      <c r="D895" s="171" t="str">
        <f t="shared" si="27"/>
        <v/>
      </c>
      <c r="E895" s="199" t="str">
        <f>IF(F895&lt;&gt;"","Matchweek " &amp; FixtureCalc!AK892,"")</f>
        <v/>
      </c>
      <c r="F895" s="199" t="str">
        <f>FixtureCalc!AL892</f>
        <v/>
      </c>
      <c r="G895" s="289" t="str">
        <f>FixtureCalc!AM892</f>
        <v/>
      </c>
      <c r="H895" s="91"/>
      <c r="I895" s="171" t="str">
        <f t="shared" si="26"/>
        <v/>
      </c>
      <c r="J895" s="91"/>
      <c r="K895" s="294" t="str">
        <f>FixtureCalc!AN892</f>
        <v/>
      </c>
      <c r="L895" s="199" t="str">
        <f>IFERROR(INDEX(FixtureCalc!$AX$4:$AX$83,MATCH(FixtureCalc!AM892,FixtureCalc!$AW$4:$AW$83,0),1),"")</f>
        <v/>
      </c>
      <c r="M895" s="39"/>
    </row>
    <row r="896" spans="2:13" ht="20.100000000000001" customHeight="1" x14ac:dyDescent="0.25">
      <c r="B896" s="13"/>
      <c r="C896" s="98"/>
      <c r="D896" s="171" t="str">
        <f t="shared" si="27"/>
        <v/>
      </c>
      <c r="E896" s="199" t="str">
        <f>IF(F896&lt;&gt;"","Matchweek " &amp; FixtureCalc!AK893,"")</f>
        <v/>
      </c>
      <c r="F896" s="199" t="str">
        <f>FixtureCalc!AL893</f>
        <v/>
      </c>
      <c r="G896" s="289" t="str">
        <f>FixtureCalc!AM893</f>
        <v/>
      </c>
      <c r="H896" s="91"/>
      <c r="I896" s="171" t="str">
        <f t="shared" si="26"/>
        <v/>
      </c>
      <c r="J896" s="91"/>
      <c r="K896" s="294" t="str">
        <f>FixtureCalc!AN893</f>
        <v/>
      </c>
      <c r="L896" s="199" t="str">
        <f>IFERROR(INDEX(FixtureCalc!$AX$4:$AX$83,MATCH(FixtureCalc!AM893,FixtureCalc!$AW$4:$AW$83,0),1),"")</f>
        <v/>
      </c>
      <c r="M896" s="39"/>
    </row>
    <row r="897" spans="2:13" ht="20.100000000000001" customHeight="1" x14ac:dyDescent="0.25">
      <c r="B897" s="13"/>
      <c r="C897" s="98"/>
      <c r="D897" s="171" t="str">
        <f t="shared" si="27"/>
        <v/>
      </c>
      <c r="E897" s="199" t="str">
        <f>IF(F897&lt;&gt;"","Matchweek " &amp; FixtureCalc!AK894,"")</f>
        <v/>
      </c>
      <c r="F897" s="199" t="str">
        <f>FixtureCalc!AL894</f>
        <v/>
      </c>
      <c r="G897" s="289" t="str">
        <f>FixtureCalc!AM894</f>
        <v/>
      </c>
      <c r="H897" s="91"/>
      <c r="I897" s="171" t="str">
        <f t="shared" si="26"/>
        <v/>
      </c>
      <c r="J897" s="91"/>
      <c r="K897" s="294" t="str">
        <f>FixtureCalc!AN894</f>
        <v/>
      </c>
      <c r="L897" s="199" t="str">
        <f>IFERROR(INDEX(FixtureCalc!$AX$4:$AX$83,MATCH(FixtureCalc!AM894,FixtureCalc!$AW$4:$AW$83,0),1),"")</f>
        <v/>
      </c>
      <c r="M897" s="39"/>
    </row>
    <row r="898" spans="2:13" ht="20.100000000000001" customHeight="1" x14ac:dyDescent="0.25">
      <c r="B898" s="13"/>
      <c r="C898" s="98"/>
      <c r="D898" s="171" t="str">
        <f t="shared" si="27"/>
        <v/>
      </c>
      <c r="E898" s="199" t="str">
        <f>IF(F898&lt;&gt;"","Matchweek " &amp; FixtureCalc!AK895,"")</f>
        <v/>
      </c>
      <c r="F898" s="199" t="str">
        <f>FixtureCalc!AL895</f>
        <v/>
      </c>
      <c r="G898" s="289" t="str">
        <f>FixtureCalc!AM895</f>
        <v/>
      </c>
      <c r="H898" s="91"/>
      <c r="I898" s="171" t="str">
        <f t="shared" si="26"/>
        <v/>
      </c>
      <c r="J898" s="91"/>
      <c r="K898" s="294" t="str">
        <f>FixtureCalc!AN895</f>
        <v/>
      </c>
      <c r="L898" s="199" t="str">
        <f>IFERROR(INDEX(FixtureCalc!$AX$4:$AX$83,MATCH(FixtureCalc!AM895,FixtureCalc!$AW$4:$AW$83,0),1),"")</f>
        <v/>
      </c>
      <c r="M898" s="39"/>
    </row>
    <row r="899" spans="2:13" ht="20.100000000000001" customHeight="1" x14ac:dyDescent="0.25">
      <c r="B899" s="13"/>
      <c r="C899" s="98"/>
      <c r="D899" s="171" t="str">
        <f t="shared" si="27"/>
        <v/>
      </c>
      <c r="E899" s="199" t="str">
        <f>IF(F899&lt;&gt;"","Matchweek " &amp; FixtureCalc!AK896,"")</f>
        <v/>
      </c>
      <c r="F899" s="199" t="str">
        <f>FixtureCalc!AL896</f>
        <v/>
      </c>
      <c r="G899" s="289" t="str">
        <f>FixtureCalc!AM896</f>
        <v/>
      </c>
      <c r="H899" s="91"/>
      <c r="I899" s="171" t="str">
        <f t="shared" si="26"/>
        <v/>
      </c>
      <c r="J899" s="91"/>
      <c r="K899" s="294" t="str">
        <f>FixtureCalc!AN896</f>
        <v/>
      </c>
      <c r="L899" s="199" t="str">
        <f>IFERROR(INDEX(FixtureCalc!$AX$4:$AX$83,MATCH(FixtureCalc!AM896,FixtureCalc!$AW$4:$AW$83,0),1),"")</f>
        <v/>
      </c>
      <c r="M899" s="39"/>
    </row>
    <row r="900" spans="2:13" ht="20.100000000000001" customHeight="1" x14ac:dyDescent="0.25">
      <c r="B900" s="13"/>
      <c r="C900" s="98"/>
      <c r="D900" s="171" t="str">
        <f t="shared" si="27"/>
        <v/>
      </c>
      <c r="E900" s="199" t="str">
        <f>IF(F900&lt;&gt;"","Matchweek " &amp; FixtureCalc!AK897,"")</f>
        <v/>
      </c>
      <c r="F900" s="199" t="str">
        <f>FixtureCalc!AL897</f>
        <v/>
      </c>
      <c r="G900" s="289" t="str">
        <f>FixtureCalc!AM897</f>
        <v/>
      </c>
      <c r="H900" s="91"/>
      <c r="I900" s="171" t="str">
        <f t="shared" si="26"/>
        <v/>
      </c>
      <c r="J900" s="91"/>
      <c r="K900" s="294" t="str">
        <f>FixtureCalc!AN897</f>
        <v/>
      </c>
      <c r="L900" s="199" t="str">
        <f>IFERROR(INDEX(FixtureCalc!$AX$4:$AX$83,MATCH(FixtureCalc!AM897,FixtureCalc!$AW$4:$AW$83,0),1),"")</f>
        <v/>
      </c>
      <c r="M900" s="39"/>
    </row>
    <row r="901" spans="2:13" ht="20.100000000000001" customHeight="1" x14ac:dyDescent="0.25">
      <c r="B901" s="13"/>
      <c r="C901" s="98"/>
      <c r="D901" s="171" t="str">
        <f t="shared" si="27"/>
        <v/>
      </c>
      <c r="E901" s="199" t="str">
        <f>IF(F901&lt;&gt;"","Matchweek " &amp; FixtureCalc!AK898,"")</f>
        <v/>
      </c>
      <c r="F901" s="199" t="str">
        <f>FixtureCalc!AL898</f>
        <v/>
      </c>
      <c r="G901" s="289" t="str">
        <f>FixtureCalc!AM898</f>
        <v/>
      </c>
      <c r="H901" s="91"/>
      <c r="I901" s="171" t="str">
        <f t="shared" si="26"/>
        <v/>
      </c>
      <c r="J901" s="91"/>
      <c r="K901" s="294" t="str">
        <f>FixtureCalc!AN898</f>
        <v/>
      </c>
      <c r="L901" s="199" t="str">
        <f>IFERROR(INDEX(FixtureCalc!$AX$4:$AX$83,MATCH(FixtureCalc!AM898,FixtureCalc!$AW$4:$AW$83,0),1),"")</f>
        <v/>
      </c>
      <c r="M901" s="39"/>
    </row>
    <row r="902" spans="2:13" ht="20.100000000000001" customHeight="1" x14ac:dyDescent="0.25">
      <c r="B902" s="13"/>
      <c r="C902" s="98"/>
      <c r="D902" s="171" t="str">
        <f t="shared" si="27"/>
        <v/>
      </c>
      <c r="E902" s="199" t="str">
        <f>IF(F902&lt;&gt;"","Matchweek " &amp; FixtureCalc!AK899,"")</f>
        <v/>
      </c>
      <c r="F902" s="199" t="str">
        <f>FixtureCalc!AL899</f>
        <v/>
      </c>
      <c r="G902" s="289" t="str">
        <f>FixtureCalc!AM899</f>
        <v/>
      </c>
      <c r="H902" s="91"/>
      <c r="I902" s="171" t="str">
        <f t="shared" si="26"/>
        <v/>
      </c>
      <c r="J902" s="91"/>
      <c r="K902" s="294" t="str">
        <f>FixtureCalc!AN899</f>
        <v/>
      </c>
      <c r="L902" s="199" t="str">
        <f>IFERROR(INDEX(FixtureCalc!$AX$4:$AX$83,MATCH(FixtureCalc!AM899,FixtureCalc!$AW$4:$AW$83,0),1),"")</f>
        <v/>
      </c>
      <c r="M902" s="39"/>
    </row>
    <row r="903" spans="2:13" ht="20.100000000000001" customHeight="1" x14ac:dyDescent="0.25">
      <c r="B903" s="13"/>
      <c r="C903" s="98"/>
      <c r="D903" s="171" t="str">
        <f t="shared" si="27"/>
        <v/>
      </c>
      <c r="E903" s="199" t="str">
        <f>IF(F903&lt;&gt;"","Matchweek " &amp; FixtureCalc!AK900,"")</f>
        <v/>
      </c>
      <c r="F903" s="199" t="str">
        <f>FixtureCalc!AL900</f>
        <v/>
      </c>
      <c r="G903" s="289" t="str">
        <f>FixtureCalc!AM900</f>
        <v/>
      </c>
      <c r="H903" s="91"/>
      <c r="I903" s="171" t="str">
        <f t="shared" ref="I903:I966" si="28">IFERROR(IF(LEN(E903)=0,"","-"),"")</f>
        <v/>
      </c>
      <c r="J903" s="91"/>
      <c r="K903" s="294" t="str">
        <f>FixtureCalc!AN900</f>
        <v/>
      </c>
      <c r="L903" s="199" t="str">
        <f>IFERROR(INDEX(FixtureCalc!$AX$4:$AX$83,MATCH(FixtureCalc!AM900,FixtureCalc!$AW$4:$AW$83,0),1),"")</f>
        <v/>
      </c>
      <c r="M903" s="39"/>
    </row>
    <row r="904" spans="2:13" ht="20.100000000000001" customHeight="1" x14ac:dyDescent="0.25">
      <c r="B904" s="13"/>
      <c r="C904" s="98"/>
      <c r="D904" s="171" t="str">
        <f t="shared" ref="D904:D967" si="29">IF(C904&gt;0,INDEX($W$8:$W$14,WEEKDAY(C904,2),1),"")</f>
        <v/>
      </c>
      <c r="E904" s="199" t="str">
        <f>IF(F904&lt;&gt;"","Matchweek " &amp; FixtureCalc!AK901,"")</f>
        <v/>
      </c>
      <c r="F904" s="199" t="str">
        <f>FixtureCalc!AL901</f>
        <v/>
      </c>
      <c r="G904" s="289" t="str">
        <f>FixtureCalc!AM901</f>
        <v/>
      </c>
      <c r="H904" s="91"/>
      <c r="I904" s="171" t="str">
        <f t="shared" si="28"/>
        <v/>
      </c>
      <c r="J904" s="91"/>
      <c r="K904" s="294" t="str">
        <f>FixtureCalc!AN901</f>
        <v/>
      </c>
      <c r="L904" s="199" t="str">
        <f>IFERROR(INDEX(FixtureCalc!$AX$4:$AX$83,MATCH(FixtureCalc!AM901,FixtureCalc!$AW$4:$AW$83,0),1),"")</f>
        <v/>
      </c>
      <c r="M904" s="39"/>
    </row>
    <row r="905" spans="2:13" ht="20.100000000000001" customHeight="1" x14ac:dyDescent="0.25">
      <c r="B905" s="13"/>
      <c r="C905" s="98"/>
      <c r="D905" s="171" t="str">
        <f t="shared" si="29"/>
        <v/>
      </c>
      <c r="E905" s="199" t="str">
        <f>IF(F905&lt;&gt;"","Matchweek " &amp; FixtureCalc!AK902,"")</f>
        <v/>
      </c>
      <c r="F905" s="199" t="str">
        <f>FixtureCalc!AL902</f>
        <v/>
      </c>
      <c r="G905" s="289" t="str">
        <f>FixtureCalc!AM902</f>
        <v/>
      </c>
      <c r="H905" s="91"/>
      <c r="I905" s="171" t="str">
        <f t="shared" si="28"/>
        <v/>
      </c>
      <c r="J905" s="91"/>
      <c r="K905" s="294" t="str">
        <f>FixtureCalc!AN902</f>
        <v/>
      </c>
      <c r="L905" s="199" t="str">
        <f>IFERROR(INDEX(FixtureCalc!$AX$4:$AX$83,MATCH(FixtureCalc!AM902,FixtureCalc!$AW$4:$AW$83,0),1),"")</f>
        <v/>
      </c>
      <c r="M905" s="39"/>
    </row>
    <row r="906" spans="2:13" ht="20.100000000000001" customHeight="1" x14ac:dyDescent="0.25">
      <c r="B906" s="13"/>
      <c r="C906" s="98"/>
      <c r="D906" s="171" t="str">
        <f t="shared" si="29"/>
        <v/>
      </c>
      <c r="E906" s="199" t="str">
        <f>IF(F906&lt;&gt;"","Matchweek " &amp; FixtureCalc!AK903,"")</f>
        <v/>
      </c>
      <c r="F906" s="199" t="str">
        <f>FixtureCalc!AL903</f>
        <v/>
      </c>
      <c r="G906" s="289" t="str">
        <f>FixtureCalc!AM903</f>
        <v/>
      </c>
      <c r="H906" s="91"/>
      <c r="I906" s="171" t="str">
        <f t="shared" si="28"/>
        <v/>
      </c>
      <c r="J906" s="91"/>
      <c r="K906" s="294" t="str">
        <f>FixtureCalc!AN903</f>
        <v/>
      </c>
      <c r="L906" s="199" t="str">
        <f>IFERROR(INDEX(FixtureCalc!$AX$4:$AX$83,MATCH(FixtureCalc!AM903,FixtureCalc!$AW$4:$AW$83,0),1),"")</f>
        <v/>
      </c>
      <c r="M906" s="39"/>
    </row>
    <row r="907" spans="2:13" ht="20.100000000000001" customHeight="1" x14ac:dyDescent="0.25">
      <c r="B907" s="13"/>
      <c r="C907" s="98"/>
      <c r="D907" s="171" t="str">
        <f t="shared" si="29"/>
        <v/>
      </c>
      <c r="E907" s="199" t="str">
        <f>IF(F907&lt;&gt;"","Matchweek " &amp; FixtureCalc!AK904,"")</f>
        <v/>
      </c>
      <c r="F907" s="199" t="str">
        <f>FixtureCalc!AL904</f>
        <v/>
      </c>
      <c r="G907" s="289" t="str">
        <f>FixtureCalc!AM904</f>
        <v/>
      </c>
      <c r="H907" s="91"/>
      <c r="I907" s="171" t="str">
        <f t="shared" si="28"/>
        <v/>
      </c>
      <c r="J907" s="91"/>
      <c r="K907" s="294" t="str">
        <f>FixtureCalc!AN904</f>
        <v/>
      </c>
      <c r="L907" s="199" t="str">
        <f>IFERROR(INDEX(FixtureCalc!$AX$4:$AX$83,MATCH(FixtureCalc!AM904,FixtureCalc!$AW$4:$AW$83,0),1),"")</f>
        <v/>
      </c>
      <c r="M907" s="39"/>
    </row>
    <row r="908" spans="2:13" ht="20.100000000000001" customHeight="1" x14ac:dyDescent="0.25">
      <c r="B908" s="13"/>
      <c r="C908" s="98"/>
      <c r="D908" s="171" t="str">
        <f t="shared" si="29"/>
        <v/>
      </c>
      <c r="E908" s="199" t="str">
        <f>IF(F908&lt;&gt;"","Matchweek " &amp; FixtureCalc!AK905,"")</f>
        <v/>
      </c>
      <c r="F908" s="199" t="str">
        <f>FixtureCalc!AL905</f>
        <v/>
      </c>
      <c r="G908" s="289" t="str">
        <f>FixtureCalc!AM905</f>
        <v/>
      </c>
      <c r="H908" s="91"/>
      <c r="I908" s="171" t="str">
        <f t="shared" si="28"/>
        <v/>
      </c>
      <c r="J908" s="91"/>
      <c r="K908" s="294" t="str">
        <f>FixtureCalc!AN905</f>
        <v/>
      </c>
      <c r="L908" s="199" t="str">
        <f>IFERROR(INDEX(FixtureCalc!$AX$4:$AX$83,MATCH(FixtureCalc!AM905,FixtureCalc!$AW$4:$AW$83,0),1),"")</f>
        <v/>
      </c>
      <c r="M908" s="39"/>
    </row>
    <row r="909" spans="2:13" ht="20.100000000000001" customHeight="1" x14ac:dyDescent="0.25">
      <c r="B909" s="13"/>
      <c r="C909" s="98"/>
      <c r="D909" s="171" t="str">
        <f t="shared" si="29"/>
        <v/>
      </c>
      <c r="E909" s="199" t="str">
        <f>IF(F909&lt;&gt;"","Matchweek " &amp; FixtureCalc!AK906,"")</f>
        <v/>
      </c>
      <c r="F909" s="199" t="str">
        <f>FixtureCalc!AL906</f>
        <v/>
      </c>
      <c r="G909" s="289" t="str">
        <f>FixtureCalc!AM906</f>
        <v/>
      </c>
      <c r="H909" s="91"/>
      <c r="I909" s="171" t="str">
        <f t="shared" si="28"/>
        <v/>
      </c>
      <c r="J909" s="91"/>
      <c r="K909" s="294" t="str">
        <f>FixtureCalc!AN906</f>
        <v/>
      </c>
      <c r="L909" s="199" t="str">
        <f>IFERROR(INDEX(FixtureCalc!$AX$4:$AX$83,MATCH(FixtureCalc!AM906,FixtureCalc!$AW$4:$AW$83,0),1),"")</f>
        <v/>
      </c>
      <c r="M909" s="39"/>
    </row>
    <row r="910" spans="2:13" ht="20.100000000000001" customHeight="1" x14ac:dyDescent="0.25">
      <c r="B910" s="13"/>
      <c r="C910" s="98"/>
      <c r="D910" s="171" t="str">
        <f t="shared" si="29"/>
        <v/>
      </c>
      <c r="E910" s="199" t="str">
        <f>IF(F910&lt;&gt;"","Matchweek " &amp; FixtureCalc!AK907,"")</f>
        <v/>
      </c>
      <c r="F910" s="199" t="str">
        <f>FixtureCalc!AL907</f>
        <v/>
      </c>
      <c r="G910" s="289" t="str">
        <f>FixtureCalc!AM907</f>
        <v/>
      </c>
      <c r="H910" s="91"/>
      <c r="I910" s="171" t="str">
        <f t="shared" si="28"/>
        <v/>
      </c>
      <c r="J910" s="91"/>
      <c r="K910" s="294" t="str">
        <f>FixtureCalc!AN907</f>
        <v/>
      </c>
      <c r="L910" s="199" t="str">
        <f>IFERROR(INDEX(FixtureCalc!$AX$4:$AX$83,MATCH(FixtureCalc!AM907,FixtureCalc!$AW$4:$AW$83,0),1),"")</f>
        <v/>
      </c>
      <c r="M910" s="39"/>
    </row>
    <row r="911" spans="2:13" ht="20.100000000000001" customHeight="1" x14ac:dyDescent="0.25">
      <c r="B911" s="13"/>
      <c r="C911" s="98"/>
      <c r="D911" s="171" t="str">
        <f t="shared" si="29"/>
        <v/>
      </c>
      <c r="E911" s="199" t="str">
        <f>IF(F911&lt;&gt;"","Matchweek " &amp; FixtureCalc!AK908,"")</f>
        <v/>
      </c>
      <c r="F911" s="199" t="str">
        <f>FixtureCalc!AL908</f>
        <v/>
      </c>
      <c r="G911" s="289" t="str">
        <f>FixtureCalc!AM908</f>
        <v/>
      </c>
      <c r="H911" s="91"/>
      <c r="I911" s="171" t="str">
        <f t="shared" si="28"/>
        <v/>
      </c>
      <c r="J911" s="91"/>
      <c r="K911" s="294" t="str">
        <f>FixtureCalc!AN908</f>
        <v/>
      </c>
      <c r="L911" s="199" t="str">
        <f>IFERROR(INDEX(FixtureCalc!$AX$4:$AX$83,MATCH(FixtureCalc!AM908,FixtureCalc!$AW$4:$AW$83,0),1),"")</f>
        <v/>
      </c>
      <c r="M911" s="39"/>
    </row>
    <row r="912" spans="2:13" ht="20.100000000000001" customHeight="1" x14ac:dyDescent="0.25">
      <c r="B912" s="13"/>
      <c r="C912" s="98"/>
      <c r="D912" s="171" t="str">
        <f t="shared" si="29"/>
        <v/>
      </c>
      <c r="E912" s="199" t="str">
        <f>IF(F912&lt;&gt;"","Matchweek " &amp; FixtureCalc!AK909,"")</f>
        <v/>
      </c>
      <c r="F912" s="199" t="str">
        <f>FixtureCalc!AL909</f>
        <v/>
      </c>
      <c r="G912" s="289" t="str">
        <f>FixtureCalc!AM909</f>
        <v/>
      </c>
      <c r="H912" s="91"/>
      <c r="I912" s="171" t="str">
        <f t="shared" si="28"/>
        <v/>
      </c>
      <c r="J912" s="91"/>
      <c r="K912" s="294" t="str">
        <f>FixtureCalc!AN909</f>
        <v/>
      </c>
      <c r="L912" s="199" t="str">
        <f>IFERROR(INDEX(FixtureCalc!$AX$4:$AX$83,MATCH(FixtureCalc!AM909,FixtureCalc!$AW$4:$AW$83,0),1),"")</f>
        <v/>
      </c>
      <c r="M912" s="39"/>
    </row>
    <row r="913" spans="2:13" ht="20.100000000000001" customHeight="1" x14ac:dyDescent="0.25">
      <c r="B913" s="13"/>
      <c r="C913" s="98"/>
      <c r="D913" s="171" t="str">
        <f t="shared" si="29"/>
        <v/>
      </c>
      <c r="E913" s="199" t="str">
        <f>IF(F913&lt;&gt;"","Matchweek " &amp; FixtureCalc!AK910,"")</f>
        <v/>
      </c>
      <c r="F913" s="199" t="str">
        <f>FixtureCalc!AL910</f>
        <v/>
      </c>
      <c r="G913" s="289" t="str">
        <f>FixtureCalc!AM910</f>
        <v/>
      </c>
      <c r="H913" s="91"/>
      <c r="I913" s="171" t="str">
        <f t="shared" si="28"/>
        <v/>
      </c>
      <c r="J913" s="91"/>
      <c r="K913" s="294" t="str">
        <f>FixtureCalc!AN910</f>
        <v/>
      </c>
      <c r="L913" s="199" t="str">
        <f>IFERROR(INDEX(FixtureCalc!$AX$4:$AX$83,MATCH(FixtureCalc!AM910,FixtureCalc!$AW$4:$AW$83,0),1),"")</f>
        <v/>
      </c>
      <c r="M913" s="39"/>
    </row>
    <row r="914" spans="2:13" ht="20.100000000000001" customHeight="1" x14ac:dyDescent="0.25">
      <c r="B914" s="13"/>
      <c r="C914" s="98"/>
      <c r="D914" s="171" t="str">
        <f t="shared" si="29"/>
        <v/>
      </c>
      <c r="E914" s="199" t="str">
        <f>IF(F914&lt;&gt;"","Matchweek " &amp; FixtureCalc!AK911,"")</f>
        <v/>
      </c>
      <c r="F914" s="199" t="str">
        <f>FixtureCalc!AL911</f>
        <v/>
      </c>
      <c r="G914" s="289" t="str">
        <f>FixtureCalc!AM911</f>
        <v/>
      </c>
      <c r="H914" s="91"/>
      <c r="I914" s="171" t="str">
        <f t="shared" si="28"/>
        <v/>
      </c>
      <c r="J914" s="91"/>
      <c r="K914" s="294" t="str">
        <f>FixtureCalc!AN911</f>
        <v/>
      </c>
      <c r="L914" s="199" t="str">
        <f>IFERROR(INDEX(FixtureCalc!$AX$4:$AX$83,MATCH(FixtureCalc!AM911,FixtureCalc!$AW$4:$AW$83,0),1),"")</f>
        <v/>
      </c>
      <c r="M914" s="39"/>
    </row>
    <row r="915" spans="2:13" ht="20.100000000000001" customHeight="1" x14ac:dyDescent="0.25">
      <c r="B915" s="13"/>
      <c r="C915" s="98"/>
      <c r="D915" s="171" t="str">
        <f t="shared" si="29"/>
        <v/>
      </c>
      <c r="E915" s="199" t="str">
        <f>IF(F915&lt;&gt;"","Matchweek " &amp; FixtureCalc!AK912,"")</f>
        <v/>
      </c>
      <c r="F915" s="199" t="str">
        <f>FixtureCalc!AL912</f>
        <v/>
      </c>
      <c r="G915" s="289" t="str">
        <f>FixtureCalc!AM912</f>
        <v/>
      </c>
      <c r="H915" s="91"/>
      <c r="I915" s="171" t="str">
        <f t="shared" si="28"/>
        <v/>
      </c>
      <c r="J915" s="91"/>
      <c r="K915" s="294" t="str">
        <f>FixtureCalc!AN912</f>
        <v/>
      </c>
      <c r="L915" s="199" t="str">
        <f>IFERROR(INDEX(FixtureCalc!$AX$4:$AX$83,MATCH(FixtureCalc!AM912,FixtureCalc!$AW$4:$AW$83,0),1),"")</f>
        <v/>
      </c>
      <c r="M915" s="39"/>
    </row>
    <row r="916" spans="2:13" ht="20.100000000000001" customHeight="1" x14ac:dyDescent="0.25">
      <c r="B916" s="13"/>
      <c r="C916" s="98"/>
      <c r="D916" s="171" t="str">
        <f t="shared" si="29"/>
        <v/>
      </c>
      <c r="E916" s="199" t="str">
        <f>IF(F916&lt;&gt;"","Matchweek " &amp; FixtureCalc!AK913,"")</f>
        <v/>
      </c>
      <c r="F916" s="199" t="str">
        <f>FixtureCalc!AL913</f>
        <v/>
      </c>
      <c r="G916" s="289" t="str">
        <f>FixtureCalc!AM913</f>
        <v/>
      </c>
      <c r="H916" s="91"/>
      <c r="I916" s="171" t="str">
        <f t="shared" si="28"/>
        <v/>
      </c>
      <c r="J916" s="91"/>
      <c r="K916" s="294" t="str">
        <f>FixtureCalc!AN913</f>
        <v/>
      </c>
      <c r="L916" s="199" t="str">
        <f>IFERROR(INDEX(FixtureCalc!$AX$4:$AX$83,MATCH(FixtureCalc!AM913,FixtureCalc!$AW$4:$AW$83,0),1),"")</f>
        <v/>
      </c>
      <c r="M916" s="39"/>
    </row>
    <row r="917" spans="2:13" ht="20.100000000000001" customHeight="1" x14ac:dyDescent="0.25">
      <c r="B917" s="13"/>
      <c r="C917" s="98"/>
      <c r="D917" s="171" t="str">
        <f t="shared" si="29"/>
        <v/>
      </c>
      <c r="E917" s="199" t="str">
        <f>IF(F917&lt;&gt;"","Matchweek " &amp; FixtureCalc!AK914,"")</f>
        <v/>
      </c>
      <c r="F917" s="199" t="str">
        <f>FixtureCalc!AL914</f>
        <v/>
      </c>
      <c r="G917" s="289" t="str">
        <f>FixtureCalc!AM914</f>
        <v/>
      </c>
      <c r="H917" s="91"/>
      <c r="I917" s="171" t="str">
        <f t="shared" si="28"/>
        <v/>
      </c>
      <c r="J917" s="91"/>
      <c r="K917" s="294" t="str">
        <f>FixtureCalc!AN914</f>
        <v/>
      </c>
      <c r="L917" s="199" t="str">
        <f>IFERROR(INDEX(FixtureCalc!$AX$4:$AX$83,MATCH(FixtureCalc!AM914,FixtureCalc!$AW$4:$AW$83,0),1),"")</f>
        <v/>
      </c>
      <c r="M917" s="39"/>
    </row>
    <row r="918" spans="2:13" ht="20.100000000000001" customHeight="1" x14ac:dyDescent="0.25">
      <c r="B918" s="13"/>
      <c r="C918" s="98"/>
      <c r="D918" s="171" t="str">
        <f t="shared" si="29"/>
        <v/>
      </c>
      <c r="E918" s="199" t="str">
        <f>IF(F918&lt;&gt;"","Matchweek " &amp; FixtureCalc!AK915,"")</f>
        <v/>
      </c>
      <c r="F918" s="199" t="str">
        <f>FixtureCalc!AL915</f>
        <v/>
      </c>
      <c r="G918" s="289" t="str">
        <f>FixtureCalc!AM915</f>
        <v/>
      </c>
      <c r="H918" s="91"/>
      <c r="I918" s="171" t="str">
        <f t="shared" si="28"/>
        <v/>
      </c>
      <c r="J918" s="91"/>
      <c r="K918" s="294" t="str">
        <f>FixtureCalc!AN915</f>
        <v/>
      </c>
      <c r="L918" s="199" t="str">
        <f>IFERROR(INDEX(FixtureCalc!$AX$4:$AX$83,MATCH(FixtureCalc!AM915,FixtureCalc!$AW$4:$AW$83,0),1),"")</f>
        <v/>
      </c>
      <c r="M918" s="39"/>
    </row>
    <row r="919" spans="2:13" ht="20.100000000000001" customHeight="1" x14ac:dyDescent="0.25">
      <c r="B919" s="13"/>
      <c r="C919" s="98"/>
      <c r="D919" s="171" t="str">
        <f t="shared" si="29"/>
        <v/>
      </c>
      <c r="E919" s="199" t="str">
        <f>IF(F919&lt;&gt;"","Matchweek " &amp; FixtureCalc!AK916,"")</f>
        <v/>
      </c>
      <c r="F919" s="199" t="str">
        <f>FixtureCalc!AL916</f>
        <v/>
      </c>
      <c r="G919" s="289" t="str">
        <f>FixtureCalc!AM916</f>
        <v/>
      </c>
      <c r="H919" s="91"/>
      <c r="I919" s="171" t="str">
        <f t="shared" si="28"/>
        <v/>
      </c>
      <c r="J919" s="91"/>
      <c r="K919" s="294" t="str">
        <f>FixtureCalc!AN916</f>
        <v/>
      </c>
      <c r="L919" s="199" t="str">
        <f>IFERROR(INDEX(FixtureCalc!$AX$4:$AX$83,MATCH(FixtureCalc!AM916,FixtureCalc!$AW$4:$AW$83,0),1),"")</f>
        <v/>
      </c>
      <c r="M919" s="39"/>
    </row>
    <row r="920" spans="2:13" ht="20.100000000000001" customHeight="1" x14ac:dyDescent="0.25">
      <c r="B920" s="13"/>
      <c r="C920" s="98"/>
      <c r="D920" s="171" t="str">
        <f t="shared" si="29"/>
        <v/>
      </c>
      <c r="E920" s="199" t="str">
        <f>IF(F920&lt;&gt;"","Matchweek " &amp; FixtureCalc!AK917,"")</f>
        <v/>
      </c>
      <c r="F920" s="199" t="str">
        <f>FixtureCalc!AL917</f>
        <v/>
      </c>
      <c r="G920" s="289" t="str">
        <f>FixtureCalc!AM917</f>
        <v/>
      </c>
      <c r="H920" s="91"/>
      <c r="I920" s="171" t="str">
        <f t="shared" si="28"/>
        <v/>
      </c>
      <c r="J920" s="91"/>
      <c r="K920" s="294" t="str">
        <f>FixtureCalc!AN917</f>
        <v/>
      </c>
      <c r="L920" s="199" t="str">
        <f>IFERROR(INDEX(FixtureCalc!$AX$4:$AX$83,MATCH(FixtureCalc!AM917,FixtureCalc!$AW$4:$AW$83,0),1),"")</f>
        <v/>
      </c>
      <c r="M920" s="39"/>
    </row>
    <row r="921" spans="2:13" ht="20.100000000000001" customHeight="1" x14ac:dyDescent="0.25">
      <c r="B921" s="13"/>
      <c r="C921" s="98"/>
      <c r="D921" s="171" t="str">
        <f t="shared" si="29"/>
        <v/>
      </c>
      <c r="E921" s="199" t="str">
        <f>IF(F921&lt;&gt;"","Matchweek " &amp; FixtureCalc!AK918,"")</f>
        <v/>
      </c>
      <c r="F921" s="199" t="str">
        <f>FixtureCalc!AL918</f>
        <v/>
      </c>
      <c r="G921" s="289" t="str">
        <f>FixtureCalc!AM918</f>
        <v/>
      </c>
      <c r="H921" s="91"/>
      <c r="I921" s="171" t="str">
        <f t="shared" si="28"/>
        <v/>
      </c>
      <c r="J921" s="91"/>
      <c r="K921" s="294" t="str">
        <f>FixtureCalc!AN918</f>
        <v/>
      </c>
      <c r="L921" s="199" t="str">
        <f>IFERROR(INDEX(FixtureCalc!$AX$4:$AX$83,MATCH(FixtureCalc!AM918,FixtureCalc!$AW$4:$AW$83,0),1),"")</f>
        <v/>
      </c>
      <c r="M921" s="39"/>
    </row>
    <row r="922" spans="2:13" ht="20.100000000000001" customHeight="1" x14ac:dyDescent="0.25">
      <c r="B922" s="13"/>
      <c r="C922" s="98"/>
      <c r="D922" s="171" t="str">
        <f t="shared" si="29"/>
        <v/>
      </c>
      <c r="E922" s="199" t="str">
        <f>IF(F922&lt;&gt;"","Matchweek " &amp; FixtureCalc!AK919,"")</f>
        <v/>
      </c>
      <c r="F922" s="199" t="str">
        <f>FixtureCalc!AL919</f>
        <v/>
      </c>
      <c r="G922" s="289" t="str">
        <f>FixtureCalc!AM919</f>
        <v/>
      </c>
      <c r="H922" s="91"/>
      <c r="I922" s="171" t="str">
        <f t="shared" si="28"/>
        <v/>
      </c>
      <c r="J922" s="91"/>
      <c r="K922" s="294" t="str">
        <f>FixtureCalc!AN919</f>
        <v/>
      </c>
      <c r="L922" s="199" t="str">
        <f>IFERROR(INDEX(FixtureCalc!$AX$4:$AX$83,MATCH(FixtureCalc!AM919,FixtureCalc!$AW$4:$AW$83,0),1),"")</f>
        <v/>
      </c>
      <c r="M922" s="39"/>
    </row>
    <row r="923" spans="2:13" ht="20.100000000000001" customHeight="1" x14ac:dyDescent="0.25">
      <c r="B923" s="13"/>
      <c r="C923" s="98"/>
      <c r="D923" s="171" t="str">
        <f t="shared" si="29"/>
        <v/>
      </c>
      <c r="E923" s="199" t="str">
        <f>IF(F923&lt;&gt;"","Matchweek " &amp; FixtureCalc!AK920,"")</f>
        <v/>
      </c>
      <c r="F923" s="199" t="str">
        <f>FixtureCalc!AL920</f>
        <v/>
      </c>
      <c r="G923" s="289" t="str">
        <f>FixtureCalc!AM920</f>
        <v/>
      </c>
      <c r="H923" s="91"/>
      <c r="I923" s="171" t="str">
        <f t="shared" si="28"/>
        <v/>
      </c>
      <c r="J923" s="91"/>
      <c r="K923" s="294" t="str">
        <f>FixtureCalc!AN920</f>
        <v/>
      </c>
      <c r="L923" s="199" t="str">
        <f>IFERROR(INDEX(FixtureCalc!$AX$4:$AX$83,MATCH(FixtureCalc!AM920,FixtureCalc!$AW$4:$AW$83,0),1),"")</f>
        <v/>
      </c>
      <c r="M923" s="39"/>
    </row>
    <row r="924" spans="2:13" ht="20.100000000000001" customHeight="1" x14ac:dyDescent="0.25">
      <c r="B924" s="13"/>
      <c r="C924" s="98"/>
      <c r="D924" s="171" t="str">
        <f t="shared" si="29"/>
        <v/>
      </c>
      <c r="E924" s="199" t="str">
        <f>IF(F924&lt;&gt;"","Matchweek " &amp; FixtureCalc!AK921,"")</f>
        <v/>
      </c>
      <c r="F924" s="199" t="str">
        <f>FixtureCalc!AL921</f>
        <v/>
      </c>
      <c r="G924" s="289" t="str">
        <f>FixtureCalc!AM921</f>
        <v/>
      </c>
      <c r="H924" s="91"/>
      <c r="I924" s="171" t="str">
        <f t="shared" si="28"/>
        <v/>
      </c>
      <c r="J924" s="91"/>
      <c r="K924" s="294" t="str">
        <f>FixtureCalc!AN921</f>
        <v/>
      </c>
      <c r="L924" s="199" t="str">
        <f>IFERROR(INDEX(FixtureCalc!$AX$4:$AX$83,MATCH(FixtureCalc!AM921,FixtureCalc!$AW$4:$AW$83,0),1),"")</f>
        <v/>
      </c>
      <c r="M924" s="39"/>
    </row>
    <row r="925" spans="2:13" ht="20.100000000000001" customHeight="1" x14ac:dyDescent="0.25">
      <c r="B925" s="13"/>
      <c r="C925" s="98"/>
      <c r="D925" s="171" t="str">
        <f t="shared" si="29"/>
        <v/>
      </c>
      <c r="E925" s="199" t="str">
        <f>IF(F925&lt;&gt;"","Matchweek " &amp; FixtureCalc!AK922,"")</f>
        <v/>
      </c>
      <c r="F925" s="199" t="str">
        <f>FixtureCalc!AL922</f>
        <v/>
      </c>
      <c r="G925" s="289" t="str">
        <f>FixtureCalc!AM922</f>
        <v/>
      </c>
      <c r="H925" s="91"/>
      <c r="I925" s="171" t="str">
        <f t="shared" si="28"/>
        <v/>
      </c>
      <c r="J925" s="91"/>
      <c r="K925" s="294" t="str">
        <f>FixtureCalc!AN922</f>
        <v/>
      </c>
      <c r="L925" s="199" t="str">
        <f>IFERROR(INDEX(FixtureCalc!$AX$4:$AX$83,MATCH(FixtureCalc!AM922,FixtureCalc!$AW$4:$AW$83,0),1),"")</f>
        <v/>
      </c>
      <c r="M925" s="39"/>
    </row>
    <row r="926" spans="2:13" ht="20.100000000000001" customHeight="1" x14ac:dyDescent="0.25">
      <c r="B926" s="13"/>
      <c r="C926" s="98"/>
      <c r="D926" s="171" t="str">
        <f t="shared" si="29"/>
        <v/>
      </c>
      <c r="E926" s="199" t="str">
        <f>IF(F926&lt;&gt;"","Matchweek " &amp; FixtureCalc!AK923,"")</f>
        <v/>
      </c>
      <c r="F926" s="199" t="str">
        <f>FixtureCalc!AL923</f>
        <v/>
      </c>
      <c r="G926" s="289" t="str">
        <f>FixtureCalc!AM923</f>
        <v/>
      </c>
      <c r="H926" s="91"/>
      <c r="I926" s="171" t="str">
        <f t="shared" si="28"/>
        <v/>
      </c>
      <c r="J926" s="91"/>
      <c r="K926" s="294" t="str">
        <f>FixtureCalc!AN923</f>
        <v/>
      </c>
      <c r="L926" s="199" t="str">
        <f>IFERROR(INDEX(FixtureCalc!$AX$4:$AX$83,MATCH(FixtureCalc!AM923,FixtureCalc!$AW$4:$AW$83,0),1),"")</f>
        <v/>
      </c>
      <c r="M926" s="39"/>
    </row>
    <row r="927" spans="2:13" ht="20.100000000000001" customHeight="1" x14ac:dyDescent="0.25">
      <c r="B927" s="13"/>
      <c r="C927" s="98"/>
      <c r="D927" s="171" t="str">
        <f t="shared" si="29"/>
        <v/>
      </c>
      <c r="E927" s="199" t="str">
        <f>IF(F927&lt;&gt;"","Matchweek " &amp; FixtureCalc!AK924,"")</f>
        <v/>
      </c>
      <c r="F927" s="199" t="str">
        <f>FixtureCalc!AL924</f>
        <v/>
      </c>
      <c r="G927" s="289" t="str">
        <f>FixtureCalc!AM924</f>
        <v/>
      </c>
      <c r="H927" s="91"/>
      <c r="I927" s="171" t="str">
        <f t="shared" si="28"/>
        <v/>
      </c>
      <c r="J927" s="91"/>
      <c r="K927" s="294" t="str">
        <f>FixtureCalc!AN924</f>
        <v/>
      </c>
      <c r="L927" s="199" t="str">
        <f>IFERROR(INDEX(FixtureCalc!$AX$4:$AX$83,MATCH(FixtureCalc!AM924,FixtureCalc!$AW$4:$AW$83,0),1),"")</f>
        <v/>
      </c>
      <c r="M927" s="39"/>
    </row>
    <row r="928" spans="2:13" ht="20.100000000000001" customHeight="1" x14ac:dyDescent="0.25">
      <c r="B928" s="13"/>
      <c r="C928" s="98"/>
      <c r="D928" s="171" t="str">
        <f t="shared" si="29"/>
        <v/>
      </c>
      <c r="E928" s="199" t="str">
        <f>IF(F928&lt;&gt;"","Matchweek " &amp; FixtureCalc!AK925,"")</f>
        <v/>
      </c>
      <c r="F928" s="199" t="str">
        <f>FixtureCalc!AL925</f>
        <v/>
      </c>
      <c r="G928" s="289" t="str">
        <f>FixtureCalc!AM925</f>
        <v/>
      </c>
      <c r="H928" s="91"/>
      <c r="I928" s="171" t="str">
        <f t="shared" si="28"/>
        <v/>
      </c>
      <c r="J928" s="91"/>
      <c r="K928" s="294" t="str">
        <f>FixtureCalc!AN925</f>
        <v/>
      </c>
      <c r="L928" s="199" t="str">
        <f>IFERROR(INDEX(FixtureCalc!$AX$4:$AX$83,MATCH(FixtureCalc!AM925,FixtureCalc!$AW$4:$AW$83,0),1),"")</f>
        <v/>
      </c>
      <c r="M928" s="39"/>
    </row>
    <row r="929" spans="2:13" ht="20.100000000000001" customHeight="1" x14ac:dyDescent="0.25">
      <c r="B929" s="13"/>
      <c r="C929" s="98"/>
      <c r="D929" s="171" t="str">
        <f t="shared" si="29"/>
        <v/>
      </c>
      <c r="E929" s="199" t="str">
        <f>IF(F929&lt;&gt;"","Matchweek " &amp; FixtureCalc!AK926,"")</f>
        <v/>
      </c>
      <c r="F929" s="199" t="str">
        <f>FixtureCalc!AL926</f>
        <v/>
      </c>
      <c r="G929" s="289" t="str">
        <f>FixtureCalc!AM926</f>
        <v/>
      </c>
      <c r="H929" s="91"/>
      <c r="I929" s="171" t="str">
        <f t="shared" si="28"/>
        <v/>
      </c>
      <c r="J929" s="91"/>
      <c r="K929" s="294" t="str">
        <f>FixtureCalc!AN926</f>
        <v/>
      </c>
      <c r="L929" s="199" t="str">
        <f>IFERROR(INDEX(FixtureCalc!$AX$4:$AX$83,MATCH(FixtureCalc!AM926,FixtureCalc!$AW$4:$AW$83,0),1),"")</f>
        <v/>
      </c>
      <c r="M929" s="39"/>
    </row>
    <row r="930" spans="2:13" ht="20.100000000000001" customHeight="1" x14ac:dyDescent="0.25">
      <c r="B930" s="13"/>
      <c r="C930" s="98"/>
      <c r="D930" s="171" t="str">
        <f t="shared" si="29"/>
        <v/>
      </c>
      <c r="E930" s="199" t="str">
        <f>IF(F930&lt;&gt;"","Matchweek " &amp; FixtureCalc!AK927,"")</f>
        <v/>
      </c>
      <c r="F930" s="199" t="str">
        <f>FixtureCalc!AL927</f>
        <v/>
      </c>
      <c r="G930" s="289" t="str">
        <f>FixtureCalc!AM927</f>
        <v/>
      </c>
      <c r="H930" s="91"/>
      <c r="I930" s="171" t="str">
        <f t="shared" si="28"/>
        <v/>
      </c>
      <c r="J930" s="91"/>
      <c r="K930" s="294" t="str">
        <f>FixtureCalc!AN927</f>
        <v/>
      </c>
      <c r="L930" s="199" t="str">
        <f>IFERROR(INDEX(FixtureCalc!$AX$4:$AX$83,MATCH(FixtureCalc!AM927,FixtureCalc!$AW$4:$AW$83,0),1),"")</f>
        <v/>
      </c>
      <c r="M930" s="39"/>
    </row>
    <row r="931" spans="2:13" ht="20.100000000000001" customHeight="1" x14ac:dyDescent="0.25">
      <c r="B931" s="13"/>
      <c r="C931" s="98"/>
      <c r="D931" s="171" t="str">
        <f t="shared" si="29"/>
        <v/>
      </c>
      <c r="E931" s="199" t="str">
        <f>IF(F931&lt;&gt;"","Matchweek " &amp; FixtureCalc!AK928,"")</f>
        <v/>
      </c>
      <c r="F931" s="199" t="str">
        <f>FixtureCalc!AL928</f>
        <v/>
      </c>
      <c r="G931" s="289" t="str">
        <f>FixtureCalc!AM928</f>
        <v/>
      </c>
      <c r="H931" s="91"/>
      <c r="I931" s="171" t="str">
        <f t="shared" si="28"/>
        <v/>
      </c>
      <c r="J931" s="91"/>
      <c r="K931" s="294" t="str">
        <f>FixtureCalc!AN928</f>
        <v/>
      </c>
      <c r="L931" s="199" t="str">
        <f>IFERROR(INDEX(FixtureCalc!$AX$4:$AX$83,MATCH(FixtureCalc!AM928,FixtureCalc!$AW$4:$AW$83,0),1),"")</f>
        <v/>
      </c>
      <c r="M931" s="39"/>
    </row>
    <row r="932" spans="2:13" ht="20.100000000000001" customHeight="1" x14ac:dyDescent="0.25">
      <c r="B932" s="13"/>
      <c r="C932" s="98"/>
      <c r="D932" s="171" t="str">
        <f t="shared" si="29"/>
        <v/>
      </c>
      <c r="E932" s="199" t="str">
        <f>IF(F932&lt;&gt;"","Matchweek " &amp; FixtureCalc!AK929,"")</f>
        <v/>
      </c>
      <c r="F932" s="199" t="str">
        <f>FixtureCalc!AL929</f>
        <v/>
      </c>
      <c r="G932" s="289" t="str">
        <f>FixtureCalc!AM929</f>
        <v/>
      </c>
      <c r="H932" s="91"/>
      <c r="I932" s="171" t="str">
        <f t="shared" si="28"/>
        <v/>
      </c>
      <c r="J932" s="91"/>
      <c r="K932" s="294" t="str">
        <f>FixtureCalc!AN929</f>
        <v/>
      </c>
      <c r="L932" s="199" t="str">
        <f>IFERROR(INDEX(FixtureCalc!$AX$4:$AX$83,MATCH(FixtureCalc!AM929,FixtureCalc!$AW$4:$AW$83,0),1),"")</f>
        <v/>
      </c>
      <c r="M932" s="39"/>
    </row>
    <row r="933" spans="2:13" ht="20.100000000000001" customHeight="1" x14ac:dyDescent="0.25">
      <c r="B933" s="13"/>
      <c r="C933" s="98"/>
      <c r="D933" s="171" t="str">
        <f t="shared" si="29"/>
        <v/>
      </c>
      <c r="E933" s="199" t="str">
        <f>IF(F933&lt;&gt;"","Matchweek " &amp; FixtureCalc!AK930,"")</f>
        <v/>
      </c>
      <c r="F933" s="199" t="str">
        <f>FixtureCalc!AL930</f>
        <v/>
      </c>
      <c r="G933" s="289" t="str">
        <f>FixtureCalc!AM930</f>
        <v/>
      </c>
      <c r="H933" s="91"/>
      <c r="I933" s="171" t="str">
        <f t="shared" si="28"/>
        <v/>
      </c>
      <c r="J933" s="91"/>
      <c r="K933" s="294" t="str">
        <f>FixtureCalc!AN930</f>
        <v/>
      </c>
      <c r="L933" s="199" t="str">
        <f>IFERROR(INDEX(FixtureCalc!$AX$4:$AX$83,MATCH(FixtureCalc!AM930,FixtureCalc!$AW$4:$AW$83,0),1),"")</f>
        <v/>
      </c>
      <c r="M933" s="39"/>
    </row>
    <row r="934" spans="2:13" ht="20.100000000000001" customHeight="1" x14ac:dyDescent="0.25">
      <c r="B934" s="13"/>
      <c r="C934" s="98"/>
      <c r="D934" s="171" t="str">
        <f t="shared" si="29"/>
        <v/>
      </c>
      <c r="E934" s="199" t="str">
        <f>IF(F934&lt;&gt;"","Matchweek " &amp; FixtureCalc!AK931,"")</f>
        <v/>
      </c>
      <c r="F934" s="199" t="str">
        <f>FixtureCalc!AL931</f>
        <v/>
      </c>
      <c r="G934" s="289" t="str">
        <f>FixtureCalc!AM931</f>
        <v/>
      </c>
      <c r="H934" s="91"/>
      <c r="I934" s="171" t="str">
        <f t="shared" si="28"/>
        <v/>
      </c>
      <c r="J934" s="91"/>
      <c r="K934" s="294" t="str">
        <f>FixtureCalc!AN931</f>
        <v/>
      </c>
      <c r="L934" s="199" t="str">
        <f>IFERROR(INDEX(FixtureCalc!$AX$4:$AX$83,MATCH(FixtureCalc!AM931,FixtureCalc!$AW$4:$AW$83,0),1),"")</f>
        <v/>
      </c>
      <c r="M934" s="39"/>
    </row>
    <row r="935" spans="2:13" ht="20.100000000000001" customHeight="1" x14ac:dyDescent="0.25">
      <c r="B935" s="13"/>
      <c r="C935" s="98"/>
      <c r="D935" s="171" t="str">
        <f t="shared" si="29"/>
        <v/>
      </c>
      <c r="E935" s="199" t="str">
        <f>IF(F935&lt;&gt;"","Matchweek " &amp; FixtureCalc!AK932,"")</f>
        <v/>
      </c>
      <c r="F935" s="199" t="str">
        <f>FixtureCalc!AL932</f>
        <v/>
      </c>
      <c r="G935" s="289" t="str">
        <f>FixtureCalc!AM932</f>
        <v/>
      </c>
      <c r="H935" s="91"/>
      <c r="I935" s="171" t="str">
        <f t="shared" si="28"/>
        <v/>
      </c>
      <c r="J935" s="91"/>
      <c r="K935" s="294" t="str">
        <f>FixtureCalc!AN932</f>
        <v/>
      </c>
      <c r="L935" s="199" t="str">
        <f>IFERROR(INDEX(FixtureCalc!$AX$4:$AX$83,MATCH(FixtureCalc!AM932,FixtureCalc!$AW$4:$AW$83,0),1),"")</f>
        <v/>
      </c>
      <c r="M935" s="39"/>
    </row>
    <row r="936" spans="2:13" ht="20.100000000000001" customHeight="1" x14ac:dyDescent="0.25">
      <c r="B936" s="13"/>
      <c r="C936" s="98"/>
      <c r="D936" s="171" t="str">
        <f t="shared" si="29"/>
        <v/>
      </c>
      <c r="E936" s="199" t="str">
        <f>IF(F936&lt;&gt;"","Matchweek " &amp; FixtureCalc!AK933,"")</f>
        <v/>
      </c>
      <c r="F936" s="199" t="str">
        <f>FixtureCalc!AL933</f>
        <v/>
      </c>
      <c r="G936" s="289" t="str">
        <f>FixtureCalc!AM933</f>
        <v/>
      </c>
      <c r="H936" s="91"/>
      <c r="I936" s="171" t="str">
        <f t="shared" si="28"/>
        <v/>
      </c>
      <c r="J936" s="91"/>
      <c r="K936" s="294" t="str">
        <f>FixtureCalc!AN933</f>
        <v/>
      </c>
      <c r="L936" s="199" t="str">
        <f>IFERROR(INDEX(FixtureCalc!$AX$4:$AX$83,MATCH(FixtureCalc!AM933,FixtureCalc!$AW$4:$AW$83,0),1),"")</f>
        <v/>
      </c>
      <c r="M936" s="39"/>
    </row>
    <row r="937" spans="2:13" ht="20.100000000000001" customHeight="1" x14ac:dyDescent="0.25">
      <c r="B937" s="13"/>
      <c r="C937" s="98"/>
      <c r="D937" s="171" t="str">
        <f t="shared" si="29"/>
        <v/>
      </c>
      <c r="E937" s="199" t="str">
        <f>IF(F937&lt;&gt;"","Matchweek " &amp; FixtureCalc!AK934,"")</f>
        <v/>
      </c>
      <c r="F937" s="199" t="str">
        <f>FixtureCalc!AL934</f>
        <v/>
      </c>
      <c r="G937" s="289" t="str">
        <f>FixtureCalc!AM934</f>
        <v/>
      </c>
      <c r="H937" s="91"/>
      <c r="I937" s="171" t="str">
        <f t="shared" si="28"/>
        <v/>
      </c>
      <c r="J937" s="91"/>
      <c r="K937" s="294" t="str">
        <f>FixtureCalc!AN934</f>
        <v/>
      </c>
      <c r="L937" s="199" t="str">
        <f>IFERROR(INDEX(FixtureCalc!$AX$4:$AX$83,MATCH(FixtureCalc!AM934,FixtureCalc!$AW$4:$AW$83,0),1),"")</f>
        <v/>
      </c>
      <c r="M937" s="39"/>
    </row>
    <row r="938" spans="2:13" ht="20.100000000000001" customHeight="1" x14ac:dyDescent="0.25">
      <c r="B938" s="13"/>
      <c r="C938" s="98"/>
      <c r="D938" s="171" t="str">
        <f t="shared" si="29"/>
        <v/>
      </c>
      <c r="E938" s="199" t="str">
        <f>IF(F938&lt;&gt;"","Matchweek " &amp; FixtureCalc!AK935,"")</f>
        <v/>
      </c>
      <c r="F938" s="199" t="str">
        <f>FixtureCalc!AL935</f>
        <v/>
      </c>
      <c r="G938" s="289" t="str">
        <f>FixtureCalc!AM935</f>
        <v/>
      </c>
      <c r="H938" s="91"/>
      <c r="I938" s="171" t="str">
        <f t="shared" si="28"/>
        <v/>
      </c>
      <c r="J938" s="91"/>
      <c r="K938" s="294" t="str">
        <f>FixtureCalc!AN935</f>
        <v/>
      </c>
      <c r="L938" s="199" t="str">
        <f>IFERROR(INDEX(FixtureCalc!$AX$4:$AX$83,MATCH(FixtureCalc!AM935,FixtureCalc!$AW$4:$AW$83,0),1),"")</f>
        <v/>
      </c>
      <c r="M938" s="39"/>
    </row>
    <row r="939" spans="2:13" ht="20.100000000000001" customHeight="1" x14ac:dyDescent="0.25">
      <c r="B939" s="13"/>
      <c r="C939" s="98"/>
      <c r="D939" s="171" t="str">
        <f t="shared" si="29"/>
        <v/>
      </c>
      <c r="E939" s="199" t="str">
        <f>IF(F939&lt;&gt;"","Matchweek " &amp; FixtureCalc!AK936,"")</f>
        <v/>
      </c>
      <c r="F939" s="199" t="str">
        <f>FixtureCalc!AL936</f>
        <v/>
      </c>
      <c r="G939" s="289" t="str">
        <f>FixtureCalc!AM936</f>
        <v/>
      </c>
      <c r="H939" s="91"/>
      <c r="I939" s="171" t="str">
        <f t="shared" si="28"/>
        <v/>
      </c>
      <c r="J939" s="91"/>
      <c r="K939" s="294" t="str">
        <f>FixtureCalc!AN936</f>
        <v/>
      </c>
      <c r="L939" s="199" t="str">
        <f>IFERROR(INDEX(FixtureCalc!$AX$4:$AX$83,MATCH(FixtureCalc!AM936,FixtureCalc!$AW$4:$AW$83,0),1),"")</f>
        <v/>
      </c>
      <c r="M939" s="39"/>
    </row>
    <row r="940" spans="2:13" ht="20.100000000000001" customHeight="1" x14ac:dyDescent="0.25">
      <c r="B940" s="13"/>
      <c r="C940" s="98"/>
      <c r="D940" s="171" t="str">
        <f t="shared" si="29"/>
        <v/>
      </c>
      <c r="E940" s="199" t="str">
        <f>IF(F940&lt;&gt;"","Matchweek " &amp; FixtureCalc!AK937,"")</f>
        <v/>
      </c>
      <c r="F940" s="199" t="str">
        <f>FixtureCalc!AL937</f>
        <v/>
      </c>
      <c r="G940" s="289" t="str">
        <f>FixtureCalc!AM937</f>
        <v/>
      </c>
      <c r="H940" s="91"/>
      <c r="I940" s="171" t="str">
        <f t="shared" si="28"/>
        <v/>
      </c>
      <c r="J940" s="91"/>
      <c r="K940" s="294" t="str">
        <f>FixtureCalc!AN937</f>
        <v/>
      </c>
      <c r="L940" s="199" t="str">
        <f>IFERROR(INDEX(FixtureCalc!$AX$4:$AX$83,MATCH(FixtureCalc!AM937,FixtureCalc!$AW$4:$AW$83,0),1),"")</f>
        <v/>
      </c>
      <c r="M940" s="39"/>
    </row>
    <row r="941" spans="2:13" ht="20.100000000000001" customHeight="1" x14ac:dyDescent="0.25">
      <c r="B941" s="13"/>
      <c r="C941" s="98"/>
      <c r="D941" s="171" t="str">
        <f t="shared" si="29"/>
        <v/>
      </c>
      <c r="E941" s="199" t="str">
        <f>IF(F941&lt;&gt;"","Matchweek " &amp; FixtureCalc!AK938,"")</f>
        <v/>
      </c>
      <c r="F941" s="199" t="str">
        <f>FixtureCalc!AL938</f>
        <v/>
      </c>
      <c r="G941" s="289" t="str">
        <f>FixtureCalc!AM938</f>
        <v/>
      </c>
      <c r="H941" s="91"/>
      <c r="I941" s="171" t="str">
        <f t="shared" si="28"/>
        <v/>
      </c>
      <c r="J941" s="91"/>
      <c r="K941" s="294" t="str">
        <f>FixtureCalc!AN938</f>
        <v/>
      </c>
      <c r="L941" s="199" t="str">
        <f>IFERROR(INDEX(FixtureCalc!$AX$4:$AX$83,MATCH(FixtureCalc!AM938,FixtureCalc!$AW$4:$AW$83,0),1),"")</f>
        <v/>
      </c>
      <c r="M941" s="39"/>
    </row>
    <row r="942" spans="2:13" ht="20.100000000000001" customHeight="1" x14ac:dyDescent="0.25">
      <c r="B942" s="13"/>
      <c r="C942" s="98"/>
      <c r="D942" s="171" t="str">
        <f t="shared" si="29"/>
        <v/>
      </c>
      <c r="E942" s="199" t="str">
        <f>IF(F942&lt;&gt;"","Matchweek " &amp; FixtureCalc!AK939,"")</f>
        <v/>
      </c>
      <c r="F942" s="199" t="str">
        <f>FixtureCalc!AL939</f>
        <v/>
      </c>
      <c r="G942" s="289" t="str">
        <f>FixtureCalc!AM939</f>
        <v/>
      </c>
      <c r="H942" s="91"/>
      <c r="I942" s="171" t="str">
        <f t="shared" si="28"/>
        <v/>
      </c>
      <c r="J942" s="91"/>
      <c r="K942" s="294" t="str">
        <f>FixtureCalc!AN939</f>
        <v/>
      </c>
      <c r="L942" s="199" t="str">
        <f>IFERROR(INDEX(FixtureCalc!$AX$4:$AX$83,MATCH(FixtureCalc!AM939,FixtureCalc!$AW$4:$AW$83,0),1),"")</f>
        <v/>
      </c>
      <c r="M942" s="39"/>
    </row>
    <row r="943" spans="2:13" ht="20.100000000000001" customHeight="1" x14ac:dyDescent="0.25">
      <c r="B943" s="13"/>
      <c r="C943" s="98"/>
      <c r="D943" s="171" t="str">
        <f t="shared" si="29"/>
        <v/>
      </c>
      <c r="E943" s="199" t="str">
        <f>IF(F943&lt;&gt;"","Matchweek " &amp; FixtureCalc!AK940,"")</f>
        <v/>
      </c>
      <c r="F943" s="199" t="str">
        <f>FixtureCalc!AL940</f>
        <v/>
      </c>
      <c r="G943" s="289" t="str">
        <f>FixtureCalc!AM940</f>
        <v/>
      </c>
      <c r="H943" s="91"/>
      <c r="I943" s="171" t="str">
        <f t="shared" si="28"/>
        <v/>
      </c>
      <c r="J943" s="91"/>
      <c r="K943" s="294" t="str">
        <f>FixtureCalc!AN940</f>
        <v/>
      </c>
      <c r="L943" s="199" t="str">
        <f>IFERROR(INDEX(FixtureCalc!$AX$4:$AX$83,MATCH(FixtureCalc!AM940,FixtureCalc!$AW$4:$AW$83,0),1),"")</f>
        <v/>
      </c>
      <c r="M943" s="39"/>
    </row>
    <row r="944" spans="2:13" ht="20.100000000000001" customHeight="1" x14ac:dyDescent="0.25">
      <c r="B944" s="13"/>
      <c r="C944" s="98"/>
      <c r="D944" s="171" t="str">
        <f t="shared" si="29"/>
        <v/>
      </c>
      <c r="E944" s="199" t="str">
        <f>IF(F944&lt;&gt;"","Matchweek " &amp; FixtureCalc!AK941,"")</f>
        <v/>
      </c>
      <c r="F944" s="199" t="str">
        <f>FixtureCalc!AL941</f>
        <v/>
      </c>
      <c r="G944" s="289" t="str">
        <f>FixtureCalc!AM941</f>
        <v/>
      </c>
      <c r="H944" s="91"/>
      <c r="I944" s="171" t="str">
        <f t="shared" si="28"/>
        <v/>
      </c>
      <c r="J944" s="91"/>
      <c r="K944" s="294" t="str">
        <f>FixtureCalc!AN941</f>
        <v/>
      </c>
      <c r="L944" s="199" t="str">
        <f>IFERROR(INDEX(FixtureCalc!$AX$4:$AX$83,MATCH(FixtureCalc!AM941,FixtureCalc!$AW$4:$AW$83,0),1),"")</f>
        <v/>
      </c>
      <c r="M944" s="39"/>
    </row>
    <row r="945" spans="2:13" ht="20.100000000000001" customHeight="1" x14ac:dyDescent="0.25">
      <c r="B945" s="13"/>
      <c r="C945" s="98"/>
      <c r="D945" s="171" t="str">
        <f t="shared" si="29"/>
        <v/>
      </c>
      <c r="E945" s="199" t="str">
        <f>IF(F945&lt;&gt;"","Matchweek " &amp; FixtureCalc!AK942,"")</f>
        <v/>
      </c>
      <c r="F945" s="199" t="str">
        <f>FixtureCalc!AL942</f>
        <v/>
      </c>
      <c r="G945" s="289" t="str">
        <f>FixtureCalc!AM942</f>
        <v/>
      </c>
      <c r="H945" s="91"/>
      <c r="I945" s="171" t="str">
        <f t="shared" si="28"/>
        <v/>
      </c>
      <c r="J945" s="91"/>
      <c r="K945" s="294" t="str">
        <f>FixtureCalc!AN942</f>
        <v/>
      </c>
      <c r="L945" s="199" t="str">
        <f>IFERROR(INDEX(FixtureCalc!$AX$4:$AX$83,MATCH(FixtureCalc!AM942,FixtureCalc!$AW$4:$AW$83,0),1),"")</f>
        <v/>
      </c>
      <c r="M945" s="39"/>
    </row>
    <row r="946" spans="2:13" ht="20.100000000000001" customHeight="1" x14ac:dyDescent="0.25">
      <c r="B946" s="13"/>
      <c r="C946" s="98"/>
      <c r="D946" s="171" t="str">
        <f t="shared" si="29"/>
        <v/>
      </c>
      <c r="E946" s="199" t="str">
        <f>IF(F946&lt;&gt;"","Matchweek " &amp; FixtureCalc!AK943,"")</f>
        <v/>
      </c>
      <c r="F946" s="199" t="str">
        <f>FixtureCalc!AL943</f>
        <v/>
      </c>
      <c r="G946" s="289" t="str">
        <f>FixtureCalc!AM943</f>
        <v/>
      </c>
      <c r="H946" s="91"/>
      <c r="I946" s="171" t="str">
        <f t="shared" si="28"/>
        <v/>
      </c>
      <c r="J946" s="91"/>
      <c r="K946" s="294" t="str">
        <f>FixtureCalc!AN943</f>
        <v/>
      </c>
      <c r="L946" s="199" t="str">
        <f>IFERROR(INDEX(FixtureCalc!$AX$4:$AX$83,MATCH(FixtureCalc!AM943,FixtureCalc!$AW$4:$AW$83,0),1),"")</f>
        <v/>
      </c>
      <c r="M946" s="39"/>
    </row>
    <row r="947" spans="2:13" ht="20.100000000000001" customHeight="1" x14ac:dyDescent="0.25">
      <c r="B947" s="13"/>
      <c r="C947" s="98"/>
      <c r="D947" s="171" t="str">
        <f t="shared" si="29"/>
        <v/>
      </c>
      <c r="E947" s="199" t="str">
        <f>IF(F947&lt;&gt;"","Matchweek " &amp; FixtureCalc!AK944,"")</f>
        <v/>
      </c>
      <c r="F947" s="199" t="str">
        <f>FixtureCalc!AL944</f>
        <v/>
      </c>
      <c r="G947" s="289" t="str">
        <f>FixtureCalc!AM944</f>
        <v/>
      </c>
      <c r="H947" s="91"/>
      <c r="I947" s="171" t="str">
        <f t="shared" si="28"/>
        <v/>
      </c>
      <c r="J947" s="91"/>
      <c r="K947" s="294" t="str">
        <f>FixtureCalc!AN944</f>
        <v/>
      </c>
      <c r="L947" s="199" t="str">
        <f>IFERROR(INDEX(FixtureCalc!$AX$4:$AX$83,MATCH(FixtureCalc!AM944,FixtureCalc!$AW$4:$AW$83,0),1),"")</f>
        <v/>
      </c>
      <c r="M947" s="39"/>
    </row>
    <row r="948" spans="2:13" ht="20.100000000000001" customHeight="1" x14ac:dyDescent="0.25">
      <c r="B948" s="13"/>
      <c r="C948" s="98"/>
      <c r="D948" s="171" t="str">
        <f t="shared" si="29"/>
        <v/>
      </c>
      <c r="E948" s="199" t="str">
        <f>IF(F948&lt;&gt;"","Matchweek " &amp; FixtureCalc!AK945,"")</f>
        <v/>
      </c>
      <c r="F948" s="199" t="str">
        <f>FixtureCalc!AL945</f>
        <v/>
      </c>
      <c r="G948" s="289" t="str">
        <f>FixtureCalc!AM945</f>
        <v/>
      </c>
      <c r="H948" s="91"/>
      <c r="I948" s="171" t="str">
        <f t="shared" si="28"/>
        <v/>
      </c>
      <c r="J948" s="91"/>
      <c r="K948" s="294" t="str">
        <f>FixtureCalc!AN945</f>
        <v/>
      </c>
      <c r="L948" s="199" t="str">
        <f>IFERROR(INDEX(FixtureCalc!$AX$4:$AX$83,MATCH(FixtureCalc!AM945,FixtureCalc!$AW$4:$AW$83,0),1),"")</f>
        <v/>
      </c>
      <c r="M948" s="39"/>
    </row>
    <row r="949" spans="2:13" ht="20.100000000000001" customHeight="1" x14ac:dyDescent="0.25">
      <c r="B949" s="13"/>
      <c r="C949" s="98"/>
      <c r="D949" s="171" t="str">
        <f t="shared" si="29"/>
        <v/>
      </c>
      <c r="E949" s="199" t="str">
        <f>IF(F949&lt;&gt;"","Matchweek " &amp; FixtureCalc!AK946,"")</f>
        <v/>
      </c>
      <c r="F949" s="199" t="str">
        <f>FixtureCalc!AL946</f>
        <v/>
      </c>
      <c r="G949" s="289" t="str">
        <f>FixtureCalc!AM946</f>
        <v/>
      </c>
      <c r="H949" s="91"/>
      <c r="I949" s="171" t="str">
        <f t="shared" si="28"/>
        <v/>
      </c>
      <c r="J949" s="91"/>
      <c r="K949" s="294" t="str">
        <f>FixtureCalc!AN946</f>
        <v/>
      </c>
      <c r="L949" s="199" t="str">
        <f>IFERROR(INDEX(FixtureCalc!$AX$4:$AX$83,MATCH(FixtureCalc!AM946,FixtureCalc!$AW$4:$AW$83,0),1),"")</f>
        <v/>
      </c>
      <c r="M949" s="39"/>
    </row>
    <row r="950" spans="2:13" ht="20.100000000000001" customHeight="1" x14ac:dyDescent="0.25">
      <c r="B950" s="13"/>
      <c r="C950" s="98"/>
      <c r="D950" s="171" t="str">
        <f t="shared" si="29"/>
        <v/>
      </c>
      <c r="E950" s="199" t="str">
        <f>IF(F950&lt;&gt;"","Matchweek " &amp; FixtureCalc!AK947,"")</f>
        <v/>
      </c>
      <c r="F950" s="199" t="str">
        <f>FixtureCalc!AL947</f>
        <v/>
      </c>
      <c r="G950" s="289" t="str">
        <f>FixtureCalc!AM947</f>
        <v/>
      </c>
      <c r="H950" s="91"/>
      <c r="I950" s="171" t="str">
        <f t="shared" si="28"/>
        <v/>
      </c>
      <c r="J950" s="91"/>
      <c r="K950" s="294" t="str">
        <f>FixtureCalc!AN947</f>
        <v/>
      </c>
      <c r="L950" s="199" t="str">
        <f>IFERROR(INDEX(FixtureCalc!$AX$4:$AX$83,MATCH(FixtureCalc!AM947,FixtureCalc!$AW$4:$AW$83,0),1),"")</f>
        <v/>
      </c>
      <c r="M950" s="39"/>
    </row>
    <row r="951" spans="2:13" ht="20.100000000000001" customHeight="1" x14ac:dyDescent="0.25">
      <c r="B951" s="13"/>
      <c r="C951" s="98"/>
      <c r="D951" s="171" t="str">
        <f t="shared" si="29"/>
        <v/>
      </c>
      <c r="E951" s="199" t="str">
        <f>IF(F951&lt;&gt;"","Matchweek " &amp; FixtureCalc!AK948,"")</f>
        <v/>
      </c>
      <c r="F951" s="199" t="str">
        <f>FixtureCalc!AL948</f>
        <v/>
      </c>
      <c r="G951" s="289" t="str">
        <f>FixtureCalc!AM948</f>
        <v/>
      </c>
      <c r="H951" s="91"/>
      <c r="I951" s="171" t="str">
        <f t="shared" si="28"/>
        <v/>
      </c>
      <c r="J951" s="91"/>
      <c r="K951" s="294" t="str">
        <f>FixtureCalc!AN948</f>
        <v/>
      </c>
      <c r="L951" s="199" t="str">
        <f>IFERROR(INDEX(FixtureCalc!$AX$4:$AX$83,MATCH(FixtureCalc!AM948,FixtureCalc!$AW$4:$AW$83,0),1),"")</f>
        <v/>
      </c>
      <c r="M951" s="39"/>
    </row>
    <row r="952" spans="2:13" ht="20.100000000000001" customHeight="1" x14ac:dyDescent="0.25">
      <c r="B952" s="13"/>
      <c r="C952" s="98"/>
      <c r="D952" s="171" t="str">
        <f t="shared" si="29"/>
        <v/>
      </c>
      <c r="E952" s="199" t="str">
        <f>IF(F952&lt;&gt;"","Matchweek " &amp; FixtureCalc!AK949,"")</f>
        <v/>
      </c>
      <c r="F952" s="199" t="str">
        <f>FixtureCalc!AL949</f>
        <v/>
      </c>
      <c r="G952" s="289" t="str">
        <f>FixtureCalc!AM949</f>
        <v/>
      </c>
      <c r="H952" s="91"/>
      <c r="I952" s="171" t="str">
        <f t="shared" si="28"/>
        <v/>
      </c>
      <c r="J952" s="91"/>
      <c r="K952" s="294" t="str">
        <f>FixtureCalc!AN949</f>
        <v/>
      </c>
      <c r="L952" s="199" t="str">
        <f>IFERROR(INDEX(FixtureCalc!$AX$4:$AX$83,MATCH(FixtureCalc!AM949,FixtureCalc!$AW$4:$AW$83,0),1),"")</f>
        <v/>
      </c>
      <c r="M952" s="39"/>
    </row>
    <row r="953" spans="2:13" ht="20.100000000000001" customHeight="1" x14ac:dyDescent="0.25">
      <c r="B953" s="13"/>
      <c r="C953" s="98"/>
      <c r="D953" s="171" t="str">
        <f t="shared" si="29"/>
        <v/>
      </c>
      <c r="E953" s="199" t="str">
        <f>IF(F953&lt;&gt;"","Matchweek " &amp; FixtureCalc!AK950,"")</f>
        <v/>
      </c>
      <c r="F953" s="199" t="str">
        <f>FixtureCalc!AL950</f>
        <v/>
      </c>
      <c r="G953" s="289" t="str">
        <f>FixtureCalc!AM950</f>
        <v/>
      </c>
      <c r="H953" s="91"/>
      <c r="I953" s="171" t="str">
        <f t="shared" si="28"/>
        <v/>
      </c>
      <c r="J953" s="91"/>
      <c r="K953" s="294" t="str">
        <f>FixtureCalc!AN950</f>
        <v/>
      </c>
      <c r="L953" s="199" t="str">
        <f>IFERROR(INDEX(FixtureCalc!$AX$4:$AX$83,MATCH(FixtureCalc!AM950,FixtureCalc!$AW$4:$AW$83,0),1),"")</f>
        <v/>
      </c>
      <c r="M953" s="39"/>
    </row>
    <row r="954" spans="2:13" ht="20.100000000000001" customHeight="1" x14ac:dyDescent="0.25">
      <c r="B954" s="13"/>
      <c r="C954" s="98"/>
      <c r="D954" s="171" t="str">
        <f t="shared" si="29"/>
        <v/>
      </c>
      <c r="E954" s="199" t="str">
        <f>IF(F954&lt;&gt;"","Matchweek " &amp; FixtureCalc!AK951,"")</f>
        <v/>
      </c>
      <c r="F954" s="199" t="str">
        <f>FixtureCalc!AL951</f>
        <v/>
      </c>
      <c r="G954" s="289" t="str">
        <f>FixtureCalc!AM951</f>
        <v/>
      </c>
      <c r="H954" s="91"/>
      <c r="I954" s="171" t="str">
        <f t="shared" si="28"/>
        <v/>
      </c>
      <c r="J954" s="91"/>
      <c r="K954" s="294" t="str">
        <f>FixtureCalc!AN951</f>
        <v/>
      </c>
      <c r="L954" s="199" t="str">
        <f>IFERROR(INDEX(FixtureCalc!$AX$4:$AX$83,MATCH(FixtureCalc!AM951,FixtureCalc!$AW$4:$AW$83,0),1),"")</f>
        <v/>
      </c>
      <c r="M954" s="39"/>
    </row>
    <row r="955" spans="2:13" ht="20.100000000000001" customHeight="1" x14ac:dyDescent="0.25">
      <c r="B955" s="13"/>
      <c r="C955" s="98"/>
      <c r="D955" s="171" t="str">
        <f t="shared" si="29"/>
        <v/>
      </c>
      <c r="E955" s="199" t="str">
        <f>IF(F955&lt;&gt;"","Matchweek " &amp; FixtureCalc!AK952,"")</f>
        <v/>
      </c>
      <c r="F955" s="199" t="str">
        <f>FixtureCalc!AL952</f>
        <v/>
      </c>
      <c r="G955" s="289" t="str">
        <f>FixtureCalc!AM952</f>
        <v/>
      </c>
      <c r="H955" s="91"/>
      <c r="I955" s="171" t="str">
        <f t="shared" si="28"/>
        <v/>
      </c>
      <c r="J955" s="91"/>
      <c r="K955" s="294" t="str">
        <f>FixtureCalc!AN952</f>
        <v/>
      </c>
      <c r="L955" s="199" t="str">
        <f>IFERROR(INDEX(FixtureCalc!$AX$4:$AX$83,MATCH(FixtureCalc!AM952,FixtureCalc!$AW$4:$AW$83,0),1),"")</f>
        <v/>
      </c>
      <c r="M955" s="39"/>
    </row>
    <row r="956" spans="2:13" ht="20.100000000000001" customHeight="1" x14ac:dyDescent="0.25">
      <c r="B956" s="13"/>
      <c r="C956" s="98"/>
      <c r="D956" s="171" t="str">
        <f t="shared" si="29"/>
        <v/>
      </c>
      <c r="E956" s="199" t="str">
        <f>IF(F956&lt;&gt;"","Matchweek " &amp; FixtureCalc!AK953,"")</f>
        <v/>
      </c>
      <c r="F956" s="199" t="str">
        <f>FixtureCalc!AL953</f>
        <v/>
      </c>
      <c r="G956" s="289" t="str">
        <f>FixtureCalc!AM953</f>
        <v/>
      </c>
      <c r="H956" s="91"/>
      <c r="I956" s="171" t="str">
        <f t="shared" si="28"/>
        <v/>
      </c>
      <c r="J956" s="91"/>
      <c r="K956" s="294" t="str">
        <f>FixtureCalc!AN953</f>
        <v/>
      </c>
      <c r="L956" s="199" t="str">
        <f>IFERROR(INDEX(FixtureCalc!$AX$4:$AX$83,MATCH(FixtureCalc!AM953,FixtureCalc!$AW$4:$AW$83,0),1),"")</f>
        <v/>
      </c>
      <c r="M956" s="39"/>
    </row>
    <row r="957" spans="2:13" ht="20.100000000000001" customHeight="1" x14ac:dyDescent="0.25">
      <c r="B957" s="13"/>
      <c r="C957" s="98"/>
      <c r="D957" s="171" t="str">
        <f t="shared" si="29"/>
        <v/>
      </c>
      <c r="E957" s="199" t="str">
        <f>IF(F957&lt;&gt;"","Matchweek " &amp; FixtureCalc!AK954,"")</f>
        <v/>
      </c>
      <c r="F957" s="199" t="str">
        <f>FixtureCalc!AL954</f>
        <v/>
      </c>
      <c r="G957" s="289" t="str">
        <f>FixtureCalc!AM954</f>
        <v/>
      </c>
      <c r="H957" s="91"/>
      <c r="I957" s="171" t="str">
        <f t="shared" si="28"/>
        <v/>
      </c>
      <c r="J957" s="91"/>
      <c r="K957" s="294" t="str">
        <f>FixtureCalc!AN954</f>
        <v/>
      </c>
      <c r="L957" s="199" t="str">
        <f>IFERROR(INDEX(FixtureCalc!$AX$4:$AX$83,MATCH(FixtureCalc!AM954,FixtureCalc!$AW$4:$AW$83,0),1),"")</f>
        <v/>
      </c>
      <c r="M957" s="39"/>
    </row>
    <row r="958" spans="2:13" ht="20.100000000000001" customHeight="1" x14ac:dyDescent="0.25">
      <c r="B958" s="13"/>
      <c r="C958" s="98"/>
      <c r="D958" s="171" t="str">
        <f t="shared" si="29"/>
        <v/>
      </c>
      <c r="E958" s="199" t="str">
        <f>IF(F958&lt;&gt;"","Matchweek " &amp; FixtureCalc!AK955,"")</f>
        <v/>
      </c>
      <c r="F958" s="199" t="str">
        <f>FixtureCalc!AL955</f>
        <v/>
      </c>
      <c r="G958" s="289" t="str">
        <f>FixtureCalc!AM955</f>
        <v/>
      </c>
      <c r="H958" s="91"/>
      <c r="I958" s="171" t="str">
        <f t="shared" si="28"/>
        <v/>
      </c>
      <c r="J958" s="91"/>
      <c r="K958" s="294" t="str">
        <f>FixtureCalc!AN955</f>
        <v/>
      </c>
      <c r="L958" s="199" t="str">
        <f>IFERROR(INDEX(FixtureCalc!$AX$4:$AX$83,MATCH(FixtureCalc!AM955,FixtureCalc!$AW$4:$AW$83,0),1),"")</f>
        <v/>
      </c>
      <c r="M958" s="39"/>
    </row>
    <row r="959" spans="2:13" ht="20.100000000000001" customHeight="1" x14ac:dyDescent="0.25">
      <c r="B959" s="13"/>
      <c r="C959" s="98"/>
      <c r="D959" s="171" t="str">
        <f t="shared" si="29"/>
        <v/>
      </c>
      <c r="E959" s="199" t="str">
        <f>IF(F959&lt;&gt;"","Matchweek " &amp; FixtureCalc!AK956,"")</f>
        <v/>
      </c>
      <c r="F959" s="199" t="str">
        <f>FixtureCalc!AL956</f>
        <v/>
      </c>
      <c r="G959" s="289" t="str">
        <f>FixtureCalc!AM956</f>
        <v/>
      </c>
      <c r="H959" s="91"/>
      <c r="I959" s="171" t="str">
        <f t="shared" si="28"/>
        <v/>
      </c>
      <c r="J959" s="91"/>
      <c r="K959" s="294" t="str">
        <f>FixtureCalc!AN956</f>
        <v/>
      </c>
      <c r="L959" s="199" t="str">
        <f>IFERROR(INDEX(FixtureCalc!$AX$4:$AX$83,MATCH(FixtureCalc!AM956,FixtureCalc!$AW$4:$AW$83,0),1),"")</f>
        <v/>
      </c>
      <c r="M959" s="39"/>
    </row>
    <row r="960" spans="2:13" ht="20.100000000000001" customHeight="1" x14ac:dyDescent="0.25">
      <c r="B960" s="13"/>
      <c r="C960" s="98"/>
      <c r="D960" s="171" t="str">
        <f t="shared" si="29"/>
        <v/>
      </c>
      <c r="E960" s="199" t="str">
        <f>IF(F960&lt;&gt;"","Matchweek " &amp; FixtureCalc!AK957,"")</f>
        <v/>
      </c>
      <c r="F960" s="199" t="str">
        <f>FixtureCalc!AL957</f>
        <v/>
      </c>
      <c r="G960" s="289" t="str">
        <f>FixtureCalc!AM957</f>
        <v/>
      </c>
      <c r="H960" s="91"/>
      <c r="I960" s="171" t="str">
        <f t="shared" si="28"/>
        <v/>
      </c>
      <c r="J960" s="91"/>
      <c r="K960" s="294" t="str">
        <f>FixtureCalc!AN957</f>
        <v/>
      </c>
      <c r="L960" s="199" t="str">
        <f>IFERROR(INDEX(FixtureCalc!$AX$4:$AX$83,MATCH(FixtureCalc!AM957,FixtureCalc!$AW$4:$AW$83,0),1),"")</f>
        <v/>
      </c>
      <c r="M960" s="39"/>
    </row>
    <row r="961" spans="2:13" ht="20.100000000000001" customHeight="1" x14ac:dyDescent="0.25">
      <c r="B961" s="13"/>
      <c r="C961" s="98"/>
      <c r="D961" s="171" t="str">
        <f t="shared" si="29"/>
        <v/>
      </c>
      <c r="E961" s="199" t="str">
        <f>IF(F961&lt;&gt;"","Matchweek " &amp; FixtureCalc!AK958,"")</f>
        <v/>
      </c>
      <c r="F961" s="199" t="str">
        <f>FixtureCalc!AL958</f>
        <v/>
      </c>
      <c r="G961" s="289" t="str">
        <f>FixtureCalc!AM958</f>
        <v/>
      </c>
      <c r="H961" s="91"/>
      <c r="I961" s="171" t="str">
        <f t="shared" si="28"/>
        <v/>
      </c>
      <c r="J961" s="91"/>
      <c r="K961" s="294" t="str">
        <f>FixtureCalc!AN958</f>
        <v/>
      </c>
      <c r="L961" s="199" t="str">
        <f>IFERROR(INDEX(FixtureCalc!$AX$4:$AX$83,MATCH(FixtureCalc!AM958,FixtureCalc!$AW$4:$AW$83,0),1),"")</f>
        <v/>
      </c>
      <c r="M961" s="39"/>
    </row>
    <row r="962" spans="2:13" ht="20.100000000000001" customHeight="1" x14ac:dyDescent="0.25">
      <c r="B962" s="13"/>
      <c r="C962" s="98"/>
      <c r="D962" s="171" t="str">
        <f t="shared" si="29"/>
        <v/>
      </c>
      <c r="E962" s="199" t="str">
        <f>IF(F962&lt;&gt;"","Matchweek " &amp; FixtureCalc!AK959,"")</f>
        <v/>
      </c>
      <c r="F962" s="199" t="str">
        <f>FixtureCalc!AL959</f>
        <v/>
      </c>
      <c r="G962" s="289" t="str">
        <f>FixtureCalc!AM959</f>
        <v/>
      </c>
      <c r="H962" s="91"/>
      <c r="I962" s="171" t="str">
        <f t="shared" si="28"/>
        <v/>
      </c>
      <c r="J962" s="91"/>
      <c r="K962" s="294" t="str">
        <f>FixtureCalc!AN959</f>
        <v/>
      </c>
      <c r="L962" s="199" t="str">
        <f>IFERROR(INDEX(FixtureCalc!$AX$4:$AX$83,MATCH(FixtureCalc!AM959,FixtureCalc!$AW$4:$AW$83,0),1),"")</f>
        <v/>
      </c>
      <c r="M962" s="39"/>
    </row>
    <row r="963" spans="2:13" ht="20.100000000000001" customHeight="1" x14ac:dyDescent="0.25">
      <c r="B963" s="13"/>
      <c r="C963" s="98"/>
      <c r="D963" s="171" t="str">
        <f t="shared" si="29"/>
        <v/>
      </c>
      <c r="E963" s="199" t="str">
        <f>IF(F963&lt;&gt;"","Matchweek " &amp; FixtureCalc!AK960,"")</f>
        <v/>
      </c>
      <c r="F963" s="199" t="str">
        <f>FixtureCalc!AL960</f>
        <v/>
      </c>
      <c r="G963" s="289" t="str">
        <f>FixtureCalc!AM960</f>
        <v/>
      </c>
      <c r="H963" s="91"/>
      <c r="I963" s="171" t="str">
        <f t="shared" si="28"/>
        <v/>
      </c>
      <c r="J963" s="91"/>
      <c r="K963" s="294" t="str">
        <f>FixtureCalc!AN960</f>
        <v/>
      </c>
      <c r="L963" s="199" t="str">
        <f>IFERROR(INDEX(FixtureCalc!$AX$4:$AX$83,MATCH(FixtureCalc!AM960,FixtureCalc!$AW$4:$AW$83,0),1),"")</f>
        <v/>
      </c>
      <c r="M963" s="39"/>
    </row>
    <row r="964" spans="2:13" ht="20.100000000000001" customHeight="1" x14ac:dyDescent="0.25">
      <c r="B964" s="13"/>
      <c r="C964" s="98"/>
      <c r="D964" s="171" t="str">
        <f t="shared" si="29"/>
        <v/>
      </c>
      <c r="E964" s="199" t="str">
        <f>IF(F964&lt;&gt;"","Matchweek " &amp; FixtureCalc!AK961,"")</f>
        <v/>
      </c>
      <c r="F964" s="199" t="str">
        <f>FixtureCalc!AL961</f>
        <v/>
      </c>
      <c r="G964" s="289" t="str">
        <f>FixtureCalc!AM961</f>
        <v/>
      </c>
      <c r="H964" s="91"/>
      <c r="I964" s="171" t="str">
        <f t="shared" si="28"/>
        <v/>
      </c>
      <c r="J964" s="91"/>
      <c r="K964" s="294" t="str">
        <f>FixtureCalc!AN961</f>
        <v/>
      </c>
      <c r="L964" s="199" t="str">
        <f>IFERROR(INDEX(FixtureCalc!$AX$4:$AX$83,MATCH(FixtureCalc!AM961,FixtureCalc!$AW$4:$AW$83,0),1),"")</f>
        <v/>
      </c>
      <c r="M964" s="39"/>
    </row>
    <row r="965" spans="2:13" ht="20.100000000000001" customHeight="1" x14ac:dyDescent="0.25">
      <c r="B965" s="13"/>
      <c r="C965" s="98"/>
      <c r="D965" s="171" t="str">
        <f t="shared" si="29"/>
        <v/>
      </c>
      <c r="E965" s="199" t="str">
        <f>IF(F965&lt;&gt;"","Matchweek " &amp; FixtureCalc!AK962,"")</f>
        <v/>
      </c>
      <c r="F965" s="199" t="str">
        <f>FixtureCalc!AL962</f>
        <v/>
      </c>
      <c r="G965" s="289" t="str">
        <f>FixtureCalc!AM962</f>
        <v/>
      </c>
      <c r="H965" s="91"/>
      <c r="I965" s="171" t="str">
        <f t="shared" si="28"/>
        <v/>
      </c>
      <c r="J965" s="91"/>
      <c r="K965" s="294" t="str">
        <f>FixtureCalc!AN962</f>
        <v/>
      </c>
      <c r="L965" s="199" t="str">
        <f>IFERROR(INDEX(FixtureCalc!$AX$4:$AX$83,MATCH(FixtureCalc!AM962,FixtureCalc!$AW$4:$AW$83,0),1),"")</f>
        <v/>
      </c>
      <c r="M965" s="39"/>
    </row>
    <row r="966" spans="2:13" ht="20.100000000000001" customHeight="1" x14ac:dyDescent="0.25">
      <c r="B966" s="13"/>
      <c r="C966" s="98"/>
      <c r="D966" s="171" t="str">
        <f t="shared" si="29"/>
        <v/>
      </c>
      <c r="E966" s="199" t="str">
        <f>IF(F966&lt;&gt;"","Matchweek " &amp; FixtureCalc!AK963,"")</f>
        <v/>
      </c>
      <c r="F966" s="199" t="str">
        <f>FixtureCalc!AL963</f>
        <v/>
      </c>
      <c r="G966" s="289" t="str">
        <f>FixtureCalc!AM963</f>
        <v/>
      </c>
      <c r="H966" s="91"/>
      <c r="I966" s="171" t="str">
        <f t="shared" si="28"/>
        <v/>
      </c>
      <c r="J966" s="91"/>
      <c r="K966" s="294" t="str">
        <f>FixtureCalc!AN963</f>
        <v/>
      </c>
      <c r="L966" s="199" t="str">
        <f>IFERROR(INDEX(FixtureCalc!$AX$4:$AX$83,MATCH(FixtureCalc!AM963,FixtureCalc!$AW$4:$AW$83,0),1),"")</f>
        <v/>
      </c>
      <c r="M966" s="39"/>
    </row>
    <row r="967" spans="2:13" ht="20.100000000000001" customHeight="1" x14ac:dyDescent="0.25">
      <c r="B967" s="13"/>
      <c r="C967" s="98"/>
      <c r="D967" s="171" t="str">
        <f t="shared" si="29"/>
        <v/>
      </c>
      <c r="E967" s="199" t="str">
        <f>IF(F967&lt;&gt;"","Matchweek " &amp; FixtureCalc!AK964,"")</f>
        <v/>
      </c>
      <c r="F967" s="199" t="str">
        <f>FixtureCalc!AL964</f>
        <v/>
      </c>
      <c r="G967" s="289" t="str">
        <f>FixtureCalc!AM964</f>
        <v/>
      </c>
      <c r="H967" s="91"/>
      <c r="I967" s="171" t="str">
        <f t="shared" ref="I967:I1030" si="30">IFERROR(IF(LEN(E967)=0,"","-"),"")</f>
        <v/>
      </c>
      <c r="J967" s="91"/>
      <c r="K967" s="294" t="str">
        <f>FixtureCalc!AN964</f>
        <v/>
      </c>
      <c r="L967" s="199" t="str">
        <f>IFERROR(INDEX(FixtureCalc!$AX$4:$AX$83,MATCH(FixtureCalc!AM964,FixtureCalc!$AW$4:$AW$83,0),1),"")</f>
        <v/>
      </c>
      <c r="M967" s="39"/>
    </row>
    <row r="968" spans="2:13" ht="20.100000000000001" customHeight="1" x14ac:dyDescent="0.25">
      <c r="B968" s="13"/>
      <c r="C968" s="98"/>
      <c r="D968" s="171" t="str">
        <f t="shared" ref="D968:D1031" si="31">IF(C968&gt;0,INDEX($W$8:$W$14,WEEKDAY(C968,2),1),"")</f>
        <v/>
      </c>
      <c r="E968" s="199" t="str">
        <f>IF(F968&lt;&gt;"","Matchweek " &amp; FixtureCalc!AK965,"")</f>
        <v/>
      </c>
      <c r="F968" s="199" t="str">
        <f>FixtureCalc!AL965</f>
        <v/>
      </c>
      <c r="G968" s="289" t="str">
        <f>FixtureCalc!AM965</f>
        <v/>
      </c>
      <c r="H968" s="91"/>
      <c r="I968" s="171" t="str">
        <f t="shared" si="30"/>
        <v/>
      </c>
      <c r="J968" s="91"/>
      <c r="K968" s="294" t="str">
        <f>FixtureCalc!AN965</f>
        <v/>
      </c>
      <c r="L968" s="199" t="str">
        <f>IFERROR(INDEX(FixtureCalc!$AX$4:$AX$83,MATCH(FixtureCalc!AM965,FixtureCalc!$AW$4:$AW$83,0),1),"")</f>
        <v/>
      </c>
      <c r="M968" s="39"/>
    </row>
    <row r="969" spans="2:13" ht="20.100000000000001" customHeight="1" x14ac:dyDescent="0.25">
      <c r="B969" s="13"/>
      <c r="C969" s="98"/>
      <c r="D969" s="171" t="str">
        <f t="shared" si="31"/>
        <v/>
      </c>
      <c r="E969" s="199" t="str">
        <f>IF(F969&lt;&gt;"","Matchweek " &amp; FixtureCalc!AK966,"")</f>
        <v/>
      </c>
      <c r="F969" s="199" t="str">
        <f>FixtureCalc!AL966</f>
        <v/>
      </c>
      <c r="G969" s="289" t="str">
        <f>FixtureCalc!AM966</f>
        <v/>
      </c>
      <c r="H969" s="91"/>
      <c r="I969" s="171" t="str">
        <f t="shared" si="30"/>
        <v/>
      </c>
      <c r="J969" s="91"/>
      <c r="K969" s="294" t="str">
        <f>FixtureCalc!AN966</f>
        <v/>
      </c>
      <c r="L969" s="199" t="str">
        <f>IFERROR(INDEX(FixtureCalc!$AX$4:$AX$83,MATCH(FixtureCalc!AM966,FixtureCalc!$AW$4:$AW$83,0),1),"")</f>
        <v/>
      </c>
      <c r="M969" s="39"/>
    </row>
    <row r="970" spans="2:13" ht="20.100000000000001" customHeight="1" x14ac:dyDescent="0.25">
      <c r="B970" s="13"/>
      <c r="C970" s="98"/>
      <c r="D970" s="171" t="str">
        <f t="shared" si="31"/>
        <v/>
      </c>
      <c r="E970" s="199" t="str">
        <f>IF(F970&lt;&gt;"","Matchweek " &amp; FixtureCalc!AK967,"")</f>
        <v/>
      </c>
      <c r="F970" s="199" t="str">
        <f>FixtureCalc!AL967</f>
        <v/>
      </c>
      <c r="G970" s="289" t="str">
        <f>FixtureCalc!AM967</f>
        <v/>
      </c>
      <c r="H970" s="91"/>
      <c r="I970" s="171" t="str">
        <f t="shared" si="30"/>
        <v/>
      </c>
      <c r="J970" s="91"/>
      <c r="K970" s="294" t="str">
        <f>FixtureCalc!AN967</f>
        <v/>
      </c>
      <c r="L970" s="199" t="str">
        <f>IFERROR(INDEX(FixtureCalc!$AX$4:$AX$83,MATCH(FixtureCalc!AM967,FixtureCalc!$AW$4:$AW$83,0),1),"")</f>
        <v/>
      </c>
      <c r="M970" s="39"/>
    </row>
    <row r="971" spans="2:13" ht="20.100000000000001" customHeight="1" x14ac:dyDescent="0.25">
      <c r="B971" s="13"/>
      <c r="C971" s="98"/>
      <c r="D971" s="171" t="str">
        <f t="shared" si="31"/>
        <v/>
      </c>
      <c r="E971" s="199" t="str">
        <f>IF(F971&lt;&gt;"","Matchweek " &amp; FixtureCalc!AK968,"")</f>
        <v/>
      </c>
      <c r="F971" s="199" t="str">
        <f>FixtureCalc!AL968</f>
        <v/>
      </c>
      <c r="G971" s="289" t="str">
        <f>FixtureCalc!AM968</f>
        <v/>
      </c>
      <c r="H971" s="91"/>
      <c r="I971" s="171" t="str">
        <f t="shared" si="30"/>
        <v/>
      </c>
      <c r="J971" s="91"/>
      <c r="K971" s="294" t="str">
        <f>FixtureCalc!AN968</f>
        <v/>
      </c>
      <c r="L971" s="199" t="str">
        <f>IFERROR(INDEX(FixtureCalc!$AX$4:$AX$83,MATCH(FixtureCalc!AM968,FixtureCalc!$AW$4:$AW$83,0),1),"")</f>
        <v/>
      </c>
      <c r="M971" s="39"/>
    </row>
    <row r="972" spans="2:13" ht="20.100000000000001" customHeight="1" x14ac:dyDescent="0.25">
      <c r="B972" s="13"/>
      <c r="C972" s="98"/>
      <c r="D972" s="171" t="str">
        <f t="shared" si="31"/>
        <v/>
      </c>
      <c r="E972" s="199" t="str">
        <f>IF(F972&lt;&gt;"","Matchweek " &amp; FixtureCalc!AK969,"")</f>
        <v/>
      </c>
      <c r="F972" s="199" t="str">
        <f>FixtureCalc!AL969</f>
        <v/>
      </c>
      <c r="G972" s="289" t="str">
        <f>FixtureCalc!AM969</f>
        <v/>
      </c>
      <c r="H972" s="91"/>
      <c r="I972" s="171" t="str">
        <f t="shared" si="30"/>
        <v/>
      </c>
      <c r="J972" s="91"/>
      <c r="K972" s="294" t="str">
        <f>FixtureCalc!AN969</f>
        <v/>
      </c>
      <c r="L972" s="199" t="str">
        <f>IFERROR(INDEX(FixtureCalc!$AX$4:$AX$83,MATCH(FixtureCalc!AM969,FixtureCalc!$AW$4:$AW$83,0),1),"")</f>
        <v/>
      </c>
      <c r="M972" s="39"/>
    </row>
    <row r="973" spans="2:13" ht="20.100000000000001" customHeight="1" x14ac:dyDescent="0.25">
      <c r="B973" s="13"/>
      <c r="C973" s="98"/>
      <c r="D973" s="171" t="str">
        <f t="shared" si="31"/>
        <v/>
      </c>
      <c r="E973" s="199" t="str">
        <f>IF(F973&lt;&gt;"","Matchweek " &amp; FixtureCalc!AK970,"")</f>
        <v/>
      </c>
      <c r="F973" s="199" t="str">
        <f>FixtureCalc!AL970</f>
        <v/>
      </c>
      <c r="G973" s="289" t="str">
        <f>FixtureCalc!AM970</f>
        <v/>
      </c>
      <c r="H973" s="91"/>
      <c r="I973" s="171" t="str">
        <f t="shared" si="30"/>
        <v/>
      </c>
      <c r="J973" s="91"/>
      <c r="K973" s="294" t="str">
        <f>FixtureCalc!AN970</f>
        <v/>
      </c>
      <c r="L973" s="199" t="str">
        <f>IFERROR(INDEX(FixtureCalc!$AX$4:$AX$83,MATCH(FixtureCalc!AM970,FixtureCalc!$AW$4:$AW$83,0),1),"")</f>
        <v/>
      </c>
      <c r="M973" s="39"/>
    </row>
    <row r="974" spans="2:13" ht="20.100000000000001" customHeight="1" x14ac:dyDescent="0.25">
      <c r="B974" s="13"/>
      <c r="C974" s="98"/>
      <c r="D974" s="171" t="str">
        <f t="shared" si="31"/>
        <v/>
      </c>
      <c r="E974" s="199" t="str">
        <f>IF(F974&lt;&gt;"","Matchweek " &amp; FixtureCalc!AK971,"")</f>
        <v/>
      </c>
      <c r="F974" s="199" t="str">
        <f>FixtureCalc!AL971</f>
        <v/>
      </c>
      <c r="G974" s="289" t="str">
        <f>FixtureCalc!AM971</f>
        <v/>
      </c>
      <c r="H974" s="91"/>
      <c r="I974" s="171" t="str">
        <f t="shared" si="30"/>
        <v/>
      </c>
      <c r="J974" s="91"/>
      <c r="K974" s="294" t="str">
        <f>FixtureCalc!AN971</f>
        <v/>
      </c>
      <c r="L974" s="199" t="str">
        <f>IFERROR(INDEX(FixtureCalc!$AX$4:$AX$83,MATCH(FixtureCalc!AM971,FixtureCalc!$AW$4:$AW$83,0),1),"")</f>
        <v/>
      </c>
      <c r="M974" s="39"/>
    </row>
    <row r="975" spans="2:13" ht="20.100000000000001" customHeight="1" x14ac:dyDescent="0.25">
      <c r="B975" s="13"/>
      <c r="C975" s="98"/>
      <c r="D975" s="171" t="str">
        <f t="shared" si="31"/>
        <v/>
      </c>
      <c r="E975" s="199" t="str">
        <f>IF(F975&lt;&gt;"","Matchweek " &amp; FixtureCalc!AK972,"")</f>
        <v/>
      </c>
      <c r="F975" s="199" t="str">
        <f>FixtureCalc!AL972</f>
        <v/>
      </c>
      <c r="G975" s="289" t="str">
        <f>FixtureCalc!AM972</f>
        <v/>
      </c>
      <c r="H975" s="91"/>
      <c r="I975" s="171" t="str">
        <f t="shared" si="30"/>
        <v/>
      </c>
      <c r="J975" s="91"/>
      <c r="K975" s="294" t="str">
        <f>FixtureCalc!AN972</f>
        <v/>
      </c>
      <c r="L975" s="199" t="str">
        <f>IFERROR(INDEX(FixtureCalc!$AX$4:$AX$83,MATCH(FixtureCalc!AM972,FixtureCalc!$AW$4:$AW$83,0),1),"")</f>
        <v/>
      </c>
      <c r="M975" s="39"/>
    </row>
    <row r="976" spans="2:13" ht="20.100000000000001" customHeight="1" x14ac:dyDescent="0.25">
      <c r="B976" s="13"/>
      <c r="C976" s="98"/>
      <c r="D976" s="171" t="str">
        <f t="shared" si="31"/>
        <v/>
      </c>
      <c r="E976" s="199" t="str">
        <f>IF(F976&lt;&gt;"","Matchweek " &amp; FixtureCalc!AK973,"")</f>
        <v/>
      </c>
      <c r="F976" s="199" t="str">
        <f>FixtureCalc!AL973</f>
        <v/>
      </c>
      <c r="G976" s="289" t="str">
        <f>FixtureCalc!AM973</f>
        <v/>
      </c>
      <c r="H976" s="91"/>
      <c r="I976" s="171" t="str">
        <f t="shared" si="30"/>
        <v/>
      </c>
      <c r="J976" s="91"/>
      <c r="K976" s="294" t="str">
        <f>FixtureCalc!AN973</f>
        <v/>
      </c>
      <c r="L976" s="199" t="str">
        <f>IFERROR(INDEX(FixtureCalc!$AX$4:$AX$83,MATCH(FixtureCalc!AM973,FixtureCalc!$AW$4:$AW$83,0),1),"")</f>
        <v/>
      </c>
      <c r="M976" s="39"/>
    </row>
    <row r="977" spans="2:13" ht="20.100000000000001" customHeight="1" x14ac:dyDescent="0.25">
      <c r="B977" s="13"/>
      <c r="C977" s="98"/>
      <c r="D977" s="171" t="str">
        <f t="shared" si="31"/>
        <v/>
      </c>
      <c r="E977" s="199" t="str">
        <f>IF(F977&lt;&gt;"","Matchweek " &amp; FixtureCalc!AK974,"")</f>
        <v/>
      </c>
      <c r="F977" s="199" t="str">
        <f>FixtureCalc!AL974</f>
        <v/>
      </c>
      <c r="G977" s="289" t="str">
        <f>FixtureCalc!AM974</f>
        <v/>
      </c>
      <c r="H977" s="91"/>
      <c r="I977" s="171" t="str">
        <f t="shared" si="30"/>
        <v/>
      </c>
      <c r="J977" s="91"/>
      <c r="K977" s="294" t="str">
        <f>FixtureCalc!AN974</f>
        <v/>
      </c>
      <c r="L977" s="199" t="str">
        <f>IFERROR(INDEX(FixtureCalc!$AX$4:$AX$83,MATCH(FixtureCalc!AM974,FixtureCalc!$AW$4:$AW$83,0),1),"")</f>
        <v/>
      </c>
      <c r="M977" s="39"/>
    </row>
    <row r="978" spans="2:13" ht="20.100000000000001" customHeight="1" x14ac:dyDescent="0.25">
      <c r="B978" s="13"/>
      <c r="C978" s="98"/>
      <c r="D978" s="171" t="str">
        <f t="shared" si="31"/>
        <v/>
      </c>
      <c r="E978" s="199" t="str">
        <f>IF(F978&lt;&gt;"","Matchweek " &amp; FixtureCalc!AK975,"")</f>
        <v/>
      </c>
      <c r="F978" s="199" t="str">
        <f>FixtureCalc!AL975</f>
        <v/>
      </c>
      <c r="G978" s="289" t="str">
        <f>FixtureCalc!AM975</f>
        <v/>
      </c>
      <c r="H978" s="91"/>
      <c r="I978" s="171" t="str">
        <f t="shared" si="30"/>
        <v/>
      </c>
      <c r="J978" s="91"/>
      <c r="K978" s="294" t="str">
        <f>FixtureCalc!AN975</f>
        <v/>
      </c>
      <c r="L978" s="199" t="str">
        <f>IFERROR(INDEX(FixtureCalc!$AX$4:$AX$83,MATCH(FixtureCalc!AM975,FixtureCalc!$AW$4:$AW$83,0),1),"")</f>
        <v/>
      </c>
      <c r="M978" s="39"/>
    </row>
    <row r="979" spans="2:13" ht="20.100000000000001" customHeight="1" x14ac:dyDescent="0.25">
      <c r="B979" s="13"/>
      <c r="C979" s="98"/>
      <c r="D979" s="171" t="str">
        <f t="shared" si="31"/>
        <v/>
      </c>
      <c r="E979" s="199" t="str">
        <f>IF(F979&lt;&gt;"","Matchweek " &amp; FixtureCalc!AK976,"")</f>
        <v/>
      </c>
      <c r="F979" s="199" t="str">
        <f>FixtureCalc!AL976</f>
        <v/>
      </c>
      <c r="G979" s="289" t="str">
        <f>FixtureCalc!AM976</f>
        <v/>
      </c>
      <c r="H979" s="91"/>
      <c r="I979" s="171" t="str">
        <f t="shared" si="30"/>
        <v/>
      </c>
      <c r="J979" s="91"/>
      <c r="K979" s="294" t="str">
        <f>FixtureCalc!AN976</f>
        <v/>
      </c>
      <c r="L979" s="199" t="str">
        <f>IFERROR(INDEX(FixtureCalc!$AX$4:$AX$83,MATCH(FixtureCalc!AM976,FixtureCalc!$AW$4:$AW$83,0),1),"")</f>
        <v/>
      </c>
      <c r="M979" s="39"/>
    </row>
    <row r="980" spans="2:13" ht="20.100000000000001" customHeight="1" x14ac:dyDescent="0.25">
      <c r="B980" s="13"/>
      <c r="C980" s="98"/>
      <c r="D980" s="171" t="str">
        <f t="shared" si="31"/>
        <v/>
      </c>
      <c r="E980" s="199" t="str">
        <f>IF(F980&lt;&gt;"","Matchweek " &amp; FixtureCalc!AK977,"")</f>
        <v/>
      </c>
      <c r="F980" s="199" t="str">
        <f>FixtureCalc!AL977</f>
        <v/>
      </c>
      <c r="G980" s="289" t="str">
        <f>FixtureCalc!AM977</f>
        <v/>
      </c>
      <c r="H980" s="91"/>
      <c r="I980" s="171" t="str">
        <f t="shared" si="30"/>
        <v/>
      </c>
      <c r="J980" s="91"/>
      <c r="K980" s="294" t="str">
        <f>FixtureCalc!AN977</f>
        <v/>
      </c>
      <c r="L980" s="199" t="str">
        <f>IFERROR(INDEX(FixtureCalc!$AX$4:$AX$83,MATCH(FixtureCalc!AM977,FixtureCalc!$AW$4:$AW$83,0),1),"")</f>
        <v/>
      </c>
      <c r="M980" s="39"/>
    </row>
    <row r="981" spans="2:13" ht="20.100000000000001" customHeight="1" x14ac:dyDescent="0.25">
      <c r="B981" s="13"/>
      <c r="C981" s="98"/>
      <c r="D981" s="171" t="str">
        <f t="shared" si="31"/>
        <v/>
      </c>
      <c r="E981" s="199" t="str">
        <f>IF(F981&lt;&gt;"","Matchweek " &amp; FixtureCalc!AK978,"")</f>
        <v/>
      </c>
      <c r="F981" s="199" t="str">
        <f>FixtureCalc!AL978</f>
        <v/>
      </c>
      <c r="G981" s="289" t="str">
        <f>FixtureCalc!AM978</f>
        <v/>
      </c>
      <c r="H981" s="91"/>
      <c r="I981" s="171" t="str">
        <f t="shared" si="30"/>
        <v/>
      </c>
      <c r="J981" s="91"/>
      <c r="K981" s="294" t="str">
        <f>FixtureCalc!AN978</f>
        <v/>
      </c>
      <c r="L981" s="199" t="str">
        <f>IFERROR(INDEX(FixtureCalc!$AX$4:$AX$83,MATCH(FixtureCalc!AM978,FixtureCalc!$AW$4:$AW$83,0),1),"")</f>
        <v/>
      </c>
      <c r="M981" s="39"/>
    </row>
    <row r="982" spans="2:13" ht="20.100000000000001" customHeight="1" x14ac:dyDescent="0.25">
      <c r="B982" s="13"/>
      <c r="C982" s="98"/>
      <c r="D982" s="171" t="str">
        <f t="shared" si="31"/>
        <v/>
      </c>
      <c r="E982" s="199" t="str">
        <f>IF(F982&lt;&gt;"","Matchweek " &amp; FixtureCalc!AK979,"")</f>
        <v/>
      </c>
      <c r="F982" s="199" t="str">
        <f>FixtureCalc!AL979</f>
        <v/>
      </c>
      <c r="G982" s="289" t="str">
        <f>FixtureCalc!AM979</f>
        <v/>
      </c>
      <c r="H982" s="91"/>
      <c r="I982" s="171" t="str">
        <f t="shared" si="30"/>
        <v/>
      </c>
      <c r="J982" s="91"/>
      <c r="K982" s="294" t="str">
        <f>FixtureCalc!AN979</f>
        <v/>
      </c>
      <c r="L982" s="199" t="str">
        <f>IFERROR(INDEX(FixtureCalc!$AX$4:$AX$83,MATCH(FixtureCalc!AM979,FixtureCalc!$AW$4:$AW$83,0),1),"")</f>
        <v/>
      </c>
      <c r="M982" s="39"/>
    </row>
    <row r="983" spans="2:13" ht="20.100000000000001" customHeight="1" x14ac:dyDescent="0.25">
      <c r="B983" s="13"/>
      <c r="C983" s="98"/>
      <c r="D983" s="171" t="str">
        <f t="shared" si="31"/>
        <v/>
      </c>
      <c r="E983" s="199" t="str">
        <f>IF(F983&lt;&gt;"","Matchweek " &amp; FixtureCalc!AK980,"")</f>
        <v/>
      </c>
      <c r="F983" s="199" t="str">
        <f>FixtureCalc!AL980</f>
        <v/>
      </c>
      <c r="G983" s="289" t="str">
        <f>FixtureCalc!AM980</f>
        <v/>
      </c>
      <c r="H983" s="91"/>
      <c r="I983" s="171" t="str">
        <f t="shared" si="30"/>
        <v/>
      </c>
      <c r="J983" s="91"/>
      <c r="K983" s="294" t="str">
        <f>FixtureCalc!AN980</f>
        <v/>
      </c>
      <c r="L983" s="199" t="str">
        <f>IFERROR(INDEX(FixtureCalc!$AX$4:$AX$83,MATCH(FixtureCalc!AM980,FixtureCalc!$AW$4:$AW$83,0),1),"")</f>
        <v/>
      </c>
      <c r="M983" s="39"/>
    </row>
    <row r="984" spans="2:13" ht="20.100000000000001" customHeight="1" x14ac:dyDescent="0.25">
      <c r="B984" s="13"/>
      <c r="C984" s="98"/>
      <c r="D984" s="171" t="str">
        <f t="shared" si="31"/>
        <v/>
      </c>
      <c r="E984" s="199" t="str">
        <f>IF(F984&lt;&gt;"","Matchweek " &amp; FixtureCalc!AK981,"")</f>
        <v/>
      </c>
      <c r="F984" s="199" t="str">
        <f>FixtureCalc!AL981</f>
        <v/>
      </c>
      <c r="G984" s="289" t="str">
        <f>FixtureCalc!AM981</f>
        <v/>
      </c>
      <c r="H984" s="91"/>
      <c r="I984" s="171" t="str">
        <f t="shared" si="30"/>
        <v/>
      </c>
      <c r="J984" s="91"/>
      <c r="K984" s="294" t="str">
        <f>FixtureCalc!AN981</f>
        <v/>
      </c>
      <c r="L984" s="199" t="str">
        <f>IFERROR(INDEX(FixtureCalc!$AX$4:$AX$83,MATCH(FixtureCalc!AM981,FixtureCalc!$AW$4:$AW$83,0),1),"")</f>
        <v/>
      </c>
      <c r="M984" s="39"/>
    </row>
    <row r="985" spans="2:13" ht="20.100000000000001" customHeight="1" x14ac:dyDescent="0.25">
      <c r="B985" s="13"/>
      <c r="C985" s="98"/>
      <c r="D985" s="171" t="str">
        <f t="shared" si="31"/>
        <v/>
      </c>
      <c r="E985" s="199" t="str">
        <f>IF(F985&lt;&gt;"","Matchweek " &amp; FixtureCalc!AK982,"")</f>
        <v/>
      </c>
      <c r="F985" s="199" t="str">
        <f>FixtureCalc!AL982</f>
        <v/>
      </c>
      <c r="G985" s="289" t="str">
        <f>FixtureCalc!AM982</f>
        <v/>
      </c>
      <c r="H985" s="91"/>
      <c r="I985" s="171" t="str">
        <f t="shared" si="30"/>
        <v/>
      </c>
      <c r="J985" s="91"/>
      <c r="K985" s="294" t="str">
        <f>FixtureCalc!AN982</f>
        <v/>
      </c>
      <c r="L985" s="199" t="str">
        <f>IFERROR(INDEX(FixtureCalc!$AX$4:$AX$83,MATCH(FixtureCalc!AM982,FixtureCalc!$AW$4:$AW$83,0),1),"")</f>
        <v/>
      </c>
      <c r="M985" s="39"/>
    </row>
    <row r="986" spans="2:13" ht="20.100000000000001" customHeight="1" x14ac:dyDescent="0.25">
      <c r="B986" s="13"/>
      <c r="C986" s="98"/>
      <c r="D986" s="171" t="str">
        <f t="shared" si="31"/>
        <v/>
      </c>
      <c r="E986" s="199" t="str">
        <f>IF(F986&lt;&gt;"","Matchweek " &amp; FixtureCalc!AK983,"")</f>
        <v/>
      </c>
      <c r="F986" s="199" t="str">
        <f>FixtureCalc!AL983</f>
        <v/>
      </c>
      <c r="G986" s="289" t="str">
        <f>FixtureCalc!AM983</f>
        <v/>
      </c>
      <c r="H986" s="91"/>
      <c r="I986" s="171" t="str">
        <f t="shared" si="30"/>
        <v/>
      </c>
      <c r="J986" s="91"/>
      <c r="K986" s="294" t="str">
        <f>FixtureCalc!AN983</f>
        <v/>
      </c>
      <c r="L986" s="199" t="str">
        <f>IFERROR(INDEX(FixtureCalc!$AX$4:$AX$83,MATCH(FixtureCalc!AM983,FixtureCalc!$AW$4:$AW$83,0),1),"")</f>
        <v/>
      </c>
      <c r="M986" s="39"/>
    </row>
    <row r="987" spans="2:13" ht="20.100000000000001" customHeight="1" x14ac:dyDescent="0.25">
      <c r="B987" s="13"/>
      <c r="C987" s="98"/>
      <c r="D987" s="171" t="str">
        <f t="shared" si="31"/>
        <v/>
      </c>
      <c r="E987" s="199" t="str">
        <f>IF(F987&lt;&gt;"","Matchweek " &amp; FixtureCalc!AK984,"")</f>
        <v/>
      </c>
      <c r="F987" s="199" t="str">
        <f>FixtureCalc!AL984</f>
        <v/>
      </c>
      <c r="G987" s="289" t="str">
        <f>FixtureCalc!AM984</f>
        <v/>
      </c>
      <c r="H987" s="91"/>
      <c r="I987" s="171" t="str">
        <f t="shared" si="30"/>
        <v/>
      </c>
      <c r="J987" s="91"/>
      <c r="K987" s="294" t="str">
        <f>FixtureCalc!AN984</f>
        <v/>
      </c>
      <c r="L987" s="199" t="str">
        <f>IFERROR(INDEX(FixtureCalc!$AX$4:$AX$83,MATCH(FixtureCalc!AM984,FixtureCalc!$AW$4:$AW$83,0),1),"")</f>
        <v/>
      </c>
      <c r="M987" s="39"/>
    </row>
    <row r="988" spans="2:13" ht="20.100000000000001" customHeight="1" x14ac:dyDescent="0.25">
      <c r="B988" s="13"/>
      <c r="C988" s="98"/>
      <c r="D988" s="171" t="str">
        <f t="shared" si="31"/>
        <v/>
      </c>
      <c r="E988" s="199" t="str">
        <f>IF(F988&lt;&gt;"","Matchweek " &amp; FixtureCalc!AK985,"")</f>
        <v/>
      </c>
      <c r="F988" s="199" t="str">
        <f>FixtureCalc!AL985</f>
        <v/>
      </c>
      <c r="G988" s="289" t="str">
        <f>FixtureCalc!AM985</f>
        <v/>
      </c>
      <c r="H988" s="91"/>
      <c r="I988" s="171" t="str">
        <f t="shared" si="30"/>
        <v/>
      </c>
      <c r="J988" s="91"/>
      <c r="K988" s="294" t="str">
        <f>FixtureCalc!AN985</f>
        <v/>
      </c>
      <c r="L988" s="199" t="str">
        <f>IFERROR(INDEX(FixtureCalc!$AX$4:$AX$83,MATCH(FixtureCalc!AM985,FixtureCalc!$AW$4:$AW$83,0),1),"")</f>
        <v/>
      </c>
      <c r="M988" s="39"/>
    </row>
    <row r="989" spans="2:13" ht="20.100000000000001" customHeight="1" x14ac:dyDescent="0.25">
      <c r="B989" s="13"/>
      <c r="C989" s="98"/>
      <c r="D989" s="171" t="str">
        <f t="shared" si="31"/>
        <v/>
      </c>
      <c r="E989" s="199" t="str">
        <f>IF(F989&lt;&gt;"","Matchweek " &amp; FixtureCalc!AK986,"")</f>
        <v/>
      </c>
      <c r="F989" s="199" t="str">
        <f>FixtureCalc!AL986</f>
        <v/>
      </c>
      <c r="G989" s="289" t="str">
        <f>FixtureCalc!AM986</f>
        <v/>
      </c>
      <c r="H989" s="91"/>
      <c r="I989" s="171" t="str">
        <f t="shared" si="30"/>
        <v/>
      </c>
      <c r="J989" s="91"/>
      <c r="K989" s="294" t="str">
        <f>FixtureCalc!AN986</f>
        <v/>
      </c>
      <c r="L989" s="199" t="str">
        <f>IFERROR(INDEX(FixtureCalc!$AX$4:$AX$83,MATCH(FixtureCalc!AM986,FixtureCalc!$AW$4:$AW$83,0),1),"")</f>
        <v/>
      </c>
      <c r="M989" s="39"/>
    </row>
    <row r="990" spans="2:13" ht="20.100000000000001" customHeight="1" x14ac:dyDescent="0.25">
      <c r="B990" s="13"/>
      <c r="C990" s="98"/>
      <c r="D990" s="171" t="str">
        <f t="shared" si="31"/>
        <v/>
      </c>
      <c r="E990" s="199" t="str">
        <f>IF(F990&lt;&gt;"","Matchweek " &amp; FixtureCalc!AK987,"")</f>
        <v/>
      </c>
      <c r="F990" s="199" t="str">
        <f>FixtureCalc!AL987</f>
        <v/>
      </c>
      <c r="G990" s="289" t="str">
        <f>FixtureCalc!AM987</f>
        <v/>
      </c>
      <c r="H990" s="91"/>
      <c r="I990" s="171" t="str">
        <f t="shared" si="30"/>
        <v/>
      </c>
      <c r="J990" s="91"/>
      <c r="K990" s="294" t="str">
        <f>FixtureCalc!AN987</f>
        <v/>
      </c>
      <c r="L990" s="199" t="str">
        <f>IFERROR(INDEX(FixtureCalc!$AX$4:$AX$83,MATCH(FixtureCalc!AM987,FixtureCalc!$AW$4:$AW$83,0),1),"")</f>
        <v/>
      </c>
      <c r="M990" s="39"/>
    </row>
    <row r="991" spans="2:13" ht="20.100000000000001" customHeight="1" x14ac:dyDescent="0.25">
      <c r="B991" s="13"/>
      <c r="C991" s="98"/>
      <c r="D991" s="171" t="str">
        <f t="shared" si="31"/>
        <v/>
      </c>
      <c r="E991" s="199" t="str">
        <f>IF(F991&lt;&gt;"","Matchweek " &amp; FixtureCalc!AK988,"")</f>
        <v/>
      </c>
      <c r="F991" s="199" t="str">
        <f>FixtureCalc!AL988</f>
        <v/>
      </c>
      <c r="G991" s="289" t="str">
        <f>FixtureCalc!AM988</f>
        <v/>
      </c>
      <c r="H991" s="91"/>
      <c r="I991" s="171" t="str">
        <f t="shared" si="30"/>
        <v/>
      </c>
      <c r="J991" s="91"/>
      <c r="K991" s="294" t="str">
        <f>FixtureCalc!AN988</f>
        <v/>
      </c>
      <c r="L991" s="199" t="str">
        <f>IFERROR(INDEX(FixtureCalc!$AX$4:$AX$83,MATCH(FixtureCalc!AM988,FixtureCalc!$AW$4:$AW$83,0),1),"")</f>
        <v/>
      </c>
      <c r="M991" s="39"/>
    </row>
    <row r="992" spans="2:13" ht="20.100000000000001" customHeight="1" x14ac:dyDescent="0.25">
      <c r="B992" s="13"/>
      <c r="C992" s="98"/>
      <c r="D992" s="171" t="str">
        <f t="shared" si="31"/>
        <v/>
      </c>
      <c r="E992" s="199" t="str">
        <f>IF(F992&lt;&gt;"","Matchweek " &amp; FixtureCalc!AK989,"")</f>
        <v/>
      </c>
      <c r="F992" s="199" t="str">
        <f>FixtureCalc!AL989</f>
        <v/>
      </c>
      <c r="G992" s="289" t="str">
        <f>FixtureCalc!AM989</f>
        <v/>
      </c>
      <c r="H992" s="91"/>
      <c r="I992" s="171" t="str">
        <f t="shared" si="30"/>
        <v/>
      </c>
      <c r="J992" s="91"/>
      <c r="K992" s="294" t="str">
        <f>FixtureCalc!AN989</f>
        <v/>
      </c>
      <c r="L992" s="199" t="str">
        <f>IFERROR(INDEX(FixtureCalc!$AX$4:$AX$83,MATCH(FixtureCalc!AM989,FixtureCalc!$AW$4:$AW$83,0),1),"")</f>
        <v/>
      </c>
      <c r="M992" s="39"/>
    </row>
    <row r="993" spans="2:13" ht="20.100000000000001" customHeight="1" x14ac:dyDescent="0.25">
      <c r="B993" s="13"/>
      <c r="C993" s="98"/>
      <c r="D993" s="171" t="str">
        <f t="shared" si="31"/>
        <v/>
      </c>
      <c r="E993" s="199" t="str">
        <f>IF(F993&lt;&gt;"","Matchweek " &amp; FixtureCalc!AK990,"")</f>
        <v/>
      </c>
      <c r="F993" s="199" t="str">
        <f>FixtureCalc!AL990</f>
        <v/>
      </c>
      <c r="G993" s="289" t="str">
        <f>FixtureCalc!AM990</f>
        <v/>
      </c>
      <c r="H993" s="91"/>
      <c r="I993" s="171" t="str">
        <f t="shared" si="30"/>
        <v/>
      </c>
      <c r="J993" s="91"/>
      <c r="K993" s="294" t="str">
        <f>FixtureCalc!AN990</f>
        <v/>
      </c>
      <c r="L993" s="199" t="str">
        <f>IFERROR(INDEX(FixtureCalc!$AX$4:$AX$83,MATCH(FixtureCalc!AM990,FixtureCalc!$AW$4:$AW$83,0),1),"")</f>
        <v/>
      </c>
      <c r="M993" s="39"/>
    </row>
    <row r="994" spans="2:13" ht="20.100000000000001" customHeight="1" x14ac:dyDescent="0.25">
      <c r="B994" s="13"/>
      <c r="C994" s="98"/>
      <c r="D994" s="171" t="str">
        <f t="shared" si="31"/>
        <v/>
      </c>
      <c r="E994" s="199" t="str">
        <f>IF(F994&lt;&gt;"","Matchweek " &amp; FixtureCalc!AK991,"")</f>
        <v/>
      </c>
      <c r="F994" s="199" t="str">
        <f>FixtureCalc!AL991</f>
        <v/>
      </c>
      <c r="G994" s="289" t="str">
        <f>FixtureCalc!AM991</f>
        <v/>
      </c>
      <c r="H994" s="91"/>
      <c r="I994" s="171" t="str">
        <f t="shared" si="30"/>
        <v/>
      </c>
      <c r="J994" s="91"/>
      <c r="K994" s="294" t="str">
        <f>FixtureCalc!AN991</f>
        <v/>
      </c>
      <c r="L994" s="199" t="str">
        <f>IFERROR(INDEX(FixtureCalc!$AX$4:$AX$83,MATCH(FixtureCalc!AM991,FixtureCalc!$AW$4:$AW$83,0),1),"")</f>
        <v/>
      </c>
      <c r="M994" s="39"/>
    </row>
    <row r="995" spans="2:13" ht="20.100000000000001" customHeight="1" x14ac:dyDescent="0.25">
      <c r="B995" s="13"/>
      <c r="C995" s="98"/>
      <c r="D995" s="171" t="str">
        <f t="shared" si="31"/>
        <v/>
      </c>
      <c r="E995" s="199" t="str">
        <f>IF(F995&lt;&gt;"","Matchweek " &amp; FixtureCalc!AK992,"")</f>
        <v/>
      </c>
      <c r="F995" s="199" t="str">
        <f>FixtureCalc!AL992</f>
        <v/>
      </c>
      <c r="G995" s="289" t="str">
        <f>FixtureCalc!AM992</f>
        <v/>
      </c>
      <c r="H995" s="91"/>
      <c r="I995" s="171" t="str">
        <f t="shared" si="30"/>
        <v/>
      </c>
      <c r="J995" s="91"/>
      <c r="K995" s="294" t="str">
        <f>FixtureCalc!AN992</f>
        <v/>
      </c>
      <c r="L995" s="199" t="str">
        <f>IFERROR(INDEX(FixtureCalc!$AX$4:$AX$83,MATCH(FixtureCalc!AM992,FixtureCalc!$AW$4:$AW$83,0),1),"")</f>
        <v/>
      </c>
      <c r="M995" s="39"/>
    </row>
    <row r="996" spans="2:13" ht="20.100000000000001" customHeight="1" x14ac:dyDescent="0.25">
      <c r="B996" s="13"/>
      <c r="C996" s="98"/>
      <c r="D996" s="171" t="str">
        <f t="shared" si="31"/>
        <v/>
      </c>
      <c r="E996" s="199" t="str">
        <f>IF(F996&lt;&gt;"","Matchweek " &amp; FixtureCalc!AK993,"")</f>
        <v/>
      </c>
      <c r="F996" s="199" t="str">
        <f>FixtureCalc!AL993</f>
        <v/>
      </c>
      <c r="G996" s="289" t="str">
        <f>FixtureCalc!AM993</f>
        <v/>
      </c>
      <c r="H996" s="91"/>
      <c r="I996" s="171" t="str">
        <f t="shared" si="30"/>
        <v/>
      </c>
      <c r="J996" s="91"/>
      <c r="K996" s="294" t="str">
        <f>FixtureCalc!AN993</f>
        <v/>
      </c>
      <c r="L996" s="199" t="str">
        <f>IFERROR(INDEX(FixtureCalc!$AX$4:$AX$83,MATCH(FixtureCalc!AM993,FixtureCalc!$AW$4:$AW$83,0),1),"")</f>
        <v/>
      </c>
      <c r="M996" s="39"/>
    </row>
    <row r="997" spans="2:13" ht="20.100000000000001" customHeight="1" x14ac:dyDescent="0.25">
      <c r="B997" s="13"/>
      <c r="C997" s="98"/>
      <c r="D997" s="171" t="str">
        <f t="shared" si="31"/>
        <v/>
      </c>
      <c r="E997" s="199" t="str">
        <f>IF(F997&lt;&gt;"","Matchweek " &amp; FixtureCalc!AK994,"")</f>
        <v/>
      </c>
      <c r="F997" s="199" t="str">
        <f>FixtureCalc!AL994</f>
        <v/>
      </c>
      <c r="G997" s="289" t="str">
        <f>FixtureCalc!AM994</f>
        <v/>
      </c>
      <c r="H997" s="91"/>
      <c r="I997" s="171" t="str">
        <f t="shared" si="30"/>
        <v/>
      </c>
      <c r="J997" s="91"/>
      <c r="K997" s="294" t="str">
        <f>FixtureCalc!AN994</f>
        <v/>
      </c>
      <c r="L997" s="199" t="str">
        <f>IFERROR(INDEX(FixtureCalc!$AX$4:$AX$83,MATCH(FixtureCalc!AM994,FixtureCalc!$AW$4:$AW$83,0),1),"")</f>
        <v/>
      </c>
      <c r="M997" s="39"/>
    </row>
    <row r="998" spans="2:13" ht="20.100000000000001" customHeight="1" x14ac:dyDescent="0.25">
      <c r="B998" s="13"/>
      <c r="C998" s="98"/>
      <c r="D998" s="171" t="str">
        <f t="shared" si="31"/>
        <v/>
      </c>
      <c r="E998" s="199" t="str">
        <f>IF(F998&lt;&gt;"","Matchweek " &amp; FixtureCalc!AK995,"")</f>
        <v/>
      </c>
      <c r="F998" s="199" t="str">
        <f>FixtureCalc!AL995</f>
        <v/>
      </c>
      <c r="G998" s="289" t="str">
        <f>FixtureCalc!AM995</f>
        <v/>
      </c>
      <c r="H998" s="91"/>
      <c r="I998" s="171" t="str">
        <f t="shared" si="30"/>
        <v/>
      </c>
      <c r="J998" s="91"/>
      <c r="K998" s="294" t="str">
        <f>FixtureCalc!AN995</f>
        <v/>
      </c>
      <c r="L998" s="199" t="str">
        <f>IFERROR(INDEX(FixtureCalc!$AX$4:$AX$83,MATCH(FixtureCalc!AM995,FixtureCalc!$AW$4:$AW$83,0),1),"")</f>
        <v/>
      </c>
      <c r="M998" s="39"/>
    </row>
    <row r="999" spans="2:13" ht="20.100000000000001" customHeight="1" x14ac:dyDescent="0.25">
      <c r="B999" s="13"/>
      <c r="C999" s="98"/>
      <c r="D999" s="171" t="str">
        <f t="shared" si="31"/>
        <v/>
      </c>
      <c r="E999" s="199" t="str">
        <f>IF(F999&lt;&gt;"","Matchweek " &amp; FixtureCalc!AK996,"")</f>
        <v/>
      </c>
      <c r="F999" s="199" t="str">
        <f>FixtureCalc!AL996</f>
        <v/>
      </c>
      <c r="G999" s="289" t="str">
        <f>FixtureCalc!AM996</f>
        <v/>
      </c>
      <c r="H999" s="91"/>
      <c r="I999" s="171" t="str">
        <f t="shared" si="30"/>
        <v/>
      </c>
      <c r="J999" s="91"/>
      <c r="K999" s="294" t="str">
        <f>FixtureCalc!AN996</f>
        <v/>
      </c>
      <c r="L999" s="199" t="str">
        <f>IFERROR(INDEX(FixtureCalc!$AX$4:$AX$83,MATCH(FixtureCalc!AM996,FixtureCalc!$AW$4:$AW$83,0),1),"")</f>
        <v/>
      </c>
      <c r="M999" s="39"/>
    </row>
    <row r="1000" spans="2:13" ht="20.100000000000001" customHeight="1" x14ac:dyDescent="0.25">
      <c r="B1000" s="13"/>
      <c r="C1000" s="98"/>
      <c r="D1000" s="171" t="str">
        <f t="shared" si="31"/>
        <v/>
      </c>
      <c r="E1000" s="199" t="str">
        <f>IF(F1000&lt;&gt;"","Matchweek " &amp; FixtureCalc!AK997,"")</f>
        <v/>
      </c>
      <c r="F1000" s="199" t="str">
        <f>FixtureCalc!AL997</f>
        <v/>
      </c>
      <c r="G1000" s="289" t="str">
        <f>FixtureCalc!AM997</f>
        <v/>
      </c>
      <c r="H1000" s="91"/>
      <c r="I1000" s="171" t="str">
        <f t="shared" si="30"/>
        <v/>
      </c>
      <c r="J1000" s="91"/>
      <c r="K1000" s="294" t="str">
        <f>FixtureCalc!AN997</f>
        <v/>
      </c>
      <c r="L1000" s="199" t="str">
        <f>IFERROR(INDEX(FixtureCalc!$AX$4:$AX$83,MATCH(FixtureCalc!AM997,FixtureCalc!$AW$4:$AW$83,0),1),"")</f>
        <v/>
      </c>
      <c r="M1000" s="39"/>
    </row>
    <row r="1001" spans="2:13" ht="20.100000000000001" customHeight="1" x14ac:dyDescent="0.25">
      <c r="B1001" s="13"/>
      <c r="C1001" s="98"/>
      <c r="D1001" s="171" t="str">
        <f t="shared" si="31"/>
        <v/>
      </c>
      <c r="E1001" s="199" t="str">
        <f>IF(F1001&lt;&gt;"","Matchweek " &amp; FixtureCalc!AK998,"")</f>
        <v/>
      </c>
      <c r="F1001" s="199" t="str">
        <f>FixtureCalc!AL998</f>
        <v/>
      </c>
      <c r="G1001" s="289" t="str">
        <f>FixtureCalc!AM998</f>
        <v/>
      </c>
      <c r="H1001" s="91"/>
      <c r="I1001" s="171" t="str">
        <f t="shared" si="30"/>
        <v/>
      </c>
      <c r="J1001" s="91"/>
      <c r="K1001" s="294" t="str">
        <f>FixtureCalc!AN998</f>
        <v/>
      </c>
      <c r="L1001" s="199" t="str">
        <f>IFERROR(INDEX(FixtureCalc!$AX$4:$AX$83,MATCH(FixtureCalc!AM998,FixtureCalc!$AW$4:$AW$83,0),1),"")</f>
        <v/>
      </c>
      <c r="M1001" s="39"/>
    </row>
    <row r="1002" spans="2:13" ht="20.100000000000001" customHeight="1" x14ac:dyDescent="0.25">
      <c r="B1002" s="13"/>
      <c r="C1002" s="98"/>
      <c r="D1002" s="171" t="str">
        <f t="shared" si="31"/>
        <v/>
      </c>
      <c r="E1002" s="199" t="str">
        <f>IF(F1002&lt;&gt;"","Matchweek " &amp; FixtureCalc!AK999,"")</f>
        <v/>
      </c>
      <c r="F1002" s="199" t="str">
        <f>FixtureCalc!AL999</f>
        <v/>
      </c>
      <c r="G1002" s="289" t="str">
        <f>FixtureCalc!AM999</f>
        <v/>
      </c>
      <c r="H1002" s="91"/>
      <c r="I1002" s="171" t="str">
        <f t="shared" si="30"/>
        <v/>
      </c>
      <c r="J1002" s="91"/>
      <c r="K1002" s="294" t="str">
        <f>FixtureCalc!AN999</f>
        <v/>
      </c>
      <c r="L1002" s="199" t="str">
        <f>IFERROR(INDEX(FixtureCalc!$AX$4:$AX$83,MATCH(FixtureCalc!AM999,FixtureCalc!$AW$4:$AW$83,0),1),"")</f>
        <v/>
      </c>
      <c r="M1002" s="39"/>
    </row>
    <row r="1003" spans="2:13" ht="20.100000000000001" customHeight="1" x14ac:dyDescent="0.25">
      <c r="B1003" s="13"/>
      <c r="C1003" s="98"/>
      <c r="D1003" s="171" t="str">
        <f t="shared" si="31"/>
        <v/>
      </c>
      <c r="E1003" s="199" t="str">
        <f>IF(F1003&lt;&gt;"","Matchweek " &amp; FixtureCalc!AK1000,"")</f>
        <v/>
      </c>
      <c r="F1003" s="199" t="str">
        <f>FixtureCalc!AL1000</f>
        <v/>
      </c>
      <c r="G1003" s="289" t="str">
        <f>FixtureCalc!AM1000</f>
        <v/>
      </c>
      <c r="H1003" s="91"/>
      <c r="I1003" s="171" t="str">
        <f t="shared" si="30"/>
        <v/>
      </c>
      <c r="J1003" s="91"/>
      <c r="K1003" s="294" t="str">
        <f>FixtureCalc!AN1000</f>
        <v/>
      </c>
      <c r="L1003" s="199" t="str">
        <f>IFERROR(INDEX(FixtureCalc!$AX$4:$AX$83,MATCH(FixtureCalc!AM1000,FixtureCalc!$AW$4:$AW$83,0),1),"")</f>
        <v/>
      </c>
      <c r="M1003" s="39"/>
    </row>
    <row r="1004" spans="2:13" ht="20.100000000000001" customHeight="1" x14ac:dyDescent="0.25">
      <c r="B1004" s="13"/>
      <c r="C1004" s="98"/>
      <c r="D1004" s="171" t="str">
        <f t="shared" si="31"/>
        <v/>
      </c>
      <c r="E1004" s="199" t="str">
        <f>IF(F1004&lt;&gt;"","Matchweek " &amp; FixtureCalc!AK1001,"")</f>
        <v/>
      </c>
      <c r="F1004" s="199" t="str">
        <f>FixtureCalc!AL1001</f>
        <v/>
      </c>
      <c r="G1004" s="289" t="str">
        <f>FixtureCalc!AM1001</f>
        <v/>
      </c>
      <c r="H1004" s="91"/>
      <c r="I1004" s="171" t="str">
        <f t="shared" si="30"/>
        <v/>
      </c>
      <c r="J1004" s="91"/>
      <c r="K1004" s="294" t="str">
        <f>FixtureCalc!AN1001</f>
        <v/>
      </c>
      <c r="L1004" s="199" t="str">
        <f>IFERROR(INDEX(FixtureCalc!$AX$4:$AX$83,MATCH(FixtureCalc!AM1001,FixtureCalc!$AW$4:$AW$83,0),1),"")</f>
        <v/>
      </c>
      <c r="M1004" s="39"/>
    </row>
    <row r="1005" spans="2:13" ht="20.100000000000001" customHeight="1" x14ac:dyDescent="0.25">
      <c r="B1005" s="13"/>
      <c r="C1005" s="98"/>
      <c r="D1005" s="171" t="str">
        <f t="shared" si="31"/>
        <v/>
      </c>
      <c r="E1005" s="199" t="str">
        <f>IF(F1005&lt;&gt;"","Matchweek " &amp; FixtureCalc!AK1002,"")</f>
        <v/>
      </c>
      <c r="F1005" s="199" t="str">
        <f>FixtureCalc!AL1002</f>
        <v/>
      </c>
      <c r="G1005" s="289" t="str">
        <f>FixtureCalc!AM1002</f>
        <v/>
      </c>
      <c r="H1005" s="91"/>
      <c r="I1005" s="171" t="str">
        <f t="shared" si="30"/>
        <v/>
      </c>
      <c r="J1005" s="91"/>
      <c r="K1005" s="294" t="str">
        <f>FixtureCalc!AN1002</f>
        <v/>
      </c>
      <c r="L1005" s="199" t="str">
        <f>IFERROR(INDEX(FixtureCalc!$AX$4:$AX$83,MATCH(FixtureCalc!AM1002,FixtureCalc!$AW$4:$AW$83,0),1),"")</f>
        <v/>
      </c>
      <c r="M1005" s="39"/>
    </row>
    <row r="1006" spans="2:13" ht="20.100000000000001" customHeight="1" x14ac:dyDescent="0.25">
      <c r="B1006" s="13"/>
      <c r="C1006" s="98"/>
      <c r="D1006" s="171" t="str">
        <f t="shared" si="31"/>
        <v/>
      </c>
      <c r="E1006" s="199" t="str">
        <f>IF(F1006&lt;&gt;"","Matchweek " &amp; FixtureCalc!AK1003,"")</f>
        <v/>
      </c>
      <c r="F1006" s="199" t="str">
        <f>FixtureCalc!AL1003</f>
        <v/>
      </c>
      <c r="G1006" s="289" t="str">
        <f>FixtureCalc!AM1003</f>
        <v/>
      </c>
      <c r="H1006" s="91"/>
      <c r="I1006" s="171" t="str">
        <f t="shared" si="30"/>
        <v/>
      </c>
      <c r="J1006" s="91"/>
      <c r="K1006" s="294" t="str">
        <f>FixtureCalc!AN1003</f>
        <v/>
      </c>
      <c r="L1006" s="199" t="str">
        <f>IFERROR(INDEX(FixtureCalc!$AX$4:$AX$83,MATCH(FixtureCalc!AM1003,FixtureCalc!$AW$4:$AW$83,0),1),"")</f>
        <v/>
      </c>
      <c r="M1006" s="39"/>
    </row>
    <row r="1007" spans="2:13" ht="20.100000000000001" customHeight="1" x14ac:dyDescent="0.25">
      <c r="B1007" s="13"/>
      <c r="C1007" s="98"/>
      <c r="D1007" s="171" t="str">
        <f t="shared" si="31"/>
        <v/>
      </c>
      <c r="E1007" s="199" t="str">
        <f>IF(F1007&lt;&gt;"","Matchweek " &amp; FixtureCalc!AK1004,"")</f>
        <v/>
      </c>
      <c r="F1007" s="199" t="str">
        <f>FixtureCalc!AL1004</f>
        <v/>
      </c>
      <c r="G1007" s="289" t="str">
        <f>FixtureCalc!AM1004</f>
        <v/>
      </c>
      <c r="H1007" s="91"/>
      <c r="I1007" s="171" t="str">
        <f t="shared" si="30"/>
        <v/>
      </c>
      <c r="J1007" s="91"/>
      <c r="K1007" s="294" t="str">
        <f>FixtureCalc!AN1004</f>
        <v/>
      </c>
      <c r="L1007" s="199" t="str">
        <f>IFERROR(INDEX(FixtureCalc!$AX$4:$AX$83,MATCH(FixtureCalc!AM1004,FixtureCalc!$AW$4:$AW$83,0),1),"")</f>
        <v/>
      </c>
      <c r="M1007" s="39"/>
    </row>
    <row r="1008" spans="2:13" ht="20.100000000000001" customHeight="1" x14ac:dyDescent="0.25">
      <c r="B1008" s="13"/>
      <c r="C1008" s="98"/>
      <c r="D1008" s="171" t="str">
        <f t="shared" si="31"/>
        <v/>
      </c>
      <c r="E1008" s="199" t="str">
        <f>IF(F1008&lt;&gt;"","Matchweek " &amp; FixtureCalc!AK1005,"")</f>
        <v/>
      </c>
      <c r="F1008" s="199" t="str">
        <f>FixtureCalc!AL1005</f>
        <v/>
      </c>
      <c r="G1008" s="289" t="str">
        <f>FixtureCalc!AM1005</f>
        <v/>
      </c>
      <c r="H1008" s="91"/>
      <c r="I1008" s="171" t="str">
        <f t="shared" si="30"/>
        <v/>
      </c>
      <c r="J1008" s="91"/>
      <c r="K1008" s="294" t="str">
        <f>FixtureCalc!AN1005</f>
        <v/>
      </c>
      <c r="L1008" s="199" t="str">
        <f>IFERROR(INDEX(FixtureCalc!$AX$4:$AX$83,MATCH(FixtureCalc!AM1005,FixtureCalc!$AW$4:$AW$83,0),1),"")</f>
        <v/>
      </c>
      <c r="M1008" s="39"/>
    </row>
    <row r="1009" spans="2:13" ht="20.100000000000001" customHeight="1" x14ac:dyDescent="0.25">
      <c r="B1009" s="13"/>
      <c r="C1009" s="98"/>
      <c r="D1009" s="171" t="str">
        <f t="shared" si="31"/>
        <v/>
      </c>
      <c r="E1009" s="199" t="str">
        <f>IF(F1009&lt;&gt;"","Matchweek " &amp; FixtureCalc!AK1006,"")</f>
        <v/>
      </c>
      <c r="F1009" s="199" t="str">
        <f>FixtureCalc!AL1006</f>
        <v/>
      </c>
      <c r="G1009" s="289" t="str">
        <f>FixtureCalc!AM1006</f>
        <v/>
      </c>
      <c r="H1009" s="91"/>
      <c r="I1009" s="171" t="str">
        <f t="shared" si="30"/>
        <v/>
      </c>
      <c r="J1009" s="91"/>
      <c r="K1009" s="294" t="str">
        <f>FixtureCalc!AN1006</f>
        <v/>
      </c>
      <c r="L1009" s="199" t="str">
        <f>IFERROR(INDEX(FixtureCalc!$AX$4:$AX$83,MATCH(FixtureCalc!AM1006,FixtureCalc!$AW$4:$AW$83,0),1),"")</f>
        <v/>
      </c>
      <c r="M1009" s="39"/>
    </row>
    <row r="1010" spans="2:13" ht="20.100000000000001" customHeight="1" x14ac:dyDescent="0.25">
      <c r="B1010" s="13"/>
      <c r="C1010" s="98"/>
      <c r="D1010" s="171" t="str">
        <f t="shared" si="31"/>
        <v/>
      </c>
      <c r="E1010" s="199" t="str">
        <f>IF(F1010&lt;&gt;"","Matchweek " &amp; FixtureCalc!AK1007,"")</f>
        <v/>
      </c>
      <c r="F1010" s="199" t="str">
        <f>FixtureCalc!AL1007</f>
        <v/>
      </c>
      <c r="G1010" s="289" t="str">
        <f>FixtureCalc!AM1007</f>
        <v/>
      </c>
      <c r="H1010" s="91"/>
      <c r="I1010" s="171" t="str">
        <f t="shared" si="30"/>
        <v/>
      </c>
      <c r="J1010" s="91"/>
      <c r="K1010" s="294" t="str">
        <f>FixtureCalc!AN1007</f>
        <v/>
      </c>
      <c r="L1010" s="199" t="str">
        <f>IFERROR(INDEX(FixtureCalc!$AX$4:$AX$83,MATCH(FixtureCalc!AM1007,FixtureCalc!$AW$4:$AW$83,0),1),"")</f>
        <v/>
      </c>
      <c r="M1010" s="39"/>
    </row>
    <row r="1011" spans="2:13" ht="20.100000000000001" customHeight="1" x14ac:dyDescent="0.25">
      <c r="B1011" s="13"/>
      <c r="C1011" s="98"/>
      <c r="D1011" s="171" t="str">
        <f t="shared" si="31"/>
        <v/>
      </c>
      <c r="E1011" s="199" t="str">
        <f>IF(F1011&lt;&gt;"","Matchweek " &amp; FixtureCalc!AK1008,"")</f>
        <v/>
      </c>
      <c r="F1011" s="199" t="str">
        <f>FixtureCalc!AL1008</f>
        <v/>
      </c>
      <c r="G1011" s="289" t="str">
        <f>FixtureCalc!AM1008</f>
        <v/>
      </c>
      <c r="H1011" s="91"/>
      <c r="I1011" s="171" t="str">
        <f t="shared" si="30"/>
        <v/>
      </c>
      <c r="J1011" s="91"/>
      <c r="K1011" s="294" t="str">
        <f>FixtureCalc!AN1008</f>
        <v/>
      </c>
      <c r="L1011" s="199" t="str">
        <f>IFERROR(INDEX(FixtureCalc!$AX$4:$AX$83,MATCH(FixtureCalc!AM1008,FixtureCalc!$AW$4:$AW$83,0),1),"")</f>
        <v/>
      </c>
      <c r="M1011" s="39"/>
    </row>
    <row r="1012" spans="2:13" ht="20.100000000000001" customHeight="1" x14ac:dyDescent="0.25">
      <c r="B1012" s="13"/>
      <c r="C1012" s="98"/>
      <c r="D1012" s="171" t="str">
        <f t="shared" si="31"/>
        <v/>
      </c>
      <c r="E1012" s="199" t="str">
        <f>IF(F1012&lt;&gt;"","Matchweek " &amp; FixtureCalc!AK1009,"")</f>
        <v/>
      </c>
      <c r="F1012" s="199" t="str">
        <f>FixtureCalc!AL1009</f>
        <v/>
      </c>
      <c r="G1012" s="289" t="str">
        <f>FixtureCalc!AM1009</f>
        <v/>
      </c>
      <c r="H1012" s="91"/>
      <c r="I1012" s="171" t="str">
        <f t="shared" si="30"/>
        <v/>
      </c>
      <c r="J1012" s="91"/>
      <c r="K1012" s="294" t="str">
        <f>FixtureCalc!AN1009</f>
        <v/>
      </c>
      <c r="L1012" s="199" t="str">
        <f>IFERROR(INDEX(FixtureCalc!$AX$4:$AX$83,MATCH(FixtureCalc!AM1009,FixtureCalc!$AW$4:$AW$83,0),1),"")</f>
        <v/>
      </c>
      <c r="M1012" s="39"/>
    </row>
    <row r="1013" spans="2:13" ht="20.100000000000001" customHeight="1" x14ac:dyDescent="0.25">
      <c r="B1013" s="13"/>
      <c r="C1013" s="98"/>
      <c r="D1013" s="171" t="str">
        <f t="shared" si="31"/>
        <v/>
      </c>
      <c r="E1013" s="199" t="str">
        <f>IF(F1013&lt;&gt;"","Matchweek " &amp; FixtureCalc!AK1010,"")</f>
        <v/>
      </c>
      <c r="F1013" s="199" t="str">
        <f>FixtureCalc!AL1010</f>
        <v/>
      </c>
      <c r="G1013" s="289" t="str">
        <f>FixtureCalc!AM1010</f>
        <v/>
      </c>
      <c r="H1013" s="91"/>
      <c r="I1013" s="171" t="str">
        <f t="shared" si="30"/>
        <v/>
      </c>
      <c r="J1013" s="91"/>
      <c r="K1013" s="294" t="str">
        <f>FixtureCalc!AN1010</f>
        <v/>
      </c>
      <c r="L1013" s="199" t="str">
        <f>IFERROR(INDEX(FixtureCalc!$AX$4:$AX$83,MATCH(FixtureCalc!AM1010,FixtureCalc!$AW$4:$AW$83,0),1),"")</f>
        <v/>
      </c>
      <c r="M1013" s="39"/>
    </row>
    <row r="1014" spans="2:13" ht="20.100000000000001" customHeight="1" x14ac:dyDescent="0.25">
      <c r="B1014" s="13"/>
      <c r="C1014" s="98"/>
      <c r="D1014" s="171" t="str">
        <f t="shared" si="31"/>
        <v/>
      </c>
      <c r="E1014" s="199" t="str">
        <f>IF(F1014&lt;&gt;"","Matchweek " &amp; FixtureCalc!AK1011,"")</f>
        <v/>
      </c>
      <c r="F1014" s="199" t="str">
        <f>FixtureCalc!AL1011</f>
        <v/>
      </c>
      <c r="G1014" s="289" t="str">
        <f>FixtureCalc!AM1011</f>
        <v/>
      </c>
      <c r="H1014" s="91"/>
      <c r="I1014" s="171" t="str">
        <f t="shared" si="30"/>
        <v/>
      </c>
      <c r="J1014" s="91"/>
      <c r="K1014" s="294" t="str">
        <f>FixtureCalc!AN1011</f>
        <v/>
      </c>
      <c r="L1014" s="199" t="str">
        <f>IFERROR(INDEX(FixtureCalc!$AX$4:$AX$83,MATCH(FixtureCalc!AM1011,FixtureCalc!$AW$4:$AW$83,0),1),"")</f>
        <v/>
      </c>
      <c r="M1014" s="39"/>
    </row>
    <row r="1015" spans="2:13" ht="20.100000000000001" customHeight="1" x14ac:dyDescent="0.25">
      <c r="B1015" s="13"/>
      <c r="C1015" s="98"/>
      <c r="D1015" s="171" t="str">
        <f t="shared" si="31"/>
        <v/>
      </c>
      <c r="E1015" s="199" t="str">
        <f>IF(F1015&lt;&gt;"","Matchweek " &amp; FixtureCalc!AK1012,"")</f>
        <v/>
      </c>
      <c r="F1015" s="199" t="str">
        <f>FixtureCalc!AL1012</f>
        <v/>
      </c>
      <c r="G1015" s="289" t="str">
        <f>FixtureCalc!AM1012</f>
        <v/>
      </c>
      <c r="H1015" s="91"/>
      <c r="I1015" s="171" t="str">
        <f t="shared" si="30"/>
        <v/>
      </c>
      <c r="J1015" s="91"/>
      <c r="K1015" s="294" t="str">
        <f>FixtureCalc!AN1012</f>
        <v/>
      </c>
      <c r="L1015" s="199" t="str">
        <f>IFERROR(INDEX(FixtureCalc!$AX$4:$AX$83,MATCH(FixtureCalc!AM1012,FixtureCalc!$AW$4:$AW$83,0),1),"")</f>
        <v/>
      </c>
      <c r="M1015" s="39"/>
    </row>
    <row r="1016" spans="2:13" ht="20.100000000000001" customHeight="1" x14ac:dyDescent="0.25">
      <c r="B1016" s="13"/>
      <c r="C1016" s="98"/>
      <c r="D1016" s="171" t="str">
        <f t="shared" si="31"/>
        <v/>
      </c>
      <c r="E1016" s="199" t="str">
        <f>IF(F1016&lt;&gt;"","Matchweek " &amp; FixtureCalc!AK1013,"")</f>
        <v/>
      </c>
      <c r="F1016" s="199" t="str">
        <f>FixtureCalc!AL1013</f>
        <v/>
      </c>
      <c r="G1016" s="289" t="str">
        <f>FixtureCalc!AM1013</f>
        <v/>
      </c>
      <c r="H1016" s="91"/>
      <c r="I1016" s="171" t="str">
        <f t="shared" si="30"/>
        <v/>
      </c>
      <c r="J1016" s="91"/>
      <c r="K1016" s="294" t="str">
        <f>FixtureCalc!AN1013</f>
        <v/>
      </c>
      <c r="L1016" s="199" t="str">
        <f>IFERROR(INDEX(FixtureCalc!$AX$4:$AX$83,MATCH(FixtureCalc!AM1013,FixtureCalc!$AW$4:$AW$83,0),1),"")</f>
        <v/>
      </c>
      <c r="M1016" s="39"/>
    </row>
    <row r="1017" spans="2:13" ht="20.100000000000001" customHeight="1" x14ac:dyDescent="0.25">
      <c r="B1017" s="13"/>
      <c r="C1017" s="98"/>
      <c r="D1017" s="171" t="str">
        <f t="shared" si="31"/>
        <v/>
      </c>
      <c r="E1017" s="199" t="str">
        <f>IF(F1017&lt;&gt;"","Matchweek " &amp; FixtureCalc!AK1014,"")</f>
        <v/>
      </c>
      <c r="F1017" s="199" t="str">
        <f>FixtureCalc!AL1014</f>
        <v/>
      </c>
      <c r="G1017" s="289" t="str">
        <f>FixtureCalc!AM1014</f>
        <v/>
      </c>
      <c r="H1017" s="91"/>
      <c r="I1017" s="171" t="str">
        <f t="shared" si="30"/>
        <v/>
      </c>
      <c r="J1017" s="91"/>
      <c r="K1017" s="294" t="str">
        <f>FixtureCalc!AN1014</f>
        <v/>
      </c>
      <c r="L1017" s="199" t="str">
        <f>IFERROR(INDEX(FixtureCalc!$AX$4:$AX$83,MATCH(FixtureCalc!AM1014,FixtureCalc!$AW$4:$AW$83,0),1),"")</f>
        <v/>
      </c>
      <c r="M1017" s="39"/>
    </row>
    <row r="1018" spans="2:13" ht="20.100000000000001" customHeight="1" x14ac:dyDescent="0.25">
      <c r="B1018" s="13"/>
      <c r="C1018" s="98"/>
      <c r="D1018" s="171" t="str">
        <f t="shared" si="31"/>
        <v/>
      </c>
      <c r="E1018" s="199" t="str">
        <f>IF(F1018&lt;&gt;"","Matchweek " &amp; FixtureCalc!AK1015,"")</f>
        <v/>
      </c>
      <c r="F1018" s="199" t="str">
        <f>FixtureCalc!AL1015</f>
        <v/>
      </c>
      <c r="G1018" s="289" t="str">
        <f>FixtureCalc!AM1015</f>
        <v/>
      </c>
      <c r="H1018" s="91"/>
      <c r="I1018" s="171" t="str">
        <f t="shared" si="30"/>
        <v/>
      </c>
      <c r="J1018" s="91"/>
      <c r="K1018" s="294" t="str">
        <f>FixtureCalc!AN1015</f>
        <v/>
      </c>
      <c r="L1018" s="199" t="str">
        <f>IFERROR(INDEX(FixtureCalc!$AX$4:$AX$83,MATCH(FixtureCalc!AM1015,FixtureCalc!$AW$4:$AW$83,0),1),"")</f>
        <v/>
      </c>
      <c r="M1018" s="39"/>
    </row>
    <row r="1019" spans="2:13" ht="20.100000000000001" customHeight="1" x14ac:dyDescent="0.25">
      <c r="B1019" s="13"/>
      <c r="C1019" s="98"/>
      <c r="D1019" s="171" t="str">
        <f t="shared" si="31"/>
        <v/>
      </c>
      <c r="E1019" s="199" t="str">
        <f>IF(F1019&lt;&gt;"","Matchweek " &amp; FixtureCalc!AK1016,"")</f>
        <v/>
      </c>
      <c r="F1019" s="199" t="str">
        <f>FixtureCalc!AL1016</f>
        <v/>
      </c>
      <c r="G1019" s="289" t="str">
        <f>FixtureCalc!AM1016</f>
        <v/>
      </c>
      <c r="H1019" s="91"/>
      <c r="I1019" s="171" t="str">
        <f t="shared" si="30"/>
        <v/>
      </c>
      <c r="J1019" s="91"/>
      <c r="K1019" s="294" t="str">
        <f>FixtureCalc!AN1016</f>
        <v/>
      </c>
      <c r="L1019" s="199" t="str">
        <f>IFERROR(INDEX(FixtureCalc!$AX$4:$AX$83,MATCH(FixtureCalc!AM1016,FixtureCalc!$AW$4:$AW$83,0),1),"")</f>
        <v/>
      </c>
      <c r="M1019" s="39"/>
    </row>
    <row r="1020" spans="2:13" ht="20.100000000000001" customHeight="1" x14ac:dyDescent="0.25">
      <c r="B1020" s="13"/>
      <c r="C1020" s="98"/>
      <c r="D1020" s="171" t="str">
        <f t="shared" si="31"/>
        <v/>
      </c>
      <c r="E1020" s="199" t="str">
        <f>IF(F1020&lt;&gt;"","Matchweek " &amp; FixtureCalc!AK1017,"")</f>
        <v/>
      </c>
      <c r="F1020" s="199" t="str">
        <f>FixtureCalc!AL1017</f>
        <v/>
      </c>
      <c r="G1020" s="289" t="str">
        <f>FixtureCalc!AM1017</f>
        <v/>
      </c>
      <c r="H1020" s="91"/>
      <c r="I1020" s="171" t="str">
        <f t="shared" si="30"/>
        <v/>
      </c>
      <c r="J1020" s="91"/>
      <c r="K1020" s="294" t="str">
        <f>FixtureCalc!AN1017</f>
        <v/>
      </c>
      <c r="L1020" s="199" t="str">
        <f>IFERROR(INDEX(FixtureCalc!$AX$4:$AX$83,MATCH(FixtureCalc!AM1017,FixtureCalc!$AW$4:$AW$83,0),1),"")</f>
        <v/>
      </c>
      <c r="M1020" s="39"/>
    </row>
    <row r="1021" spans="2:13" ht="20.100000000000001" customHeight="1" x14ac:dyDescent="0.25">
      <c r="B1021" s="13"/>
      <c r="C1021" s="98"/>
      <c r="D1021" s="171" t="str">
        <f t="shared" si="31"/>
        <v/>
      </c>
      <c r="E1021" s="199" t="str">
        <f>IF(F1021&lt;&gt;"","Matchweek " &amp; FixtureCalc!AK1018,"")</f>
        <v/>
      </c>
      <c r="F1021" s="199" t="str">
        <f>FixtureCalc!AL1018</f>
        <v/>
      </c>
      <c r="G1021" s="289" t="str">
        <f>FixtureCalc!AM1018</f>
        <v/>
      </c>
      <c r="H1021" s="91"/>
      <c r="I1021" s="171" t="str">
        <f t="shared" si="30"/>
        <v/>
      </c>
      <c r="J1021" s="91"/>
      <c r="K1021" s="294" t="str">
        <f>FixtureCalc!AN1018</f>
        <v/>
      </c>
      <c r="L1021" s="199" t="str">
        <f>IFERROR(INDEX(FixtureCalc!$AX$4:$AX$83,MATCH(FixtureCalc!AM1018,FixtureCalc!$AW$4:$AW$83,0),1),"")</f>
        <v/>
      </c>
      <c r="M1021" s="39"/>
    </row>
    <row r="1022" spans="2:13" ht="20.100000000000001" customHeight="1" x14ac:dyDescent="0.25">
      <c r="B1022" s="13"/>
      <c r="C1022" s="98"/>
      <c r="D1022" s="171" t="str">
        <f t="shared" si="31"/>
        <v/>
      </c>
      <c r="E1022" s="199" t="str">
        <f>IF(F1022&lt;&gt;"","Matchweek " &amp; FixtureCalc!AK1019,"")</f>
        <v/>
      </c>
      <c r="F1022" s="199" t="str">
        <f>FixtureCalc!AL1019</f>
        <v/>
      </c>
      <c r="G1022" s="289" t="str">
        <f>FixtureCalc!AM1019</f>
        <v/>
      </c>
      <c r="H1022" s="91"/>
      <c r="I1022" s="171" t="str">
        <f t="shared" si="30"/>
        <v/>
      </c>
      <c r="J1022" s="91"/>
      <c r="K1022" s="294" t="str">
        <f>FixtureCalc!AN1019</f>
        <v/>
      </c>
      <c r="L1022" s="199" t="str">
        <f>IFERROR(INDEX(FixtureCalc!$AX$4:$AX$83,MATCH(FixtureCalc!AM1019,FixtureCalc!$AW$4:$AW$83,0),1),"")</f>
        <v/>
      </c>
      <c r="M1022" s="39"/>
    </row>
    <row r="1023" spans="2:13" ht="20.100000000000001" customHeight="1" x14ac:dyDescent="0.25">
      <c r="B1023" s="13"/>
      <c r="C1023" s="98"/>
      <c r="D1023" s="171" t="str">
        <f t="shared" si="31"/>
        <v/>
      </c>
      <c r="E1023" s="199" t="str">
        <f>IF(F1023&lt;&gt;"","Matchweek " &amp; FixtureCalc!AK1020,"")</f>
        <v/>
      </c>
      <c r="F1023" s="199" t="str">
        <f>FixtureCalc!AL1020</f>
        <v/>
      </c>
      <c r="G1023" s="289" t="str">
        <f>FixtureCalc!AM1020</f>
        <v/>
      </c>
      <c r="H1023" s="91"/>
      <c r="I1023" s="171" t="str">
        <f t="shared" si="30"/>
        <v/>
      </c>
      <c r="J1023" s="91"/>
      <c r="K1023" s="294" t="str">
        <f>FixtureCalc!AN1020</f>
        <v/>
      </c>
      <c r="L1023" s="199" t="str">
        <f>IFERROR(INDEX(FixtureCalc!$AX$4:$AX$83,MATCH(FixtureCalc!AM1020,FixtureCalc!$AW$4:$AW$83,0),1),"")</f>
        <v/>
      </c>
      <c r="M1023" s="39"/>
    </row>
    <row r="1024" spans="2:13" ht="20.100000000000001" customHeight="1" x14ac:dyDescent="0.25">
      <c r="B1024" s="13"/>
      <c r="C1024" s="98"/>
      <c r="D1024" s="171" t="str">
        <f t="shared" si="31"/>
        <v/>
      </c>
      <c r="E1024" s="199" t="str">
        <f>IF(F1024&lt;&gt;"","Matchweek " &amp; FixtureCalc!AK1021,"")</f>
        <v/>
      </c>
      <c r="F1024" s="199" t="str">
        <f>FixtureCalc!AL1021</f>
        <v/>
      </c>
      <c r="G1024" s="289" t="str">
        <f>FixtureCalc!AM1021</f>
        <v/>
      </c>
      <c r="H1024" s="91"/>
      <c r="I1024" s="171" t="str">
        <f t="shared" si="30"/>
        <v/>
      </c>
      <c r="J1024" s="91"/>
      <c r="K1024" s="294" t="str">
        <f>FixtureCalc!AN1021</f>
        <v/>
      </c>
      <c r="L1024" s="199" t="str">
        <f>IFERROR(INDEX(FixtureCalc!$AX$4:$AX$83,MATCH(FixtureCalc!AM1021,FixtureCalc!$AW$4:$AW$83,0),1),"")</f>
        <v/>
      </c>
      <c r="M1024" s="39"/>
    </row>
    <row r="1025" spans="2:13" ht="20.100000000000001" customHeight="1" x14ac:dyDescent="0.25">
      <c r="B1025" s="13"/>
      <c r="C1025" s="98"/>
      <c r="D1025" s="171" t="str">
        <f t="shared" si="31"/>
        <v/>
      </c>
      <c r="E1025" s="199" t="str">
        <f>IF(F1025&lt;&gt;"","Matchweek " &amp; FixtureCalc!AK1022,"")</f>
        <v/>
      </c>
      <c r="F1025" s="199" t="str">
        <f>FixtureCalc!AL1022</f>
        <v/>
      </c>
      <c r="G1025" s="289" t="str">
        <f>FixtureCalc!AM1022</f>
        <v/>
      </c>
      <c r="H1025" s="91"/>
      <c r="I1025" s="171" t="str">
        <f t="shared" si="30"/>
        <v/>
      </c>
      <c r="J1025" s="91"/>
      <c r="K1025" s="294" t="str">
        <f>FixtureCalc!AN1022</f>
        <v/>
      </c>
      <c r="L1025" s="199" t="str">
        <f>IFERROR(INDEX(FixtureCalc!$AX$4:$AX$83,MATCH(FixtureCalc!AM1022,FixtureCalc!$AW$4:$AW$83,0),1),"")</f>
        <v/>
      </c>
      <c r="M1025" s="39"/>
    </row>
    <row r="1026" spans="2:13" ht="20.100000000000001" customHeight="1" x14ac:dyDescent="0.25">
      <c r="B1026" s="13"/>
      <c r="C1026" s="98"/>
      <c r="D1026" s="171" t="str">
        <f t="shared" si="31"/>
        <v/>
      </c>
      <c r="E1026" s="199" t="str">
        <f>IF(F1026&lt;&gt;"","Matchweek " &amp; FixtureCalc!AK1023,"")</f>
        <v/>
      </c>
      <c r="F1026" s="199" t="str">
        <f>FixtureCalc!AL1023</f>
        <v/>
      </c>
      <c r="G1026" s="289" t="str">
        <f>FixtureCalc!AM1023</f>
        <v/>
      </c>
      <c r="H1026" s="91"/>
      <c r="I1026" s="171" t="str">
        <f t="shared" si="30"/>
        <v/>
      </c>
      <c r="J1026" s="91"/>
      <c r="K1026" s="294" t="str">
        <f>FixtureCalc!AN1023</f>
        <v/>
      </c>
      <c r="L1026" s="199" t="str">
        <f>IFERROR(INDEX(FixtureCalc!$AX$4:$AX$83,MATCH(FixtureCalc!AM1023,FixtureCalc!$AW$4:$AW$83,0),1),"")</f>
        <v/>
      </c>
      <c r="M1026" s="39"/>
    </row>
    <row r="1027" spans="2:13" ht="20.100000000000001" customHeight="1" x14ac:dyDescent="0.25">
      <c r="B1027" s="13"/>
      <c r="C1027" s="98"/>
      <c r="D1027" s="171" t="str">
        <f t="shared" si="31"/>
        <v/>
      </c>
      <c r="E1027" s="199" t="str">
        <f>IF(F1027&lt;&gt;"","Matchweek " &amp; FixtureCalc!AK1024,"")</f>
        <v/>
      </c>
      <c r="F1027" s="199" t="str">
        <f>FixtureCalc!AL1024</f>
        <v/>
      </c>
      <c r="G1027" s="289" t="str">
        <f>FixtureCalc!AM1024</f>
        <v/>
      </c>
      <c r="H1027" s="91"/>
      <c r="I1027" s="171" t="str">
        <f t="shared" si="30"/>
        <v/>
      </c>
      <c r="J1027" s="91"/>
      <c r="K1027" s="294" t="str">
        <f>FixtureCalc!AN1024</f>
        <v/>
      </c>
      <c r="L1027" s="199" t="str">
        <f>IFERROR(INDEX(FixtureCalc!$AX$4:$AX$83,MATCH(FixtureCalc!AM1024,FixtureCalc!$AW$4:$AW$83,0),1),"")</f>
        <v/>
      </c>
      <c r="M1027" s="39"/>
    </row>
    <row r="1028" spans="2:13" ht="20.100000000000001" customHeight="1" x14ac:dyDescent="0.25">
      <c r="B1028" s="13"/>
      <c r="C1028" s="98"/>
      <c r="D1028" s="171" t="str">
        <f t="shared" si="31"/>
        <v/>
      </c>
      <c r="E1028" s="199" t="str">
        <f>IF(F1028&lt;&gt;"","Matchweek " &amp; FixtureCalc!AK1025,"")</f>
        <v/>
      </c>
      <c r="F1028" s="199" t="str">
        <f>FixtureCalc!AL1025</f>
        <v/>
      </c>
      <c r="G1028" s="289" t="str">
        <f>FixtureCalc!AM1025</f>
        <v/>
      </c>
      <c r="H1028" s="91"/>
      <c r="I1028" s="171" t="str">
        <f t="shared" si="30"/>
        <v/>
      </c>
      <c r="J1028" s="91"/>
      <c r="K1028" s="294" t="str">
        <f>FixtureCalc!AN1025</f>
        <v/>
      </c>
      <c r="L1028" s="199" t="str">
        <f>IFERROR(INDEX(FixtureCalc!$AX$4:$AX$83,MATCH(FixtureCalc!AM1025,FixtureCalc!$AW$4:$AW$83,0),1),"")</f>
        <v/>
      </c>
      <c r="M1028" s="39"/>
    </row>
    <row r="1029" spans="2:13" ht="20.100000000000001" customHeight="1" x14ac:dyDescent="0.25">
      <c r="B1029" s="13"/>
      <c r="C1029" s="98"/>
      <c r="D1029" s="171" t="str">
        <f t="shared" si="31"/>
        <v/>
      </c>
      <c r="E1029" s="199" t="str">
        <f>IF(F1029&lt;&gt;"","Matchweek " &amp; FixtureCalc!AK1026,"")</f>
        <v/>
      </c>
      <c r="F1029" s="199" t="str">
        <f>FixtureCalc!AL1026</f>
        <v/>
      </c>
      <c r="G1029" s="289" t="str">
        <f>FixtureCalc!AM1026</f>
        <v/>
      </c>
      <c r="H1029" s="91"/>
      <c r="I1029" s="171" t="str">
        <f t="shared" si="30"/>
        <v/>
      </c>
      <c r="J1029" s="91"/>
      <c r="K1029" s="294" t="str">
        <f>FixtureCalc!AN1026</f>
        <v/>
      </c>
      <c r="L1029" s="199" t="str">
        <f>IFERROR(INDEX(FixtureCalc!$AX$4:$AX$83,MATCH(FixtureCalc!AM1026,FixtureCalc!$AW$4:$AW$83,0),1),"")</f>
        <v/>
      </c>
      <c r="M1029" s="39"/>
    </row>
    <row r="1030" spans="2:13" ht="20.100000000000001" customHeight="1" x14ac:dyDescent="0.25">
      <c r="B1030" s="13"/>
      <c r="C1030" s="98"/>
      <c r="D1030" s="171" t="str">
        <f t="shared" si="31"/>
        <v/>
      </c>
      <c r="E1030" s="199" t="str">
        <f>IF(F1030&lt;&gt;"","Matchweek " &amp; FixtureCalc!AK1027,"")</f>
        <v/>
      </c>
      <c r="F1030" s="199" t="str">
        <f>FixtureCalc!AL1027</f>
        <v/>
      </c>
      <c r="G1030" s="289" t="str">
        <f>FixtureCalc!AM1027</f>
        <v/>
      </c>
      <c r="H1030" s="91"/>
      <c r="I1030" s="171" t="str">
        <f t="shared" si="30"/>
        <v/>
      </c>
      <c r="J1030" s="91"/>
      <c r="K1030" s="294" t="str">
        <f>FixtureCalc!AN1027</f>
        <v/>
      </c>
      <c r="L1030" s="199" t="str">
        <f>IFERROR(INDEX(FixtureCalc!$AX$4:$AX$83,MATCH(FixtureCalc!AM1027,FixtureCalc!$AW$4:$AW$83,0),1),"")</f>
        <v/>
      </c>
      <c r="M1030" s="39"/>
    </row>
    <row r="1031" spans="2:13" ht="20.100000000000001" customHeight="1" x14ac:dyDescent="0.25">
      <c r="B1031" s="13"/>
      <c r="C1031" s="98"/>
      <c r="D1031" s="171" t="str">
        <f t="shared" si="31"/>
        <v/>
      </c>
      <c r="E1031" s="199" t="str">
        <f>IF(F1031&lt;&gt;"","Matchweek " &amp; FixtureCalc!AK1028,"")</f>
        <v/>
      </c>
      <c r="F1031" s="199" t="str">
        <f>FixtureCalc!AL1028</f>
        <v/>
      </c>
      <c r="G1031" s="289" t="str">
        <f>FixtureCalc!AM1028</f>
        <v/>
      </c>
      <c r="H1031" s="91"/>
      <c r="I1031" s="171" t="str">
        <f t="shared" ref="I1031:I1094" si="32">IFERROR(IF(LEN(E1031)=0,"","-"),"")</f>
        <v/>
      </c>
      <c r="J1031" s="91"/>
      <c r="K1031" s="294" t="str">
        <f>FixtureCalc!AN1028</f>
        <v/>
      </c>
      <c r="L1031" s="199" t="str">
        <f>IFERROR(INDEX(FixtureCalc!$AX$4:$AX$83,MATCH(FixtureCalc!AM1028,FixtureCalc!$AW$4:$AW$83,0),1),"")</f>
        <v/>
      </c>
      <c r="M1031" s="39"/>
    </row>
    <row r="1032" spans="2:13" ht="20.100000000000001" customHeight="1" x14ac:dyDescent="0.25">
      <c r="B1032" s="13"/>
      <c r="C1032" s="98"/>
      <c r="D1032" s="171" t="str">
        <f t="shared" ref="D1032:D1095" si="33">IF(C1032&gt;0,INDEX($W$8:$W$14,WEEKDAY(C1032,2),1),"")</f>
        <v/>
      </c>
      <c r="E1032" s="199" t="str">
        <f>IF(F1032&lt;&gt;"","Matchweek " &amp; FixtureCalc!AK1029,"")</f>
        <v/>
      </c>
      <c r="F1032" s="199" t="str">
        <f>FixtureCalc!AL1029</f>
        <v/>
      </c>
      <c r="G1032" s="289" t="str">
        <f>FixtureCalc!AM1029</f>
        <v/>
      </c>
      <c r="H1032" s="91"/>
      <c r="I1032" s="171" t="str">
        <f t="shared" si="32"/>
        <v/>
      </c>
      <c r="J1032" s="91"/>
      <c r="K1032" s="294" t="str">
        <f>FixtureCalc!AN1029</f>
        <v/>
      </c>
      <c r="L1032" s="199" t="str">
        <f>IFERROR(INDEX(FixtureCalc!$AX$4:$AX$83,MATCH(FixtureCalc!AM1029,FixtureCalc!$AW$4:$AW$83,0),1),"")</f>
        <v/>
      </c>
      <c r="M1032" s="39"/>
    </row>
    <row r="1033" spans="2:13" ht="20.100000000000001" customHeight="1" x14ac:dyDescent="0.25">
      <c r="B1033" s="13"/>
      <c r="C1033" s="98"/>
      <c r="D1033" s="171" t="str">
        <f t="shared" si="33"/>
        <v/>
      </c>
      <c r="E1033" s="199" t="str">
        <f>IF(F1033&lt;&gt;"","Matchweek " &amp; FixtureCalc!AK1030,"")</f>
        <v/>
      </c>
      <c r="F1033" s="199" t="str">
        <f>FixtureCalc!AL1030</f>
        <v/>
      </c>
      <c r="G1033" s="289" t="str">
        <f>FixtureCalc!AM1030</f>
        <v/>
      </c>
      <c r="H1033" s="91"/>
      <c r="I1033" s="171" t="str">
        <f t="shared" si="32"/>
        <v/>
      </c>
      <c r="J1033" s="91"/>
      <c r="K1033" s="294" t="str">
        <f>FixtureCalc!AN1030</f>
        <v/>
      </c>
      <c r="L1033" s="199" t="str">
        <f>IFERROR(INDEX(FixtureCalc!$AX$4:$AX$83,MATCH(FixtureCalc!AM1030,FixtureCalc!$AW$4:$AW$83,0),1),"")</f>
        <v/>
      </c>
      <c r="M1033" s="39"/>
    </row>
    <row r="1034" spans="2:13" ht="20.100000000000001" customHeight="1" x14ac:dyDescent="0.25">
      <c r="B1034" s="13"/>
      <c r="C1034" s="98"/>
      <c r="D1034" s="171" t="str">
        <f t="shared" si="33"/>
        <v/>
      </c>
      <c r="E1034" s="199" t="str">
        <f>IF(F1034&lt;&gt;"","Matchweek " &amp; FixtureCalc!AK1031,"")</f>
        <v/>
      </c>
      <c r="F1034" s="199" t="str">
        <f>FixtureCalc!AL1031</f>
        <v/>
      </c>
      <c r="G1034" s="289" t="str">
        <f>FixtureCalc!AM1031</f>
        <v/>
      </c>
      <c r="H1034" s="91"/>
      <c r="I1034" s="171" t="str">
        <f t="shared" si="32"/>
        <v/>
      </c>
      <c r="J1034" s="91"/>
      <c r="K1034" s="294" t="str">
        <f>FixtureCalc!AN1031</f>
        <v/>
      </c>
      <c r="L1034" s="199" t="str">
        <f>IFERROR(INDEX(FixtureCalc!$AX$4:$AX$83,MATCH(FixtureCalc!AM1031,FixtureCalc!$AW$4:$AW$83,0),1),"")</f>
        <v/>
      </c>
      <c r="M1034" s="39"/>
    </row>
    <row r="1035" spans="2:13" ht="20.100000000000001" customHeight="1" x14ac:dyDescent="0.25">
      <c r="B1035" s="13"/>
      <c r="C1035" s="98"/>
      <c r="D1035" s="171" t="str">
        <f t="shared" si="33"/>
        <v/>
      </c>
      <c r="E1035" s="199" t="str">
        <f>IF(F1035&lt;&gt;"","Matchweek " &amp; FixtureCalc!AK1032,"")</f>
        <v/>
      </c>
      <c r="F1035" s="199" t="str">
        <f>FixtureCalc!AL1032</f>
        <v/>
      </c>
      <c r="G1035" s="289" t="str">
        <f>FixtureCalc!AM1032</f>
        <v/>
      </c>
      <c r="H1035" s="91"/>
      <c r="I1035" s="171" t="str">
        <f t="shared" si="32"/>
        <v/>
      </c>
      <c r="J1035" s="91"/>
      <c r="K1035" s="294" t="str">
        <f>FixtureCalc!AN1032</f>
        <v/>
      </c>
      <c r="L1035" s="199" t="str">
        <f>IFERROR(INDEX(FixtureCalc!$AX$4:$AX$83,MATCH(FixtureCalc!AM1032,FixtureCalc!$AW$4:$AW$83,0),1),"")</f>
        <v/>
      </c>
      <c r="M1035" s="39"/>
    </row>
    <row r="1036" spans="2:13" ht="20.100000000000001" customHeight="1" x14ac:dyDescent="0.25">
      <c r="B1036" s="13"/>
      <c r="C1036" s="98"/>
      <c r="D1036" s="171" t="str">
        <f t="shared" si="33"/>
        <v/>
      </c>
      <c r="E1036" s="199" t="str">
        <f>IF(F1036&lt;&gt;"","Matchweek " &amp; FixtureCalc!AK1033,"")</f>
        <v/>
      </c>
      <c r="F1036" s="199" t="str">
        <f>FixtureCalc!AL1033</f>
        <v/>
      </c>
      <c r="G1036" s="289" t="str">
        <f>FixtureCalc!AM1033</f>
        <v/>
      </c>
      <c r="H1036" s="91"/>
      <c r="I1036" s="171" t="str">
        <f t="shared" si="32"/>
        <v/>
      </c>
      <c r="J1036" s="91"/>
      <c r="K1036" s="294" t="str">
        <f>FixtureCalc!AN1033</f>
        <v/>
      </c>
      <c r="L1036" s="199" t="str">
        <f>IFERROR(INDEX(FixtureCalc!$AX$4:$AX$83,MATCH(FixtureCalc!AM1033,FixtureCalc!$AW$4:$AW$83,0),1),"")</f>
        <v/>
      </c>
      <c r="M1036" s="39"/>
    </row>
    <row r="1037" spans="2:13" ht="20.100000000000001" customHeight="1" x14ac:dyDescent="0.25">
      <c r="B1037" s="13"/>
      <c r="C1037" s="98"/>
      <c r="D1037" s="171" t="str">
        <f t="shared" si="33"/>
        <v/>
      </c>
      <c r="E1037" s="199" t="str">
        <f>IF(F1037&lt;&gt;"","Matchweek " &amp; FixtureCalc!AK1034,"")</f>
        <v/>
      </c>
      <c r="F1037" s="199" t="str">
        <f>FixtureCalc!AL1034</f>
        <v/>
      </c>
      <c r="G1037" s="289" t="str">
        <f>FixtureCalc!AM1034</f>
        <v/>
      </c>
      <c r="H1037" s="91"/>
      <c r="I1037" s="171" t="str">
        <f t="shared" si="32"/>
        <v/>
      </c>
      <c r="J1037" s="91"/>
      <c r="K1037" s="294" t="str">
        <f>FixtureCalc!AN1034</f>
        <v/>
      </c>
      <c r="L1037" s="199" t="str">
        <f>IFERROR(INDEX(FixtureCalc!$AX$4:$AX$83,MATCH(FixtureCalc!AM1034,FixtureCalc!$AW$4:$AW$83,0),1),"")</f>
        <v/>
      </c>
      <c r="M1037" s="39"/>
    </row>
    <row r="1038" spans="2:13" ht="20.100000000000001" customHeight="1" x14ac:dyDescent="0.25">
      <c r="B1038" s="13"/>
      <c r="C1038" s="98"/>
      <c r="D1038" s="171" t="str">
        <f t="shared" si="33"/>
        <v/>
      </c>
      <c r="E1038" s="199" t="str">
        <f>IF(F1038&lt;&gt;"","Matchweek " &amp; FixtureCalc!AK1035,"")</f>
        <v/>
      </c>
      <c r="F1038" s="199" t="str">
        <f>FixtureCalc!AL1035</f>
        <v/>
      </c>
      <c r="G1038" s="289" t="str">
        <f>FixtureCalc!AM1035</f>
        <v/>
      </c>
      <c r="H1038" s="91"/>
      <c r="I1038" s="171" t="str">
        <f t="shared" si="32"/>
        <v/>
      </c>
      <c r="J1038" s="91"/>
      <c r="K1038" s="294" t="str">
        <f>FixtureCalc!AN1035</f>
        <v/>
      </c>
      <c r="L1038" s="199" t="str">
        <f>IFERROR(INDEX(FixtureCalc!$AX$4:$AX$83,MATCH(FixtureCalc!AM1035,FixtureCalc!$AW$4:$AW$83,0),1),"")</f>
        <v/>
      </c>
      <c r="M1038" s="39"/>
    </row>
    <row r="1039" spans="2:13" ht="20.100000000000001" customHeight="1" x14ac:dyDescent="0.25">
      <c r="B1039" s="13"/>
      <c r="C1039" s="98"/>
      <c r="D1039" s="171" t="str">
        <f t="shared" si="33"/>
        <v/>
      </c>
      <c r="E1039" s="199" t="str">
        <f>IF(F1039&lt;&gt;"","Matchweek " &amp; FixtureCalc!AK1036,"")</f>
        <v/>
      </c>
      <c r="F1039" s="199" t="str">
        <f>FixtureCalc!AL1036</f>
        <v/>
      </c>
      <c r="G1039" s="289" t="str">
        <f>FixtureCalc!AM1036</f>
        <v/>
      </c>
      <c r="H1039" s="91"/>
      <c r="I1039" s="171" t="str">
        <f t="shared" si="32"/>
        <v/>
      </c>
      <c r="J1039" s="91"/>
      <c r="K1039" s="294" t="str">
        <f>FixtureCalc!AN1036</f>
        <v/>
      </c>
      <c r="L1039" s="199" t="str">
        <f>IFERROR(INDEX(FixtureCalc!$AX$4:$AX$83,MATCH(FixtureCalc!AM1036,FixtureCalc!$AW$4:$AW$83,0),1),"")</f>
        <v/>
      </c>
      <c r="M1039" s="39"/>
    </row>
    <row r="1040" spans="2:13" ht="20.100000000000001" customHeight="1" x14ac:dyDescent="0.25">
      <c r="B1040" s="13"/>
      <c r="C1040" s="98"/>
      <c r="D1040" s="171" t="str">
        <f t="shared" si="33"/>
        <v/>
      </c>
      <c r="E1040" s="199" t="str">
        <f>IF(F1040&lt;&gt;"","Matchweek " &amp; FixtureCalc!AK1037,"")</f>
        <v/>
      </c>
      <c r="F1040" s="199" t="str">
        <f>FixtureCalc!AL1037</f>
        <v/>
      </c>
      <c r="G1040" s="289" t="str">
        <f>FixtureCalc!AM1037</f>
        <v/>
      </c>
      <c r="H1040" s="91"/>
      <c r="I1040" s="171" t="str">
        <f t="shared" si="32"/>
        <v/>
      </c>
      <c r="J1040" s="91"/>
      <c r="K1040" s="294" t="str">
        <f>FixtureCalc!AN1037</f>
        <v/>
      </c>
      <c r="L1040" s="199" t="str">
        <f>IFERROR(INDEX(FixtureCalc!$AX$4:$AX$83,MATCH(FixtureCalc!AM1037,FixtureCalc!$AW$4:$AW$83,0),1),"")</f>
        <v/>
      </c>
      <c r="M1040" s="39"/>
    </row>
    <row r="1041" spans="2:13" ht="20.100000000000001" customHeight="1" x14ac:dyDescent="0.25">
      <c r="B1041" s="13"/>
      <c r="C1041" s="98"/>
      <c r="D1041" s="171" t="str">
        <f t="shared" si="33"/>
        <v/>
      </c>
      <c r="E1041" s="199" t="str">
        <f>IF(F1041&lt;&gt;"","Matchweek " &amp; FixtureCalc!AK1038,"")</f>
        <v/>
      </c>
      <c r="F1041" s="199" t="str">
        <f>FixtureCalc!AL1038</f>
        <v/>
      </c>
      <c r="G1041" s="289" t="str">
        <f>FixtureCalc!AM1038</f>
        <v/>
      </c>
      <c r="H1041" s="91"/>
      <c r="I1041" s="171" t="str">
        <f t="shared" si="32"/>
        <v/>
      </c>
      <c r="J1041" s="91"/>
      <c r="K1041" s="294" t="str">
        <f>FixtureCalc!AN1038</f>
        <v/>
      </c>
      <c r="L1041" s="199" t="str">
        <f>IFERROR(INDEX(FixtureCalc!$AX$4:$AX$83,MATCH(FixtureCalc!AM1038,FixtureCalc!$AW$4:$AW$83,0),1),"")</f>
        <v/>
      </c>
      <c r="M1041" s="39"/>
    </row>
    <row r="1042" spans="2:13" ht="20.100000000000001" customHeight="1" x14ac:dyDescent="0.25">
      <c r="B1042" s="13"/>
      <c r="C1042" s="98"/>
      <c r="D1042" s="171" t="str">
        <f t="shared" si="33"/>
        <v/>
      </c>
      <c r="E1042" s="199" t="str">
        <f>IF(F1042&lt;&gt;"","Matchweek " &amp; FixtureCalc!AK1039,"")</f>
        <v/>
      </c>
      <c r="F1042" s="199" t="str">
        <f>FixtureCalc!AL1039</f>
        <v/>
      </c>
      <c r="G1042" s="289" t="str">
        <f>FixtureCalc!AM1039</f>
        <v/>
      </c>
      <c r="H1042" s="91"/>
      <c r="I1042" s="171" t="str">
        <f t="shared" si="32"/>
        <v/>
      </c>
      <c r="J1042" s="91"/>
      <c r="K1042" s="294" t="str">
        <f>FixtureCalc!AN1039</f>
        <v/>
      </c>
      <c r="L1042" s="199" t="str">
        <f>IFERROR(INDEX(FixtureCalc!$AX$4:$AX$83,MATCH(FixtureCalc!AM1039,FixtureCalc!$AW$4:$AW$83,0),1),"")</f>
        <v/>
      </c>
      <c r="M1042" s="39"/>
    </row>
    <row r="1043" spans="2:13" ht="20.100000000000001" customHeight="1" x14ac:dyDescent="0.25">
      <c r="B1043" s="13"/>
      <c r="C1043" s="98"/>
      <c r="D1043" s="171" t="str">
        <f t="shared" si="33"/>
        <v/>
      </c>
      <c r="E1043" s="199" t="str">
        <f>IF(F1043&lt;&gt;"","Matchweek " &amp; FixtureCalc!AK1040,"")</f>
        <v/>
      </c>
      <c r="F1043" s="199" t="str">
        <f>FixtureCalc!AL1040</f>
        <v/>
      </c>
      <c r="G1043" s="289" t="str">
        <f>FixtureCalc!AM1040</f>
        <v/>
      </c>
      <c r="H1043" s="91"/>
      <c r="I1043" s="171" t="str">
        <f t="shared" si="32"/>
        <v/>
      </c>
      <c r="J1043" s="91"/>
      <c r="K1043" s="294" t="str">
        <f>FixtureCalc!AN1040</f>
        <v/>
      </c>
      <c r="L1043" s="199" t="str">
        <f>IFERROR(INDEX(FixtureCalc!$AX$4:$AX$83,MATCH(FixtureCalc!AM1040,FixtureCalc!$AW$4:$AW$83,0),1),"")</f>
        <v/>
      </c>
      <c r="M1043" s="39"/>
    </row>
    <row r="1044" spans="2:13" ht="20.100000000000001" customHeight="1" x14ac:dyDescent="0.25">
      <c r="B1044" s="13"/>
      <c r="C1044" s="98"/>
      <c r="D1044" s="171" t="str">
        <f t="shared" si="33"/>
        <v/>
      </c>
      <c r="E1044" s="199" t="str">
        <f>IF(F1044&lt;&gt;"","Matchweek " &amp; FixtureCalc!AK1041,"")</f>
        <v/>
      </c>
      <c r="F1044" s="199" t="str">
        <f>FixtureCalc!AL1041</f>
        <v/>
      </c>
      <c r="G1044" s="289" t="str">
        <f>FixtureCalc!AM1041</f>
        <v/>
      </c>
      <c r="H1044" s="91"/>
      <c r="I1044" s="171" t="str">
        <f t="shared" si="32"/>
        <v/>
      </c>
      <c r="J1044" s="91"/>
      <c r="K1044" s="294" t="str">
        <f>FixtureCalc!AN1041</f>
        <v/>
      </c>
      <c r="L1044" s="199" t="str">
        <f>IFERROR(INDEX(FixtureCalc!$AX$4:$AX$83,MATCH(FixtureCalc!AM1041,FixtureCalc!$AW$4:$AW$83,0),1),"")</f>
        <v/>
      </c>
      <c r="M1044" s="39"/>
    </row>
    <row r="1045" spans="2:13" ht="20.100000000000001" customHeight="1" x14ac:dyDescent="0.25">
      <c r="B1045" s="13"/>
      <c r="C1045" s="98"/>
      <c r="D1045" s="171" t="str">
        <f t="shared" si="33"/>
        <v/>
      </c>
      <c r="E1045" s="199" t="str">
        <f>IF(F1045&lt;&gt;"","Matchweek " &amp; FixtureCalc!AK1042,"")</f>
        <v/>
      </c>
      <c r="F1045" s="199" t="str">
        <f>FixtureCalc!AL1042</f>
        <v/>
      </c>
      <c r="G1045" s="289" t="str">
        <f>FixtureCalc!AM1042</f>
        <v/>
      </c>
      <c r="H1045" s="91"/>
      <c r="I1045" s="171" t="str">
        <f t="shared" si="32"/>
        <v/>
      </c>
      <c r="J1045" s="91"/>
      <c r="K1045" s="294" t="str">
        <f>FixtureCalc!AN1042</f>
        <v/>
      </c>
      <c r="L1045" s="199" t="str">
        <f>IFERROR(INDEX(FixtureCalc!$AX$4:$AX$83,MATCH(FixtureCalc!AM1042,FixtureCalc!$AW$4:$AW$83,0),1),"")</f>
        <v/>
      </c>
      <c r="M1045" s="39"/>
    </row>
    <row r="1046" spans="2:13" ht="20.100000000000001" customHeight="1" x14ac:dyDescent="0.25">
      <c r="B1046" s="13"/>
      <c r="C1046" s="98"/>
      <c r="D1046" s="171" t="str">
        <f t="shared" si="33"/>
        <v/>
      </c>
      <c r="E1046" s="199" t="str">
        <f>IF(F1046&lt;&gt;"","Matchweek " &amp; FixtureCalc!AK1043,"")</f>
        <v/>
      </c>
      <c r="F1046" s="199" t="str">
        <f>FixtureCalc!AL1043</f>
        <v/>
      </c>
      <c r="G1046" s="289" t="str">
        <f>FixtureCalc!AM1043</f>
        <v/>
      </c>
      <c r="H1046" s="91"/>
      <c r="I1046" s="171" t="str">
        <f t="shared" si="32"/>
        <v/>
      </c>
      <c r="J1046" s="91"/>
      <c r="K1046" s="294" t="str">
        <f>FixtureCalc!AN1043</f>
        <v/>
      </c>
      <c r="L1046" s="199" t="str">
        <f>IFERROR(INDEX(FixtureCalc!$AX$4:$AX$83,MATCH(FixtureCalc!AM1043,FixtureCalc!$AW$4:$AW$83,0),1),"")</f>
        <v/>
      </c>
      <c r="M1046" s="39"/>
    </row>
    <row r="1047" spans="2:13" ht="20.100000000000001" customHeight="1" x14ac:dyDescent="0.25">
      <c r="B1047" s="13"/>
      <c r="C1047" s="98"/>
      <c r="D1047" s="171" t="str">
        <f t="shared" si="33"/>
        <v/>
      </c>
      <c r="E1047" s="199" t="str">
        <f>IF(F1047&lt;&gt;"","Matchweek " &amp; FixtureCalc!AK1044,"")</f>
        <v/>
      </c>
      <c r="F1047" s="199" t="str">
        <f>FixtureCalc!AL1044</f>
        <v/>
      </c>
      <c r="G1047" s="289" t="str">
        <f>FixtureCalc!AM1044</f>
        <v/>
      </c>
      <c r="H1047" s="91"/>
      <c r="I1047" s="171" t="str">
        <f t="shared" si="32"/>
        <v/>
      </c>
      <c r="J1047" s="91"/>
      <c r="K1047" s="294" t="str">
        <f>FixtureCalc!AN1044</f>
        <v/>
      </c>
      <c r="L1047" s="199" t="str">
        <f>IFERROR(INDEX(FixtureCalc!$AX$4:$AX$83,MATCH(FixtureCalc!AM1044,FixtureCalc!$AW$4:$AW$83,0),1),"")</f>
        <v/>
      </c>
      <c r="M1047" s="39"/>
    </row>
    <row r="1048" spans="2:13" ht="20.100000000000001" customHeight="1" x14ac:dyDescent="0.25">
      <c r="B1048" s="13"/>
      <c r="C1048" s="98"/>
      <c r="D1048" s="171" t="str">
        <f t="shared" si="33"/>
        <v/>
      </c>
      <c r="E1048" s="199" t="str">
        <f>IF(F1048&lt;&gt;"","Matchweek " &amp; FixtureCalc!AK1045,"")</f>
        <v/>
      </c>
      <c r="F1048" s="199" t="str">
        <f>FixtureCalc!AL1045</f>
        <v/>
      </c>
      <c r="G1048" s="289" t="str">
        <f>FixtureCalc!AM1045</f>
        <v/>
      </c>
      <c r="H1048" s="91"/>
      <c r="I1048" s="171" t="str">
        <f t="shared" si="32"/>
        <v/>
      </c>
      <c r="J1048" s="91"/>
      <c r="K1048" s="294" t="str">
        <f>FixtureCalc!AN1045</f>
        <v/>
      </c>
      <c r="L1048" s="199" t="str">
        <f>IFERROR(INDEX(FixtureCalc!$AX$4:$AX$83,MATCH(FixtureCalc!AM1045,FixtureCalc!$AW$4:$AW$83,0),1),"")</f>
        <v/>
      </c>
      <c r="M1048" s="39"/>
    </row>
    <row r="1049" spans="2:13" ht="20.100000000000001" customHeight="1" x14ac:dyDescent="0.25">
      <c r="B1049" s="13"/>
      <c r="C1049" s="98"/>
      <c r="D1049" s="171" t="str">
        <f t="shared" si="33"/>
        <v/>
      </c>
      <c r="E1049" s="199" t="str">
        <f>IF(F1049&lt;&gt;"","Matchweek " &amp; FixtureCalc!AK1046,"")</f>
        <v/>
      </c>
      <c r="F1049" s="199" t="str">
        <f>FixtureCalc!AL1046</f>
        <v/>
      </c>
      <c r="G1049" s="289" t="str">
        <f>FixtureCalc!AM1046</f>
        <v/>
      </c>
      <c r="H1049" s="91"/>
      <c r="I1049" s="171" t="str">
        <f t="shared" si="32"/>
        <v/>
      </c>
      <c r="J1049" s="91"/>
      <c r="K1049" s="294" t="str">
        <f>FixtureCalc!AN1046</f>
        <v/>
      </c>
      <c r="L1049" s="199" t="str">
        <f>IFERROR(INDEX(FixtureCalc!$AX$4:$AX$83,MATCH(FixtureCalc!AM1046,FixtureCalc!$AW$4:$AW$83,0),1),"")</f>
        <v/>
      </c>
      <c r="M1049" s="39"/>
    </row>
    <row r="1050" spans="2:13" ht="20.100000000000001" customHeight="1" x14ac:dyDescent="0.25">
      <c r="B1050" s="13"/>
      <c r="C1050" s="98"/>
      <c r="D1050" s="171" t="str">
        <f t="shared" si="33"/>
        <v/>
      </c>
      <c r="E1050" s="199" t="str">
        <f>IF(F1050&lt;&gt;"","Matchweek " &amp; FixtureCalc!AK1047,"")</f>
        <v/>
      </c>
      <c r="F1050" s="199" t="str">
        <f>FixtureCalc!AL1047</f>
        <v/>
      </c>
      <c r="G1050" s="289" t="str">
        <f>FixtureCalc!AM1047</f>
        <v/>
      </c>
      <c r="H1050" s="91"/>
      <c r="I1050" s="171" t="str">
        <f t="shared" si="32"/>
        <v/>
      </c>
      <c r="J1050" s="91"/>
      <c r="K1050" s="294" t="str">
        <f>FixtureCalc!AN1047</f>
        <v/>
      </c>
      <c r="L1050" s="199" t="str">
        <f>IFERROR(INDEX(FixtureCalc!$AX$4:$AX$83,MATCH(FixtureCalc!AM1047,FixtureCalc!$AW$4:$AW$83,0),1),"")</f>
        <v/>
      </c>
      <c r="M1050" s="39"/>
    </row>
    <row r="1051" spans="2:13" ht="20.100000000000001" customHeight="1" x14ac:dyDescent="0.25">
      <c r="B1051" s="13"/>
      <c r="C1051" s="98"/>
      <c r="D1051" s="171" t="str">
        <f t="shared" si="33"/>
        <v/>
      </c>
      <c r="E1051" s="199" t="str">
        <f>IF(F1051&lt;&gt;"","Matchweek " &amp; FixtureCalc!AK1048,"")</f>
        <v/>
      </c>
      <c r="F1051" s="199" t="str">
        <f>FixtureCalc!AL1048</f>
        <v/>
      </c>
      <c r="G1051" s="289" t="str">
        <f>FixtureCalc!AM1048</f>
        <v/>
      </c>
      <c r="H1051" s="91"/>
      <c r="I1051" s="171" t="str">
        <f t="shared" si="32"/>
        <v/>
      </c>
      <c r="J1051" s="91"/>
      <c r="K1051" s="294" t="str">
        <f>FixtureCalc!AN1048</f>
        <v/>
      </c>
      <c r="L1051" s="199" t="str">
        <f>IFERROR(INDEX(FixtureCalc!$AX$4:$AX$83,MATCH(FixtureCalc!AM1048,FixtureCalc!$AW$4:$AW$83,0),1),"")</f>
        <v/>
      </c>
      <c r="M1051" s="39"/>
    </row>
    <row r="1052" spans="2:13" ht="20.100000000000001" customHeight="1" x14ac:dyDescent="0.25">
      <c r="B1052" s="13"/>
      <c r="C1052" s="98"/>
      <c r="D1052" s="171" t="str">
        <f t="shared" si="33"/>
        <v/>
      </c>
      <c r="E1052" s="199" t="str">
        <f>IF(F1052&lt;&gt;"","Matchweek " &amp; FixtureCalc!AK1049,"")</f>
        <v/>
      </c>
      <c r="F1052" s="199" t="str">
        <f>FixtureCalc!AL1049</f>
        <v/>
      </c>
      <c r="G1052" s="289" t="str">
        <f>FixtureCalc!AM1049</f>
        <v/>
      </c>
      <c r="H1052" s="91"/>
      <c r="I1052" s="171" t="str">
        <f t="shared" si="32"/>
        <v/>
      </c>
      <c r="J1052" s="91"/>
      <c r="K1052" s="294" t="str">
        <f>FixtureCalc!AN1049</f>
        <v/>
      </c>
      <c r="L1052" s="199" t="str">
        <f>IFERROR(INDEX(FixtureCalc!$AX$4:$AX$83,MATCH(FixtureCalc!AM1049,FixtureCalc!$AW$4:$AW$83,0),1),"")</f>
        <v/>
      </c>
      <c r="M1052" s="39"/>
    </row>
    <row r="1053" spans="2:13" ht="20.100000000000001" customHeight="1" x14ac:dyDescent="0.25">
      <c r="B1053" s="13"/>
      <c r="C1053" s="98"/>
      <c r="D1053" s="171" t="str">
        <f t="shared" si="33"/>
        <v/>
      </c>
      <c r="E1053" s="199" t="str">
        <f>IF(F1053&lt;&gt;"","Matchweek " &amp; FixtureCalc!AK1050,"")</f>
        <v/>
      </c>
      <c r="F1053" s="199" t="str">
        <f>FixtureCalc!AL1050</f>
        <v/>
      </c>
      <c r="G1053" s="289" t="str">
        <f>FixtureCalc!AM1050</f>
        <v/>
      </c>
      <c r="H1053" s="91"/>
      <c r="I1053" s="171" t="str">
        <f t="shared" si="32"/>
        <v/>
      </c>
      <c r="J1053" s="91"/>
      <c r="K1053" s="294" t="str">
        <f>FixtureCalc!AN1050</f>
        <v/>
      </c>
      <c r="L1053" s="199" t="str">
        <f>IFERROR(INDEX(FixtureCalc!$AX$4:$AX$83,MATCH(FixtureCalc!AM1050,FixtureCalc!$AW$4:$AW$83,0),1),"")</f>
        <v/>
      </c>
      <c r="M1053" s="39"/>
    </row>
    <row r="1054" spans="2:13" ht="20.100000000000001" customHeight="1" x14ac:dyDescent="0.25">
      <c r="B1054" s="13"/>
      <c r="C1054" s="98"/>
      <c r="D1054" s="171" t="str">
        <f t="shared" si="33"/>
        <v/>
      </c>
      <c r="E1054" s="199" t="str">
        <f>IF(F1054&lt;&gt;"","Matchweek " &amp; FixtureCalc!AK1051,"")</f>
        <v/>
      </c>
      <c r="F1054" s="199" t="str">
        <f>FixtureCalc!AL1051</f>
        <v/>
      </c>
      <c r="G1054" s="289" t="str">
        <f>FixtureCalc!AM1051</f>
        <v/>
      </c>
      <c r="H1054" s="91"/>
      <c r="I1054" s="171" t="str">
        <f t="shared" si="32"/>
        <v/>
      </c>
      <c r="J1054" s="91"/>
      <c r="K1054" s="294" t="str">
        <f>FixtureCalc!AN1051</f>
        <v/>
      </c>
      <c r="L1054" s="199" t="str">
        <f>IFERROR(INDEX(FixtureCalc!$AX$4:$AX$83,MATCH(FixtureCalc!AM1051,FixtureCalc!$AW$4:$AW$83,0),1),"")</f>
        <v/>
      </c>
      <c r="M1054" s="39"/>
    </row>
    <row r="1055" spans="2:13" ht="20.100000000000001" customHeight="1" x14ac:dyDescent="0.25">
      <c r="B1055" s="13"/>
      <c r="C1055" s="98"/>
      <c r="D1055" s="171" t="str">
        <f t="shared" si="33"/>
        <v/>
      </c>
      <c r="E1055" s="199" t="str">
        <f>IF(F1055&lt;&gt;"","Matchweek " &amp; FixtureCalc!AK1052,"")</f>
        <v/>
      </c>
      <c r="F1055" s="199" t="str">
        <f>FixtureCalc!AL1052</f>
        <v/>
      </c>
      <c r="G1055" s="289" t="str">
        <f>FixtureCalc!AM1052</f>
        <v/>
      </c>
      <c r="H1055" s="91"/>
      <c r="I1055" s="171" t="str">
        <f t="shared" si="32"/>
        <v/>
      </c>
      <c r="J1055" s="91"/>
      <c r="K1055" s="294" t="str">
        <f>FixtureCalc!AN1052</f>
        <v/>
      </c>
      <c r="L1055" s="199" t="str">
        <f>IFERROR(INDEX(FixtureCalc!$AX$4:$AX$83,MATCH(FixtureCalc!AM1052,FixtureCalc!$AW$4:$AW$83,0),1),"")</f>
        <v/>
      </c>
      <c r="M1055" s="39"/>
    </row>
    <row r="1056" spans="2:13" ht="20.100000000000001" customHeight="1" x14ac:dyDescent="0.25">
      <c r="B1056" s="13"/>
      <c r="C1056" s="98"/>
      <c r="D1056" s="171" t="str">
        <f t="shared" si="33"/>
        <v/>
      </c>
      <c r="E1056" s="199" t="str">
        <f>IF(F1056&lt;&gt;"","Matchweek " &amp; FixtureCalc!AK1053,"")</f>
        <v/>
      </c>
      <c r="F1056" s="199" t="str">
        <f>FixtureCalc!AL1053</f>
        <v/>
      </c>
      <c r="G1056" s="289" t="str">
        <f>FixtureCalc!AM1053</f>
        <v/>
      </c>
      <c r="H1056" s="91"/>
      <c r="I1056" s="171" t="str">
        <f t="shared" si="32"/>
        <v/>
      </c>
      <c r="J1056" s="91"/>
      <c r="K1056" s="294" t="str">
        <f>FixtureCalc!AN1053</f>
        <v/>
      </c>
      <c r="L1056" s="199" t="str">
        <f>IFERROR(INDEX(FixtureCalc!$AX$4:$AX$83,MATCH(FixtureCalc!AM1053,FixtureCalc!$AW$4:$AW$83,0),1),"")</f>
        <v/>
      </c>
      <c r="M1056" s="39"/>
    </row>
    <row r="1057" spans="2:13" ht="20.100000000000001" customHeight="1" x14ac:dyDescent="0.25">
      <c r="B1057" s="13"/>
      <c r="C1057" s="98"/>
      <c r="D1057" s="171" t="str">
        <f t="shared" si="33"/>
        <v/>
      </c>
      <c r="E1057" s="199" t="str">
        <f>IF(F1057&lt;&gt;"","Matchweek " &amp; FixtureCalc!AK1054,"")</f>
        <v/>
      </c>
      <c r="F1057" s="199" t="str">
        <f>FixtureCalc!AL1054</f>
        <v/>
      </c>
      <c r="G1057" s="289" t="str">
        <f>FixtureCalc!AM1054</f>
        <v/>
      </c>
      <c r="H1057" s="91"/>
      <c r="I1057" s="171" t="str">
        <f t="shared" si="32"/>
        <v/>
      </c>
      <c r="J1057" s="91"/>
      <c r="K1057" s="294" t="str">
        <f>FixtureCalc!AN1054</f>
        <v/>
      </c>
      <c r="L1057" s="199" t="str">
        <f>IFERROR(INDEX(FixtureCalc!$AX$4:$AX$83,MATCH(FixtureCalc!AM1054,FixtureCalc!$AW$4:$AW$83,0),1),"")</f>
        <v/>
      </c>
      <c r="M1057" s="39"/>
    </row>
    <row r="1058" spans="2:13" ht="20.100000000000001" customHeight="1" x14ac:dyDescent="0.25">
      <c r="B1058" s="13"/>
      <c r="C1058" s="98"/>
      <c r="D1058" s="171" t="str">
        <f t="shared" si="33"/>
        <v/>
      </c>
      <c r="E1058" s="199" t="str">
        <f>IF(F1058&lt;&gt;"","Matchweek " &amp; FixtureCalc!AK1055,"")</f>
        <v/>
      </c>
      <c r="F1058" s="199" t="str">
        <f>FixtureCalc!AL1055</f>
        <v/>
      </c>
      <c r="G1058" s="289" t="str">
        <f>FixtureCalc!AM1055</f>
        <v/>
      </c>
      <c r="H1058" s="91"/>
      <c r="I1058" s="171" t="str">
        <f t="shared" si="32"/>
        <v/>
      </c>
      <c r="J1058" s="91"/>
      <c r="K1058" s="294" t="str">
        <f>FixtureCalc!AN1055</f>
        <v/>
      </c>
      <c r="L1058" s="199" t="str">
        <f>IFERROR(INDEX(FixtureCalc!$AX$4:$AX$83,MATCH(FixtureCalc!AM1055,FixtureCalc!$AW$4:$AW$83,0),1),"")</f>
        <v/>
      </c>
      <c r="M1058" s="39"/>
    </row>
    <row r="1059" spans="2:13" ht="20.100000000000001" customHeight="1" x14ac:dyDescent="0.25">
      <c r="B1059" s="13"/>
      <c r="C1059" s="98"/>
      <c r="D1059" s="171" t="str">
        <f t="shared" si="33"/>
        <v/>
      </c>
      <c r="E1059" s="199" t="str">
        <f>IF(F1059&lt;&gt;"","Matchweek " &amp; FixtureCalc!AK1056,"")</f>
        <v/>
      </c>
      <c r="F1059" s="199" t="str">
        <f>FixtureCalc!AL1056</f>
        <v/>
      </c>
      <c r="G1059" s="289" t="str">
        <f>FixtureCalc!AM1056</f>
        <v/>
      </c>
      <c r="H1059" s="91"/>
      <c r="I1059" s="171" t="str">
        <f t="shared" si="32"/>
        <v/>
      </c>
      <c r="J1059" s="91"/>
      <c r="K1059" s="294" t="str">
        <f>FixtureCalc!AN1056</f>
        <v/>
      </c>
      <c r="L1059" s="199" t="str">
        <f>IFERROR(INDEX(FixtureCalc!$AX$4:$AX$83,MATCH(FixtureCalc!AM1056,FixtureCalc!$AW$4:$AW$83,0),1),"")</f>
        <v/>
      </c>
      <c r="M1059" s="39"/>
    </row>
    <row r="1060" spans="2:13" ht="20.100000000000001" customHeight="1" x14ac:dyDescent="0.25">
      <c r="B1060" s="13"/>
      <c r="C1060" s="98"/>
      <c r="D1060" s="171" t="str">
        <f t="shared" si="33"/>
        <v/>
      </c>
      <c r="E1060" s="199" t="str">
        <f>IF(F1060&lt;&gt;"","Matchweek " &amp; FixtureCalc!AK1057,"")</f>
        <v/>
      </c>
      <c r="F1060" s="199" t="str">
        <f>FixtureCalc!AL1057</f>
        <v/>
      </c>
      <c r="G1060" s="289" t="str">
        <f>FixtureCalc!AM1057</f>
        <v/>
      </c>
      <c r="H1060" s="91"/>
      <c r="I1060" s="171" t="str">
        <f t="shared" si="32"/>
        <v/>
      </c>
      <c r="J1060" s="91"/>
      <c r="K1060" s="294" t="str">
        <f>FixtureCalc!AN1057</f>
        <v/>
      </c>
      <c r="L1060" s="199" t="str">
        <f>IFERROR(INDEX(FixtureCalc!$AX$4:$AX$83,MATCH(FixtureCalc!AM1057,FixtureCalc!$AW$4:$AW$83,0),1),"")</f>
        <v/>
      </c>
      <c r="M1060" s="39"/>
    </row>
    <row r="1061" spans="2:13" ht="20.100000000000001" customHeight="1" x14ac:dyDescent="0.25">
      <c r="B1061" s="13"/>
      <c r="C1061" s="98"/>
      <c r="D1061" s="171" t="str">
        <f t="shared" si="33"/>
        <v/>
      </c>
      <c r="E1061" s="199" t="str">
        <f>IF(F1061&lt;&gt;"","Matchweek " &amp; FixtureCalc!AK1058,"")</f>
        <v/>
      </c>
      <c r="F1061" s="199" t="str">
        <f>FixtureCalc!AL1058</f>
        <v/>
      </c>
      <c r="G1061" s="289" t="str">
        <f>FixtureCalc!AM1058</f>
        <v/>
      </c>
      <c r="H1061" s="91"/>
      <c r="I1061" s="171" t="str">
        <f t="shared" si="32"/>
        <v/>
      </c>
      <c r="J1061" s="91"/>
      <c r="K1061" s="294" t="str">
        <f>FixtureCalc!AN1058</f>
        <v/>
      </c>
      <c r="L1061" s="199" t="str">
        <f>IFERROR(INDEX(FixtureCalc!$AX$4:$AX$83,MATCH(FixtureCalc!AM1058,FixtureCalc!$AW$4:$AW$83,0),1),"")</f>
        <v/>
      </c>
      <c r="M1061" s="39"/>
    </row>
    <row r="1062" spans="2:13" ht="20.100000000000001" customHeight="1" x14ac:dyDescent="0.25">
      <c r="B1062" s="13"/>
      <c r="C1062" s="98"/>
      <c r="D1062" s="171" t="str">
        <f t="shared" si="33"/>
        <v/>
      </c>
      <c r="E1062" s="199" t="str">
        <f>IF(F1062&lt;&gt;"","Matchweek " &amp; FixtureCalc!AK1059,"")</f>
        <v/>
      </c>
      <c r="F1062" s="199" t="str">
        <f>FixtureCalc!AL1059</f>
        <v/>
      </c>
      <c r="G1062" s="289" t="str">
        <f>FixtureCalc!AM1059</f>
        <v/>
      </c>
      <c r="H1062" s="91"/>
      <c r="I1062" s="171" t="str">
        <f t="shared" si="32"/>
        <v/>
      </c>
      <c r="J1062" s="91"/>
      <c r="K1062" s="294" t="str">
        <f>FixtureCalc!AN1059</f>
        <v/>
      </c>
      <c r="L1062" s="199" t="str">
        <f>IFERROR(INDEX(FixtureCalc!$AX$4:$AX$83,MATCH(FixtureCalc!AM1059,FixtureCalc!$AW$4:$AW$83,0),1),"")</f>
        <v/>
      </c>
      <c r="M1062" s="39"/>
    </row>
    <row r="1063" spans="2:13" ht="20.100000000000001" customHeight="1" x14ac:dyDescent="0.25">
      <c r="B1063" s="13"/>
      <c r="C1063" s="98"/>
      <c r="D1063" s="171" t="str">
        <f t="shared" si="33"/>
        <v/>
      </c>
      <c r="E1063" s="199" t="str">
        <f>IF(F1063&lt;&gt;"","Matchweek " &amp; FixtureCalc!AK1060,"")</f>
        <v/>
      </c>
      <c r="F1063" s="199" t="str">
        <f>FixtureCalc!AL1060</f>
        <v/>
      </c>
      <c r="G1063" s="289" t="str">
        <f>FixtureCalc!AM1060</f>
        <v/>
      </c>
      <c r="H1063" s="91"/>
      <c r="I1063" s="171" t="str">
        <f t="shared" si="32"/>
        <v/>
      </c>
      <c r="J1063" s="91"/>
      <c r="K1063" s="294" t="str">
        <f>FixtureCalc!AN1060</f>
        <v/>
      </c>
      <c r="L1063" s="199" t="str">
        <f>IFERROR(INDEX(FixtureCalc!$AX$4:$AX$83,MATCH(FixtureCalc!AM1060,FixtureCalc!$AW$4:$AW$83,0),1),"")</f>
        <v/>
      </c>
      <c r="M1063" s="39"/>
    </row>
    <row r="1064" spans="2:13" ht="20.100000000000001" customHeight="1" x14ac:dyDescent="0.25">
      <c r="B1064" s="13"/>
      <c r="C1064" s="98"/>
      <c r="D1064" s="171" t="str">
        <f t="shared" si="33"/>
        <v/>
      </c>
      <c r="E1064" s="199" t="str">
        <f>IF(F1064&lt;&gt;"","Matchweek " &amp; FixtureCalc!AK1061,"")</f>
        <v/>
      </c>
      <c r="F1064" s="199" t="str">
        <f>FixtureCalc!AL1061</f>
        <v/>
      </c>
      <c r="G1064" s="289" t="str">
        <f>FixtureCalc!AM1061</f>
        <v/>
      </c>
      <c r="H1064" s="91"/>
      <c r="I1064" s="171" t="str">
        <f t="shared" si="32"/>
        <v/>
      </c>
      <c r="J1064" s="91"/>
      <c r="K1064" s="294" t="str">
        <f>FixtureCalc!AN1061</f>
        <v/>
      </c>
      <c r="L1064" s="199" t="str">
        <f>IFERROR(INDEX(FixtureCalc!$AX$4:$AX$83,MATCH(FixtureCalc!AM1061,FixtureCalc!$AW$4:$AW$83,0),1),"")</f>
        <v/>
      </c>
      <c r="M1064" s="39"/>
    </row>
    <row r="1065" spans="2:13" ht="20.100000000000001" customHeight="1" x14ac:dyDescent="0.25">
      <c r="B1065" s="13"/>
      <c r="C1065" s="98"/>
      <c r="D1065" s="171" t="str">
        <f t="shared" si="33"/>
        <v/>
      </c>
      <c r="E1065" s="199" t="str">
        <f>IF(F1065&lt;&gt;"","Matchweek " &amp; FixtureCalc!AK1062,"")</f>
        <v/>
      </c>
      <c r="F1065" s="199" t="str">
        <f>FixtureCalc!AL1062</f>
        <v/>
      </c>
      <c r="G1065" s="289" t="str">
        <f>FixtureCalc!AM1062</f>
        <v/>
      </c>
      <c r="H1065" s="91"/>
      <c r="I1065" s="171" t="str">
        <f t="shared" si="32"/>
        <v/>
      </c>
      <c r="J1065" s="91"/>
      <c r="K1065" s="294" t="str">
        <f>FixtureCalc!AN1062</f>
        <v/>
      </c>
      <c r="L1065" s="199" t="str">
        <f>IFERROR(INDEX(FixtureCalc!$AX$4:$AX$83,MATCH(FixtureCalc!AM1062,FixtureCalc!$AW$4:$AW$83,0),1),"")</f>
        <v/>
      </c>
      <c r="M1065" s="39"/>
    </row>
    <row r="1066" spans="2:13" ht="20.100000000000001" customHeight="1" x14ac:dyDescent="0.25">
      <c r="B1066" s="13"/>
      <c r="C1066" s="98"/>
      <c r="D1066" s="171" t="str">
        <f t="shared" si="33"/>
        <v/>
      </c>
      <c r="E1066" s="199" t="str">
        <f>IF(F1066&lt;&gt;"","Matchweek " &amp; FixtureCalc!AK1063,"")</f>
        <v/>
      </c>
      <c r="F1066" s="199" t="str">
        <f>FixtureCalc!AL1063</f>
        <v/>
      </c>
      <c r="G1066" s="289" t="str">
        <f>FixtureCalc!AM1063</f>
        <v/>
      </c>
      <c r="H1066" s="91"/>
      <c r="I1066" s="171" t="str">
        <f t="shared" si="32"/>
        <v/>
      </c>
      <c r="J1066" s="91"/>
      <c r="K1066" s="294" t="str">
        <f>FixtureCalc!AN1063</f>
        <v/>
      </c>
      <c r="L1066" s="199" t="str">
        <f>IFERROR(INDEX(FixtureCalc!$AX$4:$AX$83,MATCH(FixtureCalc!AM1063,FixtureCalc!$AW$4:$AW$83,0),1),"")</f>
        <v/>
      </c>
      <c r="M1066" s="39"/>
    </row>
    <row r="1067" spans="2:13" ht="20.100000000000001" customHeight="1" x14ac:dyDescent="0.25">
      <c r="B1067" s="13"/>
      <c r="C1067" s="98"/>
      <c r="D1067" s="171" t="str">
        <f t="shared" si="33"/>
        <v/>
      </c>
      <c r="E1067" s="199" t="str">
        <f>IF(F1067&lt;&gt;"","Matchweek " &amp; FixtureCalc!AK1064,"")</f>
        <v/>
      </c>
      <c r="F1067" s="199" t="str">
        <f>FixtureCalc!AL1064</f>
        <v/>
      </c>
      <c r="G1067" s="289" t="str">
        <f>FixtureCalc!AM1064</f>
        <v/>
      </c>
      <c r="H1067" s="91"/>
      <c r="I1067" s="171" t="str">
        <f t="shared" si="32"/>
        <v/>
      </c>
      <c r="J1067" s="91"/>
      <c r="K1067" s="294" t="str">
        <f>FixtureCalc!AN1064</f>
        <v/>
      </c>
      <c r="L1067" s="199" t="str">
        <f>IFERROR(INDEX(FixtureCalc!$AX$4:$AX$83,MATCH(FixtureCalc!AM1064,FixtureCalc!$AW$4:$AW$83,0),1),"")</f>
        <v/>
      </c>
      <c r="M1067" s="39"/>
    </row>
    <row r="1068" spans="2:13" ht="20.100000000000001" customHeight="1" x14ac:dyDescent="0.25">
      <c r="B1068" s="13"/>
      <c r="C1068" s="98"/>
      <c r="D1068" s="171" t="str">
        <f t="shared" si="33"/>
        <v/>
      </c>
      <c r="E1068" s="199" t="str">
        <f>IF(F1068&lt;&gt;"","Matchweek " &amp; FixtureCalc!AK1065,"")</f>
        <v/>
      </c>
      <c r="F1068" s="199" t="str">
        <f>FixtureCalc!AL1065</f>
        <v/>
      </c>
      <c r="G1068" s="289" t="str">
        <f>FixtureCalc!AM1065</f>
        <v/>
      </c>
      <c r="H1068" s="91"/>
      <c r="I1068" s="171" t="str">
        <f t="shared" si="32"/>
        <v/>
      </c>
      <c r="J1068" s="91"/>
      <c r="K1068" s="294" t="str">
        <f>FixtureCalc!AN1065</f>
        <v/>
      </c>
      <c r="L1068" s="199" t="str">
        <f>IFERROR(INDEX(FixtureCalc!$AX$4:$AX$83,MATCH(FixtureCalc!AM1065,FixtureCalc!$AW$4:$AW$83,0),1),"")</f>
        <v/>
      </c>
      <c r="M1068" s="39"/>
    </row>
    <row r="1069" spans="2:13" ht="20.100000000000001" customHeight="1" x14ac:dyDescent="0.25">
      <c r="B1069" s="13"/>
      <c r="C1069" s="98"/>
      <c r="D1069" s="171" t="str">
        <f t="shared" si="33"/>
        <v/>
      </c>
      <c r="E1069" s="199" t="str">
        <f>IF(F1069&lt;&gt;"","Matchweek " &amp; FixtureCalc!AK1066,"")</f>
        <v/>
      </c>
      <c r="F1069" s="199" t="str">
        <f>FixtureCalc!AL1066</f>
        <v/>
      </c>
      <c r="G1069" s="289" t="str">
        <f>FixtureCalc!AM1066</f>
        <v/>
      </c>
      <c r="H1069" s="91"/>
      <c r="I1069" s="171" t="str">
        <f t="shared" si="32"/>
        <v/>
      </c>
      <c r="J1069" s="91"/>
      <c r="K1069" s="294" t="str">
        <f>FixtureCalc!AN1066</f>
        <v/>
      </c>
      <c r="L1069" s="199" t="str">
        <f>IFERROR(INDEX(FixtureCalc!$AX$4:$AX$83,MATCH(FixtureCalc!AM1066,FixtureCalc!$AW$4:$AW$83,0),1),"")</f>
        <v/>
      </c>
      <c r="M1069" s="39"/>
    </row>
    <row r="1070" spans="2:13" ht="20.100000000000001" customHeight="1" x14ac:dyDescent="0.25">
      <c r="B1070" s="13"/>
      <c r="C1070" s="98"/>
      <c r="D1070" s="171" t="str">
        <f t="shared" si="33"/>
        <v/>
      </c>
      <c r="E1070" s="199" t="str">
        <f>IF(F1070&lt;&gt;"","Matchweek " &amp; FixtureCalc!AK1067,"")</f>
        <v/>
      </c>
      <c r="F1070" s="199" t="str">
        <f>FixtureCalc!AL1067</f>
        <v/>
      </c>
      <c r="G1070" s="289" t="str">
        <f>FixtureCalc!AM1067</f>
        <v/>
      </c>
      <c r="H1070" s="91"/>
      <c r="I1070" s="171" t="str">
        <f t="shared" si="32"/>
        <v/>
      </c>
      <c r="J1070" s="91"/>
      <c r="K1070" s="294" t="str">
        <f>FixtureCalc!AN1067</f>
        <v/>
      </c>
      <c r="L1070" s="199" t="str">
        <f>IFERROR(INDEX(FixtureCalc!$AX$4:$AX$83,MATCH(FixtureCalc!AM1067,FixtureCalc!$AW$4:$AW$83,0),1),"")</f>
        <v/>
      </c>
      <c r="M1070" s="39"/>
    </row>
    <row r="1071" spans="2:13" ht="20.100000000000001" customHeight="1" x14ac:dyDescent="0.25">
      <c r="B1071" s="13"/>
      <c r="C1071" s="98"/>
      <c r="D1071" s="171" t="str">
        <f t="shared" si="33"/>
        <v/>
      </c>
      <c r="E1071" s="199" t="str">
        <f>IF(F1071&lt;&gt;"","Matchweek " &amp; FixtureCalc!AK1068,"")</f>
        <v/>
      </c>
      <c r="F1071" s="199" t="str">
        <f>FixtureCalc!AL1068</f>
        <v/>
      </c>
      <c r="G1071" s="289" t="str">
        <f>FixtureCalc!AM1068</f>
        <v/>
      </c>
      <c r="H1071" s="91"/>
      <c r="I1071" s="171" t="str">
        <f t="shared" si="32"/>
        <v/>
      </c>
      <c r="J1071" s="91"/>
      <c r="K1071" s="294" t="str">
        <f>FixtureCalc!AN1068</f>
        <v/>
      </c>
      <c r="L1071" s="199" t="str">
        <f>IFERROR(INDEX(FixtureCalc!$AX$4:$AX$83,MATCH(FixtureCalc!AM1068,FixtureCalc!$AW$4:$AW$83,0),1),"")</f>
        <v/>
      </c>
      <c r="M1071" s="39"/>
    </row>
    <row r="1072" spans="2:13" ht="20.100000000000001" customHeight="1" x14ac:dyDescent="0.25">
      <c r="B1072" s="13"/>
      <c r="C1072" s="98"/>
      <c r="D1072" s="171" t="str">
        <f t="shared" si="33"/>
        <v/>
      </c>
      <c r="E1072" s="199" t="str">
        <f>IF(F1072&lt;&gt;"","Matchweek " &amp; FixtureCalc!AK1069,"")</f>
        <v/>
      </c>
      <c r="F1072" s="199" t="str">
        <f>FixtureCalc!AL1069</f>
        <v/>
      </c>
      <c r="G1072" s="289" t="str">
        <f>FixtureCalc!AM1069</f>
        <v/>
      </c>
      <c r="H1072" s="91"/>
      <c r="I1072" s="171" t="str">
        <f t="shared" si="32"/>
        <v/>
      </c>
      <c r="J1072" s="91"/>
      <c r="K1072" s="294" t="str">
        <f>FixtureCalc!AN1069</f>
        <v/>
      </c>
      <c r="L1072" s="199" t="str">
        <f>IFERROR(INDEX(FixtureCalc!$AX$4:$AX$83,MATCH(FixtureCalc!AM1069,FixtureCalc!$AW$4:$AW$83,0),1),"")</f>
        <v/>
      </c>
      <c r="M1072" s="39"/>
    </row>
    <row r="1073" spans="2:13" ht="20.100000000000001" customHeight="1" x14ac:dyDescent="0.25">
      <c r="B1073" s="13"/>
      <c r="C1073" s="98"/>
      <c r="D1073" s="171" t="str">
        <f t="shared" si="33"/>
        <v/>
      </c>
      <c r="E1073" s="199" t="str">
        <f>IF(F1073&lt;&gt;"","Matchweek " &amp; FixtureCalc!AK1070,"")</f>
        <v/>
      </c>
      <c r="F1073" s="199" t="str">
        <f>FixtureCalc!AL1070</f>
        <v/>
      </c>
      <c r="G1073" s="289" t="str">
        <f>FixtureCalc!AM1070</f>
        <v/>
      </c>
      <c r="H1073" s="91"/>
      <c r="I1073" s="171" t="str">
        <f t="shared" si="32"/>
        <v/>
      </c>
      <c r="J1073" s="91"/>
      <c r="K1073" s="294" t="str">
        <f>FixtureCalc!AN1070</f>
        <v/>
      </c>
      <c r="L1073" s="199" t="str">
        <f>IFERROR(INDEX(FixtureCalc!$AX$4:$AX$83,MATCH(FixtureCalc!AM1070,FixtureCalc!$AW$4:$AW$83,0),1),"")</f>
        <v/>
      </c>
      <c r="M1073" s="39"/>
    </row>
    <row r="1074" spans="2:13" ht="20.100000000000001" customHeight="1" x14ac:dyDescent="0.25">
      <c r="B1074" s="13"/>
      <c r="C1074" s="98"/>
      <c r="D1074" s="171" t="str">
        <f t="shared" si="33"/>
        <v/>
      </c>
      <c r="E1074" s="199" t="str">
        <f>IF(F1074&lt;&gt;"","Matchweek " &amp; FixtureCalc!AK1071,"")</f>
        <v/>
      </c>
      <c r="F1074" s="199" t="str">
        <f>FixtureCalc!AL1071</f>
        <v/>
      </c>
      <c r="G1074" s="289" t="str">
        <f>FixtureCalc!AM1071</f>
        <v/>
      </c>
      <c r="H1074" s="91"/>
      <c r="I1074" s="171" t="str">
        <f t="shared" si="32"/>
        <v/>
      </c>
      <c r="J1074" s="91"/>
      <c r="K1074" s="294" t="str">
        <f>FixtureCalc!AN1071</f>
        <v/>
      </c>
      <c r="L1074" s="199" t="str">
        <f>IFERROR(INDEX(FixtureCalc!$AX$4:$AX$83,MATCH(FixtureCalc!AM1071,FixtureCalc!$AW$4:$AW$83,0),1),"")</f>
        <v/>
      </c>
      <c r="M1074" s="39"/>
    </row>
    <row r="1075" spans="2:13" ht="20.100000000000001" customHeight="1" x14ac:dyDescent="0.25">
      <c r="B1075" s="13"/>
      <c r="C1075" s="98"/>
      <c r="D1075" s="171" t="str">
        <f t="shared" si="33"/>
        <v/>
      </c>
      <c r="E1075" s="199" t="str">
        <f>IF(F1075&lt;&gt;"","Matchweek " &amp; FixtureCalc!AK1072,"")</f>
        <v/>
      </c>
      <c r="F1075" s="199" t="str">
        <f>FixtureCalc!AL1072</f>
        <v/>
      </c>
      <c r="G1075" s="289" t="str">
        <f>FixtureCalc!AM1072</f>
        <v/>
      </c>
      <c r="H1075" s="91"/>
      <c r="I1075" s="171" t="str">
        <f t="shared" si="32"/>
        <v/>
      </c>
      <c r="J1075" s="91"/>
      <c r="K1075" s="294" t="str">
        <f>FixtureCalc!AN1072</f>
        <v/>
      </c>
      <c r="L1075" s="199" t="str">
        <f>IFERROR(INDEX(FixtureCalc!$AX$4:$AX$83,MATCH(FixtureCalc!AM1072,FixtureCalc!$AW$4:$AW$83,0),1),"")</f>
        <v/>
      </c>
      <c r="M1075" s="39"/>
    </row>
    <row r="1076" spans="2:13" ht="20.100000000000001" customHeight="1" x14ac:dyDescent="0.25">
      <c r="B1076" s="13"/>
      <c r="C1076" s="98"/>
      <c r="D1076" s="171" t="str">
        <f t="shared" si="33"/>
        <v/>
      </c>
      <c r="E1076" s="199" t="str">
        <f>IF(F1076&lt;&gt;"","Matchweek " &amp; FixtureCalc!AK1073,"")</f>
        <v/>
      </c>
      <c r="F1076" s="199" t="str">
        <f>FixtureCalc!AL1073</f>
        <v/>
      </c>
      <c r="G1076" s="289" t="str">
        <f>FixtureCalc!AM1073</f>
        <v/>
      </c>
      <c r="H1076" s="91"/>
      <c r="I1076" s="171" t="str">
        <f t="shared" si="32"/>
        <v/>
      </c>
      <c r="J1076" s="91"/>
      <c r="K1076" s="294" t="str">
        <f>FixtureCalc!AN1073</f>
        <v/>
      </c>
      <c r="L1076" s="199" t="str">
        <f>IFERROR(INDEX(FixtureCalc!$AX$4:$AX$83,MATCH(FixtureCalc!AM1073,FixtureCalc!$AW$4:$AW$83,0),1),"")</f>
        <v/>
      </c>
      <c r="M1076" s="39"/>
    </row>
    <row r="1077" spans="2:13" ht="20.100000000000001" customHeight="1" x14ac:dyDescent="0.25">
      <c r="B1077" s="13"/>
      <c r="C1077" s="98"/>
      <c r="D1077" s="171" t="str">
        <f t="shared" si="33"/>
        <v/>
      </c>
      <c r="E1077" s="199" t="str">
        <f>IF(F1077&lt;&gt;"","Matchweek " &amp; FixtureCalc!AK1074,"")</f>
        <v/>
      </c>
      <c r="F1077" s="199" t="str">
        <f>FixtureCalc!AL1074</f>
        <v/>
      </c>
      <c r="G1077" s="289" t="str">
        <f>FixtureCalc!AM1074</f>
        <v/>
      </c>
      <c r="H1077" s="91"/>
      <c r="I1077" s="171" t="str">
        <f t="shared" si="32"/>
        <v/>
      </c>
      <c r="J1077" s="91"/>
      <c r="K1077" s="294" t="str">
        <f>FixtureCalc!AN1074</f>
        <v/>
      </c>
      <c r="L1077" s="199" t="str">
        <f>IFERROR(INDEX(FixtureCalc!$AX$4:$AX$83,MATCH(FixtureCalc!AM1074,FixtureCalc!$AW$4:$AW$83,0),1),"")</f>
        <v/>
      </c>
      <c r="M1077" s="39"/>
    </row>
    <row r="1078" spans="2:13" ht="20.100000000000001" customHeight="1" x14ac:dyDescent="0.25">
      <c r="B1078" s="13"/>
      <c r="C1078" s="98"/>
      <c r="D1078" s="171" t="str">
        <f t="shared" si="33"/>
        <v/>
      </c>
      <c r="E1078" s="199" t="str">
        <f>IF(F1078&lt;&gt;"","Matchweek " &amp; FixtureCalc!AK1075,"")</f>
        <v/>
      </c>
      <c r="F1078" s="199" t="str">
        <f>FixtureCalc!AL1075</f>
        <v/>
      </c>
      <c r="G1078" s="289" t="str">
        <f>FixtureCalc!AM1075</f>
        <v/>
      </c>
      <c r="H1078" s="91"/>
      <c r="I1078" s="171" t="str">
        <f t="shared" si="32"/>
        <v/>
      </c>
      <c r="J1078" s="91"/>
      <c r="K1078" s="294" t="str">
        <f>FixtureCalc!AN1075</f>
        <v/>
      </c>
      <c r="L1078" s="199" t="str">
        <f>IFERROR(INDEX(FixtureCalc!$AX$4:$AX$83,MATCH(FixtureCalc!AM1075,FixtureCalc!$AW$4:$AW$83,0),1),"")</f>
        <v/>
      </c>
      <c r="M1078" s="39"/>
    </row>
    <row r="1079" spans="2:13" ht="20.100000000000001" customHeight="1" x14ac:dyDescent="0.25">
      <c r="B1079" s="13"/>
      <c r="C1079" s="98"/>
      <c r="D1079" s="171" t="str">
        <f t="shared" si="33"/>
        <v/>
      </c>
      <c r="E1079" s="199" t="str">
        <f>IF(F1079&lt;&gt;"","Matchweek " &amp; FixtureCalc!AK1076,"")</f>
        <v/>
      </c>
      <c r="F1079" s="199" t="str">
        <f>FixtureCalc!AL1076</f>
        <v/>
      </c>
      <c r="G1079" s="289" t="str">
        <f>FixtureCalc!AM1076</f>
        <v/>
      </c>
      <c r="H1079" s="91"/>
      <c r="I1079" s="171" t="str">
        <f t="shared" si="32"/>
        <v/>
      </c>
      <c r="J1079" s="91"/>
      <c r="K1079" s="294" t="str">
        <f>FixtureCalc!AN1076</f>
        <v/>
      </c>
      <c r="L1079" s="199" t="str">
        <f>IFERROR(INDEX(FixtureCalc!$AX$4:$AX$83,MATCH(FixtureCalc!AM1076,FixtureCalc!$AW$4:$AW$83,0),1),"")</f>
        <v/>
      </c>
      <c r="M1079" s="39"/>
    </row>
    <row r="1080" spans="2:13" ht="20.100000000000001" customHeight="1" x14ac:dyDescent="0.25">
      <c r="B1080" s="13"/>
      <c r="C1080" s="98"/>
      <c r="D1080" s="171" t="str">
        <f t="shared" si="33"/>
        <v/>
      </c>
      <c r="E1080" s="199" t="str">
        <f>IF(F1080&lt;&gt;"","Matchweek " &amp; FixtureCalc!AK1077,"")</f>
        <v/>
      </c>
      <c r="F1080" s="199" t="str">
        <f>FixtureCalc!AL1077</f>
        <v/>
      </c>
      <c r="G1080" s="289" t="str">
        <f>FixtureCalc!AM1077</f>
        <v/>
      </c>
      <c r="H1080" s="91"/>
      <c r="I1080" s="171" t="str">
        <f t="shared" si="32"/>
        <v/>
      </c>
      <c r="J1080" s="91"/>
      <c r="K1080" s="294" t="str">
        <f>FixtureCalc!AN1077</f>
        <v/>
      </c>
      <c r="L1080" s="199" t="str">
        <f>IFERROR(INDEX(FixtureCalc!$AX$4:$AX$83,MATCH(FixtureCalc!AM1077,FixtureCalc!$AW$4:$AW$83,0),1),"")</f>
        <v/>
      </c>
      <c r="M1080" s="39"/>
    </row>
    <row r="1081" spans="2:13" ht="20.100000000000001" customHeight="1" x14ac:dyDescent="0.25">
      <c r="B1081" s="13"/>
      <c r="C1081" s="98"/>
      <c r="D1081" s="171" t="str">
        <f t="shared" si="33"/>
        <v/>
      </c>
      <c r="E1081" s="199" t="str">
        <f>IF(F1081&lt;&gt;"","Matchweek " &amp; FixtureCalc!AK1078,"")</f>
        <v/>
      </c>
      <c r="F1081" s="199" t="str">
        <f>FixtureCalc!AL1078</f>
        <v/>
      </c>
      <c r="G1081" s="289" t="str">
        <f>FixtureCalc!AM1078</f>
        <v/>
      </c>
      <c r="H1081" s="91"/>
      <c r="I1081" s="171" t="str">
        <f t="shared" si="32"/>
        <v/>
      </c>
      <c r="J1081" s="91"/>
      <c r="K1081" s="294" t="str">
        <f>FixtureCalc!AN1078</f>
        <v/>
      </c>
      <c r="L1081" s="199" t="str">
        <f>IFERROR(INDEX(FixtureCalc!$AX$4:$AX$83,MATCH(FixtureCalc!AM1078,FixtureCalc!$AW$4:$AW$83,0),1),"")</f>
        <v/>
      </c>
      <c r="M1081" s="39"/>
    </row>
    <row r="1082" spans="2:13" ht="20.100000000000001" customHeight="1" x14ac:dyDescent="0.25">
      <c r="B1082" s="13"/>
      <c r="C1082" s="98"/>
      <c r="D1082" s="171" t="str">
        <f t="shared" si="33"/>
        <v/>
      </c>
      <c r="E1082" s="199" t="str">
        <f>IF(F1082&lt;&gt;"","Matchweek " &amp; FixtureCalc!AK1079,"")</f>
        <v/>
      </c>
      <c r="F1082" s="199" t="str">
        <f>FixtureCalc!AL1079</f>
        <v/>
      </c>
      <c r="G1082" s="289" t="str">
        <f>FixtureCalc!AM1079</f>
        <v/>
      </c>
      <c r="H1082" s="91"/>
      <c r="I1082" s="171" t="str">
        <f t="shared" si="32"/>
        <v/>
      </c>
      <c r="J1082" s="91"/>
      <c r="K1082" s="294" t="str">
        <f>FixtureCalc!AN1079</f>
        <v/>
      </c>
      <c r="L1082" s="199" t="str">
        <f>IFERROR(INDEX(FixtureCalc!$AX$4:$AX$83,MATCH(FixtureCalc!AM1079,FixtureCalc!$AW$4:$AW$83,0),1),"")</f>
        <v/>
      </c>
      <c r="M1082" s="39"/>
    </row>
    <row r="1083" spans="2:13" ht="20.100000000000001" customHeight="1" x14ac:dyDescent="0.25">
      <c r="B1083" s="13"/>
      <c r="C1083" s="98"/>
      <c r="D1083" s="171" t="str">
        <f t="shared" si="33"/>
        <v/>
      </c>
      <c r="E1083" s="199" t="str">
        <f>IF(F1083&lt;&gt;"","Matchweek " &amp; FixtureCalc!AK1080,"")</f>
        <v/>
      </c>
      <c r="F1083" s="199" t="str">
        <f>FixtureCalc!AL1080</f>
        <v/>
      </c>
      <c r="G1083" s="289" t="str">
        <f>FixtureCalc!AM1080</f>
        <v/>
      </c>
      <c r="H1083" s="91"/>
      <c r="I1083" s="171" t="str">
        <f t="shared" si="32"/>
        <v/>
      </c>
      <c r="J1083" s="91"/>
      <c r="K1083" s="294" t="str">
        <f>FixtureCalc!AN1080</f>
        <v/>
      </c>
      <c r="L1083" s="199" t="str">
        <f>IFERROR(INDEX(FixtureCalc!$AX$4:$AX$83,MATCH(FixtureCalc!AM1080,FixtureCalc!$AW$4:$AW$83,0),1),"")</f>
        <v/>
      </c>
      <c r="M1083" s="39"/>
    </row>
    <row r="1084" spans="2:13" ht="20.100000000000001" customHeight="1" x14ac:dyDescent="0.25">
      <c r="B1084" s="13"/>
      <c r="C1084" s="98"/>
      <c r="D1084" s="171" t="str">
        <f t="shared" si="33"/>
        <v/>
      </c>
      <c r="E1084" s="199" t="str">
        <f>IF(F1084&lt;&gt;"","Matchweek " &amp; FixtureCalc!AK1081,"")</f>
        <v/>
      </c>
      <c r="F1084" s="199" t="str">
        <f>FixtureCalc!AL1081</f>
        <v/>
      </c>
      <c r="G1084" s="289" t="str">
        <f>FixtureCalc!AM1081</f>
        <v/>
      </c>
      <c r="H1084" s="91"/>
      <c r="I1084" s="171" t="str">
        <f t="shared" si="32"/>
        <v/>
      </c>
      <c r="J1084" s="91"/>
      <c r="K1084" s="294" t="str">
        <f>FixtureCalc!AN1081</f>
        <v/>
      </c>
      <c r="L1084" s="199" t="str">
        <f>IFERROR(INDEX(FixtureCalc!$AX$4:$AX$83,MATCH(FixtureCalc!AM1081,FixtureCalc!$AW$4:$AW$83,0),1),"")</f>
        <v/>
      </c>
      <c r="M1084" s="39"/>
    </row>
    <row r="1085" spans="2:13" ht="20.100000000000001" customHeight="1" x14ac:dyDescent="0.25">
      <c r="B1085" s="13"/>
      <c r="C1085" s="98"/>
      <c r="D1085" s="171" t="str">
        <f t="shared" si="33"/>
        <v/>
      </c>
      <c r="E1085" s="199" t="str">
        <f>IF(F1085&lt;&gt;"","Matchweek " &amp; FixtureCalc!AK1082,"")</f>
        <v/>
      </c>
      <c r="F1085" s="199" t="str">
        <f>FixtureCalc!AL1082</f>
        <v/>
      </c>
      <c r="G1085" s="289" t="str">
        <f>FixtureCalc!AM1082</f>
        <v/>
      </c>
      <c r="H1085" s="91"/>
      <c r="I1085" s="171" t="str">
        <f t="shared" si="32"/>
        <v/>
      </c>
      <c r="J1085" s="91"/>
      <c r="K1085" s="294" t="str">
        <f>FixtureCalc!AN1082</f>
        <v/>
      </c>
      <c r="L1085" s="199" t="str">
        <f>IFERROR(INDEX(FixtureCalc!$AX$4:$AX$83,MATCH(FixtureCalc!AM1082,FixtureCalc!$AW$4:$AW$83,0),1),"")</f>
        <v/>
      </c>
      <c r="M1085" s="39"/>
    </row>
    <row r="1086" spans="2:13" ht="20.100000000000001" customHeight="1" x14ac:dyDescent="0.25">
      <c r="B1086" s="13"/>
      <c r="C1086" s="98"/>
      <c r="D1086" s="171" t="str">
        <f t="shared" si="33"/>
        <v/>
      </c>
      <c r="E1086" s="199" t="str">
        <f>IF(F1086&lt;&gt;"","Matchweek " &amp; FixtureCalc!AK1083,"")</f>
        <v/>
      </c>
      <c r="F1086" s="199" t="str">
        <f>FixtureCalc!AL1083</f>
        <v/>
      </c>
      <c r="G1086" s="289" t="str">
        <f>FixtureCalc!AM1083</f>
        <v/>
      </c>
      <c r="H1086" s="91"/>
      <c r="I1086" s="171" t="str">
        <f t="shared" si="32"/>
        <v/>
      </c>
      <c r="J1086" s="91"/>
      <c r="K1086" s="294" t="str">
        <f>FixtureCalc!AN1083</f>
        <v/>
      </c>
      <c r="L1086" s="199" t="str">
        <f>IFERROR(INDEX(FixtureCalc!$AX$4:$AX$83,MATCH(FixtureCalc!AM1083,FixtureCalc!$AW$4:$AW$83,0),1),"")</f>
        <v/>
      </c>
      <c r="M1086" s="39"/>
    </row>
    <row r="1087" spans="2:13" ht="20.100000000000001" customHeight="1" x14ac:dyDescent="0.25">
      <c r="B1087" s="13"/>
      <c r="C1087" s="98"/>
      <c r="D1087" s="171" t="str">
        <f t="shared" si="33"/>
        <v/>
      </c>
      <c r="E1087" s="199" t="str">
        <f>IF(F1087&lt;&gt;"","Matchweek " &amp; FixtureCalc!AK1084,"")</f>
        <v/>
      </c>
      <c r="F1087" s="199" t="str">
        <f>FixtureCalc!AL1084</f>
        <v/>
      </c>
      <c r="G1087" s="289" t="str">
        <f>FixtureCalc!AM1084</f>
        <v/>
      </c>
      <c r="H1087" s="91"/>
      <c r="I1087" s="171" t="str">
        <f t="shared" si="32"/>
        <v/>
      </c>
      <c r="J1087" s="91"/>
      <c r="K1087" s="294" t="str">
        <f>FixtureCalc!AN1084</f>
        <v/>
      </c>
      <c r="L1087" s="199" t="str">
        <f>IFERROR(INDEX(FixtureCalc!$AX$4:$AX$83,MATCH(FixtureCalc!AM1084,FixtureCalc!$AW$4:$AW$83,0),1),"")</f>
        <v/>
      </c>
      <c r="M1087" s="39"/>
    </row>
    <row r="1088" spans="2:13" ht="20.100000000000001" customHeight="1" x14ac:dyDescent="0.25">
      <c r="B1088" s="13"/>
      <c r="C1088" s="98"/>
      <c r="D1088" s="171" t="str">
        <f t="shared" si="33"/>
        <v/>
      </c>
      <c r="E1088" s="199" t="str">
        <f>IF(F1088&lt;&gt;"","Matchweek " &amp; FixtureCalc!AK1085,"")</f>
        <v/>
      </c>
      <c r="F1088" s="199" t="str">
        <f>FixtureCalc!AL1085</f>
        <v/>
      </c>
      <c r="G1088" s="289" t="str">
        <f>FixtureCalc!AM1085</f>
        <v/>
      </c>
      <c r="H1088" s="91"/>
      <c r="I1088" s="171" t="str">
        <f t="shared" si="32"/>
        <v/>
      </c>
      <c r="J1088" s="91"/>
      <c r="K1088" s="294" t="str">
        <f>FixtureCalc!AN1085</f>
        <v/>
      </c>
      <c r="L1088" s="199" t="str">
        <f>IFERROR(INDEX(FixtureCalc!$AX$4:$AX$83,MATCH(FixtureCalc!AM1085,FixtureCalc!$AW$4:$AW$83,0),1),"")</f>
        <v/>
      </c>
      <c r="M1088" s="39"/>
    </row>
    <row r="1089" spans="2:13" ht="20.100000000000001" customHeight="1" x14ac:dyDescent="0.25">
      <c r="B1089" s="13"/>
      <c r="C1089" s="98"/>
      <c r="D1089" s="171" t="str">
        <f t="shared" si="33"/>
        <v/>
      </c>
      <c r="E1089" s="199" t="str">
        <f>IF(F1089&lt;&gt;"","Matchweek " &amp; FixtureCalc!AK1086,"")</f>
        <v/>
      </c>
      <c r="F1089" s="199" t="str">
        <f>FixtureCalc!AL1086</f>
        <v/>
      </c>
      <c r="G1089" s="289" t="str">
        <f>FixtureCalc!AM1086</f>
        <v/>
      </c>
      <c r="H1089" s="91"/>
      <c r="I1089" s="171" t="str">
        <f t="shared" si="32"/>
        <v/>
      </c>
      <c r="J1089" s="91"/>
      <c r="K1089" s="294" t="str">
        <f>FixtureCalc!AN1086</f>
        <v/>
      </c>
      <c r="L1089" s="199" t="str">
        <f>IFERROR(INDEX(FixtureCalc!$AX$4:$AX$83,MATCH(FixtureCalc!AM1086,FixtureCalc!$AW$4:$AW$83,0),1),"")</f>
        <v/>
      </c>
      <c r="M1089" s="39"/>
    </row>
    <row r="1090" spans="2:13" ht="20.100000000000001" customHeight="1" x14ac:dyDescent="0.25">
      <c r="B1090" s="13"/>
      <c r="C1090" s="98"/>
      <c r="D1090" s="171" t="str">
        <f t="shared" si="33"/>
        <v/>
      </c>
      <c r="E1090" s="199" t="str">
        <f>IF(F1090&lt;&gt;"","Matchweek " &amp; FixtureCalc!AK1087,"")</f>
        <v/>
      </c>
      <c r="F1090" s="199" t="str">
        <f>FixtureCalc!AL1087</f>
        <v/>
      </c>
      <c r="G1090" s="289" t="str">
        <f>FixtureCalc!AM1087</f>
        <v/>
      </c>
      <c r="H1090" s="91"/>
      <c r="I1090" s="171" t="str">
        <f t="shared" si="32"/>
        <v/>
      </c>
      <c r="J1090" s="91"/>
      <c r="K1090" s="294" t="str">
        <f>FixtureCalc!AN1087</f>
        <v/>
      </c>
      <c r="L1090" s="199" t="str">
        <f>IFERROR(INDEX(FixtureCalc!$AX$4:$AX$83,MATCH(FixtureCalc!AM1087,FixtureCalc!$AW$4:$AW$83,0),1),"")</f>
        <v/>
      </c>
      <c r="M1090" s="39"/>
    </row>
    <row r="1091" spans="2:13" ht="20.100000000000001" customHeight="1" x14ac:dyDescent="0.25">
      <c r="B1091" s="13"/>
      <c r="C1091" s="98"/>
      <c r="D1091" s="171" t="str">
        <f t="shared" si="33"/>
        <v/>
      </c>
      <c r="E1091" s="199" t="str">
        <f>IF(F1091&lt;&gt;"","Matchweek " &amp; FixtureCalc!AK1088,"")</f>
        <v/>
      </c>
      <c r="F1091" s="199" t="str">
        <f>FixtureCalc!AL1088</f>
        <v/>
      </c>
      <c r="G1091" s="289" t="str">
        <f>FixtureCalc!AM1088</f>
        <v/>
      </c>
      <c r="H1091" s="91"/>
      <c r="I1091" s="171" t="str">
        <f t="shared" si="32"/>
        <v/>
      </c>
      <c r="J1091" s="91"/>
      <c r="K1091" s="294" t="str">
        <f>FixtureCalc!AN1088</f>
        <v/>
      </c>
      <c r="L1091" s="199" t="str">
        <f>IFERROR(INDEX(FixtureCalc!$AX$4:$AX$83,MATCH(FixtureCalc!AM1088,FixtureCalc!$AW$4:$AW$83,0),1),"")</f>
        <v/>
      </c>
      <c r="M1091" s="39"/>
    </row>
    <row r="1092" spans="2:13" ht="20.100000000000001" customHeight="1" x14ac:dyDescent="0.25">
      <c r="B1092" s="13"/>
      <c r="C1092" s="98"/>
      <c r="D1092" s="171" t="str">
        <f t="shared" si="33"/>
        <v/>
      </c>
      <c r="E1092" s="199" t="str">
        <f>IF(F1092&lt;&gt;"","Matchweek " &amp; FixtureCalc!AK1089,"")</f>
        <v/>
      </c>
      <c r="F1092" s="199" t="str">
        <f>FixtureCalc!AL1089</f>
        <v/>
      </c>
      <c r="G1092" s="289" t="str">
        <f>FixtureCalc!AM1089</f>
        <v/>
      </c>
      <c r="H1092" s="91"/>
      <c r="I1092" s="171" t="str">
        <f t="shared" si="32"/>
        <v/>
      </c>
      <c r="J1092" s="91"/>
      <c r="K1092" s="294" t="str">
        <f>FixtureCalc!AN1089</f>
        <v/>
      </c>
      <c r="L1092" s="199" t="str">
        <f>IFERROR(INDEX(FixtureCalc!$AX$4:$AX$83,MATCH(FixtureCalc!AM1089,FixtureCalc!$AW$4:$AW$83,0),1),"")</f>
        <v/>
      </c>
      <c r="M1092" s="39"/>
    </row>
    <row r="1093" spans="2:13" ht="20.100000000000001" customHeight="1" x14ac:dyDescent="0.25">
      <c r="B1093" s="13"/>
      <c r="C1093" s="98"/>
      <c r="D1093" s="171" t="str">
        <f t="shared" si="33"/>
        <v/>
      </c>
      <c r="E1093" s="199" t="str">
        <f>IF(F1093&lt;&gt;"","Matchweek " &amp; FixtureCalc!AK1090,"")</f>
        <v/>
      </c>
      <c r="F1093" s="199" t="str">
        <f>FixtureCalc!AL1090</f>
        <v/>
      </c>
      <c r="G1093" s="289" t="str">
        <f>FixtureCalc!AM1090</f>
        <v/>
      </c>
      <c r="H1093" s="91"/>
      <c r="I1093" s="171" t="str">
        <f t="shared" si="32"/>
        <v/>
      </c>
      <c r="J1093" s="91"/>
      <c r="K1093" s="294" t="str">
        <f>FixtureCalc!AN1090</f>
        <v/>
      </c>
      <c r="L1093" s="199" t="str">
        <f>IFERROR(INDEX(FixtureCalc!$AX$4:$AX$83,MATCH(FixtureCalc!AM1090,FixtureCalc!$AW$4:$AW$83,0),1),"")</f>
        <v/>
      </c>
      <c r="M1093" s="39"/>
    </row>
    <row r="1094" spans="2:13" ht="20.100000000000001" customHeight="1" x14ac:dyDescent="0.25">
      <c r="B1094" s="13"/>
      <c r="C1094" s="98"/>
      <c r="D1094" s="171" t="str">
        <f t="shared" si="33"/>
        <v/>
      </c>
      <c r="E1094" s="199" t="str">
        <f>IF(F1094&lt;&gt;"","Matchweek " &amp; FixtureCalc!AK1091,"")</f>
        <v/>
      </c>
      <c r="F1094" s="199" t="str">
        <f>FixtureCalc!AL1091</f>
        <v/>
      </c>
      <c r="G1094" s="289" t="str">
        <f>FixtureCalc!AM1091</f>
        <v/>
      </c>
      <c r="H1094" s="91"/>
      <c r="I1094" s="171" t="str">
        <f t="shared" si="32"/>
        <v/>
      </c>
      <c r="J1094" s="91"/>
      <c r="K1094" s="294" t="str">
        <f>FixtureCalc!AN1091</f>
        <v/>
      </c>
      <c r="L1094" s="199" t="str">
        <f>IFERROR(INDEX(FixtureCalc!$AX$4:$AX$83,MATCH(FixtureCalc!AM1091,FixtureCalc!$AW$4:$AW$83,0),1),"")</f>
        <v/>
      </c>
      <c r="M1094" s="39"/>
    </row>
    <row r="1095" spans="2:13" ht="20.100000000000001" customHeight="1" x14ac:dyDescent="0.25">
      <c r="B1095" s="13"/>
      <c r="C1095" s="98"/>
      <c r="D1095" s="171" t="str">
        <f t="shared" si="33"/>
        <v/>
      </c>
      <c r="E1095" s="199" t="str">
        <f>IF(F1095&lt;&gt;"","Matchweek " &amp; FixtureCalc!AK1092,"")</f>
        <v/>
      </c>
      <c r="F1095" s="199" t="str">
        <f>FixtureCalc!AL1092</f>
        <v/>
      </c>
      <c r="G1095" s="289" t="str">
        <f>FixtureCalc!AM1092</f>
        <v/>
      </c>
      <c r="H1095" s="91"/>
      <c r="I1095" s="171" t="str">
        <f t="shared" ref="I1095:I1139" si="34">IFERROR(IF(LEN(E1095)=0,"","-"),"")</f>
        <v/>
      </c>
      <c r="J1095" s="91"/>
      <c r="K1095" s="294" t="str">
        <f>FixtureCalc!AN1092</f>
        <v/>
      </c>
      <c r="L1095" s="199" t="str">
        <f>IFERROR(INDEX(FixtureCalc!$AX$4:$AX$83,MATCH(FixtureCalc!AM1092,FixtureCalc!$AW$4:$AW$83,0),1),"")</f>
        <v/>
      </c>
      <c r="M1095" s="39"/>
    </row>
    <row r="1096" spans="2:13" ht="20.100000000000001" customHeight="1" x14ac:dyDescent="0.25">
      <c r="B1096" s="13"/>
      <c r="C1096" s="98"/>
      <c r="D1096" s="171" t="str">
        <f t="shared" ref="D1096:D1140" si="35">IF(C1096&gt;0,INDEX($W$8:$W$14,WEEKDAY(C1096,2),1),"")</f>
        <v/>
      </c>
      <c r="E1096" s="199" t="str">
        <f>IF(F1096&lt;&gt;"","Matchweek " &amp; FixtureCalc!AK1093,"")</f>
        <v/>
      </c>
      <c r="F1096" s="199" t="str">
        <f>FixtureCalc!AL1093</f>
        <v/>
      </c>
      <c r="G1096" s="289" t="str">
        <f>FixtureCalc!AM1093</f>
        <v/>
      </c>
      <c r="H1096" s="91"/>
      <c r="I1096" s="171" t="str">
        <f t="shared" si="34"/>
        <v/>
      </c>
      <c r="J1096" s="91"/>
      <c r="K1096" s="294" t="str">
        <f>FixtureCalc!AN1093</f>
        <v/>
      </c>
      <c r="L1096" s="199" t="str">
        <f>IFERROR(INDEX(FixtureCalc!$AX$4:$AX$83,MATCH(FixtureCalc!AM1093,FixtureCalc!$AW$4:$AW$83,0),1),"")</f>
        <v/>
      </c>
      <c r="M1096" s="39"/>
    </row>
    <row r="1097" spans="2:13" ht="20.100000000000001" customHeight="1" x14ac:dyDescent="0.25">
      <c r="B1097" s="13"/>
      <c r="C1097" s="98"/>
      <c r="D1097" s="171" t="str">
        <f t="shared" si="35"/>
        <v/>
      </c>
      <c r="E1097" s="199" t="str">
        <f>IF(F1097&lt;&gt;"","Matchweek " &amp; FixtureCalc!AK1094,"")</f>
        <v/>
      </c>
      <c r="F1097" s="199" t="str">
        <f>FixtureCalc!AL1094</f>
        <v/>
      </c>
      <c r="G1097" s="289" t="str">
        <f>FixtureCalc!AM1094</f>
        <v/>
      </c>
      <c r="H1097" s="91"/>
      <c r="I1097" s="171" t="str">
        <f t="shared" si="34"/>
        <v/>
      </c>
      <c r="J1097" s="91"/>
      <c r="K1097" s="294" t="str">
        <f>FixtureCalc!AN1094</f>
        <v/>
      </c>
      <c r="L1097" s="199" t="str">
        <f>IFERROR(INDEX(FixtureCalc!$AX$4:$AX$83,MATCH(FixtureCalc!AM1094,FixtureCalc!$AW$4:$AW$83,0),1),"")</f>
        <v/>
      </c>
      <c r="M1097" s="39"/>
    </row>
    <row r="1098" spans="2:13" ht="20.100000000000001" customHeight="1" x14ac:dyDescent="0.25">
      <c r="B1098" s="13"/>
      <c r="C1098" s="98"/>
      <c r="D1098" s="171" t="str">
        <f t="shared" si="35"/>
        <v/>
      </c>
      <c r="E1098" s="199" t="str">
        <f>IF(F1098&lt;&gt;"","Matchweek " &amp; FixtureCalc!AK1095,"")</f>
        <v/>
      </c>
      <c r="F1098" s="199" t="str">
        <f>FixtureCalc!AL1095</f>
        <v/>
      </c>
      <c r="G1098" s="289" t="str">
        <f>FixtureCalc!AM1095</f>
        <v/>
      </c>
      <c r="H1098" s="91"/>
      <c r="I1098" s="171" t="str">
        <f t="shared" si="34"/>
        <v/>
      </c>
      <c r="J1098" s="91"/>
      <c r="K1098" s="294" t="str">
        <f>FixtureCalc!AN1095</f>
        <v/>
      </c>
      <c r="L1098" s="199" t="str">
        <f>IFERROR(INDEX(FixtureCalc!$AX$4:$AX$83,MATCH(FixtureCalc!AM1095,FixtureCalc!$AW$4:$AW$83,0),1),"")</f>
        <v/>
      </c>
      <c r="M1098" s="39"/>
    </row>
    <row r="1099" spans="2:13" ht="20.100000000000001" customHeight="1" x14ac:dyDescent="0.25">
      <c r="B1099" s="13"/>
      <c r="C1099" s="98"/>
      <c r="D1099" s="171" t="str">
        <f t="shared" si="35"/>
        <v/>
      </c>
      <c r="E1099" s="199" t="str">
        <f>IF(F1099&lt;&gt;"","Matchweek " &amp; FixtureCalc!AK1096,"")</f>
        <v/>
      </c>
      <c r="F1099" s="199" t="str">
        <f>FixtureCalc!AL1096</f>
        <v/>
      </c>
      <c r="G1099" s="289" t="str">
        <f>FixtureCalc!AM1096</f>
        <v/>
      </c>
      <c r="H1099" s="91"/>
      <c r="I1099" s="171" t="str">
        <f t="shared" si="34"/>
        <v/>
      </c>
      <c r="J1099" s="91"/>
      <c r="K1099" s="294" t="str">
        <f>FixtureCalc!AN1096</f>
        <v/>
      </c>
      <c r="L1099" s="199" t="str">
        <f>IFERROR(INDEX(FixtureCalc!$AX$4:$AX$83,MATCH(FixtureCalc!AM1096,FixtureCalc!$AW$4:$AW$83,0),1),"")</f>
        <v/>
      </c>
      <c r="M1099" s="39"/>
    </row>
    <row r="1100" spans="2:13" ht="20.100000000000001" customHeight="1" x14ac:dyDescent="0.25">
      <c r="B1100" s="13"/>
      <c r="C1100" s="98"/>
      <c r="D1100" s="171" t="str">
        <f t="shared" si="35"/>
        <v/>
      </c>
      <c r="E1100" s="199" t="str">
        <f>IF(F1100&lt;&gt;"","Matchweek " &amp; FixtureCalc!AK1097,"")</f>
        <v/>
      </c>
      <c r="F1100" s="199" t="str">
        <f>FixtureCalc!AL1097</f>
        <v/>
      </c>
      <c r="G1100" s="289" t="str">
        <f>FixtureCalc!AM1097</f>
        <v/>
      </c>
      <c r="H1100" s="91"/>
      <c r="I1100" s="171" t="str">
        <f t="shared" si="34"/>
        <v/>
      </c>
      <c r="J1100" s="91"/>
      <c r="K1100" s="294" t="str">
        <f>FixtureCalc!AN1097</f>
        <v/>
      </c>
      <c r="L1100" s="199" t="str">
        <f>IFERROR(INDEX(FixtureCalc!$AX$4:$AX$83,MATCH(FixtureCalc!AM1097,FixtureCalc!$AW$4:$AW$83,0),1),"")</f>
        <v/>
      </c>
      <c r="M1100" s="39"/>
    </row>
    <row r="1101" spans="2:13" ht="20.100000000000001" customHeight="1" x14ac:dyDescent="0.25">
      <c r="B1101" s="13"/>
      <c r="C1101" s="98"/>
      <c r="D1101" s="171" t="str">
        <f t="shared" si="35"/>
        <v/>
      </c>
      <c r="E1101" s="199" t="str">
        <f>IF(F1101&lt;&gt;"","Matchweek " &amp; FixtureCalc!AK1098,"")</f>
        <v/>
      </c>
      <c r="F1101" s="199" t="str">
        <f>FixtureCalc!AL1098</f>
        <v/>
      </c>
      <c r="G1101" s="289" t="str">
        <f>FixtureCalc!AM1098</f>
        <v/>
      </c>
      <c r="H1101" s="91"/>
      <c r="I1101" s="171" t="str">
        <f t="shared" si="34"/>
        <v/>
      </c>
      <c r="J1101" s="91"/>
      <c r="K1101" s="294" t="str">
        <f>FixtureCalc!AN1098</f>
        <v/>
      </c>
      <c r="L1101" s="199" t="str">
        <f>IFERROR(INDEX(FixtureCalc!$AX$4:$AX$83,MATCH(FixtureCalc!AM1098,FixtureCalc!$AW$4:$AW$83,0),1),"")</f>
        <v/>
      </c>
      <c r="M1101" s="39"/>
    </row>
    <row r="1102" spans="2:13" ht="20.100000000000001" customHeight="1" x14ac:dyDescent="0.25">
      <c r="B1102" s="13"/>
      <c r="C1102" s="98"/>
      <c r="D1102" s="171" t="str">
        <f t="shared" si="35"/>
        <v/>
      </c>
      <c r="E1102" s="199" t="str">
        <f>IF(F1102&lt;&gt;"","Matchweek " &amp; FixtureCalc!AK1099,"")</f>
        <v/>
      </c>
      <c r="F1102" s="199" t="str">
        <f>FixtureCalc!AL1099</f>
        <v/>
      </c>
      <c r="G1102" s="289" t="str">
        <f>FixtureCalc!AM1099</f>
        <v/>
      </c>
      <c r="H1102" s="91"/>
      <c r="I1102" s="171" t="str">
        <f t="shared" si="34"/>
        <v/>
      </c>
      <c r="J1102" s="91"/>
      <c r="K1102" s="294" t="str">
        <f>FixtureCalc!AN1099</f>
        <v/>
      </c>
      <c r="L1102" s="199" t="str">
        <f>IFERROR(INDEX(FixtureCalc!$AX$4:$AX$83,MATCH(FixtureCalc!AM1099,FixtureCalc!$AW$4:$AW$83,0),1),"")</f>
        <v/>
      </c>
      <c r="M1102" s="39"/>
    </row>
    <row r="1103" spans="2:13" ht="20.100000000000001" customHeight="1" x14ac:dyDescent="0.25">
      <c r="B1103" s="13"/>
      <c r="C1103" s="98"/>
      <c r="D1103" s="171" t="str">
        <f t="shared" si="35"/>
        <v/>
      </c>
      <c r="E1103" s="199" t="str">
        <f>IF(F1103&lt;&gt;"","Matchweek " &amp; FixtureCalc!AK1100,"")</f>
        <v/>
      </c>
      <c r="F1103" s="199" t="str">
        <f>FixtureCalc!AL1100</f>
        <v/>
      </c>
      <c r="G1103" s="289" t="str">
        <f>FixtureCalc!AM1100</f>
        <v/>
      </c>
      <c r="H1103" s="91"/>
      <c r="I1103" s="171" t="str">
        <f t="shared" si="34"/>
        <v/>
      </c>
      <c r="J1103" s="91"/>
      <c r="K1103" s="294" t="str">
        <f>FixtureCalc!AN1100</f>
        <v/>
      </c>
      <c r="L1103" s="199" t="str">
        <f>IFERROR(INDEX(FixtureCalc!$AX$4:$AX$83,MATCH(FixtureCalc!AM1100,FixtureCalc!$AW$4:$AW$83,0),1),"")</f>
        <v/>
      </c>
      <c r="M1103" s="39"/>
    </row>
    <row r="1104" spans="2:13" ht="20.100000000000001" customHeight="1" x14ac:dyDescent="0.25">
      <c r="B1104" s="13"/>
      <c r="C1104" s="98"/>
      <c r="D1104" s="171" t="str">
        <f t="shared" si="35"/>
        <v/>
      </c>
      <c r="E1104" s="199" t="str">
        <f>IF(F1104&lt;&gt;"","Matchweek " &amp; FixtureCalc!AK1101,"")</f>
        <v/>
      </c>
      <c r="F1104" s="199" t="str">
        <f>FixtureCalc!AL1101</f>
        <v/>
      </c>
      <c r="G1104" s="289" t="str">
        <f>FixtureCalc!AM1101</f>
        <v/>
      </c>
      <c r="H1104" s="91"/>
      <c r="I1104" s="171" t="str">
        <f t="shared" si="34"/>
        <v/>
      </c>
      <c r="J1104" s="91"/>
      <c r="K1104" s="294" t="str">
        <f>FixtureCalc!AN1101</f>
        <v/>
      </c>
      <c r="L1104" s="199" t="str">
        <f>IFERROR(INDEX(FixtureCalc!$AX$4:$AX$83,MATCH(FixtureCalc!AM1101,FixtureCalc!$AW$4:$AW$83,0),1),"")</f>
        <v/>
      </c>
      <c r="M1104" s="39"/>
    </row>
    <row r="1105" spans="2:13" ht="20.100000000000001" customHeight="1" x14ac:dyDescent="0.25">
      <c r="B1105" s="13"/>
      <c r="C1105" s="98"/>
      <c r="D1105" s="171" t="str">
        <f t="shared" si="35"/>
        <v/>
      </c>
      <c r="E1105" s="199" t="str">
        <f>IF(F1105&lt;&gt;"","Matchweek " &amp; FixtureCalc!AK1102,"")</f>
        <v/>
      </c>
      <c r="F1105" s="199" t="str">
        <f>FixtureCalc!AL1102</f>
        <v/>
      </c>
      <c r="G1105" s="289" t="str">
        <f>FixtureCalc!AM1102</f>
        <v/>
      </c>
      <c r="H1105" s="91"/>
      <c r="I1105" s="171" t="str">
        <f t="shared" si="34"/>
        <v/>
      </c>
      <c r="J1105" s="91"/>
      <c r="K1105" s="294" t="str">
        <f>FixtureCalc!AN1102</f>
        <v/>
      </c>
      <c r="L1105" s="199" t="str">
        <f>IFERROR(INDEX(FixtureCalc!$AX$4:$AX$83,MATCH(FixtureCalc!AM1102,FixtureCalc!$AW$4:$AW$83,0),1),"")</f>
        <v/>
      </c>
      <c r="M1105" s="39"/>
    </row>
    <row r="1106" spans="2:13" ht="20.100000000000001" customHeight="1" x14ac:dyDescent="0.25">
      <c r="B1106" s="13"/>
      <c r="C1106" s="98"/>
      <c r="D1106" s="171" t="str">
        <f t="shared" si="35"/>
        <v/>
      </c>
      <c r="E1106" s="199" t="str">
        <f>IF(F1106&lt;&gt;"","Matchweek " &amp; FixtureCalc!AK1103,"")</f>
        <v/>
      </c>
      <c r="F1106" s="199" t="str">
        <f>FixtureCalc!AL1103</f>
        <v/>
      </c>
      <c r="G1106" s="289" t="str">
        <f>FixtureCalc!AM1103</f>
        <v/>
      </c>
      <c r="H1106" s="91"/>
      <c r="I1106" s="171" t="str">
        <f t="shared" si="34"/>
        <v/>
      </c>
      <c r="J1106" s="91"/>
      <c r="K1106" s="294" t="str">
        <f>FixtureCalc!AN1103</f>
        <v/>
      </c>
      <c r="L1106" s="199" t="str">
        <f>IFERROR(INDEX(FixtureCalc!$AX$4:$AX$83,MATCH(FixtureCalc!AM1103,FixtureCalc!$AW$4:$AW$83,0),1),"")</f>
        <v/>
      </c>
      <c r="M1106" s="39"/>
    </row>
    <row r="1107" spans="2:13" ht="20.100000000000001" customHeight="1" x14ac:dyDescent="0.25">
      <c r="B1107" s="13"/>
      <c r="C1107" s="98"/>
      <c r="D1107" s="171" t="str">
        <f t="shared" si="35"/>
        <v/>
      </c>
      <c r="E1107" s="199" t="str">
        <f>IF(F1107&lt;&gt;"","Matchweek " &amp; FixtureCalc!AK1104,"")</f>
        <v/>
      </c>
      <c r="F1107" s="199" t="str">
        <f>FixtureCalc!AL1104</f>
        <v/>
      </c>
      <c r="G1107" s="289" t="str">
        <f>FixtureCalc!AM1104</f>
        <v/>
      </c>
      <c r="H1107" s="91"/>
      <c r="I1107" s="171" t="str">
        <f t="shared" si="34"/>
        <v/>
      </c>
      <c r="J1107" s="91"/>
      <c r="K1107" s="294" t="str">
        <f>FixtureCalc!AN1104</f>
        <v/>
      </c>
      <c r="L1107" s="199" t="str">
        <f>IFERROR(INDEX(FixtureCalc!$AX$4:$AX$83,MATCH(FixtureCalc!AM1104,FixtureCalc!$AW$4:$AW$83,0),1),"")</f>
        <v/>
      </c>
      <c r="M1107" s="39"/>
    </row>
    <row r="1108" spans="2:13" ht="20.100000000000001" customHeight="1" x14ac:dyDescent="0.25">
      <c r="B1108" s="13"/>
      <c r="C1108" s="98"/>
      <c r="D1108" s="171" t="str">
        <f t="shared" si="35"/>
        <v/>
      </c>
      <c r="E1108" s="199" t="str">
        <f>IF(F1108&lt;&gt;"","Matchweek " &amp; FixtureCalc!AK1105,"")</f>
        <v/>
      </c>
      <c r="F1108" s="199" t="str">
        <f>FixtureCalc!AL1105</f>
        <v/>
      </c>
      <c r="G1108" s="289" t="str">
        <f>FixtureCalc!AM1105</f>
        <v/>
      </c>
      <c r="H1108" s="91"/>
      <c r="I1108" s="171" t="str">
        <f t="shared" si="34"/>
        <v/>
      </c>
      <c r="J1108" s="91"/>
      <c r="K1108" s="294" t="str">
        <f>FixtureCalc!AN1105</f>
        <v/>
      </c>
      <c r="L1108" s="199" t="str">
        <f>IFERROR(INDEX(FixtureCalc!$AX$4:$AX$83,MATCH(FixtureCalc!AM1105,FixtureCalc!$AW$4:$AW$83,0),1),"")</f>
        <v/>
      </c>
      <c r="M1108" s="39"/>
    </row>
    <row r="1109" spans="2:13" ht="20.100000000000001" customHeight="1" x14ac:dyDescent="0.25">
      <c r="B1109" s="13"/>
      <c r="C1109" s="98"/>
      <c r="D1109" s="171" t="str">
        <f t="shared" si="35"/>
        <v/>
      </c>
      <c r="E1109" s="199" t="str">
        <f>IF(F1109&lt;&gt;"","Matchweek " &amp; FixtureCalc!AK1106,"")</f>
        <v/>
      </c>
      <c r="F1109" s="199" t="str">
        <f>FixtureCalc!AL1106</f>
        <v/>
      </c>
      <c r="G1109" s="289" t="str">
        <f>FixtureCalc!AM1106</f>
        <v/>
      </c>
      <c r="H1109" s="91"/>
      <c r="I1109" s="171" t="str">
        <f t="shared" si="34"/>
        <v/>
      </c>
      <c r="J1109" s="91"/>
      <c r="K1109" s="294" t="str">
        <f>FixtureCalc!AN1106</f>
        <v/>
      </c>
      <c r="L1109" s="199" t="str">
        <f>IFERROR(INDEX(FixtureCalc!$AX$4:$AX$83,MATCH(FixtureCalc!AM1106,FixtureCalc!$AW$4:$AW$83,0),1),"")</f>
        <v/>
      </c>
      <c r="M1109" s="39"/>
    </row>
    <row r="1110" spans="2:13" ht="20.100000000000001" customHeight="1" x14ac:dyDescent="0.25">
      <c r="B1110" s="13"/>
      <c r="C1110" s="98"/>
      <c r="D1110" s="171" t="str">
        <f t="shared" si="35"/>
        <v/>
      </c>
      <c r="E1110" s="199" t="str">
        <f>IF(F1110&lt;&gt;"","Matchweek " &amp; FixtureCalc!AK1107,"")</f>
        <v/>
      </c>
      <c r="F1110" s="199" t="str">
        <f>FixtureCalc!AL1107</f>
        <v/>
      </c>
      <c r="G1110" s="289" t="str">
        <f>FixtureCalc!AM1107</f>
        <v/>
      </c>
      <c r="H1110" s="91"/>
      <c r="I1110" s="171" t="str">
        <f t="shared" si="34"/>
        <v/>
      </c>
      <c r="J1110" s="91"/>
      <c r="K1110" s="294" t="str">
        <f>FixtureCalc!AN1107</f>
        <v/>
      </c>
      <c r="L1110" s="199" t="str">
        <f>IFERROR(INDEX(FixtureCalc!$AX$4:$AX$83,MATCH(FixtureCalc!AM1107,FixtureCalc!$AW$4:$AW$83,0),1),"")</f>
        <v/>
      </c>
      <c r="M1110" s="39"/>
    </row>
    <row r="1111" spans="2:13" ht="20.100000000000001" customHeight="1" x14ac:dyDescent="0.25">
      <c r="B1111" s="13"/>
      <c r="C1111" s="98"/>
      <c r="D1111" s="171" t="str">
        <f t="shared" si="35"/>
        <v/>
      </c>
      <c r="E1111" s="199" t="str">
        <f>IF(F1111&lt;&gt;"","Matchweek " &amp; FixtureCalc!AK1108,"")</f>
        <v/>
      </c>
      <c r="F1111" s="199" t="str">
        <f>FixtureCalc!AL1108</f>
        <v/>
      </c>
      <c r="G1111" s="289" t="str">
        <f>FixtureCalc!AM1108</f>
        <v/>
      </c>
      <c r="H1111" s="91"/>
      <c r="I1111" s="171" t="str">
        <f t="shared" si="34"/>
        <v/>
      </c>
      <c r="J1111" s="91"/>
      <c r="K1111" s="294" t="str">
        <f>FixtureCalc!AN1108</f>
        <v/>
      </c>
      <c r="L1111" s="199" t="str">
        <f>IFERROR(INDEX(FixtureCalc!$AX$4:$AX$83,MATCH(FixtureCalc!AM1108,FixtureCalc!$AW$4:$AW$83,0),1),"")</f>
        <v/>
      </c>
      <c r="M1111" s="39"/>
    </row>
    <row r="1112" spans="2:13" ht="20.100000000000001" customHeight="1" x14ac:dyDescent="0.25">
      <c r="B1112" s="13"/>
      <c r="C1112" s="98"/>
      <c r="D1112" s="171" t="str">
        <f t="shared" si="35"/>
        <v/>
      </c>
      <c r="E1112" s="199" t="str">
        <f>IF(F1112&lt;&gt;"","Matchweek " &amp; FixtureCalc!AK1109,"")</f>
        <v/>
      </c>
      <c r="F1112" s="199" t="str">
        <f>FixtureCalc!AL1109</f>
        <v/>
      </c>
      <c r="G1112" s="289" t="str">
        <f>FixtureCalc!AM1109</f>
        <v/>
      </c>
      <c r="H1112" s="91"/>
      <c r="I1112" s="171" t="str">
        <f t="shared" si="34"/>
        <v/>
      </c>
      <c r="J1112" s="91"/>
      <c r="K1112" s="294" t="str">
        <f>FixtureCalc!AN1109</f>
        <v/>
      </c>
      <c r="L1112" s="199" t="str">
        <f>IFERROR(INDEX(FixtureCalc!$AX$4:$AX$83,MATCH(FixtureCalc!AM1109,FixtureCalc!$AW$4:$AW$83,0),1),"")</f>
        <v/>
      </c>
      <c r="M1112" s="39"/>
    </row>
    <row r="1113" spans="2:13" ht="20.100000000000001" customHeight="1" x14ac:dyDescent="0.25">
      <c r="B1113" s="13"/>
      <c r="C1113" s="98"/>
      <c r="D1113" s="171" t="str">
        <f t="shared" si="35"/>
        <v/>
      </c>
      <c r="E1113" s="199" t="str">
        <f>IF(F1113&lt;&gt;"","Matchweek " &amp; FixtureCalc!AK1110,"")</f>
        <v/>
      </c>
      <c r="F1113" s="199" t="str">
        <f>FixtureCalc!AL1110</f>
        <v/>
      </c>
      <c r="G1113" s="289" t="str">
        <f>FixtureCalc!AM1110</f>
        <v/>
      </c>
      <c r="H1113" s="91"/>
      <c r="I1113" s="171" t="str">
        <f t="shared" si="34"/>
        <v/>
      </c>
      <c r="J1113" s="91"/>
      <c r="K1113" s="294" t="str">
        <f>FixtureCalc!AN1110</f>
        <v/>
      </c>
      <c r="L1113" s="199" t="str">
        <f>IFERROR(INDEX(FixtureCalc!$AX$4:$AX$83,MATCH(FixtureCalc!AM1110,FixtureCalc!$AW$4:$AW$83,0),1),"")</f>
        <v/>
      </c>
      <c r="M1113" s="39"/>
    </row>
    <row r="1114" spans="2:13" ht="20.100000000000001" customHeight="1" x14ac:dyDescent="0.25">
      <c r="B1114" s="13"/>
      <c r="C1114" s="98"/>
      <c r="D1114" s="171" t="str">
        <f t="shared" si="35"/>
        <v/>
      </c>
      <c r="E1114" s="199" t="str">
        <f>IF(F1114&lt;&gt;"","Matchweek " &amp; FixtureCalc!AK1111,"")</f>
        <v/>
      </c>
      <c r="F1114" s="199" t="str">
        <f>FixtureCalc!AL1111</f>
        <v/>
      </c>
      <c r="G1114" s="289" t="str">
        <f>FixtureCalc!AM1111</f>
        <v/>
      </c>
      <c r="H1114" s="91"/>
      <c r="I1114" s="171" t="str">
        <f t="shared" si="34"/>
        <v/>
      </c>
      <c r="J1114" s="91"/>
      <c r="K1114" s="294" t="str">
        <f>FixtureCalc!AN1111</f>
        <v/>
      </c>
      <c r="L1114" s="199" t="str">
        <f>IFERROR(INDEX(FixtureCalc!$AX$4:$AX$83,MATCH(FixtureCalc!AM1111,FixtureCalc!$AW$4:$AW$83,0),1),"")</f>
        <v/>
      </c>
      <c r="M1114" s="39"/>
    </row>
    <row r="1115" spans="2:13" ht="20.100000000000001" customHeight="1" x14ac:dyDescent="0.25">
      <c r="B1115" s="13"/>
      <c r="C1115" s="98"/>
      <c r="D1115" s="171" t="str">
        <f t="shared" si="35"/>
        <v/>
      </c>
      <c r="E1115" s="199" t="str">
        <f>IF(F1115&lt;&gt;"","Matchweek " &amp; FixtureCalc!AK1112,"")</f>
        <v/>
      </c>
      <c r="F1115" s="199" t="str">
        <f>FixtureCalc!AL1112</f>
        <v/>
      </c>
      <c r="G1115" s="289" t="str">
        <f>FixtureCalc!AM1112</f>
        <v/>
      </c>
      <c r="H1115" s="91"/>
      <c r="I1115" s="171" t="str">
        <f t="shared" si="34"/>
        <v/>
      </c>
      <c r="J1115" s="91"/>
      <c r="K1115" s="294" t="str">
        <f>FixtureCalc!AN1112</f>
        <v/>
      </c>
      <c r="L1115" s="199" t="str">
        <f>IFERROR(INDEX(FixtureCalc!$AX$4:$AX$83,MATCH(FixtureCalc!AM1112,FixtureCalc!$AW$4:$AW$83,0),1),"")</f>
        <v/>
      </c>
      <c r="M1115" s="39"/>
    </row>
    <row r="1116" spans="2:13" ht="20.100000000000001" customHeight="1" x14ac:dyDescent="0.25">
      <c r="B1116" s="13"/>
      <c r="C1116" s="98"/>
      <c r="D1116" s="171" t="str">
        <f t="shared" si="35"/>
        <v/>
      </c>
      <c r="E1116" s="199" t="str">
        <f>IF(F1116&lt;&gt;"","Matchweek " &amp; FixtureCalc!AK1113,"")</f>
        <v/>
      </c>
      <c r="F1116" s="199" t="str">
        <f>FixtureCalc!AL1113</f>
        <v/>
      </c>
      <c r="G1116" s="289" t="str">
        <f>FixtureCalc!AM1113</f>
        <v/>
      </c>
      <c r="H1116" s="91"/>
      <c r="I1116" s="171" t="str">
        <f t="shared" si="34"/>
        <v/>
      </c>
      <c r="J1116" s="91"/>
      <c r="K1116" s="294" t="str">
        <f>FixtureCalc!AN1113</f>
        <v/>
      </c>
      <c r="L1116" s="199" t="str">
        <f>IFERROR(INDEX(FixtureCalc!$AX$4:$AX$83,MATCH(FixtureCalc!AM1113,FixtureCalc!$AW$4:$AW$83,0),1),"")</f>
        <v/>
      </c>
      <c r="M1116" s="39"/>
    </row>
    <row r="1117" spans="2:13" ht="20.100000000000001" customHeight="1" x14ac:dyDescent="0.25">
      <c r="B1117" s="13"/>
      <c r="C1117" s="98"/>
      <c r="D1117" s="171" t="str">
        <f t="shared" si="35"/>
        <v/>
      </c>
      <c r="E1117" s="199" t="str">
        <f>IF(F1117&lt;&gt;"","Matchweek " &amp; FixtureCalc!AK1114,"")</f>
        <v/>
      </c>
      <c r="F1117" s="199" t="str">
        <f>FixtureCalc!AL1114</f>
        <v/>
      </c>
      <c r="G1117" s="289" t="str">
        <f>FixtureCalc!AM1114</f>
        <v/>
      </c>
      <c r="H1117" s="91"/>
      <c r="I1117" s="171" t="str">
        <f t="shared" si="34"/>
        <v/>
      </c>
      <c r="J1117" s="91"/>
      <c r="K1117" s="294" t="str">
        <f>FixtureCalc!AN1114</f>
        <v/>
      </c>
      <c r="L1117" s="199" t="str">
        <f>IFERROR(INDEX(FixtureCalc!$AX$4:$AX$83,MATCH(FixtureCalc!AM1114,FixtureCalc!$AW$4:$AW$83,0),1),"")</f>
        <v/>
      </c>
      <c r="M1117" s="39"/>
    </row>
    <row r="1118" spans="2:13" ht="20.100000000000001" customHeight="1" x14ac:dyDescent="0.25">
      <c r="B1118" s="13"/>
      <c r="C1118" s="98"/>
      <c r="D1118" s="171" t="str">
        <f t="shared" si="35"/>
        <v/>
      </c>
      <c r="E1118" s="199" t="str">
        <f>IF(F1118&lt;&gt;"","Matchweek " &amp; FixtureCalc!AK1115,"")</f>
        <v/>
      </c>
      <c r="F1118" s="199" t="str">
        <f>FixtureCalc!AL1115</f>
        <v/>
      </c>
      <c r="G1118" s="289" t="str">
        <f>FixtureCalc!AM1115</f>
        <v/>
      </c>
      <c r="H1118" s="91"/>
      <c r="I1118" s="171" t="str">
        <f t="shared" si="34"/>
        <v/>
      </c>
      <c r="J1118" s="91"/>
      <c r="K1118" s="294" t="str">
        <f>FixtureCalc!AN1115</f>
        <v/>
      </c>
      <c r="L1118" s="199" t="str">
        <f>IFERROR(INDEX(FixtureCalc!$AX$4:$AX$83,MATCH(FixtureCalc!AM1115,FixtureCalc!$AW$4:$AW$83,0),1),"")</f>
        <v/>
      </c>
      <c r="M1118" s="39"/>
    </row>
    <row r="1119" spans="2:13" ht="20.100000000000001" customHeight="1" x14ac:dyDescent="0.25">
      <c r="B1119" s="13"/>
      <c r="C1119" s="98"/>
      <c r="D1119" s="171" t="str">
        <f t="shared" si="35"/>
        <v/>
      </c>
      <c r="E1119" s="199" t="str">
        <f>IF(F1119&lt;&gt;"","Matchweek " &amp; FixtureCalc!AK1116,"")</f>
        <v/>
      </c>
      <c r="F1119" s="199" t="str">
        <f>FixtureCalc!AL1116</f>
        <v/>
      </c>
      <c r="G1119" s="289" t="str">
        <f>FixtureCalc!AM1116</f>
        <v/>
      </c>
      <c r="H1119" s="91"/>
      <c r="I1119" s="171" t="str">
        <f t="shared" si="34"/>
        <v/>
      </c>
      <c r="J1119" s="91"/>
      <c r="K1119" s="294" t="str">
        <f>FixtureCalc!AN1116</f>
        <v/>
      </c>
      <c r="L1119" s="199" t="str">
        <f>IFERROR(INDEX(FixtureCalc!$AX$4:$AX$83,MATCH(FixtureCalc!AM1116,FixtureCalc!$AW$4:$AW$83,0),1),"")</f>
        <v/>
      </c>
      <c r="M1119" s="39"/>
    </row>
    <row r="1120" spans="2:13" ht="20.100000000000001" customHeight="1" x14ac:dyDescent="0.25">
      <c r="B1120" s="13"/>
      <c r="C1120" s="98"/>
      <c r="D1120" s="171" t="str">
        <f t="shared" si="35"/>
        <v/>
      </c>
      <c r="E1120" s="199" t="str">
        <f>IF(F1120&lt;&gt;"","Matchweek " &amp; FixtureCalc!AK1117,"")</f>
        <v/>
      </c>
      <c r="F1120" s="199" t="str">
        <f>FixtureCalc!AL1117</f>
        <v/>
      </c>
      <c r="G1120" s="289" t="str">
        <f>FixtureCalc!AM1117</f>
        <v/>
      </c>
      <c r="H1120" s="91"/>
      <c r="I1120" s="171" t="str">
        <f t="shared" si="34"/>
        <v/>
      </c>
      <c r="J1120" s="91"/>
      <c r="K1120" s="294" t="str">
        <f>FixtureCalc!AN1117</f>
        <v/>
      </c>
      <c r="L1120" s="199" t="str">
        <f>IFERROR(INDEX(FixtureCalc!$AX$4:$AX$83,MATCH(FixtureCalc!AM1117,FixtureCalc!$AW$4:$AW$83,0),1),"")</f>
        <v/>
      </c>
      <c r="M1120" s="39"/>
    </row>
    <row r="1121" spans="2:13" ht="20.100000000000001" customHeight="1" x14ac:dyDescent="0.25">
      <c r="B1121" s="13"/>
      <c r="C1121" s="98"/>
      <c r="D1121" s="171" t="str">
        <f t="shared" si="35"/>
        <v/>
      </c>
      <c r="E1121" s="199" t="str">
        <f>IF(F1121&lt;&gt;"","Matchweek " &amp; FixtureCalc!AK1118,"")</f>
        <v/>
      </c>
      <c r="F1121" s="199" t="str">
        <f>FixtureCalc!AL1118</f>
        <v/>
      </c>
      <c r="G1121" s="289" t="str">
        <f>FixtureCalc!AM1118</f>
        <v/>
      </c>
      <c r="H1121" s="91"/>
      <c r="I1121" s="171" t="str">
        <f t="shared" si="34"/>
        <v/>
      </c>
      <c r="J1121" s="91"/>
      <c r="K1121" s="294" t="str">
        <f>FixtureCalc!AN1118</f>
        <v/>
      </c>
      <c r="L1121" s="199" t="str">
        <f>IFERROR(INDEX(FixtureCalc!$AX$4:$AX$83,MATCH(FixtureCalc!AM1118,FixtureCalc!$AW$4:$AW$83,0),1),"")</f>
        <v/>
      </c>
      <c r="M1121" s="39"/>
    </row>
    <row r="1122" spans="2:13" ht="20.100000000000001" customHeight="1" x14ac:dyDescent="0.25">
      <c r="B1122" s="13"/>
      <c r="C1122" s="98"/>
      <c r="D1122" s="171" t="str">
        <f t="shared" si="35"/>
        <v/>
      </c>
      <c r="E1122" s="199" t="str">
        <f>IF(F1122&lt;&gt;"","Matchweek " &amp; FixtureCalc!AK1119,"")</f>
        <v/>
      </c>
      <c r="F1122" s="199" t="str">
        <f>FixtureCalc!AL1119</f>
        <v/>
      </c>
      <c r="G1122" s="289" t="str">
        <f>FixtureCalc!AM1119</f>
        <v/>
      </c>
      <c r="H1122" s="91"/>
      <c r="I1122" s="171" t="str">
        <f t="shared" si="34"/>
        <v/>
      </c>
      <c r="J1122" s="91"/>
      <c r="K1122" s="294" t="str">
        <f>FixtureCalc!AN1119</f>
        <v/>
      </c>
      <c r="L1122" s="199" t="str">
        <f>IFERROR(INDEX(FixtureCalc!$AX$4:$AX$83,MATCH(FixtureCalc!AM1119,FixtureCalc!$AW$4:$AW$83,0),1),"")</f>
        <v/>
      </c>
      <c r="M1122" s="39"/>
    </row>
    <row r="1123" spans="2:13" ht="20.100000000000001" customHeight="1" x14ac:dyDescent="0.25">
      <c r="B1123" s="13"/>
      <c r="C1123" s="98"/>
      <c r="D1123" s="171" t="str">
        <f t="shared" si="35"/>
        <v/>
      </c>
      <c r="E1123" s="199" t="str">
        <f>IF(F1123&lt;&gt;"","Matchweek " &amp; FixtureCalc!AK1120,"")</f>
        <v/>
      </c>
      <c r="F1123" s="199" t="str">
        <f>FixtureCalc!AL1120</f>
        <v/>
      </c>
      <c r="G1123" s="289" t="str">
        <f>FixtureCalc!AM1120</f>
        <v/>
      </c>
      <c r="H1123" s="91"/>
      <c r="I1123" s="171" t="str">
        <f t="shared" si="34"/>
        <v/>
      </c>
      <c r="J1123" s="91"/>
      <c r="K1123" s="294" t="str">
        <f>FixtureCalc!AN1120</f>
        <v/>
      </c>
      <c r="L1123" s="199" t="str">
        <f>IFERROR(INDEX(FixtureCalc!$AX$4:$AX$83,MATCH(FixtureCalc!AM1120,FixtureCalc!$AW$4:$AW$83,0),1),"")</f>
        <v/>
      </c>
      <c r="M1123" s="39"/>
    </row>
    <row r="1124" spans="2:13" ht="20.100000000000001" customHeight="1" x14ac:dyDescent="0.25">
      <c r="B1124" s="13"/>
      <c r="C1124" s="98"/>
      <c r="D1124" s="171" t="str">
        <f t="shared" si="35"/>
        <v/>
      </c>
      <c r="E1124" s="199" t="str">
        <f>IF(F1124&lt;&gt;"","Matchweek " &amp; FixtureCalc!AK1121,"")</f>
        <v/>
      </c>
      <c r="F1124" s="199" t="str">
        <f>FixtureCalc!AL1121</f>
        <v/>
      </c>
      <c r="G1124" s="289" t="str">
        <f>FixtureCalc!AM1121</f>
        <v/>
      </c>
      <c r="H1124" s="91"/>
      <c r="I1124" s="171" t="str">
        <f t="shared" si="34"/>
        <v/>
      </c>
      <c r="J1124" s="91"/>
      <c r="K1124" s="294" t="str">
        <f>FixtureCalc!AN1121</f>
        <v/>
      </c>
      <c r="L1124" s="199" t="str">
        <f>IFERROR(INDEX(FixtureCalc!$AX$4:$AX$83,MATCH(FixtureCalc!AM1121,FixtureCalc!$AW$4:$AW$83,0),1),"")</f>
        <v/>
      </c>
      <c r="M1124" s="39"/>
    </row>
    <row r="1125" spans="2:13" ht="20.100000000000001" customHeight="1" x14ac:dyDescent="0.25">
      <c r="B1125" s="13"/>
      <c r="C1125" s="98"/>
      <c r="D1125" s="171" t="str">
        <f t="shared" si="35"/>
        <v/>
      </c>
      <c r="E1125" s="199" t="str">
        <f>IF(F1125&lt;&gt;"","Matchweek " &amp; FixtureCalc!AK1122,"")</f>
        <v/>
      </c>
      <c r="F1125" s="199" t="str">
        <f>FixtureCalc!AL1122</f>
        <v/>
      </c>
      <c r="G1125" s="289" t="str">
        <f>FixtureCalc!AM1122</f>
        <v/>
      </c>
      <c r="H1125" s="91"/>
      <c r="I1125" s="171" t="str">
        <f t="shared" si="34"/>
        <v/>
      </c>
      <c r="J1125" s="91"/>
      <c r="K1125" s="294" t="str">
        <f>FixtureCalc!AN1122</f>
        <v/>
      </c>
      <c r="L1125" s="199" t="str">
        <f>IFERROR(INDEX(FixtureCalc!$AX$4:$AX$83,MATCH(FixtureCalc!AM1122,FixtureCalc!$AW$4:$AW$83,0),1),"")</f>
        <v/>
      </c>
      <c r="M1125" s="39"/>
    </row>
    <row r="1126" spans="2:13" ht="20.100000000000001" customHeight="1" x14ac:dyDescent="0.25">
      <c r="B1126" s="13"/>
      <c r="C1126" s="98"/>
      <c r="D1126" s="171" t="str">
        <f t="shared" si="35"/>
        <v/>
      </c>
      <c r="E1126" s="199" t="str">
        <f>IF(F1126&lt;&gt;"","Matchweek " &amp; FixtureCalc!AK1123,"")</f>
        <v/>
      </c>
      <c r="F1126" s="199" t="str">
        <f>FixtureCalc!AL1123</f>
        <v/>
      </c>
      <c r="G1126" s="289" t="str">
        <f>FixtureCalc!AM1123</f>
        <v/>
      </c>
      <c r="H1126" s="91"/>
      <c r="I1126" s="171" t="str">
        <f t="shared" si="34"/>
        <v/>
      </c>
      <c r="J1126" s="91"/>
      <c r="K1126" s="294" t="str">
        <f>FixtureCalc!AN1123</f>
        <v/>
      </c>
      <c r="L1126" s="199" t="str">
        <f>IFERROR(INDEX(FixtureCalc!$AX$4:$AX$83,MATCH(FixtureCalc!AM1123,FixtureCalc!$AW$4:$AW$83,0),1),"")</f>
        <v/>
      </c>
      <c r="M1126" s="39"/>
    </row>
    <row r="1127" spans="2:13" ht="20.100000000000001" customHeight="1" x14ac:dyDescent="0.25">
      <c r="B1127" s="13"/>
      <c r="C1127" s="98"/>
      <c r="D1127" s="171" t="str">
        <f t="shared" si="35"/>
        <v/>
      </c>
      <c r="E1127" s="199" t="str">
        <f>IF(F1127&lt;&gt;"","Matchweek " &amp; FixtureCalc!AK1124,"")</f>
        <v/>
      </c>
      <c r="F1127" s="199" t="str">
        <f>FixtureCalc!AL1124</f>
        <v/>
      </c>
      <c r="G1127" s="289" t="str">
        <f>FixtureCalc!AM1124</f>
        <v/>
      </c>
      <c r="H1127" s="91"/>
      <c r="I1127" s="171" t="str">
        <f t="shared" si="34"/>
        <v/>
      </c>
      <c r="J1127" s="91"/>
      <c r="K1127" s="294" t="str">
        <f>FixtureCalc!AN1124</f>
        <v/>
      </c>
      <c r="L1127" s="199" t="str">
        <f>IFERROR(INDEX(FixtureCalc!$AX$4:$AX$83,MATCH(FixtureCalc!AM1124,FixtureCalc!$AW$4:$AW$83,0),1),"")</f>
        <v/>
      </c>
      <c r="M1127" s="39"/>
    </row>
    <row r="1128" spans="2:13" ht="20.100000000000001" customHeight="1" x14ac:dyDescent="0.25">
      <c r="B1128" s="13"/>
      <c r="C1128" s="98"/>
      <c r="D1128" s="171" t="str">
        <f t="shared" si="35"/>
        <v/>
      </c>
      <c r="E1128" s="199" t="str">
        <f>IF(F1128&lt;&gt;"","Matchweek " &amp; FixtureCalc!AK1125,"")</f>
        <v/>
      </c>
      <c r="F1128" s="199" t="str">
        <f>FixtureCalc!AL1125</f>
        <v/>
      </c>
      <c r="G1128" s="289" t="str">
        <f>FixtureCalc!AM1125</f>
        <v/>
      </c>
      <c r="H1128" s="91"/>
      <c r="I1128" s="171" t="str">
        <f t="shared" si="34"/>
        <v/>
      </c>
      <c r="J1128" s="91"/>
      <c r="K1128" s="294" t="str">
        <f>FixtureCalc!AN1125</f>
        <v/>
      </c>
      <c r="L1128" s="199" t="str">
        <f>IFERROR(INDEX(FixtureCalc!$AX$4:$AX$83,MATCH(FixtureCalc!AM1125,FixtureCalc!$AW$4:$AW$83,0),1),"")</f>
        <v/>
      </c>
      <c r="M1128" s="39"/>
    </row>
    <row r="1129" spans="2:13" ht="20.100000000000001" customHeight="1" x14ac:dyDescent="0.25">
      <c r="B1129" s="13"/>
      <c r="C1129" s="98"/>
      <c r="D1129" s="171" t="str">
        <f t="shared" si="35"/>
        <v/>
      </c>
      <c r="E1129" s="199" t="str">
        <f>IF(F1129&lt;&gt;"","Matchweek " &amp; FixtureCalc!AK1126,"")</f>
        <v/>
      </c>
      <c r="F1129" s="199" t="str">
        <f>FixtureCalc!AL1126</f>
        <v/>
      </c>
      <c r="G1129" s="289" t="str">
        <f>FixtureCalc!AM1126</f>
        <v/>
      </c>
      <c r="H1129" s="91"/>
      <c r="I1129" s="171" t="str">
        <f t="shared" si="34"/>
        <v/>
      </c>
      <c r="J1129" s="91"/>
      <c r="K1129" s="294" t="str">
        <f>FixtureCalc!AN1126</f>
        <v/>
      </c>
      <c r="L1129" s="199" t="str">
        <f>IFERROR(INDEX(FixtureCalc!$AX$4:$AX$83,MATCH(FixtureCalc!AM1126,FixtureCalc!$AW$4:$AW$83,0),1),"")</f>
        <v/>
      </c>
      <c r="M1129" s="39"/>
    </row>
    <row r="1130" spans="2:13" ht="20.100000000000001" customHeight="1" x14ac:dyDescent="0.25">
      <c r="B1130" s="13"/>
      <c r="C1130" s="98"/>
      <c r="D1130" s="171" t="str">
        <f t="shared" si="35"/>
        <v/>
      </c>
      <c r="E1130" s="199" t="str">
        <f>IF(F1130&lt;&gt;"","Matchweek " &amp; FixtureCalc!AK1127,"")</f>
        <v/>
      </c>
      <c r="F1130" s="199" t="str">
        <f>FixtureCalc!AL1127</f>
        <v/>
      </c>
      <c r="G1130" s="289" t="str">
        <f>FixtureCalc!AM1127</f>
        <v/>
      </c>
      <c r="H1130" s="91"/>
      <c r="I1130" s="171" t="str">
        <f t="shared" si="34"/>
        <v/>
      </c>
      <c r="J1130" s="91"/>
      <c r="K1130" s="294" t="str">
        <f>FixtureCalc!AN1127</f>
        <v/>
      </c>
      <c r="L1130" s="199" t="str">
        <f>IFERROR(INDEX(FixtureCalc!$AX$4:$AX$83,MATCH(FixtureCalc!AM1127,FixtureCalc!$AW$4:$AW$83,0),1),"")</f>
        <v/>
      </c>
      <c r="M1130" s="39"/>
    </row>
    <row r="1131" spans="2:13" ht="20.100000000000001" customHeight="1" x14ac:dyDescent="0.25">
      <c r="B1131" s="13"/>
      <c r="C1131" s="98"/>
      <c r="D1131" s="171" t="str">
        <f t="shared" si="35"/>
        <v/>
      </c>
      <c r="E1131" s="199" t="str">
        <f>IF(F1131&lt;&gt;"","Matchweek " &amp; FixtureCalc!AK1128,"")</f>
        <v/>
      </c>
      <c r="F1131" s="199" t="str">
        <f>FixtureCalc!AL1128</f>
        <v/>
      </c>
      <c r="G1131" s="289" t="str">
        <f>FixtureCalc!AM1128</f>
        <v/>
      </c>
      <c r="H1131" s="91"/>
      <c r="I1131" s="171" t="str">
        <f t="shared" si="34"/>
        <v/>
      </c>
      <c r="J1131" s="91"/>
      <c r="K1131" s="294" t="str">
        <f>FixtureCalc!AN1128</f>
        <v/>
      </c>
      <c r="L1131" s="199" t="str">
        <f>IFERROR(INDEX(FixtureCalc!$AX$4:$AX$83,MATCH(FixtureCalc!AM1128,FixtureCalc!$AW$4:$AW$83,0),1),"")</f>
        <v/>
      </c>
      <c r="M1131" s="39"/>
    </row>
    <row r="1132" spans="2:13" ht="20.100000000000001" customHeight="1" x14ac:dyDescent="0.25">
      <c r="B1132" s="13"/>
      <c r="C1132" s="98"/>
      <c r="D1132" s="171" t="str">
        <f t="shared" si="35"/>
        <v/>
      </c>
      <c r="E1132" s="199" t="str">
        <f>IF(F1132&lt;&gt;"","Matchweek " &amp; FixtureCalc!AK1129,"")</f>
        <v/>
      </c>
      <c r="F1132" s="199" t="str">
        <f>FixtureCalc!AL1129</f>
        <v/>
      </c>
      <c r="G1132" s="289" t="str">
        <f>FixtureCalc!AM1129</f>
        <v/>
      </c>
      <c r="H1132" s="91"/>
      <c r="I1132" s="171" t="str">
        <f t="shared" si="34"/>
        <v/>
      </c>
      <c r="J1132" s="91"/>
      <c r="K1132" s="294" t="str">
        <f>FixtureCalc!AN1129</f>
        <v/>
      </c>
      <c r="L1132" s="199" t="str">
        <f>IFERROR(INDEX(FixtureCalc!$AX$4:$AX$83,MATCH(FixtureCalc!AM1129,FixtureCalc!$AW$4:$AW$83,0),1),"")</f>
        <v/>
      </c>
      <c r="M1132" s="39"/>
    </row>
    <row r="1133" spans="2:13" ht="20.100000000000001" customHeight="1" x14ac:dyDescent="0.25">
      <c r="B1133" s="13"/>
      <c r="C1133" s="98"/>
      <c r="D1133" s="171" t="str">
        <f t="shared" si="35"/>
        <v/>
      </c>
      <c r="E1133" s="199" t="str">
        <f>IF(F1133&lt;&gt;"","Matchweek " &amp; FixtureCalc!AK1130,"")</f>
        <v/>
      </c>
      <c r="F1133" s="199" t="str">
        <f>FixtureCalc!AL1130</f>
        <v/>
      </c>
      <c r="G1133" s="289" t="str">
        <f>FixtureCalc!AM1130</f>
        <v/>
      </c>
      <c r="H1133" s="91"/>
      <c r="I1133" s="171" t="str">
        <f t="shared" si="34"/>
        <v/>
      </c>
      <c r="J1133" s="91"/>
      <c r="K1133" s="294" t="str">
        <f>FixtureCalc!AN1130</f>
        <v/>
      </c>
      <c r="L1133" s="199" t="str">
        <f>IFERROR(INDEX(FixtureCalc!$AX$4:$AX$83,MATCH(FixtureCalc!AM1130,FixtureCalc!$AW$4:$AW$83,0),1),"")</f>
        <v/>
      </c>
      <c r="M1133" s="39"/>
    </row>
    <row r="1134" spans="2:13" ht="20.100000000000001" customHeight="1" x14ac:dyDescent="0.25">
      <c r="B1134" s="13"/>
      <c r="C1134" s="98"/>
      <c r="D1134" s="171" t="str">
        <f t="shared" si="35"/>
        <v/>
      </c>
      <c r="E1134" s="199" t="str">
        <f>IF(F1134&lt;&gt;"","Matchweek " &amp; FixtureCalc!AK1131,"")</f>
        <v/>
      </c>
      <c r="F1134" s="199" t="str">
        <f>FixtureCalc!AL1131</f>
        <v/>
      </c>
      <c r="G1134" s="289" t="str">
        <f>FixtureCalc!AM1131</f>
        <v/>
      </c>
      <c r="H1134" s="91"/>
      <c r="I1134" s="171" t="str">
        <f t="shared" si="34"/>
        <v/>
      </c>
      <c r="J1134" s="91"/>
      <c r="K1134" s="294" t="str">
        <f>FixtureCalc!AN1131</f>
        <v/>
      </c>
      <c r="L1134" s="199" t="str">
        <f>IFERROR(INDEX(FixtureCalc!$AX$4:$AX$83,MATCH(FixtureCalc!AM1131,FixtureCalc!$AW$4:$AW$83,0),1),"")</f>
        <v/>
      </c>
      <c r="M1134" s="39"/>
    </row>
    <row r="1135" spans="2:13" ht="20.100000000000001" customHeight="1" x14ac:dyDescent="0.25">
      <c r="B1135" s="13"/>
      <c r="C1135" s="98"/>
      <c r="D1135" s="171" t="str">
        <f t="shared" si="35"/>
        <v/>
      </c>
      <c r="E1135" s="199" t="str">
        <f>IF(F1135&lt;&gt;"","Matchweek " &amp; FixtureCalc!AK1132,"")</f>
        <v/>
      </c>
      <c r="F1135" s="199" t="str">
        <f>FixtureCalc!AL1132</f>
        <v/>
      </c>
      <c r="G1135" s="289" t="str">
        <f>FixtureCalc!AM1132</f>
        <v/>
      </c>
      <c r="H1135" s="91"/>
      <c r="I1135" s="171" t="str">
        <f t="shared" si="34"/>
        <v/>
      </c>
      <c r="J1135" s="91"/>
      <c r="K1135" s="294" t="str">
        <f>FixtureCalc!AN1132</f>
        <v/>
      </c>
      <c r="L1135" s="199" t="str">
        <f>IFERROR(INDEX(FixtureCalc!$AX$4:$AX$83,MATCH(FixtureCalc!AM1132,FixtureCalc!$AW$4:$AW$83,0),1),"")</f>
        <v/>
      </c>
      <c r="M1135" s="39"/>
    </row>
    <row r="1136" spans="2:13" ht="20.100000000000001" customHeight="1" x14ac:dyDescent="0.25">
      <c r="B1136" s="13"/>
      <c r="C1136" s="98"/>
      <c r="D1136" s="171" t="str">
        <f t="shared" si="35"/>
        <v/>
      </c>
      <c r="E1136" s="199" t="str">
        <f>IF(F1136&lt;&gt;"","Matchweek " &amp; FixtureCalc!AK1133,"")</f>
        <v/>
      </c>
      <c r="F1136" s="199" t="str">
        <f>FixtureCalc!AL1133</f>
        <v/>
      </c>
      <c r="G1136" s="289" t="str">
        <f>FixtureCalc!AM1133</f>
        <v/>
      </c>
      <c r="H1136" s="91"/>
      <c r="I1136" s="171" t="str">
        <f t="shared" si="34"/>
        <v/>
      </c>
      <c r="J1136" s="91"/>
      <c r="K1136" s="294" t="str">
        <f>FixtureCalc!AN1133</f>
        <v/>
      </c>
      <c r="L1136" s="199" t="str">
        <f>IFERROR(INDEX(FixtureCalc!$AX$4:$AX$83,MATCH(FixtureCalc!AM1133,FixtureCalc!$AW$4:$AW$83,0),1),"")</f>
        <v/>
      </c>
      <c r="M1136" s="39"/>
    </row>
    <row r="1137" spans="2:13" ht="20.100000000000001" customHeight="1" x14ac:dyDescent="0.25">
      <c r="B1137" s="13"/>
      <c r="C1137" s="98"/>
      <c r="D1137" s="171" t="str">
        <f t="shared" si="35"/>
        <v/>
      </c>
      <c r="E1137" s="199" t="str">
        <f>IF(F1137&lt;&gt;"","Matchweek " &amp; FixtureCalc!AK1134,"")</f>
        <v/>
      </c>
      <c r="F1137" s="199" t="str">
        <f>FixtureCalc!AL1134</f>
        <v/>
      </c>
      <c r="G1137" s="289" t="str">
        <f>FixtureCalc!AM1134</f>
        <v/>
      </c>
      <c r="H1137" s="91"/>
      <c r="I1137" s="171" t="str">
        <f t="shared" si="34"/>
        <v/>
      </c>
      <c r="J1137" s="91"/>
      <c r="K1137" s="294" t="str">
        <f>FixtureCalc!AN1134</f>
        <v/>
      </c>
      <c r="L1137" s="199" t="str">
        <f>IFERROR(INDEX(FixtureCalc!$AX$4:$AX$83,MATCH(FixtureCalc!AM1134,FixtureCalc!$AW$4:$AW$83,0),1),"")</f>
        <v/>
      </c>
      <c r="M1137" s="39"/>
    </row>
    <row r="1138" spans="2:13" ht="20.100000000000001" customHeight="1" x14ac:dyDescent="0.25">
      <c r="B1138" s="13"/>
      <c r="C1138" s="98"/>
      <c r="D1138" s="171" t="str">
        <f t="shared" si="35"/>
        <v/>
      </c>
      <c r="E1138" s="199" t="str">
        <f>IF(F1138&lt;&gt;"","Matchweek " &amp; FixtureCalc!AK1135,"")</f>
        <v/>
      </c>
      <c r="F1138" s="199" t="str">
        <f>FixtureCalc!AL1135</f>
        <v/>
      </c>
      <c r="G1138" s="289" t="str">
        <f>FixtureCalc!AM1135</f>
        <v/>
      </c>
      <c r="H1138" s="91"/>
      <c r="I1138" s="171" t="str">
        <f t="shared" si="34"/>
        <v/>
      </c>
      <c r="J1138" s="91"/>
      <c r="K1138" s="294" t="str">
        <f>FixtureCalc!AN1135</f>
        <v/>
      </c>
      <c r="L1138" s="199" t="str">
        <f>IFERROR(INDEX(FixtureCalc!$AX$4:$AX$83,MATCH(FixtureCalc!AM1135,FixtureCalc!$AW$4:$AW$83,0),1),"")</f>
        <v/>
      </c>
      <c r="M1138" s="39"/>
    </row>
    <row r="1139" spans="2:13" ht="20.100000000000001" customHeight="1" x14ac:dyDescent="0.25">
      <c r="B1139" s="13"/>
      <c r="C1139" s="98"/>
      <c r="D1139" s="171" t="str">
        <f t="shared" si="35"/>
        <v/>
      </c>
      <c r="E1139" s="199" t="str">
        <f>IF(F1139&lt;&gt;"","Matchweek " &amp; FixtureCalc!AK1136,"")</f>
        <v/>
      </c>
      <c r="F1139" s="199" t="str">
        <f>FixtureCalc!AL1136</f>
        <v/>
      </c>
      <c r="G1139" s="289" t="str">
        <f>FixtureCalc!AM1136</f>
        <v/>
      </c>
      <c r="H1139" s="91"/>
      <c r="I1139" s="171" t="str">
        <f t="shared" si="34"/>
        <v/>
      </c>
      <c r="J1139" s="91"/>
      <c r="K1139" s="294" t="str">
        <f>FixtureCalc!AN1136</f>
        <v/>
      </c>
      <c r="L1139" s="199" t="str">
        <f>IFERROR(INDEX(FixtureCalc!$AX$4:$AX$83,MATCH(FixtureCalc!AM1136,FixtureCalc!$AW$4:$AW$83,0),1),"")</f>
        <v/>
      </c>
      <c r="M1139" s="39"/>
    </row>
    <row r="1140" spans="2:13" ht="20.100000000000001" customHeight="1" x14ac:dyDescent="0.25">
      <c r="B1140" s="13"/>
      <c r="C1140" s="98"/>
      <c r="D1140" s="171" t="str">
        <f t="shared" si="35"/>
        <v/>
      </c>
      <c r="E1140" s="199" t="str">
        <f>IF(F1140&lt;&gt;"","Matchweek " &amp; FixtureCalc!AK1137,"")</f>
        <v/>
      </c>
      <c r="F1140" s="199" t="str">
        <f>FixtureCalc!AL1137</f>
        <v/>
      </c>
      <c r="G1140" s="289" t="str">
        <f>FixtureCalc!AM1137</f>
        <v/>
      </c>
      <c r="H1140" s="91"/>
      <c r="I1140" s="171" t="str">
        <f t="shared" ref="I1140" si="36">IFERROR(IF(LEN(E1140)=0,"","-"),"")</f>
        <v/>
      </c>
      <c r="J1140" s="91"/>
      <c r="K1140" s="294" t="str">
        <f>FixtureCalc!AN1137</f>
        <v/>
      </c>
      <c r="L1140" s="199" t="str">
        <f>IFERROR(INDEX(FixtureCalc!$AX$4:$AX$83,MATCH(FixtureCalc!AM1137,FixtureCalc!$AW$4:$AW$83,0),1),"")</f>
        <v/>
      </c>
      <c r="M1140" s="39"/>
    </row>
    <row r="1141" spans="2:13" ht="20.100000000000001" customHeight="1" x14ac:dyDescent="0.25">
      <c r="B1141" s="84"/>
      <c r="C1141" s="323"/>
      <c r="D1141" s="87"/>
      <c r="E1141" s="102"/>
      <c r="F1141" s="87"/>
      <c r="G1141" s="290"/>
      <c r="H1141" s="92"/>
      <c r="I1141" s="87"/>
      <c r="J1141" s="92"/>
      <c r="K1141" s="97"/>
      <c r="L1141" s="87"/>
      <c r="M1141" s="85"/>
    </row>
  </sheetData>
  <sheetProtection algorithmName="SHA-512" hashValue="zIi5OWcv75axuJxk5HHVgJzx1mTsxoyOClar9xeW+nGwPp5KmHTvCq8VyL3BtOZQE+JcuBca3PNWHlkpDX2sKA==" saltValue="+1AOeAdUCijnlZJgEieDNQ==" spinCount="100000" sheet="1" objects="1" scenarios="1"/>
  <phoneticPr fontId="13" type="noConversion"/>
  <conditionalFormatting sqref="D7:D1140 C7:C1140 E7:E1140 F7:F1140 G7:G1140 G7:G1140 K7:K1140 L7:L1140">
    <cfRule type="expression" dxfId="124" priority="9">
      <formula>FIND("Matchweek",$E7,1)&gt;0</formula>
    </cfRule>
  </conditionalFormatting>
  <conditionalFormatting sqref="J7:J98 H7:H98 H106:H1140 J106:J1140">
    <cfRule type="expression" dxfId="123" priority="8">
      <formula>FIND("Matchweek",$E7,1)&gt;0</formula>
    </cfRule>
  </conditionalFormatting>
  <conditionalFormatting sqref="J99:J105 H99:H105">
    <cfRule type="expression" dxfId="122" priority="6">
      <formula>FIND("Matchweek",$E99,1)&gt;0</formula>
    </cfRule>
  </conditionalFormatting>
  <conditionalFormatting sqref="D7:D1140">
    <cfRule type="expression" dxfId="121" priority="5">
      <formula>FIND("Matchweek",$E7,1)&gt;0</formula>
    </cfRule>
  </conditionalFormatting>
  <conditionalFormatting sqref="C7:C1140">
    <cfRule type="expression" dxfId="120" priority="3">
      <formula>AND(FIND("Matchweek",$E7,1)&gt;0,LEN($C7)=0)</formula>
    </cfRule>
  </conditionalFormatting>
  <conditionalFormatting sqref="B21:M1141">
    <cfRule type="expression" dxfId="119" priority="1">
      <formula>ROW(B21)=$W$17</formula>
    </cfRule>
    <cfRule type="expression" dxfId="118" priority="579">
      <formula>ROW(B21)&gt;$W$17</formula>
    </cfRule>
  </conditionalFormatting>
  <dataValidations count="2">
    <dataValidation type="whole" operator="greaterThanOrEqual" allowBlank="1" showInputMessage="1" showErrorMessage="1" errorTitle="Write number of scores!" error="It has to be an integer number." sqref="H1:H1048576 J1:J1048576" xr:uid="{A3B088EF-A07A-4549-97F2-233E80A0B084}">
      <formula1>0</formula1>
    </dataValidation>
    <dataValidation type="date" operator="greaterThan" allowBlank="1" showInputMessage="1" showErrorMessage="1" errorTitle="Wrong format!" error="Input date in a correct format!" sqref="C7:C1140" xr:uid="{077460DA-B0DD-4581-8AEB-6488C8A38B21}">
      <formula1>1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62" fitToHeight="0" orientation="portrait" r:id="rId1"/>
  <colBreaks count="1" manualBreakCount="1">
    <brk id="13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523A3-5C65-4502-8F2C-F674E4F4B5AC}">
  <sheetPr codeName="Sheet6">
    <pageSetUpPr autoPageBreaks="0" fitToPage="1"/>
  </sheetPr>
  <dimension ref="A1:AH294"/>
  <sheetViews>
    <sheetView showGridLines="0" showRowColHeaders="0" zoomScaleNormal="100" zoomScaleSheetLayoutView="85" workbookViewId="0">
      <pane ySplit="5" topLeftCell="A6" activePane="bottomLeft" state="frozen"/>
      <selection pane="bottomLeft" activeCell="A6" sqref="A6"/>
    </sheetView>
  </sheetViews>
  <sheetFormatPr defaultColWidth="8.85546875" defaultRowHeight="20.100000000000001" customHeight="1" x14ac:dyDescent="0.25"/>
  <cols>
    <col min="1" max="1" width="3.7109375" style="5" customWidth="1"/>
    <col min="2" max="2" width="5.7109375" style="5" customWidth="1"/>
    <col min="3" max="3" width="12.5703125" style="5" customWidth="1"/>
    <col min="4" max="4" width="25.7109375" style="32" customWidth="1"/>
    <col min="5" max="14" width="9.7109375" style="5" customWidth="1"/>
    <col min="15" max="15" width="5.7109375" style="5" customWidth="1"/>
    <col min="16" max="16" width="1.7109375" style="5" customWidth="1"/>
    <col min="17" max="17" width="8.85546875" style="5" customWidth="1"/>
    <col min="18" max="18" width="9.7109375" style="5" customWidth="1"/>
    <col min="19" max="20" width="8.85546875" style="5" customWidth="1"/>
    <col min="21" max="16384" width="8.85546875" style="5"/>
  </cols>
  <sheetData>
    <row r="1" spans="1:16" s="2" customFormat="1" ht="6.75" customHeight="1" x14ac:dyDescent="0.25">
      <c r="B1" s="3"/>
      <c r="D1" s="4"/>
      <c r="E1" s="4"/>
      <c r="F1" s="4"/>
      <c r="G1" s="4"/>
      <c r="H1" s="4"/>
      <c r="I1" s="4"/>
      <c r="J1" s="4"/>
    </row>
    <row r="2" spans="1:16" s="203" customFormat="1" ht="20.100000000000001" customHeight="1" x14ac:dyDescent="0.25">
      <c r="B2" s="204"/>
      <c r="C2" s="225" t="s">
        <v>0</v>
      </c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6"/>
      <c r="P2" s="241"/>
    </row>
    <row r="3" spans="1:16" s="208" customFormat="1" ht="24" customHeight="1" x14ac:dyDescent="0.25">
      <c r="B3" s="209"/>
      <c r="C3" s="222" t="s">
        <v>82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210"/>
      <c r="P3" s="211"/>
    </row>
    <row r="4" spans="1:16" ht="5.0999999999999996" customHeight="1" x14ac:dyDescent="0.25">
      <c r="A4" s="1"/>
      <c r="B4" s="1"/>
      <c r="C4" s="1"/>
      <c r="D4" s="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30" customHeight="1" x14ac:dyDescent="0.25">
      <c r="A5" s="1"/>
      <c r="B5" s="15"/>
      <c r="C5" s="226" t="s">
        <v>99</v>
      </c>
      <c r="D5" s="201" t="s">
        <v>128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10"/>
      <c r="P5" s="1"/>
    </row>
    <row r="6" spans="1:16" ht="5.25" customHeight="1" x14ac:dyDescent="0.25"/>
    <row r="7" spans="1:16" ht="24.95" customHeight="1" x14ac:dyDescent="0.25">
      <c r="A7" s="1"/>
      <c r="B7" s="15"/>
      <c r="C7" s="16" t="s">
        <v>13</v>
      </c>
      <c r="D7" s="17" t="s">
        <v>14</v>
      </c>
      <c r="E7" s="17" t="s">
        <v>15</v>
      </c>
      <c r="F7" s="17" t="s">
        <v>16</v>
      </c>
      <c r="G7" s="17" t="s">
        <v>17</v>
      </c>
      <c r="H7" s="17" t="s">
        <v>18</v>
      </c>
      <c r="I7" s="17" t="s">
        <v>75</v>
      </c>
      <c r="J7" s="17" t="s">
        <v>7</v>
      </c>
      <c r="K7" s="17" t="s">
        <v>19</v>
      </c>
      <c r="L7" s="17" t="s">
        <v>6</v>
      </c>
      <c r="M7" s="17" t="s">
        <v>76</v>
      </c>
      <c r="N7" s="17" t="s">
        <v>5</v>
      </c>
      <c r="O7" s="114"/>
      <c r="P7" s="18"/>
    </row>
    <row r="8" spans="1:16" ht="9.75" customHeight="1" x14ac:dyDescent="0.25">
      <c r="B8" s="9"/>
      <c r="C8" s="10"/>
      <c r="D8" s="111"/>
      <c r="E8" s="10"/>
      <c r="F8" s="10"/>
      <c r="G8" s="10"/>
      <c r="H8" s="10"/>
      <c r="I8" s="10"/>
      <c r="J8" s="10"/>
      <c r="K8" s="10"/>
      <c r="L8" s="10"/>
      <c r="M8" s="10"/>
      <c r="N8" s="10"/>
      <c r="O8" s="20"/>
      <c r="P8" s="19"/>
    </row>
    <row r="9" spans="1:16" s="2" customFormat="1" ht="21.75" customHeight="1" x14ac:dyDescent="0.25">
      <c r="B9" s="13"/>
      <c r="C9" s="119">
        <f>IF(FixtureCalc!P30&gt;0,1,"")</f>
        <v>1</v>
      </c>
      <c r="D9" s="120" t="str">
        <f t="array" ref="D9">IFERROR(INDEX(StandingsCalc!$D$4:$D$83,MATCH($D$5&amp;C9,StandingsCalc!$C$4:$C$83&amp;StandingsCalc!$P$4:$P$83,0),1),"")</f>
        <v>Team 4A</v>
      </c>
      <c r="E9" s="121">
        <f t="array" ref="E9">IFERROR(INDEX(StandingsCalc!$E$4:$E$83,MATCH($D$5&amp;C9,StandingsCalc!$C$4:$C$83&amp;StandingsCalc!$P$4:$P$83,0),1),"")</f>
        <v>0</v>
      </c>
      <c r="F9" s="121">
        <f t="array" ref="F9">IFERROR(INDEX(StandingsCalc!$F$4:$F$83,MATCH($D$5&amp;C9,StandingsCalc!$C$4:$C$83&amp;StandingsCalc!$P$4:$P$83,0),1),"")</f>
        <v>0</v>
      </c>
      <c r="G9" s="121">
        <f t="array" ref="G9">IFERROR(INDEX(StandingsCalc!$G$4:$G$83,MATCH($D$5&amp;C9,StandingsCalc!$C$4:$C$83&amp;StandingsCalc!$P$4:$P$83,0),1),"")</f>
        <v>0</v>
      </c>
      <c r="H9" s="121">
        <f t="array" ref="H9">IFERROR(INDEX(StandingsCalc!$H$4:$H$83,MATCH($D$5&amp;C9,StandingsCalc!$C$4:$C$83&amp;StandingsCalc!$P$4:$P$83,0),1),"")</f>
        <v>0</v>
      </c>
      <c r="I9" s="122" t="str">
        <f t="array" ref="I9">IFERROR(INDEX(StandingsCalc!$I$4:$I$83,MATCH($D$5&amp;C9,StandingsCalc!$C$4:$C$83&amp;StandingsCalc!$P$4:$P$83,0),1),"")</f>
        <v/>
      </c>
      <c r="J9" s="121">
        <f t="array" ref="J9">IFERROR(INDEX(StandingsCalc!$J$4:$J$83,MATCH($D$5&amp;C9,StandingsCalc!$C$4:$C$83&amp;StandingsCalc!$P$4:$P$83,0),1),"")</f>
        <v>0</v>
      </c>
      <c r="K9" s="121">
        <f t="array" ref="K9">IFERROR(INDEX(StandingsCalc!$K$4:$K$83,MATCH($D$5&amp;C9,StandingsCalc!$C$4:$C$83&amp;StandingsCalc!$P$4:$P$83,0),1),"")</f>
        <v>0</v>
      </c>
      <c r="L9" s="121">
        <f t="array" ref="L9">IFERROR(INDEX(StandingsCalc!$L$4:$L$83,MATCH($D$5&amp;C9,StandingsCalc!$C$4:$C$83&amp;StandingsCalc!$P$4:$P$83,0),1),"")</f>
        <v>0</v>
      </c>
      <c r="M9" s="122">
        <f t="array" ref="M9">IFERROR(INDEX(StandingsCalc!$M$4:$M$83,MATCH($D$5&amp;C9,StandingsCalc!$C$4:$C$83&amp;StandingsCalc!$P$4:$P$83,0),1),"")</f>
        <v>0</v>
      </c>
      <c r="N9" s="123">
        <f t="array" ref="N9">IFERROR(INDEX(StandingsCalc!$N$4:$N$83,MATCH($D$5&amp;C9,StandingsCalc!$C$4:$C$83&amp;StandingsCalc!$P$4:$P$83,0),1),"")</f>
        <v>0</v>
      </c>
      <c r="O9" s="39"/>
      <c r="P9" s="21"/>
    </row>
    <row r="10" spans="1:16" s="2" customFormat="1" ht="21.75" customHeight="1" x14ac:dyDescent="0.25">
      <c r="B10" s="13"/>
      <c r="C10" s="119">
        <f>IFERROR(IF(C9+1&lt;=FixtureCalc!$P$30,C9+1,""),"")</f>
        <v>2</v>
      </c>
      <c r="D10" s="120" t="str">
        <f t="array" ref="D10">IFERROR(INDEX(StandingsCalc!$D$4:$D$83,MATCH($D$5&amp;C10,StandingsCalc!$C$4:$C$83&amp;StandingsCalc!$P$4:$P$83,0),1),"")</f>
        <v>Team 3A</v>
      </c>
      <c r="E10" s="121">
        <f t="array" ref="E10">IFERROR(INDEX(StandingsCalc!$E$4:$E$83,MATCH($D$5&amp;C10,StandingsCalc!$C$4:$C$83&amp;StandingsCalc!$P$4:$P$83,0),1),"")</f>
        <v>0</v>
      </c>
      <c r="F10" s="121">
        <f t="array" ref="F10">IFERROR(INDEX(StandingsCalc!$F$4:$F$83,MATCH($D$5&amp;C10,StandingsCalc!$C$4:$C$83&amp;StandingsCalc!$P$4:$P$83,0),1),"")</f>
        <v>0</v>
      </c>
      <c r="G10" s="121">
        <f t="array" ref="G10">IFERROR(INDEX(StandingsCalc!$G$4:$G$83,MATCH($D$5&amp;C10,StandingsCalc!$C$4:$C$83&amp;StandingsCalc!$P$4:$P$83,0),1),"")</f>
        <v>0</v>
      </c>
      <c r="H10" s="121">
        <f t="array" ref="H10">IFERROR(INDEX(StandingsCalc!$H$4:$H$83,MATCH($D$5&amp;C10,StandingsCalc!$C$4:$C$83&amp;StandingsCalc!$P$4:$P$83,0),1),"")</f>
        <v>0</v>
      </c>
      <c r="I10" s="122" t="str">
        <f t="array" ref="I10">IFERROR(INDEX(StandingsCalc!$I$4:$I$83,MATCH($D$5&amp;C10,StandingsCalc!$C$4:$C$83&amp;StandingsCalc!$P$4:$P$83,0),1),"")</f>
        <v/>
      </c>
      <c r="J10" s="121">
        <f t="array" ref="J10">IFERROR(INDEX(StandingsCalc!$J$4:$J$83,MATCH($D$5&amp;C10,StandingsCalc!$C$4:$C$83&amp;StandingsCalc!$P$4:$P$83,0),1),"")</f>
        <v>0</v>
      </c>
      <c r="K10" s="121">
        <f t="array" ref="K10">IFERROR(INDEX(StandingsCalc!$K$4:$K$83,MATCH($D$5&amp;C10,StandingsCalc!$C$4:$C$83&amp;StandingsCalc!$P$4:$P$83,0),1),"")</f>
        <v>0</v>
      </c>
      <c r="L10" s="121">
        <f t="array" ref="L10">IFERROR(INDEX(StandingsCalc!$L$4:$L$83,MATCH($D$5&amp;C10,StandingsCalc!$C$4:$C$83&amp;StandingsCalc!$P$4:$P$83,0),1),"")</f>
        <v>0</v>
      </c>
      <c r="M10" s="122">
        <f t="array" ref="M10">IFERROR(INDEX(StandingsCalc!$M$4:$M$83,MATCH($D$5&amp;C10,StandingsCalc!$C$4:$C$83&amp;StandingsCalc!$P$4:$P$83,0),1),"")</f>
        <v>0</v>
      </c>
      <c r="N10" s="123">
        <f t="array" ref="N10">IFERROR(INDEX(StandingsCalc!$N$4:$N$83,MATCH($D$5&amp;C10,StandingsCalc!$C$4:$C$83&amp;StandingsCalc!$P$4:$P$83,0),1),"")</f>
        <v>0</v>
      </c>
      <c r="O10" s="39"/>
      <c r="P10" s="21"/>
    </row>
    <row r="11" spans="1:16" s="2" customFormat="1" ht="21.75" customHeight="1" x14ac:dyDescent="0.25">
      <c r="B11" s="13"/>
      <c r="C11" s="119">
        <f>IFERROR(IF(C10+1&lt;=FixtureCalc!$P$30,C10+1,""),"")</f>
        <v>3</v>
      </c>
      <c r="D11" s="120" t="str">
        <f t="array" ref="D11">IFERROR(INDEX(StandingsCalc!$D$4:$D$83,MATCH($D$5&amp;C11,StandingsCalc!$C$4:$C$83&amp;StandingsCalc!$P$4:$P$83,0),1),"")</f>
        <v>Team 2A</v>
      </c>
      <c r="E11" s="121">
        <f t="array" ref="E11">IFERROR(INDEX(StandingsCalc!$E$4:$E$83,MATCH($D$5&amp;C11,StandingsCalc!$C$4:$C$83&amp;StandingsCalc!$P$4:$P$83,0),1),"")</f>
        <v>0</v>
      </c>
      <c r="F11" s="121">
        <f t="array" ref="F11">IFERROR(INDEX(StandingsCalc!$F$4:$F$83,MATCH($D$5&amp;C11,StandingsCalc!$C$4:$C$83&amp;StandingsCalc!$P$4:$P$83,0),1),"")</f>
        <v>0</v>
      </c>
      <c r="G11" s="121">
        <f t="array" ref="G11">IFERROR(INDEX(StandingsCalc!$G$4:$G$83,MATCH($D$5&amp;C11,StandingsCalc!$C$4:$C$83&amp;StandingsCalc!$P$4:$P$83,0),1),"")</f>
        <v>0</v>
      </c>
      <c r="H11" s="121">
        <f t="array" ref="H11">IFERROR(INDEX(StandingsCalc!$H$4:$H$83,MATCH($D$5&amp;C11,StandingsCalc!$C$4:$C$83&amp;StandingsCalc!$P$4:$P$83,0),1),"")</f>
        <v>0</v>
      </c>
      <c r="I11" s="122" t="str">
        <f t="array" ref="I11">IFERROR(INDEX(StandingsCalc!$I$4:$I$83,MATCH($D$5&amp;C11,StandingsCalc!$C$4:$C$83&amp;StandingsCalc!$P$4:$P$83,0),1),"")</f>
        <v/>
      </c>
      <c r="J11" s="121">
        <f t="array" ref="J11">IFERROR(INDEX(StandingsCalc!$J$4:$J$83,MATCH($D$5&amp;C11,StandingsCalc!$C$4:$C$83&amp;StandingsCalc!$P$4:$P$83,0),1),"")</f>
        <v>0</v>
      </c>
      <c r="K11" s="121">
        <f t="array" ref="K11">IFERROR(INDEX(StandingsCalc!$K$4:$K$83,MATCH($D$5&amp;C11,StandingsCalc!$C$4:$C$83&amp;StandingsCalc!$P$4:$P$83,0),1),"")</f>
        <v>0</v>
      </c>
      <c r="L11" s="121">
        <f t="array" ref="L11">IFERROR(INDEX(StandingsCalc!$L$4:$L$83,MATCH($D$5&amp;C11,StandingsCalc!$C$4:$C$83&amp;StandingsCalc!$P$4:$P$83,0),1),"")</f>
        <v>0</v>
      </c>
      <c r="M11" s="122">
        <f t="array" ref="M11">IFERROR(INDEX(StandingsCalc!$M$4:$M$83,MATCH($D$5&amp;C11,StandingsCalc!$C$4:$C$83&amp;StandingsCalc!$P$4:$P$83,0),1),"")</f>
        <v>0</v>
      </c>
      <c r="N11" s="123">
        <f t="array" ref="N11">IFERROR(INDEX(StandingsCalc!$N$4:$N$83,MATCH($D$5&amp;C11,StandingsCalc!$C$4:$C$83&amp;StandingsCalc!$P$4:$P$83,0),1),"")</f>
        <v>0</v>
      </c>
      <c r="O11" s="39"/>
      <c r="P11" s="21"/>
    </row>
    <row r="12" spans="1:16" s="2" customFormat="1" ht="21.75" customHeight="1" x14ac:dyDescent="0.25">
      <c r="B12" s="13"/>
      <c r="C12" s="119">
        <f>IFERROR(IF(C11+1&lt;=FixtureCalc!$P$30,C11+1,""),"")</f>
        <v>4</v>
      </c>
      <c r="D12" s="124" t="str">
        <f t="array" ref="D12">IFERROR(INDEX(StandingsCalc!$D$4:$D$83,MATCH($D$5&amp;C12,StandingsCalc!$C$4:$C$83&amp;StandingsCalc!$P$4:$P$83,0),1),"")</f>
        <v>Team 1A</v>
      </c>
      <c r="E12" s="125">
        <f t="array" ref="E12">IFERROR(INDEX(StandingsCalc!$E$4:$E$83,MATCH($D$5&amp;C12,StandingsCalc!$C$4:$C$83&amp;StandingsCalc!$P$4:$P$83,0),1),"")</f>
        <v>0</v>
      </c>
      <c r="F12" s="125">
        <f t="array" ref="F12">IFERROR(INDEX(StandingsCalc!$F$4:$F$83,MATCH($D$5&amp;C12,StandingsCalc!$C$4:$C$83&amp;StandingsCalc!$P$4:$P$83,0),1),"")</f>
        <v>0</v>
      </c>
      <c r="G12" s="125">
        <f t="array" ref="G12">IFERROR(INDEX(StandingsCalc!$G$4:$G$83,MATCH($D$5&amp;C12,StandingsCalc!$C$4:$C$83&amp;StandingsCalc!$P$4:$P$83,0),1),"")</f>
        <v>0</v>
      </c>
      <c r="H12" s="125">
        <f t="array" ref="H12">IFERROR(INDEX(StandingsCalc!$H$4:$H$83,MATCH($D$5&amp;C12,StandingsCalc!$C$4:$C$83&amp;StandingsCalc!$P$4:$P$83,0),1),"")</f>
        <v>0</v>
      </c>
      <c r="I12" s="126" t="str">
        <f t="array" ref="I12">IFERROR(INDEX(StandingsCalc!$I$4:$I$83,MATCH($D$5&amp;C12,StandingsCalc!$C$4:$C$83&amp;StandingsCalc!$P$4:$P$83,0),1),"")</f>
        <v/>
      </c>
      <c r="J12" s="125">
        <f t="array" ref="J12">IFERROR(INDEX(StandingsCalc!$J$4:$J$83,MATCH($D$5&amp;C12,StandingsCalc!$C$4:$C$83&amp;StandingsCalc!$P$4:$P$83,0),1),"")</f>
        <v>0</v>
      </c>
      <c r="K12" s="125">
        <f t="array" ref="K12">IFERROR(INDEX(StandingsCalc!$K$4:$K$83,MATCH($D$5&amp;C12,StandingsCalc!$C$4:$C$83&amp;StandingsCalc!$P$4:$P$83,0),1),"")</f>
        <v>0</v>
      </c>
      <c r="L12" s="125">
        <f t="array" ref="L12">IFERROR(INDEX(StandingsCalc!$L$4:$L$83,MATCH($D$5&amp;C12,StandingsCalc!$C$4:$C$83&amp;StandingsCalc!$P$4:$P$83,0),1),"")</f>
        <v>0</v>
      </c>
      <c r="M12" s="126">
        <f t="array" ref="M12">IFERROR(INDEX(StandingsCalc!$M$4:$M$83,MATCH($D$5&amp;C12,StandingsCalc!$C$4:$C$83&amp;StandingsCalc!$P$4:$P$83,0),1),"")</f>
        <v>0</v>
      </c>
      <c r="N12" s="127">
        <f t="array" ref="N12">IFERROR(INDEX(StandingsCalc!$N$4:$N$83,MATCH($D$5&amp;C12,StandingsCalc!$C$4:$C$83&amp;StandingsCalc!$P$4:$P$83,0),1),"")</f>
        <v>0</v>
      </c>
      <c r="O12" s="39"/>
      <c r="P12" s="21"/>
    </row>
    <row r="13" spans="1:16" s="2" customFormat="1" ht="21.75" hidden="1" customHeight="1" x14ac:dyDescent="0.25">
      <c r="B13" s="13"/>
      <c r="C13" s="119" t="str">
        <f>IFERROR(IF(C12+1&lt;=FixtureCalc!$P$30,C12+1,""),"")</f>
        <v/>
      </c>
      <c r="D13" s="124" t="str">
        <f t="array" ref="D13">IFERROR(INDEX(StandingsCalc!$D$4:$D$83,MATCH($D$5&amp;C13,StandingsCalc!$C$4:$C$83&amp;StandingsCalc!$P$4:$P$83,0),1),"")</f>
        <v/>
      </c>
      <c r="E13" s="125" t="str">
        <f t="array" ref="E13">IFERROR(INDEX(StandingsCalc!$E$4:$E$83,MATCH($D$5&amp;C13,StandingsCalc!$C$4:$C$83&amp;StandingsCalc!$P$4:$P$83,0),1),"")</f>
        <v/>
      </c>
      <c r="F13" s="125" t="str">
        <f t="array" ref="F13">IFERROR(INDEX(StandingsCalc!$F$4:$F$83,MATCH($D$5&amp;C13,StandingsCalc!$C$4:$C$83&amp;StandingsCalc!$P$4:$P$83,0),1),"")</f>
        <v/>
      </c>
      <c r="G13" s="125" t="str">
        <f t="array" ref="G13">IFERROR(INDEX(StandingsCalc!$G$4:$G$83,MATCH($D$5&amp;C13,StandingsCalc!$C$4:$C$83&amp;StandingsCalc!$P$4:$P$83,0),1),"")</f>
        <v/>
      </c>
      <c r="H13" s="125" t="str">
        <f t="array" ref="H13">IFERROR(INDEX(StandingsCalc!$H$4:$H$83,MATCH($D$5&amp;C13,StandingsCalc!$C$4:$C$83&amp;StandingsCalc!$P$4:$P$83,0),1),"")</f>
        <v/>
      </c>
      <c r="I13" s="126" t="str">
        <f t="array" ref="I13">IFERROR(INDEX(StandingsCalc!$I$4:$I$83,MATCH($D$5&amp;C13,StandingsCalc!$C$4:$C$83&amp;StandingsCalc!$P$4:$P$83,0),1),"")</f>
        <v/>
      </c>
      <c r="J13" s="125" t="str">
        <f t="array" ref="J13">IFERROR(INDEX(StandingsCalc!$J$4:$J$83,MATCH($D$5&amp;C13,StandingsCalc!$C$4:$C$83&amp;StandingsCalc!$P$4:$P$83,0),1),"")</f>
        <v/>
      </c>
      <c r="K13" s="125" t="str">
        <f t="array" ref="K13">IFERROR(INDEX(StandingsCalc!$K$4:$K$83,MATCH($D$5&amp;C13,StandingsCalc!$C$4:$C$83&amp;StandingsCalc!$P$4:$P$83,0),1),"")</f>
        <v/>
      </c>
      <c r="L13" s="125" t="str">
        <f t="array" ref="L13">IFERROR(INDEX(StandingsCalc!$L$4:$L$83,MATCH($D$5&amp;C13,StandingsCalc!$C$4:$C$83&amp;StandingsCalc!$P$4:$P$83,0),1),"")</f>
        <v/>
      </c>
      <c r="M13" s="126" t="str">
        <f t="array" ref="M13">IFERROR(INDEX(StandingsCalc!$M$4:$M$83,MATCH($D$5&amp;C13,StandingsCalc!$C$4:$C$83&amp;StandingsCalc!$P$4:$P$83,0),1),"")</f>
        <v/>
      </c>
      <c r="N13" s="127" t="str">
        <f t="array" ref="N13">IFERROR(INDEX(StandingsCalc!$N$4:$N$83,MATCH($D$5&amp;C13,StandingsCalc!$C$4:$C$83&amp;StandingsCalc!$P$4:$P$83,0),1),"")</f>
        <v/>
      </c>
      <c r="O13" s="39"/>
      <c r="P13" s="21"/>
    </row>
    <row r="14" spans="1:16" s="2" customFormat="1" ht="21.75" hidden="1" customHeight="1" x14ac:dyDescent="0.25">
      <c r="B14" s="13"/>
      <c r="C14" s="119" t="str">
        <f>IFERROR(IF(C13+1&lt;=FixtureCalc!$P$30,C13+1,""),"")</f>
        <v/>
      </c>
      <c r="D14" s="124" t="str">
        <f t="array" ref="D14">IFERROR(INDEX(StandingsCalc!$D$4:$D$83,MATCH($D$5&amp;C14,StandingsCalc!$C$4:$C$83&amp;StandingsCalc!$P$4:$P$83,0),1),"")</f>
        <v/>
      </c>
      <c r="E14" s="125" t="str">
        <f t="array" ref="E14">IFERROR(INDEX(StandingsCalc!$E$4:$E$83,MATCH($D$5&amp;C14,StandingsCalc!$C$4:$C$83&amp;StandingsCalc!$P$4:$P$83,0),1),"")</f>
        <v/>
      </c>
      <c r="F14" s="125" t="str">
        <f t="array" ref="F14">IFERROR(INDEX(StandingsCalc!$F$4:$F$83,MATCH($D$5&amp;C14,StandingsCalc!$C$4:$C$83&amp;StandingsCalc!$P$4:$P$83,0),1),"")</f>
        <v/>
      </c>
      <c r="G14" s="125" t="str">
        <f t="array" ref="G14">IFERROR(INDEX(StandingsCalc!$G$4:$G$83,MATCH($D$5&amp;C14,StandingsCalc!$C$4:$C$83&amp;StandingsCalc!$P$4:$P$83,0),1),"")</f>
        <v/>
      </c>
      <c r="H14" s="125" t="str">
        <f t="array" ref="H14">IFERROR(INDEX(StandingsCalc!$H$4:$H$83,MATCH($D$5&amp;C14,StandingsCalc!$C$4:$C$83&amp;StandingsCalc!$P$4:$P$83,0),1),"")</f>
        <v/>
      </c>
      <c r="I14" s="126" t="str">
        <f t="array" ref="I14">IFERROR(INDEX(StandingsCalc!$I$4:$I$83,MATCH($D$5&amp;C14,StandingsCalc!$C$4:$C$83&amp;StandingsCalc!$P$4:$P$83,0),1),"")</f>
        <v/>
      </c>
      <c r="J14" s="125" t="str">
        <f t="array" ref="J14">IFERROR(INDEX(StandingsCalc!$J$4:$J$83,MATCH($D$5&amp;C14,StandingsCalc!$C$4:$C$83&amp;StandingsCalc!$P$4:$P$83,0),1),"")</f>
        <v/>
      </c>
      <c r="K14" s="125" t="str">
        <f t="array" ref="K14">IFERROR(INDEX(StandingsCalc!$K$4:$K$83,MATCH($D$5&amp;C14,StandingsCalc!$C$4:$C$83&amp;StandingsCalc!$P$4:$P$83,0),1),"")</f>
        <v/>
      </c>
      <c r="L14" s="125" t="str">
        <f t="array" ref="L14">IFERROR(INDEX(StandingsCalc!$L$4:$L$83,MATCH($D$5&amp;C14,StandingsCalc!$C$4:$C$83&amp;StandingsCalc!$P$4:$P$83,0),1),"")</f>
        <v/>
      </c>
      <c r="M14" s="126" t="str">
        <f t="array" ref="M14">IFERROR(INDEX(StandingsCalc!$M$4:$M$83,MATCH($D$5&amp;C14,StandingsCalc!$C$4:$C$83&amp;StandingsCalc!$P$4:$P$83,0),1),"")</f>
        <v/>
      </c>
      <c r="N14" s="127" t="str">
        <f t="array" ref="N14">IFERROR(INDEX(StandingsCalc!$N$4:$N$83,MATCH($D$5&amp;C14,StandingsCalc!$C$4:$C$83&amp;StandingsCalc!$P$4:$P$83,0),1),"")</f>
        <v/>
      </c>
      <c r="O14" s="39"/>
      <c r="P14" s="21"/>
    </row>
    <row r="15" spans="1:16" s="2" customFormat="1" ht="21.75" hidden="1" customHeight="1" x14ac:dyDescent="0.25">
      <c r="B15" s="13"/>
      <c r="C15" s="119" t="str">
        <f>IFERROR(IF(C14+1&lt;=FixtureCalc!$P$30,C14+1,""),"")</f>
        <v/>
      </c>
      <c r="D15" s="124" t="str">
        <f t="array" ref="D15">IFERROR(INDEX(StandingsCalc!$D$4:$D$83,MATCH($D$5&amp;C15,StandingsCalc!$C$4:$C$83&amp;StandingsCalc!$P$4:$P$83,0),1),"")</f>
        <v/>
      </c>
      <c r="E15" s="125" t="str">
        <f t="array" ref="E15">IFERROR(INDEX(StandingsCalc!$E$4:$E$83,MATCH($D$5&amp;C15,StandingsCalc!$C$4:$C$83&amp;StandingsCalc!$P$4:$P$83,0),1),"")</f>
        <v/>
      </c>
      <c r="F15" s="125" t="str">
        <f t="array" ref="F15">IFERROR(INDEX(StandingsCalc!$F$4:$F$83,MATCH($D$5&amp;C15,StandingsCalc!$C$4:$C$83&amp;StandingsCalc!$P$4:$P$83,0),1),"")</f>
        <v/>
      </c>
      <c r="G15" s="125" t="str">
        <f t="array" ref="G15">IFERROR(INDEX(StandingsCalc!$G$4:$G$83,MATCH($D$5&amp;C15,StandingsCalc!$C$4:$C$83&amp;StandingsCalc!$P$4:$P$83,0),1),"")</f>
        <v/>
      </c>
      <c r="H15" s="125" t="str">
        <f t="array" ref="H15">IFERROR(INDEX(StandingsCalc!$H$4:$H$83,MATCH($D$5&amp;C15,StandingsCalc!$C$4:$C$83&amp;StandingsCalc!$P$4:$P$83,0),1),"")</f>
        <v/>
      </c>
      <c r="I15" s="126" t="str">
        <f t="array" ref="I15">IFERROR(INDEX(StandingsCalc!$I$4:$I$83,MATCH($D$5&amp;C15,StandingsCalc!$C$4:$C$83&amp;StandingsCalc!$P$4:$P$83,0),1),"")</f>
        <v/>
      </c>
      <c r="J15" s="125" t="str">
        <f t="array" ref="J15">IFERROR(INDEX(StandingsCalc!$J$4:$J$83,MATCH($D$5&amp;C15,StandingsCalc!$C$4:$C$83&amp;StandingsCalc!$P$4:$P$83,0),1),"")</f>
        <v/>
      </c>
      <c r="K15" s="125" t="str">
        <f t="array" ref="K15">IFERROR(INDEX(StandingsCalc!$K$4:$K$83,MATCH($D$5&amp;C15,StandingsCalc!$C$4:$C$83&amp;StandingsCalc!$P$4:$P$83,0),1),"")</f>
        <v/>
      </c>
      <c r="L15" s="125" t="str">
        <f t="array" ref="L15">IFERROR(INDEX(StandingsCalc!$L$4:$L$83,MATCH($D$5&amp;C15,StandingsCalc!$C$4:$C$83&amp;StandingsCalc!$P$4:$P$83,0),1),"")</f>
        <v/>
      </c>
      <c r="M15" s="126" t="str">
        <f t="array" ref="M15">IFERROR(INDEX(StandingsCalc!$M$4:$M$83,MATCH($D$5&amp;C15,StandingsCalc!$C$4:$C$83&amp;StandingsCalc!$P$4:$P$83,0),1),"")</f>
        <v/>
      </c>
      <c r="N15" s="127" t="str">
        <f t="array" ref="N15">IFERROR(INDEX(StandingsCalc!$N$4:$N$83,MATCH($D$5&amp;C15,StandingsCalc!$C$4:$C$83&amp;StandingsCalc!$P$4:$P$83,0),1),"")</f>
        <v/>
      </c>
      <c r="O15" s="39"/>
      <c r="P15" s="21"/>
    </row>
    <row r="16" spans="1:16" s="2" customFormat="1" ht="21.75" hidden="1" customHeight="1" x14ac:dyDescent="0.25">
      <c r="B16" s="13"/>
      <c r="C16" s="119" t="str">
        <f>IFERROR(IF(C15+1&lt;=FixtureCalc!$P$30,C15+1,""),"")</f>
        <v/>
      </c>
      <c r="D16" s="128" t="str">
        <f t="array" ref="D16">IFERROR(INDEX(StandingsCalc!$D$4:$D$83,MATCH($D$5&amp;C16,StandingsCalc!$C$4:$C$83&amp;StandingsCalc!$P$4:$P$83,0),1),"")</f>
        <v/>
      </c>
      <c r="E16" s="129" t="str">
        <f t="array" ref="E16">IFERROR(INDEX(StandingsCalc!$E$4:$E$83,MATCH($D$5&amp;C16,StandingsCalc!$C$4:$C$83&amp;StandingsCalc!$P$4:$P$83,0),1),"")</f>
        <v/>
      </c>
      <c r="F16" s="129" t="str">
        <f t="array" ref="F16">IFERROR(INDEX(StandingsCalc!$F$4:$F$83,MATCH($D$5&amp;C16,StandingsCalc!$C$4:$C$83&amp;StandingsCalc!$P$4:$P$83,0),1),"")</f>
        <v/>
      </c>
      <c r="G16" s="129" t="str">
        <f t="array" ref="G16">IFERROR(INDEX(StandingsCalc!$G$4:$G$83,MATCH($D$5&amp;C16,StandingsCalc!$C$4:$C$83&amp;StandingsCalc!$P$4:$P$83,0),1),"")</f>
        <v/>
      </c>
      <c r="H16" s="129" t="str">
        <f t="array" ref="H16">IFERROR(INDEX(StandingsCalc!$H$4:$H$83,MATCH($D$5&amp;C16,StandingsCalc!$C$4:$C$83&amp;StandingsCalc!$P$4:$P$83,0),1),"")</f>
        <v/>
      </c>
      <c r="I16" s="130" t="str">
        <f t="array" ref="I16">IFERROR(INDEX(StandingsCalc!$I$4:$I$83,MATCH($D$5&amp;C16,StandingsCalc!$C$4:$C$83&amp;StandingsCalc!$P$4:$P$83,0),1),"")</f>
        <v/>
      </c>
      <c r="J16" s="129" t="str">
        <f t="array" ref="J16">IFERROR(INDEX(StandingsCalc!$J$4:$J$83,MATCH($D$5&amp;C16,StandingsCalc!$C$4:$C$83&amp;StandingsCalc!$P$4:$P$83,0),1),"")</f>
        <v/>
      </c>
      <c r="K16" s="129" t="str">
        <f t="array" ref="K16">IFERROR(INDEX(StandingsCalc!$K$4:$K$83,MATCH($D$5&amp;C16,StandingsCalc!$C$4:$C$83&amp;StandingsCalc!$P$4:$P$83,0),1),"")</f>
        <v/>
      </c>
      <c r="L16" s="129" t="str">
        <f t="array" ref="L16">IFERROR(INDEX(StandingsCalc!$L$4:$L$83,MATCH($D$5&amp;C16,StandingsCalc!$C$4:$C$83&amp;StandingsCalc!$P$4:$P$83,0),1),"")</f>
        <v/>
      </c>
      <c r="M16" s="130" t="str">
        <f t="array" ref="M16">IFERROR(INDEX(StandingsCalc!$M$4:$M$83,MATCH($D$5&amp;C16,StandingsCalc!$C$4:$C$83&amp;StandingsCalc!$P$4:$P$83,0),1),"")</f>
        <v/>
      </c>
      <c r="N16" s="131" t="str">
        <f t="array" ref="N16">IFERROR(INDEX(StandingsCalc!$N$4:$N$83,MATCH($D$5&amp;C16,StandingsCalc!$C$4:$C$83&amp;StandingsCalc!$P$4:$P$83,0),1),"")</f>
        <v/>
      </c>
      <c r="O16" s="39"/>
      <c r="P16" s="21"/>
    </row>
    <row r="17" spans="2:16" s="2" customFormat="1" ht="21.75" hidden="1" customHeight="1" x14ac:dyDescent="0.25">
      <c r="B17" s="13"/>
      <c r="C17" s="119" t="str">
        <f>IFERROR(IF(C16+1&lt;=FixtureCalc!$P$30,C16+1,""),"")</f>
        <v/>
      </c>
      <c r="D17" s="128" t="str">
        <f t="array" ref="D17">IFERROR(INDEX(StandingsCalc!$D$4:$D$83,MATCH($D$5&amp;C17,StandingsCalc!$C$4:$C$83&amp;StandingsCalc!$P$4:$P$83,0),1),"")</f>
        <v/>
      </c>
      <c r="E17" s="129" t="str">
        <f t="array" ref="E17">IFERROR(INDEX(StandingsCalc!$E$4:$E$83,MATCH($D$5&amp;C17,StandingsCalc!$C$4:$C$83&amp;StandingsCalc!$P$4:$P$83,0),1),"")</f>
        <v/>
      </c>
      <c r="F17" s="129" t="str">
        <f t="array" ref="F17">IFERROR(INDEX(StandingsCalc!$F$4:$F$83,MATCH($D$5&amp;C17,StandingsCalc!$C$4:$C$83&amp;StandingsCalc!$P$4:$P$83,0),1),"")</f>
        <v/>
      </c>
      <c r="G17" s="129" t="str">
        <f t="array" ref="G17">IFERROR(INDEX(StandingsCalc!$G$4:$G$83,MATCH($D$5&amp;C17,StandingsCalc!$C$4:$C$83&amp;StandingsCalc!$P$4:$P$83,0),1),"")</f>
        <v/>
      </c>
      <c r="H17" s="129" t="str">
        <f t="array" ref="H17">IFERROR(INDEX(StandingsCalc!$H$4:$H$83,MATCH($D$5&amp;C17,StandingsCalc!$C$4:$C$83&amp;StandingsCalc!$P$4:$P$83,0),1),"")</f>
        <v/>
      </c>
      <c r="I17" s="130" t="str">
        <f t="array" ref="I17">IFERROR(INDEX(StandingsCalc!$I$4:$I$83,MATCH($D$5&amp;C17,StandingsCalc!$C$4:$C$83&amp;StandingsCalc!$P$4:$P$83,0),1),"")</f>
        <v/>
      </c>
      <c r="J17" s="129" t="str">
        <f t="array" ref="J17">IFERROR(INDEX(StandingsCalc!$J$4:$J$83,MATCH($D$5&amp;C17,StandingsCalc!$C$4:$C$83&amp;StandingsCalc!$P$4:$P$83,0),1),"")</f>
        <v/>
      </c>
      <c r="K17" s="129" t="str">
        <f t="array" ref="K17">IFERROR(INDEX(StandingsCalc!$K$4:$K$83,MATCH($D$5&amp;C17,StandingsCalc!$C$4:$C$83&amp;StandingsCalc!$P$4:$P$83,0),1),"")</f>
        <v/>
      </c>
      <c r="L17" s="129" t="str">
        <f t="array" ref="L17">IFERROR(INDEX(StandingsCalc!$L$4:$L$83,MATCH($D$5&amp;C17,StandingsCalc!$C$4:$C$83&amp;StandingsCalc!$P$4:$P$83,0),1),"")</f>
        <v/>
      </c>
      <c r="M17" s="130" t="str">
        <f t="array" ref="M17">IFERROR(INDEX(StandingsCalc!$M$4:$M$83,MATCH($D$5&amp;C17,StandingsCalc!$C$4:$C$83&amp;StandingsCalc!$P$4:$P$83,0),1),"")</f>
        <v/>
      </c>
      <c r="N17" s="131" t="str">
        <f t="array" ref="N17">IFERROR(INDEX(StandingsCalc!$N$4:$N$83,MATCH($D$5&amp;C17,StandingsCalc!$C$4:$C$83&amp;StandingsCalc!$P$4:$P$83,0),1),"")</f>
        <v/>
      </c>
      <c r="O17" s="39"/>
      <c r="P17" s="21"/>
    </row>
    <row r="18" spans="2:16" s="2" customFormat="1" ht="21.75" hidden="1" customHeight="1" x14ac:dyDescent="0.25">
      <c r="B18" s="13"/>
      <c r="C18" s="119" t="str">
        <f>IFERROR(IF(C17+1&lt;=FixtureCalc!$P$30,C17+1,""),"")</f>
        <v/>
      </c>
      <c r="D18" s="128" t="str">
        <f t="array" ref="D18">IFERROR(INDEX(StandingsCalc!$D$4:$D$83,MATCH($D$5&amp;C18,StandingsCalc!$C$4:$C$83&amp;StandingsCalc!$P$4:$P$83,0),1),"")</f>
        <v/>
      </c>
      <c r="E18" s="129" t="str">
        <f t="array" ref="E18">IFERROR(INDEX(StandingsCalc!$E$4:$E$83,MATCH($D$5&amp;C18,StandingsCalc!$C$4:$C$83&amp;StandingsCalc!$P$4:$P$83,0),1),"")</f>
        <v/>
      </c>
      <c r="F18" s="129" t="str">
        <f t="array" ref="F18">IFERROR(INDEX(StandingsCalc!$F$4:$F$83,MATCH($D$5&amp;C18,StandingsCalc!$C$4:$C$83&amp;StandingsCalc!$P$4:$P$83,0),1),"")</f>
        <v/>
      </c>
      <c r="G18" s="129" t="str">
        <f t="array" ref="G18">IFERROR(INDEX(StandingsCalc!$G$4:$G$83,MATCH($D$5&amp;C18,StandingsCalc!$C$4:$C$83&amp;StandingsCalc!$P$4:$P$83,0),1),"")</f>
        <v/>
      </c>
      <c r="H18" s="129" t="str">
        <f t="array" ref="H18">IFERROR(INDEX(StandingsCalc!$H$4:$H$83,MATCH($D$5&amp;C18,StandingsCalc!$C$4:$C$83&amp;StandingsCalc!$P$4:$P$83,0),1),"")</f>
        <v/>
      </c>
      <c r="I18" s="130" t="str">
        <f t="array" ref="I18">IFERROR(INDEX(StandingsCalc!$I$4:$I$83,MATCH($D$5&amp;C18,StandingsCalc!$C$4:$C$83&amp;StandingsCalc!$P$4:$P$83,0),1),"")</f>
        <v/>
      </c>
      <c r="J18" s="129" t="str">
        <f t="array" ref="J18">IFERROR(INDEX(StandingsCalc!$J$4:$J$83,MATCH($D$5&amp;C18,StandingsCalc!$C$4:$C$83&amp;StandingsCalc!$P$4:$P$83,0),1),"")</f>
        <v/>
      </c>
      <c r="K18" s="129" t="str">
        <f t="array" ref="K18">IFERROR(INDEX(StandingsCalc!$K$4:$K$83,MATCH($D$5&amp;C18,StandingsCalc!$C$4:$C$83&amp;StandingsCalc!$P$4:$P$83,0),1),"")</f>
        <v/>
      </c>
      <c r="L18" s="129" t="str">
        <f t="array" ref="L18">IFERROR(INDEX(StandingsCalc!$L$4:$L$83,MATCH($D$5&amp;C18,StandingsCalc!$C$4:$C$83&amp;StandingsCalc!$P$4:$P$83,0),1),"")</f>
        <v/>
      </c>
      <c r="M18" s="130" t="str">
        <f t="array" ref="M18">IFERROR(INDEX(StandingsCalc!$M$4:$M$83,MATCH($D$5&amp;C18,StandingsCalc!$C$4:$C$83&amp;StandingsCalc!$P$4:$P$83,0),1),"")</f>
        <v/>
      </c>
      <c r="N18" s="131" t="str">
        <f t="array" ref="N18">IFERROR(INDEX(StandingsCalc!$N$4:$N$83,MATCH($D$5&amp;C18,StandingsCalc!$C$4:$C$83&amp;StandingsCalc!$P$4:$P$83,0),1),"")</f>
        <v/>
      </c>
      <c r="O18" s="39"/>
      <c r="P18" s="21"/>
    </row>
    <row r="19" spans="2:16" ht="9.9499999999999993" customHeight="1" x14ac:dyDescent="0.25">
      <c r="B19" s="11"/>
      <c r="C19" s="12"/>
      <c r="D19" s="41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40"/>
      <c r="P19" s="19"/>
    </row>
    <row r="20" spans="2:16" ht="5.25" customHeight="1" x14ac:dyDescent="0.25"/>
    <row r="21" spans="2:16" s="2" customFormat="1" ht="24.95" customHeight="1" x14ac:dyDescent="0.25">
      <c r="B21" s="15"/>
      <c r="C21" s="17" t="s">
        <v>20</v>
      </c>
      <c r="D21" s="17" t="s">
        <v>23</v>
      </c>
      <c r="E21" s="17"/>
      <c r="F21" s="17"/>
      <c r="G21" s="116" t="s">
        <v>21</v>
      </c>
      <c r="H21" s="17"/>
      <c r="I21" s="17"/>
      <c r="J21" s="17"/>
      <c r="K21" s="115" t="s">
        <v>22</v>
      </c>
      <c r="L21" s="17"/>
      <c r="M21" s="17"/>
      <c r="N21" s="17"/>
      <c r="O21" s="114"/>
    </row>
    <row r="22" spans="2:16" s="2" customFormat="1" ht="9.9499999999999993" customHeight="1" x14ac:dyDescent="0.25">
      <c r="B22" s="9"/>
      <c r="C22" s="10"/>
      <c r="D22" s="111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8"/>
    </row>
    <row r="23" spans="2:16" ht="20.100000000000001" customHeight="1" x14ac:dyDescent="0.25">
      <c r="B23" s="340"/>
      <c r="C23" s="261" t="str">
        <f>IF(ISODD(ROW()-ROW(startRow)),"", IFERROR(IF(INDEX(Fixture!$C$1:$C$1140,SMALL(chosenGroupList,(ROW(A1)+1)/2),1)=0,"",INDEX(Fixture!$C$1:$C$1140,SMALL(chosenGroupList,(ROW(A1)+1)/2),1)),""))</f>
        <v/>
      </c>
      <c r="D23" s="132" t="str">
        <f>IF(ISODD(ROW()-ROW(startRow)),"", IFERROR(IF(INDEX(Fixture!$E$1:$E$1140,SMALL(chosenGroupList,(ROW(A1)+1)/2),1)=0,"",INDEX(Fixture!$E$1:$E$1140,SMALL(chosenGroupList,(ROW(A1)+1)/2),1)),""))</f>
        <v>Matchweek 1</v>
      </c>
      <c r="E23" s="10"/>
      <c r="F23" s="22"/>
      <c r="G23" s="133" t="str">
        <f>IF(ISODD(ROW()-ROW(startRow)),"", IFERROR(IF(INDEX(Fixture!$G$1:$G$1140,SMALL(chosenGroupList,(ROW(A1)+1)/2),1)=0,"",INDEX(Fixture!$G$1:$G$1140,SMALL(chosenGroupList,(ROW(A1)+1)/2),1)),""))</f>
        <v>Team 1A</v>
      </c>
      <c r="H23" s="134" t="str">
        <f>IF(ISODD(ROW()-ROW(startRow)),"", IFERROR(IF(LEN(INDEX(Fixture!$H$1:$H$1140,SMALL(chosenGroupList,(ROW(A1)+1)/2),1))=0,"",INDEX(Fixture!$H$1:$H$1140,SMALL(chosenGroupList,(ROW(A1)+1)/2),1)),""))</f>
        <v/>
      </c>
      <c r="I23" s="135" t="str">
        <f>IF(LEN(G23)&gt;0,"-","")</f>
        <v>-</v>
      </c>
      <c r="J23" s="134" t="str">
        <f>IF(ISODD(ROW()-ROW(startRow)),"", IFERROR(IF(LEN(INDEX(Fixture!$J$1:$J$1140,SMALL(chosenGroupList,(ROW(A1)+1)/2),1))=0,"",INDEX(Fixture!$J$1:$J$1140,SMALL(chosenGroupList,(ROW(A1)+1)/2),1)),""))</f>
        <v/>
      </c>
      <c r="K23" s="136" t="str">
        <f>IF(ISODD(ROW()-ROW(startRow)),"", IFERROR(IF(INDEX(Fixture!$K$1:$K$1140,SMALL(chosenGroupList,(ROW(A1)+1)/2),1)=0,"",INDEX(Fixture!$K$1:$K$1140,SMALL(chosenGroupList,(ROW(A1)+1)/2),1)),""))</f>
        <v>Team 4A</v>
      </c>
      <c r="L23" s="113"/>
      <c r="M23" s="113"/>
      <c r="N23" s="113"/>
      <c r="O23" s="20"/>
    </row>
    <row r="24" spans="2:16" ht="5.0999999999999996" customHeight="1" x14ac:dyDescent="0.25">
      <c r="B24" s="340"/>
      <c r="C24" s="261" t="str">
        <f>IF(ISODD(ROW()-ROW(startRow)),"", IFERROR(IF(INDEX(Fixture!$C$1:$C$1140,SMALL(chosenGroupList,(ROW(A2)+1)/2),1)=0,"",INDEX(Fixture!$C$1:$C$1140,SMALL(chosenGroupList,(ROW(A2)+1)/2),1)),""))</f>
        <v/>
      </c>
      <c r="D24" s="132" t="str">
        <f>IF(ISODD(ROW()-ROW(startRow)),"", IFERROR(IF(INDEX(Fixture!$E$1:$E$1140,SMALL(chosenGroupList,(ROW(A2)+1)/2),1)=0,"",INDEX(Fixture!$E$1:$E$1140,SMALL(chosenGroupList,(ROW(A2)+1)/2),1)),""))</f>
        <v/>
      </c>
      <c r="E24" s="10"/>
      <c r="F24" s="22"/>
      <c r="G24" s="133" t="str">
        <f>IF(ISODD(ROW()-ROW(startRow)),"", IFERROR(IF(INDEX(Fixture!$G$1:$G$1140,SMALL(chosenGroupList,(ROW(A2)+1)/2),1)=0,"",INDEX(Fixture!$G$1:$G$1140,SMALL(chosenGroupList,(ROW(A2)+1)/2),1)),""))</f>
        <v/>
      </c>
      <c r="H24" s="134" t="str">
        <f>IF(ISODD(ROW()-ROW(startRow)),"", IFERROR(IF(LEN(INDEX(Fixture!$H$1:$H$1140,SMALL(chosenGroupList,(ROW(A2)+1)/2),1))=0,"",INDEX(Fixture!$H$1:$H$1140,SMALL(chosenGroupList,(ROW(A2)+1)/2),1)),""))</f>
        <v/>
      </c>
      <c r="I24" s="135" t="str">
        <f t="shared" ref="I24:I87" si="0">IF(LEN(G24)&gt;0,"-","")</f>
        <v/>
      </c>
      <c r="J24" s="134" t="str">
        <f>IF(ISODD(ROW()-ROW(startRow)),"", IFERROR(IF(LEN(INDEX(Fixture!$J$1:$J$1140,SMALL(chosenGroupList,(ROW(A2)+1)/2),1))=0,"",INDEX(Fixture!$J$1:$J$1140,SMALL(chosenGroupList,(ROW(A2)+1)/2),1)),""))</f>
        <v/>
      </c>
      <c r="K24" s="136" t="str">
        <f>IF(ISODD(ROW()-ROW(startRow)),"", IFERROR(IF(INDEX(Fixture!$K$1:$K$1140,SMALL(chosenGroupList,(ROW(A2)+1)/2),1)=0,"",INDEX(Fixture!$K$1:$K$1140,SMALL(chosenGroupList,(ROW(A2)+1)/2),1)),""))</f>
        <v/>
      </c>
      <c r="L24" s="22"/>
      <c r="M24" s="22"/>
      <c r="N24" s="22"/>
      <c r="O24" s="20"/>
    </row>
    <row r="25" spans="2:16" ht="20.100000000000001" customHeight="1" x14ac:dyDescent="0.25">
      <c r="B25" s="340"/>
      <c r="C25" s="261" t="str">
        <f>IF(ISODD(ROW()-ROW(startRow)),"", IFERROR(IF(INDEX(Fixture!$C$1:$C$1140,SMALL(chosenGroupList,(ROW(A3)+1)/2),1)=0,"",INDEX(Fixture!$C$1:$C$1140,SMALL(chosenGroupList,(ROW(A3)+1)/2),1)),""))</f>
        <v/>
      </c>
      <c r="D25" s="132" t="str">
        <f>IF(ISODD(ROW()-ROW(startRow)),"", IFERROR(IF(INDEX(Fixture!$E$1:$E$1140,SMALL(chosenGroupList,(ROW(A3)+1)/2),1)=0,"",INDEX(Fixture!$E$1:$E$1140,SMALL(chosenGroupList,(ROW(A3)+1)/2),1)),""))</f>
        <v>Matchweek 1</v>
      </c>
      <c r="E25" s="10"/>
      <c r="F25" s="22"/>
      <c r="G25" s="133" t="str">
        <f>IF(ISODD(ROW()-ROW(startRow)),"", IFERROR(IF(INDEX(Fixture!$G$1:$G$1140,SMALL(chosenGroupList,(ROW(A3)+1)/2),1)=0,"",INDEX(Fixture!$G$1:$G$1140,SMALL(chosenGroupList,(ROW(A3)+1)/2),1)),""))</f>
        <v>Team 2A</v>
      </c>
      <c r="H25" s="134" t="str">
        <f>IF(ISODD(ROW()-ROW(startRow)),"", IFERROR(IF(LEN(INDEX(Fixture!$H$1:$H$1140,SMALL(chosenGroupList,(ROW(A3)+1)/2),1))=0,"",INDEX(Fixture!$H$1:$H$1140,SMALL(chosenGroupList,(ROW(A3)+1)/2),1)),""))</f>
        <v/>
      </c>
      <c r="I25" s="135" t="str">
        <f t="shared" si="0"/>
        <v>-</v>
      </c>
      <c r="J25" s="134" t="str">
        <f>IF(ISODD(ROW()-ROW(startRow)),"", IFERROR(IF(LEN(INDEX(Fixture!$J$1:$J$1140,SMALL(chosenGroupList,(ROW(A3)+1)/2),1))=0,"",INDEX(Fixture!$J$1:$J$1140,SMALL(chosenGroupList,(ROW(A3)+1)/2),1)),""))</f>
        <v/>
      </c>
      <c r="K25" s="136" t="str">
        <f>IF(ISODD(ROW()-ROW(startRow)),"", IFERROR(IF(INDEX(Fixture!$K$1:$K$1140,SMALL(chosenGroupList,(ROW(A3)+1)/2),1)=0,"",INDEX(Fixture!$K$1:$K$1140,SMALL(chosenGroupList,(ROW(A3)+1)/2),1)),""))</f>
        <v>Team 3A</v>
      </c>
      <c r="L25" s="22"/>
      <c r="M25" s="22"/>
      <c r="N25" s="22"/>
      <c r="O25" s="20"/>
    </row>
    <row r="26" spans="2:16" ht="5.0999999999999996" customHeight="1" x14ac:dyDescent="0.25">
      <c r="B26" s="340"/>
      <c r="C26" s="261" t="str">
        <f>IF(ISODD(ROW()-ROW(startRow)),"", IFERROR(IF(INDEX(Fixture!$C$1:$C$1140,SMALL(chosenGroupList,(ROW(A4)+1)/2),1)=0,"",INDEX(Fixture!$C$1:$C$1140,SMALL(chosenGroupList,(ROW(A4)+1)/2),1)),""))</f>
        <v/>
      </c>
      <c r="D26" s="132" t="str">
        <f>IF(ISODD(ROW()-ROW(startRow)),"", IFERROR(IF(INDEX(Fixture!$E$1:$E$1140,SMALL(chosenGroupList,(ROW(A4)+1)/2),1)=0,"",INDEX(Fixture!$E$1:$E$1140,SMALL(chosenGroupList,(ROW(A4)+1)/2),1)),""))</f>
        <v/>
      </c>
      <c r="E26" s="10"/>
      <c r="F26" s="22"/>
      <c r="G26" s="133" t="str">
        <f>IF(ISODD(ROW()-ROW(startRow)),"", IFERROR(IF(INDEX(Fixture!$G$1:$G$1140,SMALL(chosenGroupList,(ROW(A4)+1)/2),1)=0,"",INDEX(Fixture!$G$1:$G$1140,SMALL(chosenGroupList,(ROW(A4)+1)/2),1)),""))</f>
        <v/>
      </c>
      <c r="H26" s="134" t="str">
        <f>IF(ISODD(ROW()-ROW(startRow)),"", IFERROR(IF(LEN(INDEX(Fixture!$H$1:$H$1140,SMALL(chosenGroupList,(ROW(A4)+1)/2),1))=0,"",INDEX(Fixture!$H$1:$H$1140,SMALL(chosenGroupList,(ROW(A4)+1)/2),1)),""))</f>
        <v/>
      </c>
      <c r="I26" s="135" t="str">
        <f t="shared" si="0"/>
        <v/>
      </c>
      <c r="J26" s="134" t="str">
        <f>IF(ISODD(ROW()-ROW(startRow)),"", IFERROR(IF(LEN(INDEX(Fixture!$J$1:$J$1140,SMALL(chosenGroupList,(ROW(A4)+1)/2),1))=0,"",INDEX(Fixture!$J$1:$J$1140,SMALL(chosenGroupList,(ROW(A4)+1)/2),1)),""))</f>
        <v/>
      </c>
      <c r="K26" s="136" t="str">
        <f>IF(ISODD(ROW()-ROW(startRow)),"", IFERROR(IF(INDEX(Fixture!$K$1:$K$1140,SMALL(chosenGroupList,(ROW(A4)+1)/2),1)=0,"",INDEX(Fixture!$K$1:$K$1140,SMALL(chosenGroupList,(ROW(A4)+1)/2),1)),""))</f>
        <v/>
      </c>
      <c r="L26" s="22"/>
      <c r="M26" s="22"/>
      <c r="N26" s="22"/>
      <c r="O26" s="20"/>
    </row>
    <row r="27" spans="2:16" ht="20.100000000000001" customHeight="1" x14ac:dyDescent="0.25">
      <c r="B27" s="340"/>
      <c r="C27" s="261" t="str">
        <f>IF(ISODD(ROW()-ROW(startRow)),"", IFERROR(IF(INDEX(Fixture!$C$1:$C$1140,SMALL(chosenGroupList,(ROW(A5)+1)/2),1)=0,"",INDEX(Fixture!$C$1:$C$1140,SMALL(chosenGroupList,(ROW(A5)+1)/2),1)),""))</f>
        <v/>
      </c>
      <c r="D27" s="132" t="str">
        <f>IF(ISODD(ROW()-ROW(startRow)),"", IFERROR(IF(INDEX(Fixture!$E$1:$E$1140,SMALL(chosenGroupList,(ROW(A5)+1)/2),1)=0,"",INDEX(Fixture!$E$1:$E$1140,SMALL(chosenGroupList,(ROW(A5)+1)/2),1)),""))</f>
        <v>Matchweek 2</v>
      </c>
      <c r="E27" s="10"/>
      <c r="F27" s="22"/>
      <c r="G27" s="133" t="str">
        <f>IF(ISODD(ROW()-ROW(startRow)),"", IFERROR(IF(INDEX(Fixture!$G$1:$G$1140,SMALL(chosenGroupList,(ROW(A5)+1)/2),1)=0,"",INDEX(Fixture!$G$1:$G$1140,SMALL(chosenGroupList,(ROW(A5)+1)/2),1)),""))</f>
        <v>Team 1A</v>
      </c>
      <c r="H27" s="134" t="str">
        <f>IF(ISODD(ROW()-ROW(startRow)),"", IFERROR(IF(LEN(INDEX(Fixture!$H$1:$H$1140,SMALL(chosenGroupList,(ROW(A5)+1)/2),1))=0,"",INDEX(Fixture!$H$1:$H$1140,SMALL(chosenGroupList,(ROW(A5)+1)/2),1)),""))</f>
        <v/>
      </c>
      <c r="I27" s="135" t="str">
        <f t="shared" si="0"/>
        <v>-</v>
      </c>
      <c r="J27" s="134" t="str">
        <f>IF(ISODD(ROW()-ROW(startRow)),"", IFERROR(IF(LEN(INDEX(Fixture!$J$1:$J$1140,SMALL(chosenGroupList,(ROW(A5)+1)/2),1))=0,"",INDEX(Fixture!$J$1:$J$1140,SMALL(chosenGroupList,(ROW(A5)+1)/2),1)),""))</f>
        <v/>
      </c>
      <c r="K27" s="136" t="str">
        <f>IF(ISODD(ROW()-ROW(startRow)),"", IFERROR(IF(INDEX(Fixture!$K$1:$K$1140,SMALL(chosenGroupList,(ROW(A5)+1)/2),1)=0,"",INDEX(Fixture!$K$1:$K$1140,SMALL(chosenGroupList,(ROW(A5)+1)/2),1)),""))</f>
        <v>Team 3A</v>
      </c>
      <c r="L27" s="22"/>
      <c r="M27" s="22"/>
      <c r="N27" s="22"/>
      <c r="O27" s="20"/>
    </row>
    <row r="28" spans="2:16" ht="5.0999999999999996" customHeight="1" x14ac:dyDescent="0.25">
      <c r="B28" s="340"/>
      <c r="C28" s="261" t="str">
        <f>IF(ISODD(ROW()-ROW(startRow)),"", IFERROR(IF(INDEX(Fixture!$C$1:$C$1140,SMALL(chosenGroupList,(ROW(A6)+1)/2),1)=0,"",INDEX(Fixture!$C$1:$C$1140,SMALL(chosenGroupList,(ROW(A6)+1)/2),1)),""))</f>
        <v/>
      </c>
      <c r="D28" s="132" t="str">
        <f>IF(ISODD(ROW()-ROW(startRow)),"", IFERROR(IF(INDEX(Fixture!$E$1:$E$1140,SMALL(chosenGroupList,(ROW(A6)+1)/2),1)=0,"",INDEX(Fixture!$E$1:$E$1140,SMALL(chosenGroupList,(ROW(A6)+1)/2),1)),""))</f>
        <v/>
      </c>
      <c r="E28" s="10"/>
      <c r="F28" s="22"/>
      <c r="G28" s="133" t="str">
        <f>IF(ISODD(ROW()-ROW(startRow)),"", IFERROR(IF(INDEX(Fixture!$G$1:$G$1140,SMALL(chosenGroupList,(ROW(A6)+1)/2),1)=0,"",INDEX(Fixture!$G$1:$G$1140,SMALL(chosenGroupList,(ROW(A6)+1)/2),1)),""))</f>
        <v/>
      </c>
      <c r="H28" s="134" t="str">
        <f>IF(ISODD(ROW()-ROW(startRow)),"", IFERROR(IF(LEN(INDEX(Fixture!$H$1:$H$1140,SMALL(chosenGroupList,(ROW(A6)+1)/2),1))=0,"",INDEX(Fixture!$H$1:$H$1140,SMALL(chosenGroupList,(ROW(A6)+1)/2),1)),""))</f>
        <v/>
      </c>
      <c r="I28" s="135" t="str">
        <f t="shared" si="0"/>
        <v/>
      </c>
      <c r="J28" s="134" t="str">
        <f>IF(ISODD(ROW()-ROW(startRow)),"", IFERROR(IF(LEN(INDEX(Fixture!$J$1:$J$1140,SMALL(chosenGroupList,(ROW(A6)+1)/2),1))=0,"",INDEX(Fixture!$J$1:$J$1140,SMALL(chosenGroupList,(ROW(A6)+1)/2),1)),""))</f>
        <v/>
      </c>
      <c r="K28" s="136" t="str">
        <f>IF(ISODD(ROW()-ROW(startRow)),"", IFERROR(IF(INDEX(Fixture!$K$1:$K$1140,SMALL(chosenGroupList,(ROW(A6)+1)/2),1)=0,"",INDEX(Fixture!$K$1:$K$1140,SMALL(chosenGroupList,(ROW(A6)+1)/2),1)),""))</f>
        <v/>
      </c>
      <c r="L28" s="22"/>
      <c r="M28" s="22"/>
      <c r="N28" s="22"/>
      <c r="O28" s="20"/>
    </row>
    <row r="29" spans="2:16" ht="20.100000000000001" customHeight="1" x14ac:dyDescent="0.25">
      <c r="B29" s="340"/>
      <c r="C29" s="261" t="str">
        <f>IF(ISODD(ROW()-ROW(startRow)),"", IFERROR(IF(INDEX(Fixture!$C$1:$C$1140,SMALL(chosenGroupList,(ROW(A7)+1)/2),1)=0,"",INDEX(Fixture!$C$1:$C$1140,SMALL(chosenGroupList,(ROW(A7)+1)/2),1)),""))</f>
        <v/>
      </c>
      <c r="D29" s="132" t="str">
        <f>IF(ISODD(ROW()-ROW(startRow)),"", IFERROR(IF(INDEX(Fixture!$E$1:$E$1140,SMALL(chosenGroupList,(ROW(A7)+1)/2),1)=0,"",INDEX(Fixture!$E$1:$E$1140,SMALL(chosenGroupList,(ROW(A7)+1)/2),1)),""))</f>
        <v>Matchweek 2</v>
      </c>
      <c r="E29" s="10"/>
      <c r="F29" s="22"/>
      <c r="G29" s="133" t="str">
        <f>IF(ISODD(ROW()-ROW(startRow)),"", IFERROR(IF(INDEX(Fixture!$G$1:$G$1140,SMALL(chosenGroupList,(ROW(A7)+1)/2),1)=0,"",INDEX(Fixture!$G$1:$G$1140,SMALL(chosenGroupList,(ROW(A7)+1)/2),1)),""))</f>
        <v>Team 4A</v>
      </c>
      <c r="H29" s="134" t="str">
        <f>IF(ISODD(ROW()-ROW(startRow)),"", IFERROR(IF(LEN(INDEX(Fixture!$H$1:$H$1140,SMALL(chosenGroupList,(ROW(A7)+1)/2),1))=0,"",INDEX(Fixture!$H$1:$H$1140,SMALL(chosenGroupList,(ROW(A7)+1)/2),1)),""))</f>
        <v/>
      </c>
      <c r="I29" s="135" t="str">
        <f t="shared" si="0"/>
        <v>-</v>
      </c>
      <c r="J29" s="134" t="str">
        <f>IF(ISODD(ROW()-ROW(startRow)),"", IFERROR(IF(LEN(INDEX(Fixture!$J$1:$J$1140,SMALL(chosenGroupList,(ROW(A7)+1)/2),1))=0,"",INDEX(Fixture!$J$1:$J$1140,SMALL(chosenGroupList,(ROW(A7)+1)/2),1)),""))</f>
        <v/>
      </c>
      <c r="K29" s="136" t="str">
        <f>IF(ISODD(ROW()-ROW(startRow)),"", IFERROR(IF(INDEX(Fixture!$K$1:$K$1140,SMALL(chosenGroupList,(ROW(A7)+1)/2),1)=0,"",INDEX(Fixture!$K$1:$K$1140,SMALL(chosenGroupList,(ROW(A7)+1)/2),1)),""))</f>
        <v>Team 2A</v>
      </c>
      <c r="L29" s="22"/>
      <c r="M29" s="22"/>
      <c r="N29" s="22"/>
      <c r="O29" s="20"/>
    </row>
    <row r="30" spans="2:16" ht="5.0999999999999996" customHeight="1" x14ac:dyDescent="0.25">
      <c r="B30" s="340"/>
      <c r="C30" s="261" t="str">
        <f>IF(ISODD(ROW()-ROW(startRow)),"", IFERROR(IF(INDEX(Fixture!$C$1:$C$1140,SMALL(chosenGroupList,(ROW(A8)+1)/2),1)=0,"",INDEX(Fixture!$C$1:$C$1140,SMALL(chosenGroupList,(ROW(A8)+1)/2),1)),""))</f>
        <v/>
      </c>
      <c r="D30" s="132" t="str">
        <f>IF(ISODD(ROW()-ROW(startRow)),"", IFERROR(IF(INDEX(Fixture!$E$1:$E$1140,SMALL(chosenGroupList,(ROW(A8)+1)/2),1)=0,"",INDEX(Fixture!$E$1:$E$1140,SMALL(chosenGroupList,(ROW(A8)+1)/2),1)),""))</f>
        <v/>
      </c>
      <c r="E30" s="10"/>
      <c r="F30" s="22"/>
      <c r="G30" s="133" t="str">
        <f>IF(ISODD(ROW()-ROW(startRow)),"", IFERROR(IF(INDEX(Fixture!$G$1:$G$1140,SMALL(chosenGroupList,(ROW(A8)+1)/2),1)=0,"",INDEX(Fixture!$G$1:$G$1140,SMALL(chosenGroupList,(ROW(A8)+1)/2),1)),""))</f>
        <v/>
      </c>
      <c r="H30" s="134" t="str">
        <f>IF(ISODD(ROW()-ROW(startRow)),"", IFERROR(IF(LEN(INDEX(Fixture!$H$1:$H$1140,SMALL(chosenGroupList,(ROW(A8)+1)/2),1))=0,"",INDEX(Fixture!$H$1:$H$1140,SMALL(chosenGroupList,(ROW(A8)+1)/2),1)),""))</f>
        <v/>
      </c>
      <c r="I30" s="135" t="str">
        <f t="shared" si="0"/>
        <v/>
      </c>
      <c r="J30" s="134" t="str">
        <f>IF(ISODD(ROW()-ROW(startRow)),"", IFERROR(IF(LEN(INDEX(Fixture!$J$1:$J$1140,SMALL(chosenGroupList,(ROW(A8)+1)/2),1))=0,"",INDEX(Fixture!$J$1:$J$1140,SMALL(chosenGroupList,(ROW(A8)+1)/2),1)),""))</f>
        <v/>
      </c>
      <c r="K30" s="136" t="str">
        <f>IF(ISODD(ROW()-ROW(startRow)),"", IFERROR(IF(INDEX(Fixture!$K$1:$K$1140,SMALL(chosenGroupList,(ROW(A8)+1)/2),1)=0,"",INDEX(Fixture!$K$1:$K$1140,SMALL(chosenGroupList,(ROW(A8)+1)/2),1)),""))</f>
        <v/>
      </c>
      <c r="L30" s="37"/>
      <c r="M30" s="37"/>
      <c r="N30" s="37"/>
      <c r="O30" s="20"/>
    </row>
    <row r="31" spans="2:16" ht="20.100000000000001" customHeight="1" x14ac:dyDescent="0.25">
      <c r="B31" s="340"/>
      <c r="C31" s="261" t="str">
        <f>IF(ISODD(ROW()-ROW(startRow)),"", IFERROR(IF(INDEX(Fixture!$C$1:$C$1140,SMALL(chosenGroupList,(ROW(A9)+1)/2),1)=0,"",INDEX(Fixture!$C$1:$C$1140,SMALL(chosenGroupList,(ROW(A9)+1)/2),1)),""))</f>
        <v/>
      </c>
      <c r="D31" s="132" t="str">
        <f>IF(ISODD(ROW()-ROW(startRow)),"", IFERROR(IF(INDEX(Fixture!$E$1:$E$1140,SMALL(chosenGroupList,(ROW(A9)+1)/2),1)=0,"",INDEX(Fixture!$E$1:$E$1140,SMALL(chosenGroupList,(ROW(A9)+1)/2),1)),""))</f>
        <v>Matchweek 3</v>
      </c>
      <c r="E31" s="10"/>
      <c r="F31" s="22"/>
      <c r="G31" s="133" t="str">
        <f>IF(ISODD(ROW()-ROW(startRow)),"", IFERROR(IF(INDEX(Fixture!$G$1:$G$1140,SMALL(chosenGroupList,(ROW(A9)+1)/2),1)=0,"",INDEX(Fixture!$G$1:$G$1140,SMALL(chosenGroupList,(ROW(A9)+1)/2),1)),""))</f>
        <v>Team 1A</v>
      </c>
      <c r="H31" s="134" t="str">
        <f>IF(ISODD(ROW()-ROW(startRow)),"", IFERROR(IF(LEN(INDEX(Fixture!$H$1:$H$1140,SMALL(chosenGroupList,(ROW(A9)+1)/2),1))=0,"",INDEX(Fixture!$H$1:$H$1140,SMALL(chosenGroupList,(ROW(A9)+1)/2),1)),""))</f>
        <v/>
      </c>
      <c r="I31" s="135" t="str">
        <f t="shared" si="0"/>
        <v>-</v>
      </c>
      <c r="J31" s="134" t="str">
        <f>IF(ISODD(ROW()-ROW(startRow)),"", IFERROR(IF(LEN(INDEX(Fixture!$J$1:$J$1140,SMALL(chosenGroupList,(ROW(A9)+1)/2),1))=0,"",INDEX(Fixture!$J$1:$J$1140,SMALL(chosenGroupList,(ROW(A9)+1)/2),1)),""))</f>
        <v/>
      </c>
      <c r="K31" s="136" t="str">
        <f>IF(ISODD(ROW()-ROW(startRow)),"", IFERROR(IF(INDEX(Fixture!$K$1:$K$1140,SMALL(chosenGroupList,(ROW(A9)+1)/2),1)=0,"",INDEX(Fixture!$K$1:$K$1140,SMALL(chosenGroupList,(ROW(A9)+1)/2),1)),""))</f>
        <v>Team 2A</v>
      </c>
      <c r="L31" s="37"/>
      <c r="M31" s="37"/>
      <c r="N31" s="37"/>
      <c r="O31" s="20"/>
    </row>
    <row r="32" spans="2:16" ht="5.0999999999999996" customHeight="1" x14ac:dyDescent="0.25">
      <c r="B32" s="340"/>
      <c r="C32" s="261" t="str">
        <f>IF(ISODD(ROW()-ROW(startRow)),"", IFERROR(IF(INDEX(Fixture!$C$1:$C$1140,SMALL(chosenGroupList,(ROW(A10)+1)/2),1)=0,"",INDEX(Fixture!$C$1:$C$1140,SMALL(chosenGroupList,(ROW(A10)+1)/2),1)),""))</f>
        <v/>
      </c>
      <c r="D32" s="132" t="str">
        <f>IF(ISODD(ROW()-ROW(startRow)),"", IFERROR(IF(INDEX(Fixture!$E$1:$E$1140,SMALL(chosenGroupList,(ROW(A10)+1)/2),1)=0,"",INDEX(Fixture!$E$1:$E$1140,SMALL(chosenGroupList,(ROW(A10)+1)/2),1)),""))</f>
        <v/>
      </c>
      <c r="E32" s="10"/>
      <c r="F32" s="22"/>
      <c r="G32" s="133" t="str">
        <f>IF(ISODD(ROW()-ROW(startRow)),"", IFERROR(IF(INDEX(Fixture!$G$1:$G$1140,SMALL(chosenGroupList,(ROW(A10)+1)/2),1)=0,"",INDEX(Fixture!$G$1:$G$1140,SMALL(chosenGroupList,(ROW(A10)+1)/2),1)),""))</f>
        <v/>
      </c>
      <c r="H32" s="134" t="str">
        <f>IF(ISODD(ROW()-ROW(startRow)),"", IFERROR(IF(LEN(INDEX(Fixture!$H$1:$H$1140,SMALL(chosenGroupList,(ROW(A10)+1)/2),1))=0,"",INDEX(Fixture!$H$1:$H$1140,SMALL(chosenGroupList,(ROW(A10)+1)/2),1)),""))</f>
        <v/>
      </c>
      <c r="I32" s="135" t="str">
        <f t="shared" si="0"/>
        <v/>
      </c>
      <c r="J32" s="134" t="str">
        <f>IF(ISODD(ROW()-ROW(startRow)),"", IFERROR(IF(LEN(INDEX(Fixture!$J$1:$J$1140,SMALL(chosenGroupList,(ROW(A10)+1)/2),1))=0,"",INDEX(Fixture!$J$1:$J$1140,SMALL(chosenGroupList,(ROW(A10)+1)/2),1)),""))</f>
        <v/>
      </c>
      <c r="K32" s="136" t="str">
        <f>IF(ISODD(ROW()-ROW(startRow)),"", IFERROR(IF(INDEX(Fixture!$K$1:$K$1140,SMALL(chosenGroupList,(ROW(A10)+1)/2),1)=0,"",INDEX(Fixture!$K$1:$K$1140,SMALL(chosenGroupList,(ROW(A10)+1)/2),1)),""))</f>
        <v/>
      </c>
      <c r="L32" s="37"/>
      <c r="M32" s="37"/>
      <c r="N32" s="37"/>
      <c r="O32" s="20"/>
    </row>
    <row r="33" spans="2:15" ht="20.100000000000001" customHeight="1" x14ac:dyDescent="0.25">
      <c r="B33" s="340"/>
      <c r="C33" s="261" t="str">
        <f>IF(ISODD(ROW()-ROW(startRow)),"", IFERROR(IF(INDEX(Fixture!$C$1:$C$1140,SMALL(chosenGroupList,(ROW(A11)+1)/2),1)=0,"",INDEX(Fixture!$C$1:$C$1140,SMALL(chosenGroupList,(ROW(A11)+1)/2),1)),""))</f>
        <v/>
      </c>
      <c r="D33" s="132" t="str">
        <f>IF(ISODD(ROW()-ROW(startRow)),"", IFERROR(IF(INDEX(Fixture!$E$1:$E$1140,SMALL(chosenGroupList,(ROW(A11)+1)/2),1)=0,"",INDEX(Fixture!$E$1:$E$1140,SMALL(chosenGroupList,(ROW(A11)+1)/2),1)),""))</f>
        <v>Matchweek 3</v>
      </c>
      <c r="E33" s="10"/>
      <c r="F33" s="22"/>
      <c r="G33" s="133" t="str">
        <f>IF(ISODD(ROW()-ROW(startRow)),"", IFERROR(IF(INDEX(Fixture!$G$1:$G$1140,SMALL(chosenGroupList,(ROW(A11)+1)/2),1)=0,"",INDEX(Fixture!$G$1:$G$1140,SMALL(chosenGroupList,(ROW(A11)+1)/2),1)),""))</f>
        <v>Team 3A</v>
      </c>
      <c r="H33" s="134" t="str">
        <f>IF(ISODD(ROW()-ROW(startRow)),"", IFERROR(IF(LEN(INDEX(Fixture!$H$1:$H$1140,SMALL(chosenGroupList,(ROW(A11)+1)/2),1))=0,"",INDEX(Fixture!$H$1:$H$1140,SMALL(chosenGroupList,(ROW(A11)+1)/2),1)),""))</f>
        <v/>
      </c>
      <c r="I33" s="135" t="str">
        <f t="shared" si="0"/>
        <v>-</v>
      </c>
      <c r="J33" s="134" t="str">
        <f>IF(ISODD(ROW()-ROW(startRow)),"", IFERROR(IF(LEN(INDEX(Fixture!$J$1:$J$1140,SMALL(chosenGroupList,(ROW(A11)+1)/2),1))=0,"",INDEX(Fixture!$J$1:$J$1140,SMALL(chosenGroupList,(ROW(A11)+1)/2),1)),""))</f>
        <v/>
      </c>
      <c r="K33" s="136" t="str">
        <f>IF(ISODD(ROW()-ROW(startRow)),"", IFERROR(IF(INDEX(Fixture!$K$1:$K$1140,SMALL(chosenGroupList,(ROW(A11)+1)/2),1)=0,"",INDEX(Fixture!$K$1:$K$1140,SMALL(chosenGroupList,(ROW(A11)+1)/2),1)),""))</f>
        <v>Team 4A</v>
      </c>
      <c r="L33" s="37"/>
      <c r="M33" s="37"/>
      <c r="N33" s="37"/>
      <c r="O33" s="20"/>
    </row>
    <row r="34" spans="2:15" ht="5.0999999999999996" customHeight="1" x14ac:dyDescent="0.25">
      <c r="B34" s="340"/>
      <c r="C34" s="261" t="str">
        <f>IF(ISODD(ROW()-ROW(startRow)),"", IFERROR(IF(INDEX(Fixture!$C$1:$C$1140,SMALL(chosenGroupList,(ROW(A12)+1)/2),1)=0,"",INDEX(Fixture!$C$1:$C$1140,SMALL(chosenGroupList,(ROW(A12)+1)/2),1)),""))</f>
        <v/>
      </c>
      <c r="D34" s="132" t="str">
        <f>IF(ISODD(ROW()-ROW(startRow)),"", IFERROR(IF(INDEX(Fixture!$E$1:$E$1140,SMALL(chosenGroupList,(ROW(A12)+1)/2),1)=0,"",INDEX(Fixture!$E$1:$E$1140,SMALL(chosenGroupList,(ROW(A12)+1)/2),1)),""))</f>
        <v/>
      </c>
      <c r="E34" s="10"/>
      <c r="F34" s="22"/>
      <c r="G34" s="133" t="str">
        <f>IF(ISODD(ROW()-ROW(startRow)),"", IFERROR(IF(INDEX(Fixture!$G$1:$G$1140,SMALL(chosenGroupList,(ROW(A12)+1)/2),1)=0,"",INDEX(Fixture!$G$1:$G$1140,SMALL(chosenGroupList,(ROW(A12)+1)/2),1)),""))</f>
        <v/>
      </c>
      <c r="H34" s="134" t="str">
        <f>IF(ISODD(ROW()-ROW(startRow)),"", IFERROR(IF(LEN(INDEX(Fixture!$H$1:$H$1140,SMALL(chosenGroupList,(ROW(A12)+1)/2),1))=0,"",INDEX(Fixture!$H$1:$H$1140,SMALL(chosenGroupList,(ROW(A12)+1)/2),1)),""))</f>
        <v/>
      </c>
      <c r="I34" s="135" t="str">
        <f t="shared" si="0"/>
        <v/>
      </c>
      <c r="J34" s="134" t="str">
        <f>IF(ISODD(ROW()-ROW(startRow)),"", IFERROR(IF(LEN(INDEX(Fixture!$J$1:$J$1140,SMALL(chosenGroupList,(ROW(A12)+1)/2),1))=0,"",INDEX(Fixture!$J$1:$J$1140,SMALL(chosenGroupList,(ROW(A12)+1)/2),1)),""))</f>
        <v/>
      </c>
      <c r="K34" s="136" t="str">
        <f>IF(ISODD(ROW()-ROW(startRow)),"", IFERROR(IF(INDEX(Fixture!$K$1:$K$1140,SMALL(chosenGroupList,(ROW(A12)+1)/2),1)=0,"",INDEX(Fixture!$K$1:$K$1140,SMALL(chosenGroupList,(ROW(A12)+1)/2),1)),""))</f>
        <v/>
      </c>
      <c r="L34" s="37"/>
      <c r="M34" s="37"/>
      <c r="N34" s="37"/>
      <c r="O34" s="20"/>
    </row>
    <row r="35" spans="2:15" ht="20.100000000000001" customHeight="1" x14ac:dyDescent="0.25">
      <c r="B35" s="340"/>
      <c r="C35" s="261" t="str">
        <f>IF(ISODD(ROW()-ROW(startRow)),"", IFERROR(IF(INDEX(Fixture!$C$1:$C$1140,SMALL(chosenGroupList,(ROW(A13)+1)/2),1)=0,"",INDEX(Fixture!$C$1:$C$1140,SMALL(chosenGroupList,(ROW(A13)+1)/2),1)),""))</f>
        <v/>
      </c>
      <c r="D35" s="132" t="str">
        <f>IF(ISODD(ROW()-ROW(startRow)),"", IFERROR(IF(INDEX(Fixture!$E$1:$E$1140,SMALL(chosenGroupList,(ROW(A13)+1)/2),1)=0,"",INDEX(Fixture!$E$1:$E$1140,SMALL(chosenGroupList,(ROW(A13)+1)/2),1)),""))</f>
        <v>Matchweek 4</v>
      </c>
      <c r="E35" s="10"/>
      <c r="F35" s="22"/>
      <c r="G35" s="133" t="str">
        <f>IF(ISODD(ROW()-ROW(startRow)),"", IFERROR(IF(INDEX(Fixture!$G$1:$G$1140,SMALL(chosenGroupList,(ROW(A13)+1)/2),1)=0,"",INDEX(Fixture!$G$1:$G$1140,SMALL(chosenGroupList,(ROW(A13)+1)/2),1)),""))</f>
        <v>Team 4A</v>
      </c>
      <c r="H35" s="134" t="str">
        <f>IF(ISODD(ROW()-ROW(startRow)),"", IFERROR(IF(LEN(INDEX(Fixture!$H$1:$H$1140,SMALL(chosenGroupList,(ROW(A13)+1)/2),1))=0,"",INDEX(Fixture!$H$1:$H$1140,SMALL(chosenGroupList,(ROW(A13)+1)/2),1)),""))</f>
        <v/>
      </c>
      <c r="I35" s="135" t="str">
        <f t="shared" si="0"/>
        <v>-</v>
      </c>
      <c r="J35" s="134" t="str">
        <f>IF(ISODD(ROW()-ROW(startRow)),"", IFERROR(IF(LEN(INDEX(Fixture!$J$1:$J$1140,SMALL(chosenGroupList,(ROW(A13)+1)/2),1))=0,"",INDEX(Fixture!$J$1:$J$1140,SMALL(chosenGroupList,(ROW(A13)+1)/2),1)),""))</f>
        <v/>
      </c>
      <c r="K35" s="136" t="str">
        <f>IF(ISODD(ROW()-ROW(startRow)),"", IFERROR(IF(INDEX(Fixture!$K$1:$K$1140,SMALL(chosenGroupList,(ROW(A13)+1)/2),1)=0,"",INDEX(Fixture!$K$1:$K$1140,SMALL(chosenGroupList,(ROW(A13)+1)/2),1)),""))</f>
        <v>Team 1A</v>
      </c>
      <c r="L35" s="37"/>
      <c r="M35" s="37"/>
      <c r="N35" s="37"/>
      <c r="O35" s="20"/>
    </row>
    <row r="36" spans="2:15" ht="5.0999999999999996" customHeight="1" x14ac:dyDescent="0.25">
      <c r="B36" s="340"/>
      <c r="C36" s="261" t="str">
        <f>IF(ISODD(ROW()-ROW(startRow)),"", IFERROR(IF(INDEX(Fixture!$C$1:$C$1140,SMALL(chosenGroupList,(ROW(A14)+1)/2),1)=0,"",INDEX(Fixture!$C$1:$C$1140,SMALL(chosenGroupList,(ROW(A14)+1)/2),1)),""))</f>
        <v/>
      </c>
      <c r="D36" s="132" t="str">
        <f>IF(ISODD(ROW()-ROW(startRow)),"", IFERROR(IF(INDEX(Fixture!$E$1:$E$1140,SMALL(chosenGroupList,(ROW(A14)+1)/2),1)=0,"",INDEX(Fixture!$E$1:$E$1140,SMALL(chosenGroupList,(ROW(A14)+1)/2),1)),""))</f>
        <v/>
      </c>
      <c r="E36" s="10"/>
      <c r="F36" s="22"/>
      <c r="G36" s="133" t="str">
        <f>IF(ISODD(ROW()-ROW(startRow)),"", IFERROR(IF(INDEX(Fixture!$G$1:$G$1140,SMALL(chosenGroupList,(ROW(A14)+1)/2),1)=0,"",INDEX(Fixture!$G$1:$G$1140,SMALL(chosenGroupList,(ROW(A14)+1)/2),1)),""))</f>
        <v/>
      </c>
      <c r="H36" s="134" t="str">
        <f>IF(ISODD(ROW()-ROW(startRow)),"", IFERROR(IF(LEN(INDEX(Fixture!$H$1:$H$1140,SMALL(chosenGroupList,(ROW(A14)+1)/2),1))=0,"",INDEX(Fixture!$H$1:$H$1140,SMALL(chosenGroupList,(ROW(A14)+1)/2),1)),""))</f>
        <v/>
      </c>
      <c r="I36" s="135" t="str">
        <f t="shared" si="0"/>
        <v/>
      </c>
      <c r="J36" s="134" t="str">
        <f>IF(ISODD(ROW()-ROW(startRow)),"", IFERROR(IF(LEN(INDEX(Fixture!$J$1:$J$1140,SMALL(chosenGroupList,(ROW(A14)+1)/2),1))=0,"",INDEX(Fixture!$J$1:$J$1140,SMALL(chosenGroupList,(ROW(A14)+1)/2),1)),""))</f>
        <v/>
      </c>
      <c r="K36" s="136" t="str">
        <f>IF(ISODD(ROW()-ROW(startRow)),"", IFERROR(IF(INDEX(Fixture!$K$1:$K$1140,SMALL(chosenGroupList,(ROW(A14)+1)/2),1)=0,"",INDEX(Fixture!$K$1:$K$1140,SMALL(chosenGroupList,(ROW(A14)+1)/2),1)),""))</f>
        <v/>
      </c>
      <c r="L36" s="37"/>
      <c r="M36" s="37"/>
      <c r="N36" s="37"/>
      <c r="O36" s="20"/>
    </row>
    <row r="37" spans="2:15" ht="20.100000000000001" customHeight="1" x14ac:dyDescent="0.25">
      <c r="B37" s="340"/>
      <c r="C37" s="261" t="str">
        <f>IF(ISODD(ROW()-ROW(startRow)),"", IFERROR(IF(INDEX(Fixture!$C$1:$C$1140,SMALL(chosenGroupList,(ROW(A15)+1)/2),1)=0,"",INDEX(Fixture!$C$1:$C$1140,SMALL(chosenGroupList,(ROW(A15)+1)/2),1)),""))</f>
        <v/>
      </c>
      <c r="D37" s="132" t="str">
        <f>IF(ISODD(ROW()-ROW(startRow)),"", IFERROR(IF(INDEX(Fixture!$E$1:$E$1140,SMALL(chosenGroupList,(ROW(A15)+1)/2),1)=0,"",INDEX(Fixture!$E$1:$E$1140,SMALL(chosenGroupList,(ROW(A15)+1)/2),1)),""))</f>
        <v>Matchweek 4</v>
      </c>
      <c r="E37" s="10"/>
      <c r="F37" s="22"/>
      <c r="G37" s="133" t="str">
        <f>IF(ISODD(ROW()-ROW(startRow)),"", IFERROR(IF(INDEX(Fixture!$G$1:$G$1140,SMALL(chosenGroupList,(ROW(A15)+1)/2),1)=0,"",INDEX(Fixture!$G$1:$G$1140,SMALL(chosenGroupList,(ROW(A15)+1)/2),1)),""))</f>
        <v>Team 3A</v>
      </c>
      <c r="H37" s="134" t="str">
        <f>IF(ISODD(ROW()-ROW(startRow)),"", IFERROR(IF(LEN(INDEX(Fixture!$H$1:$H$1140,SMALL(chosenGroupList,(ROW(A15)+1)/2),1))=0,"",INDEX(Fixture!$H$1:$H$1140,SMALL(chosenGroupList,(ROW(A15)+1)/2),1)),""))</f>
        <v/>
      </c>
      <c r="I37" s="135" t="str">
        <f t="shared" si="0"/>
        <v>-</v>
      </c>
      <c r="J37" s="134" t="str">
        <f>IF(ISODD(ROW()-ROW(startRow)),"", IFERROR(IF(LEN(INDEX(Fixture!$J$1:$J$1140,SMALL(chosenGroupList,(ROW(A15)+1)/2),1))=0,"",INDEX(Fixture!$J$1:$J$1140,SMALL(chosenGroupList,(ROW(A15)+1)/2),1)),""))</f>
        <v/>
      </c>
      <c r="K37" s="136" t="str">
        <f>IF(ISODD(ROW()-ROW(startRow)),"", IFERROR(IF(INDEX(Fixture!$K$1:$K$1140,SMALL(chosenGroupList,(ROW(A15)+1)/2),1)=0,"",INDEX(Fixture!$K$1:$K$1140,SMALL(chosenGroupList,(ROW(A15)+1)/2),1)),""))</f>
        <v>Team 2A</v>
      </c>
      <c r="L37" s="37"/>
      <c r="M37" s="37"/>
      <c r="N37" s="37"/>
      <c r="O37" s="20"/>
    </row>
    <row r="38" spans="2:15" ht="5.0999999999999996" customHeight="1" x14ac:dyDescent="0.25">
      <c r="B38" s="340"/>
      <c r="C38" s="261" t="str">
        <f>IF(ISODD(ROW()-ROW(startRow)),"", IFERROR(IF(INDEX(Fixture!$C$1:$C$1140,SMALL(chosenGroupList,(ROW(A16)+1)/2),1)=0,"",INDEX(Fixture!$C$1:$C$1140,SMALL(chosenGroupList,(ROW(A16)+1)/2),1)),""))</f>
        <v/>
      </c>
      <c r="D38" s="132" t="str">
        <f>IF(ISODD(ROW()-ROW(startRow)),"", IFERROR(IF(INDEX(Fixture!$E$1:$E$1140,SMALL(chosenGroupList,(ROW(A16)+1)/2),1)=0,"",INDEX(Fixture!$E$1:$E$1140,SMALL(chosenGroupList,(ROW(A16)+1)/2),1)),""))</f>
        <v/>
      </c>
      <c r="E38" s="10"/>
      <c r="F38" s="22"/>
      <c r="G38" s="133" t="str">
        <f>IF(ISODD(ROW()-ROW(startRow)),"", IFERROR(IF(INDEX(Fixture!$G$1:$G$1140,SMALL(chosenGroupList,(ROW(A16)+1)/2),1)=0,"",INDEX(Fixture!$G$1:$G$1140,SMALL(chosenGroupList,(ROW(A16)+1)/2),1)),""))</f>
        <v/>
      </c>
      <c r="H38" s="134" t="str">
        <f>IF(ISODD(ROW()-ROW(startRow)),"", IFERROR(IF(LEN(INDEX(Fixture!$H$1:$H$1140,SMALL(chosenGroupList,(ROW(A16)+1)/2),1))=0,"",INDEX(Fixture!$H$1:$H$1140,SMALL(chosenGroupList,(ROW(A16)+1)/2),1)),""))</f>
        <v/>
      </c>
      <c r="I38" s="135" t="str">
        <f t="shared" si="0"/>
        <v/>
      </c>
      <c r="J38" s="134" t="str">
        <f>IF(ISODD(ROW()-ROW(startRow)),"", IFERROR(IF(LEN(INDEX(Fixture!$J$1:$J$1140,SMALL(chosenGroupList,(ROW(A16)+1)/2),1))=0,"",INDEX(Fixture!$J$1:$J$1140,SMALL(chosenGroupList,(ROW(A16)+1)/2),1)),""))</f>
        <v/>
      </c>
      <c r="K38" s="136" t="str">
        <f>IF(ISODD(ROW()-ROW(startRow)),"", IFERROR(IF(INDEX(Fixture!$K$1:$K$1140,SMALL(chosenGroupList,(ROW(A16)+1)/2),1)=0,"",INDEX(Fixture!$K$1:$K$1140,SMALL(chosenGroupList,(ROW(A16)+1)/2),1)),""))</f>
        <v/>
      </c>
      <c r="L38" s="37"/>
      <c r="M38" s="37"/>
      <c r="N38" s="37"/>
      <c r="O38" s="20"/>
    </row>
    <row r="39" spans="2:15" ht="20.100000000000001" customHeight="1" x14ac:dyDescent="0.25">
      <c r="B39" s="340"/>
      <c r="C39" s="261" t="str">
        <f>IF(ISODD(ROW()-ROW(startRow)),"", IFERROR(IF(INDEX(Fixture!$C$1:$C$1140,SMALL(chosenGroupList,(ROW(A17)+1)/2),1)=0,"",INDEX(Fixture!$C$1:$C$1140,SMALL(chosenGroupList,(ROW(A17)+1)/2),1)),""))</f>
        <v/>
      </c>
      <c r="D39" s="132" t="str">
        <f>IF(ISODD(ROW()-ROW(startRow)),"", IFERROR(IF(INDEX(Fixture!$E$1:$E$1140,SMALL(chosenGroupList,(ROW(A17)+1)/2),1)=0,"",INDEX(Fixture!$E$1:$E$1140,SMALL(chosenGroupList,(ROW(A17)+1)/2),1)),""))</f>
        <v>Matchweek 5</v>
      </c>
      <c r="E39" s="10"/>
      <c r="F39" s="22"/>
      <c r="G39" s="133" t="str">
        <f>IF(ISODD(ROW()-ROW(startRow)),"", IFERROR(IF(INDEX(Fixture!$G$1:$G$1140,SMALL(chosenGroupList,(ROW(A17)+1)/2),1)=0,"",INDEX(Fixture!$G$1:$G$1140,SMALL(chosenGroupList,(ROW(A17)+1)/2),1)),""))</f>
        <v>Team 3A</v>
      </c>
      <c r="H39" s="134" t="str">
        <f>IF(ISODD(ROW()-ROW(startRow)),"", IFERROR(IF(LEN(INDEX(Fixture!$H$1:$H$1140,SMALL(chosenGroupList,(ROW(A17)+1)/2),1))=0,"",INDEX(Fixture!$H$1:$H$1140,SMALL(chosenGroupList,(ROW(A17)+1)/2),1)),""))</f>
        <v/>
      </c>
      <c r="I39" s="135" t="str">
        <f t="shared" si="0"/>
        <v>-</v>
      </c>
      <c r="J39" s="134" t="str">
        <f>IF(ISODD(ROW()-ROW(startRow)),"", IFERROR(IF(LEN(INDEX(Fixture!$J$1:$J$1140,SMALL(chosenGroupList,(ROW(A17)+1)/2),1))=0,"",INDEX(Fixture!$J$1:$J$1140,SMALL(chosenGroupList,(ROW(A17)+1)/2),1)),""))</f>
        <v/>
      </c>
      <c r="K39" s="136" t="str">
        <f>IF(ISODD(ROW()-ROW(startRow)),"", IFERROR(IF(INDEX(Fixture!$K$1:$K$1140,SMALL(chosenGroupList,(ROW(A17)+1)/2),1)=0,"",INDEX(Fixture!$K$1:$K$1140,SMALL(chosenGroupList,(ROW(A17)+1)/2),1)),""))</f>
        <v>Team 1A</v>
      </c>
      <c r="L39" s="37"/>
      <c r="M39" s="37"/>
      <c r="N39" s="37"/>
      <c r="O39" s="20"/>
    </row>
    <row r="40" spans="2:15" ht="5.0999999999999996" customHeight="1" x14ac:dyDescent="0.25">
      <c r="B40" s="340"/>
      <c r="C40" s="261" t="str">
        <f>IF(ISODD(ROW()-ROW(startRow)),"", IFERROR(IF(INDEX(Fixture!$C$1:$C$1140,SMALL(chosenGroupList,(ROW(A18)+1)/2),1)=0,"",INDEX(Fixture!$C$1:$C$1140,SMALL(chosenGroupList,(ROW(A18)+1)/2),1)),""))</f>
        <v/>
      </c>
      <c r="D40" s="132" t="str">
        <f>IF(ISODD(ROW()-ROW(startRow)),"", IFERROR(IF(INDEX(Fixture!$E$1:$E$1140,SMALL(chosenGroupList,(ROW(A18)+1)/2),1)=0,"",INDEX(Fixture!$E$1:$E$1140,SMALL(chosenGroupList,(ROW(A18)+1)/2),1)),""))</f>
        <v/>
      </c>
      <c r="E40" s="10"/>
      <c r="F40" s="22"/>
      <c r="G40" s="133" t="str">
        <f>IF(ISODD(ROW()-ROW(startRow)),"", IFERROR(IF(INDEX(Fixture!$G$1:$G$1140,SMALL(chosenGroupList,(ROW(A18)+1)/2),1)=0,"",INDEX(Fixture!$G$1:$G$1140,SMALL(chosenGroupList,(ROW(A18)+1)/2),1)),""))</f>
        <v/>
      </c>
      <c r="H40" s="134" t="str">
        <f>IF(ISODD(ROW()-ROW(startRow)),"", IFERROR(IF(LEN(INDEX(Fixture!$H$1:$H$1140,SMALL(chosenGroupList,(ROW(A18)+1)/2),1))=0,"",INDEX(Fixture!$H$1:$H$1140,SMALL(chosenGroupList,(ROW(A18)+1)/2),1)),""))</f>
        <v/>
      </c>
      <c r="I40" s="135" t="str">
        <f t="shared" si="0"/>
        <v/>
      </c>
      <c r="J40" s="134" t="str">
        <f>IF(ISODD(ROW()-ROW(startRow)),"", IFERROR(IF(LEN(INDEX(Fixture!$J$1:$J$1140,SMALL(chosenGroupList,(ROW(A18)+1)/2),1))=0,"",INDEX(Fixture!$J$1:$J$1140,SMALL(chosenGroupList,(ROW(A18)+1)/2),1)),""))</f>
        <v/>
      </c>
      <c r="K40" s="136" t="str">
        <f>IF(ISODD(ROW()-ROW(startRow)),"", IFERROR(IF(INDEX(Fixture!$K$1:$K$1140,SMALL(chosenGroupList,(ROW(A18)+1)/2),1)=0,"",INDEX(Fixture!$K$1:$K$1140,SMALL(chosenGroupList,(ROW(A18)+1)/2),1)),""))</f>
        <v/>
      </c>
      <c r="L40" s="37"/>
      <c r="M40" s="37"/>
      <c r="N40" s="37"/>
      <c r="O40" s="20"/>
    </row>
    <row r="41" spans="2:15" ht="20.100000000000001" customHeight="1" x14ac:dyDescent="0.25">
      <c r="B41" s="340"/>
      <c r="C41" s="261" t="str">
        <f>IF(ISODD(ROW()-ROW(startRow)),"", IFERROR(IF(INDEX(Fixture!$C$1:$C$1140,SMALL(chosenGroupList,(ROW(A19)+1)/2),1)=0,"",INDEX(Fixture!$C$1:$C$1140,SMALL(chosenGroupList,(ROW(A19)+1)/2),1)),""))</f>
        <v/>
      </c>
      <c r="D41" s="132" t="str">
        <f>IF(ISODD(ROW()-ROW(startRow)),"", IFERROR(IF(INDEX(Fixture!$E$1:$E$1140,SMALL(chosenGroupList,(ROW(A19)+1)/2),1)=0,"",INDEX(Fixture!$E$1:$E$1140,SMALL(chosenGroupList,(ROW(A19)+1)/2),1)),""))</f>
        <v>Matchweek 5</v>
      </c>
      <c r="E41" s="10"/>
      <c r="F41" s="22"/>
      <c r="G41" s="133" t="str">
        <f>IF(ISODD(ROW()-ROW(startRow)),"", IFERROR(IF(INDEX(Fixture!$G$1:$G$1140,SMALL(chosenGroupList,(ROW(A19)+1)/2),1)=0,"",INDEX(Fixture!$G$1:$G$1140,SMALL(chosenGroupList,(ROW(A19)+1)/2),1)),""))</f>
        <v>Team 2A</v>
      </c>
      <c r="H41" s="134" t="str">
        <f>IF(ISODD(ROW()-ROW(startRow)),"", IFERROR(IF(LEN(INDEX(Fixture!$H$1:$H$1140,SMALL(chosenGroupList,(ROW(A19)+1)/2),1))=0,"",INDEX(Fixture!$H$1:$H$1140,SMALL(chosenGroupList,(ROW(A19)+1)/2),1)),""))</f>
        <v/>
      </c>
      <c r="I41" s="135" t="str">
        <f t="shared" si="0"/>
        <v>-</v>
      </c>
      <c r="J41" s="134" t="str">
        <f>IF(ISODD(ROW()-ROW(startRow)),"", IFERROR(IF(LEN(INDEX(Fixture!$J$1:$J$1140,SMALL(chosenGroupList,(ROW(A19)+1)/2),1))=0,"",INDEX(Fixture!$J$1:$J$1140,SMALL(chosenGroupList,(ROW(A19)+1)/2),1)),""))</f>
        <v/>
      </c>
      <c r="K41" s="136" t="str">
        <f>IF(ISODD(ROW()-ROW(startRow)),"", IFERROR(IF(INDEX(Fixture!$K$1:$K$1140,SMALL(chosenGroupList,(ROW(A19)+1)/2),1)=0,"",INDEX(Fixture!$K$1:$K$1140,SMALL(chosenGroupList,(ROW(A19)+1)/2),1)),""))</f>
        <v>Team 4A</v>
      </c>
      <c r="L41" s="37"/>
      <c r="M41" s="37"/>
      <c r="N41" s="37"/>
      <c r="O41" s="20"/>
    </row>
    <row r="42" spans="2:15" ht="5.0999999999999996" customHeight="1" x14ac:dyDescent="0.25">
      <c r="B42" s="340"/>
      <c r="C42" s="261" t="str">
        <f>IF(ISODD(ROW()-ROW(startRow)),"", IFERROR(IF(INDEX(Fixture!$C$1:$C$1140,SMALL(chosenGroupList,(ROW(A20)+1)/2),1)=0,"",INDEX(Fixture!$C$1:$C$1140,SMALL(chosenGroupList,(ROW(A20)+1)/2),1)),""))</f>
        <v/>
      </c>
      <c r="D42" s="132" t="str">
        <f>IF(ISODD(ROW()-ROW(startRow)),"", IFERROR(IF(INDEX(Fixture!$E$1:$E$1140,SMALL(chosenGroupList,(ROW(A20)+1)/2),1)=0,"",INDEX(Fixture!$E$1:$E$1140,SMALL(chosenGroupList,(ROW(A20)+1)/2),1)),""))</f>
        <v/>
      </c>
      <c r="E42" s="10"/>
      <c r="F42" s="22"/>
      <c r="G42" s="133" t="str">
        <f>IF(ISODD(ROW()-ROW(startRow)),"", IFERROR(IF(INDEX(Fixture!$G$1:$G$1140,SMALL(chosenGroupList,(ROW(A20)+1)/2),1)=0,"",INDEX(Fixture!$G$1:$G$1140,SMALL(chosenGroupList,(ROW(A20)+1)/2),1)),""))</f>
        <v/>
      </c>
      <c r="H42" s="134" t="str">
        <f>IF(ISODD(ROW()-ROW(startRow)),"", IFERROR(IF(LEN(INDEX(Fixture!$H$1:$H$1140,SMALL(chosenGroupList,(ROW(A20)+1)/2),1))=0,"",INDEX(Fixture!$H$1:$H$1140,SMALL(chosenGroupList,(ROW(A20)+1)/2),1)),""))</f>
        <v/>
      </c>
      <c r="I42" s="135" t="str">
        <f t="shared" si="0"/>
        <v/>
      </c>
      <c r="J42" s="134" t="str">
        <f>IF(ISODD(ROW()-ROW(startRow)),"", IFERROR(IF(LEN(INDEX(Fixture!$J$1:$J$1140,SMALL(chosenGroupList,(ROW(A20)+1)/2),1))=0,"",INDEX(Fixture!$J$1:$J$1140,SMALL(chosenGroupList,(ROW(A20)+1)/2),1)),""))</f>
        <v/>
      </c>
      <c r="K42" s="136" t="str">
        <f>IF(ISODD(ROW()-ROW(startRow)),"", IFERROR(IF(INDEX(Fixture!$K$1:$K$1140,SMALL(chosenGroupList,(ROW(A20)+1)/2),1)=0,"",INDEX(Fixture!$K$1:$K$1140,SMALL(chosenGroupList,(ROW(A20)+1)/2),1)),""))</f>
        <v/>
      </c>
      <c r="L42" s="37"/>
      <c r="M42" s="37"/>
      <c r="N42" s="37"/>
      <c r="O42" s="20"/>
    </row>
    <row r="43" spans="2:15" ht="20.100000000000001" customHeight="1" x14ac:dyDescent="0.25">
      <c r="B43" s="340"/>
      <c r="C43" s="261" t="str">
        <f>IF(ISODD(ROW()-ROW(startRow)),"", IFERROR(IF(INDEX(Fixture!$C$1:$C$1140,SMALL(chosenGroupList,(ROW(A21)+1)/2),1)=0,"",INDEX(Fixture!$C$1:$C$1140,SMALL(chosenGroupList,(ROW(A21)+1)/2),1)),""))</f>
        <v/>
      </c>
      <c r="D43" s="132" t="str">
        <f>IF(ISODD(ROW()-ROW(startRow)),"", IFERROR(IF(INDEX(Fixture!$E$1:$E$1140,SMALL(chosenGroupList,(ROW(A21)+1)/2),1)=0,"",INDEX(Fixture!$E$1:$E$1140,SMALL(chosenGroupList,(ROW(A21)+1)/2),1)),""))</f>
        <v>Matchweek 6</v>
      </c>
      <c r="E43" s="10"/>
      <c r="F43" s="22"/>
      <c r="G43" s="133" t="str">
        <f>IF(ISODD(ROW()-ROW(startRow)),"", IFERROR(IF(INDEX(Fixture!$G$1:$G$1140,SMALL(chosenGroupList,(ROW(A21)+1)/2),1)=0,"",INDEX(Fixture!$G$1:$G$1140,SMALL(chosenGroupList,(ROW(A21)+1)/2),1)),""))</f>
        <v>Team 2A</v>
      </c>
      <c r="H43" s="134" t="str">
        <f>IF(ISODD(ROW()-ROW(startRow)),"", IFERROR(IF(LEN(INDEX(Fixture!$H$1:$H$1140,SMALL(chosenGroupList,(ROW(A21)+1)/2),1))=0,"",INDEX(Fixture!$H$1:$H$1140,SMALL(chosenGroupList,(ROW(A21)+1)/2),1)),""))</f>
        <v/>
      </c>
      <c r="I43" s="135" t="str">
        <f t="shared" si="0"/>
        <v>-</v>
      </c>
      <c r="J43" s="134" t="str">
        <f>IF(ISODD(ROW()-ROW(startRow)),"", IFERROR(IF(LEN(INDEX(Fixture!$J$1:$J$1140,SMALL(chosenGroupList,(ROW(A21)+1)/2),1))=0,"",INDEX(Fixture!$J$1:$J$1140,SMALL(chosenGroupList,(ROW(A21)+1)/2),1)),""))</f>
        <v/>
      </c>
      <c r="K43" s="136" t="str">
        <f>IF(ISODD(ROW()-ROW(startRow)),"", IFERROR(IF(INDEX(Fixture!$K$1:$K$1140,SMALL(chosenGroupList,(ROW(A21)+1)/2),1)=0,"",INDEX(Fixture!$K$1:$K$1140,SMALL(chosenGroupList,(ROW(A21)+1)/2),1)),""))</f>
        <v>Team 1A</v>
      </c>
      <c r="L43" s="37"/>
      <c r="M43" s="37"/>
      <c r="N43" s="37"/>
      <c r="O43" s="20"/>
    </row>
    <row r="44" spans="2:15" ht="5.0999999999999996" customHeight="1" x14ac:dyDescent="0.25">
      <c r="B44" s="340"/>
      <c r="C44" s="261" t="str">
        <f>IF(ISODD(ROW()-ROW(startRow)),"", IFERROR(IF(INDEX(Fixture!$C$1:$C$1140,SMALL(chosenGroupList,(ROW(A22)+1)/2),1)=0,"",INDEX(Fixture!$C$1:$C$1140,SMALL(chosenGroupList,(ROW(A22)+1)/2),1)),""))</f>
        <v/>
      </c>
      <c r="D44" s="132" t="str">
        <f>IF(ISODD(ROW()-ROW(startRow)),"", IFERROR(IF(INDEX(Fixture!$E$1:$E$1140,SMALL(chosenGroupList,(ROW(A22)+1)/2),1)=0,"",INDEX(Fixture!$E$1:$E$1140,SMALL(chosenGroupList,(ROW(A22)+1)/2),1)),""))</f>
        <v/>
      </c>
      <c r="E44" s="10"/>
      <c r="F44" s="22"/>
      <c r="G44" s="133" t="str">
        <f>IF(ISODD(ROW()-ROW(startRow)),"", IFERROR(IF(INDEX(Fixture!$G$1:$G$1140,SMALL(chosenGroupList,(ROW(A22)+1)/2),1)=0,"",INDEX(Fixture!$G$1:$G$1140,SMALL(chosenGroupList,(ROW(A22)+1)/2),1)),""))</f>
        <v/>
      </c>
      <c r="H44" s="134" t="str">
        <f>IF(ISODD(ROW()-ROW(startRow)),"", IFERROR(IF(LEN(INDEX(Fixture!$H$1:$H$1140,SMALL(chosenGroupList,(ROW(A22)+1)/2),1))=0,"",INDEX(Fixture!$H$1:$H$1140,SMALL(chosenGroupList,(ROW(A22)+1)/2),1)),""))</f>
        <v/>
      </c>
      <c r="I44" s="135" t="str">
        <f t="shared" si="0"/>
        <v/>
      </c>
      <c r="J44" s="134" t="str">
        <f>IF(ISODD(ROW()-ROW(startRow)),"", IFERROR(IF(LEN(INDEX(Fixture!$J$1:$J$1140,SMALL(chosenGroupList,(ROW(A22)+1)/2),1))=0,"",INDEX(Fixture!$J$1:$J$1140,SMALL(chosenGroupList,(ROW(A22)+1)/2),1)),""))</f>
        <v/>
      </c>
      <c r="K44" s="136" t="str">
        <f>IF(ISODD(ROW()-ROW(startRow)),"", IFERROR(IF(INDEX(Fixture!$K$1:$K$1140,SMALL(chosenGroupList,(ROW(A22)+1)/2),1)=0,"",INDEX(Fixture!$K$1:$K$1140,SMALL(chosenGroupList,(ROW(A22)+1)/2),1)),""))</f>
        <v/>
      </c>
      <c r="L44" s="37"/>
      <c r="M44" s="37"/>
      <c r="N44" s="37"/>
      <c r="O44" s="20"/>
    </row>
    <row r="45" spans="2:15" ht="20.100000000000001" customHeight="1" x14ac:dyDescent="0.25">
      <c r="B45" s="340"/>
      <c r="C45" s="261" t="str">
        <f>IF(ISODD(ROW()-ROW(startRow)),"", IFERROR(IF(INDEX(Fixture!$C$1:$C$1140,SMALL(chosenGroupList,(ROW(A23)+1)/2),1)=0,"",INDEX(Fixture!$C$1:$C$1140,SMALL(chosenGroupList,(ROW(A23)+1)/2),1)),""))</f>
        <v/>
      </c>
      <c r="D45" s="132" t="str">
        <f>IF(ISODD(ROW()-ROW(startRow)),"", IFERROR(IF(INDEX(Fixture!$E$1:$E$1140,SMALL(chosenGroupList,(ROW(A23)+1)/2),1)=0,"",INDEX(Fixture!$E$1:$E$1140,SMALL(chosenGroupList,(ROW(A23)+1)/2),1)),""))</f>
        <v>Matchweek 6</v>
      </c>
      <c r="E45" s="10"/>
      <c r="F45" s="22"/>
      <c r="G45" s="133" t="str">
        <f>IF(ISODD(ROW()-ROW(startRow)),"", IFERROR(IF(INDEX(Fixture!$G$1:$G$1140,SMALL(chosenGroupList,(ROW(A23)+1)/2),1)=0,"",INDEX(Fixture!$G$1:$G$1140,SMALL(chosenGroupList,(ROW(A23)+1)/2),1)),""))</f>
        <v>Team 4A</v>
      </c>
      <c r="H45" s="134" t="str">
        <f>IF(ISODD(ROW()-ROW(startRow)),"", IFERROR(IF(LEN(INDEX(Fixture!$H$1:$H$1140,SMALL(chosenGroupList,(ROW(A23)+1)/2),1))=0,"",INDEX(Fixture!$H$1:$H$1140,SMALL(chosenGroupList,(ROW(A23)+1)/2),1)),""))</f>
        <v/>
      </c>
      <c r="I45" s="135" t="str">
        <f t="shared" si="0"/>
        <v>-</v>
      </c>
      <c r="J45" s="134" t="str">
        <f>IF(ISODD(ROW()-ROW(startRow)),"", IFERROR(IF(LEN(INDEX(Fixture!$J$1:$J$1140,SMALL(chosenGroupList,(ROW(A23)+1)/2),1))=0,"",INDEX(Fixture!$J$1:$J$1140,SMALL(chosenGroupList,(ROW(A23)+1)/2),1)),""))</f>
        <v/>
      </c>
      <c r="K45" s="136" t="str">
        <f>IF(ISODD(ROW()-ROW(startRow)),"", IFERROR(IF(INDEX(Fixture!$K$1:$K$1140,SMALL(chosenGroupList,(ROW(A23)+1)/2),1)=0,"",INDEX(Fixture!$K$1:$K$1140,SMALL(chosenGroupList,(ROW(A23)+1)/2),1)),""))</f>
        <v>Team 3A</v>
      </c>
      <c r="L45" s="37"/>
      <c r="M45" s="37"/>
      <c r="N45" s="37"/>
      <c r="O45" s="20"/>
    </row>
    <row r="46" spans="2:15" ht="5.0999999999999996" customHeight="1" x14ac:dyDescent="0.25">
      <c r="B46" s="340"/>
      <c r="C46" s="261" t="str">
        <f>IF(ISODD(ROW()-ROW(startRow)),"", IFERROR(IF(INDEX(Fixture!$C$1:$C$1140,SMALL(chosenGroupList,(ROW(A24)+1)/2),1)=0,"",INDEX(Fixture!$C$1:$C$1140,SMALL(chosenGroupList,(ROW(A24)+1)/2),1)),""))</f>
        <v/>
      </c>
      <c r="D46" s="132" t="str">
        <f>IF(ISODD(ROW()-ROW(startRow)),"", IFERROR(IF(INDEX(Fixture!$E$1:$E$1140,SMALL(chosenGroupList,(ROW(A24)+1)/2),1)=0,"",INDEX(Fixture!$E$1:$E$1140,SMALL(chosenGroupList,(ROW(A24)+1)/2),1)),""))</f>
        <v/>
      </c>
      <c r="E46" s="10"/>
      <c r="F46" s="22"/>
      <c r="G46" s="133" t="str">
        <f>IF(ISODD(ROW()-ROW(startRow)),"", IFERROR(IF(INDEX(Fixture!$G$1:$G$1140,SMALL(chosenGroupList,(ROW(A24)+1)/2),1)=0,"",INDEX(Fixture!$G$1:$G$1140,SMALL(chosenGroupList,(ROW(A24)+1)/2),1)),""))</f>
        <v/>
      </c>
      <c r="H46" s="134" t="str">
        <f>IF(ISODD(ROW()-ROW(startRow)),"", IFERROR(IF(LEN(INDEX(Fixture!$H$1:$H$1140,SMALL(chosenGroupList,(ROW(A24)+1)/2),1))=0,"",INDEX(Fixture!$H$1:$H$1140,SMALL(chosenGroupList,(ROW(A24)+1)/2),1)),""))</f>
        <v/>
      </c>
      <c r="I46" s="135" t="str">
        <f t="shared" si="0"/>
        <v/>
      </c>
      <c r="J46" s="134" t="str">
        <f>IF(ISODD(ROW()-ROW(startRow)),"", IFERROR(IF(LEN(INDEX(Fixture!$J$1:$J$1140,SMALL(chosenGroupList,(ROW(A24)+1)/2),1))=0,"",INDEX(Fixture!$J$1:$J$1140,SMALL(chosenGroupList,(ROW(A24)+1)/2),1)),""))</f>
        <v/>
      </c>
      <c r="K46" s="136" t="str">
        <f>IF(ISODD(ROW()-ROW(startRow)),"", IFERROR(IF(INDEX(Fixture!$K$1:$K$1140,SMALL(chosenGroupList,(ROW(A24)+1)/2),1)=0,"",INDEX(Fixture!$K$1:$K$1140,SMALL(chosenGroupList,(ROW(A24)+1)/2),1)),""))</f>
        <v/>
      </c>
      <c r="L46" s="37"/>
      <c r="M46" s="37"/>
      <c r="N46" s="37"/>
      <c r="O46" s="20"/>
    </row>
    <row r="47" spans="2:15" ht="20.100000000000001" hidden="1" customHeight="1" x14ac:dyDescent="0.25">
      <c r="B47" s="340"/>
      <c r="C47" s="261" t="str">
        <f>IF(ISODD(ROW()-ROW(startRow)),"", IFERROR(IF(INDEX(Fixture!$C$1:$C$1140,SMALL(chosenGroupList,(ROW(A25)+1)/2),1)=0,"",INDEX(Fixture!$C$1:$C$1140,SMALL(chosenGroupList,(ROW(A25)+1)/2),1)),""))</f>
        <v/>
      </c>
      <c r="D47" s="132" t="str">
        <f>IF(ISODD(ROW()-ROW(startRow)),"", IFERROR(IF(INDEX(Fixture!$E$1:$E$1140,SMALL(chosenGroupList,(ROW(A25)+1)/2),1)=0,"",INDEX(Fixture!$E$1:$E$1140,SMALL(chosenGroupList,(ROW(A25)+1)/2),1)),""))</f>
        <v/>
      </c>
      <c r="E47" s="10"/>
      <c r="F47" s="22"/>
      <c r="G47" s="133" t="str">
        <f>IF(ISODD(ROW()-ROW(startRow)),"", IFERROR(IF(INDEX(Fixture!$G$1:$G$1140,SMALL(chosenGroupList,(ROW(A25)+1)/2),1)=0,"",INDEX(Fixture!$G$1:$G$1140,SMALL(chosenGroupList,(ROW(A25)+1)/2),1)),""))</f>
        <v/>
      </c>
      <c r="H47" s="134" t="str">
        <f>IF(ISODD(ROW()-ROW(startRow)),"", IFERROR(IF(LEN(INDEX(Fixture!$H$1:$H$1140,SMALL(chosenGroupList,(ROW(A25)+1)/2),1))=0,"",INDEX(Fixture!$H$1:$H$1140,SMALL(chosenGroupList,(ROW(A25)+1)/2),1)),""))</f>
        <v/>
      </c>
      <c r="I47" s="135" t="str">
        <f t="shared" si="0"/>
        <v/>
      </c>
      <c r="J47" s="134" t="str">
        <f>IF(ISODD(ROW()-ROW(startRow)),"", IFERROR(IF(LEN(INDEX(Fixture!$J$1:$J$1140,SMALL(chosenGroupList,(ROW(A25)+1)/2),1))=0,"",INDEX(Fixture!$J$1:$J$1140,SMALL(chosenGroupList,(ROW(A25)+1)/2),1)),""))</f>
        <v/>
      </c>
      <c r="K47" s="136" t="str">
        <f>IF(ISODD(ROW()-ROW(startRow)),"", IFERROR(IF(INDEX(Fixture!$K$1:$K$1140,SMALL(chosenGroupList,(ROW(A25)+1)/2),1)=0,"",INDEX(Fixture!$K$1:$K$1140,SMALL(chosenGroupList,(ROW(A25)+1)/2),1)),""))</f>
        <v/>
      </c>
      <c r="L47" s="37"/>
      <c r="M47" s="37"/>
      <c r="N47" s="37"/>
      <c r="O47" s="20"/>
    </row>
    <row r="48" spans="2:15" ht="5.0999999999999996" hidden="1" customHeight="1" x14ac:dyDescent="0.25">
      <c r="B48" s="340"/>
      <c r="C48" s="261" t="str">
        <f>IF(ISODD(ROW()-ROW(startRow)),"", IFERROR(IF(INDEX(Fixture!$C$1:$C$1140,SMALL(chosenGroupList,(ROW(A26)+1)/2),1)=0,"",INDEX(Fixture!$C$1:$C$1140,SMALL(chosenGroupList,(ROW(A26)+1)/2),1)),""))</f>
        <v/>
      </c>
      <c r="D48" s="132" t="str">
        <f>IF(ISODD(ROW()-ROW(startRow)),"", IFERROR(IF(INDEX(Fixture!$E$1:$E$1140,SMALL(chosenGroupList,(ROW(A26)+1)/2),1)=0,"",INDEX(Fixture!$E$1:$E$1140,SMALL(chosenGroupList,(ROW(A26)+1)/2),1)),""))</f>
        <v/>
      </c>
      <c r="E48" s="10"/>
      <c r="F48" s="22"/>
      <c r="G48" s="133" t="str">
        <f>IF(ISODD(ROW()-ROW(startRow)),"", IFERROR(IF(INDEX(Fixture!$G$1:$G$1140,SMALL(chosenGroupList,(ROW(A26)+1)/2),1)=0,"",INDEX(Fixture!$G$1:$G$1140,SMALL(chosenGroupList,(ROW(A26)+1)/2),1)),""))</f>
        <v/>
      </c>
      <c r="H48" s="134" t="str">
        <f>IF(ISODD(ROW()-ROW(startRow)),"", IFERROR(IF(LEN(INDEX(Fixture!$H$1:$H$1140,SMALL(chosenGroupList,(ROW(A26)+1)/2),1))=0,"",INDEX(Fixture!$H$1:$H$1140,SMALL(chosenGroupList,(ROW(A26)+1)/2),1)),""))</f>
        <v/>
      </c>
      <c r="I48" s="135" t="str">
        <f t="shared" si="0"/>
        <v/>
      </c>
      <c r="J48" s="134" t="str">
        <f>IF(ISODD(ROW()-ROW(startRow)),"", IFERROR(IF(LEN(INDEX(Fixture!$J$1:$J$1140,SMALL(chosenGroupList,(ROW(A26)+1)/2),1))=0,"",INDEX(Fixture!$J$1:$J$1140,SMALL(chosenGroupList,(ROW(A26)+1)/2),1)),""))</f>
        <v/>
      </c>
      <c r="K48" s="136" t="str">
        <f>IF(ISODD(ROW()-ROW(startRow)),"", IFERROR(IF(INDEX(Fixture!$K$1:$K$1140,SMALL(chosenGroupList,(ROW(A26)+1)/2),1)=0,"",INDEX(Fixture!$K$1:$K$1140,SMALL(chosenGroupList,(ROW(A26)+1)/2),1)),""))</f>
        <v/>
      </c>
      <c r="L48" s="37"/>
      <c r="M48" s="37"/>
      <c r="N48" s="37"/>
      <c r="O48" s="20"/>
    </row>
    <row r="49" spans="2:15" ht="20.100000000000001" hidden="1" customHeight="1" x14ac:dyDescent="0.25">
      <c r="B49" s="340"/>
      <c r="C49" s="261" t="str">
        <f>IF(ISODD(ROW()-ROW(startRow)),"", IFERROR(IF(INDEX(Fixture!$C$1:$C$1140,SMALL(chosenGroupList,(ROW(A27)+1)/2),1)=0,"",INDEX(Fixture!$C$1:$C$1140,SMALL(chosenGroupList,(ROW(A27)+1)/2),1)),""))</f>
        <v/>
      </c>
      <c r="D49" s="132" t="str">
        <f>IF(ISODD(ROW()-ROW(startRow)),"", IFERROR(IF(INDEX(Fixture!$E$1:$E$1140,SMALL(chosenGroupList,(ROW(A27)+1)/2),1)=0,"",INDEX(Fixture!$E$1:$E$1140,SMALL(chosenGroupList,(ROW(A27)+1)/2),1)),""))</f>
        <v/>
      </c>
      <c r="E49" s="10"/>
      <c r="F49" s="22"/>
      <c r="G49" s="133" t="str">
        <f>IF(ISODD(ROW()-ROW(startRow)),"", IFERROR(IF(INDEX(Fixture!$G$1:$G$1140,SMALL(chosenGroupList,(ROW(A27)+1)/2),1)=0,"",INDEX(Fixture!$G$1:$G$1140,SMALL(chosenGroupList,(ROW(A27)+1)/2),1)),""))</f>
        <v/>
      </c>
      <c r="H49" s="134" t="str">
        <f>IF(ISODD(ROW()-ROW(startRow)),"", IFERROR(IF(LEN(INDEX(Fixture!$H$1:$H$1140,SMALL(chosenGroupList,(ROW(A27)+1)/2),1))=0,"",INDEX(Fixture!$H$1:$H$1140,SMALL(chosenGroupList,(ROW(A27)+1)/2),1)),""))</f>
        <v/>
      </c>
      <c r="I49" s="135" t="str">
        <f t="shared" si="0"/>
        <v/>
      </c>
      <c r="J49" s="134" t="str">
        <f>IF(ISODD(ROW()-ROW(startRow)),"", IFERROR(IF(LEN(INDEX(Fixture!$J$1:$J$1140,SMALL(chosenGroupList,(ROW(A27)+1)/2),1))=0,"",INDEX(Fixture!$J$1:$J$1140,SMALL(chosenGroupList,(ROW(A27)+1)/2),1)),""))</f>
        <v/>
      </c>
      <c r="K49" s="136" t="str">
        <f>IF(ISODD(ROW()-ROW(startRow)),"", IFERROR(IF(INDEX(Fixture!$K$1:$K$1140,SMALL(chosenGroupList,(ROW(A27)+1)/2),1)=0,"",INDEX(Fixture!$K$1:$K$1140,SMALL(chosenGroupList,(ROW(A27)+1)/2),1)),""))</f>
        <v/>
      </c>
      <c r="L49" s="37"/>
      <c r="M49" s="37"/>
      <c r="N49" s="37"/>
      <c r="O49" s="20"/>
    </row>
    <row r="50" spans="2:15" ht="5.0999999999999996" hidden="1" customHeight="1" x14ac:dyDescent="0.25">
      <c r="B50" s="340"/>
      <c r="C50" s="261" t="str">
        <f>IF(ISODD(ROW()-ROW(startRow)),"", IFERROR(IF(INDEX(Fixture!$C$1:$C$1140,SMALL(chosenGroupList,(ROW(A28)+1)/2),1)=0,"",INDEX(Fixture!$C$1:$C$1140,SMALL(chosenGroupList,(ROW(A28)+1)/2),1)),""))</f>
        <v/>
      </c>
      <c r="D50" s="132" t="str">
        <f>IF(ISODD(ROW()-ROW(startRow)),"", IFERROR(IF(INDEX(Fixture!$E$1:$E$1140,SMALL(chosenGroupList,(ROW(A28)+1)/2),1)=0,"",INDEX(Fixture!$E$1:$E$1140,SMALL(chosenGroupList,(ROW(A28)+1)/2),1)),""))</f>
        <v/>
      </c>
      <c r="E50" s="10"/>
      <c r="F50" s="22"/>
      <c r="G50" s="133" t="str">
        <f>IF(ISODD(ROW()-ROW(startRow)),"", IFERROR(IF(INDEX(Fixture!$G$1:$G$1140,SMALL(chosenGroupList,(ROW(A28)+1)/2),1)=0,"",INDEX(Fixture!$G$1:$G$1140,SMALL(chosenGroupList,(ROW(A28)+1)/2),1)),""))</f>
        <v/>
      </c>
      <c r="H50" s="134" t="str">
        <f>IF(ISODD(ROW()-ROW(startRow)),"", IFERROR(IF(LEN(INDEX(Fixture!$H$1:$H$1140,SMALL(chosenGroupList,(ROW(A28)+1)/2),1))=0,"",INDEX(Fixture!$H$1:$H$1140,SMALL(chosenGroupList,(ROW(A28)+1)/2),1)),""))</f>
        <v/>
      </c>
      <c r="I50" s="135" t="str">
        <f t="shared" si="0"/>
        <v/>
      </c>
      <c r="J50" s="134" t="str">
        <f>IF(ISODD(ROW()-ROW(startRow)),"", IFERROR(IF(LEN(INDEX(Fixture!$J$1:$J$1140,SMALL(chosenGroupList,(ROW(A28)+1)/2),1))=0,"",INDEX(Fixture!$J$1:$J$1140,SMALL(chosenGroupList,(ROW(A28)+1)/2),1)),""))</f>
        <v/>
      </c>
      <c r="K50" s="136" t="str">
        <f>IF(ISODD(ROW()-ROW(startRow)),"", IFERROR(IF(INDEX(Fixture!$K$1:$K$1140,SMALL(chosenGroupList,(ROW(A28)+1)/2),1)=0,"",INDEX(Fixture!$K$1:$K$1140,SMALL(chosenGroupList,(ROW(A28)+1)/2),1)),""))</f>
        <v/>
      </c>
      <c r="L50" s="37"/>
      <c r="M50" s="37"/>
      <c r="N50" s="37"/>
      <c r="O50" s="20"/>
    </row>
    <row r="51" spans="2:15" ht="20.100000000000001" hidden="1" customHeight="1" x14ac:dyDescent="0.25">
      <c r="B51" s="340"/>
      <c r="C51" s="261" t="str">
        <f>IF(ISODD(ROW()-ROW(startRow)),"", IFERROR(IF(INDEX(Fixture!$C$1:$C$1140,SMALL(chosenGroupList,(ROW(A29)+1)/2),1)=0,"",INDEX(Fixture!$C$1:$C$1140,SMALL(chosenGroupList,(ROW(A29)+1)/2),1)),""))</f>
        <v/>
      </c>
      <c r="D51" s="132" t="str">
        <f>IF(ISODD(ROW()-ROW(startRow)),"", IFERROR(IF(INDEX(Fixture!$E$1:$E$1140,SMALL(chosenGroupList,(ROW(A29)+1)/2),1)=0,"",INDEX(Fixture!$E$1:$E$1140,SMALL(chosenGroupList,(ROW(A29)+1)/2),1)),""))</f>
        <v/>
      </c>
      <c r="E51" s="10"/>
      <c r="F51" s="22"/>
      <c r="G51" s="133" t="str">
        <f>IF(ISODD(ROW()-ROW(startRow)),"", IFERROR(IF(INDEX(Fixture!$G$1:$G$1140,SMALL(chosenGroupList,(ROW(A29)+1)/2),1)=0,"",INDEX(Fixture!$G$1:$G$1140,SMALL(chosenGroupList,(ROW(A29)+1)/2),1)),""))</f>
        <v/>
      </c>
      <c r="H51" s="134" t="str">
        <f>IF(ISODD(ROW()-ROW(startRow)),"", IFERROR(IF(LEN(INDEX(Fixture!$H$1:$H$1140,SMALL(chosenGroupList,(ROW(A29)+1)/2),1))=0,"",INDEX(Fixture!$H$1:$H$1140,SMALL(chosenGroupList,(ROW(A29)+1)/2),1)),""))</f>
        <v/>
      </c>
      <c r="I51" s="135" t="str">
        <f t="shared" si="0"/>
        <v/>
      </c>
      <c r="J51" s="134" t="str">
        <f>IF(ISODD(ROW()-ROW(startRow)),"", IFERROR(IF(LEN(INDEX(Fixture!$J$1:$J$1140,SMALL(chosenGroupList,(ROW(A29)+1)/2),1))=0,"",INDEX(Fixture!$J$1:$J$1140,SMALL(chosenGroupList,(ROW(A29)+1)/2),1)),""))</f>
        <v/>
      </c>
      <c r="K51" s="136" t="str">
        <f>IF(ISODD(ROW()-ROW(startRow)),"", IFERROR(IF(INDEX(Fixture!$K$1:$K$1140,SMALL(chosenGroupList,(ROW(A29)+1)/2),1)=0,"",INDEX(Fixture!$K$1:$K$1140,SMALL(chosenGroupList,(ROW(A29)+1)/2),1)),""))</f>
        <v/>
      </c>
      <c r="L51" s="37"/>
      <c r="M51" s="37"/>
      <c r="N51" s="37"/>
      <c r="O51" s="20"/>
    </row>
    <row r="52" spans="2:15" ht="5.0999999999999996" hidden="1" customHeight="1" x14ac:dyDescent="0.25">
      <c r="B52" s="340"/>
      <c r="C52" s="261" t="str">
        <f>IF(ISODD(ROW()-ROW(startRow)),"", IFERROR(IF(INDEX(Fixture!$C$1:$C$1140,SMALL(chosenGroupList,(ROW(A30)+1)/2),1)=0,"",INDEX(Fixture!$C$1:$C$1140,SMALL(chosenGroupList,(ROW(A30)+1)/2),1)),""))</f>
        <v/>
      </c>
      <c r="D52" s="132" t="str">
        <f>IF(ISODD(ROW()-ROW(startRow)),"", IFERROR(IF(INDEX(Fixture!$E$1:$E$1140,SMALL(chosenGroupList,(ROW(A30)+1)/2),1)=0,"",INDEX(Fixture!$E$1:$E$1140,SMALL(chosenGroupList,(ROW(A30)+1)/2),1)),""))</f>
        <v/>
      </c>
      <c r="E52" s="10"/>
      <c r="F52" s="22"/>
      <c r="G52" s="133" t="str">
        <f>IF(ISODD(ROW()-ROW(startRow)),"", IFERROR(IF(INDEX(Fixture!$G$1:$G$1140,SMALL(chosenGroupList,(ROW(A30)+1)/2),1)=0,"",INDEX(Fixture!$G$1:$G$1140,SMALL(chosenGroupList,(ROW(A30)+1)/2),1)),""))</f>
        <v/>
      </c>
      <c r="H52" s="134" t="str">
        <f>IF(ISODD(ROW()-ROW(startRow)),"", IFERROR(IF(LEN(INDEX(Fixture!$H$1:$H$1140,SMALL(chosenGroupList,(ROW(A30)+1)/2),1))=0,"",INDEX(Fixture!$H$1:$H$1140,SMALL(chosenGroupList,(ROW(A30)+1)/2),1)),""))</f>
        <v/>
      </c>
      <c r="I52" s="135" t="str">
        <f t="shared" si="0"/>
        <v/>
      </c>
      <c r="J52" s="134" t="str">
        <f>IF(ISODD(ROW()-ROW(startRow)),"", IFERROR(IF(LEN(INDEX(Fixture!$J$1:$J$1140,SMALL(chosenGroupList,(ROW(A30)+1)/2),1))=0,"",INDEX(Fixture!$J$1:$J$1140,SMALL(chosenGroupList,(ROW(A30)+1)/2),1)),""))</f>
        <v/>
      </c>
      <c r="K52" s="136" t="str">
        <f>IF(ISODD(ROW()-ROW(startRow)),"", IFERROR(IF(INDEX(Fixture!$K$1:$K$1140,SMALL(chosenGroupList,(ROW(A30)+1)/2),1)=0,"",INDEX(Fixture!$K$1:$K$1140,SMALL(chosenGroupList,(ROW(A30)+1)/2),1)),""))</f>
        <v/>
      </c>
      <c r="L52" s="37"/>
      <c r="M52" s="37"/>
      <c r="N52" s="37"/>
      <c r="O52" s="20"/>
    </row>
    <row r="53" spans="2:15" ht="20.100000000000001" hidden="1" customHeight="1" x14ac:dyDescent="0.25">
      <c r="B53" s="340"/>
      <c r="C53" s="261" t="str">
        <f>IF(ISODD(ROW()-ROW(startRow)),"", IFERROR(IF(INDEX(Fixture!$C$1:$C$1140,SMALL(chosenGroupList,(ROW(A31)+1)/2),1)=0,"",INDEX(Fixture!$C$1:$C$1140,SMALL(chosenGroupList,(ROW(A31)+1)/2),1)),""))</f>
        <v/>
      </c>
      <c r="D53" s="132" t="str">
        <f>IF(ISODD(ROW()-ROW(startRow)),"", IFERROR(IF(INDEX(Fixture!$E$1:$E$1140,SMALL(chosenGroupList,(ROW(A31)+1)/2),1)=0,"",INDEX(Fixture!$E$1:$E$1140,SMALL(chosenGroupList,(ROW(A31)+1)/2),1)),""))</f>
        <v/>
      </c>
      <c r="E53" s="10"/>
      <c r="F53" s="22"/>
      <c r="G53" s="133" t="str">
        <f>IF(ISODD(ROW()-ROW(startRow)),"", IFERROR(IF(INDEX(Fixture!$G$1:$G$1140,SMALL(chosenGroupList,(ROW(A31)+1)/2),1)=0,"",INDEX(Fixture!$G$1:$G$1140,SMALL(chosenGroupList,(ROW(A31)+1)/2),1)),""))</f>
        <v/>
      </c>
      <c r="H53" s="134" t="str">
        <f>IF(ISODD(ROW()-ROW(startRow)),"", IFERROR(IF(LEN(INDEX(Fixture!$H$1:$H$1140,SMALL(chosenGroupList,(ROW(A31)+1)/2),1))=0,"",INDEX(Fixture!$H$1:$H$1140,SMALL(chosenGroupList,(ROW(A31)+1)/2),1)),""))</f>
        <v/>
      </c>
      <c r="I53" s="135" t="str">
        <f t="shared" si="0"/>
        <v/>
      </c>
      <c r="J53" s="134" t="str">
        <f>IF(ISODD(ROW()-ROW(startRow)),"", IFERROR(IF(LEN(INDEX(Fixture!$J$1:$J$1140,SMALL(chosenGroupList,(ROW(A31)+1)/2),1))=0,"",INDEX(Fixture!$J$1:$J$1140,SMALL(chosenGroupList,(ROW(A31)+1)/2),1)),""))</f>
        <v/>
      </c>
      <c r="K53" s="136" t="str">
        <f>IF(ISODD(ROW()-ROW(startRow)),"", IFERROR(IF(INDEX(Fixture!$K$1:$K$1140,SMALL(chosenGroupList,(ROW(A31)+1)/2),1)=0,"",INDEX(Fixture!$K$1:$K$1140,SMALL(chosenGroupList,(ROW(A31)+1)/2),1)),""))</f>
        <v/>
      </c>
      <c r="L53" s="37"/>
      <c r="M53" s="37"/>
      <c r="N53" s="37"/>
      <c r="O53" s="20"/>
    </row>
    <row r="54" spans="2:15" ht="5.0999999999999996" hidden="1" customHeight="1" x14ac:dyDescent="0.25">
      <c r="B54" s="340"/>
      <c r="C54" s="261" t="str">
        <f>IF(ISODD(ROW()-ROW(startRow)),"", IFERROR(IF(INDEX(Fixture!$C$1:$C$1140,SMALL(chosenGroupList,(ROW(A32)+1)/2),1)=0,"",INDEX(Fixture!$C$1:$C$1140,SMALL(chosenGroupList,(ROW(A32)+1)/2),1)),""))</f>
        <v/>
      </c>
      <c r="D54" s="132" t="str">
        <f>IF(ISODD(ROW()-ROW(startRow)),"", IFERROR(IF(INDEX(Fixture!$E$1:$E$1140,SMALL(chosenGroupList,(ROW(A32)+1)/2),1)=0,"",INDEX(Fixture!$E$1:$E$1140,SMALL(chosenGroupList,(ROW(A32)+1)/2),1)),""))</f>
        <v/>
      </c>
      <c r="E54" s="10"/>
      <c r="F54" s="22"/>
      <c r="G54" s="133" t="str">
        <f>IF(ISODD(ROW()-ROW(startRow)),"", IFERROR(IF(INDEX(Fixture!$G$1:$G$1140,SMALL(chosenGroupList,(ROW(A32)+1)/2),1)=0,"",INDEX(Fixture!$G$1:$G$1140,SMALL(chosenGroupList,(ROW(A32)+1)/2),1)),""))</f>
        <v/>
      </c>
      <c r="H54" s="134" t="str">
        <f>IF(ISODD(ROW()-ROW(startRow)),"", IFERROR(IF(LEN(INDEX(Fixture!$H$1:$H$1140,SMALL(chosenGroupList,(ROW(A32)+1)/2),1))=0,"",INDEX(Fixture!$H$1:$H$1140,SMALL(chosenGroupList,(ROW(A32)+1)/2),1)),""))</f>
        <v/>
      </c>
      <c r="I54" s="135" t="str">
        <f t="shared" si="0"/>
        <v/>
      </c>
      <c r="J54" s="134" t="str">
        <f>IF(ISODD(ROW()-ROW(startRow)),"", IFERROR(IF(LEN(INDEX(Fixture!$J$1:$J$1140,SMALL(chosenGroupList,(ROW(A32)+1)/2),1))=0,"",INDEX(Fixture!$J$1:$J$1140,SMALL(chosenGroupList,(ROW(A32)+1)/2),1)),""))</f>
        <v/>
      </c>
      <c r="K54" s="136" t="str">
        <f>IF(ISODD(ROW()-ROW(startRow)),"", IFERROR(IF(INDEX(Fixture!$K$1:$K$1140,SMALL(chosenGroupList,(ROW(A32)+1)/2),1)=0,"",INDEX(Fixture!$K$1:$K$1140,SMALL(chosenGroupList,(ROW(A32)+1)/2),1)),""))</f>
        <v/>
      </c>
      <c r="L54" s="37"/>
      <c r="M54" s="37"/>
      <c r="N54" s="37"/>
      <c r="O54" s="20"/>
    </row>
    <row r="55" spans="2:15" ht="20.100000000000001" hidden="1" customHeight="1" x14ac:dyDescent="0.25">
      <c r="B55" s="340"/>
      <c r="C55" s="261" t="str">
        <f>IF(ISODD(ROW()-ROW(startRow)),"", IFERROR(IF(INDEX(Fixture!$C$1:$C$1140,SMALL(chosenGroupList,(ROW(A33)+1)/2),1)=0,"",INDEX(Fixture!$C$1:$C$1140,SMALL(chosenGroupList,(ROW(A33)+1)/2),1)),""))</f>
        <v/>
      </c>
      <c r="D55" s="132" t="str">
        <f>IF(ISODD(ROW()-ROW(startRow)),"", IFERROR(IF(INDEX(Fixture!$E$1:$E$1140,SMALL(chosenGroupList,(ROW(A33)+1)/2),1)=0,"",INDEX(Fixture!$E$1:$E$1140,SMALL(chosenGroupList,(ROW(A33)+1)/2),1)),""))</f>
        <v/>
      </c>
      <c r="E55" s="10"/>
      <c r="F55" s="22"/>
      <c r="G55" s="133" t="str">
        <f>IF(ISODD(ROW()-ROW(startRow)),"", IFERROR(IF(INDEX(Fixture!$G$1:$G$1140,SMALL(chosenGroupList,(ROW(A33)+1)/2),1)=0,"",INDEX(Fixture!$G$1:$G$1140,SMALL(chosenGroupList,(ROW(A33)+1)/2),1)),""))</f>
        <v/>
      </c>
      <c r="H55" s="134" t="str">
        <f>IF(ISODD(ROW()-ROW(startRow)),"", IFERROR(IF(LEN(INDEX(Fixture!$H$1:$H$1140,SMALL(chosenGroupList,(ROW(A33)+1)/2),1))=0,"",INDEX(Fixture!$H$1:$H$1140,SMALL(chosenGroupList,(ROW(A33)+1)/2),1)),""))</f>
        <v/>
      </c>
      <c r="I55" s="135" t="str">
        <f t="shared" si="0"/>
        <v/>
      </c>
      <c r="J55" s="134" t="str">
        <f>IF(ISODD(ROW()-ROW(startRow)),"", IFERROR(IF(LEN(INDEX(Fixture!$J$1:$J$1140,SMALL(chosenGroupList,(ROW(A33)+1)/2),1))=0,"",INDEX(Fixture!$J$1:$J$1140,SMALL(chosenGroupList,(ROW(A33)+1)/2),1)),""))</f>
        <v/>
      </c>
      <c r="K55" s="136" t="str">
        <f>IF(ISODD(ROW()-ROW(startRow)),"", IFERROR(IF(INDEX(Fixture!$K$1:$K$1140,SMALL(chosenGroupList,(ROW(A33)+1)/2),1)=0,"",INDEX(Fixture!$K$1:$K$1140,SMALL(chosenGroupList,(ROW(A33)+1)/2),1)),""))</f>
        <v/>
      </c>
      <c r="L55" s="37"/>
      <c r="M55" s="37"/>
      <c r="N55" s="37"/>
      <c r="O55" s="20"/>
    </row>
    <row r="56" spans="2:15" ht="5.0999999999999996" hidden="1" customHeight="1" x14ac:dyDescent="0.25">
      <c r="B56" s="340"/>
      <c r="C56" s="261" t="str">
        <f>IF(ISODD(ROW()-ROW(startRow)),"", IFERROR(IF(INDEX(Fixture!$C$1:$C$1140,SMALL(chosenGroupList,(ROW(A34)+1)/2),1)=0,"",INDEX(Fixture!$C$1:$C$1140,SMALL(chosenGroupList,(ROW(A34)+1)/2),1)),""))</f>
        <v/>
      </c>
      <c r="D56" s="132" t="str">
        <f>IF(ISODD(ROW()-ROW(startRow)),"", IFERROR(IF(INDEX(Fixture!$E$1:$E$1140,SMALL(chosenGroupList,(ROW(A34)+1)/2),1)=0,"",INDEX(Fixture!$E$1:$E$1140,SMALL(chosenGroupList,(ROW(A34)+1)/2),1)),""))</f>
        <v/>
      </c>
      <c r="E56" s="10"/>
      <c r="F56" s="22"/>
      <c r="G56" s="133" t="str">
        <f>IF(ISODD(ROW()-ROW(startRow)),"", IFERROR(IF(INDEX(Fixture!$G$1:$G$1140,SMALL(chosenGroupList,(ROW(A34)+1)/2),1)=0,"",INDEX(Fixture!$G$1:$G$1140,SMALL(chosenGroupList,(ROW(A34)+1)/2),1)),""))</f>
        <v/>
      </c>
      <c r="H56" s="134" t="str">
        <f>IF(ISODD(ROW()-ROW(startRow)),"", IFERROR(IF(LEN(INDEX(Fixture!$H$1:$H$1140,SMALL(chosenGroupList,(ROW(A34)+1)/2),1))=0,"",INDEX(Fixture!$H$1:$H$1140,SMALL(chosenGroupList,(ROW(A34)+1)/2),1)),""))</f>
        <v/>
      </c>
      <c r="I56" s="135" t="str">
        <f t="shared" si="0"/>
        <v/>
      </c>
      <c r="J56" s="134" t="str">
        <f>IF(ISODD(ROW()-ROW(startRow)),"", IFERROR(IF(LEN(INDEX(Fixture!$J$1:$J$1140,SMALL(chosenGroupList,(ROW(A34)+1)/2),1))=0,"",INDEX(Fixture!$J$1:$J$1140,SMALL(chosenGroupList,(ROW(A34)+1)/2),1)),""))</f>
        <v/>
      </c>
      <c r="K56" s="136" t="str">
        <f>IF(ISODD(ROW()-ROW(startRow)),"", IFERROR(IF(INDEX(Fixture!$K$1:$K$1140,SMALL(chosenGroupList,(ROW(A34)+1)/2),1)=0,"",INDEX(Fixture!$K$1:$K$1140,SMALL(chosenGroupList,(ROW(A34)+1)/2),1)),""))</f>
        <v/>
      </c>
      <c r="L56" s="37"/>
      <c r="M56" s="37"/>
      <c r="N56" s="37"/>
      <c r="O56" s="20"/>
    </row>
    <row r="57" spans="2:15" ht="20.100000000000001" hidden="1" customHeight="1" x14ac:dyDescent="0.25">
      <c r="B57" s="340"/>
      <c r="C57" s="261" t="str">
        <f>IF(ISODD(ROW()-ROW(startRow)),"", IFERROR(IF(INDEX(Fixture!$C$1:$C$1140,SMALL(chosenGroupList,(ROW(A35)+1)/2),1)=0,"",INDEX(Fixture!$C$1:$C$1140,SMALL(chosenGroupList,(ROW(A35)+1)/2),1)),""))</f>
        <v/>
      </c>
      <c r="D57" s="132" t="str">
        <f>IF(ISODD(ROW()-ROW(startRow)),"", IFERROR(IF(INDEX(Fixture!$E$1:$E$1140,SMALL(chosenGroupList,(ROW(A35)+1)/2),1)=0,"",INDEX(Fixture!$E$1:$E$1140,SMALL(chosenGroupList,(ROW(A35)+1)/2),1)),""))</f>
        <v/>
      </c>
      <c r="E57" s="10"/>
      <c r="F57" s="22"/>
      <c r="G57" s="133" t="str">
        <f>IF(ISODD(ROW()-ROW(startRow)),"", IFERROR(IF(INDEX(Fixture!$G$1:$G$1140,SMALL(chosenGroupList,(ROW(A35)+1)/2),1)=0,"",INDEX(Fixture!$G$1:$G$1140,SMALL(chosenGroupList,(ROW(A35)+1)/2),1)),""))</f>
        <v/>
      </c>
      <c r="H57" s="134" t="str">
        <f>IF(ISODD(ROW()-ROW(startRow)),"", IFERROR(IF(LEN(INDEX(Fixture!$H$1:$H$1140,SMALL(chosenGroupList,(ROW(A35)+1)/2),1))=0,"",INDEX(Fixture!$H$1:$H$1140,SMALL(chosenGroupList,(ROW(A35)+1)/2),1)),""))</f>
        <v/>
      </c>
      <c r="I57" s="135" t="str">
        <f t="shared" si="0"/>
        <v/>
      </c>
      <c r="J57" s="134" t="str">
        <f>IF(ISODD(ROW()-ROW(startRow)),"", IFERROR(IF(LEN(INDEX(Fixture!$J$1:$J$1140,SMALL(chosenGroupList,(ROW(A35)+1)/2),1))=0,"",INDEX(Fixture!$J$1:$J$1140,SMALL(chosenGroupList,(ROW(A35)+1)/2),1)),""))</f>
        <v/>
      </c>
      <c r="K57" s="136" t="str">
        <f>IF(ISODD(ROW()-ROW(startRow)),"", IFERROR(IF(INDEX(Fixture!$K$1:$K$1140,SMALL(chosenGroupList,(ROW(A35)+1)/2),1)=0,"",INDEX(Fixture!$K$1:$K$1140,SMALL(chosenGroupList,(ROW(A35)+1)/2),1)),""))</f>
        <v/>
      </c>
      <c r="L57" s="37"/>
      <c r="M57" s="37"/>
      <c r="N57" s="37"/>
      <c r="O57" s="20"/>
    </row>
    <row r="58" spans="2:15" ht="5.0999999999999996" hidden="1" customHeight="1" x14ac:dyDescent="0.25">
      <c r="B58" s="340"/>
      <c r="C58" s="261" t="str">
        <f>IF(ISODD(ROW()-ROW(startRow)),"", IFERROR(IF(INDEX(Fixture!$C$1:$C$1140,SMALL(chosenGroupList,(ROW(A36)+1)/2),1)=0,"",INDEX(Fixture!$C$1:$C$1140,SMALL(chosenGroupList,(ROW(A36)+1)/2),1)),""))</f>
        <v/>
      </c>
      <c r="D58" s="132" t="str">
        <f>IF(ISODD(ROW()-ROW(startRow)),"", IFERROR(IF(INDEX(Fixture!$E$1:$E$1140,SMALL(chosenGroupList,(ROW(A36)+1)/2),1)=0,"",INDEX(Fixture!$E$1:$E$1140,SMALL(chosenGroupList,(ROW(A36)+1)/2),1)),""))</f>
        <v/>
      </c>
      <c r="E58" s="10"/>
      <c r="F58" s="22"/>
      <c r="G58" s="133" t="str">
        <f>IF(ISODD(ROW()-ROW(startRow)),"", IFERROR(IF(INDEX(Fixture!$G$1:$G$1140,SMALL(chosenGroupList,(ROW(A36)+1)/2),1)=0,"",INDEX(Fixture!$G$1:$G$1140,SMALL(chosenGroupList,(ROW(A36)+1)/2),1)),""))</f>
        <v/>
      </c>
      <c r="H58" s="134" t="str">
        <f>IF(ISODD(ROW()-ROW(startRow)),"", IFERROR(IF(LEN(INDEX(Fixture!$H$1:$H$1140,SMALL(chosenGroupList,(ROW(A36)+1)/2),1))=0,"",INDEX(Fixture!$H$1:$H$1140,SMALL(chosenGroupList,(ROW(A36)+1)/2),1)),""))</f>
        <v/>
      </c>
      <c r="I58" s="135" t="str">
        <f t="shared" si="0"/>
        <v/>
      </c>
      <c r="J58" s="134" t="str">
        <f>IF(ISODD(ROW()-ROW(startRow)),"", IFERROR(IF(LEN(INDEX(Fixture!$J$1:$J$1140,SMALL(chosenGroupList,(ROW(A36)+1)/2),1))=0,"",INDEX(Fixture!$J$1:$J$1140,SMALL(chosenGroupList,(ROW(A36)+1)/2),1)),""))</f>
        <v/>
      </c>
      <c r="K58" s="136" t="str">
        <f>IF(ISODD(ROW()-ROW(startRow)),"", IFERROR(IF(INDEX(Fixture!$K$1:$K$1140,SMALL(chosenGroupList,(ROW(A36)+1)/2),1)=0,"",INDEX(Fixture!$K$1:$K$1140,SMALL(chosenGroupList,(ROW(A36)+1)/2),1)),""))</f>
        <v/>
      </c>
      <c r="L58" s="37"/>
      <c r="M58" s="37"/>
      <c r="N58" s="37"/>
      <c r="O58" s="20"/>
    </row>
    <row r="59" spans="2:15" ht="20.100000000000001" hidden="1" customHeight="1" x14ac:dyDescent="0.25">
      <c r="B59" s="340"/>
      <c r="C59" s="261" t="str">
        <f>IF(ISODD(ROW()-ROW(startRow)),"", IFERROR(IF(INDEX(Fixture!$C$1:$C$1140,SMALL(chosenGroupList,(ROW(A37)+1)/2),1)=0,"",INDEX(Fixture!$C$1:$C$1140,SMALL(chosenGroupList,(ROW(A37)+1)/2),1)),""))</f>
        <v/>
      </c>
      <c r="D59" s="132" t="str">
        <f>IF(ISODD(ROW()-ROW(startRow)),"", IFERROR(IF(INDEX(Fixture!$E$1:$E$1140,SMALL(chosenGroupList,(ROW(A37)+1)/2),1)=0,"",INDEX(Fixture!$E$1:$E$1140,SMALL(chosenGroupList,(ROW(A37)+1)/2),1)),""))</f>
        <v/>
      </c>
      <c r="E59" s="10"/>
      <c r="F59" s="22"/>
      <c r="G59" s="133" t="str">
        <f>IF(ISODD(ROW()-ROW(startRow)),"", IFERROR(IF(INDEX(Fixture!$G$1:$G$1140,SMALL(chosenGroupList,(ROW(A37)+1)/2),1)=0,"",INDEX(Fixture!$G$1:$G$1140,SMALL(chosenGroupList,(ROW(A37)+1)/2),1)),""))</f>
        <v/>
      </c>
      <c r="H59" s="134" t="str">
        <f>IF(ISODD(ROW()-ROW(startRow)),"", IFERROR(IF(LEN(INDEX(Fixture!$H$1:$H$1140,SMALL(chosenGroupList,(ROW(A37)+1)/2),1))=0,"",INDEX(Fixture!$H$1:$H$1140,SMALL(chosenGroupList,(ROW(A37)+1)/2),1)),""))</f>
        <v/>
      </c>
      <c r="I59" s="135" t="str">
        <f t="shared" si="0"/>
        <v/>
      </c>
      <c r="J59" s="134" t="str">
        <f>IF(ISODD(ROW()-ROW(startRow)),"", IFERROR(IF(LEN(INDEX(Fixture!$J$1:$J$1140,SMALL(chosenGroupList,(ROW(A37)+1)/2),1))=0,"",INDEX(Fixture!$J$1:$J$1140,SMALL(chosenGroupList,(ROW(A37)+1)/2),1)),""))</f>
        <v/>
      </c>
      <c r="K59" s="136" t="str">
        <f>IF(ISODD(ROW()-ROW(startRow)),"", IFERROR(IF(INDEX(Fixture!$K$1:$K$1140,SMALL(chosenGroupList,(ROW(A37)+1)/2),1)=0,"",INDEX(Fixture!$K$1:$K$1140,SMALL(chosenGroupList,(ROW(A37)+1)/2),1)),""))</f>
        <v/>
      </c>
      <c r="L59" s="37"/>
      <c r="M59" s="37"/>
      <c r="N59" s="37"/>
      <c r="O59" s="20"/>
    </row>
    <row r="60" spans="2:15" ht="5.0999999999999996" hidden="1" customHeight="1" x14ac:dyDescent="0.25">
      <c r="B60" s="340"/>
      <c r="C60" s="261" t="str">
        <f>IF(ISODD(ROW()-ROW(startRow)),"", IFERROR(IF(INDEX(Fixture!$C$1:$C$1140,SMALL(chosenGroupList,(ROW(A38)+1)/2),1)=0,"",INDEX(Fixture!$C$1:$C$1140,SMALL(chosenGroupList,(ROW(A38)+1)/2),1)),""))</f>
        <v/>
      </c>
      <c r="D60" s="132" t="str">
        <f>IF(ISODD(ROW()-ROW(startRow)),"", IFERROR(IF(INDEX(Fixture!$E$1:$E$1140,SMALL(chosenGroupList,(ROW(A38)+1)/2),1)=0,"",INDEX(Fixture!$E$1:$E$1140,SMALL(chosenGroupList,(ROW(A38)+1)/2),1)),""))</f>
        <v/>
      </c>
      <c r="E60" s="10"/>
      <c r="F60" s="22"/>
      <c r="G60" s="133" t="str">
        <f>IF(ISODD(ROW()-ROW(startRow)),"", IFERROR(IF(INDEX(Fixture!$G$1:$G$1140,SMALL(chosenGroupList,(ROW(A38)+1)/2),1)=0,"",INDEX(Fixture!$G$1:$G$1140,SMALL(chosenGroupList,(ROW(A38)+1)/2),1)),""))</f>
        <v/>
      </c>
      <c r="H60" s="134" t="str">
        <f>IF(ISODD(ROW()-ROW(startRow)),"", IFERROR(IF(LEN(INDEX(Fixture!$H$1:$H$1140,SMALL(chosenGroupList,(ROW(A38)+1)/2),1))=0,"",INDEX(Fixture!$H$1:$H$1140,SMALL(chosenGroupList,(ROW(A38)+1)/2),1)),""))</f>
        <v/>
      </c>
      <c r="I60" s="135" t="str">
        <f t="shared" si="0"/>
        <v/>
      </c>
      <c r="J60" s="134" t="str">
        <f>IF(ISODD(ROW()-ROW(startRow)),"", IFERROR(IF(LEN(INDEX(Fixture!$J$1:$J$1140,SMALL(chosenGroupList,(ROW(A38)+1)/2),1))=0,"",INDEX(Fixture!$J$1:$J$1140,SMALL(chosenGroupList,(ROW(A38)+1)/2),1)),""))</f>
        <v/>
      </c>
      <c r="K60" s="136" t="str">
        <f>IF(ISODD(ROW()-ROW(startRow)),"", IFERROR(IF(INDEX(Fixture!$K$1:$K$1140,SMALL(chosenGroupList,(ROW(A38)+1)/2),1)=0,"",INDEX(Fixture!$K$1:$K$1140,SMALL(chosenGroupList,(ROW(A38)+1)/2),1)),""))</f>
        <v/>
      </c>
      <c r="L60" s="37"/>
      <c r="M60" s="37"/>
      <c r="N60" s="37"/>
      <c r="O60" s="20"/>
    </row>
    <row r="61" spans="2:15" ht="20.100000000000001" hidden="1" customHeight="1" x14ac:dyDescent="0.25">
      <c r="B61" s="340"/>
      <c r="C61" s="261" t="str">
        <f>IF(ISODD(ROW()-ROW(startRow)),"", IFERROR(IF(INDEX(Fixture!$C$1:$C$1140,SMALL(chosenGroupList,(ROW(A39)+1)/2),1)=0,"",INDEX(Fixture!$C$1:$C$1140,SMALL(chosenGroupList,(ROW(A39)+1)/2),1)),""))</f>
        <v/>
      </c>
      <c r="D61" s="132" t="str">
        <f>IF(ISODD(ROW()-ROW(startRow)),"", IFERROR(IF(INDEX(Fixture!$E$1:$E$1140,SMALL(chosenGroupList,(ROW(A39)+1)/2),1)=0,"",INDEX(Fixture!$E$1:$E$1140,SMALL(chosenGroupList,(ROW(A39)+1)/2),1)),""))</f>
        <v/>
      </c>
      <c r="E61" s="10"/>
      <c r="F61" s="22"/>
      <c r="G61" s="133" t="str">
        <f>IF(ISODD(ROW()-ROW(startRow)),"", IFERROR(IF(INDEX(Fixture!$G$1:$G$1140,SMALL(chosenGroupList,(ROW(A39)+1)/2),1)=0,"",INDEX(Fixture!$G$1:$G$1140,SMALL(chosenGroupList,(ROW(A39)+1)/2),1)),""))</f>
        <v/>
      </c>
      <c r="H61" s="134" t="str">
        <f>IF(ISODD(ROW()-ROW(startRow)),"", IFERROR(IF(LEN(INDEX(Fixture!$H$1:$H$1140,SMALL(chosenGroupList,(ROW(A39)+1)/2),1))=0,"",INDEX(Fixture!$H$1:$H$1140,SMALL(chosenGroupList,(ROW(A39)+1)/2),1)),""))</f>
        <v/>
      </c>
      <c r="I61" s="135" t="str">
        <f t="shared" si="0"/>
        <v/>
      </c>
      <c r="J61" s="134" t="str">
        <f>IF(ISODD(ROW()-ROW(startRow)),"", IFERROR(IF(LEN(INDEX(Fixture!$J$1:$J$1140,SMALL(chosenGroupList,(ROW(A39)+1)/2),1))=0,"",INDEX(Fixture!$J$1:$J$1140,SMALL(chosenGroupList,(ROW(A39)+1)/2),1)),""))</f>
        <v/>
      </c>
      <c r="K61" s="136" t="str">
        <f>IF(ISODD(ROW()-ROW(startRow)),"", IFERROR(IF(INDEX(Fixture!$K$1:$K$1140,SMALL(chosenGroupList,(ROW(A39)+1)/2),1)=0,"",INDEX(Fixture!$K$1:$K$1140,SMALL(chosenGroupList,(ROW(A39)+1)/2),1)),""))</f>
        <v/>
      </c>
      <c r="L61" s="37"/>
      <c r="M61" s="37"/>
      <c r="N61" s="37"/>
      <c r="O61" s="20"/>
    </row>
    <row r="62" spans="2:15" ht="5.0999999999999996" hidden="1" customHeight="1" x14ac:dyDescent="0.25">
      <c r="B62" s="340"/>
      <c r="C62" s="261" t="str">
        <f>IF(ISODD(ROW()-ROW(startRow)),"", IFERROR(IF(INDEX(Fixture!$C$1:$C$1140,SMALL(chosenGroupList,(ROW(A40)+1)/2),1)=0,"",INDEX(Fixture!$C$1:$C$1140,SMALL(chosenGroupList,(ROW(A40)+1)/2),1)),""))</f>
        <v/>
      </c>
      <c r="D62" s="132" t="str">
        <f>IF(ISODD(ROW()-ROW(startRow)),"", IFERROR(IF(INDEX(Fixture!$E$1:$E$1140,SMALL(chosenGroupList,(ROW(A40)+1)/2),1)=0,"",INDEX(Fixture!$E$1:$E$1140,SMALL(chosenGroupList,(ROW(A40)+1)/2),1)),""))</f>
        <v/>
      </c>
      <c r="E62" s="10"/>
      <c r="F62" s="22"/>
      <c r="G62" s="133" t="str">
        <f>IF(ISODD(ROW()-ROW(startRow)),"", IFERROR(IF(INDEX(Fixture!$G$1:$G$1140,SMALL(chosenGroupList,(ROW(A40)+1)/2),1)=0,"",INDEX(Fixture!$G$1:$G$1140,SMALL(chosenGroupList,(ROW(A40)+1)/2),1)),""))</f>
        <v/>
      </c>
      <c r="H62" s="134" t="str">
        <f>IF(ISODD(ROW()-ROW(startRow)),"", IFERROR(IF(LEN(INDEX(Fixture!$H$1:$H$1140,SMALL(chosenGroupList,(ROW(A40)+1)/2),1))=0,"",INDEX(Fixture!$H$1:$H$1140,SMALL(chosenGroupList,(ROW(A40)+1)/2),1)),""))</f>
        <v/>
      </c>
      <c r="I62" s="135" t="str">
        <f t="shared" si="0"/>
        <v/>
      </c>
      <c r="J62" s="134" t="str">
        <f>IF(ISODD(ROW()-ROW(startRow)),"", IFERROR(IF(LEN(INDEX(Fixture!$J$1:$J$1140,SMALL(chosenGroupList,(ROW(A40)+1)/2),1))=0,"",INDEX(Fixture!$J$1:$J$1140,SMALL(chosenGroupList,(ROW(A40)+1)/2),1)),""))</f>
        <v/>
      </c>
      <c r="K62" s="136" t="str">
        <f>IF(ISODD(ROW()-ROW(startRow)),"", IFERROR(IF(INDEX(Fixture!$K$1:$K$1140,SMALL(chosenGroupList,(ROW(A40)+1)/2),1)=0,"",INDEX(Fixture!$K$1:$K$1140,SMALL(chosenGroupList,(ROW(A40)+1)/2),1)),""))</f>
        <v/>
      </c>
      <c r="L62" s="37"/>
      <c r="M62" s="37"/>
      <c r="N62" s="37"/>
      <c r="O62" s="20"/>
    </row>
    <row r="63" spans="2:15" ht="20.100000000000001" hidden="1" customHeight="1" x14ac:dyDescent="0.25">
      <c r="B63" s="340"/>
      <c r="C63" s="261" t="str">
        <f>IF(ISODD(ROW()-ROW(startRow)),"", IFERROR(IF(INDEX(Fixture!$C$1:$C$1140,SMALL(chosenGroupList,(ROW(A41)+1)/2),1)=0,"",INDEX(Fixture!$C$1:$C$1140,SMALL(chosenGroupList,(ROW(A41)+1)/2),1)),""))</f>
        <v/>
      </c>
      <c r="D63" s="132" t="str">
        <f>IF(ISODD(ROW()-ROW(startRow)),"", IFERROR(IF(INDEX(Fixture!$E$1:$E$1140,SMALL(chosenGroupList,(ROW(A41)+1)/2),1)=0,"",INDEX(Fixture!$E$1:$E$1140,SMALL(chosenGroupList,(ROW(A41)+1)/2),1)),""))</f>
        <v/>
      </c>
      <c r="E63" s="10"/>
      <c r="F63" s="22"/>
      <c r="G63" s="133" t="str">
        <f>IF(ISODD(ROW()-ROW(startRow)),"", IFERROR(IF(INDEX(Fixture!$G$1:$G$1140,SMALL(chosenGroupList,(ROW(A41)+1)/2),1)=0,"",INDEX(Fixture!$G$1:$G$1140,SMALL(chosenGroupList,(ROW(A41)+1)/2),1)),""))</f>
        <v/>
      </c>
      <c r="H63" s="134" t="str">
        <f>IF(ISODD(ROW()-ROW(startRow)),"", IFERROR(IF(LEN(INDEX(Fixture!$H$1:$H$1140,SMALL(chosenGroupList,(ROW(A41)+1)/2),1))=0,"",INDEX(Fixture!$H$1:$H$1140,SMALL(chosenGroupList,(ROW(A41)+1)/2),1)),""))</f>
        <v/>
      </c>
      <c r="I63" s="135" t="str">
        <f t="shared" si="0"/>
        <v/>
      </c>
      <c r="J63" s="134" t="str">
        <f>IF(ISODD(ROW()-ROW(startRow)),"", IFERROR(IF(LEN(INDEX(Fixture!$J$1:$J$1140,SMALL(chosenGroupList,(ROW(A41)+1)/2),1))=0,"",INDEX(Fixture!$J$1:$J$1140,SMALL(chosenGroupList,(ROW(A41)+1)/2),1)),""))</f>
        <v/>
      </c>
      <c r="K63" s="136" t="str">
        <f>IF(ISODD(ROW()-ROW(startRow)),"", IFERROR(IF(INDEX(Fixture!$K$1:$K$1140,SMALL(chosenGroupList,(ROW(A41)+1)/2),1)=0,"",INDEX(Fixture!$K$1:$K$1140,SMALL(chosenGroupList,(ROW(A41)+1)/2),1)),""))</f>
        <v/>
      </c>
      <c r="L63" s="37"/>
      <c r="M63" s="37"/>
      <c r="N63" s="37"/>
      <c r="O63" s="20"/>
    </row>
    <row r="64" spans="2:15" ht="5.0999999999999996" hidden="1" customHeight="1" x14ac:dyDescent="0.25">
      <c r="B64" s="340"/>
      <c r="C64" s="261" t="str">
        <f>IF(ISODD(ROW()-ROW(startRow)),"", IFERROR(IF(INDEX(Fixture!$C$1:$C$1140,SMALL(chosenGroupList,(ROW(A42)+1)/2),1)=0,"",INDEX(Fixture!$C$1:$C$1140,SMALL(chosenGroupList,(ROW(A42)+1)/2),1)),""))</f>
        <v/>
      </c>
      <c r="D64" s="132" t="str">
        <f>IF(ISODD(ROW()-ROW(startRow)),"", IFERROR(IF(INDEX(Fixture!$E$1:$E$1140,SMALL(chosenGroupList,(ROW(A42)+1)/2),1)=0,"",INDEX(Fixture!$E$1:$E$1140,SMALL(chosenGroupList,(ROW(A42)+1)/2),1)),""))</f>
        <v/>
      </c>
      <c r="E64" s="10"/>
      <c r="F64" s="22"/>
      <c r="G64" s="133" t="str">
        <f>IF(ISODD(ROW()-ROW(startRow)),"", IFERROR(IF(INDEX(Fixture!$G$1:$G$1140,SMALL(chosenGroupList,(ROW(A42)+1)/2),1)=0,"",INDEX(Fixture!$G$1:$G$1140,SMALL(chosenGroupList,(ROW(A42)+1)/2),1)),""))</f>
        <v/>
      </c>
      <c r="H64" s="134" t="str">
        <f>IF(ISODD(ROW()-ROW(startRow)),"", IFERROR(IF(LEN(INDEX(Fixture!$H$1:$H$1140,SMALL(chosenGroupList,(ROW(A42)+1)/2),1))=0,"",INDEX(Fixture!$H$1:$H$1140,SMALL(chosenGroupList,(ROW(A42)+1)/2),1)),""))</f>
        <v/>
      </c>
      <c r="I64" s="135" t="str">
        <f t="shared" si="0"/>
        <v/>
      </c>
      <c r="J64" s="134" t="str">
        <f>IF(ISODD(ROW()-ROW(startRow)),"", IFERROR(IF(LEN(INDEX(Fixture!$J$1:$J$1140,SMALL(chosenGroupList,(ROW(A42)+1)/2),1))=0,"",INDEX(Fixture!$J$1:$J$1140,SMALL(chosenGroupList,(ROW(A42)+1)/2),1)),""))</f>
        <v/>
      </c>
      <c r="K64" s="136" t="str">
        <f>IF(ISODD(ROW()-ROW(startRow)),"", IFERROR(IF(INDEX(Fixture!$K$1:$K$1140,SMALL(chosenGroupList,(ROW(A42)+1)/2),1)=0,"",INDEX(Fixture!$K$1:$K$1140,SMALL(chosenGroupList,(ROW(A42)+1)/2),1)),""))</f>
        <v/>
      </c>
      <c r="L64" s="37"/>
      <c r="M64" s="37"/>
      <c r="N64" s="37"/>
      <c r="O64" s="20"/>
    </row>
    <row r="65" spans="2:15" ht="20.100000000000001" hidden="1" customHeight="1" x14ac:dyDescent="0.25">
      <c r="B65" s="340"/>
      <c r="C65" s="261" t="str">
        <f>IF(ISODD(ROW()-ROW(startRow)),"", IFERROR(IF(INDEX(Fixture!$C$1:$C$1140,SMALL(chosenGroupList,(ROW(A43)+1)/2),1)=0,"",INDEX(Fixture!$C$1:$C$1140,SMALL(chosenGroupList,(ROW(A43)+1)/2),1)),""))</f>
        <v/>
      </c>
      <c r="D65" s="132" t="str">
        <f>IF(ISODD(ROW()-ROW(startRow)),"", IFERROR(IF(INDEX(Fixture!$E$1:$E$1140,SMALL(chosenGroupList,(ROW(A43)+1)/2),1)=0,"",INDEX(Fixture!$E$1:$E$1140,SMALL(chosenGroupList,(ROW(A43)+1)/2),1)),""))</f>
        <v/>
      </c>
      <c r="E65" s="10"/>
      <c r="F65" s="22"/>
      <c r="G65" s="133" t="str">
        <f>IF(ISODD(ROW()-ROW(startRow)),"", IFERROR(IF(INDEX(Fixture!$G$1:$G$1140,SMALL(chosenGroupList,(ROW(A43)+1)/2),1)=0,"",INDEX(Fixture!$G$1:$G$1140,SMALL(chosenGroupList,(ROW(A43)+1)/2),1)),""))</f>
        <v/>
      </c>
      <c r="H65" s="134" t="str">
        <f>IF(ISODD(ROW()-ROW(startRow)),"", IFERROR(IF(LEN(INDEX(Fixture!$H$1:$H$1140,SMALL(chosenGroupList,(ROW(A43)+1)/2),1))=0,"",INDEX(Fixture!$H$1:$H$1140,SMALL(chosenGroupList,(ROW(A43)+1)/2),1)),""))</f>
        <v/>
      </c>
      <c r="I65" s="135" t="str">
        <f t="shared" si="0"/>
        <v/>
      </c>
      <c r="J65" s="134" t="str">
        <f>IF(ISODD(ROW()-ROW(startRow)),"", IFERROR(IF(LEN(INDEX(Fixture!$J$1:$J$1140,SMALL(chosenGroupList,(ROW(A43)+1)/2),1))=0,"",INDEX(Fixture!$J$1:$J$1140,SMALL(chosenGroupList,(ROW(A43)+1)/2),1)),""))</f>
        <v/>
      </c>
      <c r="K65" s="136" t="str">
        <f>IF(ISODD(ROW()-ROW(startRow)),"", IFERROR(IF(INDEX(Fixture!$K$1:$K$1140,SMALL(chosenGroupList,(ROW(A43)+1)/2),1)=0,"",INDEX(Fixture!$K$1:$K$1140,SMALL(chosenGroupList,(ROW(A43)+1)/2),1)),""))</f>
        <v/>
      </c>
      <c r="L65" s="37"/>
      <c r="M65" s="37"/>
      <c r="N65" s="37"/>
      <c r="O65" s="20"/>
    </row>
    <row r="66" spans="2:15" ht="5.0999999999999996" hidden="1" customHeight="1" x14ac:dyDescent="0.25">
      <c r="B66" s="340"/>
      <c r="C66" s="261" t="str">
        <f>IF(ISODD(ROW()-ROW(startRow)),"", IFERROR(IF(INDEX(Fixture!$C$1:$C$1140,SMALL(chosenGroupList,(ROW(A44)+1)/2),1)=0,"",INDEX(Fixture!$C$1:$C$1140,SMALL(chosenGroupList,(ROW(A44)+1)/2),1)),""))</f>
        <v/>
      </c>
      <c r="D66" s="132" t="str">
        <f>IF(ISODD(ROW()-ROW(startRow)),"", IFERROR(IF(INDEX(Fixture!$E$1:$E$1140,SMALL(chosenGroupList,(ROW(A44)+1)/2),1)=0,"",INDEX(Fixture!$E$1:$E$1140,SMALL(chosenGroupList,(ROW(A44)+1)/2),1)),""))</f>
        <v/>
      </c>
      <c r="E66" s="10"/>
      <c r="F66" s="22"/>
      <c r="G66" s="133" t="str">
        <f>IF(ISODD(ROW()-ROW(startRow)),"", IFERROR(IF(INDEX(Fixture!$G$1:$G$1140,SMALL(chosenGroupList,(ROW(A44)+1)/2),1)=0,"",INDEX(Fixture!$G$1:$G$1140,SMALL(chosenGroupList,(ROW(A44)+1)/2),1)),""))</f>
        <v/>
      </c>
      <c r="H66" s="134" t="str">
        <f>IF(ISODD(ROW()-ROW(startRow)),"", IFERROR(IF(LEN(INDEX(Fixture!$H$1:$H$1140,SMALL(chosenGroupList,(ROW(A44)+1)/2),1))=0,"",INDEX(Fixture!$H$1:$H$1140,SMALL(chosenGroupList,(ROW(A44)+1)/2),1)),""))</f>
        <v/>
      </c>
      <c r="I66" s="135" t="str">
        <f t="shared" si="0"/>
        <v/>
      </c>
      <c r="J66" s="134" t="str">
        <f>IF(ISODD(ROW()-ROW(startRow)),"", IFERROR(IF(LEN(INDEX(Fixture!$J$1:$J$1140,SMALL(chosenGroupList,(ROW(A44)+1)/2),1))=0,"",INDEX(Fixture!$J$1:$J$1140,SMALL(chosenGroupList,(ROW(A44)+1)/2),1)),""))</f>
        <v/>
      </c>
      <c r="K66" s="136" t="str">
        <f>IF(ISODD(ROW()-ROW(startRow)),"", IFERROR(IF(INDEX(Fixture!$K$1:$K$1140,SMALL(chosenGroupList,(ROW(A44)+1)/2),1)=0,"",INDEX(Fixture!$K$1:$K$1140,SMALL(chosenGroupList,(ROW(A44)+1)/2),1)),""))</f>
        <v/>
      </c>
      <c r="L66" s="37"/>
      <c r="M66" s="37"/>
      <c r="N66" s="37"/>
      <c r="O66" s="20"/>
    </row>
    <row r="67" spans="2:15" ht="20.100000000000001" hidden="1" customHeight="1" x14ac:dyDescent="0.25">
      <c r="B67" s="340"/>
      <c r="C67" s="261" t="str">
        <f>IF(ISODD(ROW()-ROW(startRow)),"", IFERROR(IF(INDEX(Fixture!$C$1:$C$1140,SMALL(chosenGroupList,(ROW(A45)+1)/2),1)=0,"",INDEX(Fixture!$C$1:$C$1140,SMALL(chosenGroupList,(ROW(A45)+1)/2),1)),""))</f>
        <v/>
      </c>
      <c r="D67" s="132" t="str">
        <f>IF(ISODD(ROW()-ROW(startRow)),"", IFERROR(IF(INDEX(Fixture!$E$1:$E$1140,SMALL(chosenGroupList,(ROW(A45)+1)/2),1)=0,"",INDEX(Fixture!$E$1:$E$1140,SMALL(chosenGroupList,(ROW(A45)+1)/2),1)),""))</f>
        <v/>
      </c>
      <c r="E67" s="10"/>
      <c r="F67" s="22"/>
      <c r="G67" s="133" t="str">
        <f>IF(ISODD(ROW()-ROW(startRow)),"", IFERROR(IF(INDEX(Fixture!$G$1:$G$1140,SMALL(chosenGroupList,(ROW(A45)+1)/2),1)=0,"",INDEX(Fixture!$G$1:$G$1140,SMALL(chosenGroupList,(ROW(A45)+1)/2),1)),""))</f>
        <v/>
      </c>
      <c r="H67" s="134" t="str">
        <f>IF(ISODD(ROW()-ROW(startRow)),"", IFERROR(IF(LEN(INDEX(Fixture!$H$1:$H$1140,SMALL(chosenGroupList,(ROW(A45)+1)/2),1))=0,"",INDEX(Fixture!$H$1:$H$1140,SMALL(chosenGroupList,(ROW(A45)+1)/2),1)),""))</f>
        <v/>
      </c>
      <c r="I67" s="135" t="str">
        <f t="shared" si="0"/>
        <v/>
      </c>
      <c r="J67" s="134" t="str">
        <f>IF(ISODD(ROW()-ROW(startRow)),"", IFERROR(IF(LEN(INDEX(Fixture!$J$1:$J$1140,SMALL(chosenGroupList,(ROW(A45)+1)/2),1))=0,"",INDEX(Fixture!$J$1:$J$1140,SMALL(chosenGroupList,(ROW(A45)+1)/2),1)),""))</f>
        <v/>
      </c>
      <c r="K67" s="136" t="str">
        <f>IF(ISODD(ROW()-ROW(startRow)),"", IFERROR(IF(INDEX(Fixture!$K$1:$K$1140,SMALL(chosenGroupList,(ROW(A45)+1)/2),1)=0,"",INDEX(Fixture!$K$1:$K$1140,SMALL(chosenGroupList,(ROW(A45)+1)/2),1)),""))</f>
        <v/>
      </c>
      <c r="L67" s="37"/>
      <c r="M67" s="37"/>
      <c r="N67" s="37"/>
      <c r="O67" s="20"/>
    </row>
    <row r="68" spans="2:15" ht="5.0999999999999996" hidden="1" customHeight="1" x14ac:dyDescent="0.25">
      <c r="B68" s="340"/>
      <c r="C68" s="261" t="str">
        <f>IF(ISODD(ROW()-ROW(startRow)),"", IFERROR(IF(INDEX(Fixture!$C$1:$C$1140,SMALL(chosenGroupList,(ROW(A46)+1)/2),1)=0,"",INDEX(Fixture!$C$1:$C$1140,SMALL(chosenGroupList,(ROW(A46)+1)/2),1)),""))</f>
        <v/>
      </c>
      <c r="D68" s="132" t="str">
        <f>IF(ISODD(ROW()-ROW(startRow)),"", IFERROR(IF(INDEX(Fixture!$E$1:$E$1140,SMALL(chosenGroupList,(ROW(A46)+1)/2),1)=0,"",INDEX(Fixture!$E$1:$E$1140,SMALL(chosenGroupList,(ROW(A46)+1)/2),1)),""))</f>
        <v/>
      </c>
      <c r="E68" s="10"/>
      <c r="F68" s="22"/>
      <c r="G68" s="133" t="str">
        <f>IF(ISODD(ROW()-ROW(startRow)),"", IFERROR(IF(INDEX(Fixture!$G$1:$G$1140,SMALL(chosenGroupList,(ROW(A46)+1)/2),1)=0,"",INDEX(Fixture!$G$1:$G$1140,SMALL(chosenGroupList,(ROW(A46)+1)/2),1)),""))</f>
        <v/>
      </c>
      <c r="H68" s="134" t="str">
        <f>IF(ISODD(ROW()-ROW(startRow)),"", IFERROR(IF(LEN(INDEX(Fixture!$H$1:$H$1140,SMALL(chosenGroupList,(ROW(A46)+1)/2),1))=0,"",INDEX(Fixture!$H$1:$H$1140,SMALL(chosenGroupList,(ROW(A46)+1)/2),1)),""))</f>
        <v/>
      </c>
      <c r="I68" s="135" t="str">
        <f t="shared" si="0"/>
        <v/>
      </c>
      <c r="J68" s="134" t="str">
        <f>IF(ISODD(ROW()-ROW(startRow)),"", IFERROR(IF(LEN(INDEX(Fixture!$J$1:$J$1140,SMALL(chosenGroupList,(ROW(A46)+1)/2),1))=0,"",INDEX(Fixture!$J$1:$J$1140,SMALL(chosenGroupList,(ROW(A46)+1)/2),1)),""))</f>
        <v/>
      </c>
      <c r="K68" s="136" t="str">
        <f>IF(ISODD(ROW()-ROW(startRow)),"", IFERROR(IF(INDEX(Fixture!$K$1:$K$1140,SMALL(chosenGroupList,(ROW(A46)+1)/2),1)=0,"",INDEX(Fixture!$K$1:$K$1140,SMALL(chosenGroupList,(ROW(A46)+1)/2),1)),""))</f>
        <v/>
      </c>
      <c r="L68" s="37"/>
      <c r="M68" s="37"/>
      <c r="N68" s="37"/>
      <c r="O68" s="20"/>
    </row>
    <row r="69" spans="2:15" ht="20.100000000000001" hidden="1" customHeight="1" x14ac:dyDescent="0.25">
      <c r="B69" s="340"/>
      <c r="C69" s="261" t="str">
        <f>IF(ISODD(ROW()-ROW(startRow)),"", IFERROR(IF(INDEX(Fixture!$C$1:$C$1140,SMALL(chosenGroupList,(ROW(A47)+1)/2),1)=0,"",INDEX(Fixture!$C$1:$C$1140,SMALL(chosenGroupList,(ROW(A47)+1)/2),1)),""))</f>
        <v/>
      </c>
      <c r="D69" s="132" t="str">
        <f>IF(ISODD(ROW()-ROW(startRow)),"", IFERROR(IF(INDEX(Fixture!$E$1:$E$1140,SMALL(chosenGroupList,(ROW(A47)+1)/2),1)=0,"",INDEX(Fixture!$E$1:$E$1140,SMALL(chosenGroupList,(ROW(A47)+1)/2),1)),""))</f>
        <v/>
      </c>
      <c r="E69" s="10"/>
      <c r="F69" s="22"/>
      <c r="G69" s="133" t="str">
        <f>IF(ISODD(ROW()-ROW(startRow)),"", IFERROR(IF(INDEX(Fixture!$G$1:$G$1140,SMALL(chosenGroupList,(ROW(A47)+1)/2),1)=0,"",INDEX(Fixture!$G$1:$G$1140,SMALL(chosenGroupList,(ROW(A47)+1)/2),1)),""))</f>
        <v/>
      </c>
      <c r="H69" s="134" t="str">
        <f>IF(ISODD(ROW()-ROW(startRow)),"", IFERROR(IF(LEN(INDEX(Fixture!$H$1:$H$1140,SMALL(chosenGroupList,(ROW(A47)+1)/2),1))=0,"",INDEX(Fixture!$H$1:$H$1140,SMALL(chosenGroupList,(ROW(A47)+1)/2),1)),""))</f>
        <v/>
      </c>
      <c r="I69" s="135" t="str">
        <f t="shared" si="0"/>
        <v/>
      </c>
      <c r="J69" s="134" t="str">
        <f>IF(ISODD(ROW()-ROW(startRow)),"", IFERROR(IF(LEN(INDEX(Fixture!$J$1:$J$1140,SMALL(chosenGroupList,(ROW(A47)+1)/2),1))=0,"",INDEX(Fixture!$J$1:$J$1140,SMALL(chosenGroupList,(ROW(A47)+1)/2),1)),""))</f>
        <v/>
      </c>
      <c r="K69" s="136" t="str">
        <f>IF(ISODD(ROW()-ROW(startRow)),"", IFERROR(IF(INDEX(Fixture!$K$1:$K$1140,SMALL(chosenGroupList,(ROW(A47)+1)/2),1)=0,"",INDEX(Fixture!$K$1:$K$1140,SMALL(chosenGroupList,(ROW(A47)+1)/2),1)),""))</f>
        <v/>
      </c>
      <c r="L69" s="37"/>
      <c r="M69" s="37"/>
      <c r="N69" s="37"/>
      <c r="O69" s="20"/>
    </row>
    <row r="70" spans="2:15" ht="5.0999999999999996" hidden="1" customHeight="1" x14ac:dyDescent="0.25">
      <c r="B70" s="340"/>
      <c r="C70" s="261" t="str">
        <f>IF(ISODD(ROW()-ROW(startRow)),"", IFERROR(IF(INDEX(Fixture!$C$1:$C$1140,SMALL(chosenGroupList,(ROW(A48)+1)/2),1)=0,"",INDEX(Fixture!$C$1:$C$1140,SMALL(chosenGroupList,(ROW(A48)+1)/2),1)),""))</f>
        <v/>
      </c>
      <c r="D70" s="132" t="str">
        <f>IF(ISODD(ROW()-ROW(startRow)),"", IFERROR(IF(INDEX(Fixture!$E$1:$E$1140,SMALL(chosenGroupList,(ROW(A48)+1)/2),1)=0,"",INDEX(Fixture!$E$1:$E$1140,SMALL(chosenGroupList,(ROW(A48)+1)/2),1)),""))</f>
        <v/>
      </c>
      <c r="E70" s="10"/>
      <c r="F70" s="22"/>
      <c r="G70" s="133" t="str">
        <f>IF(ISODD(ROW()-ROW(startRow)),"", IFERROR(IF(INDEX(Fixture!$G$1:$G$1140,SMALL(chosenGroupList,(ROW(A48)+1)/2),1)=0,"",INDEX(Fixture!$G$1:$G$1140,SMALL(chosenGroupList,(ROW(A48)+1)/2),1)),""))</f>
        <v/>
      </c>
      <c r="H70" s="134" t="str">
        <f>IF(ISODD(ROW()-ROW(startRow)),"", IFERROR(IF(LEN(INDEX(Fixture!$H$1:$H$1140,SMALL(chosenGroupList,(ROW(A48)+1)/2),1))=0,"",INDEX(Fixture!$H$1:$H$1140,SMALL(chosenGroupList,(ROW(A48)+1)/2),1)),""))</f>
        <v/>
      </c>
      <c r="I70" s="135" t="str">
        <f t="shared" si="0"/>
        <v/>
      </c>
      <c r="J70" s="134" t="str">
        <f>IF(ISODD(ROW()-ROW(startRow)),"", IFERROR(IF(LEN(INDEX(Fixture!$J$1:$J$1140,SMALL(chosenGroupList,(ROW(A48)+1)/2),1))=0,"",INDEX(Fixture!$J$1:$J$1140,SMALL(chosenGroupList,(ROW(A48)+1)/2),1)),""))</f>
        <v/>
      </c>
      <c r="K70" s="136" t="str">
        <f>IF(ISODD(ROW()-ROW(startRow)),"", IFERROR(IF(INDEX(Fixture!$K$1:$K$1140,SMALL(chosenGroupList,(ROW(A48)+1)/2),1)=0,"",INDEX(Fixture!$K$1:$K$1140,SMALL(chosenGroupList,(ROW(A48)+1)/2),1)),""))</f>
        <v/>
      </c>
      <c r="L70" s="37"/>
      <c r="M70" s="37"/>
      <c r="N70" s="37"/>
      <c r="O70" s="20"/>
    </row>
    <row r="71" spans="2:15" ht="20.100000000000001" hidden="1" customHeight="1" x14ac:dyDescent="0.25">
      <c r="B71" s="340"/>
      <c r="C71" s="261" t="str">
        <f>IF(ISODD(ROW()-ROW(startRow)),"", IFERROR(IF(INDEX(Fixture!$C$1:$C$1140,SMALL(chosenGroupList,(ROW(A49)+1)/2),1)=0,"",INDEX(Fixture!$C$1:$C$1140,SMALL(chosenGroupList,(ROW(A49)+1)/2),1)),""))</f>
        <v/>
      </c>
      <c r="D71" s="132" t="str">
        <f>IF(ISODD(ROW()-ROW(startRow)),"", IFERROR(IF(INDEX(Fixture!$E$1:$E$1140,SMALL(chosenGroupList,(ROW(A49)+1)/2),1)=0,"",INDEX(Fixture!$E$1:$E$1140,SMALL(chosenGroupList,(ROW(A49)+1)/2),1)),""))</f>
        <v/>
      </c>
      <c r="E71" s="10"/>
      <c r="F71" s="22"/>
      <c r="G71" s="133" t="str">
        <f>IF(ISODD(ROW()-ROW(startRow)),"", IFERROR(IF(INDEX(Fixture!$G$1:$G$1140,SMALL(chosenGroupList,(ROW(A49)+1)/2),1)=0,"",INDEX(Fixture!$G$1:$G$1140,SMALL(chosenGroupList,(ROW(A49)+1)/2),1)),""))</f>
        <v/>
      </c>
      <c r="H71" s="134" t="str">
        <f>IF(ISODD(ROW()-ROW(startRow)),"", IFERROR(IF(LEN(INDEX(Fixture!$H$1:$H$1140,SMALL(chosenGroupList,(ROW(A49)+1)/2),1))=0,"",INDEX(Fixture!$H$1:$H$1140,SMALL(chosenGroupList,(ROW(A49)+1)/2),1)),""))</f>
        <v/>
      </c>
      <c r="I71" s="135" t="str">
        <f t="shared" si="0"/>
        <v/>
      </c>
      <c r="J71" s="134" t="str">
        <f>IF(ISODD(ROW()-ROW(startRow)),"", IFERROR(IF(LEN(INDEX(Fixture!$J$1:$J$1140,SMALL(chosenGroupList,(ROW(A49)+1)/2),1))=0,"",INDEX(Fixture!$J$1:$J$1140,SMALL(chosenGroupList,(ROW(A49)+1)/2),1)),""))</f>
        <v/>
      </c>
      <c r="K71" s="136" t="str">
        <f>IF(ISODD(ROW()-ROW(startRow)),"", IFERROR(IF(INDEX(Fixture!$K$1:$K$1140,SMALL(chosenGroupList,(ROW(A49)+1)/2),1)=0,"",INDEX(Fixture!$K$1:$K$1140,SMALL(chosenGroupList,(ROW(A49)+1)/2),1)),""))</f>
        <v/>
      </c>
      <c r="L71" s="37"/>
      <c r="M71" s="37"/>
      <c r="N71" s="37"/>
      <c r="O71" s="20"/>
    </row>
    <row r="72" spans="2:15" ht="5.0999999999999996" hidden="1" customHeight="1" x14ac:dyDescent="0.25">
      <c r="B72" s="340"/>
      <c r="C72" s="261" t="str">
        <f>IF(ISODD(ROW()-ROW(startRow)),"", IFERROR(IF(INDEX(Fixture!$C$1:$C$1140,SMALL(chosenGroupList,(ROW(A50)+1)/2),1)=0,"",INDEX(Fixture!$C$1:$C$1140,SMALL(chosenGroupList,(ROW(A50)+1)/2),1)),""))</f>
        <v/>
      </c>
      <c r="D72" s="132" t="str">
        <f>IF(ISODD(ROW()-ROW(startRow)),"", IFERROR(IF(INDEX(Fixture!$E$1:$E$1140,SMALL(chosenGroupList,(ROW(A50)+1)/2),1)=0,"",INDEX(Fixture!$E$1:$E$1140,SMALL(chosenGroupList,(ROW(A50)+1)/2),1)),""))</f>
        <v/>
      </c>
      <c r="E72" s="10"/>
      <c r="F72" s="22"/>
      <c r="G72" s="133" t="str">
        <f>IF(ISODD(ROW()-ROW(startRow)),"", IFERROR(IF(INDEX(Fixture!$G$1:$G$1140,SMALL(chosenGroupList,(ROW(A50)+1)/2),1)=0,"",INDEX(Fixture!$G$1:$G$1140,SMALL(chosenGroupList,(ROW(A50)+1)/2),1)),""))</f>
        <v/>
      </c>
      <c r="H72" s="134" t="str">
        <f>IF(ISODD(ROW()-ROW(startRow)),"", IFERROR(IF(LEN(INDEX(Fixture!$H$1:$H$1140,SMALL(chosenGroupList,(ROW(A50)+1)/2),1))=0,"",INDEX(Fixture!$H$1:$H$1140,SMALL(chosenGroupList,(ROW(A50)+1)/2),1)),""))</f>
        <v/>
      </c>
      <c r="I72" s="135" t="str">
        <f t="shared" si="0"/>
        <v/>
      </c>
      <c r="J72" s="134" t="str">
        <f>IF(ISODD(ROW()-ROW(startRow)),"", IFERROR(IF(LEN(INDEX(Fixture!$J$1:$J$1140,SMALL(chosenGroupList,(ROW(A50)+1)/2),1))=0,"",INDEX(Fixture!$J$1:$J$1140,SMALL(chosenGroupList,(ROW(A50)+1)/2),1)),""))</f>
        <v/>
      </c>
      <c r="K72" s="136" t="str">
        <f>IF(ISODD(ROW()-ROW(startRow)),"", IFERROR(IF(INDEX(Fixture!$K$1:$K$1140,SMALL(chosenGroupList,(ROW(A50)+1)/2),1)=0,"",INDEX(Fixture!$K$1:$K$1140,SMALL(chosenGroupList,(ROW(A50)+1)/2),1)),""))</f>
        <v/>
      </c>
      <c r="L72" s="37"/>
      <c r="M72" s="37"/>
      <c r="N72" s="37"/>
      <c r="O72" s="20"/>
    </row>
    <row r="73" spans="2:15" ht="20.100000000000001" hidden="1" customHeight="1" x14ac:dyDescent="0.25">
      <c r="B73" s="340"/>
      <c r="C73" s="261" t="str">
        <f>IF(ISODD(ROW()-ROW(startRow)),"", IFERROR(IF(INDEX(Fixture!$C$1:$C$1140,SMALL(chosenGroupList,(ROW(A51)+1)/2),1)=0,"",INDEX(Fixture!$C$1:$C$1140,SMALL(chosenGroupList,(ROW(A51)+1)/2),1)),""))</f>
        <v/>
      </c>
      <c r="D73" s="132" t="str">
        <f>IF(ISODD(ROW()-ROW(startRow)),"", IFERROR(IF(INDEX(Fixture!$E$1:$E$1140,SMALL(chosenGroupList,(ROW(A51)+1)/2),1)=0,"",INDEX(Fixture!$E$1:$E$1140,SMALL(chosenGroupList,(ROW(A51)+1)/2),1)),""))</f>
        <v/>
      </c>
      <c r="E73" s="10"/>
      <c r="F73" s="22"/>
      <c r="G73" s="133" t="str">
        <f>IF(ISODD(ROW()-ROW(startRow)),"", IFERROR(IF(INDEX(Fixture!$G$1:$G$1140,SMALL(chosenGroupList,(ROW(A51)+1)/2),1)=0,"",INDEX(Fixture!$G$1:$G$1140,SMALL(chosenGroupList,(ROW(A51)+1)/2),1)),""))</f>
        <v/>
      </c>
      <c r="H73" s="134" t="str">
        <f>IF(ISODD(ROW()-ROW(startRow)),"", IFERROR(IF(LEN(INDEX(Fixture!$H$1:$H$1140,SMALL(chosenGroupList,(ROW(A51)+1)/2),1))=0,"",INDEX(Fixture!$H$1:$H$1140,SMALL(chosenGroupList,(ROW(A51)+1)/2),1)),""))</f>
        <v/>
      </c>
      <c r="I73" s="135" t="str">
        <f t="shared" si="0"/>
        <v/>
      </c>
      <c r="J73" s="134" t="str">
        <f>IF(ISODD(ROW()-ROW(startRow)),"", IFERROR(IF(LEN(INDEX(Fixture!$J$1:$J$1140,SMALL(chosenGroupList,(ROW(A51)+1)/2),1))=0,"",INDEX(Fixture!$J$1:$J$1140,SMALL(chosenGroupList,(ROW(A51)+1)/2),1)),""))</f>
        <v/>
      </c>
      <c r="K73" s="136" t="str">
        <f>IF(ISODD(ROW()-ROW(startRow)),"", IFERROR(IF(INDEX(Fixture!$K$1:$K$1140,SMALL(chosenGroupList,(ROW(A51)+1)/2),1)=0,"",INDEX(Fixture!$K$1:$K$1140,SMALL(chosenGroupList,(ROW(A51)+1)/2),1)),""))</f>
        <v/>
      </c>
      <c r="L73" s="37"/>
      <c r="M73" s="37"/>
      <c r="N73" s="37"/>
      <c r="O73" s="20"/>
    </row>
    <row r="74" spans="2:15" ht="5.0999999999999996" hidden="1" customHeight="1" x14ac:dyDescent="0.25">
      <c r="B74" s="340"/>
      <c r="C74" s="261" t="str">
        <f>IF(ISODD(ROW()-ROW(startRow)),"", IFERROR(IF(INDEX(Fixture!$C$1:$C$1140,SMALL(chosenGroupList,(ROW(A52)+1)/2),1)=0,"",INDEX(Fixture!$C$1:$C$1140,SMALL(chosenGroupList,(ROW(A52)+1)/2),1)),""))</f>
        <v/>
      </c>
      <c r="D74" s="132" t="str">
        <f>IF(ISODD(ROW()-ROW(startRow)),"", IFERROR(IF(INDEX(Fixture!$E$1:$E$1140,SMALL(chosenGroupList,(ROW(A52)+1)/2),1)=0,"",INDEX(Fixture!$E$1:$E$1140,SMALL(chosenGroupList,(ROW(A52)+1)/2),1)),""))</f>
        <v/>
      </c>
      <c r="E74" s="10"/>
      <c r="F74" s="22"/>
      <c r="G74" s="133" t="str">
        <f>IF(ISODD(ROW()-ROW(startRow)),"", IFERROR(IF(INDEX(Fixture!$G$1:$G$1140,SMALL(chosenGroupList,(ROW(A52)+1)/2),1)=0,"",INDEX(Fixture!$G$1:$G$1140,SMALL(chosenGroupList,(ROW(A52)+1)/2),1)),""))</f>
        <v/>
      </c>
      <c r="H74" s="134" t="str">
        <f>IF(ISODD(ROW()-ROW(startRow)),"", IFERROR(IF(LEN(INDEX(Fixture!$H$1:$H$1140,SMALL(chosenGroupList,(ROW(A52)+1)/2),1))=0,"",INDEX(Fixture!$H$1:$H$1140,SMALL(chosenGroupList,(ROW(A52)+1)/2),1)),""))</f>
        <v/>
      </c>
      <c r="I74" s="135" t="str">
        <f t="shared" si="0"/>
        <v/>
      </c>
      <c r="J74" s="134" t="str">
        <f>IF(ISODD(ROW()-ROW(startRow)),"", IFERROR(IF(LEN(INDEX(Fixture!$J$1:$J$1140,SMALL(chosenGroupList,(ROW(A52)+1)/2),1))=0,"",INDEX(Fixture!$J$1:$J$1140,SMALL(chosenGroupList,(ROW(A52)+1)/2),1)),""))</f>
        <v/>
      </c>
      <c r="K74" s="136" t="str">
        <f>IF(ISODD(ROW()-ROW(startRow)),"", IFERROR(IF(INDEX(Fixture!$K$1:$K$1140,SMALL(chosenGroupList,(ROW(A52)+1)/2),1)=0,"",INDEX(Fixture!$K$1:$K$1140,SMALL(chosenGroupList,(ROW(A52)+1)/2),1)),""))</f>
        <v/>
      </c>
      <c r="L74" s="37"/>
      <c r="M74" s="37"/>
      <c r="N74" s="37"/>
      <c r="O74" s="20"/>
    </row>
    <row r="75" spans="2:15" ht="20.100000000000001" hidden="1" customHeight="1" x14ac:dyDescent="0.25">
      <c r="B75" s="340"/>
      <c r="C75" s="261" t="str">
        <f>IF(ISODD(ROW()-ROW(startRow)),"", IFERROR(IF(INDEX(Fixture!$C$1:$C$1140,SMALL(chosenGroupList,(ROW(A53)+1)/2),1)=0,"",INDEX(Fixture!$C$1:$C$1140,SMALL(chosenGroupList,(ROW(A53)+1)/2),1)),""))</f>
        <v/>
      </c>
      <c r="D75" s="132" t="str">
        <f>IF(ISODD(ROW()-ROW(startRow)),"", IFERROR(IF(INDEX(Fixture!$E$1:$E$1140,SMALL(chosenGroupList,(ROW(A53)+1)/2),1)=0,"",INDEX(Fixture!$E$1:$E$1140,SMALL(chosenGroupList,(ROW(A53)+1)/2),1)),""))</f>
        <v/>
      </c>
      <c r="E75" s="10"/>
      <c r="F75" s="22"/>
      <c r="G75" s="133" t="str">
        <f>IF(ISODD(ROW()-ROW(startRow)),"", IFERROR(IF(INDEX(Fixture!$G$1:$G$1140,SMALL(chosenGroupList,(ROW(A53)+1)/2),1)=0,"",INDEX(Fixture!$G$1:$G$1140,SMALL(chosenGroupList,(ROW(A53)+1)/2),1)),""))</f>
        <v/>
      </c>
      <c r="H75" s="134" t="str">
        <f>IF(ISODD(ROW()-ROW(startRow)),"", IFERROR(IF(LEN(INDEX(Fixture!$H$1:$H$1140,SMALL(chosenGroupList,(ROW(A53)+1)/2),1))=0,"",INDEX(Fixture!$H$1:$H$1140,SMALL(chosenGroupList,(ROW(A53)+1)/2),1)),""))</f>
        <v/>
      </c>
      <c r="I75" s="135" t="str">
        <f t="shared" si="0"/>
        <v/>
      </c>
      <c r="J75" s="134" t="str">
        <f>IF(ISODD(ROW()-ROW(startRow)),"", IFERROR(IF(LEN(INDEX(Fixture!$J$1:$J$1140,SMALL(chosenGroupList,(ROW(A53)+1)/2),1))=0,"",INDEX(Fixture!$J$1:$J$1140,SMALL(chosenGroupList,(ROW(A53)+1)/2),1)),""))</f>
        <v/>
      </c>
      <c r="K75" s="136" t="str">
        <f>IF(ISODD(ROW()-ROW(startRow)),"", IFERROR(IF(INDEX(Fixture!$K$1:$K$1140,SMALL(chosenGroupList,(ROW(A53)+1)/2),1)=0,"",INDEX(Fixture!$K$1:$K$1140,SMALL(chosenGroupList,(ROW(A53)+1)/2),1)),""))</f>
        <v/>
      </c>
      <c r="L75" s="37"/>
      <c r="M75" s="37"/>
      <c r="N75" s="37"/>
      <c r="O75" s="20"/>
    </row>
    <row r="76" spans="2:15" ht="5.0999999999999996" hidden="1" customHeight="1" x14ac:dyDescent="0.25">
      <c r="B76" s="340"/>
      <c r="C76" s="261" t="str">
        <f>IF(ISODD(ROW()-ROW(startRow)),"", IFERROR(IF(INDEX(Fixture!$C$1:$C$1140,SMALL(chosenGroupList,(ROW(A54)+1)/2),1)=0,"",INDEX(Fixture!$C$1:$C$1140,SMALL(chosenGroupList,(ROW(A54)+1)/2),1)),""))</f>
        <v/>
      </c>
      <c r="D76" s="132" t="str">
        <f>IF(ISODD(ROW()-ROW(startRow)),"", IFERROR(IF(INDEX(Fixture!$E$1:$E$1140,SMALL(chosenGroupList,(ROW(A54)+1)/2),1)=0,"",INDEX(Fixture!$E$1:$E$1140,SMALL(chosenGroupList,(ROW(A54)+1)/2),1)),""))</f>
        <v/>
      </c>
      <c r="E76" s="10"/>
      <c r="F76" s="22"/>
      <c r="G76" s="133" t="str">
        <f>IF(ISODD(ROW()-ROW(startRow)),"", IFERROR(IF(INDEX(Fixture!$G$1:$G$1140,SMALL(chosenGroupList,(ROW(A54)+1)/2),1)=0,"",INDEX(Fixture!$G$1:$G$1140,SMALL(chosenGroupList,(ROW(A54)+1)/2),1)),""))</f>
        <v/>
      </c>
      <c r="H76" s="134" t="str">
        <f>IF(ISODD(ROW()-ROW(startRow)),"", IFERROR(IF(LEN(INDEX(Fixture!$H$1:$H$1140,SMALL(chosenGroupList,(ROW(A54)+1)/2),1))=0,"",INDEX(Fixture!$H$1:$H$1140,SMALL(chosenGroupList,(ROW(A54)+1)/2),1)),""))</f>
        <v/>
      </c>
      <c r="I76" s="135" t="str">
        <f t="shared" si="0"/>
        <v/>
      </c>
      <c r="J76" s="134" t="str">
        <f>IF(ISODD(ROW()-ROW(startRow)),"", IFERROR(IF(LEN(INDEX(Fixture!$J$1:$J$1140,SMALL(chosenGroupList,(ROW(A54)+1)/2),1))=0,"",INDEX(Fixture!$J$1:$J$1140,SMALL(chosenGroupList,(ROW(A54)+1)/2),1)),""))</f>
        <v/>
      </c>
      <c r="K76" s="136" t="str">
        <f>IF(ISODD(ROW()-ROW(startRow)),"", IFERROR(IF(INDEX(Fixture!$K$1:$K$1140,SMALL(chosenGroupList,(ROW(A54)+1)/2),1)=0,"",INDEX(Fixture!$K$1:$K$1140,SMALL(chosenGroupList,(ROW(A54)+1)/2),1)),""))</f>
        <v/>
      </c>
      <c r="L76" s="37"/>
      <c r="M76" s="37"/>
      <c r="N76" s="37"/>
      <c r="O76" s="20"/>
    </row>
    <row r="77" spans="2:15" ht="20.100000000000001" hidden="1" customHeight="1" x14ac:dyDescent="0.25">
      <c r="B77" s="340"/>
      <c r="C77" s="261" t="str">
        <f>IF(ISODD(ROW()-ROW(startRow)),"", IFERROR(IF(INDEX(Fixture!$C$1:$C$1140,SMALL(chosenGroupList,(ROW(A55)+1)/2),1)=0,"",INDEX(Fixture!$C$1:$C$1140,SMALL(chosenGroupList,(ROW(A55)+1)/2),1)),""))</f>
        <v/>
      </c>
      <c r="D77" s="132" t="str">
        <f>IF(ISODD(ROW()-ROW(startRow)),"", IFERROR(IF(INDEX(Fixture!$E$1:$E$1140,SMALL(chosenGroupList,(ROW(A55)+1)/2),1)=0,"",INDEX(Fixture!$E$1:$E$1140,SMALL(chosenGroupList,(ROW(A55)+1)/2),1)),""))</f>
        <v/>
      </c>
      <c r="E77" s="10"/>
      <c r="F77" s="22"/>
      <c r="G77" s="133" t="str">
        <f>IF(ISODD(ROW()-ROW(startRow)),"", IFERROR(IF(INDEX(Fixture!$G$1:$G$1140,SMALL(chosenGroupList,(ROW(A55)+1)/2),1)=0,"",INDEX(Fixture!$G$1:$G$1140,SMALL(chosenGroupList,(ROW(A55)+1)/2),1)),""))</f>
        <v/>
      </c>
      <c r="H77" s="134" t="str">
        <f>IF(ISODD(ROW()-ROW(startRow)),"", IFERROR(IF(LEN(INDEX(Fixture!$H$1:$H$1140,SMALL(chosenGroupList,(ROW(A55)+1)/2),1))=0,"",INDEX(Fixture!$H$1:$H$1140,SMALL(chosenGroupList,(ROW(A55)+1)/2),1)),""))</f>
        <v/>
      </c>
      <c r="I77" s="135" t="str">
        <f t="shared" si="0"/>
        <v/>
      </c>
      <c r="J77" s="134" t="str">
        <f>IF(ISODD(ROW()-ROW(startRow)),"", IFERROR(IF(LEN(INDEX(Fixture!$J$1:$J$1140,SMALL(chosenGroupList,(ROW(A55)+1)/2),1))=0,"",INDEX(Fixture!$J$1:$J$1140,SMALL(chosenGroupList,(ROW(A55)+1)/2),1)),""))</f>
        <v/>
      </c>
      <c r="K77" s="136" t="str">
        <f>IF(ISODD(ROW()-ROW(startRow)),"", IFERROR(IF(INDEX(Fixture!$K$1:$K$1140,SMALL(chosenGroupList,(ROW(A55)+1)/2),1)=0,"",INDEX(Fixture!$K$1:$K$1140,SMALL(chosenGroupList,(ROW(A55)+1)/2),1)),""))</f>
        <v/>
      </c>
      <c r="L77" s="37"/>
      <c r="M77" s="37"/>
      <c r="N77" s="37"/>
      <c r="O77" s="20"/>
    </row>
    <row r="78" spans="2:15" ht="5.0999999999999996" hidden="1" customHeight="1" x14ac:dyDescent="0.25">
      <c r="B78" s="340"/>
      <c r="C78" s="261" t="str">
        <f>IF(ISODD(ROW()-ROW(startRow)),"", IFERROR(IF(INDEX(Fixture!$C$1:$C$1140,SMALL(chosenGroupList,(ROW(A56)+1)/2),1)=0,"",INDEX(Fixture!$C$1:$C$1140,SMALL(chosenGroupList,(ROW(A56)+1)/2),1)),""))</f>
        <v/>
      </c>
      <c r="D78" s="132" t="str">
        <f>IF(ISODD(ROW()-ROW(startRow)),"", IFERROR(IF(INDEX(Fixture!$E$1:$E$1140,SMALL(chosenGroupList,(ROW(A56)+1)/2),1)=0,"",INDEX(Fixture!$E$1:$E$1140,SMALL(chosenGroupList,(ROW(A56)+1)/2),1)),""))</f>
        <v/>
      </c>
      <c r="E78" s="10"/>
      <c r="F78" s="22"/>
      <c r="G78" s="133" t="str">
        <f>IF(ISODD(ROW()-ROW(startRow)),"", IFERROR(IF(INDEX(Fixture!$G$1:$G$1140,SMALL(chosenGroupList,(ROW(A56)+1)/2),1)=0,"",INDEX(Fixture!$G$1:$G$1140,SMALL(chosenGroupList,(ROW(A56)+1)/2),1)),""))</f>
        <v/>
      </c>
      <c r="H78" s="134" t="str">
        <f>IF(ISODD(ROW()-ROW(startRow)),"", IFERROR(IF(LEN(INDEX(Fixture!$H$1:$H$1140,SMALL(chosenGroupList,(ROW(A56)+1)/2),1))=0,"",INDEX(Fixture!$H$1:$H$1140,SMALL(chosenGroupList,(ROW(A56)+1)/2),1)),""))</f>
        <v/>
      </c>
      <c r="I78" s="135" t="str">
        <f t="shared" si="0"/>
        <v/>
      </c>
      <c r="J78" s="134" t="str">
        <f>IF(ISODD(ROW()-ROW(startRow)),"", IFERROR(IF(LEN(INDEX(Fixture!$J$1:$J$1140,SMALL(chosenGroupList,(ROW(A56)+1)/2),1))=0,"",INDEX(Fixture!$J$1:$J$1140,SMALL(chosenGroupList,(ROW(A56)+1)/2),1)),""))</f>
        <v/>
      </c>
      <c r="K78" s="136" t="str">
        <f>IF(ISODD(ROW()-ROW(startRow)),"", IFERROR(IF(INDEX(Fixture!$K$1:$K$1140,SMALL(chosenGroupList,(ROW(A56)+1)/2),1)=0,"",INDEX(Fixture!$K$1:$K$1140,SMALL(chosenGroupList,(ROW(A56)+1)/2),1)),""))</f>
        <v/>
      </c>
      <c r="L78" s="37"/>
      <c r="M78" s="37"/>
      <c r="N78" s="37"/>
      <c r="O78" s="20"/>
    </row>
    <row r="79" spans="2:15" ht="20.100000000000001" hidden="1" customHeight="1" x14ac:dyDescent="0.25">
      <c r="B79" s="340"/>
      <c r="C79" s="261" t="str">
        <f>IF(ISODD(ROW()-ROW(startRow)),"", IFERROR(IF(INDEX(Fixture!$C$1:$C$1140,SMALL(chosenGroupList,(ROW(A57)+1)/2),1)=0,"",INDEX(Fixture!$C$1:$C$1140,SMALL(chosenGroupList,(ROW(A57)+1)/2),1)),""))</f>
        <v/>
      </c>
      <c r="D79" s="132" t="str">
        <f>IF(ISODD(ROW()-ROW(startRow)),"", IFERROR(IF(INDEX(Fixture!$E$1:$E$1140,SMALL(chosenGroupList,(ROW(A57)+1)/2),1)=0,"",INDEX(Fixture!$E$1:$E$1140,SMALL(chosenGroupList,(ROW(A57)+1)/2),1)),""))</f>
        <v/>
      </c>
      <c r="E79" s="10"/>
      <c r="F79" s="22"/>
      <c r="G79" s="133" t="str">
        <f>IF(ISODD(ROW()-ROW(startRow)),"", IFERROR(IF(INDEX(Fixture!$G$1:$G$1140,SMALL(chosenGroupList,(ROW(A57)+1)/2),1)=0,"",INDEX(Fixture!$G$1:$G$1140,SMALL(chosenGroupList,(ROW(A57)+1)/2),1)),""))</f>
        <v/>
      </c>
      <c r="H79" s="134" t="str">
        <f>IF(ISODD(ROW()-ROW(startRow)),"", IFERROR(IF(LEN(INDEX(Fixture!$H$1:$H$1140,SMALL(chosenGroupList,(ROW(A57)+1)/2),1))=0,"",INDEX(Fixture!$H$1:$H$1140,SMALL(chosenGroupList,(ROW(A57)+1)/2),1)),""))</f>
        <v/>
      </c>
      <c r="I79" s="135" t="str">
        <f t="shared" si="0"/>
        <v/>
      </c>
      <c r="J79" s="134" t="str">
        <f>IF(ISODD(ROW()-ROW(startRow)),"", IFERROR(IF(LEN(INDEX(Fixture!$J$1:$J$1140,SMALL(chosenGroupList,(ROW(A57)+1)/2),1))=0,"",INDEX(Fixture!$J$1:$J$1140,SMALL(chosenGroupList,(ROW(A57)+1)/2),1)),""))</f>
        <v/>
      </c>
      <c r="K79" s="136" t="str">
        <f>IF(ISODD(ROW()-ROW(startRow)),"", IFERROR(IF(INDEX(Fixture!$K$1:$K$1140,SMALL(chosenGroupList,(ROW(A57)+1)/2),1)=0,"",INDEX(Fixture!$K$1:$K$1140,SMALL(chosenGroupList,(ROW(A57)+1)/2),1)),""))</f>
        <v/>
      </c>
      <c r="L79" s="37"/>
      <c r="M79" s="37"/>
      <c r="N79" s="37"/>
      <c r="O79" s="20"/>
    </row>
    <row r="80" spans="2:15" ht="5.0999999999999996" hidden="1" customHeight="1" x14ac:dyDescent="0.25">
      <c r="B80" s="340"/>
      <c r="C80" s="261" t="str">
        <f>IF(ISODD(ROW()-ROW(startRow)),"", IFERROR(IF(INDEX(Fixture!$C$1:$C$1140,SMALL(chosenGroupList,(ROW(A58)+1)/2),1)=0,"",INDEX(Fixture!$C$1:$C$1140,SMALL(chosenGroupList,(ROW(A58)+1)/2),1)),""))</f>
        <v/>
      </c>
      <c r="D80" s="132" t="str">
        <f>IF(ISODD(ROW()-ROW(startRow)),"", IFERROR(IF(INDEX(Fixture!$E$1:$E$1140,SMALL(chosenGroupList,(ROW(A58)+1)/2),1)=0,"",INDEX(Fixture!$E$1:$E$1140,SMALL(chosenGroupList,(ROW(A58)+1)/2),1)),""))</f>
        <v/>
      </c>
      <c r="E80" s="10"/>
      <c r="F80" s="22"/>
      <c r="G80" s="133" t="str">
        <f>IF(ISODD(ROW()-ROW(startRow)),"", IFERROR(IF(INDEX(Fixture!$G$1:$G$1140,SMALL(chosenGroupList,(ROW(A58)+1)/2),1)=0,"",INDEX(Fixture!$G$1:$G$1140,SMALL(chosenGroupList,(ROW(A58)+1)/2),1)),""))</f>
        <v/>
      </c>
      <c r="H80" s="134" t="str">
        <f>IF(ISODD(ROW()-ROW(startRow)),"", IFERROR(IF(LEN(INDEX(Fixture!$H$1:$H$1140,SMALL(chosenGroupList,(ROW(A58)+1)/2),1))=0,"",INDEX(Fixture!$H$1:$H$1140,SMALL(chosenGroupList,(ROW(A58)+1)/2),1)),""))</f>
        <v/>
      </c>
      <c r="I80" s="135" t="str">
        <f t="shared" si="0"/>
        <v/>
      </c>
      <c r="J80" s="134" t="str">
        <f>IF(ISODD(ROW()-ROW(startRow)),"", IFERROR(IF(LEN(INDEX(Fixture!$J$1:$J$1140,SMALL(chosenGroupList,(ROW(A58)+1)/2),1))=0,"",INDEX(Fixture!$J$1:$J$1140,SMALL(chosenGroupList,(ROW(A58)+1)/2),1)),""))</f>
        <v/>
      </c>
      <c r="K80" s="136" t="str">
        <f>IF(ISODD(ROW()-ROW(startRow)),"", IFERROR(IF(INDEX(Fixture!$K$1:$K$1140,SMALL(chosenGroupList,(ROW(A58)+1)/2),1)=0,"",INDEX(Fixture!$K$1:$K$1140,SMALL(chosenGroupList,(ROW(A58)+1)/2),1)),""))</f>
        <v/>
      </c>
      <c r="L80" s="37"/>
      <c r="M80" s="37"/>
      <c r="N80" s="37"/>
      <c r="O80" s="20"/>
    </row>
    <row r="81" spans="2:15" ht="20.100000000000001" hidden="1" customHeight="1" x14ac:dyDescent="0.25">
      <c r="B81" s="340"/>
      <c r="C81" s="261" t="str">
        <f>IF(ISODD(ROW()-ROW(startRow)),"", IFERROR(IF(INDEX(Fixture!$C$1:$C$1140,SMALL(chosenGroupList,(ROW(A59)+1)/2),1)=0,"",INDEX(Fixture!$C$1:$C$1140,SMALL(chosenGroupList,(ROW(A59)+1)/2),1)),""))</f>
        <v/>
      </c>
      <c r="D81" s="132" t="str">
        <f>IF(ISODD(ROW()-ROW(startRow)),"", IFERROR(IF(INDEX(Fixture!$E$1:$E$1140,SMALL(chosenGroupList,(ROW(A59)+1)/2),1)=0,"",INDEX(Fixture!$E$1:$E$1140,SMALL(chosenGroupList,(ROW(A59)+1)/2),1)),""))</f>
        <v/>
      </c>
      <c r="E81" s="10"/>
      <c r="F81" s="22"/>
      <c r="G81" s="133" t="str">
        <f>IF(ISODD(ROW()-ROW(startRow)),"", IFERROR(IF(INDEX(Fixture!$G$1:$G$1140,SMALL(chosenGroupList,(ROW(A59)+1)/2),1)=0,"",INDEX(Fixture!$G$1:$G$1140,SMALL(chosenGroupList,(ROW(A59)+1)/2),1)),""))</f>
        <v/>
      </c>
      <c r="H81" s="134" t="str">
        <f>IF(ISODD(ROW()-ROW(startRow)),"", IFERROR(IF(LEN(INDEX(Fixture!$H$1:$H$1140,SMALL(chosenGroupList,(ROW(A59)+1)/2),1))=0,"",INDEX(Fixture!$H$1:$H$1140,SMALL(chosenGroupList,(ROW(A59)+1)/2),1)),""))</f>
        <v/>
      </c>
      <c r="I81" s="135" t="str">
        <f t="shared" si="0"/>
        <v/>
      </c>
      <c r="J81" s="134" t="str">
        <f>IF(ISODD(ROW()-ROW(startRow)),"", IFERROR(IF(LEN(INDEX(Fixture!$J$1:$J$1140,SMALL(chosenGroupList,(ROW(A59)+1)/2),1))=0,"",INDEX(Fixture!$J$1:$J$1140,SMALL(chosenGroupList,(ROW(A59)+1)/2),1)),""))</f>
        <v/>
      </c>
      <c r="K81" s="136" t="str">
        <f>IF(ISODD(ROW()-ROW(startRow)),"", IFERROR(IF(INDEX(Fixture!$K$1:$K$1140,SMALL(chosenGroupList,(ROW(A59)+1)/2),1)=0,"",INDEX(Fixture!$K$1:$K$1140,SMALL(chosenGroupList,(ROW(A59)+1)/2),1)),""))</f>
        <v/>
      </c>
      <c r="L81" s="37"/>
      <c r="M81" s="37"/>
      <c r="N81" s="37"/>
      <c r="O81" s="20"/>
    </row>
    <row r="82" spans="2:15" ht="5.0999999999999996" hidden="1" customHeight="1" x14ac:dyDescent="0.25">
      <c r="B82" s="340"/>
      <c r="C82" s="261" t="str">
        <f>IF(ISODD(ROW()-ROW(startRow)),"", IFERROR(IF(INDEX(Fixture!$C$1:$C$1140,SMALL(chosenGroupList,(ROW(A60)+1)/2),1)=0,"",INDEX(Fixture!$C$1:$C$1140,SMALL(chosenGroupList,(ROW(A60)+1)/2),1)),""))</f>
        <v/>
      </c>
      <c r="D82" s="132" t="str">
        <f>IF(ISODD(ROW()-ROW(startRow)),"", IFERROR(IF(INDEX(Fixture!$E$1:$E$1140,SMALL(chosenGroupList,(ROW(A60)+1)/2),1)=0,"",INDEX(Fixture!$E$1:$E$1140,SMALL(chosenGroupList,(ROW(A60)+1)/2),1)),""))</f>
        <v/>
      </c>
      <c r="E82" s="10"/>
      <c r="F82" s="22"/>
      <c r="G82" s="133" t="str">
        <f>IF(ISODD(ROW()-ROW(startRow)),"", IFERROR(IF(INDEX(Fixture!$G$1:$G$1140,SMALL(chosenGroupList,(ROW(A60)+1)/2),1)=0,"",INDEX(Fixture!$G$1:$G$1140,SMALL(chosenGroupList,(ROW(A60)+1)/2),1)),""))</f>
        <v/>
      </c>
      <c r="H82" s="134" t="str">
        <f>IF(ISODD(ROW()-ROW(startRow)),"", IFERROR(IF(LEN(INDEX(Fixture!$H$1:$H$1140,SMALL(chosenGroupList,(ROW(A60)+1)/2),1))=0,"",INDEX(Fixture!$H$1:$H$1140,SMALL(chosenGroupList,(ROW(A60)+1)/2),1)),""))</f>
        <v/>
      </c>
      <c r="I82" s="135" t="str">
        <f t="shared" si="0"/>
        <v/>
      </c>
      <c r="J82" s="134" t="str">
        <f>IF(ISODD(ROW()-ROW(startRow)),"", IFERROR(IF(LEN(INDEX(Fixture!$J$1:$J$1140,SMALL(chosenGroupList,(ROW(A60)+1)/2),1))=0,"",INDEX(Fixture!$J$1:$J$1140,SMALL(chosenGroupList,(ROW(A60)+1)/2),1)),""))</f>
        <v/>
      </c>
      <c r="K82" s="136" t="str">
        <f>IF(ISODD(ROW()-ROW(startRow)),"", IFERROR(IF(INDEX(Fixture!$K$1:$K$1140,SMALL(chosenGroupList,(ROW(A60)+1)/2),1)=0,"",INDEX(Fixture!$K$1:$K$1140,SMALL(chosenGroupList,(ROW(A60)+1)/2),1)),""))</f>
        <v/>
      </c>
      <c r="L82" s="37"/>
      <c r="M82" s="37"/>
      <c r="N82" s="37"/>
      <c r="O82" s="20"/>
    </row>
    <row r="83" spans="2:15" ht="20.100000000000001" hidden="1" customHeight="1" x14ac:dyDescent="0.25">
      <c r="B83" s="340"/>
      <c r="C83" s="261" t="str">
        <f>IF(ISODD(ROW()-ROW(startRow)),"", IFERROR(IF(INDEX(Fixture!$C$1:$C$1140,SMALL(chosenGroupList,(ROW(A61)+1)/2),1)=0,"",INDEX(Fixture!$C$1:$C$1140,SMALL(chosenGroupList,(ROW(A61)+1)/2),1)),""))</f>
        <v/>
      </c>
      <c r="D83" s="132" t="str">
        <f>IF(ISODD(ROW()-ROW(startRow)),"", IFERROR(IF(INDEX(Fixture!$E$1:$E$1140,SMALL(chosenGroupList,(ROW(A61)+1)/2),1)=0,"",INDEX(Fixture!$E$1:$E$1140,SMALL(chosenGroupList,(ROW(A61)+1)/2),1)),""))</f>
        <v/>
      </c>
      <c r="E83" s="10"/>
      <c r="F83" s="22"/>
      <c r="G83" s="133" t="str">
        <f>IF(ISODD(ROW()-ROW(startRow)),"", IFERROR(IF(INDEX(Fixture!$G$1:$G$1140,SMALL(chosenGroupList,(ROW(A61)+1)/2),1)=0,"",INDEX(Fixture!$G$1:$G$1140,SMALL(chosenGroupList,(ROW(A61)+1)/2),1)),""))</f>
        <v/>
      </c>
      <c r="H83" s="134" t="str">
        <f>IF(ISODD(ROW()-ROW(startRow)),"", IFERROR(IF(LEN(INDEX(Fixture!$H$1:$H$1140,SMALL(chosenGroupList,(ROW(A61)+1)/2),1))=0,"",INDEX(Fixture!$H$1:$H$1140,SMALL(chosenGroupList,(ROW(A61)+1)/2),1)),""))</f>
        <v/>
      </c>
      <c r="I83" s="135" t="str">
        <f t="shared" si="0"/>
        <v/>
      </c>
      <c r="J83" s="134" t="str">
        <f>IF(ISODD(ROW()-ROW(startRow)),"", IFERROR(IF(LEN(INDEX(Fixture!$J$1:$J$1140,SMALL(chosenGroupList,(ROW(A61)+1)/2),1))=0,"",INDEX(Fixture!$J$1:$J$1140,SMALL(chosenGroupList,(ROW(A61)+1)/2),1)),""))</f>
        <v/>
      </c>
      <c r="K83" s="136" t="str">
        <f>IF(ISODD(ROW()-ROW(startRow)),"", IFERROR(IF(INDEX(Fixture!$K$1:$K$1140,SMALL(chosenGroupList,(ROW(A61)+1)/2),1)=0,"",INDEX(Fixture!$K$1:$K$1140,SMALL(chosenGroupList,(ROW(A61)+1)/2),1)),""))</f>
        <v/>
      </c>
      <c r="L83" s="37"/>
      <c r="M83" s="37"/>
      <c r="N83" s="37"/>
      <c r="O83" s="20"/>
    </row>
    <row r="84" spans="2:15" ht="5.0999999999999996" hidden="1" customHeight="1" x14ac:dyDescent="0.25">
      <c r="B84" s="340"/>
      <c r="C84" s="261" t="str">
        <f>IF(ISODD(ROW()-ROW(startRow)),"", IFERROR(IF(INDEX(Fixture!$C$1:$C$1140,SMALL(chosenGroupList,(ROW(A62)+1)/2),1)=0,"",INDEX(Fixture!$C$1:$C$1140,SMALL(chosenGroupList,(ROW(A62)+1)/2),1)),""))</f>
        <v/>
      </c>
      <c r="D84" s="132" t="str">
        <f>IF(ISODD(ROW()-ROW(startRow)),"", IFERROR(IF(INDEX(Fixture!$E$1:$E$1140,SMALL(chosenGroupList,(ROW(A62)+1)/2),1)=0,"",INDEX(Fixture!$E$1:$E$1140,SMALL(chosenGroupList,(ROW(A62)+1)/2),1)),""))</f>
        <v/>
      </c>
      <c r="E84" s="10"/>
      <c r="F84" s="22"/>
      <c r="G84" s="133" t="str">
        <f>IF(ISODD(ROW()-ROW(startRow)),"", IFERROR(IF(INDEX(Fixture!$G$1:$G$1140,SMALL(chosenGroupList,(ROW(A62)+1)/2),1)=0,"",INDEX(Fixture!$G$1:$G$1140,SMALL(chosenGroupList,(ROW(A62)+1)/2),1)),""))</f>
        <v/>
      </c>
      <c r="H84" s="134" t="str">
        <f>IF(ISODD(ROW()-ROW(startRow)),"", IFERROR(IF(LEN(INDEX(Fixture!$H$1:$H$1140,SMALL(chosenGroupList,(ROW(A62)+1)/2),1))=0,"",INDEX(Fixture!$H$1:$H$1140,SMALL(chosenGroupList,(ROW(A62)+1)/2),1)),""))</f>
        <v/>
      </c>
      <c r="I84" s="135" t="str">
        <f t="shared" si="0"/>
        <v/>
      </c>
      <c r="J84" s="134" t="str">
        <f>IF(ISODD(ROW()-ROW(startRow)),"", IFERROR(IF(LEN(INDEX(Fixture!$J$1:$J$1140,SMALL(chosenGroupList,(ROW(A62)+1)/2),1))=0,"",INDEX(Fixture!$J$1:$J$1140,SMALL(chosenGroupList,(ROW(A62)+1)/2),1)),""))</f>
        <v/>
      </c>
      <c r="K84" s="136" t="str">
        <f>IF(ISODD(ROW()-ROW(startRow)),"", IFERROR(IF(INDEX(Fixture!$K$1:$K$1140,SMALL(chosenGroupList,(ROW(A62)+1)/2),1)=0,"",INDEX(Fixture!$K$1:$K$1140,SMALL(chosenGroupList,(ROW(A62)+1)/2),1)),""))</f>
        <v/>
      </c>
      <c r="L84" s="37"/>
      <c r="M84" s="37"/>
      <c r="N84" s="37"/>
      <c r="O84" s="20"/>
    </row>
    <row r="85" spans="2:15" ht="20.100000000000001" hidden="1" customHeight="1" x14ac:dyDescent="0.25">
      <c r="B85" s="340"/>
      <c r="C85" s="261" t="str">
        <f>IF(ISODD(ROW()-ROW(startRow)),"", IFERROR(IF(INDEX(Fixture!$C$1:$C$1140,SMALL(chosenGroupList,(ROW(A63)+1)/2),1)=0,"",INDEX(Fixture!$C$1:$C$1140,SMALL(chosenGroupList,(ROW(A63)+1)/2),1)),""))</f>
        <v/>
      </c>
      <c r="D85" s="132" t="str">
        <f>IF(ISODD(ROW()-ROW(startRow)),"", IFERROR(IF(INDEX(Fixture!$E$1:$E$1140,SMALL(chosenGroupList,(ROW(A63)+1)/2),1)=0,"",INDEX(Fixture!$E$1:$E$1140,SMALL(chosenGroupList,(ROW(A63)+1)/2),1)),""))</f>
        <v/>
      </c>
      <c r="E85" s="10"/>
      <c r="F85" s="22"/>
      <c r="G85" s="133" t="str">
        <f>IF(ISODD(ROW()-ROW(startRow)),"", IFERROR(IF(INDEX(Fixture!$G$1:$G$1140,SMALL(chosenGroupList,(ROW(A63)+1)/2),1)=0,"",INDEX(Fixture!$G$1:$G$1140,SMALL(chosenGroupList,(ROW(A63)+1)/2),1)),""))</f>
        <v/>
      </c>
      <c r="H85" s="134" t="str">
        <f>IF(ISODD(ROW()-ROW(startRow)),"", IFERROR(IF(LEN(INDEX(Fixture!$H$1:$H$1140,SMALL(chosenGroupList,(ROW(A63)+1)/2),1))=0,"",INDEX(Fixture!$H$1:$H$1140,SMALL(chosenGroupList,(ROW(A63)+1)/2),1)),""))</f>
        <v/>
      </c>
      <c r="I85" s="135" t="str">
        <f t="shared" si="0"/>
        <v/>
      </c>
      <c r="J85" s="134" t="str">
        <f>IF(ISODD(ROW()-ROW(startRow)),"", IFERROR(IF(LEN(INDEX(Fixture!$J$1:$J$1140,SMALL(chosenGroupList,(ROW(A63)+1)/2),1))=0,"",INDEX(Fixture!$J$1:$J$1140,SMALL(chosenGroupList,(ROW(A63)+1)/2),1)),""))</f>
        <v/>
      </c>
      <c r="K85" s="136" t="str">
        <f>IF(ISODD(ROW()-ROW(startRow)),"", IFERROR(IF(INDEX(Fixture!$K$1:$K$1140,SMALL(chosenGroupList,(ROW(A63)+1)/2),1)=0,"",INDEX(Fixture!$K$1:$K$1140,SMALL(chosenGroupList,(ROW(A63)+1)/2),1)),""))</f>
        <v/>
      </c>
      <c r="L85" s="37"/>
      <c r="M85" s="37"/>
      <c r="N85" s="37"/>
      <c r="O85" s="20"/>
    </row>
    <row r="86" spans="2:15" ht="5.0999999999999996" hidden="1" customHeight="1" x14ac:dyDescent="0.25">
      <c r="B86" s="340"/>
      <c r="C86" s="261" t="str">
        <f>IF(ISODD(ROW()-ROW(startRow)),"", IFERROR(IF(INDEX(Fixture!$C$1:$C$1140,SMALL(chosenGroupList,(ROW(A64)+1)/2),1)=0,"",INDEX(Fixture!$C$1:$C$1140,SMALL(chosenGroupList,(ROW(A64)+1)/2),1)),""))</f>
        <v/>
      </c>
      <c r="D86" s="132" t="str">
        <f>IF(ISODD(ROW()-ROW(startRow)),"", IFERROR(IF(INDEX(Fixture!$E$1:$E$1140,SMALL(chosenGroupList,(ROW(A64)+1)/2),1)=0,"",INDEX(Fixture!$E$1:$E$1140,SMALL(chosenGroupList,(ROW(A64)+1)/2),1)),""))</f>
        <v/>
      </c>
      <c r="E86" s="10"/>
      <c r="F86" s="22"/>
      <c r="G86" s="133" t="str">
        <f>IF(ISODD(ROW()-ROW(startRow)),"", IFERROR(IF(INDEX(Fixture!$G$1:$G$1140,SMALL(chosenGroupList,(ROW(A64)+1)/2),1)=0,"",INDEX(Fixture!$G$1:$G$1140,SMALL(chosenGroupList,(ROW(A64)+1)/2),1)),""))</f>
        <v/>
      </c>
      <c r="H86" s="134" t="str">
        <f>IF(ISODD(ROW()-ROW(startRow)),"", IFERROR(IF(LEN(INDEX(Fixture!$H$1:$H$1140,SMALL(chosenGroupList,(ROW(A64)+1)/2),1))=0,"",INDEX(Fixture!$H$1:$H$1140,SMALL(chosenGroupList,(ROW(A64)+1)/2),1)),""))</f>
        <v/>
      </c>
      <c r="I86" s="135" t="str">
        <f t="shared" si="0"/>
        <v/>
      </c>
      <c r="J86" s="134" t="str">
        <f>IF(ISODD(ROW()-ROW(startRow)),"", IFERROR(IF(LEN(INDEX(Fixture!$J$1:$J$1140,SMALL(chosenGroupList,(ROW(A64)+1)/2),1))=0,"",INDEX(Fixture!$J$1:$J$1140,SMALL(chosenGroupList,(ROW(A64)+1)/2),1)),""))</f>
        <v/>
      </c>
      <c r="K86" s="136" t="str">
        <f>IF(ISODD(ROW()-ROW(startRow)),"", IFERROR(IF(INDEX(Fixture!$K$1:$K$1140,SMALL(chosenGroupList,(ROW(A64)+1)/2),1)=0,"",INDEX(Fixture!$K$1:$K$1140,SMALL(chosenGroupList,(ROW(A64)+1)/2),1)),""))</f>
        <v/>
      </c>
      <c r="L86" s="37"/>
      <c r="M86" s="37"/>
      <c r="N86" s="37"/>
      <c r="O86" s="20"/>
    </row>
    <row r="87" spans="2:15" ht="20.100000000000001" hidden="1" customHeight="1" x14ac:dyDescent="0.25">
      <c r="B87" s="340"/>
      <c r="C87" s="261" t="str">
        <f>IF(ISODD(ROW()-ROW(startRow)),"", IFERROR(IF(INDEX(Fixture!$C$1:$C$1140,SMALL(chosenGroupList,(ROW(A65)+1)/2),1)=0,"",INDEX(Fixture!$C$1:$C$1140,SMALL(chosenGroupList,(ROW(A65)+1)/2),1)),""))</f>
        <v/>
      </c>
      <c r="D87" s="132" t="str">
        <f>IF(ISODD(ROW()-ROW(startRow)),"", IFERROR(IF(INDEX(Fixture!$E$1:$E$1140,SMALL(chosenGroupList,(ROW(A65)+1)/2),1)=0,"",INDEX(Fixture!$E$1:$E$1140,SMALL(chosenGroupList,(ROW(A65)+1)/2),1)),""))</f>
        <v/>
      </c>
      <c r="E87" s="10"/>
      <c r="F87" s="22"/>
      <c r="G87" s="133" t="str">
        <f>IF(ISODD(ROW()-ROW(startRow)),"", IFERROR(IF(INDEX(Fixture!$G$1:$G$1140,SMALL(chosenGroupList,(ROW(A65)+1)/2),1)=0,"",INDEX(Fixture!$G$1:$G$1140,SMALL(chosenGroupList,(ROW(A65)+1)/2),1)),""))</f>
        <v/>
      </c>
      <c r="H87" s="134" t="str">
        <f>IF(ISODD(ROW()-ROW(startRow)),"", IFERROR(IF(LEN(INDEX(Fixture!$H$1:$H$1140,SMALL(chosenGroupList,(ROW(A65)+1)/2),1))=0,"",INDEX(Fixture!$H$1:$H$1140,SMALL(chosenGroupList,(ROW(A65)+1)/2),1)),""))</f>
        <v/>
      </c>
      <c r="I87" s="135" t="str">
        <f t="shared" si="0"/>
        <v/>
      </c>
      <c r="J87" s="134" t="str">
        <f>IF(ISODD(ROW()-ROW(startRow)),"", IFERROR(IF(LEN(INDEX(Fixture!$J$1:$J$1140,SMALL(chosenGroupList,(ROW(A65)+1)/2),1))=0,"",INDEX(Fixture!$J$1:$J$1140,SMALL(chosenGroupList,(ROW(A65)+1)/2),1)),""))</f>
        <v/>
      </c>
      <c r="K87" s="136" t="str">
        <f>IF(ISODD(ROW()-ROW(startRow)),"", IFERROR(IF(INDEX(Fixture!$K$1:$K$1140,SMALL(chosenGroupList,(ROW(A65)+1)/2),1)=0,"",INDEX(Fixture!$K$1:$K$1140,SMALL(chosenGroupList,(ROW(A65)+1)/2),1)),""))</f>
        <v/>
      </c>
      <c r="L87" s="37"/>
      <c r="M87" s="37"/>
      <c r="N87" s="37"/>
      <c r="O87" s="20"/>
    </row>
    <row r="88" spans="2:15" ht="5.0999999999999996" hidden="1" customHeight="1" x14ac:dyDescent="0.25">
      <c r="B88" s="340"/>
      <c r="C88" s="261" t="str">
        <f>IF(ISODD(ROW()-ROW(startRow)),"", IFERROR(IF(INDEX(Fixture!$C$1:$C$1140,SMALL(chosenGroupList,(ROW(A66)+1)/2),1)=0,"",INDEX(Fixture!$C$1:$C$1140,SMALL(chosenGroupList,(ROW(A66)+1)/2),1)),""))</f>
        <v/>
      </c>
      <c r="D88" s="132" t="str">
        <f>IF(ISODD(ROW()-ROW(startRow)),"", IFERROR(IF(INDEX(Fixture!$E$1:$E$1140,SMALL(chosenGroupList,(ROW(A66)+1)/2),1)=0,"",INDEX(Fixture!$E$1:$E$1140,SMALL(chosenGroupList,(ROW(A66)+1)/2),1)),""))</f>
        <v/>
      </c>
      <c r="E88" s="10"/>
      <c r="F88" s="22"/>
      <c r="G88" s="133" t="str">
        <f>IF(ISODD(ROW()-ROW(startRow)),"", IFERROR(IF(INDEX(Fixture!$G$1:$G$1140,SMALL(chosenGroupList,(ROW(A66)+1)/2),1)=0,"",INDEX(Fixture!$G$1:$G$1140,SMALL(chosenGroupList,(ROW(A66)+1)/2),1)),""))</f>
        <v/>
      </c>
      <c r="H88" s="134" t="str">
        <f>IF(ISODD(ROW()-ROW(startRow)),"", IFERROR(IF(LEN(INDEX(Fixture!$H$1:$H$1140,SMALL(chosenGroupList,(ROW(A66)+1)/2),1))=0,"",INDEX(Fixture!$H$1:$H$1140,SMALL(chosenGroupList,(ROW(A66)+1)/2),1)),""))</f>
        <v/>
      </c>
      <c r="I88" s="135" t="str">
        <f t="shared" ref="I88:I151" si="1">IF(LEN(G88)&gt;0,"-","")</f>
        <v/>
      </c>
      <c r="J88" s="134" t="str">
        <f>IF(ISODD(ROW()-ROW(startRow)),"", IFERROR(IF(LEN(INDEX(Fixture!$J$1:$J$1140,SMALL(chosenGroupList,(ROW(A66)+1)/2),1))=0,"",INDEX(Fixture!$J$1:$J$1140,SMALL(chosenGroupList,(ROW(A66)+1)/2),1)),""))</f>
        <v/>
      </c>
      <c r="K88" s="136" t="str">
        <f>IF(ISODD(ROW()-ROW(startRow)),"", IFERROR(IF(INDEX(Fixture!$K$1:$K$1140,SMALL(chosenGroupList,(ROW(A66)+1)/2),1)=0,"",INDEX(Fixture!$K$1:$K$1140,SMALL(chosenGroupList,(ROW(A66)+1)/2),1)),""))</f>
        <v/>
      </c>
      <c r="L88" s="37"/>
      <c r="M88" s="37"/>
      <c r="N88" s="37"/>
      <c r="O88" s="20"/>
    </row>
    <row r="89" spans="2:15" ht="20.100000000000001" hidden="1" customHeight="1" x14ac:dyDescent="0.25">
      <c r="B89" s="340"/>
      <c r="C89" s="261" t="str">
        <f>IF(ISODD(ROW()-ROW(startRow)),"", IFERROR(IF(INDEX(Fixture!$C$1:$C$1140,SMALL(chosenGroupList,(ROW(A67)+1)/2),1)=0,"",INDEX(Fixture!$C$1:$C$1140,SMALL(chosenGroupList,(ROW(A67)+1)/2),1)),""))</f>
        <v/>
      </c>
      <c r="D89" s="132" t="str">
        <f>IF(ISODD(ROW()-ROW(startRow)),"", IFERROR(IF(INDEX(Fixture!$E$1:$E$1140,SMALL(chosenGroupList,(ROW(A67)+1)/2),1)=0,"",INDEX(Fixture!$E$1:$E$1140,SMALL(chosenGroupList,(ROW(A67)+1)/2),1)),""))</f>
        <v/>
      </c>
      <c r="E89" s="10"/>
      <c r="F89" s="22"/>
      <c r="G89" s="133" t="str">
        <f>IF(ISODD(ROW()-ROW(startRow)),"", IFERROR(IF(INDEX(Fixture!$G$1:$G$1140,SMALL(chosenGroupList,(ROW(A67)+1)/2),1)=0,"",INDEX(Fixture!$G$1:$G$1140,SMALL(chosenGroupList,(ROW(A67)+1)/2),1)),""))</f>
        <v/>
      </c>
      <c r="H89" s="134" t="str">
        <f>IF(ISODD(ROW()-ROW(startRow)),"", IFERROR(IF(LEN(INDEX(Fixture!$H$1:$H$1140,SMALL(chosenGroupList,(ROW(A67)+1)/2),1))=0,"",INDEX(Fixture!$H$1:$H$1140,SMALL(chosenGroupList,(ROW(A67)+1)/2),1)),""))</f>
        <v/>
      </c>
      <c r="I89" s="135" t="str">
        <f t="shared" si="1"/>
        <v/>
      </c>
      <c r="J89" s="134" t="str">
        <f>IF(ISODD(ROW()-ROW(startRow)),"", IFERROR(IF(LEN(INDEX(Fixture!$J$1:$J$1140,SMALL(chosenGroupList,(ROW(A67)+1)/2),1))=0,"",INDEX(Fixture!$J$1:$J$1140,SMALL(chosenGroupList,(ROW(A67)+1)/2),1)),""))</f>
        <v/>
      </c>
      <c r="K89" s="136" t="str">
        <f>IF(ISODD(ROW()-ROW(startRow)),"", IFERROR(IF(INDEX(Fixture!$K$1:$K$1140,SMALL(chosenGroupList,(ROW(A67)+1)/2),1)=0,"",INDEX(Fixture!$K$1:$K$1140,SMALL(chosenGroupList,(ROW(A67)+1)/2),1)),""))</f>
        <v/>
      </c>
      <c r="L89" s="37"/>
      <c r="M89" s="37"/>
      <c r="N89" s="37"/>
      <c r="O89" s="20"/>
    </row>
    <row r="90" spans="2:15" ht="5.0999999999999996" hidden="1" customHeight="1" x14ac:dyDescent="0.25">
      <c r="B90" s="340"/>
      <c r="C90" s="261" t="str">
        <f>IF(ISODD(ROW()-ROW(startRow)),"", IFERROR(IF(INDEX(Fixture!$C$1:$C$1140,SMALL(chosenGroupList,(ROW(A68)+1)/2),1)=0,"",INDEX(Fixture!$C$1:$C$1140,SMALL(chosenGroupList,(ROW(A68)+1)/2),1)),""))</f>
        <v/>
      </c>
      <c r="D90" s="132" t="str">
        <f>IF(ISODD(ROW()-ROW(startRow)),"", IFERROR(IF(INDEX(Fixture!$E$1:$E$1140,SMALL(chosenGroupList,(ROW(A68)+1)/2),1)=0,"",INDEX(Fixture!$E$1:$E$1140,SMALL(chosenGroupList,(ROW(A68)+1)/2),1)),""))</f>
        <v/>
      </c>
      <c r="E90" s="10"/>
      <c r="F90" s="22"/>
      <c r="G90" s="133" t="str">
        <f>IF(ISODD(ROW()-ROW(startRow)),"", IFERROR(IF(INDEX(Fixture!$G$1:$G$1140,SMALL(chosenGroupList,(ROW(A68)+1)/2),1)=0,"",INDEX(Fixture!$G$1:$G$1140,SMALL(chosenGroupList,(ROW(A68)+1)/2),1)),""))</f>
        <v/>
      </c>
      <c r="H90" s="134" t="str">
        <f>IF(ISODD(ROW()-ROW(startRow)),"", IFERROR(IF(LEN(INDEX(Fixture!$H$1:$H$1140,SMALL(chosenGroupList,(ROW(A68)+1)/2),1))=0,"",INDEX(Fixture!$H$1:$H$1140,SMALL(chosenGroupList,(ROW(A68)+1)/2),1)),""))</f>
        <v/>
      </c>
      <c r="I90" s="135" t="str">
        <f t="shared" si="1"/>
        <v/>
      </c>
      <c r="J90" s="134" t="str">
        <f>IF(ISODD(ROW()-ROW(startRow)),"", IFERROR(IF(LEN(INDEX(Fixture!$J$1:$J$1140,SMALL(chosenGroupList,(ROW(A68)+1)/2),1))=0,"",INDEX(Fixture!$J$1:$J$1140,SMALL(chosenGroupList,(ROW(A68)+1)/2),1)),""))</f>
        <v/>
      </c>
      <c r="K90" s="136" t="str">
        <f>IF(ISODD(ROW()-ROW(startRow)),"", IFERROR(IF(INDEX(Fixture!$K$1:$K$1140,SMALL(chosenGroupList,(ROW(A68)+1)/2),1)=0,"",INDEX(Fixture!$K$1:$K$1140,SMALL(chosenGroupList,(ROW(A68)+1)/2),1)),""))</f>
        <v/>
      </c>
      <c r="L90" s="37"/>
      <c r="M90" s="37"/>
      <c r="N90" s="37"/>
      <c r="O90" s="20"/>
    </row>
    <row r="91" spans="2:15" ht="20.100000000000001" hidden="1" customHeight="1" x14ac:dyDescent="0.25">
      <c r="B91" s="340"/>
      <c r="C91" s="261" t="str">
        <f>IF(ISODD(ROW()-ROW(startRow)),"", IFERROR(IF(INDEX(Fixture!$C$1:$C$1140,SMALL(chosenGroupList,(ROW(A69)+1)/2),1)=0,"",INDEX(Fixture!$C$1:$C$1140,SMALL(chosenGroupList,(ROW(A69)+1)/2),1)),""))</f>
        <v/>
      </c>
      <c r="D91" s="132" t="str">
        <f>IF(ISODD(ROW()-ROW(startRow)),"", IFERROR(IF(INDEX(Fixture!$E$1:$E$1140,SMALL(chosenGroupList,(ROW(A69)+1)/2),1)=0,"",INDEX(Fixture!$E$1:$E$1140,SMALL(chosenGroupList,(ROW(A69)+1)/2),1)),""))</f>
        <v/>
      </c>
      <c r="E91" s="10"/>
      <c r="F91" s="22"/>
      <c r="G91" s="133" t="str">
        <f>IF(ISODD(ROW()-ROW(startRow)),"", IFERROR(IF(INDEX(Fixture!$G$1:$G$1140,SMALL(chosenGroupList,(ROW(A69)+1)/2),1)=0,"",INDEX(Fixture!$G$1:$G$1140,SMALL(chosenGroupList,(ROW(A69)+1)/2),1)),""))</f>
        <v/>
      </c>
      <c r="H91" s="134" t="str">
        <f>IF(ISODD(ROW()-ROW(startRow)),"", IFERROR(IF(LEN(INDEX(Fixture!$H$1:$H$1140,SMALL(chosenGroupList,(ROW(A69)+1)/2),1))=0,"",INDEX(Fixture!$H$1:$H$1140,SMALL(chosenGroupList,(ROW(A69)+1)/2),1)),""))</f>
        <v/>
      </c>
      <c r="I91" s="135" t="str">
        <f t="shared" si="1"/>
        <v/>
      </c>
      <c r="J91" s="134" t="str">
        <f>IF(ISODD(ROW()-ROW(startRow)),"", IFERROR(IF(LEN(INDEX(Fixture!$J$1:$J$1140,SMALL(chosenGroupList,(ROW(A69)+1)/2),1))=0,"",INDEX(Fixture!$J$1:$J$1140,SMALL(chosenGroupList,(ROW(A69)+1)/2),1)),""))</f>
        <v/>
      </c>
      <c r="K91" s="136" t="str">
        <f>IF(ISODD(ROW()-ROW(startRow)),"", IFERROR(IF(INDEX(Fixture!$K$1:$K$1140,SMALL(chosenGroupList,(ROW(A69)+1)/2),1)=0,"",INDEX(Fixture!$K$1:$K$1140,SMALL(chosenGroupList,(ROW(A69)+1)/2),1)),""))</f>
        <v/>
      </c>
      <c r="L91" s="37"/>
      <c r="M91" s="37"/>
      <c r="N91" s="37"/>
      <c r="O91" s="20"/>
    </row>
    <row r="92" spans="2:15" ht="5.0999999999999996" hidden="1" customHeight="1" x14ac:dyDescent="0.25">
      <c r="B92" s="340"/>
      <c r="C92" s="261" t="str">
        <f>IF(ISODD(ROW()-ROW(startRow)),"", IFERROR(IF(INDEX(Fixture!$C$1:$C$1140,SMALL(chosenGroupList,(ROW(A70)+1)/2),1)=0,"",INDEX(Fixture!$C$1:$C$1140,SMALL(chosenGroupList,(ROW(A70)+1)/2),1)),""))</f>
        <v/>
      </c>
      <c r="D92" s="132" t="str">
        <f>IF(ISODD(ROW()-ROW(startRow)),"", IFERROR(IF(INDEX(Fixture!$E$1:$E$1140,SMALL(chosenGroupList,(ROW(A70)+1)/2),1)=0,"",INDEX(Fixture!$E$1:$E$1140,SMALL(chosenGroupList,(ROW(A70)+1)/2),1)),""))</f>
        <v/>
      </c>
      <c r="E92" s="10"/>
      <c r="F92" s="22"/>
      <c r="G92" s="133" t="str">
        <f>IF(ISODD(ROW()-ROW(startRow)),"", IFERROR(IF(INDEX(Fixture!$G$1:$G$1140,SMALL(chosenGroupList,(ROW(A70)+1)/2),1)=0,"",INDEX(Fixture!$G$1:$G$1140,SMALL(chosenGroupList,(ROW(A70)+1)/2),1)),""))</f>
        <v/>
      </c>
      <c r="H92" s="134" t="str">
        <f>IF(ISODD(ROW()-ROW(startRow)),"", IFERROR(IF(LEN(INDEX(Fixture!$H$1:$H$1140,SMALL(chosenGroupList,(ROW(A70)+1)/2),1))=0,"",INDEX(Fixture!$H$1:$H$1140,SMALL(chosenGroupList,(ROW(A70)+1)/2),1)),""))</f>
        <v/>
      </c>
      <c r="I92" s="135" t="str">
        <f t="shared" si="1"/>
        <v/>
      </c>
      <c r="J92" s="134" t="str">
        <f>IF(ISODD(ROW()-ROW(startRow)),"", IFERROR(IF(LEN(INDEX(Fixture!$J$1:$J$1140,SMALL(chosenGroupList,(ROW(A70)+1)/2),1))=0,"",INDEX(Fixture!$J$1:$J$1140,SMALL(chosenGroupList,(ROW(A70)+1)/2),1)),""))</f>
        <v/>
      </c>
      <c r="K92" s="136" t="str">
        <f>IF(ISODD(ROW()-ROW(startRow)),"", IFERROR(IF(INDEX(Fixture!$K$1:$K$1140,SMALL(chosenGroupList,(ROW(A70)+1)/2),1)=0,"",INDEX(Fixture!$K$1:$K$1140,SMALL(chosenGroupList,(ROW(A70)+1)/2),1)),""))</f>
        <v/>
      </c>
      <c r="L92" s="37"/>
      <c r="M92" s="37"/>
      <c r="N92" s="37"/>
      <c r="O92" s="20"/>
    </row>
    <row r="93" spans="2:15" ht="20.100000000000001" hidden="1" customHeight="1" x14ac:dyDescent="0.25">
      <c r="B93" s="340"/>
      <c r="C93" s="261" t="str">
        <f>IF(ISODD(ROW()-ROW(startRow)),"", IFERROR(IF(INDEX(Fixture!$C$1:$C$1140,SMALL(chosenGroupList,(ROW(A71)+1)/2),1)=0,"",INDEX(Fixture!$C$1:$C$1140,SMALL(chosenGroupList,(ROW(A71)+1)/2),1)),""))</f>
        <v/>
      </c>
      <c r="D93" s="132" t="str">
        <f>IF(ISODD(ROW()-ROW(startRow)),"", IFERROR(IF(INDEX(Fixture!$E$1:$E$1140,SMALL(chosenGroupList,(ROW(A71)+1)/2),1)=0,"",INDEX(Fixture!$E$1:$E$1140,SMALL(chosenGroupList,(ROW(A71)+1)/2),1)),""))</f>
        <v/>
      </c>
      <c r="E93" s="10"/>
      <c r="F93" s="22"/>
      <c r="G93" s="133" t="str">
        <f>IF(ISODD(ROW()-ROW(startRow)),"", IFERROR(IF(INDEX(Fixture!$G$1:$G$1140,SMALL(chosenGroupList,(ROW(A71)+1)/2),1)=0,"",INDEX(Fixture!$G$1:$G$1140,SMALL(chosenGroupList,(ROW(A71)+1)/2),1)),""))</f>
        <v/>
      </c>
      <c r="H93" s="134" t="str">
        <f>IF(ISODD(ROW()-ROW(startRow)),"", IFERROR(IF(LEN(INDEX(Fixture!$H$1:$H$1140,SMALL(chosenGroupList,(ROW(A71)+1)/2),1))=0,"",INDEX(Fixture!$H$1:$H$1140,SMALL(chosenGroupList,(ROW(A71)+1)/2),1)),""))</f>
        <v/>
      </c>
      <c r="I93" s="135" t="str">
        <f t="shared" si="1"/>
        <v/>
      </c>
      <c r="J93" s="134" t="str">
        <f>IF(ISODD(ROW()-ROW(startRow)),"", IFERROR(IF(LEN(INDEX(Fixture!$J$1:$J$1140,SMALL(chosenGroupList,(ROW(A71)+1)/2),1))=0,"",INDEX(Fixture!$J$1:$J$1140,SMALL(chosenGroupList,(ROW(A71)+1)/2),1)),""))</f>
        <v/>
      </c>
      <c r="K93" s="136" t="str">
        <f>IF(ISODD(ROW()-ROW(startRow)),"", IFERROR(IF(INDEX(Fixture!$K$1:$K$1140,SMALL(chosenGroupList,(ROW(A71)+1)/2),1)=0,"",INDEX(Fixture!$K$1:$K$1140,SMALL(chosenGroupList,(ROW(A71)+1)/2),1)),""))</f>
        <v/>
      </c>
      <c r="L93" s="37"/>
      <c r="M93" s="37"/>
      <c r="N93" s="37"/>
      <c r="O93" s="20"/>
    </row>
    <row r="94" spans="2:15" ht="5.0999999999999996" hidden="1" customHeight="1" x14ac:dyDescent="0.25">
      <c r="B94" s="340"/>
      <c r="C94" s="261" t="str">
        <f>IF(ISODD(ROW()-ROW(startRow)),"", IFERROR(IF(INDEX(Fixture!$C$1:$C$1140,SMALL(chosenGroupList,(ROW(A72)+1)/2),1)=0,"",INDEX(Fixture!$C$1:$C$1140,SMALL(chosenGroupList,(ROW(A72)+1)/2),1)),""))</f>
        <v/>
      </c>
      <c r="D94" s="132" t="str">
        <f>IF(ISODD(ROW()-ROW(startRow)),"", IFERROR(IF(INDEX(Fixture!$E$1:$E$1140,SMALL(chosenGroupList,(ROW(A72)+1)/2),1)=0,"",INDEX(Fixture!$E$1:$E$1140,SMALL(chosenGroupList,(ROW(A72)+1)/2),1)),""))</f>
        <v/>
      </c>
      <c r="E94" s="10"/>
      <c r="F94" s="22"/>
      <c r="G94" s="133" t="str">
        <f>IF(ISODD(ROW()-ROW(startRow)),"", IFERROR(IF(INDEX(Fixture!$G$1:$G$1140,SMALL(chosenGroupList,(ROW(A72)+1)/2),1)=0,"",INDEX(Fixture!$G$1:$G$1140,SMALL(chosenGroupList,(ROW(A72)+1)/2),1)),""))</f>
        <v/>
      </c>
      <c r="H94" s="134" t="str">
        <f>IF(ISODD(ROW()-ROW(startRow)),"", IFERROR(IF(LEN(INDEX(Fixture!$H$1:$H$1140,SMALL(chosenGroupList,(ROW(A72)+1)/2),1))=0,"",INDEX(Fixture!$H$1:$H$1140,SMALL(chosenGroupList,(ROW(A72)+1)/2),1)),""))</f>
        <v/>
      </c>
      <c r="I94" s="135" t="str">
        <f t="shared" si="1"/>
        <v/>
      </c>
      <c r="J94" s="134" t="str">
        <f>IF(ISODD(ROW()-ROW(startRow)),"", IFERROR(IF(LEN(INDEX(Fixture!$J$1:$J$1140,SMALL(chosenGroupList,(ROW(A72)+1)/2),1))=0,"",INDEX(Fixture!$J$1:$J$1140,SMALL(chosenGroupList,(ROW(A72)+1)/2),1)),""))</f>
        <v/>
      </c>
      <c r="K94" s="136" t="str">
        <f>IF(ISODD(ROW()-ROW(startRow)),"", IFERROR(IF(INDEX(Fixture!$K$1:$K$1140,SMALL(chosenGroupList,(ROW(A72)+1)/2),1)=0,"",INDEX(Fixture!$K$1:$K$1140,SMALL(chosenGroupList,(ROW(A72)+1)/2),1)),""))</f>
        <v/>
      </c>
      <c r="L94" s="37"/>
      <c r="M94" s="37"/>
      <c r="N94" s="37"/>
      <c r="O94" s="20"/>
    </row>
    <row r="95" spans="2:15" ht="20.100000000000001" hidden="1" customHeight="1" x14ac:dyDescent="0.25">
      <c r="B95" s="340"/>
      <c r="C95" s="261" t="str">
        <f>IF(ISODD(ROW()-ROW(startRow)),"", IFERROR(IF(INDEX(Fixture!$C$1:$C$1140,SMALL(chosenGroupList,(ROW(A73)+1)/2),1)=0,"",INDEX(Fixture!$C$1:$C$1140,SMALL(chosenGroupList,(ROW(A73)+1)/2),1)),""))</f>
        <v/>
      </c>
      <c r="D95" s="132" t="str">
        <f>IF(ISODD(ROW()-ROW(startRow)),"", IFERROR(IF(INDEX(Fixture!$E$1:$E$1140,SMALL(chosenGroupList,(ROW(A73)+1)/2),1)=0,"",INDEX(Fixture!$E$1:$E$1140,SMALL(chosenGroupList,(ROW(A73)+1)/2),1)),""))</f>
        <v/>
      </c>
      <c r="E95" s="10"/>
      <c r="F95" s="22"/>
      <c r="G95" s="133" t="str">
        <f>IF(ISODD(ROW()-ROW(startRow)),"", IFERROR(IF(INDEX(Fixture!$G$1:$G$1140,SMALL(chosenGroupList,(ROW(A73)+1)/2),1)=0,"",INDEX(Fixture!$G$1:$G$1140,SMALL(chosenGroupList,(ROW(A73)+1)/2),1)),""))</f>
        <v/>
      </c>
      <c r="H95" s="134" t="str">
        <f>IF(ISODD(ROW()-ROW(startRow)),"", IFERROR(IF(LEN(INDEX(Fixture!$H$1:$H$1140,SMALL(chosenGroupList,(ROW(A73)+1)/2),1))=0,"",INDEX(Fixture!$H$1:$H$1140,SMALL(chosenGroupList,(ROW(A73)+1)/2),1)),""))</f>
        <v/>
      </c>
      <c r="I95" s="135" t="str">
        <f t="shared" si="1"/>
        <v/>
      </c>
      <c r="J95" s="134" t="str">
        <f>IF(ISODD(ROW()-ROW(startRow)),"", IFERROR(IF(LEN(INDEX(Fixture!$J$1:$J$1140,SMALL(chosenGroupList,(ROW(A73)+1)/2),1))=0,"",INDEX(Fixture!$J$1:$J$1140,SMALL(chosenGroupList,(ROW(A73)+1)/2),1)),""))</f>
        <v/>
      </c>
      <c r="K95" s="136" t="str">
        <f>IF(ISODD(ROW()-ROW(startRow)),"", IFERROR(IF(INDEX(Fixture!$K$1:$K$1140,SMALL(chosenGroupList,(ROW(A73)+1)/2),1)=0,"",INDEX(Fixture!$K$1:$K$1140,SMALL(chosenGroupList,(ROW(A73)+1)/2),1)),""))</f>
        <v/>
      </c>
      <c r="L95" s="37"/>
      <c r="M95" s="37"/>
      <c r="N95" s="37"/>
      <c r="O95" s="20"/>
    </row>
    <row r="96" spans="2:15" ht="5.0999999999999996" hidden="1" customHeight="1" x14ac:dyDescent="0.25">
      <c r="B96" s="340"/>
      <c r="C96" s="261" t="str">
        <f>IF(ISODD(ROW()-ROW(startRow)),"", IFERROR(IF(INDEX(Fixture!$C$1:$C$1140,SMALL(chosenGroupList,(ROW(A74)+1)/2),1)=0,"",INDEX(Fixture!$C$1:$C$1140,SMALL(chosenGroupList,(ROW(A74)+1)/2),1)),""))</f>
        <v/>
      </c>
      <c r="D96" s="132" t="str">
        <f>IF(ISODD(ROW()-ROW(startRow)),"", IFERROR(IF(INDEX(Fixture!$E$1:$E$1140,SMALL(chosenGroupList,(ROW(A74)+1)/2),1)=0,"",INDEX(Fixture!$E$1:$E$1140,SMALL(chosenGroupList,(ROW(A74)+1)/2),1)),""))</f>
        <v/>
      </c>
      <c r="E96" s="10"/>
      <c r="F96" s="22"/>
      <c r="G96" s="133" t="str">
        <f>IF(ISODD(ROW()-ROW(startRow)),"", IFERROR(IF(INDEX(Fixture!$G$1:$G$1140,SMALL(chosenGroupList,(ROW(A74)+1)/2),1)=0,"",INDEX(Fixture!$G$1:$G$1140,SMALL(chosenGroupList,(ROW(A74)+1)/2),1)),""))</f>
        <v/>
      </c>
      <c r="H96" s="134" t="str">
        <f>IF(ISODD(ROW()-ROW(startRow)),"", IFERROR(IF(LEN(INDEX(Fixture!$H$1:$H$1140,SMALL(chosenGroupList,(ROW(A74)+1)/2),1))=0,"",INDEX(Fixture!$H$1:$H$1140,SMALL(chosenGroupList,(ROW(A74)+1)/2),1)),""))</f>
        <v/>
      </c>
      <c r="I96" s="135" t="str">
        <f t="shared" si="1"/>
        <v/>
      </c>
      <c r="J96" s="134" t="str">
        <f>IF(ISODD(ROW()-ROW(startRow)),"", IFERROR(IF(LEN(INDEX(Fixture!$J$1:$J$1140,SMALL(chosenGroupList,(ROW(A74)+1)/2),1))=0,"",INDEX(Fixture!$J$1:$J$1140,SMALL(chosenGroupList,(ROW(A74)+1)/2),1)),""))</f>
        <v/>
      </c>
      <c r="K96" s="136" t="str">
        <f>IF(ISODD(ROW()-ROW(startRow)),"", IFERROR(IF(INDEX(Fixture!$K$1:$K$1140,SMALL(chosenGroupList,(ROW(A74)+1)/2),1)=0,"",INDEX(Fixture!$K$1:$K$1140,SMALL(chosenGroupList,(ROW(A74)+1)/2),1)),""))</f>
        <v/>
      </c>
      <c r="L96" s="37"/>
      <c r="M96" s="37"/>
      <c r="N96" s="37"/>
      <c r="O96" s="20"/>
    </row>
    <row r="97" spans="2:15" ht="20.100000000000001" hidden="1" customHeight="1" x14ac:dyDescent="0.25">
      <c r="B97" s="340"/>
      <c r="C97" s="261" t="str">
        <f>IF(ISODD(ROW()-ROW(startRow)),"", IFERROR(IF(INDEX(Fixture!$C$1:$C$1140,SMALL(chosenGroupList,(ROW(A75)+1)/2),1)=0,"",INDEX(Fixture!$C$1:$C$1140,SMALL(chosenGroupList,(ROW(A75)+1)/2),1)),""))</f>
        <v/>
      </c>
      <c r="D97" s="132" t="str">
        <f>IF(ISODD(ROW()-ROW(startRow)),"", IFERROR(IF(INDEX(Fixture!$E$1:$E$1140,SMALL(chosenGroupList,(ROW(A75)+1)/2),1)=0,"",INDEX(Fixture!$E$1:$E$1140,SMALL(chosenGroupList,(ROW(A75)+1)/2),1)),""))</f>
        <v/>
      </c>
      <c r="E97" s="10"/>
      <c r="F97" s="22"/>
      <c r="G97" s="133" t="str">
        <f>IF(ISODD(ROW()-ROW(startRow)),"", IFERROR(IF(INDEX(Fixture!$G$1:$G$1140,SMALL(chosenGroupList,(ROW(A75)+1)/2),1)=0,"",INDEX(Fixture!$G$1:$G$1140,SMALL(chosenGroupList,(ROW(A75)+1)/2),1)),""))</f>
        <v/>
      </c>
      <c r="H97" s="134" t="str">
        <f>IF(ISODD(ROW()-ROW(startRow)),"", IFERROR(IF(LEN(INDEX(Fixture!$H$1:$H$1140,SMALL(chosenGroupList,(ROW(A75)+1)/2),1))=0,"",INDEX(Fixture!$H$1:$H$1140,SMALL(chosenGroupList,(ROW(A75)+1)/2),1)),""))</f>
        <v/>
      </c>
      <c r="I97" s="135" t="str">
        <f t="shared" si="1"/>
        <v/>
      </c>
      <c r="J97" s="134" t="str">
        <f>IF(ISODD(ROW()-ROW(startRow)),"", IFERROR(IF(LEN(INDEX(Fixture!$J$1:$J$1140,SMALL(chosenGroupList,(ROW(A75)+1)/2),1))=0,"",INDEX(Fixture!$J$1:$J$1140,SMALL(chosenGroupList,(ROW(A75)+1)/2),1)),""))</f>
        <v/>
      </c>
      <c r="K97" s="136" t="str">
        <f>IF(ISODD(ROW()-ROW(startRow)),"", IFERROR(IF(INDEX(Fixture!$K$1:$K$1140,SMALL(chosenGroupList,(ROW(A75)+1)/2),1)=0,"",INDEX(Fixture!$K$1:$K$1140,SMALL(chosenGroupList,(ROW(A75)+1)/2),1)),""))</f>
        <v/>
      </c>
      <c r="L97" s="37"/>
      <c r="M97" s="37"/>
      <c r="N97" s="37"/>
      <c r="O97" s="20"/>
    </row>
    <row r="98" spans="2:15" ht="5.0999999999999996" hidden="1" customHeight="1" x14ac:dyDescent="0.25">
      <c r="B98" s="340"/>
      <c r="C98" s="261" t="str">
        <f>IF(ISODD(ROW()-ROW(startRow)),"", IFERROR(IF(INDEX(Fixture!$C$1:$C$1140,SMALL(chosenGroupList,(ROW(A76)+1)/2),1)=0,"",INDEX(Fixture!$C$1:$C$1140,SMALL(chosenGroupList,(ROW(A76)+1)/2),1)),""))</f>
        <v/>
      </c>
      <c r="D98" s="132" t="str">
        <f>IF(ISODD(ROW()-ROW(startRow)),"", IFERROR(IF(INDEX(Fixture!$E$1:$E$1140,SMALL(chosenGroupList,(ROW(A76)+1)/2),1)=0,"",INDEX(Fixture!$E$1:$E$1140,SMALL(chosenGroupList,(ROW(A76)+1)/2),1)),""))</f>
        <v/>
      </c>
      <c r="E98" s="10"/>
      <c r="F98" s="22"/>
      <c r="G98" s="133" t="str">
        <f>IF(ISODD(ROW()-ROW(startRow)),"", IFERROR(IF(INDEX(Fixture!$G$1:$G$1140,SMALL(chosenGroupList,(ROW(A76)+1)/2),1)=0,"",INDEX(Fixture!$G$1:$G$1140,SMALL(chosenGroupList,(ROW(A76)+1)/2),1)),""))</f>
        <v/>
      </c>
      <c r="H98" s="134" t="str">
        <f>IF(ISODD(ROW()-ROW(startRow)),"", IFERROR(IF(LEN(INDEX(Fixture!$H$1:$H$1140,SMALL(chosenGroupList,(ROW(A76)+1)/2),1))=0,"",INDEX(Fixture!$H$1:$H$1140,SMALL(chosenGroupList,(ROW(A76)+1)/2),1)),""))</f>
        <v/>
      </c>
      <c r="I98" s="135" t="str">
        <f t="shared" si="1"/>
        <v/>
      </c>
      <c r="J98" s="134" t="str">
        <f>IF(ISODD(ROW()-ROW(startRow)),"", IFERROR(IF(LEN(INDEX(Fixture!$J$1:$J$1140,SMALL(chosenGroupList,(ROW(A76)+1)/2),1))=0,"",INDEX(Fixture!$J$1:$J$1140,SMALL(chosenGroupList,(ROW(A76)+1)/2),1)),""))</f>
        <v/>
      </c>
      <c r="K98" s="136" t="str">
        <f>IF(ISODD(ROW()-ROW(startRow)),"", IFERROR(IF(INDEX(Fixture!$K$1:$K$1140,SMALL(chosenGroupList,(ROW(A76)+1)/2),1)=0,"",INDEX(Fixture!$K$1:$K$1140,SMALL(chosenGroupList,(ROW(A76)+1)/2),1)),""))</f>
        <v/>
      </c>
      <c r="L98" s="37"/>
      <c r="M98" s="37"/>
      <c r="N98" s="37"/>
      <c r="O98" s="20"/>
    </row>
    <row r="99" spans="2:15" ht="20.100000000000001" hidden="1" customHeight="1" x14ac:dyDescent="0.25">
      <c r="B99" s="340"/>
      <c r="C99" s="261" t="str">
        <f>IF(ISODD(ROW()-ROW(startRow)),"", IFERROR(IF(INDEX(Fixture!$C$1:$C$1140,SMALL(chosenGroupList,(ROW(A77)+1)/2),1)=0,"",INDEX(Fixture!$C$1:$C$1140,SMALL(chosenGroupList,(ROW(A77)+1)/2),1)),""))</f>
        <v/>
      </c>
      <c r="D99" s="132" t="str">
        <f>IF(ISODD(ROW()-ROW(startRow)),"", IFERROR(IF(INDEX(Fixture!$E$1:$E$1140,SMALL(chosenGroupList,(ROW(A77)+1)/2),1)=0,"",INDEX(Fixture!$E$1:$E$1140,SMALL(chosenGroupList,(ROW(A77)+1)/2),1)),""))</f>
        <v/>
      </c>
      <c r="E99" s="10"/>
      <c r="F99" s="22"/>
      <c r="G99" s="133" t="str">
        <f>IF(ISODD(ROW()-ROW(startRow)),"", IFERROR(IF(INDEX(Fixture!$G$1:$G$1140,SMALL(chosenGroupList,(ROW(A77)+1)/2),1)=0,"",INDEX(Fixture!$G$1:$G$1140,SMALL(chosenGroupList,(ROW(A77)+1)/2),1)),""))</f>
        <v/>
      </c>
      <c r="H99" s="134" t="str">
        <f>IF(ISODD(ROW()-ROW(startRow)),"", IFERROR(IF(LEN(INDEX(Fixture!$H$1:$H$1140,SMALL(chosenGroupList,(ROW(A77)+1)/2),1))=0,"",INDEX(Fixture!$H$1:$H$1140,SMALL(chosenGroupList,(ROW(A77)+1)/2),1)),""))</f>
        <v/>
      </c>
      <c r="I99" s="135" t="str">
        <f t="shared" si="1"/>
        <v/>
      </c>
      <c r="J99" s="134" t="str">
        <f>IF(ISODD(ROW()-ROW(startRow)),"", IFERROR(IF(LEN(INDEX(Fixture!$J$1:$J$1140,SMALL(chosenGroupList,(ROW(A77)+1)/2),1))=0,"",INDEX(Fixture!$J$1:$J$1140,SMALL(chosenGroupList,(ROW(A77)+1)/2),1)),""))</f>
        <v/>
      </c>
      <c r="K99" s="136" t="str">
        <f>IF(ISODD(ROW()-ROW(startRow)),"", IFERROR(IF(INDEX(Fixture!$K$1:$K$1140,SMALL(chosenGroupList,(ROW(A77)+1)/2),1)=0,"",INDEX(Fixture!$K$1:$K$1140,SMALL(chosenGroupList,(ROW(A77)+1)/2),1)),""))</f>
        <v/>
      </c>
      <c r="L99" s="37"/>
      <c r="M99" s="37"/>
      <c r="N99" s="37"/>
      <c r="O99" s="20"/>
    </row>
    <row r="100" spans="2:15" ht="5.0999999999999996" hidden="1" customHeight="1" x14ac:dyDescent="0.25">
      <c r="B100" s="340"/>
      <c r="C100" s="261" t="str">
        <f>IF(ISODD(ROW()-ROW(startRow)),"", IFERROR(IF(INDEX(Fixture!$C$1:$C$1140,SMALL(chosenGroupList,(ROW(A78)+1)/2),1)=0,"",INDEX(Fixture!$C$1:$C$1140,SMALL(chosenGroupList,(ROW(A78)+1)/2),1)),""))</f>
        <v/>
      </c>
      <c r="D100" s="132" t="str">
        <f>IF(ISODD(ROW()-ROW(startRow)),"", IFERROR(IF(INDEX(Fixture!$E$1:$E$1140,SMALL(chosenGroupList,(ROW(A78)+1)/2),1)=0,"",INDEX(Fixture!$E$1:$E$1140,SMALL(chosenGroupList,(ROW(A78)+1)/2),1)),""))</f>
        <v/>
      </c>
      <c r="E100" s="10"/>
      <c r="F100" s="22"/>
      <c r="G100" s="133" t="str">
        <f>IF(ISODD(ROW()-ROW(startRow)),"", IFERROR(IF(INDEX(Fixture!$G$1:$G$1140,SMALL(chosenGroupList,(ROW(A78)+1)/2),1)=0,"",INDEX(Fixture!$G$1:$G$1140,SMALL(chosenGroupList,(ROW(A78)+1)/2),1)),""))</f>
        <v/>
      </c>
      <c r="H100" s="134" t="str">
        <f>IF(ISODD(ROW()-ROW(startRow)),"", IFERROR(IF(LEN(INDEX(Fixture!$H$1:$H$1140,SMALL(chosenGroupList,(ROW(A78)+1)/2),1))=0,"",INDEX(Fixture!$H$1:$H$1140,SMALL(chosenGroupList,(ROW(A78)+1)/2),1)),""))</f>
        <v/>
      </c>
      <c r="I100" s="135" t="str">
        <f t="shared" si="1"/>
        <v/>
      </c>
      <c r="J100" s="134" t="str">
        <f>IF(ISODD(ROW()-ROW(startRow)),"", IFERROR(IF(LEN(INDEX(Fixture!$J$1:$J$1140,SMALL(chosenGroupList,(ROW(A78)+1)/2),1))=0,"",INDEX(Fixture!$J$1:$J$1140,SMALL(chosenGroupList,(ROW(A78)+1)/2),1)),""))</f>
        <v/>
      </c>
      <c r="K100" s="136" t="str">
        <f>IF(ISODD(ROW()-ROW(startRow)),"", IFERROR(IF(INDEX(Fixture!$K$1:$K$1140,SMALL(chosenGroupList,(ROW(A78)+1)/2),1)=0,"",INDEX(Fixture!$K$1:$K$1140,SMALL(chosenGroupList,(ROW(A78)+1)/2),1)),""))</f>
        <v/>
      </c>
      <c r="L100" s="37"/>
      <c r="M100" s="37"/>
      <c r="N100" s="37"/>
      <c r="O100" s="20"/>
    </row>
    <row r="101" spans="2:15" ht="20.100000000000001" hidden="1" customHeight="1" x14ac:dyDescent="0.25">
      <c r="B101" s="340"/>
      <c r="C101" s="261" t="str">
        <f>IF(ISODD(ROW()-ROW(startRow)),"", IFERROR(IF(INDEX(Fixture!$C$1:$C$1140,SMALL(chosenGroupList,(ROW(A79)+1)/2),1)=0,"",INDEX(Fixture!$C$1:$C$1140,SMALL(chosenGroupList,(ROW(A79)+1)/2),1)),""))</f>
        <v/>
      </c>
      <c r="D101" s="132" t="str">
        <f>IF(ISODD(ROW()-ROW(startRow)),"", IFERROR(IF(INDEX(Fixture!$E$1:$E$1140,SMALL(chosenGroupList,(ROW(A79)+1)/2),1)=0,"",INDEX(Fixture!$E$1:$E$1140,SMALL(chosenGroupList,(ROW(A79)+1)/2),1)),""))</f>
        <v/>
      </c>
      <c r="E101" s="10"/>
      <c r="F101" s="22"/>
      <c r="G101" s="133" t="str">
        <f>IF(ISODD(ROW()-ROW(startRow)),"", IFERROR(IF(INDEX(Fixture!$G$1:$G$1140,SMALL(chosenGroupList,(ROW(A79)+1)/2),1)=0,"",INDEX(Fixture!$G$1:$G$1140,SMALL(chosenGroupList,(ROW(A79)+1)/2),1)),""))</f>
        <v/>
      </c>
      <c r="H101" s="134" t="str">
        <f>IF(ISODD(ROW()-ROW(startRow)),"", IFERROR(IF(LEN(INDEX(Fixture!$H$1:$H$1140,SMALL(chosenGroupList,(ROW(A79)+1)/2),1))=0,"",INDEX(Fixture!$H$1:$H$1140,SMALL(chosenGroupList,(ROW(A79)+1)/2),1)),""))</f>
        <v/>
      </c>
      <c r="I101" s="135" t="str">
        <f t="shared" si="1"/>
        <v/>
      </c>
      <c r="J101" s="134" t="str">
        <f>IF(ISODD(ROW()-ROW(startRow)),"", IFERROR(IF(LEN(INDEX(Fixture!$J$1:$J$1140,SMALL(chosenGroupList,(ROW(A79)+1)/2),1))=0,"",INDEX(Fixture!$J$1:$J$1140,SMALL(chosenGroupList,(ROW(A79)+1)/2),1)),""))</f>
        <v/>
      </c>
      <c r="K101" s="136" t="str">
        <f>IF(ISODD(ROW()-ROW(startRow)),"", IFERROR(IF(INDEX(Fixture!$K$1:$K$1140,SMALL(chosenGroupList,(ROW(A79)+1)/2),1)=0,"",INDEX(Fixture!$K$1:$K$1140,SMALL(chosenGroupList,(ROW(A79)+1)/2),1)),""))</f>
        <v/>
      </c>
      <c r="L101" s="37"/>
      <c r="M101" s="37"/>
      <c r="N101" s="37"/>
      <c r="O101" s="20"/>
    </row>
    <row r="102" spans="2:15" ht="5.0999999999999996" hidden="1" customHeight="1" x14ac:dyDescent="0.25">
      <c r="B102" s="340"/>
      <c r="C102" s="261" t="str">
        <f>IF(ISODD(ROW()-ROW(startRow)),"", IFERROR(IF(INDEX(Fixture!$C$1:$C$1140,SMALL(chosenGroupList,(ROW(A80)+1)/2),1)=0,"",INDEX(Fixture!$C$1:$C$1140,SMALL(chosenGroupList,(ROW(A80)+1)/2),1)),""))</f>
        <v/>
      </c>
      <c r="D102" s="132" t="str">
        <f>IF(ISODD(ROW()-ROW(startRow)),"", IFERROR(IF(INDEX(Fixture!$E$1:$E$1140,SMALL(chosenGroupList,(ROW(A80)+1)/2),1)=0,"",INDEX(Fixture!$E$1:$E$1140,SMALL(chosenGroupList,(ROW(A80)+1)/2),1)),""))</f>
        <v/>
      </c>
      <c r="E102" s="10"/>
      <c r="F102" s="22"/>
      <c r="G102" s="133" t="str">
        <f>IF(ISODD(ROW()-ROW(startRow)),"", IFERROR(IF(INDEX(Fixture!$G$1:$G$1140,SMALL(chosenGroupList,(ROW(A80)+1)/2),1)=0,"",INDEX(Fixture!$G$1:$G$1140,SMALL(chosenGroupList,(ROW(A80)+1)/2),1)),""))</f>
        <v/>
      </c>
      <c r="H102" s="134" t="str">
        <f>IF(ISODD(ROW()-ROW(startRow)),"", IFERROR(IF(LEN(INDEX(Fixture!$H$1:$H$1140,SMALL(chosenGroupList,(ROW(A80)+1)/2),1))=0,"",INDEX(Fixture!$H$1:$H$1140,SMALL(chosenGroupList,(ROW(A80)+1)/2),1)),""))</f>
        <v/>
      </c>
      <c r="I102" s="135" t="str">
        <f t="shared" si="1"/>
        <v/>
      </c>
      <c r="J102" s="134" t="str">
        <f>IF(ISODD(ROW()-ROW(startRow)),"", IFERROR(IF(LEN(INDEX(Fixture!$J$1:$J$1140,SMALL(chosenGroupList,(ROW(A80)+1)/2),1))=0,"",INDEX(Fixture!$J$1:$J$1140,SMALL(chosenGroupList,(ROW(A80)+1)/2),1)),""))</f>
        <v/>
      </c>
      <c r="K102" s="136" t="str">
        <f>IF(ISODD(ROW()-ROW(startRow)),"", IFERROR(IF(INDEX(Fixture!$K$1:$K$1140,SMALL(chosenGroupList,(ROW(A80)+1)/2),1)=0,"",INDEX(Fixture!$K$1:$K$1140,SMALL(chosenGroupList,(ROW(A80)+1)/2),1)),""))</f>
        <v/>
      </c>
      <c r="L102" s="37"/>
      <c r="M102" s="37"/>
      <c r="N102" s="37"/>
      <c r="O102" s="20"/>
    </row>
    <row r="103" spans="2:15" ht="20.100000000000001" hidden="1" customHeight="1" x14ac:dyDescent="0.25">
      <c r="B103" s="340"/>
      <c r="C103" s="261" t="str">
        <f>IF(ISODD(ROW()-ROW(startRow)),"", IFERROR(IF(INDEX(Fixture!$C$1:$C$1140,SMALL(chosenGroupList,(ROW(A81)+1)/2),1)=0,"",INDEX(Fixture!$C$1:$C$1140,SMALL(chosenGroupList,(ROW(A81)+1)/2),1)),""))</f>
        <v/>
      </c>
      <c r="D103" s="132" t="str">
        <f>IF(ISODD(ROW()-ROW(startRow)),"", IFERROR(IF(INDEX(Fixture!$E$1:$E$1140,SMALL(chosenGroupList,(ROW(A81)+1)/2),1)=0,"",INDEX(Fixture!$E$1:$E$1140,SMALL(chosenGroupList,(ROW(A81)+1)/2),1)),""))</f>
        <v/>
      </c>
      <c r="E103" s="10"/>
      <c r="F103" s="22"/>
      <c r="G103" s="133" t="str">
        <f>IF(ISODD(ROW()-ROW(startRow)),"", IFERROR(IF(INDEX(Fixture!$G$1:$G$1140,SMALL(chosenGroupList,(ROW(A81)+1)/2),1)=0,"",INDEX(Fixture!$G$1:$G$1140,SMALL(chosenGroupList,(ROW(A81)+1)/2),1)),""))</f>
        <v/>
      </c>
      <c r="H103" s="134" t="str">
        <f>IF(ISODD(ROW()-ROW(startRow)),"", IFERROR(IF(LEN(INDEX(Fixture!$H$1:$H$1140,SMALL(chosenGroupList,(ROW(A81)+1)/2),1))=0,"",INDEX(Fixture!$H$1:$H$1140,SMALL(chosenGroupList,(ROW(A81)+1)/2),1)),""))</f>
        <v/>
      </c>
      <c r="I103" s="135" t="str">
        <f t="shared" si="1"/>
        <v/>
      </c>
      <c r="J103" s="134" t="str">
        <f>IF(ISODD(ROW()-ROW(startRow)),"", IFERROR(IF(LEN(INDEX(Fixture!$J$1:$J$1140,SMALL(chosenGroupList,(ROW(A81)+1)/2),1))=0,"",INDEX(Fixture!$J$1:$J$1140,SMALL(chosenGroupList,(ROW(A81)+1)/2),1)),""))</f>
        <v/>
      </c>
      <c r="K103" s="136" t="str">
        <f>IF(ISODD(ROW()-ROW(startRow)),"", IFERROR(IF(INDEX(Fixture!$K$1:$K$1140,SMALL(chosenGroupList,(ROW(A81)+1)/2),1)=0,"",INDEX(Fixture!$K$1:$K$1140,SMALL(chosenGroupList,(ROW(A81)+1)/2),1)),""))</f>
        <v/>
      </c>
      <c r="L103" s="37"/>
      <c r="M103" s="37"/>
      <c r="N103" s="37"/>
      <c r="O103" s="20"/>
    </row>
    <row r="104" spans="2:15" ht="5.0999999999999996" hidden="1" customHeight="1" x14ac:dyDescent="0.25">
      <c r="B104" s="340"/>
      <c r="C104" s="261" t="str">
        <f>IF(ISODD(ROW()-ROW(startRow)),"", IFERROR(IF(INDEX(Fixture!$C$1:$C$1140,SMALL(chosenGroupList,(ROW(A82)+1)/2),1)=0,"",INDEX(Fixture!$C$1:$C$1140,SMALL(chosenGroupList,(ROW(A82)+1)/2),1)),""))</f>
        <v/>
      </c>
      <c r="D104" s="132" t="str">
        <f>IF(ISODD(ROW()-ROW(startRow)),"", IFERROR(IF(INDEX(Fixture!$E$1:$E$1140,SMALL(chosenGroupList,(ROW(A82)+1)/2),1)=0,"",INDEX(Fixture!$E$1:$E$1140,SMALL(chosenGroupList,(ROW(A82)+1)/2),1)),""))</f>
        <v/>
      </c>
      <c r="E104" s="10"/>
      <c r="F104" s="22"/>
      <c r="G104" s="133" t="str">
        <f>IF(ISODD(ROW()-ROW(startRow)),"", IFERROR(IF(INDEX(Fixture!$G$1:$G$1140,SMALL(chosenGroupList,(ROW(A82)+1)/2),1)=0,"",INDEX(Fixture!$G$1:$G$1140,SMALL(chosenGroupList,(ROW(A82)+1)/2),1)),""))</f>
        <v/>
      </c>
      <c r="H104" s="134" t="str">
        <f>IF(ISODD(ROW()-ROW(startRow)),"", IFERROR(IF(LEN(INDEX(Fixture!$H$1:$H$1140,SMALL(chosenGroupList,(ROW(A82)+1)/2),1))=0,"",INDEX(Fixture!$H$1:$H$1140,SMALL(chosenGroupList,(ROW(A82)+1)/2),1)),""))</f>
        <v/>
      </c>
      <c r="I104" s="135" t="str">
        <f t="shared" si="1"/>
        <v/>
      </c>
      <c r="J104" s="134" t="str">
        <f>IF(ISODD(ROW()-ROW(startRow)),"", IFERROR(IF(LEN(INDEX(Fixture!$J$1:$J$1140,SMALL(chosenGroupList,(ROW(A82)+1)/2),1))=0,"",INDEX(Fixture!$J$1:$J$1140,SMALL(chosenGroupList,(ROW(A82)+1)/2),1)),""))</f>
        <v/>
      </c>
      <c r="K104" s="136" t="str">
        <f>IF(ISODD(ROW()-ROW(startRow)),"", IFERROR(IF(INDEX(Fixture!$K$1:$K$1140,SMALL(chosenGroupList,(ROW(A82)+1)/2),1)=0,"",INDEX(Fixture!$K$1:$K$1140,SMALL(chosenGroupList,(ROW(A82)+1)/2),1)),""))</f>
        <v/>
      </c>
      <c r="L104" s="37"/>
      <c r="M104" s="37"/>
      <c r="N104" s="37"/>
      <c r="O104" s="20"/>
    </row>
    <row r="105" spans="2:15" ht="20.100000000000001" hidden="1" customHeight="1" x14ac:dyDescent="0.25">
      <c r="B105" s="340"/>
      <c r="C105" s="261" t="str">
        <f>IF(ISODD(ROW()-ROW(startRow)),"", IFERROR(IF(INDEX(Fixture!$C$1:$C$1140,SMALL(chosenGroupList,(ROW(A83)+1)/2),1)=0,"",INDEX(Fixture!$C$1:$C$1140,SMALL(chosenGroupList,(ROW(A83)+1)/2),1)),""))</f>
        <v/>
      </c>
      <c r="D105" s="132" t="str">
        <f>IF(ISODD(ROW()-ROW(startRow)),"", IFERROR(IF(INDEX(Fixture!$E$1:$E$1140,SMALL(chosenGroupList,(ROW(A83)+1)/2),1)=0,"",INDEX(Fixture!$E$1:$E$1140,SMALL(chosenGroupList,(ROW(A83)+1)/2),1)),""))</f>
        <v/>
      </c>
      <c r="E105" s="10"/>
      <c r="F105" s="22"/>
      <c r="G105" s="133" t="str">
        <f>IF(ISODD(ROW()-ROW(startRow)),"", IFERROR(IF(INDEX(Fixture!$G$1:$G$1140,SMALL(chosenGroupList,(ROW(A83)+1)/2),1)=0,"",INDEX(Fixture!$G$1:$G$1140,SMALL(chosenGroupList,(ROW(A83)+1)/2),1)),""))</f>
        <v/>
      </c>
      <c r="H105" s="134" t="str">
        <f>IF(ISODD(ROW()-ROW(startRow)),"", IFERROR(IF(LEN(INDEX(Fixture!$H$1:$H$1140,SMALL(chosenGroupList,(ROW(A83)+1)/2),1))=0,"",INDEX(Fixture!$H$1:$H$1140,SMALL(chosenGroupList,(ROW(A83)+1)/2),1)),""))</f>
        <v/>
      </c>
      <c r="I105" s="135" t="str">
        <f t="shared" si="1"/>
        <v/>
      </c>
      <c r="J105" s="134" t="str">
        <f>IF(ISODD(ROW()-ROW(startRow)),"", IFERROR(IF(LEN(INDEX(Fixture!$J$1:$J$1140,SMALL(chosenGroupList,(ROW(A83)+1)/2),1))=0,"",INDEX(Fixture!$J$1:$J$1140,SMALL(chosenGroupList,(ROW(A83)+1)/2),1)),""))</f>
        <v/>
      </c>
      <c r="K105" s="136" t="str">
        <f>IF(ISODD(ROW()-ROW(startRow)),"", IFERROR(IF(INDEX(Fixture!$K$1:$K$1140,SMALL(chosenGroupList,(ROW(A83)+1)/2),1)=0,"",INDEX(Fixture!$K$1:$K$1140,SMALL(chosenGroupList,(ROW(A83)+1)/2),1)),""))</f>
        <v/>
      </c>
      <c r="L105" s="37"/>
      <c r="M105" s="37"/>
      <c r="N105" s="37"/>
      <c r="O105" s="20"/>
    </row>
    <row r="106" spans="2:15" ht="5.0999999999999996" hidden="1" customHeight="1" x14ac:dyDescent="0.25">
      <c r="B106" s="340"/>
      <c r="C106" s="261" t="str">
        <f>IF(ISODD(ROW()-ROW(startRow)),"", IFERROR(IF(INDEX(Fixture!$C$1:$C$1140,SMALL(chosenGroupList,(ROW(A84)+1)/2),1)=0,"",INDEX(Fixture!$C$1:$C$1140,SMALL(chosenGroupList,(ROW(A84)+1)/2),1)),""))</f>
        <v/>
      </c>
      <c r="D106" s="132" t="str">
        <f>IF(ISODD(ROW()-ROW(startRow)),"", IFERROR(IF(INDEX(Fixture!$E$1:$E$1140,SMALL(chosenGroupList,(ROW(A84)+1)/2),1)=0,"",INDEX(Fixture!$E$1:$E$1140,SMALL(chosenGroupList,(ROW(A84)+1)/2),1)),""))</f>
        <v/>
      </c>
      <c r="E106" s="10"/>
      <c r="F106" s="22"/>
      <c r="G106" s="133" t="str">
        <f>IF(ISODD(ROW()-ROW(startRow)),"", IFERROR(IF(INDEX(Fixture!$G$1:$G$1140,SMALL(chosenGroupList,(ROW(A84)+1)/2),1)=0,"",INDEX(Fixture!$G$1:$G$1140,SMALL(chosenGroupList,(ROW(A84)+1)/2),1)),""))</f>
        <v/>
      </c>
      <c r="H106" s="134" t="str">
        <f>IF(ISODD(ROW()-ROW(startRow)),"", IFERROR(IF(LEN(INDEX(Fixture!$H$1:$H$1140,SMALL(chosenGroupList,(ROW(A84)+1)/2),1))=0,"",INDEX(Fixture!$H$1:$H$1140,SMALL(chosenGroupList,(ROW(A84)+1)/2),1)),""))</f>
        <v/>
      </c>
      <c r="I106" s="135" t="str">
        <f t="shared" si="1"/>
        <v/>
      </c>
      <c r="J106" s="134" t="str">
        <f>IF(ISODD(ROW()-ROW(startRow)),"", IFERROR(IF(LEN(INDEX(Fixture!$J$1:$J$1140,SMALL(chosenGroupList,(ROW(A84)+1)/2),1))=0,"",INDEX(Fixture!$J$1:$J$1140,SMALL(chosenGroupList,(ROW(A84)+1)/2),1)),""))</f>
        <v/>
      </c>
      <c r="K106" s="136" t="str">
        <f>IF(ISODD(ROW()-ROW(startRow)),"", IFERROR(IF(INDEX(Fixture!$K$1:$K$1140,SMALL(chosenGroupList,(ROW(A84)+1)/2),1)=0,"",INDEX(Fixture!$K$1:$K$1140,SMALL(chosenGroupList,(ROW(A84)+1)/2),1)),""))</f>
        <v/>
      </c>
      <c r="L106" s="37"/>
      <c r="M106" s="37"/>
      <c r="N106" s="37"/>
      <c r="O106" s="20"/>
    </row>
    <row r="107" spans="2:15" ht="20.100000000000001" hidden="1" customHeight="1" x14ac:dyDescent="0.25">
      <c r="B107" s="340"/>
      <c r="C107" s="261" t="str">
        <f>IF(ISODD(ROW()-ROW(startRow)),"", IFERROR(IF(INDEX(Fixture!$C$1:$C$1140,SMALL(chosenGroupList,(ROW(A85)+1)/2),1)=0,"",INDEX(Fixture!$C$1:$C$1140,SMALL(chosenGroupList,(ROW(A85)+1)/2),1)),""))</f>
        <v/>
      </c>
      <c r="D107" s="132" t="str">
        <f>IF(ISODD(ROW()-ROW(startRow)),"", IFERROR(IF(INDEX(Fixture!$E$1:$E$1140,SMALL(chosenGroupList,(ROW(A85)+1)/2),1)=0,"",INDEX(Fixture!$E$1:$E$1140,SMALL(chosenGroupList,(ROW(A85)+1)/2),1)),""))</f>
        <v/>
      </c>
      <c r="E107" s="10"/>
      <c r="F107" s="22"/>
      <c r="G107" s="133" t="str">
        <f>IF(ISODD(ROW()-ROW(startRow)),"", IFERROR(IF(INDEX(Fixture!$G$1:$G$1140,SMALL(chosenGroupList,(ROW(A85)+1)/2),1)=0,"",INDEX(Fixture!$G$1:$G$1140,SMALL(chosenGroupList,(ROW(A85)+1)/2),1)),""))</f>
        <v/>
      </c>
      <c r="H107" s="134" t="str">
        <f>IF(ISODD(ROW()-ROW(startRow)),"", IFERROR(IF(LEN(INDEX(Fixture!$H$1:$H$1140,SMALL(chosenGroupList,(ROW(A85)+1)/2),1))=0,"",INDEX(Fixture!$H$1:$H$1140,SMALL(chosenGroupList,(ROW(A85)+1)/2),1)),""))</f>
        <v/>
      </c>
      <c r="I107" s="135" t="str">
        <f t="shared" si="1"/>
        <v/>
      </c>
      <c r="J107" s="134" t="str">
        <f>IF(ISODD(ROW()-ROW(startRow)),"", IFERROR(IF(LEN(INDEX(Fixture!$J$1:$J$1140,SMALL(chosenGroupList,(ROW(A85)+1)/2),1))=0,"",INDEX(Fixture!$J$1:$J$1140,SMALL(chosenGroupList,(ROW(A85)+1)/2),1)),""))</f>
        <v/>
      </c>
      <c r="K107" s="136" t="str">
        <f>IF(ISODD(ROW()-ROW(startRow)),"", IFERROR(IF(INDEX(Fixture!$K$1:$K$1140,SMALL(chosenGroupList,(ROW(A85)+1)/2),1)=0,"",INDEX(Fixture!$K$1:$K$1140,SMALL(chosenGroupList,(ROW(A85)+1)/2),1)),""))</f>
        <v/>
      </c>
      <c r="L107" s="37"/>
      <c r="M107" s="37"/>
      <c r="N107" s="37"/>
      <c r="O107" s="20"/>
    </row>
    <row r="108" spans="2:15" ht="5.0999999999999996" hidden="1" customHeight="1" x14ac:dyDescent="0.25">
      <c r="B108" s="340"/>
      <c r="C108" s="261" t="str">
        <f>IF(ISODD(ROW()-ROW(startRow)),"", IFERROR(IF(INDEX(Fixture!$C$1:$C$1140,SMALL(chosenGroupList,(ROW(A86)+1)/2),1)=0,"",INDEX(Fixture!$C$1:$C$1140,SMALL(chosenGroupList,(ROW(A86)+1)/2),1)),""))</f>
        <v/>
      </c>
      <c r="D108" s="132" t="str">
        <f>IF(ISODD(ROW()-ROW(startRow)),"", IFERROR(IF(INDEX(Fixture!$E$1:$E$1140,SMALL(chosenGroupList,(ROW(A86)+1)/2),1)=0,"",INDEX(Fixture!$E$1:$E$1140,SMALL(chosenGroupList,(ROW(A86)+1)/2),1)),""))</f>
        <v/>
      </c>
      <c r="E108" s="10"/>
      <c r="F108" s="22"/>
      <c r="G108" s="133" t="str">
        <f>IF(ISODD(ROW()-ROW(startRow)),"", IFERROR(IF(INDEX(Fixture!$G$1:$G$1140,SMALL(chosenGroupList,(ROW(A86)+1)/2),1)=0,"",INDEX(Fixture!$G$1:$G$1140,SMALL(chosenGroupList,(ROW(A86)+1)/2),1)),""))</f>
        <v/>
      </c>
      <c r="H108" s="134" t="str">
        <f>IF(ISODD(ROW()-ROW(startRow)),"", IFERROR(IF(LEN(INDEX(Fixture!$H$1:$H$1140,SMALL(chosenGroupList,(ROW(A86)+1)/2),1))=0,"",INDEX(Fixture!$H$1:$H$1140,SMALL(chosenGroupList,(ROW(A86)+1)/2),1)),""))</f>
        <v/>
      </c>
      <c r="I108" s="135" t="str">
        <f t="shared" si="1"/>
        <v/>
      </c>
      <c r="J108" s="134" t="str">
        <f>IF(ISODD(ROW()-ROW(startRow)),"", IFERROR(IF(LEN(INDEX(Fixture!$J$1:$J$1140,SMALL(chosenGroupList,(ROW(A86)+1)/2),1))=0,"",INDEX(Fixture!$J$1:$J$1140,SMALL(chosenGroupList,(ROW(A86)+1)/2),1)),""))</f>
        <v/>
      </c>
      <c r="K108" s="136" t="str">
        <f>IF(ISODD(ROW()-ROW(startRow)),"", IFERROR(IF(INDEX(Fixture!$K$1:$K$1140,SMALL(chosenGroupList,(ROW(A86)+1)/2),1)=0,"",INDEX(Fixture!$K$1:$K$1140,SMALL(chosenGroupList,(ROW(A86)+1)/2),1)),""))</f>
        <v/>
      </c>
      <c r="L108" s="37"/>
      <c r="M108" s="37"/>
      <c r="N108" s="37"/>
      <c r="O108" s="20"/>
    </row>
    <row r="109" spans="2:15" ht="20.100000000000001" hidden="1" customHeight="1" x14ac:dyDescent="0.25">
      <c r="B109" s="340"/>
      <c r="C109" s="261" t="str">
        <f>IF(ISODD(ROW()-ROW(startRow)),"", IFERROR(IF(INDEX(Fixture!$C$1:$C$1140,SMALL(chosenGroupList,(ROW(A87)+1)/2),1)=0,"",INDEX(Fixture!$C$1:$C$1140,SMALL(chosenGroupList,(ROW(A87)+1)/2),1)),""))</f>
        <v/>
      </c>
      <c r="D109" s="132" t="str">
        <f>IF(ISODD(ROW()-ROW(startRow)),"", IFERROR(IF(INDEX(Fixture!$E$1:$E$1140,SMALL(chosenGroupList,(ROW(A87)+1)/2),1)=0,"",INDEX(Fixture!$E$1:$E$1140,SMALL(chosenGroupList,(ROW(A87)+1)/2),1)),""))</f>
        <v/>
      </c>
      <c r="E109" s="10"/>
      <c r="F109" s="22"/>
      <c r="G109" s="133" t="str">
        <f>IF(ISODD(ROW()-ROW(startRow)),"", IFERROR(IF(INDEX(Fixture!$G$1:$G$1140,SMALL(chosenGroupList,(ROW(A87)+1)/2),1)=0,"",INDEX(Fixture!$G$1:$G$1140,SMALL(chosenGroupList,(ROW(A87)+1)/2),1)),""))</f>
        <v/>
      </c>
      <c r="H109" s="134" t="str">
        <f>IF(ISODD(ROW()-ROW(startRow)),"", IFERROR(IF(LEN(INDEX(Fixture!$H$1:$H$1140,SMALL(chosenGroupList,(ROW(A87)+1)/2),1))=0,"",INDEX(Fixture!$H$1:$H$1140,SMALL(chosenGroupList,(ROW(A87)+1)/2),1)),""))</f>
        <v/>
      </c>
      <c r="I109" s="135" t="str">
        <f t="shared" si="1"/>
        <v/>
      </c>
      <c r="J109" s="134" t="str">
        <f>IF(ISODD(ROW()-ROW(startRow)),"", IFERROR(IF(LEN(INDEX(Fixture!$J$1:$J$1140,SMALL(chosenGroupList,(ROW(A87)+1)/2),1))=0,"",INDEX(Fixture!$J$1:$J$1140,SMALL(chosenGroupList,(ROW(A87)+1)/2),1)),""))</f>
        <v/>
      </c>
      <c r="K109" s="136" t="str">
        <f>IF(ISODD(ROW()-ROW(startRow)),"", IFERROR(IF(INDEX(Fixture!$K$1:$K$1140,SMALL(chosenGroupList,(ROW(A87)+1)/2),1)=0,"",INDEX(Fixture!$K$1:$K$1140,SMALL(chosenGroupList,(ROW(A87)+1)/2),1)),""))</f>
        <v/>
      </c>
      <c r="L109" s="37"/>
      <c r="M109" s="37"/>
      <c r="N109" s="37"/>
      <c r="O109" s="20"/>
    </row>
    <row r="110" spans="2:15" ht="5.0999999999999996" hidden="1" customHeight="1" x14ac:dyDescent="0.25">
      <c r="B110" s="340"/>
      <c r="C110" s="261" t="str">
        <f>IF(ISODD(ROW()-ROW(startRow)),"", IFERROR(IF(INDEX(Fixture!$C$1:$C$1140,SMALL(chosenGroupList,(ROW(A88)+1)/2),1)=0,"",INDEX(Fixture!$C$1:$C$1140,SMALL(chosenGroupList,(ROW(A88)+1)/2),1)),""))</f>
        <v/>
      </c>
      <c r="D110" s="132" t="str">
        <f>IF(ISODD(ROW()-ROW(startRow)),"", IFERROR(IF(INDEX(Fixture!$E$1:$E$1140,SMALL(chosenGroupList,(ROW(A88)+1)/2),1)=0,"",INDEX(Fixture!$E$1:$E$1140,SMALL(chosenGroupList,(ROW(A88)+1)/2),1)),""))</f>
        <v/>
      </c>
      <c r="E110" s="10"/>
      <c r="F110" s="22"/>
      <c r="G110" s="133" t="str">
        <f>IF(ISODD(ROW()-ROW(startRow)),"", IFERROR(IF(INDEX(Fixture!$G$1:$G$1140,SMALL(chosenGroupList,(ROW(A88)+1)/2),1)=0,"",INDEX(Fixture!$G$1:$G$1140,SMALL(chosenGroupList,(ROW(A88)+1)/2),1)),""))</f>
        <v/>
      </c>
      <c r="H110" s="134" t="str">
        <f>IF(ISODD(ROW()-ROW(startRow)),"", IFERROR(IF(LEN(INDEX(Fixture!$H$1:$H$1140,SMALL(chosenGroupList,(ROW(A88)+1)/2),1))=0,"",INDEX(Fixture!$H$1:$H$1140,SMALL(chosenGroupList,(ROW(A88)+1)/2),1)),""))</f>
        <v/>
      </c>
      <c r="I110" s="135" t="str">
        <f t="shared" si="1"/>
        <v/>
      </c>
      <c r="J110" s="134" t="str">
        <f>IF(ISODD(ROW()-ROW(startRow)),"", IFERROR(IF(LEN(INDEX(Fixture!$J$1:$J$1140,SMALL(chosenGroupList,(ROW(A88)+1)/2),1))=0,"",INDEX(Fixture!$J$1:$J$1140,SMALL(chosenGroupList,(ROW(A88)+1)/2),1)),""))</f>
        <v/>
      </c>
      <c r="K110" s="136" t="str">
        <f>IF(ISODD(ROW()-ROW(startRow)),"", IFERROR(IF(INDEX(Fixture!$K$1:$K$1140,SMALL(chosenGroupList,(ROW(A88)+1)/2),1)=0,"",INDEX(Fixture!$K$1:$K$1140,SMALL(chosenGroupList,(ROW(A88)+1)/2),1)),""))</f>
        <v/>
      </c>
      <c r="L110" s="37"/>
      <c r="M110" s="37"/>
      <c r="N110" s="37"/>
      <c r="O110" s="20"/>
    </row>
    <row r="111" spans="2:15" ht="20.100000000000001" hidden="1" customHeight="1" x14ac:dyDescent="0.25">
      <c r="B111" s="340"/>
      <c r="C111" s="261" t="str">
        <f>IF(ISODD(ROW()-ROW(startRow)),"", IFERROR(IF(INDEX(Fixture!$C$1:$C$1140,SMALL(chosenGroupList,(ROW(A89)+1)/2),1)=0,"",INDEX(Fixture!$C$1:$C$1140,SMALL(chosenGroupList,(ROW(A89)+1)/2),1)),""))</f>
        <v/>
      </c>
      <c r="D111" s="132" t="str">
        <f>IF(ISODD(ROW()-ROW(startRow)),"", IFERROR(IF(INDEX(Fixture!$E$1:$E$1140,SMALL(chosenGroupList,(ROW(A89)+1)/2),1)=0,"",INDEX(Fixture!$E$1:$E$1140,SMALL(chosenGroupList,(ROW(A89)+1)/2),1)),""))</f>
        <v/>
      </c>
      <c r="E111" s="10"/>
      <c r="F111" s="22"/>
      <c r="G111" s="133" t="str">
        <f>IF(ISODD(ROW()-ROW(startRow)),"", IFERROR(IF(INDEX(Fixture!$G$1:$G$1140,SMALL(chosenGroupList,(ROW(A89)+1)/2),1)=0,"",INDEX(Fixture!$G$1:$G$1140,SMALL(chosenGroupList,(ROW(A89)+1)/2),1)),""))</f>
        <v/>
      </c>
      <c r="H111" s="134" t="str">
        <f>IF(ISODD(ROW()-ROW(startRow)),"", IFERROR(IF(LEN(INDEX(Fixture!$H$1:$H$1140,SMALL(chosenGroupList,(ROW(A89)+1)/2),1))=0,"",INDEX(Fixture!$H$1:$H$1140,SMALL(chosenGroupList,(ROW(A89)+1)/2),1)),""))</f>
        <v/>
      </c>
      <c r="I111" s="135" t="str">
        <f t="shared" si="1"/>
        <v/>
      </c>
      <c r="J111" s="134" t="str">
        <f>IF(ISODD(ROW()-ROW(startRow)),"", IFERROR(IF(LEN(INDEX(Fixture!$J$1:$J$1140,SMALL(chosenGroupList,(ROW(A89)+1)/2),1))=0,"",INDEX(Fixture!$J$1:$J$1140,SMALL(chosenGroupList,(ROW(A89)+1)/2),1)),""))</f>
        <v/>
      </c>
      <c r="K111" s="136" t="str">
        <f>IF(ISODD(ROW()-ROW(startRow)),"", IFERROR(IF(INDEX(Fixture!$K$1:$K$1140,SMALL(chosenGroupList,(ROW(A89)+1)/2),1)=0,"",INDEX(Fixture!$K$1:$K$1140,SMALL(chosenGroupList,(ROW(A89)+1)/2),1)),""))</f>
        <v/>
      </c>
      <c r="L111" s="37"/>
      <c r="M111" s="37"/>
      <c r="N111" s="37"/>
      <c r="O111" s="20"/>
    </row>
    <row r="112" spans="2:15" ht="5.0999999999999996" hidden="1" customHeight="1" x14ac:dyDescent="0.25">
      <c r="B112" s="340"/>
      <c r="C112" s="261" t="str">
        <f>IF(ISODD(ROW()-ROW(startRow)),"", IFERROR(IF(INDEX(Fixture!$C$1:$C$1140,SMALL(chosenGroupList,(ROW(A90)+1)/2),1)=0,"",INDEX(Fixture!$C$1:$C$1140,SMALL(chosenGroupList,(ROW(A90)+1)/2),1)),""))</f>
        <v/>
      </c>
      <c r="D112" s="132" t="str">
        <f>IF(ISODD(ROW()-ROW(startRow)),"", IFERROR(IF(INDEX(Fixture!$E$1:$E$1140,SMALL(chosenGroupList,(ROW(A90)+1)/2),1)=0,"",INDEX(Fixture!$E$1:$E$1140,SMALL(chosenGroupList,(ROW(A90)+1)/2),1)),""))</f>
        <v/>
      </c>
      <c r="E112" s="10"/>
      <c r="F112" s="22"/>
      <c r="G112" s="133" t="str">
        <f>IF(ISODD(ROW()-ROW(startRow)),"", IFERROR(IF(INDEX(Fixture!$G$1:$G$1140,SMALL(chosenGroupList,(ROW(A90)+1)/2),1)=0,"",INDEX(Fixture!$G$1:$G$1140,SMALL(chosenGroupList,(ROW(A90)+1)/2),1)),""))</f>
        <v/>
      </c>
      <c r="H112" s="134" t="str">
        <f>IF(ISODD(ROW()-ROW(startRow)),"", IFERROR(IF(LEN(INDEX(Fixture!$H$1:$H$1140,SMALL(chosenGroupList,(ROW(A90)+1)/2),1))=0,"",INDEX(Fixture!$H$1:$H$1140,SMALL(chosenGroupList,(ROW(A90)+1)/2),1)),""))</f>
        <v/>
      </c>
      <c r="I112" s="135" t="str">
        <f t="shared" si="1"/>
        <v/>
      </c>
      <c r="J112" s="134" t="str">
        <f>IF(ISODD(ROW()-ROW(startRow)),"", IFERROR(IF(LEN(INDEX(Fixture!$J$1:$J$1140,SMALL(chosenGroupList,(ROW(A90)+1)/2),1))=0,"",INDEX(Fixture!$J$1:$J$1140,SMALL(chosenGroupList,(ROW(A90)+1)/2),1)),""))</f>
        <v/>
      </c>
      <c r="K112" s="136" t="str">
        <f>IF(ISODD(ROW()-ROW(startRow)),"", IFERROR(IF(INDEX(Fixture!$K$1:$K$1140,SMALL(chosenGroupList,(ROW(A90)+1)/2),1)=0,"",INDEX(Fixture!$K$1:$K$1140,SMALL(chosenGroupList,(ROW(A90)+1)/2),1)),""))</f>
        <v/>
      </c>
      <c r="L112" s="37"/>
      <c r="M112" s="37"/>
      <c r="N112" s="37"/>
      <c r="O112" s="20"/>
    </row>
    <row r="113" spans="2:15" ht="20.100000000000001" hidden="1" customHeight="1" x14ac:dyDescent="0.25">
      <c r="B113" s="340"/>
      <c r="C113" s="261" t="str">
        <f>IF(ISODD(ROW()-ROW(startRow)),"", IFERROR(IF(INDEX(Fixture!$C$1:$C$1140,SMALL(chosenGroupList,(ROW(A91)+1)/2),1)=0,"",INDEX(Fixture!$C$1:$C$1140,SMALL(chosenGroupList,(ROW(A91)+1)/2),1)),""))</f>
        <v/>
      </c>
      <c r="D113" s="132" t="str">
        <f>IF(ISODD(ROW()-ROW(startRow)),"", IFERROR(IF(INDEX(Fixture!$E$1:$E$1140,SMALL(chosenGroupList,(ROW(A91)+1)/2),1)=0,"",INDEX(Fixture!$E$1:$E$1140,SMALL(chosenGroupList,(ROW(A91)+1)/2),1)),""))</f>
        <v/>
      </c>
      <c r="E113" s="10"/>
      <c r="F113" s="22"/>
      <c r="G113" s="133" t="str">
        <f>IF(ISODD(ROW()-ROW(startRow)),"", IFERROR(IF(INDEX(Fixture!$G$1:$G$1140,SMALL(chosenGroupList,(ROW(A91)+1)/2),1)=0,"",INDEX(Fixture!$G$1:$G$1140,SMALL(chosenGroupList,(ROW(A91)+1)/2),1)),""))</f>
        <v/>
      </c>
      <c r="H113" s="134" t="str">
        <f>IF(ISODD(ROW()-ROW(startRow)),"", IFERROR(IF(LEN(INDEX(Fixture!$H$1:$H$1140,SMALL(chosenGroupList,(ROW(A91)+1)/2),1))=0,"",INDEX(Fixture!$H$1:$H$1140,SMALL(chosenGroupList,(ROW(A91)+1)/2),1)),""))</f>
        <v/>
      </c>
      <c r="I113" s="135" t="str">
        <f t="shared" si="1"/>
        <v/>
      </c>
      <c r="J113" s="134" t="str">
        <f>IF(ISODD(ROW()-ROW(startRow)),"", IFERROR(IF(LEN(INDEX(Fixture!$J$1:$J$1140,SMALL(chosenGroupList,(ROW(A91)+1)/2),1))=0,"",INDEX(Fixture!$J$1:$J$1140,SMALL(chosenGroupList,(ROW(A91)+1)/2),1)),""))</f>
        <v/>
      </c>
      <c r="K113" s="136" t="str">
        <f>IF(ISODD(ROW()-ROW(startRow)),"", IFERROR(IF(INDEX(Fixture!$K$1:$K$1140,SMALL(chosenGroupList,(ROW(A91)+1)/2),1)=0,"",INDEX(Fixture!$K$1:$K$1140,SMALL(chosenGroupList,(ROW(A91)+1)/2),1)),""))</f>
        <v/>
      </c>
      <c r="L113" s="37"/>
      <c r="M113" s="37"/>
      <c r="N113" s="37"/>
      <c r="O113" s="20"/>
    </row>
    <row r="114" spans="2:15" ht="5.0999999999999996" hidden="1" customHeight="1" x14ac:dyDescent="0.25">
      <c r="B114" s="340"/>
      <c r="C114" s="261" t="str">
        <f>IF(ISODD(ROW()-ROW(startRow)),"", IFERROR(IF(INDEX(Fixture!$C$1:$C$1140,SMALL(chosenGroupList,(ROW(A92)+1)/2),1)=0,"",INDEX(Fixture!$C$1:$C$1140,SMALL(chosenGroupList,(ROW(A92)+1)/2),1)),""))</f>
        <v/>
      </c>
      <c r="D114" s="132" t="str">
        <f>IF(ISODD(ROW()-ROW(startRow)),"", IFERROR(IF(INDEX(Fixture!$E$1:$E$1140,SMALL(chosenGroupList,(ROW(A92)+1)/2),1)=0,"",INDEX(Fixture!$E$1:$E$1140,SMALL(chosenGroupList,(ROW(A92)+1)/2),1)),""))</f>
        <v/>
      </c>
      <c r="E114" s="10"/>
      <c r="F114" s="22"/>
      <c r="G114" s="133" t="str">
        <f>IF(ISODD(ROW()-ROW(startRow)),"", IFERROR(IF(INDEX(Fixture!$G$1:$G$1140,SMALL(chosenGroupList,(ROW(A92)+1)/2),1)=0,"",INDEX(Fixture!$G$1:$G$1140,SMALL(chosenGroupList,(ROW(A92)+1)/2),1)),""))</f>
        <v/>
      </c>
      <c r="H114" s="134" t="str">
        <f>IF(ISODD(ROW()-ROW(startRow)),"", IFERROR(IF(LEN(INDEX(Fixture!$H$1:$H$1140,SMALL(chosenGroupList,(ROW(A92)+1)/2),1))=0,"",INDEX(Fixture!$H$1:$H$1140,SMALL(chosenGroupList,(ROW(A92)+1)/2),1)),""))</f>
        <v/>
      </c>
      <c r="I114" s="135" t="str">
        <f t="shared" si="1"/>
        <v/>
      </c>
      <c r="J114" s="134" t="str">
        <f>IF(ISODD(ROW()-ROW(startRow)),"", IFERROR(IF(LEN(INDEX(Fixture!$J$1:$J$1140,SMALL(chosenGroupList,(ROW(A92)+1)/2),1))=0,"",INDEX(Fixture!$J$1:$J$1140,SMALL(chosenGroupList,(ROW(A92)+1)/2),1)),""))</f>
        <v/>
      </c>
      <c r="K114" s="136" t="str">
        <f>IF(ISODD(ROW()-ROW(startRow)),"", IFERROR(IF(INDEX(Fixture!$K$1:$K$1140,SMALL(chosenGroupList,(ROW(A92)+1)/2),1)=0,"",INDEX(Fixture!$K$1:$K$1140,SMALL(chosenGroupList,(ROW(A92)+1)/2),1)),""))</f>
        <v/>
      </c>
      <c r="L114" s="37"/>
      <c r="M114" s="37"/>
      <c r="N114" s="37"/>
      <c r="O114" s="20"/>
    </row>
    <row r="115" spans="2:15" ht="20.100000000000001" hidden="1" customHeight="1" x14ac:dyDescent="0.25">
      <c r="B115" s="340"/>
      <c r="C115" s="261" t="str">
        <f>IF(ISODD(ROW()-ROW(startRow)),"", IFERROR(IF(INDEX(Fixture!$C$1:$C$1140,SMALL(chosenGroupList,(ROW(A93)+1)/2),1)=0,"",INDEX(Fixture!$C$1:$C$1140,SMALL(chosenGroupList,(ROW(A93)+1)/2),1)),""))</f>
        <v/>
      </c>
      <c r="D115" s="132" t="str">
        <f>IF(ISODD(ROW()-ROW(startRow)),"", IFERROR(IF(INDEX(Fixture!$E$1:$E$1140,SMALL(chosenGroupList,(ROW(A93)+1)/2),1)=0,"",INDEX(Fixture!$E$1:$E$1140,SMALL(chosenGroupList,(ROW(A93)+1)/2),1)),""))</f>
        <v/>
      </c>
      <c r="E115" s="10"/>
      <c r="F115" s="22"/>
      <c r="G115" s="133" t="str">
        <f>IF(ISODD(ROW()-ROW(startRow)),"", IFERROR(IF(INDEX(Fixture!$G$1:$G$1140,SMALL(chosenGroupList,(ROW(A93)+1)/2),1)=0,"",INDEX(Fixture!$G$1:$G$1140,SMALL(chosenGroupList,(ROW(A93)+1)/2),1)),""))</f>
        <v/>
      </c>
      <c r="H115" s="134" t="str">
        <f>IF(ISODD(ROW()-ROW(startRow)),"", IFERROR(IF(LEN(INDEX(Fixture!$H$1:$H$1140,SMALL(chosenGroupList,(ROW(A93)+1)/2),1))=0,"",INDEX(Fixture!$H$1:$H$1140,SMALL(chosenGroupList,(ROW(A93)+1)/2),1)),""))</f>
        <v/>
      </c>
      <c r="I115" s="135" t="str">
        <f t="shared" si="1"/>
        <v/>
      </c>
      <c r="J115" s="134" t="str">
        <f>IF(ISODD(ROW()-ROW(startRow)),"", IFERROR(IF(LEN(INDEX(Fixture!$J$1:$J$1140,SMALL(chosenGroupList,(ROW(A93)+1)/2),1))=0,"",INDEX(Fixture!$J$1:$J$1140,SMALL(chosenGroupList,(ROW(A93)+1)/2),1)),""))</f>
        <v/>
      </c>
      <c r="K115" s="136" t="str">
        <f>IF(ISODD(ROW()-ROW(startRow)),"", IFERROR(IF(INDEX(Fixture!$K$1:$K$1140,SMALL(chosenGroupList,(ROW(A93)+1)/2),1)=0,"",INDEX(Fixture!$K$1:$K$1140,SMALL(chosenGroupList,(ROW(A93)+1)/2),1)),""))</f>
        <v/>
      </c>
      <c r="L115" s="37"/>
      <c r="M115" s="37"/>
      <c r="N115" s="37"/>
      <c r="O115" s="20"/>
    </row>
    <row r="116" spans="2:15" ht="5.0999999999999996" hidden="1" customHeight="1" x14ac:dyDescent="0.25">
      <c r="B116" s="340"/>
      <c r="C116" s="261" t="str">
        <f>IF(ISODD(ROW()-ROW(startRow)),"", IFERROR(IF(INDEX(Fixture!$C$1:$C$1140,SMALL(chosenGroupList,(ROW(A94)+1)/2),1)=0,"",INDEX(Fixture!$C$1:$C$1140,SMALL(chosenGroupList,(ROW(A94)+1)/2),1)),""))</f>
        <v/>
      </c>
      <c r="D116" s="132" t="str">
        <f>IF(ISODD(ROW()-ROW(startRow)),"", IFERROR(IF(INDEX(Fixture!$E$1:$E$1140,SMALL(chosenGroupList,(ROW(A94)+1)/2),1)=0,"",INDEX(Fixture!$E$1:$E$1140,SMALL(chosenGroupList,(ROW(A94)+1)/2),1)),""))</f>
        <v/>
      </c>
      <c r="E116" s="10"/>
      <c r="F116" s="22"/>
      <c r="G116" s="133" t="str">
        <f>IF(ISODD(ROW()-ROW(startRow)),"", IFERROR(IF(INDEX(Fixture!$G$1:$G$1140,SMALL(chosenGroupList,(ROW(A94)+1)/2),1)=0,"",INDEX(Fixture!$G$1:$G$1140,SMALL(chosenGroupList,(ROW(A94)+1)/2),1)),""))</f>
        <v/>
      </c>
      <c r="H116" s="134" t="str">
        <f>IF(ISODD(ROW()-ROW(startRow)),"", IFERROR(IF(LEN(INDEX(Fixture!$H$1:$H$1140,SMALL(chosenGroupList,(ROW(A94)+1)/2),1))=0,"",INDEX(Fixture!$H$1:$H$1140,SMALL(chosenGroupList,(ROW(A94)+1)/2),1)),""))</f>
        <v/>
      </c>
      <c r="I116" s="135" t="str">
        <f t="shared" si="1"/>
        <v/>
      </c>
      <c r="J116" s="134" t="str">
        <f>IF(ISODD(ROW()-ROW(startRow)),"", IFERROR(IF(LEN(INDEX(Fixture!$J$1:$J$1140,SMALL(chosenGroupList,(ROW(A94)+1)/2),1))=0,"",INDEX(Fixture!$J$1:$J$1140,SMALL(chosenGroupList,(ROW(A94)+1)/2),1)),""))</f>
        <v/>
      </c>
      <c r="K116" s="136" t="str">
        <f>IF(ISODD(ROW()-ROW(startRow)),"", IFERROR(IF(INDEX(Fixture!$K$1:$K$1140,SMALL(chosenGroupList,(ROW(A94)+1)/2),1)=0,"",INDEX(Fixture!$K$1:$K$1140,SMALL(chosenGroupList,(ROW(A94)+1)/2),1)),""))</f>
        <v/>
      </c>
      <c r="L116" s="37"/>
      <c r="M116" s="37"/>
      <c r="N116" s="37"/>
      <c r="O116" s="20"/>
    </row>
    <row r="117" spans="2:15" ht="20.100000000000001" hidden="1" customHeight="1" x14ac:dyDescent="0.25">
      <c r="B117" s="340"/>
      <c r="C117" s="261" t="str">
        <f>IF(ISODD(ROW()-ROW(startRow)),"", IFERROR(IF(INDEX(Fixture!$C$1:$C$1140,SMALL(chosenGroupList,(ROW(A95)+1)/2),1)=0,"",INDEX(Fixture!$C$1:$C$1140,SMALL(chosenGroupList,(ROW(A95)+1)/2),1)),""))</f>
        <v/>
      </c>
      <c r="D117" s="132" t="str">
        <f>IF(ISODD(ROW()-ROW(startRow)),"", IFERROR(IF(INDEX(Fixture!$E$1:$E$1140,SMALL(chosenGroupList,(ROW(A95)+1)/2),1)=0,"",INDEX(Fixture!$E$1:$E$1140,SMALL(chosenGroupList,(ROW(A95)+1)/2),1)),""))</f>
        <v/>
      </c>
      <c r="E117" s="10"/>
      <c r="F117" s="22"/>
      <c r="G117" s="133" t="str">
        <f>IF(ISODD(ROW()-ROW(startRow)),"", IFERROR(IF(INDEX(Fixture!$G$1:$G$1140,SMALL(chosenGroupList,(ROW(A95)+1)/2),1)=0,"",INDEX(Fixture!$G$1:$G$1140,SMALL(chosenGroupList,(ROW(A95)+1)/2),1)),""))</f>
        <v/>
      </c>
      <c r="H117" s="134" t="str">
        <f>IF(ISODD(ROW()-ROW(startRow)),"", IFERROR(IF(LEN(INDEX(Fixture!$H$1:$H$1140,SMALL(chosenGroupList,(ROW(A95)+1)/2),1))=0,"",INDEX(Fixture!$H$1:$H$1140,SMALL(chosenGroupList,(ROW(A95)+1)/2),1)),""))</f>
        <v/>
      </c>
      <c r="I117" s="135" t="str">
        <f t="shared" si="1"/>
        <v/>
      </c>
      <c r="J117" s="134" t="str">
        <f>IF(ISODD(ROW()-ROW(startRow)),"", IFERROR(IF(LEN(INDEX(Fixture!$J$1:$J$1140,SMALL(chosenGroupList,(ROW(A95)+1)/2),1))=0,"",INDEX(Fixture!$J$1:$J$1140,SMALL(chosenGroupList,(ROW(A95)+1)/2),1)),""))</f>
        <v/>
      </c>
      <c r="K117" s="136" t="str">
        <f>IF(ISODD(ROW()-ROW(startRow)),"", IFERROR(IF(INDEX(Fixture!$K$1:$K$1140,SMALL(chosenGroupList,(ROW(A95)+1)/2),1)=0,"",INDEX(Fixture!$K$1:$K$1140,SMALL(chosenGroupList,(ROW(A95)+1)/2),1)),""))</f>
        <v/>
      </c>
      <c r="L117" s="37"/>
      <c r="M117" s="37"/>
      <c r="N117" s="37"/>
      <c r="O117" s="20"/>
    </row>
    <row r="118" spans="2:15" ht="5.0999999999999996" hidden="1" customHeight="1" x14ac:dyDescent="0.25">
      <c r="B118" s="340"/>
      <c r="C118" s="261" t="str">
        <f>IF(ISODD(ROW()-ROW(startRow)),"", IFERROR(IF(INDEX(Fixture!$C$1:$C$1140,SMALL(chosenGroupList,(ROW(A96)+1)/2),1)=0,"",INDEX(Fixture!$C$1:$C$1140,SMALL(chosenGroupList,(ROW(A96)+1)/2),1)),""))</f>
        <v/>
      </c>
      <c r="D118" s="132" t="str">
        <f>IF(ISODD(ROW()-ROW(startRow)),"", IFERROR(IF(INDEX(Fixture!$E$1:$E$1140,SMALL(chosenGroupList,(ROW(A96)+1)/2),1)=0,"",INDEX(Fixture!$E$1:$E$1140,SMALL(chosenGroupList,(ROW(A96)+1)/2),1)),""))</f>
        <v/>
      </c>
      <c r="E118" s="10"/>
      <c r="F118" s="22"/>
      <c r="G118" s="133" t="str">
        <f>IF(ISODD(ROW()-ROW(startRow)),"", IFERROR(IF(INDEX(Fixture!$G$1:$G$1140,SMALL(chosenGroupList,(ROW(A96)+1)/2),1)=0,"",INDEX(Fixture!$G$1:$G$1140,SMALL(chosenGroupList,(ROW(A96)+1)/2),1)),""))</f>
        <v/>
      </c>
      <c r="H118" s="134" t="str">
        <f>IF(ISODD(ROW()-ROW(startRow)),"", IFERROR(IF(LEN(INDEX(Fixture!$H$1:$H$1140,SMALL(chosenGroupList,(ROW(A96)+1)/2),1))=0,"",INDEX(Fixture!$H$1:$H$1140,SMALL(chosenGroupList,(ROW(A96)+1)/2),1)),""))</f>
        <v/>
      </c>
      <c r="I118" s="135" t="str">
        <f t="shared" si="1"/>
        <v/>
      </c>
      <c r="J118" s="134" t="str">
        <f>IF(ISODD(ROW()-ROW(startRow)),"", IFERROR(IF(LEN(INDEX(Fixture!$J$1:$J$1140,SMALL(chosenGroupList,(ROW(A96)+1)/2),1))=0,"",INDEX(Fixture!$J$1:$J$1140,SMALL(chosenGroupList,(ROW(A96)+1)/2),1)),""))</f>
        <v/>
      </c>
      <c r="K118" s="136" t="str">
        <f>IF(ISODD(ROW()-ROW(startRow)),"", IFERROR(IF(INDEX(Fixture!$K$1:$K$1140,SMALL(chosenGroupList,(ROW(A96)+1)/2),1)=0,"",INDEX(Fixture!$K$1:$K$1140,SMALL(chosenGroupList,(ROW(A96)+1)/2),1)),""))</f>
        <v/>
      </c>
      <c r="L118" s="37"/>
      <c r="M118" s="37"/>
      <c r="N118" s="37"/>
      <c r="O118" s="20"/>
    </row>
    <row r="119" spans="2:15" ht="20.100000000000001" hidden="1" customHeight="1" x14ac:dyDescent="0.25">
      <c r="B119" s="340"/>
      <c r="C119" s="261" t="str">
        <f>IF(ISODD(ROW()-ROW(startRow)),"", IFERROR(IF(INDEX(Fixture!$C$1:$C$1140,SMALL(chosenGroupList,(ROW(A97)+1)/2),1)=0,"",INDEX(Fixture!$C$1:$C$1140,SMALL(chosenGroupList,(ROW(A97)+1)/2),1)),""))</f>
        <v/>
      </c>
      <c r="D119" s="132" t="str">
        <f>IF(ISODD(ROW()-ROW(startRow)),"", IFERROR(IF(INDEX(Fixture!$E$1:$E$1140,SMALL(chosenGroupList,(ROW(A97)+1)/2),1)=0,"",INDEX(Fixture!$E$1:$E$1140,SMALL(chosenGroupList,(ROW(A97)+1)/2),1)),""))</f>
        <v/>
      </c>
      <c r="E119" s="10"/>
      <c r="F119" s="22"/>
      <c r="G119" s="133" t="str">
        <f>IF(ISODD(ROW()-ROW(startRow)),"", IFERROR(IF(INDEX(Fixture!$G$1:$G$1140,SMALL(chosenGroupList,(ROW(A97)+1)/2),1)=0,"",INDEX(Fixture!$G$1:$G$1140,SMALL(chosenGroupList,(ROW(A97)+1)/2),1)),""))</f>
        <v/>
      </c>
      <c r="H119" s="134" t="str">
        <f>IF(ISODD(ROW()-ROW(startRow)),"", IFERROR(IF(LEN(INDEX(Fixture!$H$1:$H$1140,SMALL(chosenGroupList,(ROW(A97)+1)/2),1))=0,"",INDEX(Fixture!$H$1:$H$1140,SMALL(chosenGroupList,(ROW(A97)+1)/2),1)),""))</f>
        <v/>
      </c>
      <c r="I119" s="135" t="str">
        <f t="shared" si="1"/>
        <v/>
      </c>
      <c r="J119" s="134" t="str">
        <f>IF(ISODD(ROW()-ROW(startRow)),"", IFERROR(IF(LEN(INDEX(Fixture!$J$1:$J$1140,SMALL(chosenGroupList,(ROW(A97)+1)/2),1))=0,"",INDEX(Fixture!$J$1:$J$1140,SMALL(chosenGroupList,(ROW(A97)+1)/2),1)),""))</f>
        <v/>
      </c>
      <c r="K119" s="136" t="str">
        <f>IF(ISODD(ROW()-ROW(startRow)),"", IFERROR(IF(INDEX(Fixture!$K$1:$K$1140,SMALL(chosenGroupList,(ROW(A97)+1)/2),1)=0,"",INDEX(Fixture!$K$1:$K$1140,SMALL(chosenGroupList,(ROW(A97)+1)/2),1)),""))</f>
        <v/>
      </c>
      <c r="L119" s="37"/>
      <c r="M119" s="37"/>
      <c r="N119" s="37"/>
      <c r="O119" s="20"/>
    </row>
    <row r="120" spans="2:15" ht="5.0999999999999996" hidden="1" customHeight="1" x14ac:dyDescent="0.25">
      <c r="B120" s="340"/>
      <c r="C120" s="261" t="str">
        <f>IF(ISODD(ROW()-ROW(startRow)),"", IFERROR(IF(INDEX(Fixture!$C$1:$C$1140,SMALL(chosenGroupList,(ROW(A98)+1)/2),1)=0,"",INDEX(Fixture!$C$1:$C$1140,SMALL(chosenGroupList,(ROW(A98)+1)/2),1)),""))</f>
        <v/>
      </c>
      <c r="D120" s="132" t="str">
        <f>IF(ISODD(ROW()-ROW(startRow)),"", IFERROR(IF(INDEX(Fixture!$E$1:$E$1140,SMALL(chosenGroupList,(ROW(A98)+1)/2),1)=0,"",INDEX(Fixture!$E$1:$E$1140,SMALL(chosenGroupList,(ROW(A98)+1)/2),1)),""))</f>
        <v/>
      </c>
      <c r="E120" s="10"/>
      <c r="F120" s="22"/>
      <c r="G120" s="133" t="str">
        <f>IF(ISODD(ROW()-ROW(startRow)),"", IFERROR(IF(INDEX(Fixture!$G$1:$G$1140,SMALL(chosenGroupList,(ROW(A98)+1)/2),1)=0,"",INDEX(Fixture!$G$1:$G$1140,SMALL(chosenGroupList,(ROW(A98)+1)/2),1)),""))</f>
        <v/>
      </c>
      <c r="H120" s="134" t="str">
        <f>IF(ISODD(ROW()-ROW(startRow)),"", IFERROR(IF(LEN(INDEX(Fixture!$H$1:$H$1140,SMALL(chosenGroupList,(ROW(A98)+1)/2),1))=0,"",INDEX(Fixture!$H$1:$H$1140,SMALL(chosenGroupList,(ROW(A98)+1)/2),1)),""))</f>
        <v/>
      </c>
      <c r="I120" s="135" t="str">
        <f t="shared" si="1"/>
        <v/>
      </c>
      <c r="J120" s="134" t="str">
        <f>IF(ISODD(ROW()-ROW(startRow)),"", IFERROR(IF(LEN(INDEX(Fixture!$J$1:$J$1140,SMALL(chosenGroupList,(ROW(A98)+1)/2),1))=0,"",INDEX(Fixture!$J$1:$J$1140,SMALL(chosenGroupList,(ROW(A98)+1)/2),1)),""))</f>
        <v/>
      </c>
      <c r="K120" s="136" t="str">
        <f>IF(ISODD(ROW()-ROW(startRow)),"", IFERROR(IF(INDEX(Fixture!$K$1:$K$1140,SMALL(chosenGroupList,(ROW(A98)+1)/2),1)=0,"",INDEX(Fixture!$K$1:$K$1140,SMALL(chosenGroupList,(ROW(A98)+1)/2),1)),""))</f>
        <v/>
      </c>
      <c r="L120" s="37"/>
      <c r="M120" s="37"/>
      <c r="N120" s="37"/>
      <c r="O120" s="20"/>
    </row>
    <row r="121" spans="2:15" ht="20.100000000000001" hidden="1" customHeight="1" x14ac:dyDescent="0.25">
      <c r="B121" s="340"/>
      <c r="C121" s="261" t="str">
        <f>IF(ISODD(ROW()-ROW(startRow)),"", IFERROR(IF(INDEX(Fixture!$C$1:$C$1140,SMALL(chosenGroupList,(ROW(A99)+1)/2),1)=0,"",INDEX(Fixture!$C$1:$C$1140,SMALL(chosenGroupList,(ROW(A99)+1)/2),1)),""))</f>
        <v/>
      </c>
      <c r="D121" s="132" t="str">
        <f>IF(ISODD(ROW()-ROW(startRow)),"", IFERROR(IF(INDEX(Fixture!$E$1:$E$1140,SMALL(chosenGroupList,(ROW(A99)+1)/2),1)=0,"",INDEX(Fixture!$E$1:$E$1140,SMALL(chosenGroupList,(ROW(A99)+1)/2),1)),""))</f>
        <v/>
      </c>
      <c r="E121" s="10"/>
      <c r="F121" s="22"/>
      <c r="G121" s="133" t="str">
        <f>IF(ISODD(ROW()-ROW(startRow)),"", IFERROR(IF(INDEX(Fixture!$G$1:$G$1140,SMALL(chosenGroupList,(ROW(A99)+1)/2),1)=0,"",INDEX(Fixture!$G$1:$G$1140,SMALL(chosenGroupList,(ROW(A99)+1)/2),1)),""))</f>
        <v/>
      </c>
      <c r="H121" s="134" t="str">
        <f>IF(ISODD(ROW()-ROW(startRow)),"", IFERROR(IF(LEN(INDEX(Fixture!$H$1:$H$1140,SMALL(chosenGroupList,(ROW(A99)+1)/2),1))=0,"",INDEX(Fixture!$H$1:$H$1140,SMALL(chosenGroupList,(ROW(A99)+1)/2),1)),""))</f>
        <v/>
      </c>
      <c r="I121" s="135" t="str">
        <f t="shared" si="1"/>
        <v/>
      </c>
      <c r="J121" s="134" t="str">
        <f>IF(ISODD(ROW()-ROW(startRow)),"", IFERROR(IF(LEN(INDEX(Fixture!$J$1:$J$1140,SMALL(chosenGroupList,(ROW(A99)+1)/2),1))=0,"",INDEX(Fixture!$J$1:$J$1140,SMALL(chosenGroupList,(ROW(A99)+1)/2),1)),""))</f>
        <v/>
      </c>
      <c r="K121" s="136" t="str">
        <f>IF(ISODD(ROW()-ROW(startRow)),"", IFERROR(IF(INDEX(Fixture!$K$1:$K$1140,SMALL(chosenGroupList,(ROW(A99)+1)/2),1)=0,"",INDEX(Fixture!$K$1:$K$1140,SMALL(chosenGroupList,(ROW(A99)+1)/2),1)),""))</f>
        <v/>
      </c>
      <c r="L121" s="37"/>
      <c r="M121" s="37"/>
      <c r="N121" s="37"/>
      <c r="O121" s="20"/>
    </row>
    <row r="122" spans="2:15" ht="5.0999999999999996" hidden="1" customHeight="1" x14ac:dyDescent="0.25">
      <c r="B122" s="340"/>
      <c r="C122" s="261" t="str">
        <f>IF(ISODD(ROW()-ROW(startRow)),"", IFERROR(IF(INDEX(Fixture!$C$1:$C$1140,SMALL(chosenGroupList,(ROW(A100)+1)/2),1)=0,"",INDEX(Fixture!$C$1:$C$1140,SMALL(chosenGroupList,(ROW(A100)+1)/2),1)),""))</f>
        <v/>
      </c>
      <c r="D122" s="132" t="str">
        <f>IF(ISODD(ROW()-ROW(startRow)),"", IFERROR(IF(INDEX(Fixture!$E$1:$E$1140,SMALL(chosenGroupList,(ROW(A100)+1)/2),1)=0,"",INDEX(Fixture!$E$1:$E$1140,SMALL(chosenGroupList,(ROW(A100)+1)/2),1)),""))</f>
        <v/>
      </c>
      <c r="E122" s="10"/>
      <c r="F122" s="22"/>
      <c r="G122" s="133" t="str">
        <f>IF(ISODD(ROW()-ROW(startRow)),"", IFERROR(IF(INDEX(Fixture!$G$1:$G$1140,SMALL(chosenGroupList,(ROW(A100)+1)/2),1)=0,"",INDEX(Fixture!$G$1:$G$1140,SMALL(chosenGroupList,(ROW(A100)+1)/2),1)),""))</f>
        <v/>
      </c>
      <c r="H122" s="134" t="str">
        <f>IF(ISODD(ROW()-ROW(startRow)),"", IFERROR(IF(LEN(INDEX(Fixture!$H$1:$H$1140,SMALL(chosenGroupList,(ROW(A100)+1)/2),1))=0,"",INDEX(Fixture!$H$1:$H$1140,SMALL(chosenGroupList,(ROW(A100)+1)/2),1)),""))</f>
        <v/>
      </c>
      <c r="I122" s="135" t="str">
        <f t="shared" si="1"/>
        <v/>
      </c>
      <c r="J122" s="134" t="str">
        <f>IF(ISODD(ROW()-ROW(startRow)),"", IFERROR(IF(LEN(INDEX(Fixture!$J$1:$J$1140,SMALL(chosenGroupList,(ROW(A100)+1)/2),1))=0,"",INDEX(Fixture!$J$1:$J$1140,SMALL(chosenGroupList,(ROW(A100)+1)/2),1)),""))</f>
        <v/>
      </c>
      <c r="K122" s="136" t="str">
        <f>IF(ISODD(ROW()-ROW(startRow)),"", IFERROR(IF(INDEX(Fixture!$K$1:$K$1140,SMALL(chosenGroupList,(ROW(A100)+1)/2),1)=0,"",INDEX(Fixture!$K$1:$K$1140,SMALL(chosenGroupList,(ROW(A100)+1)/2),1)),""))</f>
        <v/>
      </c>
      <c r="L122" s="37"/>
      <c r="M122" s="37"/>
      <c r="N122" s="37"/>
      <c r="O122" s="20"/>
    </row>
    <row r="123" spans="2:15" ht="20.100000000000001" hidden="1" customHeight="1" x14ac:dyDescent="0.25">
      <c r="B123" s="340"/>
      <c r="C123" s="261" t="str">
        <f>IF(ISODD(ROW()-ROW(startRow)),"", IFERROR(IF(INDEX(Fixture!$C$1:$C$1140,SMALL(chosenGroupList,(ROW(A101)+1)/2),1)=0,"",INDEX(Fixture!$C$1:$C$1140,SMALL(chosenGroupList,(ROW(A101)+1)/2),1)),""))</f>
        <v/>
      </c>
      <c r="D123" s="132" t="str">
        <f>IF(ISODD(ROW()-ROW(startRow)),"", IFERROR(IF(INDEX(Fixture!$E$1:$E$1140,SMALL(chosenGroupList,(ROW(A101)+1)/2),1)=0,"",INDEX(Fixture!$E$1:$E$1140,SMALL(chosenGroupList,(ROW(A101)+1)/2),1)),""))</f>
        <v/>
      </c>
      <c r="E123" s="10"/>
      <c r="F123" s="22"/>
      <c r="G123" s="133" t="str">
        <f>IF(ISODD(ROW()-ROW(startRow)),"", IFERROR(IF(INDEX(Fixture!$G$1:$G$1140,SMALL(chosenGroupList,(ROW(A101)+1)/2),1)=0,"",INDEX(Fixture!$G$1:$G$1140,SMALL(chosenGroupList,(ROW(A101)+1)/2),1)),""))</f>
        <v/>
      </c>
      <c r="H123" s="134" t="str">
        <f>IF(ISODD(ROW()-ROW(startRow)),"", IFERROR(IF(LEN(INDEX(Fixture!$H$1:$H$1140,SMALL(chosenGroupList,(ROW(A101)+1)/2),1))=0,"",INDEX(Fixture!$H$1:$H$1140,SMALL(chosenGroupList,(ROW(A101)+1)/2),1)),""))</f>
        <v/>
      </c>
      <c r="I123" s="135" t="str">
        <f t="shared" si="1"/>
        <v/>
      </c>
      <c r="J123" s="134" t="str">
        <f>IF(ISODD(ROW()-ROW(startRow)),"", IFERROR(IF(LEN(INDEX(Fixture!$J$1:$J$1140,SMALL(chosenGroupList,(ROW(A101)+1)/2),1))=0,"",INDEX(Fixture!$J$1:$J$1140,SMALL(chosenGroupList,(ROW(A101)+1)/2),1)),""))</f>
        <v/>
      </c>
      <c r="K123" s="136" t="str">
        <f>IF(ISODD(ROW()-ROW(startRow)),"", IFERROR(IF(INDEX(Fixture!$K$1:$K$1140,SMALL(chosenGroupList,(ROW(A101)+1)/2),1)=0,"",INDEX(Fixture!$K$1:$K$1140,SMALL(chosenGroupList,(ROW(A101)+1)/2),1)),""))</f>
        <v/>
      </c>
      <c r="L123" s="37"/>
      <c r="M123" s="37"/>
      <c r="N123" s="37"/>
      <c r="O123" s="20"/>
    </row>
    <row r="124" spans="2:15" ht="5.0999999999999996" hidden="1" customHeight="1" x14ac:dyDescent="0.25">
      <c r="B124" s="340"/>
      <c r="C124" s="261" t="str">
        <f>IF(ISODD(ROW()-ROW(startRow)),"", IFERROR(IF(INDEX(Fixture!$C$1:$C$1140,SMALL(chosenGroupList,(ROW(A102)+1)/2),1)=0,"",INDEX(Fixture!$C$1:$C$1140,SMALL(chosenGroupList,(ROW(A102)+1)/2),1)),""))</f>
        <v/>
      </c>
      <c r="D124" s="132" t="str">
        <f>IF(ISODD(ROW()-ROW(startRow)),"", IFERROR(IF(INDEX(Fixture!$E$1:$E$1140,SMALL(chosenGroupList,(ROW(A102)+1)/2),1)=0,"",INDEX(Fixture!$E$1:$E$1140,SMALL(chosenGroupList,(ROW(A102)+1)/2),1)),""))</f>
        <v/>
      </c>
      <c r="E124" s="10"/>
      <c r="F124" s="22"/>
      <c r="G124" s="133" t="str">
        <f>IF(ISODD(ROW()-ROW(startRow)),"", IFERROR(IF(INDEX(Fixture!$G$1:$G$1140,SMALL(chosenGroupList,(ROW(A102)+1)/2),1)=0,"",INDEX(Fixture!$G$1:$G$1140,SMALL(chosenGroupList,(ROW(A102)+1)/2),1)),""))</f>
        <v/>
      </c>
      <c r="H124" s="134" t="str">
        <f>IF(ISODD(ROW()-ROW(startRow)),"", IFERROR(IF(LEN(INDEX(Fixture!$H$1:$H$1140,SMALL(chosenGroupList,(ROW(A102)+1)/2),1))=0,"",INDEX(Fixture!$H$1:$H$1140,SMALL(chosenGroupList,(ROW(A102)+1)/2),1)),""))</f>
        <v/>
      </c>
      <c r="I124" s="135" t="str">
        <f t="shared" si="1"/>
        <v/>
      </c>
      <c r="J124" s="134" t="str">
        <f>IF(ISODD(ROW()-ROW(startRow)),"", IFERROR(IF(LEN(INDEX(Fixture!$J$1:$J$1140,SMALL(chosenGroupList,(ROW(A102)+1)/2),1))=0,"",INDEX(Fixture!$J$1:$J$1140,SMALL(chosenGroupList,(ROW(A102)+1)/2),1)),""))</f>
        <v/>
      </c>
      <c r="K124" s="136" t="str">
        <f>IF(ISODD(ROW()-ROW(startRow)),"", IFERROR(IF(INDEX(Fixture!$K$1:$K$1140,SMALL(chosenGroupList,(ROW(A102)+1)/2),1)=0,"",INDEX(Fixture!$K$1:$K$1140,SMALL(chosenGroupList,(ROW(A102)+1)/2),1)),""))</f>
        <v/>
      </c>
      <c r="L124" s="37"/>
      <c r="M124" s="37"/>
      <c r="N124" s="37"/>
      <c r="O124" s="20"/>
    </row>
    <row r="125" spans="2:15" ht="20.100000000000001" hidden="1" customHeight="1" x14ac:dyDescent="0.25">
      <c r="B125" s="340"/>
      <c r="C125" s="261" t="str">
        <f>IF(ISODD(ROW()-ROW(startRow)),"", IFERROR(IF(INDEX(Fixture!$C$1:$C$1140,SMALL(chosenGroupList,(ROW(A103)+1)/2),1)=0,"",INDEX(Fixture!$C$1:$C$1140,SMALL(chosenGroupList,(ROW(A103)+1)/2),1)),""))</f>
        <v/>
      </c>
      <c r="D125" s="132" t="str">
        <f>IF(ISODD(ROW()-ROW(startRow)),"", IFERROR(IF(INDEX(Fixture!$E$1:$E$1140,SMALL(chosenGroupList,(ROW(A103)+1)/2),1)=0,"",INDEX(Fixture!$E$1:$E$1140,SMALL(chosenGroupList,(ROW(A103)+1)/2),1)),""))</f>
        <v/>
      </c>
      <c r="E125" s="10"/>
      <c r="F125" s="22"/>
      <c r="G125" s="133" t="str">
        <f>IF(ISODD(ROW()-ROW(startRow)),"", IFERROR(IF(INDEX(Fixture!$G$1:$G$1140,SMALL(chosenGroupList,(ROW(A103)+1)/2),1)=0,"",INDEX(Fixture!$G$1:$G$1140,SMALL(chosenGroupList,(ROW(A103)+1)/2),1)),""))</f>
        <v/>
      </c>
      <c r="H125" s="134" t="str">
        <f>IF(ISODD(ROW()-ROW(startRow)),"", IFERROR(IF(LEN(INDEX(Fixture!$H$1:$H$1140,SMALL(chosenGroupList,(ROW(A103)+1)/2),1))=0,"",INDEX(Fixture!$H$1:$H$1140,SMALL(chosenGroupList,(ROW(A103)+1)/2),1)),""))</f>
        <v/>
      </c>
      <c r="I125" s="135" t="str">
        <f t="shared" si="1"/>
        <v/>
      </c>
      <c r="J125" s="134" t="str">
        <f>IF(ISODD(ROW()-ROW(startRow)),"", IFERROR(IF(LEN(INDEX(Fixture!$J$1:$J$1140,SMALL(chosenGroupList,(ROW(A103)+1)/2),1))=0,"",INDEX(Fixture!$J$1:$J$1140,SMALL(chosenGroupList,(ROW(A103)+1)/2),1)),""))</f>
        <v/>
      </c>
      <c r="K125" s="136" t="str">
        <f>IF(ISODD(ROW()-ROW(startRow)),"", IFERROR(IF(INDEX(Fixture!$K$1:$K$1140,SMALL(chosenGroupList,(ROW(A103)+1)/2),1)=0,"",INDEX(Fixture!$K$1:$K$1140,SMALL(chosenGroupList,(ROW(A103)+1)/2),1)),""))</f>
        <v/>
      </c>
      <c r="L125" s="37"/>
      <c r="M125" s="37"/>
      <c r="N125" s="37"/>
      <c r="O125" s="20"/>
    </row>
    <row r="126" spans="2:15" ht="5.0999999999999996" hidden="1" customHeight="1" x14ac:dyDescent="0.25">
      <c r="B126" s="340"/>
      <c r="C126" s="261" t="str">
        <f>IF(ISODD(ROW()-ROW(startRow)),"", IFERROR(IF(INDEX(Fixture!$C$1:$C$1140,SMALL(chosenGroupList,(ROW(A104)+1)/2),1)=0,"",INDEX(Fixture!$C$1:$C$1140,SMALL(chosenGroupList,(ROW(A104)+1)/2),1)),""))</f>
        <v/>
      </c>
      <c r="D126" s="132" t="str">
        <f>IF(ISODD(ROW()-ROW(startRow)),"", IFERROR(IF(INDEX(Fixture!$E$1:$E$1140,SMALL(chosenGroupList,(ROW(A104)+1)/2),1)=0,"",INDEX(Fixture!$E$1:$E$1140,SMALL(chosenGroupList,(ROW(A104)+1)/2),1)),""))</f>
        <v/>
      </c>
      <c r="E126" s="10"/>
      <c r="F126" s="22"/>
      <c r="G126" s="133" t="str">
        <f>IF(ISODD(ROW()-ROW(startRow)),"", IFERROR(IF(INDEX(Fixture!$G$1:$G$1140,SMALL(chosenGroupList,(ROW(A104)+1)/2),1)=0,"",INDEX(Fixture!$G$1:$G$1140,SMALL(chosenGroupList,(ROW(A104)+1)/2),1)),""))</f>
        <v/>
      </c>
      <c r="H126" s="134" t="str">
        <f>IF(ISODD(ROW()-ROW(startRow)),"", IFERROR(IF(LEN(INDEX(Fixture!$H$1:$H$1140,SMALL(chosenGroupList,(ROW(A104)+1)/2),1))=0,"",INDEX(Fixture!$H$1:$H$1140,SMALL(chosenGroupList,(ROW(A104)+1)/2),1)),""))</f>
        <v/>
      </c>
      <c r="I126" s="135" t="str">
        <f t="shared" si="1"/>
        <v/>
      </c>
      <c r="J126" s="134" t="str">
        <f>IF(ISODD(ROW()-ROW(startRow)),"", IFERROR(IF(LEN(INDEX(Fixture!$J$1:$J$1140,SMALL(chosenGroupList,(ROW(A104)+1)/2),1))=0,"",INDEX(Fixture!$J$1:$J$1140,SMALL(chosenGroupList,(ROW(A104)+1)/2),1)),""))</f>
        <v/>
      </c>
      <c r="K126" s="136" t="str">
        <f>IF(ISODD(ROW()-ROW(startRow)),"", IFERROR(IF(INDEX(Fixture!$K$1:$K$1140,SMALL(chosenGroupList,(ROW(A104)+1)/2),1)=0,"",INDEX(Fixture!$K$1:$K$1140,SMALL(chosenGroupList,(ROW(A104)+1)/2),1)),""))</f>
        <v/>
      </c>
      <c r="L126" s="37"/>
      <c r="M126" s="37"/>
      <c r="N126" s="37"/>
      <c r="O126" s="20"/>
    </row>
    <row r="127" spans="2:15" ht="20.100000000000001" hidden="1" customHeight="1" x14ac:dyDescent="0.25">
      <c r="B127" s="340"/>
      <c r="C127" s="261" t="str">
        <f>IF(ISODD(ROW()-ROW(startRow)),"", IFERROR(IF(INDEX(Fixture!$C$1:$C$1140,SMALL(chosenGroupList,(ROW(A105)+1)/2),1)=0,"",INDEX(Fixture!$C$1:$C$1140,SMALL(chosenGroupList,(ROW(A105)+1)/2),1)),""))</f>
        <v/>
      </c>
      <c r="D127" s="132" t="str">
        <f>IF(ISODD(ROW()-ROW(startRow)),"", IFERROR(IF(INDEX(Fixture!$E$1:$E$1140,SMALL(chosenGroupList,(ROW(A105)+1)/2),1)=0,"",INDEX(Fixture!$E$1:$E$1140,SMALL(chosenGroupList,(ROW(A105)+1)/2),1)),""))</f>
        <v/>
      </c>
      <c r="E127" s="10"/>
      <c r="F127" s="22"/>
      <c r="G127" s="133" t="str">
        <f>IF(ISODD(ROW()-ROW(startRow)),"", IFERROR(IF(INDEX(Fixture!$G$1:$G$1140,SMALL(chosenGroupList,(ROW(A105)+1)/2),1)=0,"",INDEX(Fixture!$G$1:$G$1140,SMALL(chosenGroupList,(ROW(A105)+1)/2),1)),""))</f>
        <v/>
      </c>
      <c r="H127" s="134" t="str">
        <f>IF(ISODD(ROW()-ROW(startRow)),"", IFERROR(IF(LEN(INDEX(Fixture!$H$1:$H$1140,SMALL(chosenGroupList,(ROW(A105)+1)/2),1))=0,"",INDEX(Fixture!$H$1:$H$1140,SMALL(chosenGroupList,(ROW(A105)+1)/2),1)),""))</f>
        <v/>
      </c>
      <c r="I127" s="135" t="str">
        <f t="shared" si="1"/>
        <v/>
      </c>
      <c r="J127" s="134" t="str">
        <f>IF(ISODD(ROW()-ROW(startRow)),"", IFERROR(IF(LEN(INDEX(Fixture!$J$1:$J$1140,SMALL(chosenGroupList,(ROW(A105)+1)/2),1))=0,"",INDEX(Fixture!$J$1:$J$1140,SMALL(chosenGroupList,(ROW(A105)+1)/2),1)),""))</f>
        <v/>
      </c>
      <c r="K127" s="136" t="str">
        <f>IF(ISODD(ROW()-ROW(startRow)),"", IFERROR(IF(INDEX(Fixture!$K$1:$K$1140,SMALL(chosenGroupList,(ROW(A105)+1)/2),1)=0,"",INDEX(Fixture!$K$1:$K$1140,SMALL(chosenGroupList,(ROW(A105)+1)/2),1)),""))</f>
        <v/>
      </c>
      <c r="L127" s="37"/>
      <c r="M127" s="37"/>
      <c r="N127" s="37"/>
      <c r="O127" s="20"/>
    </row>
    <row r="128" spans="2:15" ht="5.0999999999999996" hidden="1" customHeight="1" x14ac:dyDescent="0.25">
      <c r="B128" s="340"/>
      <c r="C128" s="261" t="str">
        <f>IF(ISODD(ROW()-ROW(startRow)),"", IFERROR(IF(INDEX(Fixture!$C$1:$C$1140,SMALL(chosenGroupList,(ROW(A106)+1)/2),1)=0,"",INDEX(Fixture!$C$1:$C$1140,SMALL(chosenGroupList,(ROW(A106)+1)/2),1)),""))</f>
        <v/>
      </c>
      <c r="D128" s="132" t="str">
        <f>IF(ISODD(ROW()-ROW(startRow)),"", IFERROR(IF(INDEX(Fixture!$E$1:$E$1140,SMALL(chosenGroupList,(ROW(A106)+1)/2),1)=0,"",INDEX(Fixture!$E$1:$E$1140,SMALL(chosenGroupList,(ROW(A106)+1)/2),1)),""))</f>
        <v/>
      </c>
      <c r="E128" s="10"/>
      <c r="F128" s="22"/>
      <c r="G128" s="133" t="str">
        <f>IF(ISODD(ROW()-ROW(startRow)),"", IFERROR(IF(INDEX(Fixture!$G$1:$G$1140,SMALL(chosenGroupList,(ROW(A106)+1)/2),1)=0,"",INDEX(Fixture!$G$1:$G$1140,SMALL(chosenGroupList,(ROW(A106)+1)/2),1)),""))</f>
        <v/>
      </c>
      <c r="H128" s="134" t="str">
        <f>IF(ISODD(ROW()-ROW(startRow)),"", IFERROR(IF(LEN(INDEX(Fixture!$H$1:$H$1140,SMALL(chosenGroupList,(ROW(A106)+1)/2),1))=0,"",INDEX(Fixture!$H$1:$H$1140,SMALL(chosenGroupList,(ROW(A106)+1)/2),1)),""))</f>
        <v/>
      </c>
      <c r="I128" s="135" t="str">
        <f t="shared" si="1"/>
        <v/>
      </c>
      <c r="J128" s="134" t="str">
        <f>IF(ISODD(ROW()-ROW(startRow)),"", IFERROR(IF(LEN(INDEX(Fixture!$J$1:$J$1140,SMALL(chosenGroupList,(ROW(A106)+1)/2),1))=0,"",INDEX(Fixture!$J$1:$J$1140,SMALL(chosenGroupList,(ROW(A106)+1)/2),1)),""))</f>
        <v/>
      </c>
      <c r="K128" s="136" t="str">
        <f>IF(ISODD(ROW()-ROW(startRow)),"", IFERROR(IF(INDEX(Fixture!$K$1:$K$1140,SMALL(chosenGroupList,(ROW(A106)+1)/2),1)=0,"",INDEX(Fixture!$K$1:$K$1140,SMALL(chosenGroupList,(ROW(A106)+1)/2),1)),""))</f>
        <v/>
      </c>
      <c r="L128" s="37"/>
      <c r="M128" s="37"/>
      <c r="N128" s="37"/>
      <c r="O128" s="20"/>
    </row>
    <row r="129" spans="2:15" ht="20.100000000000001" hidden="1" customHeight="1" x14ac:dyDescent="0.25">
      <c r="B129" s="340"/>
      <c r="C129" s="261" t="str">
        <f>IF(ISODD(ROW()-ROW(startRow)),"", IFERROR(IF(INDEX(Fixture!$C$1:$C$1140,SMALL(chosenGroupList,(ROW(A107)+1)/2),1)=0,"",INDEX(Fixture!$C$1:$C$1140,SMALL(chosenGroupList,(ROW(A107)+1)/2),1)),""))</f>
        <v/>
      </c>
      <c r="D129" s="132" t="str">
        <f>IF(ISODD(ROW()-ROW(startRow)),"", IFERROR(IF(INDEX(Fixture!$E$1:$E$1140,SMALL(chosenGroupList,(ROW(A107)+1)/2),1)=0,"",INDEX(Fixture!$E$1:$E$1140,SMALL(chosenGroupList,(ROW(A107)+1)/2),1)),""))</f>
        <v/>
      </c>
      <c r="E129" s="10"/>
      <c r="F129" s="22"/>
      <c r="G129" s="133" t="str">
        <f>IF(ISODD(ROW()-ROW(startRow)),"", IFERROR(IF(INDEX(Fixture!$G$1:$G$1140,SMALL(chosenGroupList,(ROW(A107)+1)/2),1)=0,"",INDEX(Fixture!$G$1:$G$1140,SMALL(chosenGroupList,(ROW(A107)+1)/2),1)),""))</f>
        <v/>
      </c>
      <c r="H129" s="134" t="str">
        <f>IF(ISODD(ROW()-ROW(startRow)),"", IFERROR(IF(LEN(INDEX(Fixture!$H$1:$H$1140,SMALL(chosenGroupList,(ROW(A107)+1)/2),1))=0,"",INDEX(Fixture!$H$1:$H$1140,SMALL(chosenGroupList,(ROW(A107)+1)/2),1)),""))</f>
        <v/>
      </c>
      <c r="I129" s="135" t="str">
        <f t="shared" si="1"/>
        <v/>
      </c>
      <c r="J129" s="134" t="str">
        <f>IF(ISODD(ROW()-ROW(startRow)),"", IFERROR(IF(LEN(INDEX(Fixture!$J$1:$J$1140,SMALL(chosenGroupList,(ROW(A107)+1)/2),1))=0,"",INDEX(Fixture!$J$1:$J$1140,SMALL(chosenGroupList,(ROW(A107)+1)/2),1)),""))</f>
        <v/>
      </c>
      <c r="K129" s="136" t="str">
        <f>IF(ISODD(ROW()-ROW(startRow)),"", IFERROR(IF(INDEX(Fixture!$K$1:$K$1140,SMALL(chosenGroupList,(ROW(A107)+1)/2),1)=0,"",INDEX(Fixture!$K$1:$K$1140,SMALL(chosenGroupList,(ROW(A107)+1)/2),1)),""))</f>
        <v/>
      </c>
      <c r="L129" s="37"/>
      <c r="M129" s="37"/>
      <c r="N129" s="37"/>
      <c r="O129" s="20"/>
    </row>
    <row r="130" spans="2:15" ht="5.0999999999999996" hidden="1" customHeight="1" x14ac:dyDescent="0.25">
      <c r="B130" s="340"/>
      <c r="C130" s="261" t="str">
        <f>IF(ISODD(ROW()-ROW(startRow)),"", IFERROR(IF(INDEX(Fixture!$C$1:$C$1140,SMALL(chosenGroupList,(ROW(A108)+1)/2),1)=0,"",INDEX(Fixture!$C$1:$C$1140,SMALL(chosenGroupList,(ROW(A108)+1)/2),1)),""))</f>
        <v/>
      </c>
      <c r="D130" s="132" t="str">
        <f>IF(ISODD(ROW()-ROW(startRow)),"", IFERROR(IF(INDEX(Fixture!$E$1:$E$1140,SMALL(chosenGroupList,(ROW(A108)+1)/2),1)=0,"",INDEX(Fixture!$E$1:$E$1140,SMALL(chosenGroupList,(ROW(A108)+1)/2),1)),""))</f>
        <v/>
      </c>
      <c r="E130" s="10"/>
      <c r="F130" s="22"/>
      <c r="G130" s="133" t="str">
        <f>IF(ISODD(ROW()-ROW(startRow)),"", IFERROR(IF(INDEX(Fixture!$G$1:$G$1140,SMALL(chosenGroupList,(ROW(A108)+1)/2),1)=0,"",INDEX(Fixture!$G$1:$G$1140,SMALL(chosenGroupList,(ROW(A108)+1)/2),1)),""))</f>
        <v/>
      </c>
      <c r="H130" s="134" t="str">
        <f>IF(ISODD(ROW()-ROW(startRow)),"", IFERROR(IF(LEN(INDEX(Fixture!$H$1:$H$1140,SMALL(chosenGroupList,(ROW(A108)+1)/2),1))=0,"",INDEX(Fixture!$H$1:$H$1140,SMALL(chosenGroupList,(ROW(A108)+1)/2),1)),""))</f>
        <v/>
      </c>
      <c r="I130" s="135" t="str">
        <f t="shared" si="1"/>
        <v/>
      </c>
      <c r="J130" s="134" t="str">
        <f>IF(ISODD(ROW()-ROW(startRow)),"", IFERROR(IF(LEN(INDEX(Fixture!$J$1:$J$1140,SMALL(chosenGroupList,(ROW(A108)+1)/2),1))=0,"",INDEX(Fixture!$J$1:$J$1140,SMALL(chosenGroupList,(ROW(A108)+1)/2),1)),""))</f>
        <v/>
      </c>
      <c r="K130" s="136" t="str">
        <f>IF(ISODD(ROW()-ROW(startRow)),"", IFERROR(IF(INDEX(Fixture!$K$1:$K$1140,SMALL(chosenGroupList,(ROW(A108)+1)/2),1)=0,"",INDEX(Fixture!$K$1:$K$1140,SMALL(chosenGroupList,(ROW(A108)+1)/2),1)),""))</f>
        <v/>
      </c>
      <c r="L130" s="37"/>
      <c r="M130" s="37"/>
      <c r="N130" s="37"/>
      <c r="O130" s="20"/>
    </row>
    <row r="131" spans="2:15" ht="20.100000000000001" hidden="1" customHeight="1" x14ac:dyDescent="0.25">
      <c r="B131" s="340"/>
      <c r="C131" s="261" t="str">
        <f>IF(ISODD(ROW()-ROW(startRow)),"", IFERROR(IF(INDEX(Fixture!$C$1:$C$1140,SMALL(chosenGroupList,(ROW(A109)+1)/2),1)=0,"",INDEX(Fixture!$C$1:$C$1140,SMALL(chosenGroupList,(ROW(A109)+1)/2),1)),""))</f>
        <v/>
      </c>
      <c r="D131" s="132" t="str">
        <f>IF(ISODD(ROW()-ROW(startRow)),"", IFERROR(IF(INDEX(Fixture!$E$1:$E$1140,SMALL(chosenGroupList,(ROW(A109)+1)/2),1)=0,"",INDEX(Fixture!$E$1:$E$1140,SMALL(chosenGroupList,(ROW(A109)+1)/2),1)),""))</f>
        <v/>
      </c>
      <c r="E131" s="10"/>
      <c r="F131" s="22"/>
      <c r="G131" s="133" t="str">
        <f>IF(ISODD(ROW()-ROW(startRow)),"", IFERROR(IF(INDEX(Fixture!$G$1:$G$1140,SMALL(chosenGroupList,(ROW(A109)+1)/2),1)=0,"",INDEX(Fixture!$G$1:$G$1140,SMALL(chosenGroupList,(ROW(A109)+1)/2),1)),""))</f>
        <v/>
      </c>
      <c r="H131" s="134" t="str">
        <f>IF(ISODD(ROW()-ROW(startRow)),"", IFERROR(IF(LEN(INDEX(Fixture!$H$1:$H$1140,SMALL(chosenGroupList,(ROW(A109)+1)/2),1))=0,"",INDEX(Fixture!$H$1:$H$1140,SMALL(chosenGroupList,(ROW(A109)+1)/2),1)),""))</f>
        <v/>
      </c>
      <c r="I131" s="135" t="str">
        <f t="shared" si="1"/>
        <v/>
      </c>
      <c r="J131" s="134" t="str">
        <f>IF(ISODD(ROW()-ROW(startRow)),"", IFERROR(IF(LEN(INDEX(Fixture!$J$1:$J$1140,SMALL(chosenGroupList,(ROW(A109)+1)/2),1))=0,"",INDEX(Fixture!$J$1:$J$1140,SMALL(chosenGroupList,(ROW(A109)+1)/2),1)),""))</f>
        <v/>
      </c>
      <c r="K131" s="136" t="str">
        <f>IF(ISODD(ROW()-ROW(startRow)),"", IFERROR(IF(INDEX(Fixture!$K$1:$K$1140,SMALL(chosenGroupList,(ROW(A109)+1)/2),1)=0,"",INDEX(Fixture!$K$1:$K$1140,SMALL(chosenGroupList,(ROW(A109)+1)/2),1)),""))</f>
        <v/>
      </c>
      <c r="L131" s="37"/>
      <c r="M131" s="37"/>
      <c r="N131" s="37"/>
      <c r="O131" s="20"/>
    </row>
    <row r="132" spans="2:15" ht="5.0999999999999996" hidden="1" customHeight="1" x14ac:dyDescent="0.25">
      <c r="B132" s="340"/>
      <c r="C132" s="261" t="str">
        <f>IF(ISODD(ROW()-ROW(startRow)),"", IFERROR(IF(INDEX(Fixture!$C$1:$C$1140,SMALL(chosenGroupList,(ROW(A110)+1)/2),1)=0,"",INDEX(Fixture!$C$1:$C$1140,SMALL(chosenGroupList,(ROW(A110)+1)/2),1)),""))</f>
        <v/>
      </c>
      <c r="D132" s="132" t="str">
        <f>IF(ISODD(ROW()-ROW(startRow)),"", IFERROR(IF(INDEX(Fixture!$E$1:$E$1140,SMALL(chosenGroupList,(ROW(A110)+1)/2),1)=0,"",INDEX(Fixture!$E$1:$E$1140,SMALL(chosenGroupList,(ROW(A110)+1)/2),1)),""))</f>
        <v/>
      </c>
      <c r="E132" s="10"/>
      <c r="F132" s="22"/>
      <c r="G132" s="133" t="str">
        <f>IF(ISODD(ROW()-ROW(startRow)),"", IFERROR(IF(INDEX(Fixture!$G$1:$G$1140,SMALL(chosenGroupList,(ROW(A110)+1)/2),1)=0,"",INDEX(Fixture!$G$1:$G$1140,SMALL(chosenGroupList,(ROW(A110)+1)/2),1)),""))</f>
        <v/>
      </c>
      <c r="H132" s="134" t="str">
        <f>IF(ISODD(ROW()-ROW(startRow)),"", IFERROR(IF(LEN(INDEX(Fixture!$H$1:$H$1140,SMALL(chosenGroupList,(ROW(A110)+1)/2),1))=0,"",INDEX(Fixture!$H$1:$H$1140,SMALL(chosenGroupList,(ROW(A110)+1)/2),1)),""))</f>
        <v/>
      </c>
      <c r="I132" s="135" t="str">
        <f t="shared" si="1"/>
        <v/>
      </c>
      <c r="J132" s="134" t="str">
        <f>IF(ISODD(ROW()-ROW(startRow)),"", IFERROR(IF(LEN(INDEX(Fixture!$J$1:$J$1140,SMALL(chosenGroupList,(ROW(A110)+1)/2),1))=0,"",INDEX(Fixture!$J$1:$J$1140,SMALL(chosenGroupList,(ROW(A110)+1)/2),1)),""))</f>
        <v/>
      </c>
      <c r="K132" s="136" t="str">
        <f>IF(ISODD(ROW()-ROW(startRow)),"", IFERROR(IF(INDEX(Fixture!$K$1:$K$1140,SMALL(chosenGroupList,(ROW(A110)+1)/2),1)=0,"",INDEX(Fixture!$K$1:$K$1140,SMALL(chosenGroupList,(ROW(A110)+1)/2),1)),""))</f>
        <v/>
      </c>
      <c r="L132" s="37"/>
      <c r="M132" s="37"/>
      <c r="N132" s="37"/>
      <c r="O132" s="20"/>
    </row>
    <row r="133" spans="2:15" ht="20.100000000000001" hidden="1" customHeight="1" x14ac:dyDescent="0.25">
      <c r="B133" s="340"/>
      <c r="C133" s="261" t="str">
        <f>IF(ISODD(ROW()-ROW(startRow)),"", IFERROR(IF(INDEX(Fixture!$C$1:$C$1140,SMALL(chosenGroupList,(ROW(A111)+1)/2),1)=0,"",INDEX(Fixture!$C$1:$C$1140,SMALL(chosenGroupList,(ROW(A111)+1)/2),1)),""))</f>
        <v/>
      </c>
      <c r="D133" s="132" t="str">
        <f>IF(ISODD(ROW()-ROW(startRow)),"", IFERROR(IF(INDEX(Fixture!$E$1:$E$1140,SMALL(chosenGroupList,(ROW(A111)+1)/2),1)=0,"",INDEX(Fixture!$E$1:$E$1140,SMALL(chosenGroupList,(ROW(A111)+1)/2),1)),""))</f>
        <v/>
      </c>
      <c r="E133" s="10"/>
      <c r="F133" s="22"/>
      <c r="G133" s="133" t="str">
        <f>IF(ISODD(ROW()-ROW(startRow)),"", IFERROR(IF(INDEX(Fixture!$G$1:$G$1140,SMALL(chosenGroupList,(ROW(A111)+1)/2),1)=0,"",INDEX(Fixture!$G$1:$G$1140,SMALL(chosenGroupList,(ROW(A111)+1)/2),1)),""))</f>
        <v/>
      </c>
      <c r="H133" s="134" t="str">
        <f>IF(ISODD(ROW()-ROW(startRow)),"", IFERROR(IF(LEN(INDEX(Fixture!$H$1:$H$1140,SMALL(chosenGroupList,(ROW(A111)+1)/2),1))=0,"",INDEX(Fixture!$H$1:$H$1140,SMALL(chosenGroupList,(ROW(A111)+1)/2),1)),""))</f>
        <v/>
      </c>
      <c r="I133" s="135" t="str">
        <f t="shared" si="1"/>
        <v/>
      </c>
      <c r="J133" s="134" t="str">
        <f>IF(ISODD(ROW()-ROW(startRow)),"", IFERROR(IF(LEN(INDEX(Fixture!$J$1:$J$1140,SMALL(chosenGroupList,(ROW(A111)+1)/2),1))=0,"",INDEX(Fixture!$J$1:$J$1140,SMALL(chosenGroupList,(ROW(A111)+1)/2),1)),""))</f>
        <v/>
      </c>
      <c r="K133" s="136" t="str">
        <f>IF(ISODD(ROW()-ROW(startRow)),"", IFERROR(IF(INDEX(Fixture!$K$1:$K$1140,SMALL(chosenGroupList,(ROW(A111)+1)/2),1)=0,"",INDEX(Fixture!$K$1:$K$1140,SMALL(chosenGroupList,(ROW(A111)+1)/2),1)),""))</f>
        <v/>
      </c>
      <c r="L133" s="37"/>
      <c r="M133" s="37"/>
      <c r="N133" s="37"/>
      <c r="O133" s="20"/>
    </row>
    <row r="134" spans="2:15" ht="5.0999999999999996" hidden="1" customHeight="1" x14ac:dyDescent="0.25">
      <c r="B134" s="340"/>
      <c r="C134" s="261" t="str">
        <f>IF(ISODD(ROW()-ROW(startRow)),"", IFERROR(IF(INDEX(Fixture!$C$1:$C$1140,SMALL(chosenGroupList,(ROW(A112)+1)/2),1)=0,"",INDEX(Fixture!$C$1:$C$1140,SMALL(chosenGroupList,(ROW(A112)+1)/2),1)),""))</f>
        <v/>
      </c>
      <c r="D134" s="132" t="str">
        <f>IF(ISODD(ROW()-ROW(startRow)),"", IFERROR(IF(INDEX(Fixture!$E$1:$E$1140,SMALL(chosenGroupList,(ROW(A112)+1)/2),1)=0,"",INDEX(Fixture!$E$1:$E$1140,SMALL(chosenGroupList,(ROW(A112)+1)/2),1)),""))</f>
        <v/>
      </c>
      <c r="E134" s="10"/>
      <c r="F134" s="22"/>
      <c r="G134" s="133" t="str">
        <f>IF(ISODD(ROW()-ROW(startRow)),"", IFERROR(IF(INDEX(Fixture!$G$1:$G$1140,SMALL(chosenGroupList,(ROW(A112)+1)/2),1)=0,"",INDEX(Fixture!$G$1:$G$1140,SMALL(chosenGroupList,(ROW(A112)+1)/2),1)),""))</f>
        <v/>
      </c>
      <c r="H134" s="134" t="str">
        <f>IF(ISODD(ROW()-ROW(startRow)),"", IFERROR(IF(LEN(INDEX(Fixture!$H$1:$H$1140,SMALL(chosenGroupList,(ROW(A112)+1)/2),1))=0,"",INDEX(Fixture!$H$1:$H$1140,SMALL(chosenGroupList,(ROW(A112)+1)/2),1)),""))</f>
        <v/>
      </c>
      <c r="I134" s="135" t="str">
        <f t="shared" si="1"/>
        <v/>
      </c>
      <c r="J134" s="134" t="str">
        <f>IF(ISODD(ROW()-ROW(startRow)),"", IFERROR(IF(LEN(INDEX(Fixture!$J$1:$J$1140,SMALL(chosenGroupList,(ROW(A112)+1)/2),1))=0,"",INDEX(Fixture!$J$1:$J$1140,SMALL(chosenGroupList,(ROW(A112)+1)/2),1)),""))</f>
        <v/>
      </c>
      <c r="K134" s="136" t="str">
        <f>IF(ISODD(ROW()-ROW(startRow)),"", IFERROR(IF(INDEX(Fixture!$K$1:$K$1140,SMALL(chosenGroupList,(ROW(A112)+1)/2),1)=0,"",INDEX(Fixture!$K$1:$K$1140,SMALL(chosenGroupList,(ROW(A112)+1)/2),1)),""))</f>
        <v/>
      </c>
      <c r="L134" s="37"/>
      <c r="M134" s="37"/>
      <c r="N134" s="37"/>
      <c r="O134" s="20"/>
    </row>
    <row r="135" spans="2:15" ht="20.100000000000001" hidden="1" customHeight="1" x14ac:dyDescent="0.25">
      <c r="B135" s="340"/>
      <c r="C135" s="261" t="str">
        <f>IF(ISODD(ROW()-ROW(startRow)),"", IFERROR(IF(INDEX(Fixture!$C$1:$C$1140,SMALL(chosenGroupList,(ROW(A113)+1)/2),1)=0,"",INDEX(Fixture!$C$1:$C$1140,SMALL(chosenGroupList,(ROW(A113)+1)/2),1)),""))</f>
        <v/>
      </c>
      <c r="D135" s="132" t="str">
        <f>IF(ISODD(ROW()-ROW(startRow)),"", IFERROR(IF(INDEX(Fixture!$E$1:$E$1140,SMALL(chosenGroupList,(ROW(A113)+1)/2),1)=0,"",INDEX(Fixture!$E$1:$E$1140,SMALL(chosenGroupList,(ROW(A113)+1)/2),1)),""))</f>
        <v/>
      </c>
      <c r="E135" s="10"/>
      <c r="F135" s="22"/>
      <c r="G135" s="133" t="str">
        <f>IF(ISODD(ROW()-ROW(startRow)),"", IFERROR(IF(INDEX(Fixture!$G$1:$G$1140,SMALL(chosenGroupList,(ROW(A113)+1)/2),1)=0,"",INDEX(Fixture!$G$1:$G$1140,SMALL(chosenGroupList,(ROW(A113)+1)/2),1)),""))</f>
        <v/>
      </c>
      <c r="H135" s="134" t="str">
        <f>IF(ISODD(ROW()-ROW(startRow)),"", IFERROR(IF(LEN(INDEX(Fixture!$H$1:$H$1140,SMALL(chosenGroupList,(ROW(A113)+1)/2),1))=0,"",INDEX(Fixture!$H$1:$H$1140,SMALL(chosenGroupList,(ROW(A113)+1)/2),1)),""))</f>
        <v/>
      </c>
      <c r="I135" s="135" t="str">
        <f t="shared" si="1"/>
        <v/>
      </c>
      <c r="J135" s="134" t="str">
        <f>IF(ISODD(ROW()-ROW(startRow)),"", IFERROR(IF(LEN(INDEX(Fixture!$J$1:$J$1140,SMALL(chosenGroupList,(ROW(A113)+1)/2),1))=0,"",INDEX(Fixture!$J$1:$J$1140,SMALL(chosenGroupList,(ROW(A113)+1)/2),1)),""))</f>
        <v/>
      </c>
      <c r="K135" s="136" t="str">
        <f>IF(ISODD(ROW()-ROW(startRow)),"", IFERROR(IF(INDEX(Fixture!$K$1:$K$1140,SMALL(chosenGroupList,(ROW(A113)+1)/2),1)=0,"",INDEX(Fixture!$K$1:$K$1140,SMALL(chosenGroupList,(ROW(A113)+1)/2),1)),""))</f>
        <v/>
      </c>
      <c r="L135" s="37"/>
      <c r="M135" s="37"/>
      <c r="N135" s="37"/>
      <c r="O135" s="20"/>
    </row>
    <row r="136" spans="2:15" ht="5.0999999999999996" hidden="1" customHeight="1" x14ac:dyDescent="0.25">
      <c r="B136" s="340"/>
      <c r="C136" s="261" t="str">
        <f>IF(ISODD(ROW()-ROW(startRow)),"", IFERROR(IF(INDEX(Fixture!$C$1:$C$1140,SMALL(chosenGroupList,(ROW(A114)+1)/2),1)=0,"",INDEX(Fixture!$C$1:$C$1140,SMALL(chosenGroupList,(ROW(A114)+1)/2),1)),""))</f>
        <v/>
      </c>
      <c r="D136" s="132" t="str">
        <f>IF(ISODD(ROW()-ROW(startRow)),"", IFERROR(IF(INDEX(Fixture!$E$1:$E$1140,SMALL(chosenGroupList,(ROW(A114)+1)/2),1)=0,"",INDEX(Fixture!$E$1:$E$1140,SMALL(chosenGroupList,(ROW(A114)+1)/2),1)),""))</f>
        <v/>
      </c>
      <c r="E136" s="10"/>
      <c r="F136" s="22"/>
      <c r="G136" s="133" t="str">
        <f>IF(ISODD(ROW()-ROW(startRow)),"", IFERROR(IF(INDEX(Fixture!$G$1:$G$1140,SMALL(chosenGroupList,(ROW(A114)+1)/2),1)=0,"",INDEX(Fixture!$G$1:$G$1140,SMALL(chosenGroupList,(ROW(A114)+1)/2),1)),""))</f>
        <v/>
      </c>
      <c r="H136" s="134" t="str">
        <f>IF(ISODD(ROW()-ROW(startRow)),"", IFERROR(IF(LEN(INDEX(Fixture!$H$1:$H$1140,SMALL(chosenGroupList,(ROW(A114)+1)/2),1))=0,"",INDEX(Fixture!$H$1:$H$1140,SMALL(chosenGroupList,(ROW(A114)+1)/2),1)),""))</f>
        <v/>
      </c>
      <c r="I136" s="135" t="str">
        <f t="shared" si="1"/>
        <v/>
      </c>
      <c r="J136" s="134" t="str">
        <f>IF(ISODD(ROW()-ROW(startRow)),"", IFERROR(IF(LEN(INDEX(Fixture!$J$1:$J$1140,SMALL(chosenGroupList,(ROW(A114)+1)/2),1))=0,"",INDEX(Fixture!$J$1:$J$1140,SMALL(chosenGroupList,(ROW(A114)+1)/2),1)),""))</f>
        <v/>
      </c>
      <c r="K136" s="136" t="str">
        <f>IF(ISODD(ROW()-ROW(startRow)),"", IFERROR(IF(INDEX(Fixture!$K$1:$K$1140,SMALL(chosenGroupList,(ROW(A114)+1)/2),1)=0,"",INDEX(Fixture!$K$1:$K$1140,SMALL(chosenGroupList,(ROW(A114)+1)/2),1)),""))</f>
        <v/>
      </c>
      <c r="L136" s="37"/>
      <c r="M136" s="37"/>
      <c r="N136" s="37"/>
      <c r="O136" s="20"/>
    </row>
    <row r="137" spans="2:15" ht="20.100000000000001" hidden="1" customHeight="1" x14ac:dyDescent="0.25">
      <c r="B137" s="340"/>
      <c r="C137" s="261" t="str">
        <f>IF(ISODD(ROW()-ROW(startRow)),"", IFERROR(IF(INDEX(Fixture!$C$1:$C$1140,SMALL(chosenGroupList,(ROW(A115)+1)/2),1)=0,"",INDEX(Fixture!$C$1:$C$1140,SMALL(chosenGroupList,(ROW(A115)+1)/2),1)),""))</f>
        <v/>
      </c>
      <c r="D137" s="132" t="str">
        <f>IF(ISODD(ROW()-ROW(startRow)),"", IFERROR(IF(INDEX(Fixture!$E$1:$E$1140,SMALL(chosenGroupList,(ROW(A115)+1)/2),1)=0,"",INDEX(Fixture!$E$1:$E$1140,SMALL(chosenGroupList,(ROW(A115)+1)/2),1)),""))</f>
        <v/>
      </c>
      <c r="E137" s="10"/>
      <c r="F137" s="22"/>
      <c r="G137" s="133" t="str">
        <f>IF(ISODD(ROW()-ROW(startRow)),"", IFERROR(IF(INDEX(Fixture!$G$1:$G$1140,SMALL(chosenGroupList,(ROW(A115)+1)/2),1)=0,"",INDEX(Fixture!$G$1:$G$1140,SMALL(chosenGroupList,(ROW(A115)+1)/2),1)),""))</f>
        <v/>
      </c>
      <c r="H137" s="134" t="str">
        <f>IF(ISODD(ROW()-ROW(startRow)),"", IFERROR(IF(LEN(INDEX(Fixture!$H$1:$H$1140,SMALL(chosenGroupList,(ROW(A115)+1)/2),1))=0,"",INDEX(Fixture!$H$1:$H$1140,SMALL(chosenGroupList,(ROW(A115)+1)/2),1)),""))</f>
        <v/>
      </c>
      <c r="I137" s="135" t="str">
        <f t="shared" si="1"/>
        <v/>
      </c>
      <c r="J137" s="134" t="str">
        <f>IF(ISODD(ROW()-ROW(startRow)),"", IFERROR(IF(LEN(INDEX(Fixture!$J$1:$J$1140,SMALL(chosenGroupList,(ROW(A115)+1)/2),1))=0,"",INDEX(Fixture!$J$1:$J$1140,SMALL(chosenGroupList,(ROW(A115)+1)/2),1)),""))</f>
        <v/>
      </c>
      <c r="K137" s="136" t="str">
        <f>IF(ISODD(ROW()-ROW(startRow)),"", IFERROR(IF(INDEX(Fixture!$K$1:$K$1140,SMALL(chosenGroupList,(ROW(A115)+1)/2),1)=0,"",INDEX(Fixture!$K$1:$K$1140,SMALL(chosenGroupList,(ROW(A115)+1)/2),1)),""))</f>
        <v/>
      </c>
      <c r="L137" s="37"/>
      <c r="M137" s="37"/>
      <c r="N137" s="37"/>
      <c r="O137" s="20"/>
    </row>
    <row r="138" spans="2:15" ht="5.0999999999999996" hidden="1" customHeight="1" x14ac:dyDescent="0.25">
      <c r="B138" s="340"/>
      <c r="C138" s="261" t="str">
        <f>IF(ISODD(ROW()-ROW(startRow)),"", IFERROR(IF(INDEX(Fixture!$C$1:$C$1140,SMALL(chosenGroupList,(ROW(A116)+1)/2),1)=0,"",INDEX(Fixture!$C$1:$C$1140,SMALL(chosenGroupList,(ROW(A116)+1)/2),1)),""))</f>
        <v/>
      </c>
      <c r="D138" s="132" t="str">
        <f>IF(ISODD(ROW()-ROW(startRow)),"", IFERROR(IF(INDEX(Fixture!$E$1:$E$1140,SMALL(chosenGroupList,(ROW(A116)+1)/2),1)=0,"",INDEX(Fixture!$E$1:$E$1140,SMALL(chosenGroupList,(ROW(A116)+1)/2),1)),""))</f>
        <v/>
      </c>
      <c r="E138" s="10"/>
      <c r="F138" s="22"/>
      <c r="G138" s="133" t="str">
        <f>IF(ISODD(ROW()-ROW(startRow)),"", IFERROR(IF(INDEX(Fixture!$G$1:$G$1140,SMALL(chosenGroupList,(ROW(A116)+1)/2),1)=0,"",INDEX(Fixture!$G$1:$G$1140,SMALL(chosenGroupList,(ROW(A116)+1)/2),1)),""))</f>
        <v/>
      </c>
      <c r="H138" s="134" t="str">
        <f>IF(ISODD(ROW()-ROW(startRow)),"", IFERROR(IF(LEN(INDEX(Fixture!$H$1:$H$1140,SMALL(chosenGroupList,(ROW(A116)+1)/2),1))=0,"",INDEX(Fixture!$H$1:$H$1140,SMALL(chosenGroupList,(ROW(A116)+1)/2),1)),""))</f>
        <v/>
      </c>
      <c r="I138" s="135" t="str">
        <f t="shared" si="1"/>
        <v/>
      </c>
      <c r="J138" s="134" t="str">
        <f>IF(ISODD(ROW()-ROW(startRow)),"", IFERROR(IF(LEN(INDEX(Fixture!$J$1:$J$1140,SMALL(chosenGroupList,(ROW(A116)+1)/2),1))=0,"",INDEX(Fixture!$J$1:$J$1140,SMALL(chosenGroupList,(ROW(A116)+1)/2),1)),""))</f>
        <v/>
      </c>
      <c r="K138" s="136" t="str">
        <f>IF(ISODD(ROW()-ROW(startRow)),"", IFERROR(IF(INDEX(Fixture!$K$1:$K$1140,SMALL(chosenGroupList,(ROW(A116)+1)/2),1)=0,"",INDEX(Fixture!$K$1:$K$1140,SMALL(chosenGroupList,(ROW(A116)+1)/2),1)),""))</f>
        <v/>
      </c>
      <c r="L138" s="37"/>
      <c r="M138" s="37"/>
      <c r="N138" s="37"/>
      <c r="O138" s="20"/>
    </row>
    <row r="139" spans="2:15" ht="20.100000000000001" hidden="1" customHeight="1" x14ac:dyDescent="0.25">
      <c r="B139" s="340"/>
      <c r="C139" s="261" t="str">
        <f>IF(ISODD(ROW()-ROW(startRow)),"", IFERROR(IF(INDEX(Fixture!$C$1:$C$1140,SMALL(chosenGroupList,(ROW(A117)+1)/2),1)=0,"",INDEX(Fixture!$C$1:$C$1140,SMALL(chosenGroupList,(ROW(A117)+1)/2),1)),""))</f>
        <v/>
      </c>
      <c r="D139" s="132" t="str">
        <f>IF(ISODD(ROW()-ROW(startRow)),"", IFERROR(IF(INDEX(Fixture!$E$1:$E$1140,SMALL(chosenGroupList,(ROW(A117)+1)/2),1)=0,"",INDEX(Fixture!$E$1:$E$1140,SMALL(chosenGroupList,(ROW(A117)+1)/2),1)),""))</f>
        <v/>
      </c>
      <c r="E139" s="10"/>
      <c r="F139" s="22"/>
      <c r="G139" s="133" t="str">
        <f>IF(ISODD(ROW()-ROW(startRow)),"", IFERROR(IF(INDEX(Fixture!$G$1:$G$1140,SMALL(chosenGroupList,(ROW(A117)+1)/2),1)=0,"",INDEX(Fixture!$G$1:$G$1140,SMALL(chosenGroupList,(ROW(A117)+1)/2),1)),""))</f>
        <v/>
      </c>
      <c r="H139" s="134" t="str">
        <f>IF(ISODD(ROW()-ROW(startRow)),"", IFERROR(IF(LEN(INDEX(Fixture!$H$1:$H$1140,SMALL(chosenGroupList,(ROW(A117)+1)/2),1))=0,"",INDEX(Fixture!$H$1:$H$1140,SMALL(chosenGroupList,(ROW(A117)+1)/2),1)),""))</f>
        <v/>
      </c>
      <c r="I139" s="135" t="str">
        <f t="shared" si="1"/>
        <v/>
      </c>
      <c r="J139" s="134" t="str">
        <f>IF(ISODD(ROW()-ROW(startRow)),"", IFERROR(IF(LEN(INDEX(Fixture!$J$1:$J$1140,SMALL(chosenGroupList,(ROW(A117)+1)/2),1))=0,"",INDEX(Fixture!$J$1:$J$1140,SMALL(chosenGroupList,(ROW(A117)+1)/2),1)),""))</f>
        <v/>
      </c>
      <c r="K139" s="136" t="str">
        <f>IF(ISODD(ROW()-ROW(startRow)),"", IFERROR(IF(INDEX(Fixture!$K$1:$K$1140,SMALL(chosenGroupList,(ROW(A117)+1)/2),1)=0,"",INDEX(Fixture!$K$1:$K$1140,SMALL(chosenGroupList,(ROW(A117)+1)/2),1)),""))</f>
        <v/>
      </c>
      <c r="L139" s="37"/>
      <c r="M139" s="37"/>
      <c r="N139" s="37"/>
      <c r="O139" s="20"/>
    </row>
    <row r="140" spans="2:15" ht="5.0999999999999996" hidden="1" customHeight="1" x14ac:dyDescent="0.25">
      <c r="B140" s="340"/>
      <c r="C140" s="261" t="str">
        <f>IF(ISODD(ROW()-ROW(startRow)),"", IFERROR(IF(INDEX(Fixture!$C$1:$C$1140,SMALL(chosenGroupList,(ROW(A118)+1)/2),1)=0,"",INDEX(Fixture!$C$1:$C$1140,SMALL(chosenGroupList,(ROW(A118)+1)/2),1)),""))</f>
        <v/>
      </c>
      <c r="D140" s="132" t="str">
        <f>IF(ISODD(ROW()-ROW(startRow)),"", IFERROR(IF(INDEX(Fixture!$E$1:$E$1140,SMALL(chosenGroupList,(ROW(A118)+1)/2),1)=0,"",INDEX(Fixture!$E$1:$E$1140,SMALL(chosenGroupList,(ROW(A118)+1)/2),1)),""))</f>
        <v/>
      </c>
      <c r="E140" s="10"/>
      <c r="F140" s="22"/>
      <c r="G140" s="133" t="str">
        <f>IF(ISODD(ROW()-ROW(startRow)),"", IFERROR(IF(INDEX(Fixture!$G$1:$G$1140,SMALL(chosenGroupList,(ROW(A118)+1)/2),1)=0,"",INDEX(Fixture!$G$1:$G$1140,SMALL(chosenGroupList,(ROW(A118)+1)/2),1)),""))</f>
        <v/>
      </c>
      <c r="H140" s="134" t="str">
        <f>IF(ISODD(ROW()-ROW(startRow)),"", IFERROR(IF(LEN(INDEX(Fixture!$H$1:$H$1140,SMALL(chosenGroupList,(ROW(A118)+1)/2),1))=0,"",INDEX(Fixture!$H$1:$H$1140,SMALL(chosenGroupList,(ROW(A118)+1)/2),1)),""))</f>
        <v/>
      </c>
      <c r="I140" s="135" t="str">
        <f t="shared" si="1"/>
        <v/>
      </c>
      <c r="J140" s="134" t="str">
        <f>IF(ISODD(ROW()-ROW(startRow)),"", IFERROR(IF(LEN(INDEX(Fixture!$J$1:$J$1140,SMALL(chosenGroupList,(ROW(A118)+1)/2),1))=0,"",INDEX(Fixture!$J$1:$J$1140,SMALL(chosenGroupList,(ROW(A118)+1)/2),1)),""))</f>
        <v/>
      </c>
      <c r="K140" s="136" t="str">
        <f>IF(ISODD(ROW()-ROW(startRow)),"", IFERROR(IF(INDEX(Fixture!$K$1:$K$1140,SMALL(chosenGroupList,(ROW(A118)+1)/2),1)=0,"",INDEX(Fixture!$K$1:$K$1140,SMALL(chosenGroupList,(ROW(A118)+1)/2),1)),""))</f>
        <v/>
      </c>
      <c r="L140" s="37"/>
      <c r="M140" s="37"/>
      <c r="N140" s="37"/>
      <c r="O140" s="20"/>
    </row>
    <row r="141" spans="2:15" ht="20.100000000000001" hidden="1" customHeight="1" x14ac:dyDescent="0.25">
      <c r="B141" s="340"/>
      <c r="C141" s="261" t="str">
        <f>IF(ISODD(ROW()-ROW(startRow)),"", IFERROR(IF(INDEX(Fixture!$C$1:$C$1140,SMALL(chosenGroupList,(ROW(A119)+1)/2),1)=0,"",INDEX(Fixture!$C$1:$C$1140,SMALL(chosenGroupList,(ROW(A119)+1)/2),1)),""))</f>
        <v/>
      </c>
      <c r="D141" s="132" t="str">
        <f>IF(ISODD(ROW()-ROW(startRow)),"", IFERROR(IF(INDEX(Fixture!$E$1:$E$1140,SMALL(chosenGroupList,(ROW(A119)+1)/2),1)=0,"",INDEX(Fixture!$E$1:$E$1140,SMALL(chosenGroupList,(ROW(A119)+1)/2),1)),""))</f>
        <v/>
      </c>
      <c r="E141" s="10"/>
      <c r="F141" s="22"/>
      <c r="G141" s="133" t="str">
        <f>IF(ISODD(ROW()-ROW(startRow)),"", IFERROR(IF(INDEX(Fixture!$G$1:$G$1140,SMALL(chosenGroupList,(ROW(A119)+1)/2),1)=0,"",INDEX(Fixture!$G$1:$G$1140,SMALL(chosenGroupList,(ROW(A119)+1)/2),1)),""))</f>
        <v/>
      </c>
      <c r="H141" s="134" t="str">
        <f>IF(ISODD(ROW()-ROW(startRow)),"", IFERROR(IF(LEN(INDEX(Fixture!$H$1:$H$1140,SMALL(chosenGroupList,(ROW(A119)+1)/2),1))=0,"",INDEX(Fixture!$H$1:$H$1140,SMALL(chosenGroupList,(ROW(A119)+1)/2),1)),""))</f>
        <v/>
      </c>
      <c r="I141" s="135" t="str">
        <f t="shared" si="1"/>
        <v/>
      </c>
      <c r="J141" s="134" t="str">
        <f>IF(ISODD(ROW()-ROW(startRow)),"", IFERROR(IF(LEN(INDEX(Fixture!$J$1:$J$1140,SMALL(chosenGroupList,(ROW(A119)+1)/2),1))=0,"",INDEX(Fixture!$J$1:$J$1140,SMALL(chosenGroupList,(ROW(A119)+1)/2),1)),""))</f>
        <v/>
      </c>
      <c r="K141" s="136" t="str">
        <f>IF(ISODD(ROW()-ROW(startRow)),"", IFERROR(IF(INDEX(Fixture!$K$1:$K$1140,SMALL(chosenGroupList,(ROW(A119)+1)/2),1)=0,"",INDEX(Fixture!$K$1:$K$1140,SMALL(chosenGroupList,(ROW(A119)+1)/2),1)),""))</f>
        <v/>
      </c>
      <c r="L141" s="37"/>
      <c r="M141" s="37"/>
      <c r="N141" s="37"/>
      <c r="O141" s="20"/>
    </row>
    <row r="142" spans="2:15" ht="5.0999999999999996" hidden="1" customHeight="1" x14ac:dyDescent="0.25">
      <c r="B142" s="340"/>
      <c r="C142" s="261" t="str">
        <f>IF(ISODD(ROW()-ROW(startRow)),"", IFERROR(IF(INDEX(Fixture!$C$1:$C$1140,SMALL(chosenGroupList,(ROW(A120)+1)/2),1)=0,"",INDEX(Fixture!$C$1:$C$1140,SMALL(chosenGroupList,(ROW(A120)+1)/2),1)),""))</f>
        <v/>
      </c>
      <c r="D142" s="132" t="str">
        <f>IF(ISODD(ROW()-ROW(startRow)),"", IFERROR(IF(INDEX(Fixture!$E$1:$E$1140,SMALL(chosenGroupList,(ROW(A120)+1)/2),1)=0,"",INDEX(Fixture!$E$1:$E$1140,SMALL(chosenGroupList,(ROW(A120)+1)/2),1)),""))</f>
        <v/>
      </c>
      <c r="E142" s="10"/>
      <c r="F142" s="22"/>
      <c r="G142" s="133" t="str">
        <f>IF(ISODD(ROW()-ROW(startRow)),"", IFERROR(IF(INDEX(Fixture!$G$1:$G$1140,SMALL(chosenGroupList,(ROW(A120)+1)/2),1)=0,"",INDEX(Fixture!$G$1:$G$1140,SMALL(chosenGroupList,(ROW(A120)+1)/2),1)),""))</f>
        <v/>
      </c>
      <c r="H142" s="134" t="str">
        <f>IF(ISODD(ROW()-ROW(startRow)),"", IFERROR(IF(LEN(INDEX(Fixture!$H$1:$H$1140,SMALL(chosenGroupList,(ROW(A120)+1)/2),1))=0,"",INDEX(Fixture!$H$1:$H$1140,SMALL(chosenGroupList,(ROW(A120)+1)/2),1)),""))</f>
        <v/>
      </c>
      <c r="I142" s="135" t="str">
        <f t="shared" si="1"/>
        <v/>
      </c>
      <c r="J142" s="134" t="str">
        <f>IF(ISODD(ROW()-ROW(startRow)),"", IFERROR(IF(LEN(INDEX(Fixture!$J$1:$J$1140,SMALL(chosenGroupList,(ROW(A120)+1)/2),1))=0,"",INDEX(Fixture!$J$1:$J$1140,SMALL(chosenGroupList,(ROW(A120)+1)/2),1)),""))</f>
        <v/>
      </c>
      <c r="K142" s="136" t="str">
        <f>IF(ISODD(ROW()-ROW(startRow)),"", IFERROR(IF(INDEX(Fixture!$K$1:$K$1140,SMALL(chosenGroupList,(ROW(A120)+1)/2),1)=0,"",INDEX(Fixture!$K$1:$K$1140,SMALL(chosenGroupList,(ROW(A120)+1)/2),1)),""))</f>
        <v/>
      </c>
      <c r="L142" s="37"/>
      <c r="M142" s="37"/>
      <c r="N142" s="37"/>
      <c r="O142" s="20"/>
    </row>
    <row r="143" spans="2:15" ht="20.100000000000001" hidden="1" customHeight="1" x14ac:dyDescent="0.25">
      <c r="B143" s="340"/>
      <c r="C143" s="261" t="str">
        <f>IF(ISODD(ROW()-ROW(startRow)),"", IFERROR(IF(INDEX(Fixture!$C$1:$C$1140,SMALL(chosenGroupList,(ROW(A121)+1)/2),1)=0,"",INDEX(Fixture!$C$1:$C$1140,SMALL(chosenGroupList,(ROW(A121)+1)/2),1)),""))</f>
        <v/>
      </c>
      <c r="D143" s="132" t="str">
        <f>IF(ISODD(ROW()-ROW(startRow)),"", IFERROR(IF(INDEX(Fixture!$E$1:$E$1140,SMALL(chosenGroupList,(ROW(A121)+1)/2),1)=0,"",INDEX(Fixture!$E$1:$E$1140,SMALL(chosenGroupList,(ROW(A121)+1)/2),1)),""))</f>
        <v/>
      </c>
      <c r="E143" s="10"/>
      <c r="F143" s="22"/>
      <c r="G143" s="133" t="str">
        <f>IF(ISODD(ROW()-ROW(startRow)),"", IFERROR(IF(INDEX(Fixture!$G$1:$G$1140,SMALL(chosenGroupList,(ROW(A121)+1)/2),1)=0,"",INDEX(Fixture!$G$1:$G$1140,SMALL(chosenGroupList,(ROW(A121)+1)/2),1)),""))</f>
        <v/>
      </c>
      <c r="H143" s="134" t="str">
        <f>IF(ISODD(ROW()-ROW(startRow)),"", IFERROR(IF(LEN(INDEX(Fixture!$H$1:$H$1140,SMALL(chosenGroupList,(ROW(A121)+1)/2),1))=0,"",INDEX(Fixture!$H$1:$H$1140,SMALL(chosenGroupList,(ROW(A121)+1)/2),1)),""))</f>
        <v/>
      </c>
      <c r="I143" s="135" t="str">
        <f t="shared" si="1"/>
        <v/>
      </c>
      <c r="J143" s="134" t="str">
        <f>IF(ISODD(ROW()-ROW(startRow)),"", IFERROR(IF(LEN(INDEX(Fixture!$J$1:$J$1140,SMALL(chosenGroupList,(ROW(A121)+1)/2),1))=0,"",INDEX(Fixture!$J$1:$J$1140,SMALL(chosenGroupList,(ROW(A121)+1)/2),1)),""))</f>
        <v/>
      </c>
      <c r="K143" s="136" t="str">
        <f>IF(ISODD(ROW()-ROW(startRow)),"", IFERROR(IF(INDEX(Fixture!$K$1:$K$1140,SMALL(chosenGroupList,(ROW(A121)+1)/2),1)=0,"",INDEX(Fixture!$K$1:$K$1140,SMALL(chosenGroupList,(ROW(A121)+1)/2),1)),""))</f>
        <v/>
      </c>
      <c r="L143" s="37"/>
      <c r="M143" s="37"/>
      <c r="N143" s="37"/>
      <c r="O143" s="20"/>
    </row>
    <row r="144" spans="2:15" ht="5.0999999999999996" hidden="1" customHeight="1" x14ac:dyDescent="0.25">
      <c r="B144" s="340"/>
      <c r="C144" s="261" t="str">
        <f>IF(ISODD(ROW()-ROW(startRow)),"", IFERROR(IF(INDEX(Fixture!$C$1:$C$1140,SMALL(chosenGroupList,(ROW(A122)+1)/2),1)=0,"",INDEX(Fixture!$C$1:$C$1140,SMALL(chosenGroupList,(ROW(A122)+1)/2),1)),""))</f>
        <v/>
      </c>
      <c r="D144" s="132" t="str">
        <f>IF(ISODD(ROW()-ROW(startRow)),"", IFERROR(IF(INDEX(Fixture!$E$1:$E$1140,SMALL(chosenGroupList,(ROW(A122)+1)/2),1)=0,"",INDEX(Fixture!$E$1:$E$1140,SMALL(chosenGroupList,(ROW(A122)+1)/2),1)),""))</f>
        <v/>
      </c>
      <c r="E144" s="10"/>
      <c r="F144" s="22"/>
      <c r="G144" s="133" t="str">
        <f>IF(ISODD(ROW()-ROW(startRow)),"", IFERROR(IF(INDEX(Fixture!$G$1:$G$1140,SMALL(chosenGroupList,(ROW(A122)+1)/2),1)=0,"",INDEX(Fixture!$G$1:$G$1140,SMALL(chosenGroupList,(ROW(A122)+1)/2),1)),""))</f>
        <v/>
      </c>
      <c r="H144" s="134" t="str">
        <f>IF(ISODD(ROW()-ROW(startRow)),"", IFERROR(IF(LEN(INDEX(Fixture!$H$1:$H$1140,SMALL(chosenGroupList,(ROW(A122)+1)/2),1))=0,"",INDEX(Fixture!$H$1:$H$1140,SMALL(chosenGroupList,(ROW(A122)+1)/2),1)),""))</f>
        <v/>
      </c>
      <c r="I144" s="135" t="str">
        <f t="shared" si="1"/>
        <v/>
      </c>
      <c r="J144" s="134" t="str">
        <f>IF(ISODD(ROW()-ROW(startRow)),"", IFERROR(IF(LEN(INDEX(Fixture!$J$1:$J$1140,SMALL(chosenGroupList,(ROW(A122)+1)/2),1))=0,"",INDEX(Fixture!$J$1:$J$1140,SMALL(chosenGroupList,(ROW(A122)+1)/2),1)),""))</f>
        <v/>
      </c>
      <c r="K144" s="136" t="str">
        <f>IF(ISODD(ROW()-ROW(startRow)),"", IFERROR(IF(INDEX(Fixture!$K$1:$K$1140,SMALL(chosenGroupList,(ROW(A122)+1)/2),1)=0,"",INDEX(Fixture!$K$1:$K$1140,SMALL(chosenGroupList,(ROW(A122)+1)/2),1)),""))</f>
        <v/>
      </c>
      <c r="L144" s="37"/>
      <c r="M144" s="37"/>
      <c r="N144" s="37"/>
      <c r="O144" s="20"/>
    </row>
    <row r="145" spans="2:15" ht="20.100000000000001" hidden="1" customHeight="1" x14ac:dyDescent="0.25">
      <c r="B145" s="340"/>
      <c r="C145" s="261" t="str">
        <f>IF(ISODD(ROW()-ROW(startRow)),"", IFERROR(IF(INDEX(Fixture!$C$1:$C$1140,SMALL(chosenGroupList,(ROW(A123)+1)/2),1)=0,"",INDEX(Fixture!$C$1:$C$1140,SMALL(chosenGroupList,(ROW(A123)+1)/2),1)),""))</f>
        <v/>
      </c>
      <c r="D145" s="132" t="str">
        <f>IF(ISODD(ROW()-ROW(startRow)),"", IFERROR(IF(INDEX(Fixture!$E$1:$E$1140,SMALL(chosenGroupList,(ROW(A123)+1)/2),1)=0,"",INDEX(Fixture!$E$1:$E$1140,SMALL(chosenGroupList,(ROW(A123)+1)/2),1)),""))</f>
        <v/>
      </c>
      <c r="E145" s="10"/>
      <c r="F145" s="22"/>
      <c r="G145" s="133" t="str">
        <f>IF(ISODD(ROW()-ROW(startRow)),"", IFERROR(IF(INDEX(Fixture!$G$1:$G$1140,SMALL(chosenGroupList,(ROW(A123)+1)/2),1)=0,"",INDEX(Fixture!$G$1:$G$1140,SMALL(chosenGroupList,(ROW(A123)+1)/2),1)),""))</f>
        <v/>
      </c>
      <c r="H145" s="134" t="str">
        <f>IF(ISODD(ROW()-ROW(startRow)),"", IFERROR(IF(LEN(INDEX(Fixture!$H$1:$H$1140,SMALL(chosenGroupList,(ROW(A123)+1)/2),1))=0,"",INDEX(Fixture!$H$1:$H$1140,SMALL(chosenGroupList,(ROW(A123)+1)/2),1)),""))</f>
        <v/>
      </c>
      <c r="I145" s="135" t="str">
        <f t="shared" si="1"/>
        <v/>
      </c>
      <c r="J145" s="134" t="str">
        <f>IF(ISODD(ROW()-ROW(startRow)),"", IFERROR(IF(LEN(INDEX(Fixture!$J$1:$J$1140,SMALL(chosenGroupList,(ROW(A123)+1)/2),1))=0,"",INDEX(Fixture!$J$1:$J$1140,SMALL(chosenGroupList,(ROW(A123)+1)/2),1)),""))</f>
        <v/>
      </c>
      <c r="K145" s="136" t="str">
        <f>IF(ISODD(ROW()-ROW(startRow)),"", IFERROR(IF(INDEX(Fixture!$K$1:$K$1140,SMALL(chosenGroupList,(ROW(A123)+1)/2),1)=0,"",INDEX(Fixture!$K$1:$K$1140,SMALL(chosenGroupList,(ROW(A123)+1)/2),1)),""))</f>
        <v/>
      </c>
      <c r="L145" s="37"/>
      <c r="M145" s="37"/>
      <c r="N145" s="37"/>
      <c r="O145" s="20"/>
    </row>
    <row r="146" spans="2:15" ht="5.0999999999999996" hidden="1" customHeight="1" x14ac:dyDescent="0.25">
      <c r="B146" s="340"/>
      <c r="C146" s="261" t="str">
        <f>IF(ISODD(ROW()-ROW(startRow)),"", IFERROR(IF(INDEX(Fixture!$C$1:$C$1140,SMALL(chosenGroupList,(ROW(A124)+1)/2),1)=0,"",INDEX(Fixture!$C$1:$C$1140,SMALL(chosenGroupList,(ROW(A124)+1)/2),1)),""))</f>
        <v/>
      </c>
      <c r="D146" s="132" t="str">
        <f>IF(ISODD(ROW()-ROW(startRow)),"", IFERROR(IF(INDEX(Fixture!$E$1:$E$1140,SMALL(chosenGroupList,(ROW(A124)+1)/2),1)=0,"",INDEX(Fixture!$E$1:$E$1140,SMALL(chosenGroupList,(ROW(A124)+1)/2),1)),""))</f>
        <v/>
      </c>
      <c r="E146" s="10"/>
      <c r="F146" s="22"/>
      <c r="G146" s="133" t="str">
        <f>IF(ISODD(ROW()-ROW(startRow)),"", IFERROR(IF(INDEX(Fixture!$G$1:$G$1140,SMALL(chosenGroupList,(ROW(A124)+1)/2),1)=0,"",INDEX(Fixture!$G$1:$G$1140,SMALL(chosenGroupList,(ROW(A124)+1)/2),1)),""))</f>
        <v/>
      </c>
      <c r="H146" s="134" t="str">
        <f>IF(ISODD(ROW()-ROW(startRow)),"", IFERROR(IF(LEN(INDEX(Fixture!$H$1:$H$1140,SMALL(chosenGroupList,(ROW(A124)+1)/2),1))=0,"",INDEX(Fixture!$H$1:$H$1140,SMALL(chosenGroupList,(ROW(A124)+1)/2),1)),""))</f>
        <v/>
      </c>
      <c r="I146" s="135" t="str">
        <f t="shared" si="1"/>
        <v/>
      </c>
      <c r="J146" s="134" t="str">
        <f>IF(ISODD(ROW()-ROW(startRow)),"", IFERROR(IF(LEN(INDEX(Fixture!$J$1:$J$1140,SMALL(chosenGroupList,(ROW(A124)+1)/2),1))=0,"",INDEX(Fixture!$J$1:$J$1140,SMALL(chosenGroupList,(ROW(A124)+1)/2),1)),""))</f>
        <v/>
      </c>
      <c r="K146" s="136" t="str">
        <f>IF(ISODD(ROW()-ROW(startRow)),"", IFERROR(IF(INDEX(Fixture!$K$1:$K$1140,SMALL(chosenGroupList,(ROW(A124)+1)/2),1)=0,"",INDEX(Fixture!$K$1:$K$1140,SMALL(chosenGroupList,(ROW(A124)+1)/2),1)),""))</f>
        <v/>
      </c>
      <c r="L146" s="37"/>
      <c r="M146" s="37"/>
      <c r="N146" s="37"/>
      <c r="O146" s="20"/>
    </row>
    <row r="147" spans="2:15" ht="20.100000000000001" hidden="1" customHeight="1" x14ac:dyDescent="0.25">
      <c r="B147" s="340"/>
      <c r="C147" s="261" t="str">
        <f>IF(ISODD(ROW()-ROW(startRow)),"", IFERROR(IF(INDEX(Fixture!$C$1:$C$1140,SMALL(chosenGroupList,(ROW(A125)+1)/2),1)=0,"",INDEX(Fixture!$C$1:$C$1140,SMALL(chosenGroupList,(ROW(A125)+1)/2),1)),""))</f>
        <v/>
      </c>
      <c r="D147" s="132" t="str">
        <f>IF(ISODD(ROW()-ROW(startRow)),"", IFERROR(IF(INDEX(Fixture!$E$1:$E$1140,SMALL(chosenGroupList,(ROW(A125)+1)/2),1)=0,"",INDEX(Fixture!$E$1:$E$1140,SMALL(chosenGroupList,(ROW(A125)+1)/2),1)),""))</f>
        <v/>
      </c>
      <c r="E147" s="10"/>
      <c r="F147" s="22"/>
      <c r="G147" s="133" t="str">
        <f>IF(ISODD(ROW()-ROW(startRow)),"", IFERROR(IF(INDEX(Fixture!$G$1:$G$1140,SMALL(chosenGroupList,(ROW(A125)+1)/2),1)=0,"",INDEX(Fixture!$G$1:$G$1140,SMALL(chosenGroupList,(ROW(A125)+1)/2),1)),""))</f>
        <v/>
      </c>
      <c r="H147" s="134" t="str">
        <f>IF(ISODD(ROW()-ROW(startRow)),"", IFERROR(IF(LEN(INDEX(Fixture!$H$1:$H$1140,SMALL(chosenGroupList,(ROW(A125)+1)/2),1))=0,"",INDEX(Fixture!$H$1:$H$1140,SMALL(chosenGroupList,(ROW(A125)+1)/2),1)),""))</f>
        <v/>
      </c>
      <c r="I147" s="135" t="str">
        <f t="shared" si="1"/>
        <v/>
      </c>
      <c r="J147" s="134" t="str">
        <f>IF(ISODD(ROW()-ROW(startRow)),"", IFERROR(IF(LEN(INDEX(Fixture!$J$1:$J$1140,SMALL(chosenGroupList,(ROW(A125)+1)/2),1))=0,"",INDEX(Fixture!$J$1:$J$1140,SMALL(chosenGroupList,(ROW(A125)+1)/2),1)),""))</f>
        <v/>
      </c>
      <c r="K147" s="136" t="str">
        <f>IF(ISODD(ROW()-ROW(startRow)),"", IFERROR(IF(INDEX(Fixture!$K$1:$K$1140,SMALL(chosenGroupList,(ROW(A125)+1)/2),1)=0,"",INDEX(Fixture!$K$1:$K$1140,SMALL(chosenGroupList,(ROW(A125)+1)/2),1)),""))</f>
        <v/>
      </c>
      <c r="L147" s="37"/>
      <c r="M147" s="37"/>
      <c r="N147" s="37"/>
      <c r="O147" s="20"/>
    </row>
    <row r="148" spans="2:15" ht="5.0999999999999996" hidden="1" customHeight="1" x14ac:dyDescent="0.25">
      <c r="B148" s="340"/>
      <c r="C148" s="261" t="str">
        <f>IF(ISODD(ROW()-ROW(startRow)),"", IFERROR(IF(INDEX(Fixture!$C$1:$C$1140,SMALL(chosenGroupList,(ROW(A126)+1)/2),1)=0,"",INDEX(Fixture!$C$1:$C$1140,SMALL(chosenGroupList,(ROW(A126)+1)/2),1)),""))</f>
        <v/>
      </c>
      <c r="D148" s="132" t="str">
        <f>IF(ISODD(ROW()-ROW(startRow)),"", IFERROR(IF(INDEX(Fixture!$E$1:$E$1140,SMALL(chosenGroupList,(ROW(A126)+1)/2),1)=0,"",INDEX(Fixture!$E$1:$E$1140,SMALL(chosenGroupList,(ROW(A126)+1)/2),1)),""))</f>
        <v/>
      </c>
      <c r="E148" s="10"/>
      <c r="F148" s="22"/>
      <c r="G148" s="133" t="str">
        <f>IF(ISODD(ROW()-ROW(startRow)),"", IFERROR(IF(INDEX(Fixture!$G$1:$G$1140,SMALL(chosenGroupList,(ROW(A126)+1)/2),1)=0,"",INDEX(Fixture!$G$1:$G$1140,SMALL(chosenGroupList,(ROW(A126)+1)/2),1)),""))</f>
        <v/>
      </c>
      <c r="H148" s="134" t="str">
        <f>IF(ISODD(ROW()-ROW(startRow)),"", IFERROR(IF(LEN(INDEX(Fixture!$H$1:$H$1140,SMALL(chosenGroupList,(ROW(A126)+1)/2),1))=0,"",INDEX(Fixture!$H$1:$H$1140,SMALL(chosenGroupList,(ROW(A126)+1)/2),1)),""))</f>
        <v/>
      </c>
      <c r="I148" s="135" t="str">
        <f t="shared" si="1"/>
        <v/>
      </c>
      <c r="J148" s="134" t="str">
        <f>IF(ISODD(ROW()-ROW(startRow)),"", IFERROR(IF(LEN(INDEX(Fixture!$J$1:$J$1140,SMALL(chosenGroupList,(ROW(A126)+1)/2),1))=0,"",INDEX(Fixture!$J$1:$J$1140,SMALL(chosenGroupList,(ROW(A126)+1)/2),1)),""))</f>
        <v/>
      </c>
      <c r="K148" s="136" t="str">
        <f>IF(ISODD(ROW()-ROW(startRow)),"", IFERROR(IF(INDEX(Fixture!$K$1:$K$1140,SMALL(chosenGroupList,(ROW(A126)+1)/2),1)=0,"",INDEX(Fixture!$K$1:$K$1140,SMALL(chosenGroupList,(ROW(A126)+1)/2),1)),""))</f>
        <v/>
      </c>
      <c r="L148" s="37"/>
      <c r="M148" s="37"/>
      <c r="N148" s="37"/>
      <c r="O148" s="20"/>
    </row>
    <row r="149" spans="2:15" ht="20.100000000000001" hidden="1" customHeight="1" x14ac:dyDescent="0.25">
      <c r="B149" s="340"/>
      <c r="C149" s="261" t="str">
        <f>IF(ISODD(ROW()-ROW(startRow)),"", IFERROR(IF(INDEX(Fixture!$C$1:$C$1140,SMALL(chosenGroupList,(ROW(A127)+1)/2),1)=0,"",INDEX(Fixture!$C$1:$C$1140,SMALL(chosenGroupList,(ROW(A127)+1)/2),1)),""))</f>
        <v/>
      </c>
      <c r="D149" s="132" t="str">
        <f>IF(ISODD(ROW()-ROW(startRow)),"", IFERROR(IF(INDEX(Fixture!$E$1:$E$1140,SMALL(chosenGroupList,(ROW(A127)+1)/2),1)=0,"",INDEX(Fixture!$E$1:$E$1140,SMALL(chosenGroupList,(ROW(A127)+1)/2),1)),""))</f>
        <v/>
      </c>
      <c r="E149" s="10"/>
      <c r="F149" s="22"/>
      <c r="G149" s="133" t="str">
        <f>IF(ISODD(ROW()-ROW(startRow)),"", IFERROR(IF(INDEX(Fixture!$G$1:$G$1140,SMALL(chosenGroupList,(ROW(A127)+1)/2),1)=0,"",INDEX(Fixture!$G$1:$G$1140,SMALL(chosenGroupList,(ROW(A127)+1)/2),1)),""))</f>
        <v/>
      </c>
      <c r="H149" s="134" t="str">
        <f>IF(ISODD(ROW()-ROW(startRow)),"", IFERROR(IF(LEN(INDEX(Fixture!$H$1:$H$1140,SMALL(chosenGroupList,(ROW(A127)+1)/2),1))=0,"",INDEX(Fixture!$H$1:$H$1140,SMALL(chosenGroupList,(ROW(A127)+1)/2),1)),""))</f>
        <v/>
      </c>
      <c r="I149" s="135" t="str">
        <f t="shared" si="1"/>
        <v/>
      </c>
      <c r="J149" s="134" t="str">
        <f>IF(ISODD(ROW()-ROW(startRow)),"", IFERROR(IF(LEN(INDEX(Fixture!$J$1:$J$1140,SMALL(chosenGroupList,(ROW(A127)+1)/2),1))=0,"",INDEX(Fixture!$J$1:$J$1140,SMALL(chosenGroupList,(ROW(A127)+1)/2),1)),""))</f>
        <v/>
      </c>
      <c r="K149" s="136" t="str">
        <f>IF(ISODD(ROW()-ROW(startRow)),"", IFERROR(IF(INDEX(Fixture!$K$1:$K$1140,SMALL(chosenGroupList,(ROW(A127)+1)/2),1)=0,"",INDEX(Fixture!$K$1:$K$1140,SMALL(chosenGroupList,(ROW(A127)+1)/2),1)),""))</f>
        <v/>
      </c>
      <c r="L149" s="37"/>
      <c r="M149" s="37"/>
      <c r="N149" s="37"/>
      <c r="O149" s="20"/>
    </row>
    <row r="150" spans="2:15" ht="5.0999999999999996" hidden="1" customHeight="1" x14ac:dyDescent="0.25">
      <c r="B150" s="340"/>
      <c r="C150" s="261" t="str">
        <f>IF(ISODD(ROW()-ROW(startRow)),"", IFERROR(IF(INDEX(Fixture!$C$1:$C$1140,SMALL(chosenGroupList,(ROW(A128)+1)/2),1)=0,"",INDEX(Fixture!$C$1:$C$1140,SMALL(chosenGroupList,(ROW(A128)+1)/2),1)),""))</f>
        <v/>
      </c>
      <c r="D150" s="132" t="str">
        <f>IF(ISODD(ROW()-ROW(startRow)),"", IFERROR(IF(INDEX(Fixture!$E$1:$E$1140,SMALL(chosenGroupList,(ROW(A128)+1)/2),1)=0,"",INDEX(Fixture!$E$1:$E$1140,SMALL(chosenGroupList,(ROW(A128)+1)/2),1)),""))</f>
        <v/>
      </c>
      <c r="E150" s="10"/>
      <c r="F150" s="22"/>
      <c r="G150" s="133" t="str">
        <f>IF(ISODD(ROW()-ROW(startRow)),"", IFERROR(IF(INDEX(Fixture!$G$1:$G$1140,SMALL(chosenGroupList,(ROW(A128)+1)/2),1)=0,"",INDEX(Fixture!$G$1:$G$1140,SMALL(chosenGroupList,(ROW(A128)+1)/2),1)),""))</f>
        <v/>
      </c>
      <c r="H150" s="134" t="str">
        <f>IF(ISODD(ROW()-ROW(startRow)),"", IFERROR(IF(LEN(INDEX(Fixture!$H$1:$H$1140,SMALL(chosenGroupList,(ROW(A128)+1)/2),1))=0,"",INDEX(Fixture!$H$1:$H$1140,SMALL(chosenGroupList,(ROW(A128)+1)/2),1)),""))</f>
        <v/>
      </c>
      <c r="I150" s="135" t="str">
        <f t="shared" si="1"/>
        <v/>
      </c>
      <c r="J150" s="134" t="str">
        <f>IF(ISODD(ROW()-ROW(startRow)),"", IFERROR(IF(LEN(INDEX(Fixture!$J$1:$J$1140,SMALL(chosenGroupList,(ROW(A128)+1)/2),1))=0,"",INDEX(Fixture!$J$1:$J$1140,SMALL(chosenGroupList,(ROW(A128)+1)/2),1)),""))</f>
        <v/>
      </c>
      <c r="K150" s="136" t="str">
        <f>IF(ISODD(ROW()-ROW(startRow)),"", IFERROR(IF(INDEX(Fixture!$K$1:$K$1140,SMALL(chosenGroupList,(ROW(A128)+1)/2),1)=0,"",INDEX(Fixture!$K$1:$K$1140,SMALL(chosenGroupList,(ROW(A128)+1)/2),1)),""))</f>
        <v/>
      </c>
      <c r="L150" s="37"/>
      <c r="M150" s="37"/>
      <c r="N150" s="37"/>
      <c r="O150" s="20"/>
    </row>
    <row r="151" spans="2:15" ht="20.100000000000001" hidden="1" customHeight="1" x14ac:dyDescent="0.25">
      <c r="B151" s="340"/>
      <c r="C151" s="261" t="str">
        <f>IF(ISODD(ROW()-ROW(startRow)),"", IFERROR(IF(INDEX(Fixture!$C$1:$C$1140,SMALL(chosenGroupList,(ROW(A129)+1)/2),1)=0,"",INDEX(Fixture!$C$1:$C$1140,SMALL(chosenGroupList,(ROW(A129)+1)/2),1)),""))</f>
        <v/>
      </c>
      <c r="D151" s="132" t="str">
        <f>IF(ISODD(ROW()-ROW(startRow)),"", IFERROR(IF(INDEX(Fixture!$E$1:$E$1140,SMALL(chosenGroupList,(ROW(A129)+1)/2),1)=0,"",INDEX(Fixture!$E$1:$E$1140,SMALL(chosenGroupList,(ROW(A129)+1)/2),1)),""))</f>
        <v/>
      </c>
      <c r="E151" s="10"/>
      <c r="F151" s="22"/>
      <c r="G151" s="133" t="str">
        <f>IF(ISODD(ROW()-ROW(startRow)),"", IFERROR(IF(INDEX(Fixture!$G$1:$G$1140,SMALL(chosenGroupList,(ROW(A129)+1)/2),1)=0,"",INDEX(Fixture!$G$1:$G$1140,SMALL(chosenGroupList,(ROW(A129)+1)/2),1)),""))</f>
        <v/>
      </c>
      <c r="H151" s="134" t="str">
        <f>IF(ISODD(ROW()-ROW(startRow)),"", IFERROR(IF(LEN(INDEX(Fixture!$H$1:$H$1140,SMALL(chosenGroupList,(ROW(A129)+1)/2),1))=0,"",INDEX(Fixture!$H$1:$H$1140,SMALL(chosenGroupList,(ROW(A129)+1)/2),1)),""))</f>
        <v/>
      </c>
      <c r="I151" s="135" t="str">
        <f t="shared" si="1"/>
        <v/>
      </c>
      <c r="J151" s="134" t="str">
        <f>IF(ISODD(ROW()-ROW(startRow)),"", IFERROR(IF(LEN(INDEX(Fixture!$J$1:$J$1140,SMALL(chosenGroupList,(ROW(A129)+1)/2),1))=0,"",INDEX(Fixture!$J$1:$J$1140,SMALL(chosenGroupList,(ROW(A129)+1)/2),1)),""))</f>
        <v/>
      </c>
      <c r="K151" s="136" t="str">
        <f>IF(ISODD(ROW()-ROW(startRow)),"", IFERROR(IF(INDEX(Fixture!$K$1:$K$1140,SMALL(chosenGroupList,(ROW(A129)+1)/2),1)=0,"",INDEX(Fixture!$K$1:$K$1140,SMALL(chosenGroupList,(ROW(A129)+1)/2),1)),""))</f>
        <v/>
      </c>
      <c r="L151" s="37"/>
      <c r="M151" s="37"/>
      <c r="N151" s="37"/>
      <c r="O151" s="20"/>
    </row>
    <row r="152" spans="2:15" ht="5.0999999999999996" hidden="1" customHeight="1" x14ac:dyDescent="0.25">
      <c r="B152" s="340"/>
      <c r="C152" s="261" t="str">
        <f>IF(ISODD(ROW()-ROW(startRow)),"", IFERROR(IF(INDEX(Fixture!$C$1:$C$1140,SMALL(chosenGroupList,(ROW(A130)+1)/2),1)=0,"",INDEX(Fixture!$C$1:$C$1140,SMALL(chosenGroupList,(ROW(A130)+1)/2),1)),""))</f>
        <v/>
      </c>
      <c r="D152" s="132" t="str">
        <f>IF(ISODD(ROW()-ROW(startRow)),"", IFERROR(IF(INDEX(Fixture!$E$1:$E$1140,SMALL(chosenGroupList,(ROW(A130)+1)/2),1)=0,"",INDEX(Fixture!$E$1:$E$1140,SMALL(chosenGroupList,(ROW(A130)+1)/2),1)),""))</f>
        <v/>
      </c>
      <c r="E152" s="10"/>
      <c r="F152" s="22"/>
      <c r="G152" s="133" t="str">
        <f>IF(ISODD(ROW()-ROW(startRow)),"", IFERROR(IF(INDEX(Fixture!$G$1:$G$1140,SMALL(chosenGroupList,(ROW(A130)+1)/2),1)=0,"",INDEX(Fixture!$G$1:$G$1140,SMALL(chosenGroupList,(ROW(A130)+1)/2),1)),""))</f>
        <v/>
      </c>
      <c r="H152" s="134" t="str">
        <f>IF(ISODD(ROW()-ROW(startRow)),"", IFERROR(IF(LEN(INDEX(Fixture!$H$1:$H$1140,SMALL(chosenGroupList,(ROW(A130)+1)/2),1))=0,"",INDEX(Fixture!$H$1:$H$1140,SMALL(chosenGroupList,(ROW(A130)+1)/2),1)),""))</f>
        <v/>
      </c>
      <c r="I152" s="135" t="str">
        <f t="shared" ref="I152:I215" si="2">IF(LEN(G152)&gt;0,"-","")</f>
        <v/>
      </c>
      <c r="J152" s="134" t="str">
        <f>IF(ISODD(ROW()-ROW(startRow)),"", IFERROR(IF(LEN(INDEX(Fixture!$J$1:$J$1140,SMALL(chosenGroupList,(ROW(A130)+1)/2),1))=0,"",INDEX(Fixture!$J$1:$J$1140,SMALL(chosenGroupList,(ROW(A130)+1)/2),1)),""))</f>
        <v/>
      </c>
      <c r="K152" s="136" t="str">
        <f>IF(ISODD(ROW()-ROW(startRow)),"", IFERROR(IF(INDEX(Fixture!$K$1:$K$1140,SMALL(chosenGroupList,(ROW(A130)+1)/2),1)=0,"",INDEX(Fixture!$K$1:$K$1140,SMALL(chosenGroupList,(ROW(A130)+1)/2),1)),""))</f>
        <v/>
      </c>
      <c r="L152" s="37"/>
      <c r="M152" s="37"/>
      <c r="N152" s="37"/>
      <c r="O152" s="20"/>
    </row>
    <row r="153" spans="2:15" ht="20.100000000000001" hidden="1" customHeight="1" x14ac:dyDescent="0.25">
      <c r="B153" s="340"/>
      <c r="C153" s="261" t="str">
        <f>IF(ISODD(ROW()-ROW(startRow)),"", IFERROR(IF(INDEX(Fixture!$C$1:$C$1140,SMALL(chosenGroupList,(ROW(A131)+1)/2),1)=0,"",INDEX(Fixture!$C$1:$C$1140,SMALL(chosenGroupList,(ROW(A131)+1)/2),1)),""))</f>
        <v/>
      </c>
      <c r="D153" s="132" t="str">
        <f>IF(ISODD(ROW()-ROW(startRow)),"", IFERROR(IF(INDEX(Fixture!$E$1:$E$1140,SMALL(chosenGroupList,(ROW(A131)+1)/2),1)=0,"",INDEX(Fixture!$E$1:$E$1140,SMALL(chosenGroupList,(ROW(A131)+1)/2),1)),""))</f>
        <v/>
      </c>
      <c r="E153" s="10"/>
      <c r="F153" s="22"/>
      <c r="G153" s="133" t="str">
        <f>IF(ISODD(ROW()-ROW(startRow)),"", IFERROR(IF(INDEX(Fixture!$G$1:$G$1140,SMALL(chosenGroupList,(ROW(A131)+1)/2),1)=0,"",INDEX(Fixture!$G$1:$G$1140,SMALL(chosenGroupList,(ROW(A131)+1)/2),1)),""))</f>
        <v/>
      </c>
      <c r="H153" s="134" t="str">
        <f>IF(ISODD(ROW()-ROW(startRow)),"", IFERROR(IF(LEN(INDEX(Fixture!$H$1:$H$1140,SMALL(chosenGroupList,(ROW(A131)+1)/2),1))=0,"",INDEX(Fixture!$H$1:$H$1140,SMALL(chosenGroupList,(ROW(A131)+1)/2),1)),""))</f>
        <v/>
      </c>
      <c r="I153" s="135" t="str">
        <f t="shared" si="2"/>
        <v/>
      </c>
      <c r="J153" s="134" t="str">
        <f>IF(ISODD(ROW()-ROW(startRow)),"", IFERROR(IF(LEN(INDEX(Fixture!$J$1:$J$1140,SMALL(chosenGroupList,(ROW(A131)+1)/2),1))=0,"",INDEX(Fixture!$J$1:$J$1140,SMALL(chosenGroupList,(ROW(A131)+1)/2),1)),""))</f>
        <v/>
      </c>
      <c r="K153" s="136" t="str">
        <f>IF(ISODD(ROW()-ROW(startRow)),"", IFERROR(IF(INDEX(Fixture!$K$1:$K$1140,SMALL(chosenGroupList,(ROW(A131)+1)/2),1)=0,"",INDEX(Fixture!$K$1:$K$1140,SMALL(chosenGroupList,(ROW(A131)+1)/2),1)),""))</f>
        <v/>
      </c>
      <c r="L153" s="37"/>
      <c r="M153" s="37"/>
      <c r="N153" s="37"/>
      <c r="O153" s="20"/>
    </row>
    <row r="154" spans="2:15" ht="5.0999999999999996" hidden="1" customHeight="1" x14ac:dyDescent="0.25">
      <c r="B154" s="340"/>
      <c r="C154" s="261" t="str">
        <f>IF(ISODD(ROW()-ROW(startRow)),"", IFERROR(IF(INDEX(Fixture!$C$1:$C$1140,SMALL(chosenGroupList,(ROW(A132)+1)/2),1)=0,"",INDEX(Fixture!$C$1:$C$1140,SMALL(chosenGroupList,(ROW(A132)+1)/2),1)),""))</f>
        <v/>
      </c>
      <c r="D154" s="132" t="str">
        <f>IF(ISODD(ROW()-ROW(startRow)),"", IFERROR(IF(INDEX(Fixture!$E$1:$E$1140,SMALL(chosenGroupList,(ROW(A132)+1)/2),1)=0,"",INDEX(Fixture!$E$1:$E$1140,SMALL(chosenGroupList,(ROW(A132)+1)/2),1)),""))</f>
        <v/>
      </c>
      <c r="E154" s="10"/>
      <c r="F154" s="22"/>
      <c r="G154" s="133" t="str">
        <f>IF(ISODD(ROW()-ROW(startRow)),"", IFERROR(IF(INDEX(Fixture!$G$1:$G$1140,SMALL(chosenGroupList,(ROW(A132)+1)/2),1)=0,"",INDEX(Fixture!$G$1:$G$1140,SMALL(chosenGroupList,(ROW(A132)+1)/2),1)),""))</f>
        <v/>
      </c>
      <c r="H154" s="134" t="str">
        <f>IF(ISODD(ROW()-ROW(startRow)),"", IFERROR(IF(LEN(INDEX(Fixture!$H$1:$H$1140,SMALL(chosenGroupList,(ROW(A132)+1)/2),1))=0,"",INDEX(Fixture!$H$1:$H$1140,SMALL(chosenGroupList,(ROW(A132)+1)/2),1)),""))</f>
        <v/>
      </c>
      <c r="I154" s="135" t="str">
        <f t="shared" si="2"/>
        <v/>
      </c>
      <c r="J154" s="134" t="str">
        <f>IF(ISODD(ROW()-ROW(startRow)),"", IFERROR(IF(LEN(INDEX(Fixture!$J$1:$J$1140,SMALL(chosenGroupList,(ROW(A132)+1)/2),1))=0,"",INDEX(Fixture!$J$1:$J$1140,SMALL(chosenGroupList,(ROW(A132)+1)/2),1)),""))</f>
        <v/>
      </c>
      <c r="K154" s="136" t="str">
        <f>IF(ISODD(ROW()-ROW(startRow)),"", IFERROR(IF(INDEX(Fixture!$K$1:$K$1140,SMALL(chosenGroupList,(ROW(A132)+1)/2),1)=0,"",INDEX(Fixture!$K$1:$K$1140,SMALL(chosenGroupList,(ROW(A132)+1)/2),1)),""))</f>
        <v/>
      </c>
      <c r="L154" s="37"/>
      <c r="M154" s="37"/>
      <c r="N154" s="37"/>
      <c r="O154" s="20"/>
    </row>
    <row r="155" spans="2:15" ht="20.100000000000001" hidden="1" customHeight="1" x14ac:dyDescent="0.25">
      <c r="B155" s="340"/>
      <c r="C155" s="261" t="str">
        <f>IF(ISODD(ROW()-ROW(startRow)),"", IFERROR(IF(INDEX(Fixture!$C$1:$C$1140,SMALL(chosenGroupList,(ROW(A133)+1)/2),1)=0,"",INDEX(Fixture!$C$1:$C$1140,SMALL(chosenGroupList,(ROW(A133)+1)/2),1)),""))</f>
        <v/>
      </c>
      <c r="D155" s="132" t="str">
        <f>IF(ISODD(ROW()-ROW(startRow)),"", IFERROR(IF(INDEX(Fixture!$E$1:$E$1140,SMALL(chosenGroupList,(ROW(A133)+1)/2),1)=0,"",INDEX(Fixture!$E$1:$E$1140,SMALL(chosenGroupList,(ROW(A133)+1)/2),1)),""))</f>
        <v/>
      </c>
      <c r="E155" s="10"/>
      <c r="F155" s="22"/>
      <c r="G155" s="133" t="str">
        <f>IF(ISODD(ROW()-ROW(startRow)),"", IFERROR(IF(INDEX(Fixture!$G$1:$G$1140,SMALL(chosenGroupList,(ROW(A133)+1)/2),1)=0,"",INDEX(Fixture!$G$1:$G$1140,SMALL(chosenGroupList,(ROW(A133)+1)/2),1)),""))</f>
        <v/>
      </c>
      <c r="H155" s="134" t="str">
        <f>IF(ISODD(ROW()-ROW(startRow)),"", IFERROR(IF(LEN(INDEX(Fixture!$H$1:$H$1140,SMALL(chosenGroupList,(ROW(A133)+1)/2),1))=0,"",INDEX(Fixture!$H$1:$H$1140,SMALL(chosenGroupList,(ROW(A133)+1)/2),1)),""))</f>
        <v/>
      </c>
      <c r="I155" s="135" t="str">
        <f t="shared" si="2"/>
        <v/>
      </c>
      <c r="J155" s="134" t="str">
        <f>IF(ISODD(ROW()-ROW(startRow)),"", IFERROR(IF(LEN(INDEX(Fixture!$J$1:$J$1140,SMALL(chosenGroupList,(ROW(A133)+1)/2),1))=0,"",INDEX(Fixture!$J$1:$J$1140,SMALL(chosenGroupList,(ROW(A133)+1)/2),1)),""))</f>
        <v/>
      </c>
      <c r="K155" s="136" t="str">
        <f>IF(ISODD(ROW()-ROW(startRow)),"", IFERROR(IF(INDEX(Fixture!$K$1:$K$1140,SMALL(chosenGroupList,(ROW(A133)+1)/2),1)=0,"",INDEX(Fixture!$K$1:$K$1140,SMALL(chosenGroupList,(ROW(A133)+1)/2),1)),""))</f>
        <v/>
      </c>
      <c r="L155" s="37"/>
      <c r="M155" s="37"/>
      <c r="N155" s="37"/>
      <c r="O155" s="20"/>
    </row>
    <row r="156" spans="2:15" ht="5.0999999999999996" hidden="1" customHeight="1" x14ac:dyDescent="0.25">
      <c r="B156" s="340"/>
      <c r="C156" s="261" t="str">
        <f>IF(ISODD(ROW()-ROW(startRow)),"", IFERROR(IF(INDEX(Fixture!$C$1:$C$1140,SMALL(chosenGroupList,(ROW(A134)+1)/2),1)=0,"",INDEX(Fixture!$C$1:$C$1140,SMALL(chosenGroupList,(ROW(A134)+1)/2),1)),""))</f>
        <v/>
      </c>
      <c r="D156" s="132" t="str">
        <f>IF(ISODD(ROW()-ROW(startRow)),"", IFERROR(IF(INDEX(Fixture!$E$1:$E$1140,SMALL(chosenGroupList,(ROW(A134)+1)/2),1)=0,"",INDEX(Fixture!$E$1:$E$1140,SMALL(chosenGroupList,(ROW(A134)+1)/2),1)),""))</f>
        <v/>
      </c>
      <c r="E156" s="10"/>
      <c r="F156" s="22"/>
      <c r="G156" s="133" t="str">
        <f>IF(ISODD(ROW()-ROW(startRow)),"", IFERROR(IF(INDEX(Fixture!$G$1:$G$1140,SMALL(chosenGroupList,(ROW(A134)+1)/2),1)=0,"",INDEX(Fixture!$G$1:$G$1140,SMALL(chosenGroupList,(ROW(A134)+1)/2),1)),""))</f>
        <v/>
      </c>
      <c r="H156" s="134" t="str">
        <f>IF(ISODD(ROW()-ROW(startRow)),"", IFERROR(IF(LEN(INDEX(Fixture!$H$1:$H$1140,SMALL(chosenGroupList,(ROW(A134)+1)/2),1))=0,"",INDEX(Fixture!$H$1:$H$1140,SMALL(chosenGroupList,(ROW(A134)+1)/2),1)),""))</f>
        <v/>
      </c>
      <c r="I156" s="135" t="str">
        <f t="shared" si="2"/>
        <v/>
      </c>
      <c r="J156" s="134" t="str">
        <f>IF(ISODD(ROW()-ROW(startRow)),"", IFERROR(IF(LEN(INDEX(Fixture!$J$1:$J$1140,SMALL(chosenGroupList,(ROW(A134)+1)/2),1))=0,"",INDEX(Fixture!$J$1:$J$1140,SMALL(chosenGroupList,(ROW(A134)+1)/2),1)),""))</f>
        <v/>
      </c>
      <c r="K156" s="136" t="str">
        <f>IF(ISODD(ROW()-ROW(startRow)),"", IFERROR(IF(INDEX(Fixture!$K$1:$K$1140,SMALL(chosenGroupList,(ROW(A134)+1)/2),1)=0,"",INDEX(Fixture!$K$1:$K$1140,SMALL(chosenGroupList,(ROW(A134)+1)/2),1)),""))</f>
        <v/>
      </c>
      <c r="L156" s="37"/>
      <c r="M156" s="37"/>
      <c r="N156" s="37"/>
      <c r="O156" s="20"/>
    </row>
    <row r="157" spans="2:15" ht="20.100000000000001" hidden="1" customHeight="1" x14ac:dyDescent="0.25">
      <c r="B157" s="340"/>
      <c r="C157" s="261" t="str">
        <f>IF(ISODD(ROW()-ROW(startRow)),"", IFERROR(IF(INDEX(Fixture!$C$1:$C$1140,SMALL(chosenGroupList,(ROW(A135)+1)/2),1)=0,"",INDEX(Fixture!$C$1:$C$1140,SMALL(chosenGroupList,(ROW(A135)+1)/2),1)),""))</f>
        <v/>
      </c>
      <c r="D157" s="132" t="str">
        <f>IF(ISODD(ROW()-ROW(startRow)),"", IFERROR(IF(INDEX(Fixture!$E$1:$E$1140,SMALL(chosenGroupList,(ROW(A135)+1)/2),1)=0,"",INDEX(Fixture!$E$1:$E$1140,SMALL(chosenGroupList,(ROW(A135)+1)/2),1)),""))</f>
        <v/>
      </c>
      <c r="E157" s="10"/>
      <c r="F157" s="22"/>
      <c r="G157" s="133" t="str">
        <f>IF(ISODD(ROW()-ROW(startRow)),"", IFERROR(IF(INDEX(Fixture!$G$1:$G$1140,SMALL(chosenGroupList,(ROW(A135)+1)/2),1)=0,"",INDEX(Fixture!$G$1:$G$1140,SMALL(chosenGroupList,(ROW(A135)+1)/2),1)),""))</f>
        <v/>
      </c>
      <c r="H157" s="134" t="str">
        <f>IF(ISODD(ROW()-ROW(startRow)),"", IFERROR(IF(LEN(INDEX(Fixture!$H$1:$H$1140,SMALL(chosenGroupList,(ROW(A135)+1)/2),1))=0,"",INDEX(Fixture!$H$1:$H$1140,SMALL(chosenGroupList,(ROW(A135)+1)/2),1)),""))</f>
        <v/>
      </c>
      <c r="I157" s="135" t="str">
        <f t="shared" si="2"/>
        <v/>
      </c>
      <c r="J157" s="134" t="str">
        <f>IF(ISODD(ROW()-ROW(startRow)),"", IFERROR(IF(LEN(INDEX(Fixture!$J$1:$J$1140,SMALL(chosenGroupList,(ROW(A135)+1)/2),1))=0,"",INDEX(Fixture!$J$1:$J$1140,SMALL(chosenGroupList,(ROW(A135)+1)/2),1)),""))</f>
        <v/>
      </c>
      <c r="K157" s="136" t="str">
        <f>IF(ISODD(ROW()-ROW(startRow)),"", IFERROR(IF(INDEX(Fixture!$K$1:$K$1140,SMALL(chosenGroupList,(ROW(A135)+1)/2),1)=0,"",INDEX(Fixture!$K$1:$K$1140,SMALL(chosenGroupList,(ROW(A135)+1)/2),1)),""))</f>
        <v/>
      </c>
      <c r="L157" s="37"/>
      <c r="M157" s="37"/>
      <c r="N157" s="37"/>
      <c r="O157" s="20"/>
    </row>
    <row r="158" spans="2:15" ht="5.0999999999999996" hidden="1" customHeight="1" x14ac:dyDescent="0.25">
      <c r="B158" s="340"/>
      <c r="C158" s="261" t="str">
        <f>IF(ISODD(ROW()-ROW(startRow)),"", IFERROR(IF(INDEX(Fixture!$C$1:$C$1140,SMALL(chosenGroupList,(ROW(A136)+1)/2),1)=0,"",INDEX(Fixture!$C$1:$C$1140,SMALL(chosenGroupList,(ROW(A136)+1)/2),1)),""))</f>
        <v/>
      </c>
      <c r="D158" s="132" t="str">
        <f>IF(ISODD(ROW()-ROW(startRow)),"", IFERROR(IF(INDEX(Fixture!$E$1:$E$1140,SMALL(chosenGroupList,(ROW(A136)+1)/2),1)=0,"",INDEX(Fixture!$E$1:$E$1140,SMALL(chosenGroupList,(ROW(A136)+1)/2),1)),""))</f>
        <v/>
      </c>
      <c r="E158" s="10"/>
      <c r="F158" s="22"/>
      <c r="G158" s="133" t="str">
        <f>IF(ISODD(ROW()-ROW(startRow)),"", IFERROR(IF(INDEX(Fixture!$G$1:$G$1140,SMALL(chosenGroupList,(ROW(A136)+1)/2),1)=0,"",INDEX(Fixture!$G$1:$G$1140,SMALL(chosenGroupList,(ROW(A136)+1)/2),1)),""))</f>
        <v/>
      </c>
      <c r="H158" s="134" t="str">
        <f>IF(ISODD(ROW()-ROW(startRow)),"", IFERROR(IF(LEN(INDEX(Fixture!$H$1:$H$1140,SMALL(chosenGroupList,(ROW(A136)+1)/2),1))=0,"",INDEX(Fixture!$H$1:$H$1140,SMALL(chosenGroupList,(ROW(A136)+1)/2),1)),""))</f>
        <v/>
      </c>
      <c r="I158" s="135" t="str">
        <f t="shared" si="2"/>
        <v/>
      </c>
      <c r="J158" s="134" t="str">
        <f>IF(ISODD(ROW()-ROW(startRow)),"", IFERROR(IF(LEN(INDEX(Fixture!$J$1:$J$1140,SMALL(chosenGroupList,(ROW(A136)+1)/2),1))=0,"",INDEX(Fixture!$J$1:$J$1140,SMALL(chosenGroupList,(ROW(A136)+1)/2),1)),""))</f>
        <v/>
      </c>
      <c r="K158" s="136" t="str">
        <f>IF(ISODD(ROW()-ROW(startRow)),"", IFERROR(IF(INDEX(Fixture!$K$1:$K$1140,SMALL(chosenGroupList,(ROW(A136)+1)/2),1)=0,"",INDEX(Fixture!$K$1:$K$1140,SMALL(chosenGroupList,(ROW(A136)+1)/2),1)),""))</f>
        <v/>
      </c>
      <c r="L158" s="37"/>
      <c r="M158" s="37"/>
      <c r="N158" s="37"/>
      <c r="O158" s="20"/>
    </row>
    <row r="159" spans="2:15" ht="20.100000000000001" hidden="1" customHeight="1" x14ac:dyDescent="0.25">
      <c r="B159" s="340"/>
      <c r="C159" s="261" t="str">
        <f>IF(ISODD(ROW()-ROW(startRow)),"", IFERROR(IF(INDEX(Fixture!$C$1:$C$1140,SMALL(chosenGroupList,(ROW(A137)+1)/2),1)=0,"",INDEX(Fixture!$C$1:$C$1140,SMALL(chosenGroupList,(ROW(A137)+1)/2),1)),""))</f>
        <v/>
      </c>
      <c r="D159" s="132" t="str">
        <f>IF(ISODD(ROW()-ROW(startRow)),"", IFERROR(IF(INDEX(Fixture!$E$1:$E$1140,SMALL(chosenGroupList,(ROW(A137)+1)/2),1)=0,"",INDEX(Fixture!$E$1:$E$1140,SMALL(chosenGroupList,(ROW(A137)+1)/2),1)),""))</f>
        <v/>
      </c>
      <c r="E159" s="10"/>
      <c r="F159" s="22"/>
      <c r="G159" s="133" t="str">
        <f>IF(ISODD(ROW()-ROW(startRow)),"", IFERROR(IF(INDEX(Fixture!$G$1:$G$1140,SMALL(chosenGroupList,(ROW(A137)+1)/2),1)=0,"",INDEX(Fixture!$G$1:$G$1140,SMALL(chosenGroupList,(ROW(A137)+1)/2),1)),""))</f>
        <v/>
      </c>
      <c r="H159" s="134" t="str">
        <f>IF(ISODD(ROW()-ROW(startRow)),"", IFERROR(IF(LEN(INDEX(Fixture!$H$1:$H$1140,SMALL(chosenGroupList,(ROW(A137)+1)/2),1))=0,"",INDEX(Fixture!$H$1:$H$1140,SMALL(chosenGroupList,(ROW(A137)+1)/2),1)),""))</f>
        <v/>
      </c>
      <c r="I159" s="135" t="str">
        <f t="shared" si="2"/>
        <v/>
      </c>
      <c r="J159" s="134" t="str">
        <f>IF(ISODD(ROW()-ROW(startRow)),"", IFERROR(IF(LEN(INDEX(Fixture!$J$1:$J$1140,SMALL(chosenGroupList,(ROW(A137)+1)/2),1))=0,"",INDEX(Fixture!$J$1:$J$1140,SMALL(chosenGroupList,(ROW(A137)+1)/2),1)),""))</f>
        <v/>
      </c>
      <c r="K159" s="136" t="str">
        <f>IF(ISODD(ROW()-ROW(startRow)),"", IFERROR(IF(INDEX(Fixture!$K$1:$K$1140,SMALL(chosenGroupList,(ROW(A137)+1)/2),1)=0,"",INDEX(Fixture!$K$1:$K$1140,SMALL(chosenGroupList,(ROW(A137)+1)/2),1)),""))</f>
        <v/>
      </c>
      <c r="L159" s="37"/>
      <c r="M159" s="37"/>
      <c r="N159" s="37"/>
      <c r="O159" s="20"/>
    </row>
    <row r="160" spans="2:15" ht="5.0999999999999996" hidden="1" customHeight="1" x14ac:dyDescent="0.25">
      <c r="B160" s="340"/>
      <c r="C160" s="261" t="str">
        <f>IF(ISODD(ROW()-ROW(startRow)),"", IFERROR(IF(INDEX(Fixture!$C$1:$C$1140,SMALL(chosenGroupList,(ROW(A138)+1)/2),1)=0,"",INDEX(Fixture!$C$1:$C$1140,SMALL(chosenGroupList,(ROW(A138)+1)/2),1)),""))</f>
        <v/>
      </c>
      <c r="D160" s="132" t="str">
        <f>IF(ISODD(ROW()-ROW(startRow)),"", IFERROR(IF(INDEX(Fixture!$E$1:$E$1140,SMALL(chosenGroupList,(ROW(A138)+1)/2),1)=0,"",INDEX(Fixture!$E$1:$E$1140,SMALL(chosenGroupList,(ROW(A138)+1)/2),1)),""))</f>
        <v/>
      </c>
      <c r="E160" s="10"/>
      <c r="F160" s="22"/>
      <c r="G160" s="133" t="str">
        <f>IF(ISODD(ROW()-ROW(startRow)),"", IFERROR(IF(INDEX(Fixture!$G$1:$G$1140,SMALL(chosenGroupList,(ROW(A138)+1)/2),1)=0,"",INDEX(Fixture!$G$1:$G$1140,SMALL(chosenGroupList,(ROW(A138)+1)/2),1)),""))</f>
        <v/>
      </c>
      <c r="H160" s="134" t="str">
        <f>IF(ISODD(ROW()-ROW(startRow)),"", IFERROR(IF(LEN(INDEX(Fixture!$H$1:$H$1140,SMALL(chosenGroupList,(ROW(A138)+1)/2),1))=0,"",INDEX(Fixture!$H$1:$H$1140,SMALL(chosenGroupList,(ROW(A138)+1)/2),1)),""))</f>
        <v/>
      </c>
      <c r="I160" s="135" t="str">
        <f t="shared" si="2"/>
        <v/>
      </c>
      <c r="J160" s="134" t="str">
        <f>IF(ISODD(ROW()-ROW(startRow)),"", IFERROR(IF(LEN(INDEX(Fixture!$J$1:$J$1140,SMALL(chosenGroupList,(ROW(A138)+1)/2),1))=0,"",INDEX(Fixture!$J$1:$J$1140,SMALL(chosenGroupList,(ROW(A138)+1)/2),1)),""))</f>
        <v/>
      </c>
      <c r="K160" s="136" t="str">
        <f>IF(ISODD(ROW()-ROW(startRow)),"", IFERROR(IF(INDEX(Fixture!$K$1:$K$1140,SMALL(chosenGroupList,(ROW(A138)+1)/2),1)=0,"",INDEX(Fixture!$K$1:$K$1140,SMALL(chosenGroupList,(ROW(A138)+1)/2),1)),""))</f>
        <v/>
      </c>
      <c r="L160" s="37"/>
      <c r="M160" s="37"/>
      <c r="N160" s="37"/>
      <c r="O160" s="20"/>
    </row>
    <row r="161" spans="2:15" ht="20.100000000000001" hidden="1" customHeight="1" x14ac:dyDescent="0.25">
      <c r="B161" s="340"/>
      <c r="C161" s="261" t="str">
        <f>IF(ISODD(ROW()-ROW(startRow)),"", IFERROR(IF(INDEX(Fixture!$C$1:$C$1140,SMALL(chosenGroupList,(ROW(A139)+1)/2),1)=0,"",INDEX(Fixture!$C$1:$C$1140,SMALL(chosenGroupList,(ROW(A139)+1)/2),1)),""))</f>
        <v/>
      </c>
      <c r="D161" s="132" t="str">
        <f>IF(ISODD(ROW()-ROW(startRow)),"", IFERROR(IF(INDEX(Fixture!$E$1:$E$1140,SMALL(chosenGroupList,(ROW(A139)+1)/2),1)=0,"",INDEX(Fixture!$E$1:$E$1140,SMALL(chosenGroupList,(ROW(A139)+1)/2),1)),""))</f>
        <v/>
      </c>
      <c r="E161" s="10"/>
      <c r="F161" s="22"/>
      <c r="G161" s="133" t="str">
        <f>IF(ISODD(ROW()-ROW(startRow)),"", IFERROR(IF(INDEX(Fixture!$G$1:$G$1140,SMALL(chosenGroupList,(ROW(A139)+1)/2),1)=0,"",INDEX(Fixture!$G$1:$G$1140,SMALL(chosenGroupList,(ROW(A139)+1)/2),1)),""))</f>
        <v/>
      </c>
      <c r="H161" s="134" t="str">
        <f>IF(ISODD(ROW()-ROW(startRow)),"", IFERROR(IF(LEN(INDEX(Fixture!$H$1:$H$1140,SMALL(chosenGroupList,(ROW(A139)+1)/2),1))=0,"",INDEX(Fixture!$H$1:$H$1140,SMALL(chosenGroupList,(ROW(A139)+1)/2),1)),""))</f>
        <v/>
      </c>
      <c r="I161" s="135" t="str">
        <f t="shared" si="2"/>
        <v/>
      </c>
      <c r="J161" s="134" t="str">
        <f>IF(ISODD(ROW()-ROW(startRow)),"", IFERROR(IF(LEN(INDEX(Fixture!$J$1:$J$1140,SMALL(chosenGroupList,(ROW(A139)+1)/2),1))=0,"",INDEX(Fixture!$J$1:$J$1140,SMALL(chosenGroupList,(ROW(A139)+1)/2),1)),""))</f>
        <v/>
      </c>
      <c r="K161" s="136" t="str">
        <f>IF(ISODD(ROW()-ROW(startRow)),"", IFERROR(IF(INDEX(Fixture!$K$1:$K$1140,SMALL(chosenGroupList,(ROW(A139)+1)/2),1)=0,"",INDEX(Fixture!$K$1:$K$1140,SMALL(chosenGroupList,(ROW(A139)+1)/2),1)),""))</f>
        <v/>
      </c>
      <c r="L161" s="37"/>
      <c r="M161" s="37"/>
      <c r="N161" s="37"/>
      <c r="O161" s="20"/>
    </row>
    <row r="162" spans="2:15" ht="5.0999999999999996" hidden="1" customHeight="1" x14ac:dyDescent="0.25">
      <c r="B162" s="340"/>
      <c r="C162" s="261" t="str">
        <f>IF(ISODD(ROW()-ROW(startRow)),"", IFERROR(IF(INDEX(Fixture!$C$1:$C$1140,SMALL(chosenGroupList,(ROW(A140)+1)/2),1)=0,"",INDEX(Fixture!$C$1:$C$1140,SMALL(chosenGroupList,(ROW(A140)+1)/2),1)),""))</f>
        <v/>
      </c>
      <c r="D162" s="132" t="str">
        <f>IF(ISODD(ROW()-ROW(startRow)),"", IFERROR(IF(INDEX(Fixture!$E$1:$E$1140,SMALL(chosenGroupList,(ROW(A140)+1)/2),1)=0,"",INDEX(Fixture!$E$1:$E$1140,SMALL(chosenGroupList,(ROW(A140)+1)/2),1)),""))</f>
        <v/>
      </c>
      <c r="E162" s="10"/>
      <c r="F162" s="22"/>
      <c r="G162" s="133" t="str">
        <f>IF(ISODD(ROW()-ROW(startRow)),"", IFERROR(IF(INDEX(Fixture!$G$1:$G$1140,SMALL(chosenGroupList,(ROW(A140)+1)/2),1)=0,"",INDEX(Fixture!$G$1:$G$1140,SMALL(chosenGroupList,(ROW(A140)+1)/2),1)),""))</f>
        <v/>
      </c>
      <c r="H162" s="134" t="str">
        <f>IF(ISODD(ROW()-ROW(startRow)),"", IFERROR(IF(LEN(INDEX(Fixture!$H$1:$H$1140,SMALL(chosenGroupList,(ROW(A140)+1)/2),1))=0,"",INDEX(Fixture!$H$1:$H$1140,SMALL(chosenGroupList,(ROW(A140)+1)/2),1)),""))</f>
        <v/>
      </c>
      <c r="I162" s="135" t="str">
        <f t="shared" si="2"/>
        <v/>
      </c>
      <c r="J162" s="134" t="str">
        <f>IF(ISODD(ROW()-ROW(startRow)),"", IFERROR(IF(LEN(INDEX(Fixture!$J$1:$J$1140,SMALL(chosenGroupList,(ROW(A140)+1)/2),1))=0,"",INDEX(Fixture!$J$1:$J$1140,SMALL(chosenGroupList,(ROW(A140)+1)/2),1)),""))</f>
        <v/>
      </c>
      <c r="K162" s="136" t="str">
        <f>IF(ISODD(ROW()-ROW(startRow)),"", IFERROR(IF(INDEX(Fixture!$K$1:$K$1140,SMALL(chosenGroupList,(ROW(A140)+1)/2),1)=0,"",INDEX(Fixture!$K$1:$K$1140,SMALL(chosenGroupList,(ROW(A140)+1)/2),1)),""))</f>
        <v/>
      </c>
      <c r="L162" s="37"/>
      <c r="M162" s="37"/>
      <c r="N162" s="37"/>
      <c r="O162" s="20"/>
    </row>
    <row r="163" spans="2:15" ht="20.100000000000001" hidden="1" customHeight="1" x14ac:dyDescent="0.25">
      <c r="B163" s="340"/>
      <c r="C163" s="261" t="str">
        <f>IF(ISODD(ROW()-ROW(startRow)),"", IFERROR(IF(INDEX(Fixture!$C$1:$C$1140,SMALL(chosenGroupList,(ROW(A141)+1)/2),1)=0,"",INDEX(Fixture!$C$1:$C$1140,SMALL(chosenGroupList,(ROW(A141)+1)/2),1)),""))</f>
        <v/>
      </c>
      <c r="D163" s="132" t="str">
        <f>IF(ISODD(ROW()-ROW(startRow)),"", IFERROR(IF(INDEX(Fixture!$E$1:$E$1140,SMALL(chosenGroupList,(ROW(A141)+1)/2),1)=0,"",INDEX(Fixture!$E$1:$E$1140,SMALL(chosenGroupList,(ROW(A141)+1)/2),1)),""))</f>
        <v/>
      </c>
      <c r="E163" s="10"/>
      <c r="F163" s="22"/>
      <c r="G163" s="133" t="str">
        <f>IF(ISODD(ROW()-ROW(startRow)),"", IFERROR(IF(INDEX(Fixture!$G$1:$G$1140,SMALL(chosenGroupList,(ROW(A141)+1)/2),1)=0,"",INDEX(Fixture!$G$1:$G$1140,SMALL(chosenGroupList,(ROW(A141)+1)/2),1)),""))</f>
        <v/>
      </c>
      <c r="H163" s="134" t="str">
        <f>IF(ISODD(ROW()-ROW(startRow)),"", IFERROR(IF(LEN(INDEX(Fixture!$H$1:$H$1140,SMALL(chosenGroupList,(ROW(A141)+1)/2),1))=0,"",INDEX(Fixture!$H$1:$H$1140,SMALL(chosenGroupList,(ROW(A141)+1)/2),1)),""))</f>
        <v/>
      </c>
      <c r="I163" s="135" t="str">
        <f t="shared" si="2"/>
        <v/>
      </c>
      <c r="J163" s="134" t="str">
        <f>IF(ISODD(ROW()-ROW(startRow)),"", IFERROR(IF(LEN(INDEX(Fixture!$J$1:$J$1140,SMALL(chosenGroupList,(ROW(A141)+1)/2),1))=0,"",INDEX(Fixture!$J$1:$J$1140,SMALL(chosenGroupList,(ROW(A141)+1)/2),1)),""))</f>
        <v/>
      </c>
      <c r="K163" s="136" t="str">
        <f>IF(ISODD(ROW()-ROW(startRow)),"", IFERROR(IF(INDEX(Fixture!$K$1:$K$1140,SMALL(chosenGroupList,(ROW(A141)+1)/2),1)=0,"",INDEX(Fixture!$K$1:$K$1140,SMALL(chosenGroupList,(ROW(A141)+1)/2),1)),""))</f>
        <v/>
      </c>
      <c r="L163" s="37"/>
      <c r="M163" s="37"/>
      <c r="N163" s="37"/>
      <c r="O163" s="20"/>
    </row>
    <row r="164" spans="2:15" ht="5.0999999999999996" hidden="1" customHeight="1" x14ac:dyDescent="0.25">
      <c r="B164" s="340"/>
      <c r="C164" s="261" t="str">
        <f>IF(ISODD(ROW()-ROW(startRow)),"", IFERROR(IF(INDEX(Fixture!$C$1:$C$1140,SMALL(chosenGroupList,(ROW(A142)+1)/2),1)=0,"",INDEX(Fixture!$C$1:$C$1140,SMALL(chosenGroupList,(ROW(A142)+1)/2),1)),""))</f>
        <v/>
      </c>
      <c r="D164" s="132" t="str">
        <f>IF(ISODD(ROW()-ROW(startRow)),"", IFERROR(IF(INDEX(Fixture!$E$1:$E$1140,SMALL(chosenGroupList,(ROW(A142)+1)/2),1)=0,"",INDEX(Fixture!$E$1:$E$1140,SMALL(chosenGroupList,(ROW(A142)+1)/2),1)),""))</f>
        <v/>
      </c>
      <c r="E164" s="10"/>
      <c r="F164" s="22"/>
      <c r="G164" s="133" t="str">
        <f>IF(ISODD(ROW()-ROW(startRow)),"", IFERROR(IF(INDEX(Fixture!$G$1:$G$1140,SMALL(chosenGroupList,(ROW(A142)+1)/2),1)=0,"",INDEX(Fixture!$G$1:$G$1140,SMALL(chosenGroupList,(ROW(A142)+1)/2),1)),""))</f>
        <v/>
      </c>
      <c r="H164" s="134" t="str">
        <f>IF(ISODD(ROW()-ROW(startRow)),"", IFERROR(IF(LEN(INDEX(Fixture!$H$1:$H$1140,SMALL(chosenGroupList,(ROW(A142)+1)/2),1))=0,"",INDEX(Fixture!$H$1:$H$1140,SMALL(chosenGroupList,(ROW(A142)+1)/2),1)),""))</f>
        <v/>
      </c>
      <c r="I164" s="135" t="str">
        <f t="shared" si="2"/>
        <v/>
      </c>
      <c r="J164" s="134" t="str">
        <f>IF(ISODD(ROW()-ROW(startRow)),"", IFERROR(IF(LEN(INDEX(Fixture!$J$1:$J$1140,SMALL(chosenGroupList,(ROW(A142)+1)/2),1))=0,"",INDEX(Fixture!$J$1:$J$1140,SMALL(chosenGroupList,(ROW(A142)+1)/2),1)),""))</f>
        <v/>
      </c>
      <c r="K164" s="136" t="str">
        <f>IF(ISODD(ROW()-ROW(startRow)),"", IFERROR(IF(INDEX(Fixture!$K$1:$K$1140,SMALL(chosenGroupList,(ROW(A142)+1)/2),1)=0,"",INDEX(Fixture!$K$1:$K$1140,SMALL(chosenGroupList,(ROW(A142)+1)/2),1)),""))</f>
        <v/>
      </c>
      <c r="L164" s="37"/>
      <c r="M164" s="37"/>
      <c r="N164" s="37"/>
      <c r="O164" s="20"/>
    </row>
    <row r="165" spans="2:15" ht="20.100000000000001" hidden="1" customHeight="1" x14ac:dyDescent="0.25">
      <c r="B165" s="340"/>
      <c r="C165" s="261" t="str">
        <f>IF(ISODD(ROW()-ROW(startRow)),"", IFERROR(IF(INDEX(Fixture!$C$1:$C$1140,SMALL(chosenGroupList,(ROW(A143)+1)/2),1)=0,"",INDEX(Fixture!$C$1:$C$1140,SMALL(chosenGroupList,(ROW(A143)+1)/2),1)),""))</f>
        <v/>
      </c>
      <c r="D165" s="132" t="str">
        <f>IF(ISODD(ROW()-ROW(startRow)),"", IFERROR(IF(INDEX(Fixture!$E$1:$E$1140,SMALL(chosenGroupList,(ROW(A143)+1)/2),1)=0,"",INDEX(Fixture!$E$1:$E$1140,SMALL(chosenGroupList,(ROW(A143)+1)/2),1)),""))</f>
        <v/>
      </c>
      <c r="E165" s="10"/>
      <c r="F165" s="22"/>
      <c r="G165" s="133" t="str">
        <f>IF(ISODD(ROW()-ROW(startRow)),"", IFERROR(IF(INDEX(Fixture!$G$1:$G$1140,SMALL(chosenGroupList,(ROW(A143)+1)/2),1)=0,"",INDEX(Fixture!$G$1:$G$1140,SMALL(chosenGroupList,(ROW(A143)+1)/2),1)),""))</f>
        <v/>
      </c>
      <c r="H165" s="134" t="str">
        <f>IF(ISODD(ROW()-ROW(startRow)),"", IFERROR(IF(LEN(INDEX(Fixture!$H$1:$H$1140,SMALL(chosenGroupList,(ROW(A143)+1)/2),1))=0,"",INDEX(Fixture!$H$1:$H$1140,SMALL(chosenGroupList,(ROW(A143)+1)/2),1)),""))</f>
        <v/>
      </c>
      <c r="I165" s="135" t="str">
        <f t="shared" si="2"/>
        <v/>
      </c>
      <c r="J165" s="134" t="str">
        <f>IF(ISODD(ROW()-ROW(startRow)),"", IFERROR(IF(LEN(INDEX(Fixture!$J$1:$J$1140,SMALL(chosenGroupList,(ROW(A143)+1)/2),1))=0,"",INDEX(Fixture!$J$1:$J$1140,SMALL(chosenGroupList,(ROW(A143)+1)/2),1)),""))</f>
        <v/>
      </c>
      <c r="K165" s="136" t="str">
        <f>IF(ISODD(ROW()-ROW(startRow)),"", IFERROR(IF(INDEX(Fixture!$K$1:$K$1140,SMALL(chosenGroupList,(ROW(A143)+1)/2),1)=0,"",INDEX(Fixture!$K$1:$K$1140,SMALL(chosenGroupList,(ROW(A143)+1)/2),1)),""))</f>
        <v/>
      </c>
      <c r="L165" s="37"/>
      <c r="M165" s="37"/>
      <c r="N165" s="37"/>
      <c r="O165" s="20"/>
    </row>
    <row r="166" spans="2:15" ht="5.0999999999999996" hidden="1" customHeight="1" x14ac:dyDescent="0.25">
      <c r="B166" s="340"/>
      <c r="C166" s="261" t="str">
        <f>IF(ISODD(ROW()-ROW(startRow)),"", IFERROR(IF(INDEX(Fixture!$C$1:$C$1140,SMALL(chosenGroupList,(ROW(A144)+1)/2),1)=0,"",INDEX(Fixture!$C$1:$C$1140,SMALL(chosenGroupList,(ROW(A144)+1)/2),1)),""))</f>
        <v/>
      </c>
      <c r="D166" s="132" t="str">
        <f>IF(ISODD(ROW()-ROW(startRow)),"", IFERROR(IF(INDEX(Fixture!$E$1:$E$1140,SMALL(chosenGroupList,(ROW(A144)+1)/2),1)=0,"",INDEX(Fixture!$E$1:$E$1140,SMALL(chosenGroupList,(ROW(A144)+1)/2),1)),""))</f>
        <v/>
      </c>
      <c r="E166" s="10"/>
      <c r="F166" s="22"/>
      <c r="G166" s="133" t="str">
        <f>IF(ISODD(ROW()-ROW(startRow)),"", IFERROR(IF(INDEX(Fixture!$G$1:$G$1140,SMALL(chosenGroupList,(ROW(A144)+1)/2),1)=0,"",INDEX(Fixture!$G$1:$G$1140,SMALL(chosenGroupList,(ROW(A144)+1)/2),1)),""))</f>
        <v/>
      </c>
      <c r="H166" s="134" t="str">
        <f>IF(ISODD(ROW()-ROW(startRow)),"", IFERROR(IF(LEN(INDEX(Fixture!$H$1:$H$1140,SMALL(chosenGroupList,(ROW(A144)+1)/2),1))=0,"",INDEX(Fixture!$H$1:$H$1140,SMALL(chosenGroupList,(ROW(A144)+1)/2),1)),""))</f>
        <v/>
      </c>
      <c r="I166" s="135" t="str">
        <f t="shared" si="2"/>
        <v/>
      </c>
      <c r="J166" s="134" t="str">
        <f>IF(ISODD(ROW()-ROW(startRow)),"", IFERROR(IF(LEN(INDEX(Fixture!$J$1:$J$1140,SMALL(chosenGroupList,(ROW(A144)+1)/2),1))=0,"",INDEX(Fixture!$J$1:$J$1140,SMALL(chosenGroupList,(ROW(A144)+1)/2),1)),""))</f>
        <v/>
      </c>
      <c r="K166" s="136" t="str">
        <f>IF(ISODD(ROW()-ROW(startRow)),"", IFERROR(IF(INDEX(Fixture!$K$1:$K$1140,SMALL(chosenGroupList,(ROW(A144)+1)/2),1)=0,"",INDEX(Fixture!$K$1:$K$1140,SMALL(chosenGroupList,(ROW(A144)+1)/2),1)),""))</f>
        <v/>
      </c>
      <c r="L166" s="37"/>
      <c r="M166" s="37"/>
      <c r="N166" s="37"/>
      <c r="O166" s="20"/>
    </row>
    <row r="167" spans="2:15" ht="20.100000000000001" hidden="1" customHeight="1" x14ac:dyDescent="0.25">
      <c r="B167" s="340"/>
      <c r="C167" s="261" t="str">
        <f>IF(ISODD(ROW()-ROW(startRow)),"", IFERROR(IF(INDEX(Fixture!$C$1:$C$1140,SMALL(chosenGroupList,(ROW(A145)+1)/2),1)=0,"",INDEX(Fixture!$C$1:$C$1140,SMALL(chosenGroupList,(ROW(A145)+1)/2),1)),""))</f>
        <v/>
      </c>
      <c r="D167" s="132" t="str">
        <f>IF(ISODD(ROW()-ROW(startRow)),"", IFERROR(IF(INDEX(Fixture!$E$1:$E$1140,SMALL(chosenGroupList,(ROW(A145)+1)/2),1)=0,"",INDEX(Fixture!$E$1:$E$1140,SMALL(chosenGroupList,(ROW(A145)+1)/2),1)),""))</f>
        <v/>
      </c>
      <c r="E167" s="10"/>
      <c r="F167" s="22"/>
      <c r="G167" s="133" t="str">
        <f>IF(ISODD(ROW()-ROW(startRow)),"", IFERROR(IF(INDEX(Fixture!$G$1:$G$1140,SMALL(chosenGroupList,(ROW(A145)+1)/2),1)=0,"",INDEX(Fixture!$G$1:$G$1140,SMALL(chosenGroupList,(ROW(A145)+1)/2),1)),""))</f>
        <v/>
      </c>
      <c r="H167" s="134" t="str">
        <f>IF(ISODD(ROW()-ROW(startRow)),"", IFERROR(IF(LEN(INDEX(Fixture!$H$1:$H$1140,SMALL(chosenGroupList,(ROW(A145)+1)/2),1))=0,"",INDEX(Fixture!$H$1:$H$1140,SMALL(chosenGroupList,(ROW(A145)+1)/2),1)),""))</f>
        <v/>
      </c>
      <c r="I167" s="135" t="str">
        <f t="shared" si="2"/>
        <v/>
      </c>
      <c r="J167" s="134" t="str">
        <f>IF(ISODD(ROW()-ROW(startRow)),"", IFERROR(IF(LEN(INDEX(Fixture!$J$1:$J$1140,SMALL(chosenGroupList,(ROW(A145)+1)/2),1))=0,"",INDEX(Fixture!$J$1:$J$1140,SMALL(chosenGroupList,(ROW(A145)+1)/2),1)),""))</f>
        <v/>
      </c>
      <c r="K167" s="136" t="str">
        <f>IF(ISODD(ROW()-ROW(startRow)),"", IFERROR(IF(INDEX(Fixture!$K$1:$K$1140,SMALL(chosenGroupList,(ROW(A145)+1)/2),1)=0,"",INDEX(Fixture!$K$1:$K$1140,SMALL(chosenGroupList,(ROW(A145)+1)/2),1)),""))</f>
        <v/>
      </c>
      <c r="L167" s="37"/>
      <c r="M167" s="37"/>
      <c r="N167" s="37"/>
      <c r="O167" s="20"/>
    </row>
    <row r="168" spans="2:15" ht="5.0999999999999996" hidden="1" customHeight="1" x14ac:dyDescent="0.25">
      <c r="B168" s="340"/>
      <c r="C168" s="261" t="str">
        <f>IF(ISODD(ROW()-ROW(startRow)),"", IFERROR(IF(INDEX(Fixture!$C$1:$C$1140,SMALL(chosenGroupList,(ROW(A146)+1)/2),1)=0,"",INDEX(Fixture!$C$1:$C$1140,SMALL(chosenGroupList,(ROW(A146)+1)/2),1)),""))</f>
        <v/>
      </c>
      <c r="D168" s="132" t="str">
        <f>IF(ISODD(ROW()-ROW(startRow)),"", IFERROR(IF(INDEX(Fixture!$E$1:$E$1140,SMALL(chosenGroupList,(ROW(A146)+1)/2),1)=0,"",INDEX(Fixture!$E$1:$E$1140,SMALL(chosenGroupList,(ROW(A146)+1)/2),1)),""))</f>
        <v/>
      </c>
      <c r="E168" s="10"/>
      <c r="F168" s="22"/>
      <c r="G168" s="133" t="str">
        <f>IF(ISODD(ROW()-ROW(startRow)),"", IFERROR(IF(INDEX(Fixture!$G$1:$G$1140,SMALL(chosenGroupList,(ROW(A146)+1)/2),1)=0,"",INDEX(Fixture!$G$1:$G$1140,SMALL(chosenGroupList,(ROW(A146)+1)/2),1)),""))</f>
        <v/>
      </c>
      <c r="H168" s="134" t="str">
        <f>IF(ISODD(ROW()-ROW(startRow)),"", IFERROR(IF(LEN(INDEX(Fixture!$H$1:$H$1140,SMALL(chosenGroupList,(ROW(A146)+1)/2),1))=0,"",INDEX(Fixture!$H$1:$H$1140,SMALL(chosenGroupList,(ROW(A146)+1)/2),1)),""))</f>
        <v/>
      </c>
      <c r="I168" s="135" t="str">
        <f t="shared" si="2"/>
        <v/>
      </c>
      <c r="J168" s="134" t="str">
        <f>IF(ISODD(ROW()-ROW(startRow)),"", IFERROR(IF(LEN(INDEX(Fixture!$J$1:$J$1140,SMALL(chosenGroupList,(ROW(A146)+1)/2),1))=0,"",INDEX(Fixture!$J$1:$J$1140,SMALL(chosenGroupList,(ROW(A146)+1)/2),1)),""))</f>
        <v/>
      </c>
      <c r="K168" s="136" t="str">
        <f>IF(ISODD(ROW()-ROW(startRow)),"", IFERROR(IF(INDEX(Fixture!$K$1:$K$1140,SMALL(chosenGroupList,(ROW(A146)+1)/2),1)=0,"",INDEX(Fixture!$K$1:$K$1140,SMALL(chosenGroupList,(ROW(A146)+1)/2),1)),""))</f>
        <v/>
      </c>
      <c r="L168" s="37"/>
      <c r="M168" s="37"/>
      <c r="N168" s="37"/>
      <c r="O168" s="20"/>
    </row>
    <row r="169" spans="2:15" ht="20.100000000000001" hidden="1" customHeight="1" x14ac:dyDescent="0.25">
      <c r="B169" s="340"/>
      <c r="C169" s="261" t="str">
        <f>IF(ISODD(ROW()-ROW(startRow)),"", IFERROR(IF(INDEX(Fixture!$C$1:$C$1140,SMALL(chosenGroupList,(ROW(A147)+1)/2),1)=0,"",INDEX(Fixture!$C$1:$C$1140,SMALL(chosenGroupList,(ROW(A147)+1)/2),1)),""))</f>
        <v/>
      </c>
      <c r="D169" s="132" t="str">
        <f>IF(ISODD(ROW()-ROW(startRow)),"", IFERROR(IF(INDEX(Fixture!$E$1:$E$1140,SMALL(chosenGroupList,(ROW(A147)+1)/2),1)=0,"",INDEX(Fixture!$E$1:$E$1140,SMALL(chosenGroupList,(ROW(A147)+1)/2),1)),""))</f>
        <v/>
      </c>
      <c r="E169" s="10"/>
      <c r="F169" s="22"/>
      <c r="G169" s="133" t="str">
        <f>IF(ISODD(ROW()-ROW(startRow)),"", IFERROR(IF(INDEX(Fixture!$G$1:$G$1140,SMALL(chosenGroupList,(ROW(A147)+1)/2),1)=0,"",INDEX(Fixture!$G$1:$G$1140,SMALL(chosenGroupList,(ROW(A147)+1)/2),1)),""))</f>
        <v/>
      </c>
      <c r="H169" s="134" t="str">
        <f>IF(ISODD(ROW()-ROW(startRow)),"", IFERROR(IF(LEN(INDEX(Fixture!$H$1:$H$1140,SMALL(chosenGroupList,(ROW(A147)+1)/2),1))=0,"",INDEX(Fixture!$H$1:$H$1140,SMALL(chosenGroupList,(ROW(A147)+1)/2),1)),""))</f>
        <v/>
      </c>
      <c r="I169" s="135" t="str">
        <f t="shared" si="2"/>
        <v/>
      </c>
      <c r="J169" s="134" t="str">
        <f>IF(ISODD(ROW()-ROW(startRow)),"", IFERROR(IF(LEN(INDEX(Fixture!$J$1:$J$1140,SMALL(chosenGroupList,(ROW(A147)+1)/2),1))=0,"",INDEX(Fixture!$J$1:$J$1140,SMALL(chosenGroupList,(ROW(A147)+1)/2),1)),""))</f>
        <v/>
      </c>
      <c r="K169" s="136" t="str">
        <f>IF(ISODD(ROW()-ROW(startRow)),"", IFERROR(IF(INDEX(Fixture!$K$1:$K$1140,SMALL(chosenGroupList,(ROW(A147)+1)/2),1)=0,"",INDEX(Fixture!$K$1:$K$1140,SMALL(chosenGroupList,(ROW(A147)+1)/2),1)),""))</f>
        <v/>
      </c>
      <c r="L169" s="37"/>
      <c r="M169" s="37"/>
      <c r="N169" s="37"/>
      <c r="O169" s="20"/>
    </row>
    <row r="170" spans="2:15" ht="5.0999999999999996" hidden="1" customHeight="1" x14ac:dyDescent="0.25">
      <c r="B170" s="340"/>
      <c r="C170" s="261" t="str">
        <f>IF(ISODD(ROW()-ROW(startRow)),"", IFERROR(IF(INDEX(Fixture!$C$1:$C$1140,SMALL(chosenGroupList,(ROW(A148)+1)/2),1)=0,"",INDEX(Fixture!$C$1:$C$1140,SMALL(chosenGroupList,(ROW(A148)+1)/2),1)),""))</f>
        <v/>
      </c>
      <c r="D170" s="132" t="str">
        <f>IF(ISODD(ROW()-ROW(startRow)),"", IFERROR(IF(INDEX(Fixture!$E$1:$E$1140,SMALL(chosenGroupList,(ROW(A148)+1)/2),1)=0,"",INDEX(Fixture!$E$1:$E$1140,SMALL(chosenGroupList,(ROW(A148)+1)/2),1)),""))</f>
        <v/>
      </c>
      <c r="E170" s="10"/>
      <c r="F170" s="22"/>
      <c r="G170" s="133" t="str">
        <f>IF(ISODD(ROW()-ROW(startRow)),"", IFERROR(IF(INDEX(Fixture!$G$1:$G$1140,SMALL(chosenGroupList,(ROW(A148)+1)/2),1)=0,"",INDEX(Fixture!$G$1:$G$1140,SMALL(chosenGroupList,(ROW(A148)+1)/2),1)),""))</f>
        <v/>
      </c>
      <c r="H170" s="134" t="str">
        <f>IF(ISODD(ROW()-ROW(startRow)),"", IFERROR(IF(LEN(INDEX(Fixture!$H$1:$H$1140,SMALL(chosenGroupList,(ROW(A148)+1)/2),1))=0,"",INDEX(Fixture!$H$1:$H$1140,SMALL(chosenGroupList,(ROW(A148)+1)/2),1)),""))</f>
        <v/>
      </c>
      <c r="I170" s="135" t="str">
        <f t="shared" si="2"/>
        <v/>
      </c>
      <c r="J170" s="134" t="str">
        <f>IF(ISODD(ROW()-ROW(startRow)),"", IFERROR(IF(LEN(INDEX(Fixture!$J$1:$J$1140,SMALL(chosenGroupList,(ROW(A148)+1)/2),1))=0,"",INDEX(Fixture!$J$1:$J$1140,SMALL(chosenGroupList,(ROW(A148)+1)/2),1)),""))</f>
        <v/>
      </c>
      <c r="K170" s="136" t="str">
        <f>IF(ISODD(ROW()-ROW(startRow)),"", IFERROR(IF(INDEX(Fixture!$K$1:$K$1140,SMALL(chosenGroupList,(ROW(A148)+1)/2),1)=0,"",INDEX(Fixture!$K$1:$K$1140,SMALL(chosenGroupList,(ROW(A148)+1)/2),1)),""))</f>
        <v/>
      </c>
      <c r="L170" s="37"/>
      <c r="M170" s="37"/>
      <c r="N170" s="37"/>
      <c r="O170" s="20"/>
    </row>
    <row r="171" spans="2:15" ht="20.100000000000001" hidden="1" customHeight="1" x14ac:dyDescent="0.25">
      <c r="B171" s="340"/>
      <c r="C171" s="261" t="str">
        <f>IF(ISODD(ROW()-ROW(startRow)),"", IFERROR(IF(INDEX(Fixture!$C$1:$C$1140,SMALL(chosenGroupList,(ROW(A149)+1)/2),1)=0,"",INDEX(Fixture!$C$1:$C$1140,SMALL(chosenGroupList,(ROW(A149)+1)/2),1)),""))</f>
        <v/>
      </c>
      <c r="D171" s="132" t="str">
        <f>IF(ISODD(ROW()-ROW(startRow)),"", IFERROR(IF(INDEX(Fixture!$E$1:$E$1140,SMALL(chosenGroupList,(ROW(A149)+1)/2),1)=0,"",INDEX(Fixture!$E$1:$E$1140,SMALL(chosenGroupList,(ROW(A149)+1)/2),1)),""))</f>
        <v/>
      </c>
      <c r="E171" s="10"/>
      <c r="F171" s="22"/>
      <c r="G171" s="133" t="str">
        <f>IF(ISODD(ROW()-ROW(startRow)),"", IFERROR(IF(INDEX(Fixture!$G$1:$G$1140,SMALL(chosenGroupList,(ROW(A149)+1)/2),1)=0,"",INDEX(Fixture!$G$1:$G$1140,SMALL(chosenGroupList,(ROW(A149)+1)/2),1)),""))</f>
        <v/>
      </c>
      <c r="H171" s="134" t="str">
        <f>IF(ISODD(ROW()-ROW(startRow)),"", IFERROR(IF(LEN(INDEX(Fixture!$H$1:$H$1140,SMALL(chosenGroupList,(ROW(A149)+1)/2),1))=0,"",INDEX(Fixture!$H$1:$H$1140,SMALL(chosenGroupList,(ROW(A149)+1)/2),1)),""))</f>
        <v/>
      </c>
      <c r="I171" s="135" t="str">
        <f t="shared" si="2"/>
        <v/>
      </c>
      <c r="J171" s="134" t="str">
        <f>IF(ISODD(ROW()-ROW(startRow)),"", IFERROR(IF(LEN(INDEX(Fixture!$J$1:$J$1140,SMALL(chosenGroupList,(ROW(A149)+1)/2),1))=0,"",INDEX(Fixture!$J$1:$J$1140,SMALL(chosenGroupList,(ROW(A149)+1)/2),1)),""))</f>
        <v/>
      </c>
      <c r="K171" s="136" t="str">
        <f>IF(ISODD(ROW()-ROW(startRow)),"", IFERROR(IF(INDEX(Fixture!$K$1:$K$1140,SMALL(chosenGroupList,(ROW(A149)+1)/2),1)=0,"",INDEX(Fixture!$K$1:$K$1140,SMALL(chosenGroupList,(ROW(A149)+1)/2),1)),""))</f>
        <v/>
      </c>
      <c r="L171" s="37"/>
      <c r="M171" s="37"/>
      <c r="N171" s="37"/>
      <c r="O171" s="20"/>
    </row>
    <row r="172" spans="2:15" ht="5.0999999999999996" hidden="1" customHeight="1" x14ac:dyDescent="0.25">
      <c r="B172" s="340"/>
      <c r="C172" s="261" t="str">
        <f>IF(ISODD(ROW()-ROW(startRow)),"", IFERROR(IF(INDEX(Fixture!$C$1:$C$1140,SMALL(chosenGroupList,(ROW(A150)+1)/2),1)=0,"",INDEX(Fixture!$C$1:$C$1140,SMALL(chosenGroupList,(ROW(A150)+1)/2),1)),""))</f>
        <v/>
      </c>
      <c r="D172" s="132" t="str">
        <f>IF(ISODD(ROW()-ROW(startRow)),"", IFERROR(IF(INDEX(Fixture!$E$1:$E$1140,SMALL(chosenGroupList,(ROW(A150)+1)/2),1)=0,"",INDEX(Fixture!$E$1:$E$1140,SMALL(chosenGroupList,(ROW(A150)+1)/2),1)),""))</f>
        <v/>
      </c>
      <c r="E172" s="10"/>
      <c r="F172" s="22"/>
      <c r="G172" s="133" t="str">
        <f>IF(ISODD(ROW()-ROW(startRow)),"", IFERROR(IF(INDEX(Fixture!$G$1:$G$1140,SMALL(chosenGroupList,(ROW(A150)+1)/2),1)=0,"",INDEX(Fixture!$G$1:$G$1140,SMALL(chosenGroupList,(ROW(A150)+1)/2),1)),""))</f>
        <v/>
      </c>
      <c r="H172" s="134" t="str">
        <f>IF(ISODD(ROW()-ROW(startRow)),"", IFERROR(IF(LEN(INDEX(Fixture!$H$1:$H$1140,SMALL(chosenGroupList,(ROW(A150)+1)/2),1))=0,"",INDEX(Fixture!$H$1:$H$1140,SMALL(chosenGroupList,(ROW(A150)+1)/2),1)),""))</f>
        <v/>
      </c>
      <c r="I172" s="135" t="str">
        <f t="shared" si="2"/>
        <v/>
      </c>
      <c r="J172" s="134" t="str">
        <f>IF(ISODD(ROW()-ROW(startRow)),"", IFERROR(IF(LEN(INDEX(Fixture!$J$1:$J$1140,SMALL(chosenGroupList,(ROW(A150)+1)/2),1))=0,"",INDEX(Fixture!$J$1:$J$1140,SMALL(chosenGroupList,(ROW(A150)+1)/2),1)),""))</f>
        <v/>
      </c>
      <c r="K172" s="136" t="str">
        <f>IF(ISODD(ROW()-ROW(startRow)),"", IFERROR(IF(INDEX(Fixture!$K$1:$K$1140,SMALL(chosenGroupList,(ROW(A150)+1)/2),1)=0,"",INDEX(Fixture!$K$1:$K$1140,SMALL(chosenGroupList,(ROW(A150)+1)/2),1)),""))</f>
        <v/>
      </c>
      <c r="L172" s="37"/>
      <c r="M172" s="37"/>
      <c r="N172" s="37"/>
      <c r="O172" s="20"/>
    </row>
    <row r="173" spans="2:15" ht="20.100000000000001" hidden="1" customHeight="1" x14ac:dyDescent="0.25">
      <c r="B173" s="340"/>
      <c r="C173" s="261" t="str">
        <f>IF(ISODD(ROW()-ROW(startRow)),"", IFERROR(IF(INDEX(Fixture!$C$1:$C$1140,SMALL(chosenGroupList,(ROW(A151)+1)/2),1)=0,"",INDEX(Fixture!$C$1:$C$1140,SMALL(chosenGroupList,(ROW(A151)+1)/2),1)),""))</f>
        <v/>
      </c>
      <c r="D173" s="132" t="str">
        <f>IF(ISODD(ROW()-ROW(startRow)),"", IFERROR(IF(INDEX(Fixture!$E$1:$E$1140,SMALL(chosenGroupList,(ROW(A151)+1)/2),1)=0,"",INDEX(Fixture!$E$1:$E$1140,SMALL(chosenGroupList,(ROW(A151)+1)/2),1)),""))</f>
        <v/>
      </c>
      <c r="E173" s="10"/>
      <c r="F173" s="22"/>
      <c r="G173" s="133" t="str">
        <f>IF(ISODD(ROW()-ROW(startRow)),"", IFERROR(IF(INDEX(Fixture!$G$1:$G$1140,SMALL(chosenGroupList,(ROW(A151)+1)/2),1)=0,"",INDEX(Fixture!$G$1:$G$1140,SMALL(chosenGroupList,(ROW(A151)+1)/2),1)),""))</f>
        <v/>
      </c>
      <c r="H173" s="134" t="str">
        <f>IF(ISODD(ROW()-ROW(startRow)),"", IFERROR(IF(LEN(INDEX(Fixture!$H$1:$H$1140,SMALL(chosenGroupList,(ROW(A151)+1)/2),1))=0,"",INDEX(Fixture!$H$1:$H$1140,SMALL(chosenGroupList,(ROW(A151)+1)/2),1)),""))</f>
        <v/>
      </c>
      <c r="I173" s="135" t="str">
        <f t="shared" si="2"/>
        <v/>
      </c>
      <c r="J173" s="134" t="str">
        <f>IF(ISODD(ROW()-ROW(startRow)),"", IFERROR(IF(LEN(INDEX(Fixture!$J$1:$J$1140,SMALL(chosenGroupList,(ROW(A151)+1)/2),1))=0,"",INDEX(Fixture!$J$1:$J$1140,SMALL(chosenGroupList,(ROW(A151)+1)/2),1)),""))</f>
        <v/>
      </c>
      <c r="K173" s="136" t="str">
        <f>IF(ISODD(ROW()-ROW(startRow)),"", IFERROR(IF(INDEX(Fixture!$K$1:$K$1140,SMALL(chosenGroupList,(ROW(A151)+1)/2),1)=0,"",INDEX(Fixture!$K$1:$K$1140,SMALL(chosenGroupList,(ROW(A151)+1)/2),1)),""))</f>
        <v/>
      </c>
      <c r="L173" s="37"/>
      <c r="M173" s="37"/>
      <c r="N173" s="37"/>
      <c r="O173" s="20"/>
    </row>
    <row r="174" spans="2:15" ht="5.0999999999999996" hidden="1" customHeight="1" x14ac:dyDescent="0.25">
      <c r="B174" s="340"/>
      <c r="C174" s="261" t="str">
        <f>IF(ISODD(ROW()-ROW(startRow)),"", IFERROR(IF(INDEX(Fixture!$C$1:$C$1140,SMALL(chosenGroupList,(ROW(A152)+1)/2),1)=0,"",INDEX(Fixture!$C$1:$C$1140,SMALL(chosenGroupList,(ROW(A152)+1)/2),1)),""))</f>
        <v/>
      </c>
      <c r="D174" s="132" t="str">
        <f>IF(ISODD(ROW()-ROW(startRow)),"", IFERROR(IF(INDEX(Fixture!$E$1:$E$1140,SMALL(chosenGroupList,(ROW(A152)+1)/2),1)=0,"",INDEX(Fixture!$E$1:$E$1140,SMALL(chosenGroupList,(ROW(A152)+1)/2),1)),""))</f>
        <v/>
      </c>
      <c r="E174" s="10"/>
      <c r="F174" s="22"/>
      <c r="G174" s="133" t="str">
        <f>IF(ISODD(ROW()-ROW(startRow)),"", IFERROR(IF(INDEX(Fixture!$G$1:$G$1140,SMALL(chosenGroupList,(ROW(A152)+1)/2),1)=0,"",INDEX(Fixture!$G$1:$G$1140,SMALL(chosenGroupList,(ROW(A152)+1)/2),1)),""))</f>
        <v/>
      </c>
      <c r="H174" s="134" t="str">
        <f>IF(ISODD(ROW()-ROW(startRow)),"", IFERROR(IF(LEN(INDEX(Fixture!$H$1:$H$1140,SMALL(chosenGroupList,(ROW(A152)+1)/2),1))=0,"",INDEX(Fixture!$H$1:$H$1140,SMALL(chosenGroupList,(ROW(A152)+1)/2),1)),""))</f>
        <v/>
      </c>
      <c r="I174" s="135" t="str">
        <f t="shared" si="2"/>
        <v/>
      </c>
      <c r="J174" s="134" t="str">
        <f>IF(ISODD(ROW()-ROW(startRow)),"", IFERROR(IF(LEN(INDEX(Fixture!$J$1:$J$1140,SMALL(chosenGroupList,(ROW(A152)+1)/2),1))=0,"",INDEX(Fixture!$J$1:$J$1140,SMALL(chosenGroupList,(ROW(A152)+1)/2),1)),""))</f>
        <v/>
      </c>
      <c r="K174" s="136" t="str">
        <f>IF(ISODD(ROW()-ROW(startRow)),"", IFERROR(IF(INDEX(Fixture!$K$1:$K$1140,SMALL(chosenGroupList,(ROW(A152)+1)/2),1)=0,"",INDEX(Fixture!$K$1:$K$1140,SMALL(chosenGroupList,(ROW(A152)+1)/2),1)),""))</f>
        <v/>
      </c>
      <c r="L174" s="37"/>
      <c r="M174" s="37"/>
      <c r="N174" s="37"/>
      <c r="O174" s="20"/>
    </row>
    <row r="175" spans="2:15" ht="20.100000000000001" hidden="1" customHeight="1" x14ac:dyDescent="0.25">
      <c r="B175" s="340"/>
      <c r="C175" s="261" t="str">
        <f>IF(ISODD(ROW()-ROW(startRow)),"", IFERROR(IF(INDEX(Fixture!$C$1:$C$1140,SMALL(chosenGroupList,(ROW(A153)+1)/2),1)=0,"",INDEX(Fixture!$C$1:$C$1140,SMALL(chosenGroupList,(ROW(A153)+1)/2),1)),""))</f>
        <v/>
      </c>
      <c r="D175" s="132" t="str">
        <f>IF(ISODD(ROW()-ROW(startRow)),"", IFERROR(IF(INDEX(Fixture!$E$1:$E$1140,SMALL(chosenGroupList,(ROW(A153)+1)/2),1)=0,"",INDEX(Fixture!$E$1:$E$1140,SMALL(chosenGroupList,(ROW(A153)+1)/2),1)),""))</f>
        <v/>
      </c>
      <c r="E175" s="10"/>
      <c r="F175" s="22"/>
      <c r="G175" s="133" t="str">
        <f>IF(ISODD(ROW()-ROW(startRow)),"", IFERROR(IF(INDEX(Fixture!$G$1:$G$1140,SMALL(chosenGroupList,(ROW(A153)+1)/2),1)=0,"",INDEX(Fixture!$G$1:$G$1140,SMALL(chosenGroupList,(ROW(A153)+1)/2),1)),""))</f>
        <v/>
      </c>
      <c r="H175" s="134" t="str">
        <f>IF(ISODD(ROW()-ROW(startRow)),"", IFERROR(IF(LEN(INDEX(Fixture!$H$1:$H$1140,SMALL(chosenGroupList,(ROW(A153)+1)/2),1))=0,"",INDEX(Fixture!$H$1:$H$1140,SMALL(chosenGroupList,(ROW(A153)+1)/2),1)),""))</f>
        <v/>
      </c>
      <c r="I175" s="135" t="str">
        <f t="shared" si="2"/>
        <v/>
      </c>
      <c r="J175" s="134" t="str">
        <f>IF(ISODD(ROW()-ROW(startRow)),"", IFERROR(IF(LEN(INDEX(Fixture!$J$1:$J$1140,SMALL(chosenGroupList,(ROW(A153)+1)/2),1))=0,"",INDEX(Fixture!$J$1:$J$1140,SMALL(chosenGroupList,(ROW(A153)+1)/2),1)),""))</f>
        <v/>
      </c>
      <c r="K175" s="136" t="str">
        <f>IF(ISODD(ROW()-ROW(startRow)),"", IFERROR(IF(INDEX(Fixture!$K$1:$K$1140,SMALL(chosenGroupList,(ROW(A153)+1)/2),1)=0,"",INDEX(Fixture!$K$1:$K$1140,SMALL(chosenGroupList,(ROW(A153)+1)/2),1)),""))</f>
        <v/>
      </c>
      <c r="L175" s="37"/>
      <c r="M175" s="37"/>
      <c r="N175" s="37"/>
      <c r="O175" s="20"/>
    </row>
    <row r="176" spans="2:15" ht="5.0999999999999996" hidden="1" customHeight="1" x14ac:dyDescent="0.25">
      <c r="B176" s="340"/>
      <c r="C176" s="261" t="str">
        <f>IF(ISODD(ROW()-ROW(startRow)),"", IFERROR(IF(INDEX(Fixture!$C$1:$C$1140,SMALL(chosenGroupList,(ROW(A154)+1)/2),1)=0,"",INDEX(Fixture!$C$1:$C$1140,SMALL(chosenGroupList,(ROW(A154)+1)/2),1)),""))</f>
        <v/>
      </c>
      <c r="D176" s="132" t="str">
        <f>IF(ISODD(ROW()-ROW(startRow)),"", IFERROR(IF(INDEX(Fixture!$E$1:$E$1140,SMALL(chosenGroupList,(ROW(A154)+1)/2),1)=0,"",INDEX(Fixture!$E$1:$E$1140,SMALL(chosenGroupList,(ROW(A154)+1)/2),1)),""))</f>
        <v/>
      </c>
      <c r="E176" s="10"/>
      <c r="F176" s="22"/>
      <c r="G176" s="133" t="str">
        <f>IF(ISODD(ROW()-ROW(startRow)),"", IFERROR(IF(INDEX(Fixture!$G$1:$G$1140,SMALL(chosenGroupList,(ROW(A154)+1)/2),1)=0,"",INDEX(Fixture!$G$1:$G$1140,SMALL(chosenGroupList,(ROW(A154)+1)/2),1)),""))</f>
        <v/>
      </c>
      <c r="H176" s="134" t="str">
        <f>IF(ISODD(ROW()-ROW(startRow)),"", IFERROR(IF(LEN(INDEX(Fixture!$H$1:$H$1140,SMALL(chosenGroupList,(ROW(A154)+1)/2),1))=0,"",INDEX(Fixture!$H$1:$H$1140,SMALL(chosenGroupList,(ROW(A154)+1)/2),1)),""))</f>
        <v/>
      </c>
      <c r="I176" s="135" t="str">
        <f t="shared" si="2"/>
        <v/>
      </c>
      <c r="J176" s="134" t="str">
        <f>IF(ISODD(ROW()-ROW(startRow)),"", IFERROR(IF(LEN(INDEX(Fixture!$J$1:$J$1140,SMALL(chosenGroupList,(ROW(A154)+1)/2),1))=0,"",INDEX(Fixture!$J$1:$J$1140,SMALL(chosenGroupList,(ROW(A154)+1)/2),1)),""))</f>
        <v/>
      </c>
      <c r="K176" s="136" t="str">
        <f>IF(ISODD(ROW()-ROW(startRow)),"", IFERROR(IF(INDEX(Fixture!$K$1:$K$1140,SMALL(chosenGroupList,(ROW(A154)+1)/2),1)=0,"",INDEX(Fixture!$K$1:$K$1140,SMALL(chosenGroupList,(ROW(A154)+1)/2),1)),""))</f>
        <v/>
      </c>
      <c r="L176" s="37"/>
      <c r="M176" s="37"/>
      <c r="N176" s="37"/>
      <c r="O176" s="20"/>
    </row>
    <row r="177" spans="2:15" ht="20.100000000000001" hidden="1" customHeight="1" x14ac:dyDescent="0.25">
      <c r="B177" s="340"/>
      <c r="C177" s="261" t="str">
        <f>IF(ISODD(ROW()-ROW(startRow)),"", IFERROR(IF(INDEX(Fixture!$C$1:$C$1140,SMALL(chosenGroupList,(ROW(A155)+1)/2),1)=0,"",INDEX(Fixture!$C$1:$C$1140,SMALL(chosenGroupList,(ROW(A155)+1)/2),1)),""))</f>
        <v/>
      </c>
      <c r="D177" s="132" t="str">
        <f>IF(ISODD(ROW()-ROW(startRow)),"", IFERROR(IF(INDEX(Fixture!$E$1:$E$1140,SMALL(chosenGroupList,(ROW(A155)+1)/2),1)=0,"",INDEX(Fixture!$E$1:$E$1140,SMALL(chosenGroupList,(ROW(A155)+1)/2),1)),""))</f>
        <v/>
      </c>
      <c r="E177" s="10"/>
      <c r="F177" s="22"/>
      <c r="G177" s="133" t="str">
        <f>IF(ISODD(ROW()-ROW(startRow)),"", IFERROR(IF(INDEX(Fixture!$G$1:$G$1140,SMALL(chosenGroupList,(ROW(A155)+1)/2),1)=0,"",INDEX(Fixture!$G$1:$G$1140,SMALL(chosenGroupList,(ROW(A155)+1)/2),1)),""))</f>
        <v/>
      </c>
      <c r="H177" s="134" t="str">
        <f>IF(ISODD(ROW()-ROW(startRow)),"", IFERROR(IF(LEN(INDEX(Fixture!$H$1:$H$1140,SMALL(chosenGroupList,(ROW(A155)+1)/2),1))=0,"",INDEX(Fixture!$H$1:$H$1140,SMALL(chosenGroupList,(ROW(A155)+1)/2),1)),""))</f>
        <v/>
      </c>
      <c r="I177" s="135" t="str">
        <f t="shared" si="2"/>
        <v/>
      </c>
      <c r="J177" s="134" t="str">
        <f>IF(ISODD(ROW()-ROW(startRow)),"", IFERROR(IF(LEN(INDEX(Fixture!$J$1:$J$1140,SMALL(chosenGroupList,(ROW(A155)+1)/2),1))=0,"",INDEX(Fixture!$J$1:$J$1140,SMALL(chosenGroupList,(ROW(A155)+1)/2),1)),""))</f>
        <v/>
      </c>
      <c r="K177" s="136" t="str">
        <f>IF(ISODD(ROW()-ROW(startRow)),"", IFERROR(IF(INDEX(Fixture!$K$1:$K$1140,SMALL(chosenGroupList,(ROW(A155)+1)/2),1)=0,"",INDEX(Fixture!$K$1:$K$1140,SMALL(chosenGroupList,(ROW(A155)+1)/2),1)),""))</f>
        <v/>
      </c>
      <c r="L177" s="37"/>
      <c r="M177" s="37"/>
      <c r="N177" s="37"/>
      <c r="O177" s="20"/>
    </row>
    <row r="178" spans="2:15" ht="5.0999999999999996" hidden="1" customHeight="1" x14ac:dyDescent="0.25">
      <c r="B178" s="340"/>
      <c r="C178" s="261" t="str">
        <f>IF(ISODD(ROW()-ROW(startRow)),"", IFERROR(IF(INDEX(Fixture!$C$1:$C$1140,SMALL(chosenGroupList,(ROW(A156)+1)/2),1)=0,"",INDEX(Fixture!$C$1:$C$1140,SMALL(chosenGroupList,(ROW(A156)+1)/2),1)),""))</f>
        <v/>
      </c>
      <c r="D178" s="132" t="str">
        <f>IF(ISODD(ROW()-ROW(startRow)),"", IFERROR(IF(INDEX(Fixture!$E$1:$E$1140,SMALL(chosenGroupList,(ROW(A156)+1)/2),1)=0,"",INDEX(Fixture!$E$1:$E$1140,SMALL(chosenGroupList,(ROW(A156)+1)/2),1)),""))</f>
        <v/>
      </c>
      <c r="E178" s="10"/>
      <c r="F178" s="22"/>
      <c r="G178" s="133" t="str">
        <f>IF(ISODD(ROW()-ROW(startRow)),"", IFERROR(IF(INDEX(Fixture!$G$1:$G$1140,SMALL(chosenGroupList,(ROW(A156)+1)/2),1)=0,"",INDEX(Fixture!$G$1:$G$1140,SMALL(chosenGroupList,(ROW(A156)+1)/2),1)),""))</f>
        <v/>
      </c>
      <c r="H178" s="134" t="str">
        <f>IF(ISODD(ROW()-ROW(startRow)),"", IFERROR(IF(LEN(INDEX(Fixture!$H$1:$H$1140,SMALL(chosenGroupList,(ROW(A156)+1)/2),1))=0,"",INDEX(Fixture!$H$1:$H$1140,SMALL(chosenGroupList,(ROW(A156)+1)/2),1)),""))</f>
        <v/>
      </c>
      <c r="I178" s="135" t="str">
        <f t="shared" si="2"/>
        <v/>
      </c>
      <c r="J178" s="134" t="str">
        <f>IF(ISODD(ROW()-ROW(startRow)),"", IFERROR(IF(LEN(INDEX(Fixture!$J$1:$J$1140,SMALL(chosenGroupList,(ROW(A156)+1)/2),1))=0,"",INDEX(Fixture!$J$1:$J$1140,SMALL(chosenGroupList,(ROW(A156)+1)/2),1)),""))</f>
        <v/>
      </c>
      <c r="K178" s="136" t="str">
        <f>IF(ISODD(ROW()-ROW(startRow)),"", IFERROR(IF(INDEX(Fixture!$K$1:$K$1140,SMALL(chosenGroupList,(ROW(A156)+1)/2),1)=0,"",INDEX(Fixture!$K$1:$K$1140,SMALL(chosenGroupList,(ROW(A156)+1)/2),1)),""))</f>
        <v/>
      </c>
      <c r="L178" s="37"/>
      <c r="M178" s="37"/>
      <c r="N178" s="37"/>
      <c r="O178" s="20"/>
    </row>
    <row r="179" spans="2:15" ht="20.100000000000001" hidden="1" customHeight="1" x14ac:dyDescent="0.25">
      <c r="B179" s="340"/>
      <c r="C179" s="261" t="str">
        <f>IF(ISODD(ROW()-ROW(startRow)),"", IFERROR(IF(INDEX(Fixture!$C$1:$C$1140,SMALL(chosenGroupList,(ROW(A157)+1)/2),1)=0,"",INDEX(Fixture!$C$1:$C$1140,SMALL(chosenGroupList,(ROW(A157)+1)/2),1)),""))</f>
        <v/>
      </c>
      <c r="D179" s="132" t="str">
        <f>IF(ISODD(ROW()-ROW(startRow)),"", IFERROR(IF(INDEX(Fixture!$E$1:$E$1140,SMALL(chosenGroupList,(ROW(A157)+1)/2),1)=0,"",INDEX(Fixture!$E$1:$E$1140,SMALL(chosenGroupList,(ROW(A157)+1)/2),1)),""))</f>
        <v/>
      </c>
      <c r="E179" s="10"/>
      <c r="F179" s="22"/>
      <c r="G179" s="133" t="str">
        <f>IF(ISODD(ROW()-ROW(startRow)),"", IFERROR(IF(INDEX(Fixture!$G$1:$G$1140,SMALL(chosenGroupList,(ROW(A157)+1)/2),1)=0,"",INDEX(Fixture!$G$1:$G$1140,SMALL(chosenGroupList,(ROW(A157)+1)/2),1)),""))</f>
        <v/>
      </c>
      <c r="H179" s="134" t="str">
        <f>IF(ISODD(ROW()-ROW(startRow)),"", IFERROR(IF(LEN(INDEX(Fixture!$H$1:$H$1140,SMALL(chosenGroupList,(ROW(A157)+1)/2),1))=0,"",INDEX(Fixture!$H$1:$H$1140,SMALL(chosenGroupList,(ROW(A157)+1)/2),1)),""))</f>
        <v/>
      </c>
      <c r="I179" s="135" t="str">
        <f t="shared" si="2"/>
        <v/>
      </c>
      <c r="J179" s="134" t="str">
        <f>IF(ISODD(ROW()-ROW(startRow)),"", IFERROR(IF(LEN(INDEX(Fixture!$J$1:$J$1140,SMALL(chosenGroupList,(ROW(A157)+1)/2),1))=0,"",INDEX(Fixture!$J$1:$J$1140,SMALL(chosenGroupList,(ROW(A157)+1)/2),1)),""))</f>
        <v/>
      </c>
      <c r="K179" s="136" t="str">
        <f>IF(ISODD(ROW()-ROW(startRow)),"", IFERROR(IF(INDEX(Fixture!$K$1:$K$1140,SMALL(chosenGroupList,(ROW(A157)+1)/2),1)=0,"",INDEX(Fixture!$K$1:$K$1140,SMALL(chosenGroupList,(ROW(A157)+1)/2),1)),""))</f>
        <v/>
      </c>
      <c r="L179" s="37"/>
      <c r="M179" s="37"/>
      <c r="N179" s="37"/>
      <c r="O179" s="20"/>
    </row>
    <row r="180" spans="2:15" ht="5.0999999999999996" hidden="1" customHeight="1" x14ac:dyDescent="0.25">
      <c r="B180" s="340"/>
      <c r="C180" s="261" t="str">
        <f>IF(ISODD(ROW()-ROW(startRow)),"", IFERROR(IF(INDEX(Fixture!$C$1:$C$1140,SMALL(chosenGroupList,(ROW(A158)+1)/2),1)=0,"",INDEX(Fixture!$C$1:$C$1140,SMALL(chosenGroupList,(ROW(A158)+1)/2),1)),""))</f>
        <v/>
      </c>
      <c r="D180" s="132" t="str">
        <f>IF(ISODD(ROW()-ROW(startRow)),"", IFERROR(IF(INDEX(Fixture!$E$1:$E$1140,SMALL(chosenGroupList,(ROW(A158)+1)/2),1)=0,"",INDEX(Fixture!$E$1:$E$1140,SMALL(chosenGroupList,(ROW(A158)+1)/2),1)),""))</f>
        <v/>
      </c>
      <c r="E180" s="10"/>
      <c r="F180" s="22"/>
      <c r="G180" s="133" t="str">
        <f>IF(ISODD(ROW()-ROW(startRow)),"", IFERROR(IF(INDEX(Fixture!$G$1:$G$1140,SMALL(chosenGroupList,(ROW(A158)+1)/2),1)=0,"",INDEX(Fixture!$G$1:$G$1140,SMALL(chosenGroupList,(ROW(A158)+1)/2),1)),""))</f>
        <v/>
      </c>
      <c r="H180" s="134" t="str">
        <f>IF(ISODD(ROW()-ROW(startRow)),"", IFERROR(IF(LEN(INDEX(Fixture!$H$1:$H$1140,SMALL(chosenGroupList,(ROW(A158)+1)/2),1))=0,"",INDEX(Fixture!$H$1:$H$1140,SMALL(chosenGroupList,(ROW(A158)+1)/2),1)),""))</f>
        <v/>
      </c>
      <c r="I180" s="135" t="str">
        <f t="shared" si="2"/>
        <v/>
      </c>
      <c r="J180" s="134" t="str">
        <f>IF(ISODD(ROW()-ROW(startRow)),"", IFERROR(IF(LEN(INDEX(Fixture!$J$1:$J$1140,SMALL(chosenGroupList,(ROW(A158)+1)/2),1))=0,"",INDEX(Fixture!$J$1:$J$1140,SMALL(chosenGroupList,(ROW(A158)+1)/2),1)),""))</f>
        <v/>
      </c>
      <c r="K180" s="136" t="str">
        <f>IF(ISODD(ROW()-ROW(startRow)),"", IFERROR(IF(INDEX(Fixture!$K$1:$K$1140,SMALL(chosenGroupList,(ROW(A158)+1)/2),1)=0,"",INDEX(Fixture!$K$1:$K$1140,SMALL(chosenGroupList,(ROW(A158)+1)/2),1)),""))</f>
        <v/>
      </c>
      <c r="L180" s="37"/>
      <c r="M180" s="37"/>
      <c r="N180" s="37"/>
      <c r="O180" s="20"/>
    </row>
    <row r="181" spans="2:15" ht="20.100000000000001" hidden="1" customHeight="1" x14ac:dyDescent="0.25">
      <c r="B181" s="340"/>
      <c r="C181" s="261" t="str">
        <f>IF(ISODD(ROW()-ROW(startRow)),"", IFERROR(IF(INDEX(Fixture!$C$1:$C$1140,SMALL(chosenGroupList,(ROW(A159)+1)/2),1)=0,"",INDEX(Fixture!$C$1:$C$1140,SMALL(chosenGroupList,(ROW(A159)+1)/2),1)),""))</f>
        <v/>
      </c>
      <c r="D181" s="132" t="str">
        <f>IF(ISODD(ROW()-ROW(startRow)),"", IFERROR(IF(INDEX(Fixture!$E$1:$E$1140,SMALL(chosenGroupList,(ROW(A159)+1)/2),1)=0,"",INDEX(Fixture!$E$1:$E$1140,SMALL(chosenGroupList,(ROW(A159)+1)/2),1)),""))</f>
        <v/>
      </c>
      <c r="E181" s="10"/>
      <c r="F181" s="22"/>
      <c r="G181" s="133" t="str">
        <f>IF(ISODD(ROW()-ROW(startRow)),"", IFERROR(IF(INDEX(Fixture!$G$1:$G$1140,SMALL(chosenGroupList,(ROW(A159)+1)/2),1)=0,"",INDEX(Fixture!$G$1:$G$1140,SMALL(chosenGroupList,(ROW(A159)+1)/2),1)),""))</f>
        <v/>
      </c>
      <c r="H181" s="134" t="str">
        <f>IF(ISODD(ROW()-ROW(startRow)),"", IFERROR(IF(LEN(INDEX(Fixture!$H$1:$H$1140,SMALL(chosenGroupList,(ROW(A159)+1)/2),1))=0,"",INDEX(Fixture!$H$1:$H$1140,SMALL(chosenGroupList,(ROW(A159)+1)/2),1)),""))</f>
        <v/>
      </c>
      <c r="I181" s="135" t="str">
        <f t="shared" si="2"/>
        <v/>
      </c>
      <c r="J181" s="134" t="str">
        <f>IF(ISODD(ROW()-ROW(startRow)),"", IFERROR(IF(LEN(INDEX(Fixture!$J$1:$J$1140,SMALL(chosenGroupList,(ROW(A159)+1)/2),1))=0,"",INDEX(Fixture!$J$1:$J$1140,SMALL(chosenGroupList,(ROW(A159)+1)/2),1)),""))</f>
        <v/>
      </c>
      <c r="K181" s="136" t="str">
        <f>IF(ISODD(ROW()-ROW(startRow)),"", IFERROR(IF(INDEX(Fixture!$K$1:$K$1140,SMALL(chosenGroupList,(ROW(A159)+1)/2),1)=0,"",INDEX(Fixture!$K$1:$K$1140,SMALL(chosenGroupList,(ROW(A159)+1)/2),1)),""))</f>
        <v/>
      </c>
      <c r="L181" s="37"/>
      <c r="M181" s="37"/>
      <c r="N181" s="37"/>
      <c r="O181" s="20"/>
    </row>
    <row r="182" spans="2:15" ht="5.0999999999999996" hidden="1" customHeight="1" x14ac:dyDescent="0.25">
      <c r="B182" s="340"/>
      <c r="C182" s="261" t="str">
        <f>IF(ISODD(ROW()-ROW(startRow)),"", IFERROR(IF(INDEX(Fixture!$C$1:$C$1140,SMALL(chosenGroupList,(ROW(A160)+1)/2),1)=0,"",INDEX(Fixture!$C$1:$C$1140,SMALL(chosenGroupList,(ROW(A160)+1)/2),1)),""))</f>
        <v/>
      </c>
      <c r="D182" s="132" t="str">
        <f>IF(ISODD(ROW()-ROW(startRow)),"", IFERROR(IF(INDEX(Fixture!$E$1:$E$1140,SMALL(chosenGroupList,(ROW(A160)+1)/2),1)=0,"",INDEX(Fixture!$E$1:$E$1140,SMALL(chosenGroupList,(ROW(A160)+1)/2),1)),""))</f>
        <v/>
      </c>
      <c r="E182" s="10"/>
      <c r="F182" s="22"/>
      <c r="G182" s="133" t="str">
        <f>IF(ISODD(ROW()-ROW(startRow)),"", IFERROR(IF(INDEX(Fixture!$G$1:$G$1140,SMALL(chosenGroupList,(ROW(A160)+1)/2),1)=0,"",INDEX(Fixture!$G$1:$G$1140,SMALL(chosenGroupList,(ROW(A160)+1)/2),1)),""))</f>
        <v/>
      </c>
      <c r="H182" s="134" t="str">
        <f>IF(ISODD(ROW()-ROW(startRow)),"", IFERROR(IF(LEN(INDEX(Fixture!$H$1:$H$1140,SMALL(chosenGroupList,(ROW(A160)+1)/2),1))=0,"",INDEX(Fixture!$H$1:$H$1140,SMALL(chosenGroupList,(ROW(A160)+1)/2),1)),""))</f>
        <v/>
      </c>
      <c r="I182" s="135" t="str">
        <f t="shared" si="2"/>
        <v/>
      </c>
      <c r="J182" s="134" t="str">
        <f>IF(ISODD(ROW()-ROW(startRow)),"", IFERROR(IF(LEN(INDEX(Fixture!$J$1:$J$1140,SMALL(chosenGroupList,(ROW(A160)+1)/2),1))=0,"",INDEX(Fixture!$J$1:$J$1140,SMALL(chosenGroupList,(ROW(A160)+1)/2),1)),""))</f>
        <v/>
      </c>
      <c r="K182" s="136" t="str">
        <f>IF(ISODD(ROW()-ROW(startRow)),"", IFERROR(IF(INDEX(Fixture!$K$1:$K$1140,SMALL(chosenGroupList,(ROW(A160)+1)/2),1)=0,"",INDEX(Fixture!$K$1:$K$1140,SMALL(chosenGroupList,(ROW(A160)+1)/2),1)),""))</f>
        <v/>
      </c>
      <c r="L182" s="37"/>
      <c r="M182" s="37"/>
      <c r="N182" s="37"/>
      <c r="O182" s="20"/>
    </row>
    <row r="183" spans="2:15" ht="20.100000000000001" hidden="1" customHeight="1" x14ac:dyDescent="0.25">
      <c r="B183" s="340"/>
      <c r="C183" s="261" t="str">
        <f>IF(ISODD(ROW()-ROW(startRow)),"", IFERROR(IF(INDEX(Fixture!$C$1:$C$1140,SMALL(chosenGroupList,(ROW(A161)+1)/2),1)=0,"",INDEX(Fixture!$C$1:$C$1140,SMALL(chosenGroupList,(ROW(A161)+1)/2),1)),""))</f>
        <v/>
      </c>
      <c r="D183" s="132" t="str">
        <f>IF(ISODD(ROW()-ROW(startRow)),"", IFERROR(IF(INDEX(Fixture!$E$1:$E$1140,SMALL(chosenGroupList,(ROW(A161)+1)/2),1)=0,"",INDEX(Fixture!$E$1:$E$1140,SMALL(chosenGroupList,(ROW(A161)+1)/2),1)),""))</f>
        <v/>
      </c>
      <c r="E183" s="10"/>
      <c r="F183" s="22"/>
      <c r="G183" s="133" t="str">
        <f>IF(ISODD(ROW()-ROW(startRow)),"", IFERROR(IF(INDEX(Fixture!$G$1:$G$1140,SMALL(chosenGroupList,(ROW(A161)+1)/2),1)=0,"",INDEX(Fixture!$G$1:$G$1140,SMALL(chosenGroupList,(ROW(A161)+1)/2),1)),""))</f>
        <v/>
      </c>
      <c r="H183" s="134" t="str">
        <f>IF(ISODD(ROW()-ROW(startRow)),"", IFERROR(IF(LEN(INDEX(Fixture!$H$1:$H$1140,SMALL(chosenGroupList,(ROW(A161)+1)/2),1))=0,"",INDEX(Fixture!$H$1:$H$1140,SMALL(chosenGroupList,(ROW(A161)+1)/2),1)),""))</f>
        <v/>
      </c>
      <c r="I183" s="135" t="str">
        <f t="shared" si="2"/>
        <v/>
      </c>
      <c r="J183" s="134" t="str">
        <f>IF(ISODD(ROW()-ROW(startRow)),"", IFERROR(IF(LEN(INDEX(Fixture!$J$1:$J$1140,SMALL(chosenGroupList,(ROW(A161)+1)/2),1))=0,"",INDEX(Fixture!$J$1:$J$1140,SMALL(chosenGroupList,(ROW(A161)+1)/2),1)),""))</f>
        <v/>
      </c>
      <c r="K183" s="136" t="str">
        <f>IF(ISODD(ROW()-ROW(startRow)),"", IFERROR(IF(INDEX(Fixture!$K$1:$K$1140,SMALL(chosenGroupList,(ROW(A161)+1)/2),1)=0,"",INDEX(Fixture!$K$1:$K$1140,SMALL(chosenGroupList,(ROW(A161)+1)/2),1)),""))</f>
        <v/>
      </c>
      <c r="L183" s="37"/>
      <c r="M183" s="37"/>
      <c r="N183" s="37"/>
      <c r="O183" s="20"/>
    </row>
    <row r="184" spans="2:15" ht="5.0999999999999996" hidden="1" customHeight="1" x14ac:dyDescent="0.25">
      <c r="B184" s="340"/>
      <c r="C184" s="261" t="str">
        <f>IF(ISODD(ROW()-ROW(startRow)),"", IFERROR(IF(INDEX(Fixture!$C$1:$C$1140,SMALL(chosenGroupList,(ROW(A162)+1)/2),1)=0,"",INDEX(Fixture!$C$1:$C$1140,SMALL(chosenGroupList,(ROW(A162)+1)/2),1)),""))</f>
        <v/>
      </c>
      <c r="D184" s="132" t="str">
        <f>IF(ISODD(ROW()-ROW(startRow)),"", IFERROR(IF(INDEX(Fixture!$E$1:$E$1140,SMALL(chosenGroupList,(ROW(A162)+1)/2),1)=0,"",INDEX(Fixture!$E$1:$E$1140,SMALL(chosenGroupList,(ROW(A162)+1)/2),1)),""))</f>
        <v/>
      </c>
      <c r="E184" s="10"/>
      <c r="F184" s="22"/>
      <c r="G184" s="133" t="str">
        <f>IF(ISODD(ROW()-ROW(startRow)),"", IFERROR(IF(INDEX(Fixture!$G$1:$G$1140,SMALL(chosenGroupList,(ROW(A162)+1)/2),1)=0,"",INDEX(Fixture!$G$1:$G$1140,SMALL(chosenGroupList,(ROW(A162)+1)/2),1)),""))</f>
        <v/>
      </c>
      <c r="H184" s="134" t="str">
        <f>IF(ISODD(ROW()-ROW(startRow)),"", IFERROR(IF(LEN(INDEX(Fixture!$H$1:$H$1140,SMALL(chosenGroupList,(ROW(A162)+1)/2),1))=0,"",INDEX(Fixture!$H$1:$H$1140,SMALL(chosenGroupList,(ROW(A162)+1)/2),1)),""))</f>
        <v/>
      </c>
      <c r="I184" s="135" t="str">
        <f t="shared" si="2"/>
        <v/>
      </c>
      <c r="J184" s="134" t="str">
        <f>IF(ISODD(ROW()-ROW(startRow)),"", IFERROR(IF(LEN(INDEX(Fixture!$J$1:$J$1140,SMALL(chosenGroupList,(ROW(A162)+1)/2),1))=0,"",INDEX(Fixture!$J$1:$J$1140,SMALL(chosenGroupList,(ROW(A162)+1)/2),1)),""))</f>
        <v/>
      </c>
      <c r="K184" s="136" t="str">
        <f>IF(ISODD(ROW()-ROW(startRow)),"", IFERROR(IF(INDEX(Fixture!$K$1:$K$1140,SMALL(chosenGroupList,(ROW(A162)+1)/2),1)=0,"",INDEX(Fixture!$K$1:$K$1140,SMALL(chosenGroupList,(ROW(A162)+1)/2),1)),""))</f>
        <v/>
      </c>
      <c r="L184" s="37"/>
      <c r="M184" s="37"/>
      <c r="N184" s="37"/>
      <c r="O184" s="20"/>
    </row>
    <row r="185" spans="2:15" ht="20.100000000000001" hidden="1" customHeight="1" x14ac:dyDescent="0.25">
      <c r="B185" s="340"/>
      <c r="C185" s="261" t="str">
        <f>IF(ISODD(ROW()-ROW(startRow)),"", IFERROR(IF(INDEX(Fixture!$C$1:$C$1140,SMALL(chosenGroupList,(ROW(A163)+1)/2),1)=0,"",INDEX(Fixture!$C$1:$C$1140,SMALL(chosenGroupList,(ROW(A163)+1)/2),1)),""))</f>
        <v/>
      </c>
      <c r="D185" s="132" t="str">
        <f>IF(ISODD(ROW()-ROW(startRow)),"", IFERROR(IF(INDEX(Fixture!$E$1:$E$1140,SMALL(chosenGroupList,(ROW(A163)+1)/2),1)=0,"",INDEX(Fixture!$E$1:$E$1140,SMALL(chosenGroupList,(ROW(A163)+1)/2),1)),""))</f>
        <v/>
      </c>
      <c r="E185" s="10"/>
      <c r="F185" s="22"/>
      <c r="G185" s="133" t="str">
        <f>IF(ISODD(ROW()-ROW(startRow)),"", IFERROR(IF(INDEX(Fixture!$G$1:$G$1140,SMALL(chosenGroupList,(ROW(A163)+1)/2),1)=0,"",INDEX(Fixture!$G$1:$G$1140,SMALL(chosenGroupList,(ROW(A163)+1)/2),1)),""))</f>
        <v/>
      </c>
      <c r="H185" s="134" t="str">
        <f>IF(ISODD(ROW()-ROW(startRow)),"", IFERROR(IF(LEN(INDEX(Fixture!$H$1:$H$1140,SMALL(chosenGroupList,(ROW(A163)+1)/2),1))=0,"",INDEX(Fixture!$H$1:$H$1140,SMALL(chosenGroupList,(ROW(A163)+1)/2),1)),""))</f>
        <v/>
      </c>
      <c r="I185" s="135" t="str">
        <f t="shared" si="2"/>
        <v/>
      </c>
      <c r="J185" s="134" t="str">
        <f>IF(ISODD(ROW()-ROW(startRow)),"", IFERROR(IF(LEN(INDEX(Fixture!$J$1:$J$1140,SMALL(chosenGroupList,(ROW(A163)+1)/2),1))=0,"",INDEX(Fixture!$J$1:$J$1140,SMALL(chosenGroupList,(ROW(A163)+1)/2),1)),""))</f>
        <v/>
      </c>
      <c r="K185" s="136" t="str">
        <f>IF(ISODD(ROW()-ROW(startRow)),"", IFERROR(IF(INDEX(Fixture!$K$1:$K$1140,SMALL(chosenGroupList,(ROW(A163)+1)/2),1)=0,"",INDEX(Fixture!$K$1:$K$1140,SMALL(chosenGroupList,(ROW(A163)+1)/2),1)),""))</f>
        <v/>
      </c>
      <c r="L185" s="37"/>
      <c r="M185" s="37"/>
      <c r="N185" s="37"/>
      <c r="O185" s="20"/>
    </row>
    <row r="186" spans="2:15" ht="5.0999999999999996" hidden="1" customHeight="1" x14ac:dyDescent="0.25">
      <c r="B186" s="340"/>
      <c r="C186" s="261" t="str">
        <f>IF(ISODD(ROW()-ROW(startRow)),"", IFERROR(IF(INDEX(Fixture!$C$1:$C$1140,SMALL(chosenGroupList,(ROW(A164)+1)/2),1)=0,"",INDEX(Fixture!$C$1:$C$1140,SMALL(chosenGroupList,(ROW(A164)+1)/2),1)),""))</f>
        <v/>
      </c>
      <c r="D186" s="132" t="str">
        <f>IF(ISODD(ROW()-ROW(startRow)),"", IFERROR(IF(INDEX(Fixture!$E$1:$E$1140,SMALL(chosenGroupList,(ROW(A164)+1)/2),1)=0,"",INDEX(Fixture!$E$1:$E$1140,SMALL(chosenGroupList,(ROW(A164)+1)/2),1)),""))</f>
        <v/>
      </c>
      <c r="E186" s="10"/>
      <c r="F186" s="22"/>
      <c r="G186" s="133" t="str">
        <f>IF(ISODD(ROW()-ROW(startRow)),"", IFERROR(IF(INDEX(Fixture!$G$1:$G$1140,SMALL(chosenGroupList,(ROW(A164)+1)/2),1)=0,"",INDEX(Fixture!$G$1:$G$1140,SMALL(chosenGroupList,(ROW(A164)+1)/2),1)),""))</f>
        <v/>
      </c>
      <c r="H186" s="134" t="str">
        <f>IF(ISODD(ROW()-ROW(startRow)),"", IFERROR(IF(LEN(INDEX(Fixture!$H$1:$H$1140,SMALL(chosenGroupList,(ROW(A164)+1)/2),1))=0,"",INDEX(Fixture!$H$1:$H$1140,SMALL(chosenGroupList,(ROW(A164)+1)/2),1)),""))</f>
        <v/>
      </c>
      <c r="I186" s="135" t="str">
        <f t="shared" si="2"/>
        <v/>
      </c>
      <c r="J186" s="134" t="str">
        <f>IF(ISODD(ROW()-ROW(startRow)),"", IFERROR(IF(LEN(INDEX(Fixture!$J$1:$J$1140,SMALL(chosenGroupList,(ROW(A164)+1)/2),1))=0,"",INDEX(Fixture!$J$1:$J$1140,SMALL(chosenGroupList,(ROW(A164)+1)/2),1)),""))</f>
        <v/>
      </c>
      <c r="K186" s="136" t="str">
        <f>IF(ISODD(ROW()-ROW(startRow)),"", IFERROR(IF(INDEX(Fixture!$K$1:$K$1140,SMALL(chosenGroupList,(ROW(A164)+1)/2),1)=0,"",INDEX(Fixture!$K$1:$K$1140,SMALL(chosenGroupList,(ROW(A164)+1)/2),1)),""))</f>
        <v/>
      </c>
      <c r="L186" s="37"/>
      <c r="M186" s="37"/>
      <c r="N186" s="37"/>
      <c r="O186" s="20"/>
    </row>
    <row r="187" spans="2:15" ht="20.100000000000001" hidden="1" customHeight="1" x14ac:dyDescent="0.25">
      <c r="B187" s="340"/>
      <c r="C187" s="261" t="str">
        <f>IF(ISODD(ROW()-ROW(startRow)),"", IFERROR(IF(INDEX(Fixture!$C$1:$C$1140,SMALL(chosenGroupList,(ROW(A165)+1)/2),1)=0,"",INDEX(Fixture!$C$1:$C$1140,SMALL(chosenGroupList,(ROW(A165)+1)/2),1)),""))</f>
        <v/>
      </c>
      <c r="D187" s="132" t="str">
        <f>IF(ISODD(ROW()-ROW(startRow)),"", IFERROR(IF(INDEX(Fixture!$E$1:$E$1140,SMALL(chosenGroupList,(ROW(A165)+1)/2),1)=0,"",INDEX(Fixture!$E$1:$E$1140,SMALL(chosenGroupList,(ROW(A165)+1)/2),1)),""))</f>
        <v/>
      </c>
      <c r="E187" s="10"/>
      <c r="F187" s="22"/>
      <c r="G187" s="133" t="str">
        <f>IF(ISODD(ROW()-ROW(startRow)),"", IFERROR(IF(INDEX(Fixture!$G$1:$G$1140,SMALL(chosenGroupList,(ROW(A165)+1)/2),1)=0,"",INDEX(Fixture!$G$1:$G$1140,SMALL(chosenGroupList,(ROW(A165)+1)/2),1)),""))</f>
        <v/>
      </c>
      <c r="H187" s="134" t="str">
        <f>IF(ISODD(ROW()-ROW(startRow)),"", IFERROR(IF(LEN(INDEX(Fixture!$H$1:$H$1140,SMALL(chosenGroupList,(ROW(A165)+1)/2),1))=0,"",INDEX(Fixture!$H$1:$H$1140,SMALL(chosenGroupList,(ROW(A165)+1)/2),1)),""))</f>
        <v/>
      </c>
      <c r="I187" s="135" t="str">
        <f t="shared" si="2"/>
        <v/>
      </c>
      <c r="J187" s="134" t="str">
        <f>IF(ISODD(ROW()-ROW(startRow)),"", IFERROR(IF(LEN(INDEX(Fixture!$J$1:$J$1140,SMALL(chosenGroupList,(ROW(A165)+1)/2),1))=0,"",INDEX(Fixture!$J$1:$J$1140,SMALL(chosenGroupList,(ROW(A165)+1)/2),1)),""))</f>
        <v/>
      </c>
      <c r="K187" s="136" t="str">
        <f>IF(ISODD(ROW()-ROW(startRow)),"", IFERROR(IF(INDEX(Fixture!$K$1:$K$1140,SMALL(chosenGroupList,(ROW(A165)+1)/2),1)=0,"",INDEX(Fixture!$K$1:$K$1140,SMALL(chosenGroupList,(ROW(A165)+1)/2),1)),""))</f>
        <v/>
      </c>
      <c r="L187" s="37"/>
      <c r="M187" s="37"/>
      <c r="N187" s="37"/>
      <c r="O187" s="20"/>
    </row>
    <row r="188" spans="2:15" ht="5.0999999999999996" hidden="1" customHeight="1" x14ac:dyDescent="0.25">
      <c r="B188" s="340"/>
      <c r="C188" s="261" t="str">
        <f>IF(ISODD(ROW()-ROW(startRow)),"", IFERROR(IF(INDEX(Fixture!$C$1:$C$1140,SMALL(chosenGroupList,(ROW(A166)+1)/2),1)=0,"",INDEX(Fixture!$C$1:$C$1140,SMALL(chosenGroupList,(ROW(A166)+1)/2),1)),""))</f>
        <v/>
      </c>
      <c r="D188" s="132" t="str">
        <f>IF(ISODD(ROW()-ROW(startRow)),"", IFERROR(IF(INDEX(Fixture!$E$1:$E$1140,SMALL(chosenGroupList,(ROW(A166)+1)/2),1)=0,"",INDEX(Fixture!$E$1:$E$1140,SMALL(chosenGroupList,(ROW(A166)+1)/2),1)),""))</f>
        <v/>
      </c>
      <c r="E188" s="10"/>
      <c r="F188" s="22"/>
      <c r="G188" s="133" t="str">
        <f>IF(ISODD(ROW()-ROW(startRow)),"", IFERROR(IF(INDEX(Fixture!$G$1:$G$1140,SMALL(chosenGroupList,(ROW(A166)+1)/2),1)=0,"",INDEX(Fixture!$G$1:$G$1140,SMALL(chosenGroupList,(ROW(A166)+1)/2),1)),""))</f>
        <v/>
      </c>
      <c r="H188" s="134" t="str">
        <f>IF(ISODD(ROW()-ROW(startRow)),"", IFERROR(IF(LEN(INDEX(Fixture!$H$1:$H$1140,SMALL(chosenGroupList,(ROW(A166)+1)/2),1))=0,"",INDEX(Fixture!$H$1:$H$1140,SMALL(chosenGroupList,(ROW(A166)+1)/2),1)),""))</f>
        <v/>
      </c>
      <c r="I188" s="135" t="str">
        <f t="shared" si="2"/>
        <v/>
      </c>
      <c r="J188" s="134" t="str">
        <f>IF(ISODD(ROW()-ROW(startRow)),"", IFERROR(IF(LEN(INDEX(Fixture!$J$1:$J$1140,SMALL(chosenGroupList,(ROW(A166)+1)/2),1))=0,"",INDEX(Fixture!$J$1:$J$1140,SMALL(chosenGroupList,(ROW(A166)+1)/2),1)),""))</f>
        <v/>
      </c>
      <c r="K188" s="136" t="str">
        <f>IF(ISODD(ROW()-ROW(startRow)),"", IFERROR(IF(INDEX(Fixture!$K$1:$K$1140,SMALL(chosenGroupList,(ROW(A166)+1)/2),1)=0,"",INDEX(Fixture!$K$1:$K$1140,SMALL(chosenGroupList,(ROW(A166)+1)/2),1)),""))</f>
        <v/>
      </c>
      <c r="L188" s="37"/>
      <c r="M188" s="37"/>
      <c r="N188" s="37"/>
      <c r="O188" s="20"/>
    </row>
    <row r="189" spans="2:15" ht="20.100000000000001" hidden="1" customHeight="1" x14ac:dyDescent="0.25">
      <c r="B189" s="340"/>
      <c r="C189" s="261" t="str">
        <f>IF(ISODD(ROW()-ROW(startRow)),"", IFERROR(IF(INDEX(Fixture!$C$1:$C$1140,SMALL(chosenGroupList,(ROW(A167)+1)/2),1)=0,"",INDEX(Fixture!$C$1:$C$1140,SMALL(chosenGroupList,(ROW(A167)+1)/2),1)),""))</f>
        <v/>
      </c>
      <c r="D189" s="132" t="str">
        <f>IF(ISODD(ROW()-ROW(startRow)),"", IFERROR(IF(INDEX(Fixture!$E$1:$E$1140,SMALL(chosenGroupList,(ROW(A167)+1)/2),1)=0,"",INDEX(Fixture!$E$1:$E$1140,SMALL(chosenGroupList,(ROW(A167)+1)/2),1)),""))</f>
        <v/>
      </c>
      <c r="E189" s="10"/>
      <c r="F189" s="22"/>
      <c r="G189" s="133" t="str">
        <f>IF(ISODD(ROW()-ROW(startRow)),"", IFERROR(IF(INDEX(Fixture!$G$1:$G$1140,SMALL(chosenGroupList,(ROW(A167)+1)/2),1)=0,"",INDEX(Fixture!$G$1:$G$1140,SMALL(chosenGroupList,(ROW(A167)+1)/2),1)),""))</f>
        <v/>
      </c>
      <c r="H189" s="134" t="str">
        <f>IF(ISODD(ROW()-ROW(startRow)),"", IFERROR(IF(LEN(INDEX(Fixture!$H$1:$H$1140,SMALL(chosenGroupList,(ROW(A167)+1)/2),1))=0,"",INDEX(Fixture!$H$1:$H$1140,SMALL(chosenGroupList,(ROW(A167)+1)/2),1)),""))</f>
        <v/>
      </c>
      <c r="I189" s="135" t="str">
        <f t="shared" si="2"/>
        <v/>
      </c>
      <c r="J189" s="134" t="str">
        <f>IF(ISODD(ROW()-ROW(startRow)),"", IFERROR(IF(LEN(INDEX(Fixture!$J$1:$J$1140,SMALL(chosenGroupList,(ROW(A167)+1)/2),1))=0,"",INDEX(Fixture!$J$1:$J$1140,SMALL(chosenGroupList,(ROW(A167)+1)/2),1)),""))</f>
        <v/>
      </c>
      <c r="K189" s="136" t="str">
        <f>IF(ISODD(ROW()-ROW(startRow)),"", IFERROR(IF(INDEX(Fixture!$K$1:$K$1140,SMALL(chosenGroupList,(ROW(A167)+1)/2),1)=0,"",INDEX(Fixture!$K$1:$K$1140,SMALL(chosenGroupList,(ROW(A167)+1)/2),1)),""))</f>
        <v/>
      </c>
      <c r="L189" s="37"/>
      <c r="M189" s="37"/>
      <c r="N189" s="37"/>
      <c r="O189" s="20"/>
    </row>
    <row r="190" spans="2:15" ht="5.0999999999999996" hidden="1" customHeight="1" x14ac:dyDescent="0.25">
      <c r="B190" s="340"/>
      <c r="C190" s="261" t="str">
        <f>IF(ISODD(ROW()-ROW(startRow)),"", IFERROR(IF(INDEX(Fixture!$C$1:$C$1140,SMALL(chosenGroupList,(ROW(A168)+1)/2),1)=0,"",INDEX(Fixture!$C$1:$C$1140,SMALL(chosenGroupList,(ROW(A168)+1)/2),1)),""))</f>
        <v/>
      </c>
      <c r="D190" s="132" t="str">
        <f>IF(ISODD(ROW()-ROW(startRow)),"", IFERROR(IF(INDEX(Fixture!$E$1:$E$1140,SMALL(chosenGroupList,(ROW(A168)+1)/2),1)=0,"",INDEX(Fixture!$E$1:$E$1140,SMALL(chosenGroupList,(ROW(A168)+1)/2),1)),""))</f>
        <v/>
      </c>
      <c r="E190" s="10"/>
      <c r="F190" s="22"/>
      <c r="G190" s="133" t="str">
        <f>IF(ISODD(ROW()-ROW(startRow)),"", IFERROR(IF(INDEX(Fixture!$G$1:$G$1140,SMALL(chosenGroupList,(ROW(A168)+1)/2),1)=0,"",INDEX(Fixture!$G$1:$G$1140,SMALL(chosenGroupList,(ROW(A168)+1)/2),1)),""))</f>
        <v/>
      </c>
      <c r="H190" s="134" t="str">
        <f>IF(ISODD(ROW()-ROW(startRow)),"", IFERROR(IF(LEN(INDEX(Fixture!$H$1:$H$1140,SMALL(chosenGroupList,(ROW(A168)+1)/2),1))=0,"",INDEX(Fixture!$H$1:$H$1140,SMALL(chosenGroupList,(ROW(A168)+1)/2),1)),""))</f>
        <v/>
      </c>
      <c r="I190" s="135" t="str">
        <f t="shared" si="2"/>
        <v/>
      </c>
      <c r="J190" s="134" t="str">
        <f>IF(ISODD(ROW()-ROW(startRow)),"", IFERROR(IF(LEN(INDEX(Fixture!$J$1:$J$1140,SMALL(chosenGroupList,(ROW(A168)+1)/2),1))=0,"",INDEX(Fixture!$J$1:$J$1140,SMALL(chosenGroupList,(ROW(A168)+1)/2),1)),""))</f>
        <v/>
      </c>
      <c r="K190" s="136" t="str">
        <f>IF(ISODD(ROW()-ROW(startRow)),"", IFERROR(IF(INDEX(Fixture!$K$1:$K$1140,SMALL(chosenGroupList,(ROW(A168)+1)/2),1)=0,"",INDEX(Fixture!$K$1:$K$1140,SMALL(chosenGroupList,(ROW(A168)+1)/2),1)),""))</f>
        <v/>
      </c>
      <c r="L190" s="37"/>
      <c r="M190" s="37"/>
      <c r="N190" s="37"/>
      <c r="O190" s="20"/>
    </row>
    <row r="191" spans="2:15" ht="20.100000000000001" hidden="1" customHeight="1" x14ac:dyDescent="0.25">
      <c r="B191" s="340"/>
      <c r="C191" s="261" t="str">
        <f>IF(ISODD(ROW()-ROW(startRow)),"", IFERROR(IF(INDEX(Fixture!$C$1:$C$1140,SMALL(chosenGroupList,(ROW(A169)+1)/2),1)=0,"",INDEX(Fixture!$C$1:$C$1140,SMALL(chosenGroupList,(ROW(A169)+1)/2),1)),""))</f>
        <v/>
      </c>
      <c r="D191" s="132" t="str">
        <f>IF(ISODD(ROW()-ROW(startRow)),"", IFERROR(IF(INDEX(Fixture!$E$1:$E$1140,SMALL(chosenGroupList,(ROW(A169)+1)/2),1)=0,"",INDEX(Fixture!$E$1:$E$1140,SMALL(chosenGroupList,(ROW(A169)+1)/2),1)),""))</f>
        <v/>
      </c>
      <c r="E191" s="10"/>
      <c r="F191" s="22"/>
      <c r="G191" s="133" t="str">
        <f>IF(ISODD(ROW()-ROW(startRow)),"", IFERROR(IF(INDEX(Fixture!$G$1:$G$1140,SMALL(chosenGroupList,(ROW(A169)+1)/2),1)=0,"",INDEX(Fixture!$G$1:$G$1140,SMALL(chosenGroupList,(ROW(A169)+1)/2),1)),""))</f>
        <v/>
      </c>
      <c r="H191" s="134" t="str">
        <f>IF(ISODD(ROW()-ROW(startRow)),"", IFERROR(IF(LEN(INDEX(Fixture!$H$1:$H$1140,SMALL(chosenGroupList,(ROW(A169)+1)/2),1))=0,"",INDEX(Fixture!$H$1:$H$1140,SMALL(chosenGroupList,(ROW(A169)+1)/2),1)),""))</f>
        <v/>
      </c>
      <c r="I191" s="135" t="str">
        <f t="shared" si="2"/>
        <v/>
      </c>
      <c r="J191" s="134" t="str">
        <f>IF(ISODD(ROW()-ROW(startRow)),"", IFERROR(IF(LEN(INDEX(Fixture!$J$1:$J$1140,SMALL(chosenGroupList,(ROW(A169)+1)/2),1))=0,"",INDEX(Fixture!$J$1:$J$1140,SMALL(chosenGroupList,(ROW(A169)+1)/2),1)),""))</f>
        <v/>
      </c>
      <c r="K191" s="136" t="str">
        <f>IF(ISODD(ROW()-ROW(startRow)),"", IFERROR(IF(INDEX(Fixture!$K$1:$K$1140,SMALL(chosenGroupList,(ROW(A169)+1)/2),1)=0,"",INDEX(Fixture!$K$1:$K$1140,SMALL(chosenGroupList,(ROW(A169)+1)/2),1)),""))</f>
        <v/>
      </c>
      <c r="L191" s="37"/>
      <c r="M191" s="37"/>
      <c r="N191" s="37"/>
      <c r="O191" s="20"/>
    </row>
    <row r="192" spans="2:15" ht="5.0999999999999996" hidden="1" customHeight="1" x14ac:dyDescent="0.25">
      <c r="B192" s="340"/>
      <c r="C192" s="261" t="str">
        <f>IF(ISODD(ROW()-ROW(startRow)),"", IFERROR(IF(INDEX(Fixture!$C$1:$C$1140,SMALL(chosenGroupList,(ROW(A170)+1)/2),1)=0,"",INDEX(Fixture!$C$1:$C$1140,SMALL(chosenGroupList,(ROW(A170)+1)/2),1)),""))</f>
        <v/>
      </c>
      <c r="D192" s="132" t="str">
        <f>IF(ISODD(ROW()-ROW(startRow)),"", IFERROR(IF(INDEX(Fixture!$E$1:$E$1140,SMALL(chosenGroupList,(ROW(A170)+1)/2),1)=0,"",INDEX(Fixture!$E$1:$E$1140,SMALL(chosenGroupList,(ROW(A170)+1)/2),1)),""))</f>
        <v/>
      </c>
      <c r="E192" s="10"/>
      <c r="F192" s="22"/>
      <c r="G192" s="133" t="str">
        <f>IF(ISODD(ROW()-ROW(startRow)),"", IFERROR(IF(INDEX(Fixture!$G$1:$G$1140,SMALL(chosenGroupList,(ROW(A170)+1)/2),1)=0,"",INDEX(Fixture!$G$1:$G$1140,SMALL(chosenGroupList,(ROW(A170)+1)/2),1)),""))</f>
        <v/>
      </c>
      <c r="H192" s="134" t="str">
        <f>IF(ISODD(ROW()-ROW(startRow)),"", IFERROR(IF(LEN(INDEX(Fixture!$H$1:$H$1140,SMALL(chosenGroupList,(ROW(A170)+1)/2),1))=0,"",INDEX(Fixture!$H$1:$H$1140,SMALL(chosenGroupList,(ROW(A170)+1)/2),1)),""))</f>
        <v/>
      </c>
      <c r="I192" s="135" t="str">
        <f t="shared" si="2"/>
        <v/>
      </c>
      <c r="J192" s="134" t="str">
        <f>IF(ISODD(ROW()-ROW(startRow)),"", IFERROR(IF(LEN(INDEX(Fixture!$J$1:$J$1140,SMALL(chosenGroupList,(ROW(A170)+1)/2),1))=0,"",INDEX(Fixture!$J$1:$J$1140,SMALL(chosenGroupList,(ROW(A170)+1)/2),1)),""))</f>
        <v/>
      </c>
      <c r="K192" s="136" t="str">
        <f>IF(ISODD(ROW()-ROW(startRow)),"", IFERROR(IF(INDEX(Fixture!$K$1:$K$1140,SMALL(chosenGroupList,(ROW(A170)+1)/2),1)=0,"",INDEX(Fixture!$K$1:$K$1140,SMALL(chosenGroupList,(ROW(A170)+1)/2),1)),""))</f>
        <v/>
      </c>
      <c r="L192" s="37"/>
      <c r="M192" s="37"/>
      <c r="N192" s="37"/>
      <c r="O192" s="20"/>
    </row>
    <row r="193" spans="2:15" ht="20.100000000000001" hidden="1" customHeight="1" x14ac:dyDescent="0.25">
      <c r="B193" s="340"/>
      <c r="C193" s="261" t="str">
        <f>IF(ISODD(ROW()-ROW(startRow)),"", IFERROR(IF(INDEX(Fixture!$C$1:$C$1140,SMALL(chosenGroupList,(ROW(A171)+1)/2),1)=0,"",INDEX(Fixture!$C$1:$C$1140,SMALL(chosenGroupList,(ROW(A171)+1)/2),1)),""))</f>
        <v/>
      </c>
      <c r="D193" s="132" t="str">
        <f>IF(ISODD(ROW()-ROW(startRow)),"", IFERROR(IF(INDEX(Fixture!$E$1:$E$1140,SMALL(chosenGroupList,(ROW(A171)+1)/2),1)=0,"",INDEX(Fixture!$E$1:$E$1140,SMALL(chosenGroupList,(ROW(A171)+1)/2),1)),""))</f>
        <v/>
      </c>
      <c r="E193" s="10"/>
      <c r="F193" s="22"/>
      <c r="G193" s="133" t="str">
        <f>IF(ISODD(ROW()-ROW(startRow)),"", IFERROR(IF(INDEX(Fixture!$G$1:$G$1140,SMALL(chosenGroupList,(ROW(A171)+1)/2),1)=0,"",INDEX(Fixture!$G$1:$G$1140,SMALL(chosenGroupList,(ROW(A171)+1)/2),1)),""))</f>
        <v/>
      </c>
      <c r="H193" s="134" t="str">
        <f>IF(ISODD(ROW()-ROW(startRow)),"", IFERROR(IF(LEN(INDEX(Fixture!$H$1:$H$1140,SMALL(chosenGroupList,(ROW(A171)+1)/2),1))=0,"",INDEX(Fixture!$H$1:$H$1140,SMALL(chosenGroupList,(ROW(A171)+1)/2),1)),""))</f>
        <v/>
      </c>
      <c r="I193" s="135" t="str">
        <f t="shared" si="2"/>
        <v/>
      </c>
      <c r="J193" s="134" t="str">
        <f>IF(ISODD(ROW()-ROW(startRow)),"", IFERROR(IF(LEN(INDEX(Fixture!$J$1:$J$1140,SMALL(chosenGroupList,(ROW(A171)+1)/2),1))=0,"",INDEX(Fixture!$J$1:$J$1140,SMALL(chosenGroupList,(ROW(A171)+1)/2),1)),""))</f>
        <v/>
      </c>
      <c r="K193" s="136" t="str">
        <f>IF(ISODD(ROW()-ROW(startRow)),"", IFERROR(IF(INDEX(Fixture!$K$1:$K$1140,SMALL(chosenGroupList,(ROW(A171)+1)/2),1)=0,"",INDEX(Fixture!$K$1:$K$1140,SMALL(chosenGroupList,(ROW(A171)+1)/2),1)),""))</f>
        <v/>
      </c>
      <c r="L193" s="37"/>
      <c r="M193" s="37"/>
      <c r="N193" s="37"/>
      <c r="O193" s="20"/>
    </row>
    <row r="194" spans="2:15" ht="5.0999999999999996" hidden="1" customHeight="1" x14ac:dyDescent="0.25">
      <c r="B194" s="340"/>
      <c r="C194" s="261" t="str">
        <f>IF(ISODD(ROW()-ROW(startRow)),"", IFERROR(IF(INDEX(Fixture!$C$1:$C$1140,SMALL(chosenGroupList,(ROW(A172)+1)/2),1)=0,"",INDEX(Fixture!$C$1:$C$1140,SMALL(chosenGroupList,(ROW(A172)+1)/2),1)),""))</f>
        <v/>
      </c>
      <c r="D194" s="132" t="str">
        <f>IF(ISODD(ROW()-ROW(startRow)),"", IFERROR(IF(INDEX(Fixture!$E$1:$E$1140,SMALL(chosenGroupList,(ROW(A172)+1)/2),1)=0,"",INDEX(Fixture!$E$1:$E$1140,SMALL(chosenGroupList,(ROW(A172)+1)/2),1)),""))</f>
        <v/>
      </c>
      <c r="E194" s="10"/>
      <c r="F194" s="22"/>
      <c r="G194" s="133" t="str">
        <f>IF(ISODD(ROW()-ROW(startRow)),"", IFERROR(IF(INDEX(Fixture!$G$1:$G$1140,SMALL(chosenGroupList,(ROW(A172)+1)/2),1)=0,"",INDEX(Fixture!$G$1:$G$1140,SMALL(chosenGroupList,(ROW(A172)+1)/2),1)),""))</f>
        <v/>
      </c>
      <c r="H194" s="134" t="str">
        <f>IF(ISODD(ROW()-ROW(startRow)),"", IFERROR(IF(LEN(INDEX(Fixture!$H$1:$H$1140,SMALL(chosenGroupList,(ROW(A172)+1)/2),1))=0,"",INDEX(Fixture!$H$1:$H$1140,SMALL(chosenGroupList,(ROW(A172)+1)/2),1)),""))</f>
        <v/>
      </c>
      <c r="I194" s="135" t="str">
        <f t="shared" si="2"/>
        <v/>
      </c>
      <c r="J194" s="134" t="str">
        <f>IF(ISODD(ROW()-ROW(startRow)),"", IFERROR(IF(LEN(INDEX(Fixture!$J$1:$J$1140,SMALL(chosenGroupList,(ROW(A172)+1)/2),1))=0,"",INDEX(Fixture!$J$1:$J$1140,SMALL(chosenGroupList,(ROW(A172)+1)/2),1)),""))</f>
        <v/>
      </c>
      <c r="K194" s="136" t="str">
        <f>IF(ISODD(ROW()-ROW(startRow)),"", IFERROR(IF(INDEX(Fixture!$K$1:$K$1140,SMALL(chosenGroupList,(ROW(A172)+1)/2),1)=0,"",INDEX(Fixture!$K$1:$K$1140,SMALL(chosenGroupList,(ROW(A172)+1)/2),1)),""))</f>
        <v/>
      </c>
      <c r="L194" s="37"/>
      <c r="M194" s="37"/>
      <c r="N194" s="37"/>
      <c r="O194" s="20"/>
    </row>
    <row r="195" spans="2:15" ht="20.100000000000001" hidden="1" customHeight="1" x14ac:dyDescent="0.25">
      <c r="B195" s="340"/>
      <c r="C195" s="261" t="str">
        <f>IF(ISODD(ROW()-ROW(startRow)),"", IFERROR(IF(INDEX(Fixture!$C$1:$C$1140,SMALL(chosenGroupList,(ROW(A173)+1)/2),1)=0,"",INDEX(Fixture!$C$1:$C$1140,SMALL(chosenGroupList,(ROW(A173)+1)/2),1)),""))</f>
        <v/>
      </c>
      <c r="D195" s="132" t="str">
        <f>IF(ISODD(ROW()-ROW(startRow)),"", IFERROR(IF(INDEX(Fixture!$E$1:$E$1140,SMALL(chosenGroupList,(ROW(A173)+1)/2),1)=0,"",INDEX(Fixture!$E$1:$E$1140,SMALL(chosenGroupList,(ROW(A173)+1)/2),1)),""))</f>
        <v/>
      </c>
      <c r="E195" s="10"/>
      <c r="F195" s="22"/>
      <c r="G195" s="133" t="str">
        <f>IF(ISODD(ROW()-ROW(startRow)),"", IFERROR(IF(INDEX(Fixture!$G$1:$G$1140,SMALL(chosenGroupList,(ROW(A173)+1)/2),1)=0,"",INDEX(Fixture!$G$1:$G$1140,SMALL(chosenGroupList,(ROW(A173)+1)/2),1)),""))</f>
        <v/>
      </c>
      <c r="H195" s="134" t="str">
        <f>IF(ISODD(ROW()-ROW(startRow)),"", IFERROR(IF(LEN(INDEX(Fixture!$H$1:$H$1140,SMALL(chosenGroupList,(ROW(A173)+1)/2),1))=0,"",INDEX(Fixture!$H$1:$H$1140,SMALL(chosenGroupList,(ROW(A173)+1)/2),1)),""))</f>
        <v/>
      </c>
      <c r="I195" s="135" t="str">
        <f t="shared" si="2"/>
        <v/>
      </c>
      <c r="J195" s="134" t="str">
        <f>IF(ISODD(ROW()-ROW(startRow)),"", IFERROR(IF(LEN(INDEX(Fixture!$J$1:$J$1140,SMALL(chosenGroupList,(ROW(A173)+1)/2),1))=0,"",INDEX(Fixture!$J$1:$J$1140,SMALL(chosenGroupList,(ROW(A173)+1)/2),1)),""))</f>
        <v/>
      </c>
      <c r="K195" s="136" t="str">
        <f>IF(ISODD(ROW()-ROW(startRow)),"", IFERROR(IF(INDEX(Fixture!$K$1:$K$1140,SMALL(chosenGroupList,(ROW(A173)+1)/2),1)=0,"",INDEX(Fixture!$K$1:$K$1140,SMALL(chosenGroupList,(ROW(A173)+1)/2),1)),""))</f>
        <v/>
      </c>
      <c r="L195" s="37"/>
      <c r="M195" s="37"/>
      <c r="N195" s="37"/>
      <c r="O195" s="20"/>
    </row>
    <row r="196" spans="2:15" ht="5.0999999999999996" hidden="1" customHeight="1" x14ac:dyDescent="0.25">
      <c r="B196" s="340"/>
      <c r="C196" s="261" t="str">
        <f>IF(ISODD(ROW()-ROW(startRow)),"", IFERROR(IF(INDEX(Fixture!$C$1:$C$1140,SMALL(chosenGroupList,(ROW(A174)+1)/2),1)=0,"",INDEX(Fixture!$C$1:$C$1140,SMALL(chosenGroupList,(ROW(A174)+1)/2),1)),""))</f>
        <v/>
      </c>
      <c r="D196" s="132" t="str">
        <f>IF(ISODD(ROW()-ROW(startRow)),"", IFERROR(IF(INDEX(Fixture!$E$1:$E$1140,SMALL(chosenGroupList,(ROW(A174)+1)/2),1)=0,"",INDEX(Fixture!$E$1:$E$1140,SMALL(chosenGroupList,(ROW(A174)+1)/2),1)),""))</f>
        <v/>
      </c>
      <c r="E196" s="10"/>
      <c r="F196" s="22"/>
      <c r="G196" s="133" t="str">
        <f>IF(ISODD(ROW()-ROW(startRow)),"", IFERROR(IF(INDEX(Fixture!$G$1:$G$1140,SMALL(chosenGroupList,(ROW(A174)+1)/2),1)=0,"",INDEX(Fixture!$G$1:$G$1140,SMALL(chosenGroupList,(ROW(A174)+1)/2),1)),""))</f>
        <v/>
      </c>
      <c r="H196" s="134" t="str">
        <f>IF(ISODD(ROW()-ROW(startRow)),"", IFERROR(IF(LEN(INDEX(Fixture!$H$1:$H$1140,SMALL(chosenGroupList,(ROW(A174)+1)/2),1))=0,"",INDEX(Fixture!$H$1:$H$1140,SMALL(chosenGroupList,(ROW(A174)+1)/2),1)),""))</f>
        <v/>
      </c>
      <c r="I196" s="135" t="str">
        <f t="shared" si="2"/>
        <v/>
      </c>
      <c r="J196" s="134" t="str">
        <f>IF(ISODD(ROW()-ROW(startRow)),"", IFERROR(IF(LEN(INDEX(Fixture!$J$1:$J$1140,SMALL(chosenGroupList,(ROW(A174)+1)/2),1))=0,"",INDEX(Fixture!$J$1:$J$1140,SMALL(chosenGroupList,(ROW(A174)+1)/2),1)),""))</f>
        <v/>
      </c>
      <c r="K196" s="136" t="str">
        <f>IF(ISODD(ROW()-ROW(startRow)),"", IFERROR(IF(INDEX(Fixture!$K$1:$K$1140,SMALL(chosenGroupList,(ROW(A174)+1)/2),1)=0,"",INDEX(Fixture!$K$1:$K$1140,SMALL(chosenGroupList,(ROW(A174)+1)/2),1)),""))</f>
        <v/>
      </c>
      <c r="L196" s="37"/>
      <c r="M196" s="37"/>
      <c r="N196" s="37"/>
      <c r="O196" s="20"/>
    </row>
    <row r="197" spans="2:15" ht="20.100000000000001" hidden="1" customHeight="1" x14ac:dyDescent="0.25">
      <c r="B197" s="340"/>
      <c r="C197" s="261" t="str">
        <f>IF(ISODD(ROW()-ROW(startRow)),"", IFERROR(IF(INDEX(Fixture!$C$1:$C$1140,SMALL(chosenGroupList,(ROW(A175)+1)/2),1)=0,"",INDEX(Fixture!$C$1:$C$1140,SMALL(chosenGroupList,(ROW(A175)+1)/2),1)),""))</f>
        <v/>
      </c>
      <c r="D197" s="132" t="str">
        <f>IF(ISODD(ROW()-ROW(startRow)),"", IFERROR(IF(INDEX(Fixture!$E$1:$E$1140,SMALL(chosenGroupList,(ROW(A175)+1)/2),1)=0,"",INDEX(Fixture!$E$1:$E$1140,SMALL(chosenGroupList,(ROW(A175)+1)/2),1)),""))</f>
        <v/>
      </c>
      <c r="E197" s="10"/>
      <c r="F197" s="22"/>
      <c r="G197" s="133" t="str">
        <f>IF(ISODD(ROW()-ROW(startRow)),"", IFERROR(IF(INDEX(Fixture!$G$1:$G$1140,SMALL(chosenGroupList,(ROW(A175)+1)/2),1)=0,"",INDEX(Fixture!$G$1:$G$1140,SMALL(chosenGroupList,(ROW(A175)+1)/2),1)),""))</f>
        <v/>
      </c>
      <c r="H197" s="134" t="str">
        <f>IF(ISODD(ROW()-ROW(startRow)),"", IFERROR(IF(LEN(INDEX(Fixture!$H$1:$H$1140,SMALL(chosenGroupList,(ROW(A175)+1)/2),1))=0,"",INDEX(Fixture!$H$1:$H$1140,SMALL(chosenGroupList,(ROW(A175)+1)/2),1)),""))</f>
        <v/>
      </c>
      <c r="I197" s="135" t="str">
        <f t="shared" si="2"/>
        <v/>
      </c>
      <c r="J197" s="134" t="str">
        <f>IF(ISODD(ROW()-ROW(startRow)),"", IFERROR(IF(LEN(INDEX(Fixture!$J$1:$J$1140,SMALL(chosenGroupList,(ROW(A175)+1)/2),1))=0,"",INDEX(Fixture!$J$1:$J$1140,SMALL(chosenGroupList,(ROW(A175)+1)/2),1)),""))</f>
        <v/>
      </c>
      <c r="K197" s="136" t="str">
        <f>IF(ISODD(ROW()-ROW(startRow)),"", IFERROR(IF(INDEX(Fixture!$K$1:$K$1140,SMALL(chosenGroupList,(ROW(A175)+1)/2),1)=0,"",INDEX(Fixture!$K$1:$K$1140,SMALL(chosenGroupList,(ROW(A175)+1)/2),1)),""))</f>
        <v/>
      </c>
      <c r="L197" s="37"/>
      <c r="M197" s="37"/>
      <c r="N197" s="37"/>
      <c r="O197" s="20"/>
    </row>
    <row r="198" spans="2:15" ht="5.0999999999999996" hidden="1" customHeight="1" x14ac:dyDescent="0.25">
      <c r="B198" s="340"/>
      <c r="C198" s="261" t="str">
        <f>IF(ISODD(ROW()-ROW(startRow)),"", IFERROR(IF(INDEX(Fixture!$C$1:$C$1140,SMALL(chosenGroupList,(ROW(A176)+1)/2),1)=0,"",INDEX(Fixture!$C$1:$C$1140,SMALL(chosenGroupList,(ROW(A176)+1)/2),1)),""))</f>
        <v/>
      </c>
      <c r="D198" s="132" t="str">
        <f>IF(ISODD(ROW()-ROW(startRow)),"", IFERROR(IF(INDEX(Fixture!$E$1:$E$1140,SMALL(chosenGroupList,(ROW(A176)+1)/2),1)=0,"",INDEX(Fixture!$E$1:$E$1140,SMALL(chosenGroupList,(ROW(A176)+1)/2),1)),""))</f>
        <v/>
      </c>
      <c r="E198" s="10"/>
      <c r="F198" s="22"/>
      <c r="G198" s="133" t="str">
        <f>IF(ISODD(ROW()-ROW(startRow)),"", IFERROR(IF(INDEX(Fixture!$G$1:$G$1140,SMALL(chosenGroupList,(ROW(A176)+1)/2),1)=0,"",INDEX(Fixture!$G$1:$G$1140,SMALL(chosenGroupList,(ROW(A176)+1)/2),1)),""))</f>
        <v/>
      </c>
      <c r="H198" s="134" t="str">
        <f>IF(ISODD(ROW()-ROW(startRow)),"", IFERROR(IF(LEN(INDEX(Fixture!$H$1:$H$1140,SMALL(chosenGroupList,(ROW(A176)+1)/2),1))=0,"",INDEX(Fixture!$H$1:$H$1140,SMALL(chosenGroupList,(ROW(A176)+1)/2),1)),""))</f>
        <v/>
      </c>
      <c r="I198" s="135" t="str">
        <f t="shared" si="2"/>
        <v/>
      </c>
      <c r="J198" s="134" t="str">
        <f>IF(ISODD(ROW()-ROW(startRow)),"", IFERROR(IF(LEN(INDEX(Fixture!$J$1:$J$1140,SMALL(chosenGroupList,(ROW(A176)+1)/2),1))=0,"",INDEX(Fixture!$J$1:$J$1140,SMALL(chosenGroupList,(ROW(A176)+1)/2),1)),""))</f>
        <v/>
      </c>
      <c r="K198" s="136" t="str">
        <f>IF(ISODD(ROW()-ROW(startRow)),"", IFERROR(IF(INDEX(Fixture!$K$1:$K$1140,SMALL(chosenGroupList,(ROW(A176)+1)/2),1)=0,"",INDEX(Fixture!$K$1:$K$1140,SMALL(chosenGroupList,(ROW(A176)+1)/2),1)),""))</f>
        <v/>
      </c>
      <c r="L198" s="37"/>
      <c r="M198" s="37"/>
      <c r="N198" s="37"/>
      <c r="O198" s="20"/>
    </row>
    <row r="199" spans="2:15" ht="20.100000000000001" hidden="1" customHeight="1" x14ac:dyDescent="0.25">
      <c r="B199" s="340"/>
      <c r="C199" s="261" t="str">
        <f>IF(ISODD(ROW()-ROW(startRow)),"", IFERROR(IF(INDEX(Fixture!$C$1:$C$1140,SMALL(chosenGroupList,(ROW(A177)+1)/2),1)=0,"",INDEX(Fixture!$C$1:$C$1140,SMALL(chosenGroupList,(ROW(A177)+1)/2),1)),""))</f>
        <v/>
      </c>
      <c r="D199" s="132" t="str">
        <f>IF(ISODD(ROW()-ROW(startRow)),"", IFERROR(IF(INDEX(Fixture!$E$1:$E$1140,SMALL(chosenGroupList,(ROW(A177)+1)/2),1)=0,"",INDEX(Fixture!$E$1:$E$1140,SMALL(chosenGroupList,(ROW(A177)+1)/2),1)),""))</f>
        <v/>
      </c>
      <c r="E199" s="10"/>
      <c r="F199" s="22"/>
      <c r="G199" s="133" t="str">
        <f>IF(ISODD(ROW()-ROW(startRow)),"", IFERROR(IF(INDEX(Fixture!$G$1:$G$1140,SMALL(chosenGroupList,(ROW(A177)+1)/2),1)=0,"",INDEX(Fixture!$G$1:$G$1140,SMALL(chosenGroupList,(ROW(A177)+1)/2),1)),""))</f>
        <v/>
      </c>
      <c r="H199" s="134" t="str">
        <f>IF(ISODD(ROW()-ROW(startRow)),"", IFERROR(IF(LEN(INDEX(Fixture!$H$1:$H$1140,SMALL(chosenGroupList,(ROW(A177)+1)/2),1))=0,"",INDEX(Fixture!$H$1:$H$1140,SMALL(chosenGroupList,(ROW(A177)+1)/2),1)),""))</f>
        <v/>
      </c>
      <c r="I199" s="135" t="str">
        <f t="shared" si="2"/>
        <v/>
      </c>
      <c r="J199" s="134" t="str">
        <f>IF(ISODD(ROW()-ROW(startRow)),"", IFERROR(IF(LEN(INDEX(Fixture!$J$1:$J$1140,SMALL(chosenGroupList,(ROW(A177)+1)/2),1))=0,"",INDEX(Fixture!$J$1:$J$1140,SMALL(chosenGroupList,(ROW(A177)+1)/2),1)),""))</f>
        <v/>
      </c>
      <c r="K199" s="136" t="str">
        <f>IF(ISODD(ROW()-ROW(startRow)),"", IFERROR(IF(INDEX(Fixture!$K$1:$K$1140,SMALL(chosenGroupList,(ROW(A177)+1)/2),1)=0,"",INDEX(Fixture!$K$1:$K$1140,SMALL(chosenGroupList,(ROW(A177)+1)/2),1)),""))</f>
        <v/>
      </c>
      <c r="L199" s="37"/>
      <c r="M199" s="37"/>
      <c r="N199" s="37"/>
      <c r="O199" s="20"/>
    </row>
    <row r="200" spans="2:15" ht="5.0999999999999996" hidden="1" customHeight="1" x14ac:dyDescent="0.25">
      <c r="B200" s="340"/>
      <c r="C200" s="261" t="str">
        <f>IF(ISODD(ROW()-ROW(startRow)),"", IFERROR(IF(INDEX(Fixture!$C$1:$C$1140,SMALL(chosenGroupList,(ROW(A178)+1)/2),1)=0,"",INDEX(Fixture!$C$1:$C$1140,SMALL(chosenGroupList,(ROW(A178)+1)/2),1)),""))</f>
        <v/>
      </c>
      <c r="D200" s="132" t="str">
        <f>IF(ISODD(ROW()-ROW(startRow)),"", IFERROR(IF(INDEX(Fixture!$E$1:$E$1140,SMALL(chosenGroupList,(ROW(A178)+1)/2),1)=0,"",INDEX(Fixture!$E$1:$E$1140,SMALL(chosenGroupList,(ROW(A178)+1)/2),1)),""))</f>
        <v/>
      </c>
      <c r="E200" s="10"/>
      <c r="F200" s="22"/>
      <c r="G200" s="133" t="str">
        <f>IF(ISODD(ROW()-ROW(startRow)),"", IFERROR(IF(INDEX(Fixture!$G$1:$G$1140,SMALL(chosenGroupList,(ROW(A178)+1)/2),1)=0,"",INDEX(Fixture!$G$1:$G$1140,SMALL(chosenGroupList,(ROW(A178)+1)/2),1)),""))</f>
        <v/>
      </c>
      <c r="H200" s="134" t="str">
        <f>IF(ISODD(ROW()-ROW(startRow)),"", IFERROR(IF(LEN(INDEX(Fixture!$H$1:$H$1140,SMALL(chosenGroupList,(ROW(A178)+1)/2),1))=0,"",INDEX(Fixture!$H$1:$H$1140,SMALL(chosenGroupList,(ROW(A178)+1)/2),1)),""))</f>
        <v/>
      </c>
      <c r="I200" s="135" t="str">
        <f t="shared" si="2"/>
        <v/>
      </c>
      <c r="J200" s="134" t="str">
        <f>IF(ISODD(ROW()-ROW(startRow)),"", IFERROR(IF(LEN(INDEX(Fixture!$J$1:$J$1140,SMALL(chosenGroupList,(ROW(A178)+1)/2),1))=0,"",INDEX(Fixture!$J$1:$J$1140,SMALL(chosenGroupList,(ROW(A178)+1)/2),1)),""))</f>
        <v/>
      </c>
      <c r="K200" s="136" t="str">
        <f>IF(ISODD(ROW()-ROW(startRow)),"", IFERROR(IF(INDEX(Fixture!$K$1:$K$1140,SMALL(chosenGroupList,(ROW(A178)+1)/2),1)=0,"",INDEX(Fixture!$K$1:$K$1140,SMALL(chosenGroupList,(ROW(A178)+1)/2),1)),""))</f>
        <v/>
      </c>
      <c r="L200" s="37"/>
      <c r="M200" s="37"/>
      <c r="N200" s="37"/>
      <c r="O200" s="20"/>
    </row>
    <row r="201" spans="2:15" ht="20.100000000000001" hidden="1" customHeight="1" x14ac:dyDescent="0.25">
      <c r="B201" s="340"/>
      <c r="C201" s="261" t="str">
        <f>IF(ISODD(ROW()-ROW(startRow)),"", IFERROR(IF(INDEX(Fixture!$C$1:$C$1140,SMALL(chosenGroupList,(ROW(A179)+1)/2),1)=0,"",INDEX(Fixture!$C$1:$C$1140,SMALL(chosenGroupList,(ROW(A179)+1)/2),1)),""))</f>
        <v/>
      </c>
      <c r="D201" s="132" t="str">
        <f>IF(ISODD(ROW()-ROW(startRow)),"", IFERROR(IF(INDEX(Fixture!$E$1:$E$1140,SMALL(chosenGroupList,(ROW(A179)+1)/2),1)=0,"",INDEX(Fixture!$E$1:$E$1140,SMALL(chosenGroupList,(ROW(A179)+1)/2),1)),""))</f>
        <v/>
      </c>
      <c r="E201" s="10"/>
      <c r="F201" s="22"/>
      <c r="G201" s="133" t="str">
        <f>IF(ISODD(ROW()-ROW(startRow)),"", IFERROR(IF(INDEX(Fixture!$G$1:$G$1140,SMALL(chosenGroupList,(ROW(A179)+1)/2),1)=0,"",INDEX(Fixture!$G$1:$G$1140,SMALL(chosenGroupList,(ROW(A179)+1)/2),1)),""))</f>
        <v/>
      </c>
      <c r="H201" s="134" t="str">
        <f>IF(ISODD(ROW()-ROW(startRow)),"", IFERROR(IF(LEN(INDEX(Fixture!$H$1:$H$1140,SMALL(chosenGroupList,(ROW(A179)+1)/2),1))=0,"",INDEX(Fixture!$H$1:$H$1140,SMALL(chosenGroupList,(ROW(A179)+1)/2),1)),""))</f>
        <v/>
      </c>
      <c r="I201" s="135" t="str">
        <f t="shared" si="2"/>
        <v/>
      </c>
      <c r="J201" s="134" t="str">
        <f>IF(ISODD(ROW()-ROW(startRow)),"", IFERROR(IF(LEN(INDEX(Fixture!$J$1:$J$1140,SMALL(chosenGroupList,(ROW(A179)+1)/2),1))=0,"",INDEX(Fixture!$J$1:$J$1140,SMALL(chosenGroupList,(ROW(A179)+1)/2),1)),""))</f>
        <v/>
      </c>
      <c r="K201" s="136" t="str">
        <f>IF(ISODD(ROW()-ROW(startRow)),"", IFERROR(IF(INDEX(Fixture!$K$1:$K$1140,SMALL(chosenGroupList,(ROW(A179)+1)/2),1)=0,"",INDEX(Fixture!$K$1:$K$1140,SMALL(chosenGroupList,(ROW(A179)+1)/2),1)),""))</f>
        <v/>
      </c>
      <c r="L201" s="37"/>
      <c r="M201" s="37"/>
      <c r="N201" s="37"/>
      <c r="O201" s="20"/>
    </row>
    <row r="202" spans="2:15" ht="5.0999999999999996" hidden="1" customHeight="1" x14ac:dyDescent="0.25">
      <c r="B202" s="340"/>
      <c r="C202" s="261" t="str">
        <f>IF(ISODD(ROW()-ROW(startRow)),"", IFERROR(IF(INDEX(Fixture!$C$1:$C$1140,SMALL(chosenGroupList,(ROW(A180)+1)/2),1)=0,"",INDEX(Fixture!$C$1:$C$1140,SMALL(chosenGroupList,(ROW(A180)+1)/2),1)),""))</f>
        <v/>
      </c>
      <c r="D202" s="132" t="str">
        <f>IF(ISODD(ROW()-ROW(startRow)),"", IFERROR(IF(INDEX(Fixture!$E$1:$E$1140,SMALL(chosenGroupList,(ROW(A180)+1)/2),1)=0,"",INDEX(Fixture!$E$1:$E$1140,SMALL(chosenGroupList,(ROW(A180)+1)/2),1)),""))</f>
        <v/>
      </c>
      <c r="E202" s="10"/>
      <c r="F202" s="22"/>
      <c r="G202" s="133" t="str">
        <f>IF(ISODD(ROW()-ROW(startRow)),"", IFERROR(IF(INDEX(Fixture!$G$1:$G$1140,SMALL(chosenGroupList,(ROW(A180)+1)/2),1)=0,"",INDEX(Fixture!$G$1:$G$1140,SMALL(chosenGroupList,(ROW(A180)+1)/2),1)),""))</f>
        <v/>
      </c>
      <c r="H202" s="134" t="str">
        <f>IF(ISODD(ROW()-ROW(startRow)),"", IFERROR(IF(LEN(INDEX(Fixture!$H$1:$H$1140,SMALL(chosenGroupList,(ROW(A180)+1)/2),1))=0,"",INDEX(Fixture!$H$1:$H$1140,SMALL(chosenGroupList,(ROW(A180)+1)/2),1)),""))</f>
        <v/>
      </c>
      <c r="I202" s="135" t="str">
        <f t="shared" si="2"/>
        <v/>
      </c>
      <c r="J202" s="134" t="str">
        <f>IF(ISODD(ROW()-ROW(startRow)),"", IFERROR(IF(LEN(INDEX(Fixture!$J$1:$J$1140,SMALL(chosenGroupList,(ROW(A180)+1)/2),1))=0,"",INDEX(Fixture!$J$1:$J$1140,SMALL(chosenGroupList,(ROW(A180)+1)/2),1)),""))</f>
        <v/>
      </c>
      <c r="K202" s="136" t="str">
        <f>IF(ISODD(ROW()-ROW(startRow)),"", IFERROR(IF(INDEX(Fixture!$K$1:$K$1140,SMALL(chosenGroupList,(ROW(A180)+1)/2),1)=0,"",INDEX(Fixture!$K$1:$K$1140,SMALL(chosenGroupList,(ROW(A180)+1)/2),1)),""))</f>
        <v/>
      </c>
      <c r="L202" s="37"/>
      <c r="M202" s="37"/>
      <c r="N202" s="37"/>
      <c r="O202" s="20"/>
    </row>
    <row r="203" spans="2:15" ht="20.100000000000001" hidden="1" customHeight="1" x14ac:dyDescent="0.25">
      <c r="B203" s="340"/>
      <c r="C203" s="261" t="str">
        <f>IF(ISODD(ROW()-ROW(startRow)),"", IFERROR(IF(INDEX(Fixture!$C$1:$C$1140,SMALL(chosenGroupList,(ROW(A181)+1)/2),1)=0,"",INDEX(Fixture!$C$1:$C$1140,SMALL(chosenGroupList,(ROW(A181)+1)/2),1)),""))</f>
        <v/>
      </c>
      <c r="D203" s="132" t="str">
        <f>IF(ISODD(ROW()-ROW(startRow)),"", IFERROR(IF(INDEX(Fixture!$E$1:$E$1140,SMALL(chosenGroupList,(ROW(A181)+1)/2),1)=0,"",INDEX(Fixture!$E$1:$E$1140,SMALL(chosenGroupList,(ROW(A181)+1)/2),1)),""))</f>
        <v/>
      </c>
      <c r="E203" s="10"/>
      <c r="F203" s="22"/>
      <c r="G203" s="133" t="str">
        <f>IF(ISODD(ROW()-ROW(startRow)),"", IFERROR(IF(INDEX(Fixture!$G$1:$G$1140,SMALL(chosenGroupList,(ROW(A181)+1)/2),1)=0,"",INDEX(Fixture!$G$1:$G$1140,SMALL(chosenGroupList,(ROW(A181)+1)/2),1)),""))</f>
        <v/>
      </c>
      <c r="H203" s="134" t="str">
        <f>IF(ISODD(ROW()-ROW(startRow)),"", IFERROR(IF(LEN(INDEX(Fixture!$H$1:$H$1140,SMALL(chosenGroupList,(ROW(A181)+1)/2),1))=0,"",INDEX(Fixture!$H$1:$H$1140,SMALL(chosenGroupList,(ROW(A181)+1)/2),1)),""))</f>
        <v/>
      </c>
      <c r="I203" s="135" t="str">
        <f t="shared" si="2"/>
        <v/>
      </c>
      <c r="J203" s="134" t="str">
        <f>IF(ISODD(ROW()-ROW(startRow)),"", IFERROR(IF(LEN(INDEX(Fixture!$J$1:$J$1140,SMALL(chosenGroupList,(ROW(A181)+1)/2),1))=0,"",INDEX(Fixture!$J$1:$J$1140,SMALL(chosenGroupList,(ROW(A181)+1)/2),1)),""))</f>
        <v/>
      </c>
      <c r="K203" s="136" t="str">
        <f>IF(ISODD(ROW()-ROW(startRow)),"", IFERROR(IF(INDEX(Fixture!$K$1:$K$1140,SMALL(chosenGroupList,(ROW(A181)+1)/2),1)=0,"",INDEX(Fixture!$K$1:$K$1140,SMALL(chosenGroupList,(ROW(A181)+1)/2),1)),""))</f>
        <v/>
      </c>
      <c r="L203" s="37"/>
      <c r="M203" s="37"/>
      <c r="N203" s="37"/>
      <c r="O203" s="20"/>
    </row>
    <row r="204" spans="2:15" ht="5.0999999999999996" hidden="1" customHeight="1" x14ac:dyDescent="0.25">
      <c r="B204" s="340"/>
      <c r="C204" s="261" t="str">
        <f>IF(ISODD(ROW()-ROW(startRow)),"", IFERROR(IF(INDEX(Fixture!$C$1:$C$1140,SMALL(chosenGroupList,(ROW(A182)+1)/2),1)=0,"",INDEX(Fixture!$C$1:$C$1140,SMALL(chosenGroupList,(ROW(A182)+1)/2),1)),""))</f>
        <v/>
      </c>
      <c r="D204" s="132" t="str">
        <f>IF(ISODD(ROW()-ROW(startRow)),"", IFERROR(IF(INDEX(Fixture!$E$1:$E$1140,SMALL(chosenGroupList,(ROW(A182)+1)/2),1)=0,"",INDEX(Fixture!$E$1:$E$1140,SMALL(chosenGroupList,(ROW(A182)+1)/2),1)),""))</f>
        <v/>
      </c>
      <c r="E204" s="10"/>
      <c r="F204" s="22"/>
      <c r="G204" s="133" t="str">
        <f>IF(ISODD(ROW()-ROW(startRow)),"", IFERROR(IF(INDEX(Fixture!$G$1:$G$1140,SMALL(chosenGroupList,(ROW(A182)+1)/2),1)=0,"",INDEX(Fixture!$G$1:$G$1140,SMALL(chosenGroupList,(ROW(A182)+1)/2),1)),""))</f>
        <v/>
      </c>
      <c r="H204" s="134" t="str">
        <f>IF(ISODD(ROW()-ROW(startRow)),"", IFERROR(IF(LEN(INDEX(Fixture!$H$1:$H$1140,SMALL(chosenGroupList,(ROW(A182)+1)/2),1))=0,"",INDEX(Fixture!$H$1:$H$1140,SMALL(chosenGroupList,(ROW(A182)+1)/2),1)),""))</f>
        <v/>
      </c>
      <c r="I204" s="135" t="str">
        <f t="shared" si="2"/>
        <v/>
      </c>
      <c r="J204" s="134" t="str">
        <f>IF(ISODD(ROW()-ROW(startRow)),"", IFERROR(IF(LEN(INDEX(Fixture!$J$1:$J$1140,SMALL(chosenGroupList,(ROW(A182)+1)/2),1))=0,"",INDEX(Fixture!$J$1:$J$1140,SMALL(chosenGroupList,(ROW(A182)+1)/2),1)),""))</f>
        <v/>
      </c>
      <c r="K204" s="136" t="str">
        <f>IF(ISODD(ROW()-ROW(startRow)),"", IFERROR(IF(INDEX(Fixture!$K$1:$K$1140,SMALL(chosenGroupList,(ROW(A182)+1)/2),1)=0,"",INDEX(Fixture!$K$1:$K$1140,SMALL(chosenGroupList,(ROW(A182)+1)/2),1)),""))</f>
        <v/>
      </c>
      <c r="L204" s="37"/>
      <c r="M204" s="37"/>
      <c r="N204" s="37"/>
      <c r="O204" s="20"/>
    </row>
    <row r="205" spans="2:15" ht="20.100000000000001" hidden="1" customHeight="1" x14ac:dyDescent="0.25">
      <c r="B205" s="340"/>
      <c r="C205" s="261" t="str">
        <f>IF(ISODD(ROW()-ROW(startRow)),"", IFERROR(IF(INDEX(Fixture!$C$1:$C$1140,SMALL(chosenGroupList,(ROW(A183)+1)/2),1)=0,"",INDEX(Fixture!$C$1:$C$1140,SMALL(chosenGroupList,(ROW(A183)+1)/2),1)),""))</f>
        <v/>
      </c>
      <c r="D205" s="132" t="str">
        <f>IF(ISODD(ROW()-ROW(startRow)),"", IFERROR(IF(INDEX(Fixture!$E$1:$E$1140,SMALL(chosenGroupList,(ROW(A183)+1)/2),1)=0,"",INDEX(Fixture!$E$1:$E$1140,SMALL(chosenGroupList,(ROW(A183)+1)/2),1)),""))</f>
        <v/>
      </c>
      <c r="E205" s="10"/>
      <c r="F205" s="22"/>
      <c r="G205" s="133" t="str">
        <f>IF(ISODD(ROW()-ROW(startRow)),"", IFERROR(IF(INDEX(Fixture!$G$1:$G$1140,SMALL(chosenGroupList,(ROW(A183)+1)/2),1)=0,"",INDEX(Fixture!$G$1:$G$1140,SMALL(chosenGroupList,(ROW(A183)+1)/2),1)),""))</f>
        <v/>
      </c>
      <c r="H205" s="134" t="str">
        <f>IF(ISODD(ROW()-ROW(startRow)),"", IFERROR(IF(LEN(INDEX(Fixture!$H$1:$H$1140,SMALL(chosenGroupList,(ROW(A183)+1)/2),1))=0,"",INDEX(Fixture!$H$1:$H$1140,SMALL(chosenGroupList,(ROW(A183)+1)/2),1)),""))</f>
        <v/>
      </c>
      <c r="I205" s="135" t="str">
        <f t="shared" si="2"/>
        <v/>
      </c>
      <c r="J205" s="134" t="str">
        <f>IF(ISODD(ROW()-ROW(startRow)),"", IFERROR(IF(LEN(INDEX(Fixture!$J$1:$J$1140,SMALL(chosenGroupList,(ROW(A183)+1)/2),1))=0,"",INDEX(Fixture!$J$1:$J$1140,SMALL(chosenGroupList,(ROW(A183)+1)/2),1)),""))</f>
        <v/>
      </c>
      <c r="K205" s="136" t="str">
        <f>IF(ISODD(ROW()-ROW(startRow)),"", IFERROR(IF(INDEX(Fixture!$K$1:$K$1140,SMALL(chosenGroupList,(ROW(A183)+1)/2),1)=0,"",INDEX(Fixture!$K$1:$K$1140,SMALL(chosenGroupList,(ROW(A183)+1)/2),1)),""))</f>
        <v/>
      </c>
      <c r="L205" s="37"/>
      <c r="M205" s="37"/>
      <c r="N205" s="37"/>
      <c r="O205" s="20"/>
    </row>
    <row r="206" spans="2:15" ht="5.0999999999999996" hidden="1" customHeight="1" x14ac:dyDescent="0.25">
      <c r="B206" s="340"/>
      <c r="C206" s="261" t="str">
        <f>IF(ISODD(ROW()-ROW(startRow)),"", IFERROR(IF(INDEX(Fixture!$C$1:$C$1140,SMALL(chosenGroupList,(ROW(A184)+1)/2),1)=0,"",INDEX(Fixture!$C$1:$C$1140,SMALL(chosenGroupList,(ROW(A184)+1)/2),1)),""))</f>
        <v/>
      </c>
      <c r="D206" s="132" t="str">
        <f>IF(ISODD(ROW()-ROW(startRow)),"", IFERROR(IF(INDEX(Fixture!$E$1:$E$1140,SMALL(chosenGroupList,(ROW(A184)+1)/2),1)=0,"",INDEX(Fixture!$E$1:$E$1140,SMALL(chosenGroupList,(ROW(A184)+1)/2),1)),""))</f>
        <v/>
      </c>
      <c r="E206" s="10"/>
      <c r="F206" s="22"/>
      <c r="G206" s="133" t="str">
        <f>IF(ISODD(ROW()-ROW(startRow)),"", IFERROR(IF(INDEX(Fixture!$G$1:$G$1140,SMALL(chosenGroupList,(ROW(A184)+1)/2),1)=0,"",INDEX(Fixture!$G$1:$G$1140,SMALL(chosenGroupList,(ROW(A184)+1)/2),1)),""))</f>
        <v/>
      </c>
      <c r="H206" s="134" t="str">
        <f>IF(ISODD(ROW()-ROW(startRow)),"", IFERROR(IF(LEN(INDEX(Fixture!$H$1:$H$1140,SMALL(chosenGroupList,(ROW(A184)+1)/2),1))=0,"",INDEX(Fixture!$H$1:$H$1140,SMALL(chosenGroupList,(ROW(A184)+1)/2),1)),""))</f>
        <v/>
      </c>
      <c r="I206" s="135" t="str">
        <f t="shared" si="2"/>
        <v/>
      </c>
      <c r="J206" s="134" t="str">
        <f>IF(ISODD(ROW()-ROW(startRow)),"", IFERROR(IF(LEN(INDEX(Fixture!$J$1:$J$1140,SMALL(chosenGroupList,(ROW(A184)+1)/2),1))=0,"",INDEX(Fixture!$J$1:$J$1140,SMALL(chosenGroupList,(ROW(A184)+1)/2),1)),""))</f>
        <v/>
      </c>
      <c r="K206" s="136" t="str">
        <f>IF(ISODD(ROW()-ROW(startRow)),"", IFERROR(IF(INDEX(Fixture!$K$1:$K$1140,SMALL(chosenGroupList,(ROW(A184)+1)/2),1)=0,"",INDEX(Fixture!$K$1:$K$1140,SMALL(chosenGroupList,(ROW(A184)+1)/2),1)),""))</f>
        <v/>
      </c>
      <c r="L206" s="37"/>
      <c r="M206" s="37"/>
      <c r="N206" s="37"/>
      <c r="O206" s="20"/>
    </row>
    <row r="207" spans="2:15" ht="20.100000000000001" hidden="1" customHeight="1" x14ac:dyDescent="0.25">
      <c r="B207" s="340"/>
      <c r="C207" s="261" t="str">
        <f>IF(ISODD(ROW()-ROW(startRow)),"", IFERROR(IF(INDEX(Fixture!$C$1:$C$1140,SMALL(chosenGroupList,(ROW(A185)+1)/2),1)=0,"",INDEX(Fixture!$C$1:$C$1140,SMALL(chosenGroupList,(ROW(A185)+1)/2),1)),""))</f>
        <v/>
      </c>
      <c r="D207" s="132" t="str">
        <f>IF(ISODD(ROW()-ROW(startRow)),"", IFERROR(IF(INDEX(Fixture!$E$1:$E$1140,SMALL(chosenGroupList,(ROW(A185)+1)/2),1)=0,"",INDEX(Fixture!$E$1:$E$1140,SMALL(chosenGroupList,(ROW(A185)+1)/2),1)),""))</f>
        <v/>
      </c>
      <c r="E207" s="10"/>
      <c r="F207" s="22"/>
      <c r="G207" s="133" t="str">
        <f>IF(ISODD(ROW()-ROW(startRow)),"", IFERROR(IF(INDEX(Fixture!$G$1:$G$1140,SMALL(chosenGroupList,(ROW(A185)+1)/2),1)=0,"",INDEX(Fixture!$G$1:$G$1140,SMALL(chosenGroupList,(ROW(A185)+1)/2),1)),""))</f>
        <v/>
      </c>
      <c r="H207" s="134" t="str">
        <f>IF(ISODD(ROW()-ROW(startRow)),"", IFERROR(IF(LEN(INDEX(Fixture!$H$1:$H$1140,SMALL(chosenGroupList,(ROW(A185)+1)/2),1))=0,"",INDEX(Fixture!$H$1:$H$1140,SMALL(chosenGroupList,(ROW(A185)+1)/2),1)),""))</f>
        <v/>
      </c>
      <c r="I207" s="135" t="str">
        <f t="shared" si="2"/>
        <v/>
      </c>
      <c r="J207" s="134" t="str">
        <f>IF(ISODD(ROW()-ROW(startRow)),"", IFERROR(IF(LEN(INDEX(Fixture!$J$1:$J$1140,SMALL(chosenGroupList,(ROW(A185)+1)/2),1))=0,"",INDEX(Fixture!$J$1:$J$1140,SMALL(chosenGroupList,(ROW(A185)+1)/2),1)),""))</f>
        <v/>
      </c>
      <c r="K207" s="136" t="str">
        <f>IF(ISODD(ROW()-ROW(startRow)),"", IFERROR(IF(INDEX(Fixture!$K$1:$K$1140,SMALL(chosenGroupList,(ROW(A185)+1)/2),1)=0,"",INDEX(Fixture!$K$1:$K$1140,SMALL(chosenGroupList,(ROW(A185)+1)/2),1)),""))</f>
        <v/>
      </c>
      <c r="L207" s="37"/>
      <c r="M207" s="37"/>
      <c r="N207" s="37"/>
      <c r="O207" s="20"/>
    </row>
    <row r="208" spans="2:15" ht="5.0999999999999996" hidden="1" customHeight="1" x14ac:dyDescent="0.25">
      <c r="B208" s="340"/>
      <c r="C208" s="261" t="str">
        <f>IF(ISODD(ROW()-ROW(startRow)),"", IFERROR(IF(INDEX(Fixture!$C$1:$C$1140,SMALL(chosenGroupList,(ROW(A186)+1)/2),1)=0,"",INDEX(Fixture!$C$1:$C$1140,SMALL(chosenGroupList,(ROW(A186)+1)/2),1)),""))</f>
        <v/>
      </c>
      <c r="D208" s="132" t="str">
        <f>IF(ISODD(ROW()-ROW(startRow)),"", IFERROR(IF(INDEX(Fixture!$E$1:$E$1140,SMALL(chosenGroupList,(ROW(A186)+1)/2),1)=0,"",INDEX(Fixture!$E$1:$E$1140,SMALL(chosenGroupList,(ROW(A186)+1)/2),1)),""))</f>
        <v/>
      </c>
      <c r="E208" s="10"/>
      <c r="F208" s="22"/>
      <c r="G208" s="133" t="str">
        <f>IF(ISODD(ROW()-ROW(startRow)),"", IFERROR(IF(INDEX(Fixture!$G$1:$G$1140,SMALL(chosenGroupList,(ROW(A186)+1)/2),1)=0,"",INDEX(Fixture!$G$1:$G$1140,SMALL(chosenGroupList,(ROW(A186)+1)/2),1)),""))</f>
        <v/>
      </c>
      <c r="H208" s="134" t="str">
        <f>IF(ISODD(ROW()-ROW(startRow)),"", IFERROR(IF(LEN(INDEX(Fixture!$H$1:$H$1140,SMALL(chosenGroupList,(ROW(A186)+1)/2),1))=0,"",INDEX(Fixture!$H$1:$H$1140,SMALL(chosenGroupList,(ROW(A186)+1)/2),1)),""))</f>
        <v/>
      </c>
      <c r="I208" s="135" t="str">
        <f t="shared" si="2"/>
        <v/>
      </c>
      <c r="J208" s="134" t="str">
        <f>IF(ISODD(ROW()-ROW(startRow)),"", IFERROR(IF(LEN(INDEX(Fixture!$J$1:$J$1140,SMALL(chosenGroupList,(ROW(A186)+1)/2),1))=0,"",INDEX(Fixture!$J$1:$J$1140,SMALL(chosenGroupList,(ROW(A186)+1)/2),1)),""))</f>
        <v/>
      </c>
      <c r="K208" s="136" t="str">
        <f>IF(ISODD(ROW()-ROW(startRow)),"", IFERROR(IF(INDEX(Fixture!$K$1:$K$1140,SMALL(chosenGroupList,(ROW(A186)+1)/2),1)=0,"",INDEX(Fixture!$K$1:$K$1140,SMALL(chosenGroupList,(ROW(A186)+1)/2),1)),""))</f>
        <v/>
      </c>
      <c r="L208" s="37"/>
      <c r="M208" s="37"/>
      <c r="N208" s="37"/>
      <c r="O208" s="20"/>
    </row>
    <row r="209" spans="2:15" ht="20.100000000000001" hidden="1" customHeight="1" x14ac:dyDescent="0.25">
      <c r="B209" s="340"/>
      <c r="C209" s="261" t="str">
        <f>IF(ISODD(ROW()-ROW(startRow)),"", IFERROR(IF(INDEX(Fixture!$C$1:$C$1140,SMALL(chosenGroupList,(ROW(A187)+1)/2),1)=0,"",INDEX(Fixture!$C$1:$C$1140,SMALL(chosenGroupList,(ROW(A187)+1)/2),1)),""))</f>
        <v/>
      </c>
      <c r="D209" s="132" t="str">
        <f>IF(ISODD(ROW()-ROW(startRow)),"", IFERROR(IF(INDEX(Fixture!$E$1:$E$1140,SMALL(chosenGroupList,(ROW(A187)+1)/2),1)=0,"",INDEX(Fixture!$E$1:$E$1140,SMALL(chosenGroupList,(ROW(A187)+1)/2),1)),""))</f>
        <v/>
      </c>
      <c r="E209" s="10"/>
      <c r="F209" s="22"/>
      <c r="G209" s="133" t="str">
        <f>IF(ISODD(ROW()-ROW(startRow)),"", IFERROR(IF(INDEX(Fixture!$G$1:$G$1140,SMALL(chosenGroupList,(ROW(A187)+1)/2),1)=0,"",INDEX(Fixture!$G$1:$G$1140,SMALL(chosenGroupList,(ROW(A187)+1)/2),1)),""))</f>
        <v/>
      </c>
      <c r="H209" s="134" t="str">
        <f>IF(ISODD(ROW()-ROW(startRow)),"", IFERROR(IF(LEN(INDEX(Fixture!$H$1:$H$1140,SMALL(chosenGroupList,(ROW(A187)+1)/2),1))=0,"",INDEX(Fixture!$H$1:$H$1140,SMALL(chosenGroupList,(ROW(A187)+1)/2),1)),""))</f>
        <v/>
      </c>
      <c r="I209" s="135" t="str">
        <f t="shared" si="2"/>
        <v/>
      </c>
      <c r="J209" s="134" t="str">
        <f>IF(ISODD(ROW()-ROW(startRow)),"", IFERROR(IF(LEN(INDEX(Fixture!$J$1:$J$1140,SMALL(chosenGroupList,(ROW(A187)+1)/2),1))=0,"",INDEX(Fixture!$J$1:$J$1140,SMALL(chosenGroupList,(ROW(A187)+1)/2),1)),""))</f>
        <v/>
      </c>
      <c r="K209" s="136" t="str">
        <f>IF(ISODD(ROW()-ROW(startRow)),"", IFERROR(IF(INDEX(Fixture!$K$1:$K$1140,SMALL(chosenGroupList,(ROW(A187)+1)/2),1)=0,"",INDEX(Fixture!$K$1:$K$1140,SMALL(chosenGroupList,(ROW(A187)+1)/2),1)),""))</f>
        <v/>
      </c>
      <c r="L209" s="37"/>
      <c r="M209" s="37"/>
      <c r="N209" s="37"/>
      <c r="O209" s="20"/>
    </row>
    <row r="210" spans="2:15" ht="5.0999999999999996" hidden="1" customHeight="1" x14ac:dyDescent="0.25">
      <c r="B210" s="340"/>
      <c r="C210" s="261" t="str">
        <f>IF(ISODD(ROW()-ROW(startRow)),"", IFERROR(IF(INDEX(Fixture!$C$1:$C$1140,SMALL(chosenGroupList,(ROW(A188)+1)/2),1)=0,"",INDEX(Fixture!$C$1:$C$1140,SMALL(chosenGroupList,(ROW(A188)+1)/2),1)),""))</f>
        <v/>
      </c>
      <c r="D210" s="132" t="str">
        <f>IF(ISODD(ROW()-ROW(startRow)),"", IFERROR(IF(INDEX(Fixture!$E$1:$E$1140,SMALL(chosenGroupList,(ROW(A188)+1)/2),1)=0,"",INDEX(Fixture!$E$1:$E$1140,SMALL(chosenGroupList,(ROW(A188)+1)/2),1)),""))</f>
        <v/>
      </c>
      <c r="E210" s="10"/>
      <c r="F210" s="22"/>
      <c r="G210" s="133" t="str">
        <f>IF(ISODD(ROW()-ROW(startRow)),"", IFERROR(IF(INDEX(Fixture!$G$1:$G$1140,SMALL(chosenGroupList,(ROW(A188)+1)/2),1)=0,"",INDEX(Fixture!$G$1:$G$1140,SMALL(chosenGroupList,(ROW(A188)+1)/2),1)),""))</f>
        <v/>
      </c>
      <c r="H210" s="134" t="str">
        <f>IF(ISODD(ROW()-ROW(startRow)),"", IFERROR(IF(LEN(INDEX(Fixture!$H$1:$H$1140,SMALL(chosenGroupList,(ROW(A188)+1)/2),1))=0,"",INDEX(Fixture!$H$1:$H$1140,SMALL(chosenGroupList,(ROW(A188)+1)/2),1)),""))</f>
        <v/>
      </c>
      <c r="I210" s="135" t="str">
        <f t="shared" si="2"/>
        <v/>
      </c>
      <c r="J210" s="134" t="str">
        <f>IF(ISODD(ROW()-ROW(startRow)),"", IFERROR(IF(LEN(INDEX(Fixture!$J$1:$J$1140,SMALL(chosenGroupList,(ROW(A188)+1)/2),1))=0,"",INDEX(Fixture!$J$1:$J$1140,SMALL(chosenGroupList,(ROW(A188)+1)/2),1)),""))</f>
        <v/>
      </c>
      <c r="K210" s="136" t="str">
        <f>IF(ISODD(ROW()-ROW(startRow)),"", IFERROR(IF(INDEX(Fixture!$K$1:$K$1140,SMALL(chosenGroupList,(ROW(A188)+1)/2),1)=0,"",INDEX(Fixture!$K$1:$K$1140,SMALL(chosenGroupList,(ROW(A188)+1)/2),1)),""))</f>
        <v/>
      </c>
      <c r="L210" s="37"/>
      <c r="M210" s="37"/>
      <c r="N210" s="37"/>
      <c r="O210" s="20"/>
    </row>
    <row r="211" spans="2:15" ht="20.100000000000001" hidden="1" customHeight="1" x14ac:dyDescent="0.25">
      <c r="B211" s="340"/>
      <c r="C211" s="261" t="str">
        <f>IF(ISODD(ROW()-ROW(startRow)),"", IFERROR(IF(INDEX(Fixture!$C$1:$C$1140,SMALL(chosenGroupList,(ROW(A189)+1)/2),1)=0,"",INDEX(Fixture!$C$1:$C$1140,SMALL(chosenGroupList,(ROW(A189)+1)/2),1)),""))</f>
        <v/>
      </c>
      <c r="D211" s="132" t="str">
        <f>IF(ISODD(ROW()-ROW(startRow)),"", IFERROR(IF(INDEX(Fixture!$E$1:$E$1140,SMALL(chosenGroupList,(ROW(A189)+1)/2),1)=0,"",INDEX(Fixture!$E$1:$E$1140,SMALL(chosenGroupList,(ROW(A189)+1)/2),1)),""))</f>
        <v/>
      </c>
      <c r="E211" s="10"/>
      <c r="F211" s="22"/>
      <c r="G211" s="133" t="str">
        <f>IF(ISODD(ROW()-ROW(startRow)),"", IFERROR(IF(INDEX(Fixture!$G$1:$G$1140,SMALL(chosenGroupList,(ROW(A189)+1)/2),1)=0,"",INDEX(Fixture!$G$1:$G$1140,SMALL(chosenGroupList,(ROW(A189)+1)/2),1)),""))</f>
        <v/>
      </c>
      <c r="H211" s="134" t="str">
        <f>IF(ISODD(ROW()-ROW(startRow)),"", IFERROR(IF(LEN(INDEX(Fixture!$H$1:$H$1140,SMALL(chosenGroupList,(ROW(A189)+1)/2),1))=0,"",INDEX(Fixture!$H$1:$H$1140,SMALL(chosenGroupList,(ROW(A189)+1)/2),1)),""))</f>
        <v/>
      </c>
      <c r="I211" s="135" t="str">
        <f t="shared" si="2"/>
        <v/>
      </c>
      <c r="J211" s="134" t="str">
        <f>IF(ISODD(ROW()-ROW(startRow)),"", IFERROR(IF(LEN(INDEX(Fixture!$J$1:$J$1140,SMALL(chosenGroupList,(ROW(A189)+1)/2),1))=0,"",INDEX(Fixture!$J$1:$J$1140,SMALL(chosenGroupList,(ROW(A189)+1)/2),1)),""))</f>
        <v/>
      </c>
      <c r="K211" s="136" t="str">
        <f>IF(ISODD(ROW()-ROW(startRow)),"", IFERROR(IF(INDEX(Fixture!$K$1:$K$1140,SMALL(chosenGroupList,(ROW(A189)+1)/2),1)=0,"",INDEX(Fixture!$K$1:$K$1140,SMALL(chosenGroupList,(ROW(A189)+1)/2),1)),""))</f>
        <v/>
      </c>
      <c r="L211" s="37"/>
      <c r="M211" s="37"/>
      <c r="N211" s="37"/>
      <c r="O211" s="20"/>
    </row>
    <row r="212" spans="2:15" ht="5.0999999999999996" hidden="1" customHeight="1" x14ac:dyDescent="0.25">
      <c r="B212" s="340"/>
      <c r="C212" s="261" t="str">
        <f>IF(ISODD(ROW()-ROW(startRow)),"", IFERROR(IF(INDEX(Fixture!$C$1:$C$1140,SMALL(chosenGroupList,(ROW(A190)+1)/2),1)=0,"",INDEX(Fixture!$C$1:$C$1140,SMALL(chosenGroupList,(ROW(A190)+1)/2),1)),""))</f>
        <v/>
      </c>
      <c r="D212" s="132" t="str">
        <f>IF(ISODD(ROW()-ROW(startRow)),"", IFERROR(IF(INDEX(Fixture!$E$1:$E$1140,SMALL(chosenGroupList,(ROW(A190)+1)/2),1)=0,"",INDEX(Fixture!$E$1:$E$1140,SMALL(chosenGroupList,(ROW(A190)+1)/2),1)),""))</f>
        <v/>
      </c>
      <c r="E212" s="10"/>
      <c r="F212" s="22"/>
      <c r="G212" s="133" t="str">
        <f>IF(ISODD(ROW()-ROW(startRow)),"", IFERROR(IF(INDEX(Fixture!$G$1:$G$1140,SMALL(chosenGroupList,(ROW(A190)+1)/2),1)=0,"",INDEX(Fixture!$G$1:$G$1140,SMALL(chosenGroupList,(ROW(A190)+1)/2),1)),""))</f>
        <v/>
      </c>
      <c r="H212" s="134" t="str">
        <f>IF(ISODD(ROW()-ROW(startRow)),"", IFERROR(IF(LEN(INDEX(Fixture!$H$1:$H$1140,SMALL(chosenGroupList,(ROW(A190)+1)/2),1))=0,"",INDEX(Fixture!$H$1:$H$1140,SMALL(chosenGroupList,(ROW(A190)+1)/2),1)),""))</f>
        <v/>
      </c>
      <c r="I212" s="135" t="str">
        <f t="shared" si="2"/>
        <v/>
      </c>
      <c r="J212" s="134" t="str">
        <f>IF(ISODD(ROW()-ROW(startRow)),"", IFERROR(IF(LEN(INDEX(Fixture!$J$1:$J$1140,SMALL(chosenGroupList,(ROW(A190)+1)/2),1))=0,"",INDEX(Fixture!$J$1:$J$1140,SMALL(chosenGroupList,(ROW(A190)+1)/2),1)),""))</f>
        <v/>
      </c>
      <c r="K212" s="136" t="str">
        <f>IF(ISODD(ROW()-ROW(startRow)),"", IFERROR(IF(INDEX(Fixture!$K$1:$K$1140,SMALL(chosenGroupList,(ROW(A190)+1)/2),1)=0,"",INDEX(Fixture!$K$1:$K$1140,SMALL(chosenGroupList,(ROW(A190)+1)/2),1)),""))</f>
        <v/>
      </c>
      <c r="L212" s="37"/>
      <c r="M212" s="37"/>
      <c r="N212" s="37"/>
      <c r="O212" s="20"/>
    </row>
    <row r="213" spans="2:15" ht="20.100000000000001" hidden="1" customHeight="1" x14ac:dyDescent="0.25">
      <c r="B213" s="340"/>
      <c r="C213" s="261" t="str">
        <f>IF(ISODD(ROW()-ROW(startRow)),"", IFERROR(IF(INDEX(Fixture!$C$1:$C$1140,SMALL(chosenGroupList,(ROW(A191)+1)/2),1)=0,"",INDEX(Fixture!$C$1:$C$1140,SMALL(chosenGroupList,(ROW(A191)+1)/2),1)),""))</f>
        <v/>
      </c>
      <c r="D213" s="132" t="str">
        <f>IF(ISODD(ROW()-ROW(startRow)),"", IFERROR(IF(INDEX(Fixture!$E$1:$E$1140,SMALL(chosenGroupList,(ROW(A191)+1)/2),1)=0,"",INDEX(Fixture!$E$1:$E$1140,SMALL(chosenGroupList,(ROW(A191)+1)/2),1)),""))</f>
        <v/>
      </c>
      <c r="E213" s="10"/>
      <c r="F213" s="22"/>
      <c r="G213" s="133" t="str">
        <f>IF(ISODD(ROW()-ROW(startRow)),"", IFERROR(IF(INDEX(Fixture!$G$1:$G$1140,SMALL(chosenGroupList,(ROW(A191)+1)/2),1)=0,"",INDEX(Fixture!$G$1:$G$1140,SMALL(chosenGroupList,(ROW(A191)+1)/2),1)),""))</f>
        <v/>
      </c>
      <c r="H213" s="134" t="str">
        <f>IF(ISODD(ROW()-ROW(startRow)),"", IFERROR(IF(LEN(INDEX(Fixture!$H$1:$H$1140,SMALL(chosenGroupList,(ROW(A191)+1)/2),1))=0,"",INDEX(Fixture!$H$1:$H$1140,SMALL(chosenGroupList,(ROW(A191)+1)/2),1)),""))</f>
        <v/>
      </c>
      <c r="I213" s="135" t="str">
        <f t="shared" si="2"/>
        <v/>
      </c>
      <c r="J213" s="134" t="str">
        <f>IF(ISODD(ROW()-ROW(startRow)),"", IFERROR(IF(LEN(INDEX(Fixture!$J$1:$J$1140,SMALL(chosenGroupList,(ROW(A191)+1)/2),1))=0,"",INDEX(Fixture!$J$1:$J$1140,SMALL(chosenGroupList,(ROW(A191)+1)/2),1)),""))</f>
        <v/>
      </c>
      <c r="K213" s="136" t="str">
        <f>IF(ISODD(ROW()-ROW(startRow)),"", IFERROR(IF(INDEX(Fixture!$K$1:$K$1140,SMALL(chosenGroupList,(ROW(A191)+1)/2),1)=0,"",INDEX(Fixture!$K$1:$K$1140,SMALL(chosenGroupList,(ROW(A191)+1)/2),1)),""))</f>
        <v/>
      </c>
      <c r="L213" s="37"/>
      <c r="M213" s="37"/>
      <c r="N213" s="37"/>
      <c r="O213" s="20"/>
    </row>
    <row r="214" spans="2:15" ht="5.0999999999999996" hidden="1" customHeight="1" x14ac:dyDescent="0.25">
      <c r="B214" s="340"/>
      <c r="C214" s="261" t="str">
        <f>IF(ISODD(ROW()-ROW(startRow)),"", IFERROR(IF(INDEX(Fixture!$C$1:$C$1140,SMALL(chosenGroupList,(ROW(A192)+1)/2),1)=0,"",INDEX(Fixture!$C$1:$C$1140,SMALL(chosenGroupList,(ROW(A192)+1)/2),1)),""))</f>
        <v/>
      </c>
      <c r="D214" s="132" t="str">
        <f>IF(ISODD(ROW()-ROW(startRow)),"", IFERROR(IF(INDEX(Fixture!$E$1:$E$1140,SMALL(chosenGroupList,(ROW(A192)+1)/2),1)=0,"",INDEX(Fixture!$E$1:$E$1140,SMALL(chosenGroupList,(ROW(A192)+1)/2),1)),""))</f>
        <v/>
      </c>
      <c r="E214" s="10"/>
      <c r="F214" s="22"/>
      <c r="G214" s="133" t="str">
        <f>IF(ISODD(ROW()-ROW(startRow)),"", IFERROR(IF(INDEX(Fixture!$G$1:$G$1140,SMALL(chosenGroupList,(ROW(A192)+1)/2),1)=0,"",INDEX(Fixture!$G$1:$G$1140,SMALL(chosenGroupList,(ROW(A192)+1)/2),1)),""))</f>
        <v/>
      </c>
      <c r="H214" s="134" t="str">
        <f>IF(ISODD(ROW()-ROW(startRow)),"", IFERROR(IF(LEN(INDEX(Fixture!$H$1:$H$1140,SMALL(chosenGroupList,(ROW(A192)+1)/2),1))=0,"",INDEX(Fixture!$H$1:$H$1140,SMALL(chosenGroupList,(ROW(A192)+1)/2),1)),""))</f>
        <v/>
      </c>
      <c r="I214" s="135" t="str">
        <f t="shared" si="2"/>
        <v/>
      </c>
      <c r="J214" s="134" t="str">
        <f>IF(ISODD(ROW()-ROW(startRow)),"", IFERROR(IF(LEN(INDEX(Fixture!$J$1:$J$1140,SMALL(chosenGroupList,(ROW(A192)+1)/2),1))=0,"",INDEX(Fixture!$J$1:$J$1140,SMALL(chosenGroupList,(ROW(A192)+1)/2),1)),""))</f>
        <v/>
      </c>
      <c r="K214" s="136" t="str">
        <f>IF(ISODD(ROW()-ROW(startRow)),"", IFERROR(IF(INDEX(Fixture!$K$1:$K$1140,SMALL(chosenGroupList,(ROW(A192)+1)/2),1)=0,"",INDEX(Fixture!$K$1:$K$1140,SMALL(chosenGroupList,(ROW(A192)+1)/2),1)),""))</f>
        <v/>
      </c>
      <c r="L214" s="37"/>
      <c r="M214" s="37"/>
      <c r="N214" s="37"/>
      <c r="O214" s="20"/>
    </row>
    <row r="215" spans="2:15" ht="20.100000000000001" hidden="1" customHeight="1" x14ac:dyDescent="0.25">
      <c r="B215" s="340"/>
      <c r="C215" s="261" t="str">
        <f>IF(ISODD(ROW()-ROW(startRow)),"", IFERROR(IF(INDEX(Fixture!$C$1:$C$1140,SMALL(chosenGroupList,(ROW(A193)+1)/2),1)=0,"",INDEX(Fixture!$C$1:$C$1140,SMALL(chosenGroupList,(ROW(A193)+1)/2),1)),""))</f>
        <v/>
      </c>
      <c r="D215" s="132" t="str">
        <f>IF(ISODD(ROW()-ROW(startRow)),"", IFERROR(IF(INDEX(Fixture!$E$1:$E$1140,SMALL(chosenGroupList,(ROW(A193)+1)/2),1)=0,"",INDEX(Fixture!$E$1:$E$1140,SMALL(chosenGroupList,(ROW(A193)+1)/2),1)),""))</f>
        <v/>
      </c>
      <c r="E215" s="10"/>
      <c r="F215" s="22"/>
      <c r="G215" s="133" t="str">
        <f>IF(ISODD(ROW()-ROW(startRow)),"", IFERROR(IF(INDEX(Fixture!$G$1:$G$1140,SMALL(chosenGroupList,(ROW(A193)+1)/2),1)=0,"",INDEX(Fixture!$G$1:$G$1140,SMALL(chosenGroupList,(ROW(A193)+1)/2),1)),""))</f>
        <v/>
      </c>
      <c r="H215" s="134" t="str">
        <f>IF(ISODD(ROW()-ROW(startRow)),"", IFERROR(IF(LEN(INDEX(Fixture!$H$1:$H$1140,SMALL(chosenGroupList,(ROW(A193)+1)/2),1))=0,"",INDEX(Fixture!$H$1:$H$1140,SMALL(chosenGroupList,(ROW(A193)+1)/2),1)),""))</f>
        <v/>
      </c>
      <c r="I215" s="135" t="str">
        <f t="shared" si="2"/>
        <v/>
      </c>
      <c r="J215" s="134" t="str">
        <f>IF(ISODD(ROW()-ROW(startRow)),"", IFERROR(IF(LEN(INDEX(Fixture!$J$1:$J$1140,SMALL(chosenGroupList,(ROW(A193)+1)/2),1))=0,"",INDEX(Fixture!$J$1:$J$1140,SMALL(chosenGroupList,(ROW(A193)+1)/2),1)),""))</f>
        <v/>
      </c>
      <c r="K215" s="136" t="str">
        <f>IF(ISODD(ROW()-ROW(startRow)),"", IFERROR(IF(INDEX(Fixture!$K$1:$K$1140,SMALL(chosenGroupList,(ROW(A193)+1)/2),1)=0,"",INDEX(Fixture!$K$1:$K$1140,SMALL(chosenGroupList,(ROW(A193)+1)/2),1)),""))</f>
        <v/>
      </c>
      <c r="L215" s="37"/>
      <c r="M215" s="37"/>
      <c r="N215" s="37"/>
      <c r="O215" s="20"/>
    </row>
    <row r="216" spans="2:15" ht="5.0999999999999996" hidden="1" customHeight="1" x14ac:dyDescent="0.25">
      <c r="B216" s="340"/>
      <c r="C216" s="261" t="str">
        <f>IF(ISODD(ROW()-ROW(startRow)),"", IFERROR(IF(INDEX(Fixture!$C$1:$C$1140,SMALL(chosenGroupList,(ROW(A194)+1)/2),1)=0,"",INDEX(Fixture!$C$1:$C$1140,SMALL(chosenGroupList,(ROW(A194)+1)/2),1)),""))</f>
        <v/>
      </c>
      <c r="D216" s="132" t="str">
        <f>IF(ISODD(ROW()-ROW(startRow)),"", IFERROR(IF(INDEX(Fixture!$E$1:$E$1140,SMALL(chosenGroupList,(ROW(A194)+1)/2),1)=0,"",INDEX(Fixture!$E$1:$E$1140,SMALL(chosenGroupList,(ROW(A194)+1)/2),1)),""))</f>
        <v/>
      </c>
      <c r="E216" s="10"/>
      <c r="F216" s="22"/>
      <c r="G216" s="133" t="str">
        <f>IF(ISODD(ROW()-ROW(startRow)),"", IFERROR(IF(INDEX(Fixture!$G$1:$G$1140,SMALL(chosenGroupList,(ROW(A194)+1)/2),1)=0,"",INDEX(Fixture!$G$1:$G$1140,SMALL(chosenGroupList,(ROW(A194)+1)/2),1)),""))</f>
        <v/>
      </c>
      <c r="H216" s="134" t="str">
        <f>IF(ISODD(ROW()-ROW(startRow)),"", IFERROR(IF(LEN(INDEX(Fixture!$H$1:$H$1140,SMALL(chosenGroupList,(ROW(A194)+1)/2),1))=0,"",INDEX(Fixture!$H$1:$H$1140,SMALL(chosenGroupList,(ROW(A194)+1)/2),1)),""))</f>
        <v/>
      </c>
      <c r="I216" s="135" t="str">
        <f t="shared" ref="I216:I279" si="3">IF(LEN(G216)&gt;0,"-","")</f>
        <v/>
      </c>
      <c r="J216" s="134" t="str">
        <f>IF(ISODD(ROW()-ROW(startRow)),"", IFERROR(IF(LEN(INDEX(Fixture!$J$1:$J$1140,SMALL(chosenGroupList,(ROW(A194)+1)/2),1))=0,"",INDEX(Fixture!$J$1:$J$1140,SMALL(chosenGroupList,(ROW(A194)+1)/2),1)),""))</f>
        <v/>
      </c>
      <c r="K216" s="136" t="str">
        <f>IF(ISODD(ROW()-ROW(startRow)),"", IFERROR(IF(INDEX(Fixture!$K$1:$K$1140,SMALL(chosenGroupList,(ROW(A194)+1)/2),1)=0,"",INDEX(Fixture!$K$1:$K$1140,SMALL(chosenGroupList,(ROW(A194)+1)/2),1)),""))</f>
        <v/>
      </c>
      <c r="L216" s="37"/>
      <c r="M216" s="37"/>
      <c r="N216" s="37"/>
      <c r="O216" s="20"/>
    </row>
    <row r="217" spans="2:15" ht="20.100000000000001" hidden="1" customHeight="1" x14ac:dyDescent="0.25">
      <c r="B217" s="340"/>
      <c r="C217" s="261" t="str">
        <f>IF(ISODD(ROW()-ROW(startRow)),"", IFERROR(IF(INDEX(Fixture!$C$1:$C$1140,SMALL(chosenGroupList,(ROW(A195)+1)/2),1)=0,"",INDEX(Fixture!$C$1:$C$1140,SMALL(chosenGroupList,(ROW(A195)+1)/2),1)),""))</f>
        <v/>
      </c>
      <c r="D217" s="132" t="str">
        <f>IF(ISODD(ROW()-ROW(startRow)),"", IFERROR(IF(INDEX(Fixture!$E$1:$E$1140,SMALL(chosenGroupList,(ROW(A195)+1)/2),1)=0,"",INDEX(Fixture!$E$1:$E$1140,SMALL(chosenGroupList,(ROW(A195)+1)/2),1)),""))</f>
        <v/>
      </c>
      <c r="E217" s="10"/>
      <c r="F217" s="22"/>
      <c r="G217" s="133" t="str">
        <f>IF(ISODD(ROW()-ROW(startRow)),"", IFERROR(IF(INDEX(Fixture!$G$1:$G$1140,SMALL(chosenGroupList,(ROW(A195)+1)/2),1)=0,"",INDEX(Fixture!$G$1:$G$1140,SMALL(chosenGroupList,(ROW(A195)+1)/2),1)),""))</f>
        <v/>
      </c>
      <c r="H217" s="134" t="str">
        <f>IF(ISODD(ROW()-ROW(startRow)),"", IFERROR(IF(LEN(INDEX(Fixture!$H$1:$H$1140,SMALL(chosenGroupList,(ROW(A195)+1)/2),1))=0,"",INDEX(Fixture!$H$1:$H$1140,SMALL(chosenGroupList,(ROW(A195)+1)/2),1)),""))</f>
        <v/>
      </c>
      <c r="I217" s="135" t="str">
        <f t="shared" si="3"/>
        <v/>
      </c>
      <c r="J217" s="134" t="str">
        <f>IF(ISODD(ROW()-ROW(startRow)),"", IFERROR(IF(LEN(INDEX(Fixture!$J$1:$J$1140,SMALL(chosenGroupList,(ROW(A195)+1)/2),1))=0,"",INDEX(Fixture!$J$1:$J$1140,SMALL(chosenGroupList,(ROW(A195)+1)/2),1)),""))</f>
        <v/>
      </c>
      <c r="K217" s="136" t="str">
        <f>IF(ISODD(ROW()-ROW(startRow)),"", IFERROR(IF(INDEX(Fixture!$K$1:$K$1140,SMALL(chosenGroupList,(ROW(A195)+1)/2),1)=0,"",INDEX(Fixture!$K$1:$K$1140,SMALL(chosenGroupList,(ROW(A195)+1)/2),1)),""))</f>
        <v/>
      </c>
      <c r="L217" s="37"/>
      <c r="M217" s="37"/>
      <c r="N217" s="37"/>
      <c r="O217" s="20"/>
    </row>
    <row r="218" spans="2:15" ht="5.0999999999999996" hidden="1" customHeight="1" x14ac:dyDescent="0.25">
      <c r="B218" s="340"/>
      <c r="C218" s="261" t="str">
        <f>IF(ISODD(ROW()-ROW(startRow)),"", IFERROR(IF(INDEX(Fixture!$C$1:$C$1140,SMALL(chosenGroupList,(ROW(A196)+1)/2),1)=0,"",INDEX(Fixture!$C$1:$C$1140,SMALL(chosenGroupList,(ROW(A196)+1)/2),1)),""))</f>
        <v/>
      </c>
      <c r="D218" s="132" t="str">
        <f>IF(ISODD(ROW()-ROW(startRow)),"", IFERROR(IF(INDEX(Fixture!$E$1:$E$1140,SMALL(chosenGroupList,(ROW(A196)+1)/2),1)=0,"",INDEX(Fixture!$E$1:$E$1140,SMALL(chosenGroupList,(ROW(A196)+1)/2),1)),""))</f>
        <v/>
      </c>
      <c r="E218" s="10"/>
      <c r="F218" s="22"/>
      <c r="G218" s="133" t="str">
        <f>IF(ISODD(ROW()-ROW(startRow)),"", IFERROR(IF(INDEX(Fixture!$G$1:$G$1140,SMALL(chosenGroupList,(ROW(A196)+1)/2),1)=0,"",INDEX(Fixture!$G$1:$G$1140,SMALL(chosenGroupList,(ROW(A196)+1)/2),1)),""))</f>
        <v/>
      </c>
      <c r="H218" s="134" t="str">
        <f>IF(ISODD(ROW()-ROW(startRow)),"", IFERROR(IF(LEN(INDEX(Fixture!$H$1:$H$1140,SMALL(chosenGroupList,(ROW(A196)+1)/2),1))=0,"",INDEX(Fixture!$H$1:$H$1140,SMALL(chosenGroupList,(ROW(A196)+1)/2),1)),""))</f>
        <v/>
      </c>
      <c r="I218" s="135" t="str">
        <f t="shared" si="3"/>
        <v/>
      </c>
      <c r="J218" s="134" t="str">
        <f>IF(ISODD(ROW()-ROW(startRow)),"", IFERROR(IF(LEN(INDEX(Fixture!$J$1:$J$1140,SMALL(chosenGroupList,(ROW(A196)+1)/2),1))=0,"",INDEX(Fixture!$J$1:$J$1140,SMALL(chosenGroupList,(ROW(A196)+1)/2),1)),""))</f>
        <v/>
      </c>
      <c r="K218" s="136" t="str">
        <f>IF(ISODD(ROW()-ROW(startRow)),"", IFERROR(IF(INDEX(Fixture!$K$1:$K$1140,SMALL(chosenGroupList,(ROW(A196)+1)/2),1)=0,"",INDEX(Fixture!$K$1:$K$1140,SMALL(chosenGroupList,(ROW(A196)+1)/2),1)),""))</f>
        <v/>
      </c>
      <c r="L218" s="37"/>
      <c r="M218" s="37"/>
      <c r="N218" s="37"/>
      <c r="O218" s="20"/>
    </row>
    <row r="219" spans="2:15" ht="20.100000000000001" hidden="1" customHeight="1" x14ac:dyDescent="0.25">
      <c r="B219" s="340"/>
      <c r="C219" s="261" t="str">
        <f>IF(ISODD(ROW()-ROW(startRow)),"", IFERROR(IF(INDEX(Fixture!$C$1:$C$1140,SMALL(chosenGroupList,(ROW(A197)+1)/2),1)=0,"",INDEX(Fixture!$C$1:$C$1140,SMALL(chosenGroupList,(ROW(A197)+1)/2),1)),""))</f>
        <v/>
      </c>
      <c r="D219" s="132" t="str">
        <f>IF(ISODD(ROW()-ROW(startRow)),"", IFERROR(IF(INDEX(Fixture!$E$1:$E$1140,SMALL(chosenGroupList,(ROW(A197)+1)/2),1)=0,"",INDEX(Fixture!$E$1:$E$1140,SMALL(chosenGroupList,(ROW(A197)+1)/2),1)),""))</f>
        <v/>
      </c>
      <c r="E219" s="10"/>
      <c r="F219" s="22"/>
      <c r="G219" s="133" t="str">
        <f>IF(ISODD(ROW()-ROW(startRow)),"", IFERROR(IF(INDEX(Fixture!$G$1:$G$1140,SMALL(chosenGroupList,(ROW(A197)+1)/2),1)=0,"",INDEX(Fixture!$G$1:$G$1140,SMALL(chosenGroupList,(ROW(A197)+1)/2),1)),""))</f>
        <v/>
      </c>
      <c r="H219" s="134" t="str">
        <f>IF(ISODD(ROW()-ROW(startRow)),"", IFERROR(IF(LEN(INDEX(Fixture!$H$1:$H$1140,SMALL(chosenGroupList,(ROW(A197)+1)/2),1))=0,"",INDEX(Fixture!$H$1:$H$1140,SMALL(chosenGroupList,(ROW(A197)+1)/2),1)),""))</f>
        <v/>
      </c>
      <c r="I219" s="135" t="str">
        <f t="shared" si="3"/>
        <v/>
      </c>
      <c r="J219" s="134" t="str">
        <f>IF(ISODD(ROW()-ROW(startRow)),"", IFERROR(IF(LEN(INDEX(Fixture!$J$1:$J$1140,SMALL(chosenGroupList,(ROW(A197)+1)/2),1))=0,"",INDEX(Fixture!$J$1:$J$1140,SMALL(chosenGroupList,(ROW(A197)+1)/2),1)),""))</f>
        <v/>
      </c>
      <c r="K219" s="136" t="str">
        <f>IF(ISODD(ROW()-ROW(startRow)),"", IFERROR(IF(INDEX(Fixture!$K$1:$K$1140,SMALL(chosenGroupList,(ROW(A197)+1)/2),1)=0,"",INDEX(Fixture!$K$1:$K$1140,SMALL(chosenGroupList,(ROW(A197)+1)/2),1)),""))</f>
        <v/>
      </c>
      <c r="L219" s="37"/>
      <c r="M219" s="37"/>
      <c r="N219" s="37"/>
      <c r="O219" s="20"/>
    </row>
    <row r="220" spans="2:15" ht="5.0999999999999996" hidden="1" customHeight="1" x14ac:dyDescent="0.25">
      <c r="B220" s="340"/>
      <c r="C220" s="261" t="str">
        <f>IF(ISODD(ROW()-ROW(startRow)),"", IFERROR(IF(INDEX(Fixture!$C$1:$C$1140,SMALL(chosenGroupList,(ROW(A198)+1)/2),1)=0,"",INDEX(Fixture!$C$1:$C$1140,SMALL(chosenGroupList,(ROW(A198)+1)/2),1)),""))</f>
        <v/>
      </c>
      <c r="D220" s="132" t="str">
        <f>IF(ISODD(ROW()-ROW(startRow)),"", IFERROR(IF(INDEX(Fixture!$E$1:$E$1140,SMALL(chosenGroupList,(ROW(A198)+1)/2),1)=0,"",INDEX(Fixture!$E$1:$E$1140,SMALL(chosenGroupList,(ROW(A198)+1)/2),1)),""))</f>
        <v/>
      </c>
      <c r="E220" s="10"/>
      <c r="F220" s="22"/>
      <c r="G220" s="133" t="str">
        <f>IF(ISODD(ROW()-ROW(startRow)),"", IFERROR(IF(INDEX(Fixture!$G$1:$G$1140,SMALL(chosenGroupList,(ROW(A198)+1)/2),1)=0,"",INDEX(Fixture!$G$1:$G$1140,SMALL(chosenGroupList,(ROW(A198)+1)/2),1)),""))</f>
        <v/>
      </c>
      <c r="H220" s="134" t="str">
        <f>IF(ISODD(ROW()-ROW(startRow)),"", IFERROR(IF(LEN(INDEX(Fixture!$H$1:$H$1140,SMALL(chosenGroupList,(ROW(A198)+1)/2),1))=0,"",INDEX(Fixture!$H$1:$H$1140,SMALL(chosenGroupList,(ROW(A198)+1)/2),1)),""))</f>
        <v/>
      </c>
      <c r="I220" s="135" t="str">
        <f t="shared" si="3"/>
        <v/>
      </c>
      <c r="J220" s="134" t="str">
        <f>IF(ISODD(ROW()-ROW(startRow)),"", IFERROR(IF(LEN(INDEX(Fixture!$J$1:$J$1140,SMALL(chosenGroupList,(ROW(A198)+1)/2),1))=0,"",INDEX(Fixture!$J$1:$J$1140,SMALL(chosenGroupList,(ROW(A198)+1)/2),1)),""))</f>
        <v/>
      </c>
      <c r="K220" s="136" t="str">
        <f>IF(ISODD(ROW()-ROW(startRow)),"", IFERROR(IF(INDEX(Fixture!$K$1:$K$1140,SMALL(chosenGroupList,(ROW(A198)+1)/2),1)=0,"",INDEX(Fixture!$K$1:$K$1140,SMALL(chosenGroupList,(ROW(A198)+1)/2),1)),""))</f>
        <v/>
      </c>
      <c r="L220" s="37"/>
      <c r="M220" s="37"/>
      <c r="N220" s="37"/>
      <c r="O220" s="20"/>
    </row>
    <row r="221" spans="2:15" ht="20.100000000000001" hidden="1" customHeight="1" x14ac:dyDescent="0.25">
      <c r="B221" s="340"/>
      <c r="C221" s="261" t="str">
        <f>IF(ISODD(ROW()-ROW(startRow)),"", IFERROR(IF(INDEX(Fixture!$C$1:$C$1140,SMALL(chosenGroupList,(ROW(A199)+1)/2),1)=0,"",INDEX(Fixture!$C$1:$C$1140,SMALL(chosenGroupList,(ROW(A199)+1)/2),1)),""))</f>
        <v/>
      </c>
      <c r="D221" s="132" t="str">
        <f>IF(ISODD(ROW()-ROW(startRow)),"", IFERROR(IF(INDEX(Fixture!$E$1:$E$1140,SMALL(chosenGroupList,(ROW(A199)+1)/2),1)=0,"",INDEX(Fixture!$E$1:$E$1140,SMALL(chosenGroupList,(ROW(A199)+1)/2),1)),""))</f>
        <v/>
      </c>
      <c r="E221" s="10"/>
      <c r="F221" s="22"/>
      <c r="G221" s="133" t="str">
        <f>IF(ISODD(ROW()-ROW(startRow)),"", IFERROR(IF(INDEX(Fixture!$G$1:$G$1140,SMALL(chosenGroupList,(ROW(A199)+1)/2),1)=0,"",INDEX(Fixture!$G$1:$G$1140,SMALL(chosenGroupList,(ROW(A199)+1)/2),1)),""))</f>
        <v/>
      </c>
      <c r="H221" s="134" t="str">
        <f>IF(ISODD(ROW()-ROW(startRow)),"", IFERROR(IF(LEN(INDEX(Fixture!$H$1:$H$1140,SMALL(chosenGroupList,(ROW(A199)+1)/2),1))=0,"",INDEX(Fixture!$H$1:$H$1140,SMALL(chosenGroupList,(ROW(A199)+1)/2),1)),""))</f>
        <v/>
      </c>
      <c r="I221" s="135" t="str">
        <f t="shared" si="3"/>
        <v/>
      </c>
      <c r="J221" s="134" t="str">
        <f>IF(ISODD(ROW()-ROW(startRow)),"", IFERROR(IF(LEN(INDEX(Fixture!$J$1:$J$1140,SMALL(chosenGroupList,(ROW(A199)+1)/2),1))=0,"",INDEX(Fixture!$J$1:$J$1140,SMALL(chosenGroupList,(ROW(A199)+1)/2),1)),""))</f>
        <v/>
      </c>
      <c r="K221" s="136" t="str">
        <f>IF(ISODD(ROW()-ROW(startRow)),"", IFERROR(IF(INDEX(Fixture!$K$1:$K$1140,SMALL(chosenGroupList,(ROW(A199)+1)/2),1)=0,"",INDEX(Fixture!$K$1:$K$1140,SMALL(chosenGroupList,(ROW(A199)+1)/2),1)),""))</f>
        <v/>
      </c>
      <c r="L221" s="37"/>
      <c r="M221" s="37"/>
      <c r="N221" s="37"/>
      <c r="O221" s="20"/>
    </row>
    <row r="222" spans="2:15" ht="5.0999999999999996" hidden="1" customHeight="1" x14ac:dyDescent="0.25">
      <c r="B222" s="340"/>
      <c r="C222" s="261" t="str">
        <f>IF(ISODD(ROW()-ROW(startRow)),"", IFERROR(IF(INDEX(Fixture!$C$1:$C$1140,SMALL(chosenGroupList,(ROW(A200)+1)/2),1)=0,"",INDEX(Fixture!$C$1:$C$1140,SMALL(chosenGroupList,(ROW(A200)+1)/2),1)),""))</f>
        <v/>
      </c>
      <c r="D222" s="132" t="str">
        <f>IF(ISODD(ROW()-ROW(startRow)),"", IFERROR(IF(INDEX(Fixture!$E$1:$E$1140,SMALL(chosenGroupList,(ROW(A200)+1)/2),1)=0,"",INDEX(Fixture!$E$1:$E$1140,SMALL(chosenGroupList,(ROW(A200)+1)/2),1)),""))</f>
        <v/>
      </c>
      <c r="E222" s="10"/>
      <c r="F222" s="22"/>
      <c r="G222" s="133" t="str">
        <f>IF(ISODD(ROW()-ROW(startRow)),"", IFERROR(IF(INDEX(Fixture!$G$1:$G$1140,SMALL(chosenGroupList,(ROW(A200)+1)/2),1)=0,"",INDEX(Fixture!$G$1:$G$1140,SMALL(chosenGroupList,(ROW(A200)+1)/2),1)),""))</f>
        <v/>
      </c>
      <c r="H222" s="134" t="str">
        <f>IF(ISODD(ROW()-ROW(startRow)),"", IFERROR(IF(LEN(INDEX(Fixture!$H$1:$H$1140,SMALL(chosenGroupList,(ROW(A200)+1)/2),1))=0,"",INDEX(Fixture!$H$1:$H$1140,SMALL(chosenGroupList,(ROW(A200)+1)/2),1)),""))</f>
        <v/>
      </c>
      <c r="I222" s="135" t="str">
        <f t="shared" si="3"/>
        <v/>
      </c>
      <c r="J222" s="134" t="str">
        <f>IF(ISODD(ROW()-ROW(startRow)),"", IFERROR(IF(LEN(INDEX(Fixture!$J$1:$J$1140,SMALL(chosenGroupList,(ROW(A200)+1)/2),1))=0,"",INDEX(Fixture!$J$1:$J$1140,SMALL(chosenGroupList,(ROW(A200)+1)/2),1)),""))</f>
        <v/>
      </c>
      <c r="K222" s="136" t="str">
        <f>IF(ISODD(ROW()-ROW(startRow)),"", IFERROR(IF(INDEX(Fixture!$K$1:$K$1140,SMALL(chosenGroupList,(ROW(A200)+1)/2),1)=0,"",INDEX(Fixture!$K$1:$K$1140,SMALL(chosenGroupList,(ROW(A200)+1)/2),1)),""))</f>
        <v/>
      </c>
      <c r="L222" s="37"/>
      <c r="M222" s="37"/>
      <c r="N222" s="37"/>
      <c r="O222" s="20"/>
    </row>
    <row r="223" spans="2:15" ht="20.100000000000001" hidden="1" customHeight="1" x14ac:dyDescent="0.25">
      <c r="B223" s="340"/>
      <c r="C223" s="261" t="str">
        <f>IF(ISODD(ROW()-ROW(startRow)),"", IFERROR(IF(INDEX(Fixture!$C$1:$C$1140,SMALL(chosenGroupList,(ROW(A201)+1)/2),1)=0,"",INDEX(Fixture!$C$1:$C$1140,SMALL(chosenGroupList,(ROW(A201)+1)/2),1)),""))</f>
        <v/>
      </c>
      <c r="D223" s="132" t="str">
        <f>IF(ISODD(ROW()-ROW(startRow)),"", IFERROR(IF(INDEX(Fixture!$E$1:$E$1140,SMALL(chosenGroupList,(ROW(A201)+1)/2),1)=0,"",INDEX(Fixture!$E$1:$E$1140,SMALL(chosenGroupList,(ROW(A201)+1)/2),1)),""))</f>
        <v/>
      </c>
      <c r="E223" s="10"/>
      <c r="F223" s="22"/>
      <c r="G223" s="133" t="str">
        <f>IF(ISODD(ROW()-ROW(startRow)),"", IFERROR(IF(INDEX(Fixture!$G$1:$G$1140,SMALL(chosenGroupList,(ROW(A201)+1)/2),1)=0,"",INDEX(Fixture!$G$1:$G$1140,SMALL(chosenGroupList,(ROW(A201)+1)/2),1)),""))</f>
        <v/>
      </c>
      <c r="H223" s="134" t="str">
        <f>IF(ISODD(ROW()-ROW(startRow)),"", IFERROR(IF(LEN(INDEX(Fixture!$H$1:$H$1140,SMALL(chosenGroupList,(ROW(A201)+1)/2),1))=0,"",INDEX(Fixture!$H$1:$H$1140,SMALL(chosenGroupList,(ROW(A201)+1)/2),1)),""))</f>
        <v/>
      </c>
      <c r="I223" s="135" t="str">
        <f t="shared" si="3"/>
        <v/>
      </c>
      <c r="J223" s="134" t="str">
        <f>IF(ISODD(ROW()-ROW(startRow)),"", IFERROR(IF(LEN(INDEX(Fixture!$J$1:$J$1140,SMALL(chosenGroupList,(ROW(A201)+1)/2),1))=0,"",INDEX(Fixture!$J$1:$J$1140,SMALL(chosenGroupList,(ROW(A201)+1)/2),1)),""))</f>
        <v/>
      </c>
      <c r="K223" s="136" t="str">
        <f>IF(ISODD(ROW()-ROW(startRow)),"", IFERROR(IF(INDEX(Fixture!$K$1:$K$1140,SMALL(chosenGroupList,(ROW(A201)+1)/2),1)=0,"",INDEX(Fixture!$K$1:$K$1140,SMALL(chosenGroupList,(ROW(A201)+1)/2),1)),""))</f>
        <v/>
      </c>
      <c r="L223" s="37"/>
      <c r="M223" s="37"/>
      <c r="N223" s="37"/>
      <c r="O223" s="20"/>
    </row>
    <row r="224" spans="2:15" ht="5.0999999999999996" hidden="1" customHeight="1" x14ac:dyDescent="0.25">
      <c r="B224" s="340"/>
      <c r="C224" s="261" t="str">
        <f>IF(ISODD(ROW()-ROW(startRow)),"", IFERROR(IF(INDEX(Fixture!$C$1:$C$1140,SMALL(chosenGroupList,(ROW(A202)+1)/2),1)=0,"",INDEX(Fixture!$C$1:$C$1140,SMALL(chosenGroupList,(ROW(A202)+1)/2),1)),""))</f>
        <v/>
      </c>
      <c r="D224" s="132" t="str">
        <f>IF(ISODD(ROW()-ROW(startRow)),"", IFERROR(IF(INDEX(Fixture!$E$1:$E$1140,SMALL(chosenGroupList,(ROW(A202)+1)/2),1)=0,"",INDEX(Fixture!$E$1:$E$1140,SMALL(chosenGroupList,(ROW(A202)+1)/2),1)),""))</f>
        <v/>
      </c>
      <c r="E224" s="10"/>
      <c r="F224" s="22"/>
      <c r="G224" s="133" t="str">
        <f>IF(ISODD(ROW()-ROW(startRow)),"", IFERROR(IF(INDEX(Fixture!$G$1:$G$1140,SMALL(chosenGroupList,(ROW(A202)+1)/2),1)=0,"",INDEX(Fixture!$G$1:$G$1140,SMALL(chosenGroupList,(ROW(A202)+1)/2),1)),""))</f>
        <v/>
      </c>
      <c r="H224" s="134" t="str">
        <f>IF(ISODD(ROW()-ROW(startRow)),"", IFERROR(IF(LEN(INDEX(Fixture!$H$1:$H$1140,SMALL(chosenGroupList,(ROW(A202)+1)/2),1))=0,"",INDEX(Fixture!$H$1:$H$1140,SMALL(chosenGroupList,(ROW(A202)+1)/2),1)),""))</f>
        <v/>
      </c>
      <c r="I224" s="135" t="str">
        <f t="shared" si="3"/>
        <v/>
      </c>
      <c r="J224" s="134" t="str">
        <f>IF(ISODD(ROW()-ROW(startRow)),"", IFERROR(IF(LEN(INDEX(Fixture!$J$1:$J$1140,SMALL(chosenGroupList,(ROW(A202)+1)/2),1))=0,"",INDEX(Fixture!$J$1:$J$1140,SMALL(chosenGroupList,(ROW(A202)+1)/2),1)),""))</f>
        <v/>
      </c>
      <c r="K224" s="136" t="str">
        <f>IF(ISODD(ROW()-ROW(startRow)),"", IFERROR(IF(INDEX(Fixture!$K$1:$K$1140,SMALL(chosenGroupList,(ROW(A202)+1)/2),1)=0,"",INDEX(Fixture!$K$1:$K$1140,SMALL(chosenGroupList,(ROW(A202)+1)/2),1)),""))</f>
        <v/>
      </c>
      <c r="L224" s="37"/>
      <c r="M224" s="37"/>
      <c r="N224" s="37"/>
      <c r="O224" s="20"/>
    </row>
    <row r="225" spans="2:15" ht="20.100000000000001" hidden="1" customHeight="1" x14ac:dyDescent="0.25">
      <c r="B225" s="340"/>
      <c r="C225" s="261" t="str">
        <f>IF(ISODD(ROW()-ROW(startRow)),"", IFERROR(IF(INDEX(Fixture!$C$1:$C$1140,SMALL(chosenGroupList,(ROW(A203)+1)/2),1)=0,"",INDEX(Fixture!$C$1:$C$1140,SMALL(chosenGroupList,(ROW(A203)+1)/2),1)),""))</f>
        <v/>
      </c>
      <c r="D225" s="132" t="str">
        <f>IF(ISODD(ROW()-ROW(startRow)),"", IFERROR(IF(INDEX(Fixture!$E$1:$E$1140,SMALL(chosenGroupList,(ROW(A203)+1)/2),1)=0,"",INDEX(Fixture!$E$1:$E$1140,SMALL(chosenGroupList,(ROW(A203)+1)/2),1)),""))</f>
        <v/>
      </c>
      <c r="E225" s="10"/>
      <c r="F225" s="22"/>
      <c r="G225" s="133" t="str">
        <f>IF(ISODD(ROW()-ROW(startRow)),"", IFERROR(IF(INDEX(Fixture!$G$1:$G$1140,SMALL(chosenGroupList,(ROW(A203)+1)/2),1)=0,"",INDEX(Fixture!$G$1:$G$1140,SMALL(chosenGroupList,(ROW(A203)+1)/2),1)),""))</f>
        <v/>
      </c>
      <c r="H225" s="134" t="str">
        <f>IF(ISODD(ROW()-ROW(startRow)),"", IFERROR(IF(LEN(INDEX(Fixture!$H$1:$H$1140,SMALL(chosenGroupList,(ROW(A203)+1)/2),1))=0,"",INDEX(Fixture!$H$1:$H$1140,SMALL(chosenGroupList,(ROW(A203)+1)/2),1)),""))</f>
        <v/>
      </c>
      <c r="I225" s="135" t="str">
        <f t="shared" si="3"/>
        <v/>
      </c>
      <c r="J225" s="134" t="str">
        <f>IF(ISODD(ROW()-ROW(startRow)),"", IFERROR(IF(LEN(INDEX(Fixture!$J$1:$J$1140,SMALL(chosenGroupList,(ROW(A203)+1)/2),1))=0,"",INDEX(Fixture!$J$1:$J$1140,SMALL(chosenGroupList,(ROW(A203)+1)/2),1)),""))</f>
        <v/>
      </c>
      <c r="K225" s="136" t="str">
        <f>IF(ISODD(ROW()-ROW(startRow)),"", IFERROR(IF(INDEX(Fixture!$K$1:$K$1140,SMALL(chosenGroupList,(ROW(A203)+1)/2),1)=0,"",INDEX(Fixture!$K$1:$K$1140,SMALL(chosenGroupList,(ROW(A203)+1)/2),1)),""))</f>
        <v/>
      </c>
      <c r="L225" s="37"/>
      <c r="M225" s="37"/>
      <c r="N225" s="37"/>
      <c r="O225" s="20"/>
    </row>
    <row r="226" spans="2:15" ht="5.0999999999999996" hidden="1" customHeight="1" x14ac:dyDescent="0.25">
      <c r="B226" s="340"/>
      <c r="C226" s="261" t="str">
        <f>IF(ISODD(ROW()-ROW(startRow)),"", IFERROR(IF(INDEX(Fixture!$C$1:$C$1140,SMALL(chosenGroupList,(ROW(A204)+1)/2),1)=0,"",INDEX(Fixture!$C$1:$C$1140,SMALL(chosenGroupList,(ROW(A204)+1)/2),1)),""))</f>
        <v/>
      </c>
      <c r="D226" s="132" t="str">
        <f>IF(ISODD(ROW()-ROW(startRow)),"", IFERROR(IF(INDEX(Fixture!$E$1:$E$1140,SMALL(chosenGroupList,(ROW(A204)+1)/2),1)=0,"",INDEX(Fixture!$E$1:$E$1140,SMALL(chosenGroupList,(ROW(A204)+1)/2),1)),""))</f>
        <v/>
      </c>
      <c r="E226" s="10"/>
      <c r="F226" s="22"/>
      <c r="G226" s="133" t="str">
        <f>IF(ISODD(ROW()-ROW(startRow)),"", IFERROR(IF(INDEX(Fixture!$G$1:$G$1140,SMALL(chosenGroupList,(ROW(A204)+1)/2),1)=0,"",INDEX(Fixture!$G$1:$G$1140,SMALL(chosenGroupList,(ROW(A204)+1)/2),1)),""))</f>
        <v/>
      </c>
      <c r="H226" s="134" t="str">
        <f>IF(ISODD(ROW()-ROW(startRow)),"", IFERROR(IF(LEN(INDEX(Fixture!$H$1:$H$1140,SMALL(chosenGroupList,(ROW(A204)+1)/2),1))=0,"",INDEX(Fixture!$H$1:$H$1140,SMALL(chosenGroupList,(ROW(A204)+1)/2),1)),""))</f>
        <v/>
      </c>
      <c r="I226" s="135" t="str">
        <f t="shared" si="3"/>
        <v/>
      </c>
      <c r="J226" s="134" t="str">
        <f>IF(ISODD(ROW()-ROW(startRow)),"", IFERROR(IF(LEN(INDEX(Fixture!$J$1:$J$1140,SMALL(chosenGroupList,(ROW(A204)+1)/2),1))=0,"",INDEX(Fixture!$J$1:$J$1140,SMALL(chosenGroupList,(ROW(A204)+1)/2),1)),""))</f>
        <v/>
      </c>
      <c r="K226" s="136" t="str">
        <f>IF(ISODD(ROW()-ROW(startRow)),"", IFERROR(IF(INDEX(Fixture!$K$1:$K$1140,SMALL(chosenGroupList,(ROW(A204)+1)/2),1)=0,"",INDEX(Fixture!$K$1:$K$1140,SMALL(chosenGroupList,(ROW(A204)+1)/2),1)),""))</f>
        <v/>
      </c>
      <c r="L226" s="37"/>
      <c r="M226" s="37"/>
      <c r="N226" s="37"/>
      <c r="O226" s="20"/>
    </row>
    <row r="227" spans="2:15" ht="20.100000000000001" hidden="1" customHeight="1" x14ac:dyDescent="0.25">
      <c r="B227" s="340"/>
      <c r="C227" s="261" t="str">
        <f>IF(ISODD(ROW()-ROW(startRow)),"", IFERROR(IF(INDEX(Fixture!$C$1:$C$1140,SMALL(chosenGroupList,(ROW(A205)+1)/2),1)=0,"",INDEX(Fixture!$C$1:$C$1140,SMALL(chosenGroupList,(ROW(A205)+1)/2),1)),""))</f>
        <v/>
      </c>
      <c r="D227" s="132" t="str">
        <f>IF(ISODD(ROW()-ROW(startRow)),"", IFERROR(IF(INDEX(Fixture!$E$1:$E$1140,SMALL(chosenGroupList,(ROW(A205)+1)/2),1)=0,"",INDEX(Fixture!$E$1:$E$1140,SMALL(chosenGroupList,(ROW(A205)+1)/2),1)),""))</f>
        <v/>
      </c>
      <c r="E227" s="10"/>
      <c r="F227" s="22"/>
      <c r="G227" s="133" t="str">
        <f>IF(ISODD(ROW()-ROW(startRow)),"", IFERROR(IF(INDEX(Fixture!$G$1:$G$1140,SMALL(chosenGroupList,(ROW(A205)+1)/2),1)=0,"",INDEX(Fixture!$G$1:$G$1140,SMALL(chosenGroupList,(ROW(A205)+1)/2),1)),""))</f>
        <v/>
      </c>
      <c r="H227" s="134" t="str">
        <f>IF(ISODD(ROW()-ROW(startRow)),"", IFERROR(IF(LEN(INDEX(Fixture!$H$1:$H$1140,SMALL(chosenGroupList,(ROW(A205)+1)/2),1))=0,"",INDEX(Fixture!$H$1:$H$1140,SMALL(chosenGroupList,(ROW(A205)+1)/2),1)),""))</f>
        <v/>
      </c>
      <c r="I227" s="135" t="str">
        <f t="shared" si="3"/>
        <v/>
      </c>
      <c r="J227" s="134" t="str">
        <f>IF(ISODD(ROW()-ROW(startRow)),"", IFERROR(IF(LEN(INDEX(Fixture!$J$1:$J$1140,SMALL(chosenGroupList,(ROW(A205)+1)/2),1))=0,"",INDEX(Fixture!$J$1:$J$1140,SMALL(chosenGroupList,(ROW(A205)+1)/2),1)),""))</f>
        <v/>
      </c>
      <c r="K227" s="136" t="str">
        <f>IF(ISODD(ROW()-ROW(startRow)),"", IFERROR(IF(INDEX(Fixture!$K$1:$K$1140,SMALL(chosenGroupList,(ROW(A205)+1)/2),1)=0,"",INDEX(Fixture!$K$1:$K$1140,SMALL(chosenGroupList,(ROW(A205)+1)/2),1)),""))</f>
        <v/>
      </c>
      <c r="L227" s="37"/>
      <c r="M227" s="37"/>
      <c r="N227" s="37"/>
      <c r="O227" s="20"/>
    </row>
    <row r="228" spans="2:15" ht="5.0999999999999996" hidden="1" customHeight="1" x14ac:dyDescent="0.25">
      <c r="B228" s="340"/>
      <c r="C228" s="261" t="str">
        <f>IF(ISODD(ROW()-ROW(startRow)),"", IFERROR(IF(INDEX(Fixture!$C$1:$C$1140,SMALL(chosenGroupList,(ROW(A206)+1)/2),1)=0,"",INDEX(Fixture!$C$1:$C$1140,SMALL(chosenGroupList,(ROW(A206)+1)/2),1)),""))</f>
        <v/>
      </c>
      <c r="D228" s="132" t="str">
        <f>IF(ISODD(ROW()-ROW(startRow)),"", IFERROR(IF(INDEX(Fixture!$E$1:$E$1140,SMALL(chosenGroupList,(ROW(A206)+1)/2),1)=0,"",INDEX(Fixture!$E$1:$E$1140,SMALL(chosenGroupList,(ROW(A206)+1)/2),1)),""))</f>
        <v/>
      </c>
      <c r="E228" s="10"/>
      <c r="F228" s="22"/>
      <c r="G228" s="133" t="str">
        <f>IF(ISODD(ROW()-ROW(startRow)),"", IFERROR(IF(INDEX(Fixture!$G$1:$G$1140,SMALL(chosenGroupList,(ROW(A206)+1)/2),1)=0,"",INDEX(Fixture!$G$1:$G$1140,SMALL(chosenGroupList,(ROW(A206)+1)/2),1)),""))</f>
        <v/>
      </c>
      <c r="H228" s="134" t="str">
        <f>IF(ISODD(ROW()-ROW(startRow)),"", IFERROR(IF(LEN(INDEX(Fixture!$H$1:$H$1140,SMALL(chosenGroupList,(ROW(A206)+1)/2),1))=0,"",INDEX(Fixture!$H$1:$H$1140,SMALL(chosenGroupList,(ROW(A206)+1)/2),1)),""))</f>
        <v/>
      </c>
      <c r="I228" s="135" t="str">
        <f t="shared" si="3"/>
        <v/>
      </c>
      <c r="J228" s="134" t="str">
        <f>IF(ISODD(ROW()-ROW(startRow)),"", IFERROR(IF(LEN(INDEX(Fixture!$J$1:$J$1140,SMALL(chosenGroupList,(ROW(A206)+1)/2),1))=0,"",INDEX(Fixture!$J$1:$J$1140,SMALL(chosenGroupList,(ROW(A206)+1)/2),1)),""))</f>
        <v/>
      </c>
      <c r="K228" s="136" t="str">
        <f>IF(ISODD(ROW()-ROW(startRow)),"", IFERROR(IF(INDEX(Fixture!$K$1:$K$1140,SMALL(chosenGroupList,(ROW(A206)+1)/2),1)=0,"",INDEX(Fixture!$K$1:$K$1140,SMALL(chosenGroupList,(ROW(A206)+1)/2),1)),""))</f>
        <v/>
      </c>
      <c r="L228" s="37"/>
      <c r="M228" s="37"/>
      <c r="N228" s="37"/>
      <c r="O228" s="20"/>
    </row>
    <row r="229" spans="2:15" ht="20.100000000000001" hidden="1" customHeight="1" x14ac:dyDescent="0.25">
      <c r="B229" s="340"/>
      <c r="C229" s="261" t="str">
        <f>IF(ISODD(ROW()-ROW(startRow)),"", IFERROR(IF(INDEX(Fixture!$C$1:$C$1140,SMALL(chosenGroupList,(ROW(A207)+1)/2),1)=0,"",INDEX(Fixture!$C$1:$C$1140,SMALL(chosenGroupList,(ROW(A207)+1)/2),1)),""))</f>
        <v/>
      </c>
      <c r="D229" s="132" t="str">
        <f>IF(ISODD(ROW()-ROW(startRow)),"", IFERROR(IF(INDEX(Fixture!$E$1:$E$1140,SMALL(chosenGroupList,(ROW(A207)+1)/2),1)=0,"",INDEX(Fixture!$E$1:$E$1140,SMALL(chosenGroupList,(ROW(A207)+1)/2),1)),""))</f>
        <v/>
      </c>
      <c r="E229" s="10"/>
      <c r="F229" s="22"/>
      <c r="G229" s="133" t="str">
        <f>IF(ISODD(ROW()-ROW(startRow)),"", IFERROR(IF(INDEX(Fixture!$G$1:$G$1140,SMALL(chosenGroupList,(ROW(A207)+1)/2),1)=0,"",INDEX(Fixture!$G$1:$G$1140,SMALL(chosenGroupList,(ROW(A207)+1)/2),1)),""))</f>
        <v/>
      </c>
      <c r="H229" s="134" t="str">
        <f>IF(ISODD(ROW()-ROW(startRow)),"", IFERROR(IF(LEN(INDEX(Fixture!$H$1:$H$1140,SMALL(chosenGroupList,(ROW(A207)+1)/2),1))=0,"",INDEX(Fixture!$H$1:$H$1140,SMALL(chosenGroupList,(ROW(A207)+1)/2),1)),""))</f>
        <v/>
      </c>
      <c r="I229" s="135" t="str">
        <f t="shared" si="3"/>
        <v/>
      </c>
      <c r="J229" s="134" t="str">
        <f>IF(ISODD(ROW()-ROW(startRow)),"", IFERROR(IF(LEN(INDEX(Fixture!$J$1:$J$1140,SMALL(chosenGroupList,(ROW(A207)+1)/2),1))=0,"",INDEX(Fixture!$J$1:$J$1140,SMALL(chosenGroupList,(ROW(A207)+1)/2),1)),""))</f>
        <v/>
      </c>
      <c r="K229" s="136" t="str">
        <f>IF(ISODD(ROW()-ROW(startRow)),"", IFERROR(IF(INDEX(Fixture!$K$1:$K$1140,SMALL(chosenGroupList,(ROW(A207)+1)/2),1)=0,"",INDEX(Fixture!$K$1:$K$1140,SMALL(chosenGroupList,(ROW(A207)+1)/2),1)),""))</f>
        <v/>
      </c>
      <c r="L229" s="37"/>
      <c r="M229" s="37"/>
      <c r="N229" s="37"/>
      <c r="O229" s="20"/>
    </row>
    <row r="230" spans="2:15" ht="5.0999999999999996" hidden="1" customHeight="1" x14ac:dyDescent="0.25">
      <c r="B230" s="340"/>
      <c r="C230" s="261" t="str">
        <f>IF(ISODD(ROW()-ROW(startRow)),"", IFERROR(IF(INDEX(Fixture!$C$1:$C$1140,SMALL(chosenGroupList,(ROW(A208)+1)/2),1)=0,"",INDEX(Fixture!$C$1:$C$1140,SMALL(chosenGroupList,(ROW(A208)+1)/2),1)),""))</f>
        <v/>
      </c>
      <c r="D230" s="132" t="str">
        <f>IF(ISODD(ROW()-ROW(startRow)),"", IFERROR(IF(INDEX(Fixture!$E$1:$E$1140,SMALL(chosenGroupList,(ROW(A208)+1)/2),1)=0,"",INDEX(Fixture!$E$1:$E$1140,SMALL(chosenGroupList,(ROW(A208)+1)/2),1)),""))</f>
        <v/>
      </c>
      <c r="E230" s="10"/>
      <c r="F230" s="22"/>
      <c r="G230" s="133" t="str">
        <f>IF(ISODD(ROW()-ROW(startRow)),"", IFERROR(IF(INDEX(Fixture!$G$1:$G$1140,SMALL(chosenGroupList,(ROW(A208)+1)/2),1)=0,"",INDEX(Fixture!$G$1:$G$1140,SMALL(chosenGroupList,(ROW(A208)+1)/2),1)),""))</f>
        <v/>
      </c>
      <c r="H230" s="134" t="str">
        <f>IF(ISODD(ROW()-ROW(startRow)),"", IFERROR(IF(LEN(INDEX(Fixture!$H$1:$H$1140,SMALL(chosenGroupList,(ROW(A208)+1)/2),1))=0,"",INDEX(Fixture!$H$1:$H$1140,SMALL(chosenGroupList,(ROW(A208)+1)/2),1)),""))</f>
        <v/>
      </c>
      <c r="I230" s="135" t="str">
        <f t="shared" si="3"/>
        <v/>
      </c>
      <c r="J230" s="134" t="str">
        <f>IF(ISODD(ROW()-ROW(startRow)),"", IFERROR(IF(LEN(INDEX(Fixture!$J$1:$J$1140,SMALL(chosenGroupList,(ROW(A208)+1)/2),1))=0,"",INDEX(Fixture!$J$1:$J$1140,SMALL(chosenGroupList,(ROW(A208)+1)/2),1)),""))</f>
        <v/>
      </c>
      <c r="K230" s="136" t="str">
        <f>IF(ISODD(ROW()-ROW(startRow)),"", IFERROR(IF(INDEX(Fixture!$K$1:$K$1140,SMALL(chosenGroupList,(ROW(A208)+1)/2),1)=0,"",INDEX(Fixture!$K$1:$K$1140,SMALL(chosenGroupList,(ROW(A208)+1)/2),1)),""))</f>
        <v/>
      </c>
      <c r="L230" s="37"/>
      <c r="M230" s="37"/>
      <c r="N230" s="37"/>
      <c r="O230" s="20"/>
    </row>
    <row r="231" spans="2:15" ht="20.100000000000001" hidden="1" customHeight="1" x14ac:dyDescent="0.25">
      <c r="B231" s="340"/>
      <c r="C231" s="261" t="str">
        <f>IF(ISODD(ROW()-ROW(startRow)),"", IFERROR(IF(INDEX(Fixture!$C$1:$C$1140,SMALL(chosenGroupList,(ROW(A209)+1)/2),1)=0,"",INDEX(Fixture!$C$1:$C$1140,SMALL(chosenGroupList,(ROW(A209)+1)/2),1)),""))</f>
        <v/>
      </c>
      <c r="D231" s="132" t="str">
        <f>IF(ISODD(ROW()-ROW(startRow)),"", IFERROR(IF(INDEX(Fixture!$E$1:$E$1140,SMALL(chosenGroupList,(ROW(A209)+1)/2),1)=0,"",INDEX(Fixture!$E$1:$E$1140,SMALL(chosenGroupList,(ROW(A209)+1)/2),1)),""))</f>
        <v/>
      </c>
      <c r="E231" s="10"/>
      <c r="F231" s="22"/>
      <c r="G231" s="133" t="str">
        <f>IF(ISODD(ROW()-ROW(startRow)),"", IFERROR(IF(INDEX(Fixture!$G$1:$G$1140,SMALL(chosenGroupList,(ROW(A209)+1)/2),1)=0,"",INDEX(Fixture!$G$1:$G$1140,SMALL(chosenGroupList,(ROW(A209)+1)/2),1)),""))</f>
        <v/>
      </c>
      <c r="H231" s="134" t="str">
        <f>IF(ISODD(ROW()-ROW(startRow)),"", IFERROR(IF(LEN(INDEX(Fixture!$H$1:$H$1140,SMALL(chosenGroupList,(ROW(A209)+1)/2),1))=0,"",INDEX(Fixture!$H$1:$H$1140,SMALL(chosenGroupList,(ROW(A209)+1)/2),1)),""))</f>
        <v/>
      </c>
      <c r="I231" s="135" t="str">
        <f t="shared" si="3"/>
        <v/>
      </c>
      <c r="J231" s="134" t="str">
        <f>IF(ISODD(ROW()-ROW(startRow)),"", IFERROR(IF(LEN(INDEX(Fixture!$J$1:$J$1140,SMALL(chosenGroupList,(ROW(A209)+1)/2),1))=0,"",INDEX(Fixture!$J$1:$J$1140,SMALL(chosenGroupList,(ROW(A209)+1)/2),1)),""))</f>
        <v/>
      </c>
      <c r="K231" s="136" t="str">
        <f>IF(ISODD(ROW()-ROW(startRow)),"", IFERROR(IF(INDEX(Fixture!$K$1:$K$1140,SMALL(chosenGroupList,(ROW(A209)+1)/2),1)=0,"",INDEX(Fixture!$K$1:$K$1140,SMALL(chosenGroupList,(ROW(A209)+1)/2),1)),""))</f>
        <v/>
      </c>
      <c r="L231" s="37"/>
      <c r="M231" s="37"/>
      <c r="N231" s="37"/>
      <c r="O231" s="20"/>
    </row>
    <row r="232" spans="2:15" ht="5.0999999999999996" hidden="1" customHeight="1" x14ac:dyDescent="0.25">
      <c r="B232" s="340"/>
      <c r="C232" s="261" t="str">
        <f>IF(ISODD(ROW()-ROW(startRow)),"", IFERROR(IF(INDEX(Fixture!$C$1:$C$1140,SMALL(chosenGroupList,(ROW(A210)+1)/2),1)=0,"",INDEX(Fixture!$C$1:$C$1140,SMALL(chosenGroupList,(ROW(A210)+1)/2),1)),""))</f>
        <v/>
      </c>
      <c r="D232" s="132" t="str">
        <f>IF(ISODD(ROW()-ROW(startRow)),"", IFERROR(IF(INDEX(Fixture!$E$1:$E$1140,SMALL(chosenGroupList,(ROW(A210)+1)/2),1)=0,"",INDEX(Fixture!$E$1:$E$1140,SMALL(chosenGroupList,(ROW(A210)+1)/2),1)),""))</f>
        <v/>
      </c>
      <c r="E232" s="10"/>
      <c r="F232" s="22"/>
      <c r="G232" s="133" t="str">
        <f>IF(ISODD(ROW()-ROW(startRow)),"", IFERROR(IF(INDEX(Fixture!$G$1:$G$1140,SMALL(chosenGroupList,(ROW(A210)+1)/2),1)=0,"",INDEX(Fixture!$G$1:$G$1140,SMALL(chosenGroupList,(ROW(A210)+1)/2),1)),""))</f>
        <v/>
      </c>
      <c r="H232" s="134" t="str">
        <f>IF(ISODD(ROW()-ROW(startRow)),"", IFERROR(IF(LEN(INDEX(Fixture!$H$1:$H$1140,SMALL(chosenGroupList,(ROW(A210)+1)/2),1))=0,"",INDEX(Fixture!$H$1:$H$1140,SMALL(chosenGroupList,(ROW(A210)+1)/2),1)),""))</f>
        <v/>
      </c>
      <c r="I232" s="135" t="str">
        <f t="shared" si="3"/>
        <v/>
      </c>
      <c r="J232" s="134" t="str">
        <f>IF(ISODD(ROW()-ROW(startRow)),"", IFERROR(IF(LEN(INDEX(Fixture!$J$1:$J$1140,SMALL(chosenGroupList,(ROW(A210)+1)/2),1))=0,"",INDEX(Fixture!$J$1:$J$1140,SMALL(chosenGroupList,(ROW(A210)+1)/2),1)),""))</f>
        <v/>
      </c>
      <c r="K232" s="136" t="str">
        <f>IF(ISODD(ROW()-ROW(startRow)),"", IFERROR(IF(INDEX(Fixture!$K$1:$K$1140,SMALL(chosenGroupList,(ROW(A210)+1)/2),1)=0,"",INDEX(Fixture!$K$1:$K$1140,SMALL(chosenGroupList,(ROW(A210)+1)/2),1)),""))</f>
        <v/>
      </c>
      <c r="L232" s="37"/>
      <c r="M232" s="37"/>
      <c r="N232" s="37"/>
      <c r="O232" s="20"/>
    </row>
    <row r="233" spans="2:15" ht="20.100000000000001" hidden="1" customHeight="1" x14ac:dyDescent="0.25">
      <c r="B233" s="340"/>
      <c r="C233" s="261" t="str">
        <f>IF(ISODD(ROW()-ROW(startRow)),"", IFERROR(IF(INDEX(Fixture!$C$1:$C$1140,SMALL(chosenGroupList,(ROW(A211)+1)/2),1)=0,"",INDEX(Fixture!$C$1:$C$1140,SMALL(chosenGroupList,(ROW(A211)+1)/2),1)),""))</f>
        <v/>
      </c>
      <c r="D233" s="132" t="str">
        <f>IF(ISODD(ROW()-ROW(startRow)),"", IFERROR(IF(INDEX(Fixture!$E$1:$E$1140,SMALL(chosenGroupList,(ROW(A211)+1)/2),1)=0,"",INDEX(Fixture!$E$1:$E$1140,SMALL(chosenGroupList,(ROW(A211)+1)/2),1)),""))</f>
        <v/>
      </c>
      <c r="E233" s="10"/>
      <c r="F233" s="22"/>
      <c r="G233" s="133" t="str">
        <f>IF(ISODD(ROW()-ROW(startRow)),"", IFERROR(IF(INDEX(Fixture!$G$1:$G$1140,SMALL(chosenGroupList,(ROW(A211)+1)/2),1)=0,"",INDEX(Fixture!$G$1:$G$1140,SMALL(chosenGroupList,(ROW(A211)+1)/2),1)),""))</f>
        <v/>
      </c>
      <c r="H233" s="134" t="str">
        <f>IF(ISODD(ROW()-ROW(startRow)),"", IFERROR(IF(LEN(INDEX(Fixture!$H$1:$H$1140,SMALL(chosenGroupList,(ROW(A211)+1)/2),1))=0,"",INDEX(Fixture!$H$1:$H$1140,SMALL(chosenGroupList,(ROW(A211)+1)/2),1)),""))</f>
        <v/>
      </c>
      <c r="I233" s="135" t="str">
        <f t="shared" si="3"/>
        <v/>
      </c>
      <c r="J233" s="134" t="str">
        <f>IF(ISODD(ROW()-ROW(startRow)),"", IFERROR(IF(LEN(INDEX(Fixture!$J$1:$J$1140,SMALL(chosenGroupList,(ROW(A211)+1)/2),1))=0,"",INDEX(Fixture!$J$1:$J$1140,SMALL(chosenGroupList,(ROW(A211)+1)/2),1)),""))</f>
        <v/>
      </c>
      <c r="K233" s="136" t="str">
        <f>IF(ISODD(ROW()-ROW(startRow)),"", IFERROR(IF(INDEX(Fixture!$K$1:$K$1140,SMALL(chosenGroupList,(ROW(A211)+1)/2),1)=0,"",INDEX(Fixture!$K$1:$K$1140,SMALL(chosenGroupList,(ROW(A211)+1)/2),1)),""))</f>
        <v/>
      </c>
      <c r="L233" s="37"/>
      <c r="M233" s="37"/>
      <c r="N233" s="37"/>
      <c r="O233" s="20"/>
    </row>
    <row r="234" spans="2:15" ht="5.0999999999999996" hidden="1" customHeight="1" x14ac:dyDescent="0.25">
      <c r="B234" s="340"/>
      <c r="C234" s="261" t="str">
        <f>IF(ISODD(ROW()-ROW(startRow)),"", IFERROR(IF(INDEX(Fixture!$C$1:$C$1140,SMALL(chosenGroupList,(ROW(A212)+1)/2),1)=0,"",INDEX(Fixture!$C$1:$C$1140,SMALL(chosenGroupList,(ROW(A212)+1)/2),1)),""))</f>
        <v/>
      </c>
      <c r="D234" s="132" t="str">
        <f>IF(ISODD(ROW()-ROW(startRow)),"", IFERROR(IF(INDEX(Fixture!$E$1:$E$1140,SMALL(chosenGroupList,(ROW(A212)+1)/2),1)=0,"",INDEX(Fixture!$E$1:$E$1140,SMALL(chosenGroupList,(ROW(A212)+1)/2),1)),""))</f>
        <v/>
      </c>
      <c r="E234" s="10"/>
      <c r="F234" s="22"/>
      <c r="G234" s="133" t="str">
        <f>IF(ISODD(ROW()-ROW(startRow)),"", IFERROR(IF(INDEX(Fixture!$G$1:$G$1140,SMALL(chosenGroupList,(ROW(A212)+1)/2),1)=0,"",INDEX(Fixture!$G$1:$G$1140,SMALL(chosenGroupList,(ROW(A212)+1)/2),1)),""))</f>
        <v/>
      </c>
      <c r="H234" s="134" t="str">
        <f>IF(ISODD(ROW()-ROW(startRow)),"", IFERROR(IF(LEN(INDEX(Fixture!$H$1:$H$1140,SMALL(chosenGroupList,(ROW(A212)+1)/2),1))=0,"",INDEX(Fixture!$H$1:$H$1140,SMALL(chosenGroupList,(ROW(A212)+1)/2),1)),""))</f>
        <v/>
      </c>
      <c r="I234" s="135" t="str">
        <f t="shared" si="3"/>
        <v/>
      </c>
      <c r="J234" s="134" t="str">
        <f>IF(ISODD(ROW()-ROW(startRow)),"", IFERROR(IF(LEN(INDEX(Fixture!$J$1:$J$1140,SMALL(chosenGroupList,(ROW(A212)+1)/2),1))=0,"",INDEX(Fixture!$J$1:$J$1140,SMALL(chosenGroupList,(ROW(A212)+1)/2),1)),""))</f>
        <v/>
      </c>
      <c r="K234" s="136" t="str">
        <f>IF(ISODD(ROW()-ROW(startRow)),"", IFERROR(IF(INDEX(Fixture!$K$1:$K$1140,SMALL(chosenGroupList,(ROW(A212)+1)/2),1)=0,"",INDEX(Fixture!$K$1:$K$1140,SMALL(chosenGroupList,(ROW(A212)+1)/2),1)),""))</f>
        <v/>
      </c>
      <c r="L234" s="37"/>
      <c r="M234" s="37"/>
      <c r="N234" s="37"/>
      <c r="O234" s="20"/>
    </row>
    <row r="235" spans="2:15" ht="20.100000000000001" hidden="1" customHeight="1" x14ac:dyDescent="0.25">
      <c r="B235" s="340"/>
      <c r="C235" s="261" t="str">
        <f>IF(ISODD(ROW()-ROW(startRow)),"", IFERROR(IF(INDEX(Fixture!$C$1:$C$1140,SMALL(chosenGroupList,(ROW(A213)+1)/2),1)=0,"",INDEX(Fixture!$C$1:$C$1140,SMALL(chosenGroupList,(ROW(A213)+1)/2),1)),""))</f>
        <v/>
      </c>
      <c r="D235" s="132" t="str">
        <f>IF(ISODD(ROW()-ROW(startRow)),"", IFERROR(IF(INDEX(Fixture!$E$1:$E$1140,SMALL(chosenGroupList,(ROW(A213)+1)/2),1)=0,"",INDEX(Fixture!$E$1:$E$1140,SMALL(chosenGroupList,(ROW(A213)+1)/2),1)),""))</f>
        <v/>
      </c>
      <c r="E235" s="10"/>
      <c r="F235" s="22"/>
      <c r="G235" s="133" t="str">
        <f>IF(ISODD(ROW()-ROW(startRow)),"", IFERROR(IF(INDEX(Fixture!$G$1:$G$1140,SMALL(chosenGroupList,(ROW(A213)+1)/2),1)=0,"",INDEX(Fixture!$G$1:$G$1140,SMALL(chosenGroupList,(ROW(A213)+1)/2),1)),""))</f>
        <v/>
      </c>
      <c r="H235" s="134" t="str">
        <f>IF(ISODD(ROW()-ROW(startRow)),"", IFERROR(IF(LEN(INDEX(Fixture!$H$1:$H$1140,SMALL(chosenGroupList,(ROW(A213)+1)/2),1))=0,"",INDEX(Fixture!$H$1:$H$1140,SMALL(chosenGroupList,(ROW(A213)+1)/2),1)),""))</f>
        <v/>
      </c>
      <c r="I235" s="135" t="str">
        <f t="shared" si="3"/>
        <v/>
      </c>
      <c r="J235" s="134" t="str">
        <f>IF(ISODD(ROW()-ROW(startRow)),"", IFERROR(IF(LEN(INDEX(Fixture!$J$1:$J$1140,SMALL(chosenGroupList,(ROW(A213)+1)/2),1))=0,"",INDEX(Fixture!$J$1:$J$1140,SMALL(chosenGroupList,(ROW(A213)+1)/2),1)),""))</f>
        <v/>
      </c>
      <c r="K235" s="136" t="str">
        <f>IF(ISODD(ROW()-ROW(startRow)),"", IFERROR(IF(INDEX(Fixture!$K$1:$K$1140,SMALL(chosenGroupList,(ROW(A213)+1)/2),1)=0,"",INDEX(Fixture!$K$1:$K$1140,SMALL(chosenGroupList,(ROW(A213)+1)/2),1)),""))</f>
        <v/>
      </c>
      <c r="L235" s="37"/>
      <c r="M235" s="37"/>
      <c r="N235" s="37"/>
      <c r="O235" s="20"/>
    </row>
    <row r="236" spans="2:15" ht="5.0999999999999996" hidden="1" customHeight="1" x14ac:dyDescent="0.25">
      <c r="B236" s="340"/>
      <c r="C236" s="261" t="str">
        <f>IF(ISODD(ROW()-ROW(startRow)),"", IFERROR(IF(INDEX(Fixture!$C$1:$C$1140,SMALL(chosenGroupList,(ROW(A214)+1)/2),1)=0,"",INDEX(Fixture!$C$1:$C$1140,SMALL(chosenGroupList,(ROW(A214)+1)/2),1)),""))</f>
        <v/>
      </c>
      <c r="D236" s="132" t="str">
        <f>IF(ISODD(ROW()-ROW(startRow)),"", IFERROR(IF(INDEX(Fixture!$E$1:$E$1140,SMALL(chosenGroupList,(ROW(A214)+1)/2),1)=0,"",INDEX(Fixture!$E$1:$E$1140,SMALL(chosenGroupList,(ROW(A214)+1)/2),1)),""))</f>
        <v/>
      </c>
      <c r="E236" s="10"/>
      <c r="F236" s="22"/>
      <c r="G236" s="133" t="str">
        <f>IF(ISODD(ROW()-ROW(startRow)),"", IFERROR(IF(INDEX(Fixture!$G$1:$G$1140,SMALL(chosenGroupList,(ROW(A214)+1)/2),1)=0,"",INDEX(Fixture!$G$1:$G$1140,SMALL(chosenGroupList,(ROW(A214)+1)/2),1)),""))</f>
        <v/>
      </c>
      <c r="H236" s="134" t="str">
        <f>IF(ISODD(ROW()-ROW(startRow)),"", IFERROR(IF(LEN(INDEX(Fixture!$H$1:$H$1140,SMALL(chosenGroupList,(ROW(A214)+1)/2),1))=0,"",INDEX(Fixture!$H$1:$H$1140,SMALL(chosenGroupList,(ROW(A214)+1)/2),1)),""))</f>
        <v/>
      </c>
      <c r="I236" s="135" t="str">
        <f t="shared" si="3"/>
        <v/>
      </c>
      <c r="J236" s="134" t="str">
        <f>IF(ISODD(ROW()-ROW(startRow)),"", IFERROR(IF(LEN(INDEX(Fixture!$J$1:$J$1140,SMALL(chosenGroupList,(ROW(A214)+1)/2),1))=0,"",INDEX(Fixture!$J$1:$J$1140,SMALL(chosenGroupList,(ROW(A214)+1)/2),1)),""))</f>
        <v/>
      </c>
      <c r="K236" s="136" t="str">
        <f>IF(ISODD(ROW()-ROW(startRow)),"", IFERROR(IF(INDEX(Fixture!$K$1:$K$1140,SMALL(chosenGroupList,(ROW(A214)+1)/2),1)=0,"",INDEX(Fixture!$K$1:$K$1140,SMALL(chosenGroupList,(ROW(A214)+1)/2),1)),""))</f>
        <v/>
      </c>
      <c r="L236" s="37"/>
      <c r="M236" s="37"/>
      <c r="N236" s="37"/>
      <c r="O236" s="20"/>
    </row>
    <row r="237" spans="2:15" ht="20.100000000000001" hidden="1" customHeight="1" x14ac:dyDescent="0.25">
      <c r="B237" s="340"/>
      <c r="C237" s="261" t="str">
        <f>IF(ISODD(ROW()-ROW(startRow)),"", IFERROR(IF(INDEX(Fixture!$C$1:$C$1140,SMALL(chosenGroupList,(ROW(A215)+1)/2),1)=0,"",INDEX(Fixture!$C$1:$C$1140,SMALL(chosenGroupList,(ROW(A215)+1)/2),1)),""))</f>
        <v/>
      </c>
      <c r="D237" s="132" t="str">
        <f>IF(ISODD(ROW()-ROW(startRow)),"", IFERROR(IF(INDEX(Fixture!$E$1:$E$1140,SMALL(chosenGroupList,(ROW(A215)+1)/2),1)=0,"",INDEX(Fixture!$E$1:$E$1140,SMALL(chosenGroupList,(ROW(A215)+1)/2),1)),""))</f>
        <v/>
      </c>
      <c r="E237" s="10"/>
      <c r="F237" s="22"/>
      <c r="G237" s="133" t="str">
        <f>IF(ISODD(ROW()-ROW(startRow)),"", IFERROR(IF(INDEX(Fixture!$G$1:$G$1140,SMALL(chosenGroupList,(ROW(A215)+1)/2),1)=0,"",INDEX(Fixture!$G$1:$G$1140,SMALL(chosenGroupList,(ROW(A215)+1)/2),1)),""))</f>
        <v/>
      </c>
      <c r="H237" s="134" t="str">
        <f>IF(ISODD(ROW()-ROW(startRow)),"", IFERROR(IF(LEN(INDEX(Fixture!$H$1:$H$1140,SMALL(chosenGroupList,(ROW(A215)+1)/2),1))=0,"",INDEX(Fixture!$H$1:$H$1140,SMALL(chosenGroupList,(ROW(A215)+1)/2),1)),""))</f>
        <v/>
      </c>
      <c r="I237" s="135" t="str">
        <f t="shared" si="3"/>
        <v/>
      </c>
      <c r="J237" s="134" t="str">
        <f>IF(ISODD(ROW()-ROW(startRow)),"", IFERROR(IF(LEN(INDEX(Fixture!$J$1:$J$1140,SMALL(chosenGroupList,(ROW(A215)+1)/2),1))=0,"",INDEX(Fixture!$J$1:$J$1140,SMALL(chosenGroupList,(ROW(A215)+1)/2),1)),""))</f>
        <v/>
      </c>
      <c r="K237" s="136" t="str">
        <f>IF(ISODD(ROW()-ROW(startRow)),"", IFERROR(IF(INDEX(Fixture!$K$1:$K$1140,SMALL(chosenGroupList,(ROW(A215)+1)/2),1)=0,"",INDEX(Fixture!$K$1:$K$1140,SMALL(chosenGroupList,(ROW(A215)+1)/2),1)),""))</f>
        <v/>
      </c>
      <c r="L237" s="37"/>
      <c r="M237" s="37"/>
      <c r="N237" s="37"/>
      <c r="O237" s="20"/>
    </row>
    <row r="238" spans="2:15" ht="5.0999999999999996" hidden="1" customHeight="1" x14ac:dyDescent="0.25">
      <c r="B238" s="340"/>
      <c r="C238" s="261" t="str">
        <f>IF(ISODD(ROW()-ROW(startRow)),"", IFERROR(IF(INDEX(Fixture!$C$1:$C$1140,SMALL(chosenGroupList,(ROW(A216)+1)/2),1)=0,"",INDEX(Fixture!$C$1:$C$1140,SMALL(chosenGroupList,(ROW(A216)+1)/2),1)),""))</f>
        <v/>
      </c>
      <c r="D238" s="132" t="str">
        <f>IF(ISODD(ROW()-ROW(startRow)),"", IFERROR(IF(INDEX(Fixture!$E$1:$E$1140,SMALL(chosenGroupList,(ROW(A216)+1)/2),1)=0,"",INDEX(Fixture!$E$1:$E$1140,SMALL(chosenGroupList,(ROW(A216)+1)/2),1)),""))</f>
        <v/>
      </c>
      <c r="E238" s="10"/>
      <c r="F238" s="22"/>
      <c r="G238" s="133" t="str">
        <f>IF(ISODD(ROW()-ROW(startRow)),"", IFERROR(IF(INDEX(Fixture!$G$1:$G$1140,SMALL(chosenGroupList,(ROW(A216)+1)/2),1)=0,"",INDEX(Fixture!$G$1:$G$1140,SMALL(chosenGroupList,(ROW(A216)+1)/2),1)),""))</f>
        <v/>
      </c>
      <c r="H238" s="134" t="str">
        <f>IF(ISODD(ROW()-ROW(startRow)),"", IFERROR(IF(LEN(INDEX(Fixture!$H$1:$H$1140,SMALL(chosenGroupList,(ROW(A216)+1)/2),1))=0,"",INDEX(Fixture!$H$1:$H$1140,SMALL(chosenGroupList,(ROW(A216)+1)/2),1)),""))</f>
        <v/>
      </c>
      <c r="I238" s="135" t="str">
        <f t="shared" si="3"/>
        <v/>
      </c>
      <c r="J238" s="134" t="str">
        <f>IF(ISODD(ROW()-ROW(startRow)),"", IFERROR(IF(LEN(INDEX(Fixture!$J$1:$J$1140,SMALL(chosenGroupList,(ROW(A216)+1)/2),1))=0,"",INDEX(Fixture!$J$1:$J$1140,SMALL(chosenGroupList,(ROW(A216)+1)/2),1)),""))</f>
        <v/>
      </c>
      <c r="K238" s="136" t="str">
        <f>IF(ISODD(ROW()-ROW(startRow)),"", IFERROR(IF(INDEX(Fixture!$K$1:$K$1140,SMALL(chosenGroupList,(ROW(A216)+1)/2),1)=0,"",INDEX(Fixture!$K$1:$K$1140,SMALL(chosenGroupList,(ROW(A216)+1)/2),1)),""))</f>
        <v/>
      </c>
      <c r="L238" s="37"/>
      <c r="M238" s="37"/>
      <c r="N238" s="37"/>
      <c r="O238" s="20"/>
    </row>
    <row r="239" spans="2:15" ht="20.100000000000001" hidden="1" customHeight="1" x14ac:dyDescent="0.25">
      <c r="B239" s="340"/>
      <c r="C239" s="261" t="str">
        <f>IF(ISODD(ROW()-ROW(startRow)),"", IFERROR(IF(INDEX(Fixture!$C$1:$C$1140,SMALL(chosenGroupList,(ROW(A217)+1)/2),1)=0,"",INDEX(Fixture!$C$1:$C$1140,SMALL(chosenGroupList,(ROW(A217)+1)/2),1)),""))</f>
        <v/>
      </c>
      <c r="D239" s="132" t="str">
        <f>IF(ISODD(ROW()-ROW(startRow)),"", IFERROR(IF(INDEX(Fixture!$E$1:$E$1140,SMALL(chosenGroupList,(ROW(A217)+1)/2),1)=0,"",INDEX(Fixture!$E$1:$E$1140,SMALL(chosenGroupList,(ROW(A217)+1)/2),1)),""))</f>
        <v/>
      </c>
      <c r="E239" s="10"/>
      <c r="F239" s="22"/>
      <c r="G239" s="133" t="str">
        <f>IF(ISODD(ROW()-ROW(startRow)),"", IFERROR(IF(INDEX(Fixture!$G$1:$G$1140,SMALL(chosenGroupList,(ROW(A217)+1)/2),1)=0,"",INDEX(Fixture!$G$1:$G$1140,SMALL(chosenGroupList,(ROW(A217)+1)/2),1)),""))</f>
        <v/>
      </c>
      <c r="H239" s="134" t="str">
        <f>IF(ISODD(ROW()-ROW(startRow)),"", IFERROR(IF(LEN(INDEX(Fixture!$H$1:$H$1140,SMALL(chosenGroupList,(ROW(A217)+1)/2),1))=0,"",INDEX(Fixture!$H$1:$H$1140,SMALL(chosenGroupList,(ROW(A217)+1)/2),1)),""))</f>
        <v/>
      </c>
      <c r="I239" s="135" t="str">
        <f t="shared" si="3"/>
        <v/>
      </c>
      <c r="J239" s="134" t="str">
        <f>IF(ISODD(ROW()-ROW(startRow)),"", IFERROR(IF(LEN(INDEX(Fixture!$J$1:$J$1140,SMALL(chosenGroupList,(ROW(A217)+1)/2),1))=0,"",INDEX(Fixture!$J$1:$J$1140,SMALL(chosenGroupList,(ROW(A217)+1)/2),1)),""))</f>
        <v/>
      </c>
      <c r="K239" s="136" t="str">
        <f>IF(ISODD(ROW()-ROW(startRow)),"", IFERROR(IF(INDEX(Fixture!$K$1:$K$1140,SMALL(chosenGroupList,(ROW(A217)+1)/2),1)=0,"",INDEX(Fixture!$K$1:$K$1140,SMALL(chosenGroupList,(ROW(A217)+1)/2),1)),""))</f>
        <v/>
      </c>
      <c r="L239" s="37"/>
      <c r="M239" s="37"/>
      <c r="N239" s="37"/>
      <c r="O239" s="20"/>
    </row>
    <row r="240" spans="2:15" ht="5.0999999999999996" hidden="1" customHeight="1" x14ac:dyDescent="0.25">
      <c r="B240" s="340"/>
      <c r="C240" s="261" t="str">
        <f>IF(ISODD(ROW()-ROW(startRow)),"", IFERROR(IF(INDEX(Fixture!$C$1:$C$1140,SMALL(chosenGroupList,(ROW(A218)+1)/2),1)=0,"",INDEX(Fixture!$C$1:$C$1140,SMALL(chosenGroupList,(ROW(A218)+1)/2),1)),""))</f>
        <v/>
      </c>
      <c r="D240" s="132" t="str">
        <f>IF(ISODD(ROW()-ROW(startRow)),"", IFERROR(IF(INDEX(Fixture!$E$1:$E$1140,SMALL(chosenGroupList,(ROW(A218)+1)/2),1)=0,"",INDEX(Fixture!$E$1:$E$1140,SMALL(chosenGroupList,(ROW(A218)+1)/2),1)),""))</f>
        <v/>
      </c>
      <c r="E240" s="10"/>
      <c r="F240" s="22"/>
      <c r="G240" s="133" t="str">
        <f>IF(ISODD(ROW()-ROW(startRow)),"", IFERROR(IF(INDEX(Fixture!$G$1:$G$1140,SMALL(chosenGroupList,(ROW(A218)+1)/2),1)=0,"",INDEX(Fixture!$G$1:$G$1140,SMALL(chosenGroupList,(ROW(A218)+1)/2),1)),""))</f>
        <v/>
      </c>
      <c r="H240" s="134" t="str">
        <f>IF(ISODD(ROW()-ROW(startRow)),"", IFERROR(IF(LEN(INDEX(Fixture!$H$1:$H$1140,SMALL(chosenGroupList,(ROW(A218)+1)/2),1))=0,"",INDEX(Fixture!$H$1:$H$1140,SMALL(chosenGroupList,(ROW(A218)+1)/2),1)),""))</f>
        <v/>
      </c>
      <c r="I240" s="135" t="str">
        <f t="shared" si="3"/>
        <v/>
      </c>
      <c r="J240" s="134" t="str">
        <f>IF(ISODD(ROW()-ROW(startRow)),"", IFERROR(IF(LEN(INDEX(Fixture!$J$1:$J$1140,SMALL(chosenGroupList,(ROW(A218)+1)/2),1))=0,"",INDEX(Fixture!$J$1:$J$1140,SMALL(chosenGroupList,(ROW(A218)+1)/2),1)),""))</f>
        <v/>
      </c>
      <c r="K240" s="136" t="str">
        <f>IF(ISODD(ROW()-ROW(startRow)),"", IFERROR(IF(INDEX(Fixture!$K$1:$K$1140,SMALL(chosenGroupList,(ROW(A218)+1)/2),1)=0,"",INDEX(Fixture!$K$1:$K$1140,SMALL(chosenGroupList,(ROW(A218)+1)/2),1)),""))</f>
        <v/>
      </c>
      <c r="L240" s="37"/>
      <c r="M240" s="37"/>
      <c r="N240" s="37"/>
      <c r="O240" s="20"/>
    </row>
    <row r="241" spans="2:15" ht="20.100000000000001" hidden="1" customHeight="1" x14ac:dyDescent="0.25">
      <c r="B241" s="340"/>
      <c r="C241" s="261" t="str">
        <f>IF(ISODD(ROW()-ROW(startRow)),"", IFERROR(IF(INDEX(Fixture!$C$1:$C$1140,SMALL(chosenGroupList,(ROW(A219)+1)/2),1)=0,"",INDEX(Fixture!$C$1:$C$1140,SMALL(chosenGroupList,(ROW(A219)+1)/2),1)),""))</f>
        <v/>
      </c>
      <c r="D241" s="132" t="str">
        <f>IF(ISODD(ROW()-ROW(startRow)),"", IFERROR(IF(INDEX(Fixture!$E$1:$E$1140,SMALL(chosenGroupList,(ROW(A219)+1)/2),1)=0,"",INDEX(Fixture!$E$1:$E$1140,SMALL(chosenGroupList,(ROW(A219)+1)/2),1)),""))</f>
        <v/>
      </c>
      <c r="E241" s="10"/>
      <c r="F241" s="22"/>
      <c r="G241" s="133" t="str">
        <f>IF(ISODD(ROW()-ROW(startRow)),"", IFERROR(IF(INDEX(Fixture!$G$1:$G$1140,SMALL(chosenGroupList,(ROW(A219)+1)/2),1)=0,"",INDEX(Fixture!$G$1:$G$1140,SMALL(chosenGroupList,(ROW(A219)+1)/2),1)),""))</f>
        <v/>
      </c>
      <c r="H241" s="134" t="str">
        <f>IF(ISODD(ROW()-ROW(startRow)),"", IFERROR(IF(LEN(INDEX(Fixture!$H$1:$H$1140,SMALL(chosenGroupList,(ROW(A219)+1)/2),1))=0,"",INDEX(Fixture!$H$1:$H$1140,SMALL(chosenGroupList,(ROW(A219)+1)/2),1)),""))</f>
        <v/>
      </c>
      <c r="I241" s="135" t="str">
        <f t="shared" si="3"/>
        <v/>
      </c>
      <c r="J241" s="134" t="str">
        <f>IF(ISODD(ROW()-ROW(startRow)),"", IFERROR(IF(LEN(INDEX(Fixture!$J$1:$J$1140,SMALL(chosenGroupList,(ROW(A219)+1)/2),1))=0,"",INDEX(Fixture!$J$1:$J$1140,SMALL(chosenGroupList,(ROW(A219)+1)/2),1)),""))</f>
        <v/>
      </c>
      <c r="K241" s="136" t="str">
        <f>IF(ISODD(ROW()-ROW(startRow)),"", IFERROR(IF(INDEX(Fixture!$K$1:$K$1140,SMALL(chosenGroupList,(ROW(A219)+1)/2),1)=0,"",INDEX(Fixture!$K$1:$K$1140,SMALL(chosenGroupList,(ROW(A219)+1)/2),1)),""))</f>
        <v/>
      </c>
      <c r="L241" s="37"/>
      <c r="M241" s="37"/>
      <c r="N241" s="37"/>
      <c r="O241" s="20"/>
    </row>
    <row r="242" spans="2:15" ht="5.0999999999999996" hidden="1" customHeight="1" x14ac:dyDescent="0.25">
      <c r="B242" s="340"/>
      <c r="C242" s="261" t="str">
        <f>IF(ISODD(ROW()-ROW(startRow)),"", IFERROR(IF(INDEX(Fixture!$C$1:$C$1140,SMALL(chosenGroupList,(ROW(A220)+1)/2),1)=0,"",INDEX(Fixture!$C$1:$C$1140,SMALL(chosenGroupList,(ROW(A220)+1)/2),1)),""))</f>
        <v/>
      </c>
      <c r="D242" s="132" t="str">
        <f>IF(ISODD(ROW()-ROW(startRow)),"", IFERROR(IF(INDEX(Fixture!$E$1:$E$1140,SMALL(chosenGroupList,(ROW(A220)+1)/2),1)=0,"",INDEX(Fixture!$E$1:$E$1140,SMALL(chosenGroupList,(ROW(A220)+1)/2),1)),""))</f>
        <v/>
      </c>
      <c r="E242" s="10"/>
      <c r="F242" s="22"/>
      <c r="G242" s="133" t="str">
        <f>IF(ISODD(ROW()-ROW(startRow)),"", IFERROR(IF(INDEX(Fixture!$G$1:$G$1140,SMALL(chosenGroupList,(ROW(A220)+1)/2),1)=0,"",INDEX(Fixture!$G$1:$G$1140,SMALL(chosenGroupList,(ROW(A220)+1)/2),1)),""))</f>
        <v/>
      </c>
      <c r="H242" s="134" t="str">
        <f>IF(ISODD(ROW()-ROW(startRow)),"", IFERROR(IF(LEN(INDEX(Fixture!$H$1:$H$1140,SMALL(chosenGroupList,(ROW(A220)+1)/2),1))=0,"",INDEX(Fixture!$H$1:$H$1140,SMALL(chosenGroupList,(ROW(A220)+1)/2),1)),""))</f>
        <v/>
      </c>
      <c r="I242" s="135" t="str">
        <f t="shared" si="3"/>
        <v/>
      </c>
      <c r="J242" s="134" t="str">
        <f>IF(ISODD(ROW()-ROW(startRow)),"", IFERROR(IF(LEN(INDEX(Fixture!$J$1:$J$1140,SMALL(chosenGroupList,(ROW(A220)+1)/2),1))=0,"",INDEX(Fixture!$J$1:$J$1140,SMALL(chosenGroupList,(ROW(A220)+1)/2),1)),""))</f>
        <v/>
      </c>
      <c r="K242" s="136" t="str">
        <f>IF(ISODD(ROW()-ROW(startRow)),"", IFERROR(IF(INDEX(Fixture!$K$1:$K$1140,SMALL(chosenGroupList,(ROW(A220)+1)/2),1)=0,"",INDEX(Fixture!$K$1:$K$1140,SMALL(chosenGroupList,(ROW(A220)+1)/2),1)),""))</f>
        <v/>
      </c>
      <c r="L242" s="37"/>
      <c r="M242" s="37"/>
      <c r="N242" s="37"/>
      <c r="O242" s="20"/>
    </row>
    <row r="243" spans="2:15" ht="20.100000000000001" hidden="1" customHeight="1" x14ac:dyDescent="0.25">
      <c r="B243" s="340"/>
      <c r="C243" s="261" t="str">
        <f>IF(ISODD(ROW()-ROW(startRow)),"", IFERROR(IF(INDEX(Fixture!$C$1:$C$1140,SMALL(chosenGroupList,(ROW(A221)+1)/2),1)=0,"",INDEX(Fixture!$C$1:$C$1140,SMALL(chosenGroupList,(ROW(A221)+1)/2),1)),""))</f>
        <v/>
      </c>
      <c r="D243" s="132" t="str">
        <f>IF(ISODD(ROW()-ROW(startRow)),"", IFERROR(IF(INDEX(Fixture!$E$1:$E$1140,SMALL(chosenGroupList,(ROW(A221)+1)/2),1)=0,"",INDEX(Fixture!$E$1:$E$1140,SMALL(chosenGroupList,(ROW(A221)+1)/2),1)),""))</f>
        <v/>
      </c>
      <c r="E243" s="10"/>
      <c r="F243" s="22"/>
      <c r="G243" s="133" t="str">
        <f>IF(ISODD(ROW()-ROW(startRow)),"", IFERROR(IF(INDEX(Fixture!$G$1:$G$1140,SMALL(chosenGroupList,(ROW(A221)+1)/2),1)=0,"",INDEX(Fixture!$G$1:$G$1140,SMALL(chosenGroupList,(ROW(A221)+1)/2),1)),""))</f>
        <v/>
      </c>
      <c r="H243" s="134" t="str">
        <f>IF(ISODD(ROW()-ROW(startRow)),"", IFERROR(IF(LEN(INDEX(Fixture!$H$1:$H$1140,SMALL(chosenGroupList,(ROW(A221)+1)/2),1))=0,"",INDEX(Fixture!$H$1:$H$1140,SMALL(chosenGroupList,(ROW(A221)+1)/2),1)),""))</f>
        <v/>
      </c>
      <c r="I243" s="135" t="str">
        <f t="shared" si="3"/>
        <v/>
      </c>
      <c r="J243" s="134" t="str">
        <f>IF(ISODD(ROW()-ROW(startRow)),"", IFERROR(IF(LEN(INDEX(Fixture!$J$1:$J$1140,SMALL(chosenGroupList,(ROW(A221)+1)/2),1))=0,"",INDEX(Fixture!$J$1:$J$1140,SMALL(chosenGroupList,(ROW(A221)+1)/2),1)),""))</f>
        <v/>
      </c>
      <c r="K243" s="136" t="str">
        <f>IF(ISODD(ROW()-ROW(startRow)),"", IFERROR(IF(INDEX(Fixture!$K$1:$K$1140,SMALL(chosenGroupList,(ROW(A221)+1)/2),1)=0,"",INDEX(Fixture!$K$1:$K$1140,SMALL(chosenGroupList,(ROW(A221)+1)/2),1)),""))</f>
        <v/>
      </c>
      <c r="L243" s="37"/>
      <c r="M243" s="37"/>
      <c r="N243" s="37"/>
      <c r="O243" s="20"/>
    </row>
    <row r="244" spans="2:15" ht="5.0999999999999996" hidden="1" customHeight="1" x14ac:dyDescent="0.25">
      <c r="B244" s="340"/>
      <c r="C244" s="261" t="str">
        <f>IF(ISODD(ROW()-ROW(startRow)),"", IFERROR(IF(INDEX(Fixture!$C$1:$C$1140,SMALL(chosenGroupList,(ROW(A222)+1)/2),1)=0,"",INDEX(Fixture!$C$1:$C$1140,SMALL(chosenGroupList,(ROW(A222)+1)/2),1)),""))</f>
        <v/>
      </c>
      <c r="D244" s="132" t="str">
        <f>IF(ISODD(ROW()-ROW(startRow)),"", IFERROR(IF(INDEX(Fixture!$E$1:$E$1140,SMALL(chosenGroupList,(ROW(A222)+1)/2),1)=0,"",INDEX(Fixture!$E$1:$E$1140,SMALL(chosenGroupList,(ROW(A222)+1)/2),1)),""))</f>
        <v/>
      </c>
      <c r="E244" s="10"/>
      <c r="F244" s="22"/>
      <c r="G244" s="133" t="str">
        <f>IF(ISODD(ROW()-ROW(startRow)),"", IFERROR(IF(INDEX(Fixture!$G$1:$G$1140,SMALL(chosenGroupList,(ROW(A222)+1)/2),1)=0,"",INDEX(Fixture!$G$1:$G$1140,SMALL(chosenGroupList,(ROW(A222)+1)/2),1)),""))</f>
        <v/>
      </c>
      <c r="H244" s="134" t="str">
        <f>IF(ISODD(ROW()-ROW(startRow)),"", IFERROR(IF(LEN(INDEX(Fixture!$H$1:$H$1140,SMALL(chosenGroupList,(ROW(A222)+1)/2),1))=0,"",INDEX(Fixture!$H$1:$H$1140,SMALL(chosenGroupList,(ROW(A222)+1)/2),1)),""))</f>
        <v/>
      </c>
      <c r="I244" s="135" t="str">
        <f t="shared" si="3"/>
        <v/>
      </c>
      <c r="J244" s="134" t="str">
        <f>IF(ISODD(ROW()-ROW(startRow)),"", IFERROR(IF(LEN(INDEX(Fixture!$J$1:$J$1140,SMALL(chosenGroupList,(ROW(A222)+1)/2),1))=0,"",INDEX(Fixture!$J$1:$J$1140,SMALL(chosenGroupList,(ROW(A222)+1)/2),1)),""))</f>
        <v/>
      </c>
      <c r="K244" s="136" t="str">
        <f>IF(ISODD(ROW()-ROW(startRow)),"", IFERROR(IF(INDEX(Fixture!$K$1:$K$1140,SMALL(chosenGroupList,(ROW(A222)+1)/2),1)=0,"",INDEX(Fixture!$K$1:$K$1140,SMALL(chosenGroupList,(ROW(A222)+1)/2),1)),""))</f>
        <v/>
      </c>
      <c r="L244" s="37"/>
      <c r="M244" s="37"/>
      <c r="N244" s="37"/>
      <c r="O244" s="20"/>
    </row>
    <row r="245" spans="2:15" ht="20.100000000000001" hidden="1" customHeight="1" x14ac:dyDescent="0.25">
      <c r="B245" s="340"/>
      <c r="C245" s="261" t="str">
        <f>IF(ISODD(ROW()-ROW(startRow)),"", IFERROR(IF(INDEX(Fixture!$C$1:$C$1140,SMALL(chosenGroupList,(ROW(A223)+1)/2),1)=0,"",INDEX(Fixture!$C$1:$C$1140,SMALL(chosenGroupList,(ROW(A223)+1)/2),1)),""))</f>
        <v/>
      </c>
      <c r="D245" s="132" t="str">
        <f>IF(ISODD(ROW()-ROW(startRow)),"", IFERROR(IF(INDEX(Fixture!$E$1:$E$1140,SMALL(chosenGroupList,(ROW(A223)+1)/2),1)=0,"",INDEX(Fixture!$E$1:$E$1140,SMALL(chosenGroupList,(ROW(A223)+1)/2),1)),""))</f>
        <v/>
      </c>
      <c r="E245" s="10"/>
      <c r="F245" s="22"/>
      <c r="G245" s="133" t="str">
        <f>IF(ISODD(ROW()-ROW(startRow)),"", IFERROR(IF(INDEX(Fixture!$G$1:$G$1140,SMALL(chosenGroupList,(ROW(A223)+1)/2),1)=0,"",INDEX(Fixture!$G$1:$G$1140,SMALL(chosenGroupList,(ROW(A223)+1)/2),1)),""))</f>
        <v/>
      </c>
      <c r="H245" s="134" t="str">
        <f>IF(ISODD(ROW()-ROW(startRow)),"", IFERROR(IF(LEN(INDEX(Fixture!$H$1:$H$1140,SMALL(chosenGroupList,(ROW(A223)+1)/2),1))=0,"",INDEX(Fixture!$H$1:$H$1140,SMALL(chosenGroupList,(ROW(A223)+1)/2),1)),""))</f>
        <v/>
      </c>
      <c r="I245" s="135" t="str">
        <f t="shared" si="3"/>
        <v/>
      </c>
      <c r="J245" s="134" t="str">
        <f>IF(ISODD(ROW()-ROW(startRow)),"", IFERROR(IF(LEN(INDEX(Fixture!$J$1:$J$1140,SMALL(chosenGroupList,(ROW(A223)+1)/2),1))=0,"",INDEX(Fixture!$J$1:$J$1140,SMALL(chosenGroupList,(ROW(A223)+1)/2),1)),""))</f>
        <v/>
      </c>
      <c r="K245" s="136" t="str">
        <f>IF(ISODD(ROW()-ROW(startRow)),"", IFERROR(IF(INDEX(Fixture!$K$1:$K$1140,SMALL(chosenGroupList,(ROW(A223)+1)/2),1)=0,"",INDEX(Fixture!$K$1:$K$1140,SMALL(chosenGroupList,(ROW(A223)+1)/2),1)),""))</f>
        <v/>
      </c>
      <c r="L245" s="37"/>
      <c r="M245" s="37"/>
      <c r="N245" s="37"/>
      <c r="O245" s="20"/>
    </row>
    <row r="246" spans="2:15" ht="5.0999999999999996" hidden="1" customHeight="1" x14ac:dyDescent="0.25">
      <c r="B246" s="340"/>
      <c r="C246" s="261" t="str">
        <f>IF(ISODD(ROW()-ROW(startRow)),"", IFERROR(IF(INDEX(Fixture!$C$1:$C$1140,SMALL(chosenGroupList,(ROW(A224)+1)/2),1)=0,"",INDEX(Fixture!$C$1:$C$1140,SMALL(chosenGroupList,(ROW(A224)+1)/2),1)),""))</f>
        <v/>
      </c>
      <c r="D246" s="132" t="str">
        <f>IF(ISODD(ROW()-ROW(startRow)),"", IFERROR(IF(INDEX(Fixture!$E$1:$E$1140,SMALL(chosenGroupList,(ROW(A224)+1)/2),1)=0,"",INDEX(Fixture!$E$1:$E$1140,SMALL(chosenGroupList,(ROW(A224)+1)/2),1)),""))</f>
        <v/>
      </c>
      <c r="E246" s="10"/>
      <c r="F246" s="22"/>
      <c r="G246" s="133" t="str">
        <f>IF(ISODD(ROW()-ROW(startRow)),"", IFERROR(IF(INDEX(Fixture!$G$1:$G$1140,SMALL(chosenGroupList,(ROW(A224)+1)/2),1)=0,"",INDEX(Fixture!$G$1:$G$1140,SMALL(chosenGroupList,(ROW(A224)+1)/2),1)),""))</f>
        <v/>
      </c>
      <c r="H246" s="134" t="str">
        <f>IF(ISODD(ROW()-ROW(startRow)),"", IFERROR(IF(LEN(INDEX(Fixture!$H$1:$H$1140,SMALL(chosenGroupList,(ROW(A224)+1)/2),1))=0,"",INDEX(Fixture!$H$1:$H$1140,SMALL(chosenGroupList,(ROW(A224)+1)/2),1)),""))</f>
        <v/>
      </c>
      <c r="I246" s="135" t="str">
        <f t="shared" si="3"/>
        <v/>
      </c>
      <c r="J246" s="134" t="str">
        <f>IF(ISODD(ROW()-ROW(startRow)),"", IFERROR(IF(LEN(INDEX(Fixture!$J$1:$J$1140,SMALL(chosenGroupList,(ROW(A224)+1)/2),1))=0,"",INDEX(Fixture!$J$1:$J$1140,SMALL(chosenGroupList,(ROW(A224)+1)/2),1)),""))</f>
        <v/>
      </c>
      <c r="K246" s="136" t="str">
        <f>IF(ISODD(ROW()-ROW(startRow)),"", IFERROR(IF(INDEX(Fixture!$K$1:$K$1140,SMALL(chosenGroupList,(ROW(A224)+1)/2),1)=0,"",INDEX(Fixture!$K$1:$K$1140,SMALL(chosenGroupList,(ROW(A224)+1)/2),1)),""))</f>
        <v/>
      </c>
      <c r="L246" s="37"/>
      <c r="M246" s="37"/>
      <c r="N246" s="37"/>
      <c r="O246" s="20"/>
    </row>
    <row r="247" spans="2:15" ht="20.100000000000001" hidden="1" customHeight="1" x14ac:dyDescent="0.25">
      <c r="B247" s="340"/>
      <c r="C247" s="261" t="str">
        <f>IF(ISODD(ROW()-ROW(startRow)),"", IFERROR(IF(INDEX(Fixture!$C$1:$C$1140,SMALL(chosenGroupList,(ROW(A225)+1)/2),1)=0,"",INDEX(Fixture!$C$1:$C$1140,SMALL(chosenGroupList,(ROW(A225)+1)/2),1)),""))</f>
        <v/>
      </c>
      <c r="D247" s="132" t="str">
        <f>IF(ISODD(ROW()-ROW(startRow)),"", IFERROR(IF(INDEX(Fixture!$E$1:$E$1140,SMALL(chosenGroupList,(ROW(A225)+1)/2),1)=0,"",INDEX(Fixture!$E$1:$E$1140,SMALL(chosenGroupList,(ROW(A225)+1)/2),1)),""))</f>
        <v/>
      </c>
      <c r="E247" s="10"/>
      <c r="F247" s="22"/>
      <c r="G247" s="133" t="str">
        <f>IF(ISODD(ROW()-ROW(startRow)),"", IFERROR(IF(INDEX(Fixture!$G$1:$G$1140,SMALL(chosenGroupList,(ROW(A225)+1)/2),1)=0,"",INDEX(Fixture!$G$1:$G$1140,SMALL(chosenGroupList,(ROW(A225)+1)/2),1)),""))</f>
        <v/>
      </c>
      <c r="H247" s="134" t="str">
        <f>IF(ISODD(ROW()-ROW(startRow)),"", IFERROR(IF(LEN(INDEX(Fixture!$H$1:$H$1140,SMALL(chosenGroupList,(ROW(A225)+1)/2),1))=0,"",INDEX(Fixture!$H$1:$H$1140,SMALL(chosenGroupList,(ROW(A225)+1)/2),1)),""))</f>
        <v/>
      </c>
      <c r="I247" s="135" t="str">
        <f t="shared" si="3"/>
        <v/>
      </c>
      <c r="J247" s="134" t="str">
        <f>IF(ISODD(ROW()-ROW(startRow)),"", IFERROR(IF(LEN(INDEX(Fixture!$J$1:$J$1140,SMALL(chosenGroupList,(ROW(A225)+1)/2),1))=0,"",INDEX(Fixture!$J$1:$J$1140,SMALL(chosenGroupList,(ROW(A225)+1)/2),1)),""))</f>
        <v/>
      </c>
      <c r="K247" s="136" t="str">
        <f>IF(ISODD(ROW()-ROW(startRow)),"", IFERROR(IF(INDEX(Fixture!$K$1:$K$1140,SMALL(chosenGroupList,(ROW(A225)+1)/2),1)=0,"",INDEX(Fixture!$K$1:$K$1140,SMALL(chosenGroupList,(ROW(A225)+1)/2),1)),""))</f>
        <v/>
      </c>
      <c r="L247" s="37"/>
      <c r="M247" s="37"/>
      <c r="N247" s="37"/>
      <c r="O247" s="20"/>
    </row>
    <row r="248" spans="2:15" ht="5.0999999999999996" hidden="1" customHeight="1" x14ac:dyDescent="0.25">
      <c r="B248" s="340"/>
      <c r="C248" s="261" t="str">
        <f>IF(ISODD(ROW()-ROW(startRow)),"", IFERROR(IF(INDEX(Fixture!$C$1:$C$1140,SMALL(chosenGroupList,(ROW(A226)+1)/2),1)=0,"",INDEX(Fixture!$C$1:$C$1140,SMALL(chosenGroupList,(ROW(A226)+1)/2),1)),""))</f>
        <v/>
      </c>
      <c r="D248" s="132" t="str">
        <f>IF(ISODD(ROW()-ROW(startRow)),"", IFERROR(IF(INDEX(Fixture!$E$1:$E$1140,SMALL(chosenGroupList,(ROW(A226)+1)/2),1)=0,"",INDEX(Fixture!$E$1:$E$1140,SMALL(chosenGroupList,(ROW(A226)+1)/2),1)),""))</f>
        <v/>
      </c>
      <c r="E248" s="10"/>
      <c r="F248" s="22"/>
      <c r="G248" s="133" t="str">
        <f>IF(ISODD(ROW()-ROW(startRow)),"", IFERROR(IF(INDEX(Fixture!$G$1:$G$1140,SMALL(chosenGroupList,(ROW(A226)+1)/2),1)=0,"",INDEX(Fixture!$G$1:$G$1140,SMALL(chosenGroupList,(ROW(A226)+1)/2),1)),""))</f>
        <v/>
      </c>
      <c r="H248" s="134" t="str">
        <f>IF(ISODD(ROW()-ROW(startRow)),"", IFERROR(IF(LEN(INDEX(Fixture!$H$1:$H$1140,SMALL(chosenGroupList,(ROW(A226)+1)/2),1))=0,"",INDEX(Fixture!$H$1:$H$1140,SMALL(chosenGroupList,(ROW(A226)+1)/2),1)),""))</f>
        <v/>
      </c>
      <c r="I248" s="135" t="str">
        <f t="shared" si="3"/>
        <v/>
      </c>
      <c r="J248" s="134" t="str">
        <f>IF(ISODD(ROW()-ROW(startRow)),"", IFERROR(IF(LEN(INDEX(Fixture!$J$1:$J$1140,SMALL(chosenGroupList,(ROW(A226)+1)/2),1))=0,"",INDEX(Fixture!$J$1:$J$1140,SMALL(chosenGroupList,(ROW(A226)+1)/2),1)),""))</f>
        <v/>
      </c>
      <c r="K248" s="136" t="str">
        <f>IF(ISODD(ROW()-ROW(startRow)),"", IFERROR(IF(INDEX(Fixture!$K$1:$K$1140,SMALL(chosenGroupList,(ROW(A226)+1)/2),1)=0,"",INDEX(Fixture!$K$1:$K$1140,SMALL(chosenGroupList,(ROW(A226)+1)/2),1)),""))</f>
        <v/>
      </c>
      <c r="L248" s="37"/>
      <c r="M248" s="37"/>
      <c r="N248" s="37"/>
      <c r="O248" s="20"/>
    </row>
    <row r="249" spans="2:15" ht="20.100000000000001" hidden="1" customHeight="1" x14ac:dyDescent="0.25">
      <c r="B249" s="340"/>
      <c r="C249" s="261" t="str">
        <f>IF(ISODD(ROW()-ROW(startRow)),"", IFERROR(IF(INDEX(Fixture!$C$1:$C$1140,SMALL(chosenGroupList,(ROW(A227)+1)/2),1)=0,"",INDEX(Fixture!$C$1:$C$1140,SMALL(chosenGroupList,(ROW(A227)+1)/2),1)),""))</f>
        <v/>
      </c>
      <c r="D249" s="132" t="str">
        <f>IF(ISODD(ROW()-ROW(startRow)),"", IFERROR(IF(INDEX(Fixture!$E$1:$E$1140,SMALL(chosenGroupList,(ROW(A227)+1)/2),1)=0,"",INDEX(Fixture!$E$1:$E$1140,SMALL(chosenGroupList,(ROW(A227)+1)/2),1)),""))</f>
        <v/>
      </c>
      <c r="E249" s="10"/>
      <c r="F249" s="22"/>
      <c r="G249" s="133" t="str">
        <f>IF(ISODD(ROW()-ROW(startRow)),"", IFERROR(IF(INDEX(Fixture!$G$1:$G$1140,SMALL(chosenGroupList,(ROW(A227)+1)/2),1)=0,"",INDEX(Fixture!$G$1:$G$1140,SMALL(chosenGroupList,(ROW(A227)+1)/2),1)),""))</f>
        <v/>
      </c>
      <c r="H249" s="134" t="str">
        <f>IF(ISODD(ROW()-ROW(startRow)),"", IFERROR(IF(LEN(INDEX(Fixture!$H$1:$H$1140,SMALL(chosenGroupList,(ROW(A227)+1)/2),1))=0,"",INDEX(Fixture!$H$1:$H$1140,SMALL(chosenGroupList,(ROW(A227)+1)/2),1)),""))</f>
        <v/>
      </c>
      <c r="I249" s="135" t="str">
        <f t="shared" si="3"/>
        <v/>
      </c>
      <c r="J249" s="134" t="str">
        <f>IF(ISODD(ROW()-ROW(startRow)),"", IFERROR(IF(LEN(INDEX(Fixture!$J$1:$J$1140,SMALL(chosenGroupList,(ROW(A227)+1)/2),1))=0,"",INDEX(Fixture!$J$1:$J$1140,SMALL(chosenGroupList,(ROW(A227)+1)/2),1)),""))</f>
        <v/>
      </c>
      <c r="K249" s="136" t="str">
        <f>IF(ISODD(ROW()-ROW(startRow)),"", IFERROR(IF(INDEX(Fixture!$K$1:$K$1140,SMALL(chosenGroupList,(ROW(A227)+1)/2),1)=0,"",INDEX(Fixture!$K$1:$K$1140,SMALL(chosenGroupList,(ROW(A227)+1)/2),1)),""))</f>
        <v/>
      </c>
      <c r="L249" s="37"/>
      <c r="M249" s="37"/>
      <c r="N249" s="37"/>
      <c r="O249" s="20"/>
    </row>
    <row r="250" spans="2:15" ht="5.0999999999999996" hidden="1" customHeight="1" x14ac:dyDescent="0.25">
      <c r="B250" s="340"/>
      <c r="C250" s="261" t="str">
        <f>IF(ISODD(ROW()-ROW(startRow)),"", IFERROR(IF(INDEX(Fixture!$C$1:$C$1140,SMALL(chosenGroupList,(ROW(A228)+1)/2),1)=0,"",INDEX(Fixture!$C$1:$C$1140,SMALL(chosenGroupList,(ROW(A228)+1)/2),1)),""))</f>
        <v/>
      </c>
      <c r="D250" s="132" t="str">
        <f>IF(ISODD(ROW()-ROW(startRow)),"", IFERROR(IF(INDEX(Fixture!$E$1:$E$1140,SMALL(chosenGroupList,(ROW(A228)+1)/2),1)=0,"",INDEX(Fixture!$E$1:$E$1140,SMALL(chosenGroupList,(ROW(A228)+1)/2),1)),""))</f>
        <v/>
      </c>
      <c r="E250" s="10"/>
      <c r="F250" s="22"/>
      <c r="G250" s="133" t="str">
        <f>IF(ISODD(ROW()-ROW(startRow)),"", IFERROR(IF(INDEX(Fixture!$G$1:$G$1140,SMALL(chosenGroupList,(ROW(A228)+1)/2),1)=0,"",INDEX(Fixture!$G$1:$G$1140,SMALL(chosenGroupList,(ROW(A228)+1)/2),1)),""))</f>
        <v/>
      </c>
      <c r="H250" s="134" t="str">
        <f>IF(ISODD(ROW()-ROW(startRow)),"", IFERROR(IF(LEN(INDEX(Fixture!$H$1:$H$1140,SMALL(chosenGroupList,(ROW(A228)+1)/2),1))=0,"",INDEX(Fixture!$H$1:$H$1140,SMALL(chosenGroupList,(ROW(A228)+1)/2),1)),""))</f>
        <v/>
      </c>
      <c r="I250" s="135" t="str">
        <f t="shared" si="3"/>
        <v/>
      </c>
      <c r="J250" s="134" t="str">
        <f>IF(ISODD(ROW()-ROW(startRow)),"", IFERROR(IF(LEN(INDEX(Fixture!$J$1:$J$1140,SMALL(chosenGroupList,(ROW(A228)+1)/2),1))=0,"",INDEX(Fixture!$J$1:$J$1140,SMALL(chosenGroupList,(ROW(A228)+1)/2),1)),""))</f>
        <v/>
      </c>
      <c r="K250" s="136" t="str">
        <f>IF(ISODD(ROW()-ROW(startRow)),"", IFERROR(IF(INDEX(Fixture!$K$1:$K$1140,SMALL(chosenGroupList,(ROW(A228)+1)/2),1)=0,"",INDEX(Fixture!$K$1:$K$1140,SMALL(chosenGroupList,(ROW(A228)+1)/2),1)),""))</f>
        <v/>
      </c>
      <c r="L250" s="37"/>
      <c r="M250" s="37"/>
      <c r="N250" s="37"/>
      <c r="O250" s="20"/>
    </row>
    <row r="251" spans="2:15" ht="20.100000000000001" hidden="1" customHeight="1" x14ac:dyDescent="0.25">
      <c r="B251" s="340"/>
      <c r="C251" s="261" t="str">
        <f>IF(ISODD(ROW()-ROW(startRow)),"", IFERROR(IF(INDEX(Fixture!$C$1:$C$1140,SMALL(chosenGroupList,(ROW(A229)+1)/2),1)=0,"",INDEX(Fixture!$C$1:$C$1140,SMALL(chosenGroupList,(ROW(A229)+1)/2),1)),""))</f>
        <v/>
      </c>
      <c r="D251" s="132" t="str">
        <f>IF(ISODD(ROW()-ROW(startRow)),"", IFERROR(IF(INDEX(Fixture!$E$1:$E$1140,SMALL(chosenGroupList,(ROW(A229)+1)/2),1)=0,"",INDEX(Fixture!$E$1:$E$1140,SMALL(chosenGroupList,(ROW(A229)+1)/2),1)),""))</f>
        <v/>
      </c>
      <c r="E251" s="10"/>
      <c r="F251" s="22"/>
      <c r="G251" s="133" t="str">
        <f>IF(ISODD(ROW()-ROW(startRow)),"", IFERROR(IF(INDEX(Fixture!$G$1:$G$1140,SMALL(chosenGroupList,(ROW(A229)+1)/2),1)=0,"",INDEX(Fixture!$G$1:$G$1140,SMALL(chosenGroupList,(ROW(A229)+1)/2),1)),""))</f>
        <v/>
      </c>
      <c r="H251" s="134" t="str">
        <f>IF(ISODD(ROW()-ROW(startRow)),"", IFERROR(IF(LEN(INDEX(Fixture!$H$1:$H$1140,SMALL(chosenGroupList,(ROW(A229)+1)/2),1))=0,"",INDEX(Fixture!$H$1:$H$1140,SMALL(chosenGroupList,(ROW(A229)+1)/2),1)),""))</f>
        <v/>
      </c>
      <c r="I251" s="135" t="str">
        <f t="shared" si="3"/>
        <v/>
      </c>
      <c r="J251" s="134" t="str">
        <f>IF(ISODD(ROW()-ROW(startRow)),"", IFERROR(IF(LEN(INDEX(Fixture!$J$1:$J$1140,SMALL(chosenGroupList,(ROW(A229)+1)/2),1))=0,"",INDEX(Fixture!$J$1:$J$1140,SMALL(chosenGroupList,(ROW(A229)+1)/2),1)),""))</f>
        <v/>
      </c>
      <c r="K251" s="136" t="str">
        <f>IF(ISODD(ROW()-ROW(startRow)),"", IFERROR(IF(INDEX(Fixture!$K$1:$K$1140,SMALL(chosenGroupList,(ROW(A229)+1)/2),1)=0,"",INDEX(Fixture!$K$1:$K$1140,SMALL(chosenGroupList,(ROW(A229)+1)/2),1)),""))</f>
        <v/>
      </c>
      <c r="L251" s="37"/>
      <c r="M251" s="37"/>
      <c r="N251" s="37"/>
      <c r="O251" s="20"/>
    </row>
    <row r="252" spans="2:15" ht="5.0999999999999996" hidden="1" customHeight="1" x14ac:dyDescent="0.25">
      <c r="B252" s="340"/>
      <c r="C252" s="261" t="str">
        <f>IF(ISODD(ROW()-ROW(startRow)),"", IFERROR(IF(INDEX(Fixture!$C$1:$C$1140,SMALL(chosenGroupList,(ROW(A230)+1)/2),1)=0,"",INDEX(Fixture!$C$1:$C$1140,SMALL(chosenGroupList,(ROW(A230)+1)/2),1)),""))</f>
        <v/>
      </c>
      <c r="D252" s="132" t="str">
        <f>IF(ISODD(ROW()-ROW(startRow)),"", IFERROR(IF(INDEX(Fixture!$E$1:$E$1140,SMALL(chosenGroupList,(ROW(A230)+1)/2),1)=0,"",INDEX(Fixture!$E$1:$E$1140,SMALL(chosenGroupList,(ROW(A230)+1)/2),1)),""))</f>
        <v/>
      </c>
      <c r="E252" s="10"/>
      <c r="F252" s="22"/>
      <c r="G252" s="133" t="str">
        <f>IF(ISODD(ROW()-ROW(startRow)),"", IFERROR(IF(INDEX(Fixture!$G$1:$G$1140,SMALL(chosenGroupList,(ROW(A230)+1)/2),1)=0,"",INDEX(Fixture!$G$1:$G$1140,SMALL(chosenGroupList,(ROW(A230)+1)/2),1)),""))</f>
        <v/>
      </c>
      <c r="H252" s="134" t="str">
        <f>IF(ISODD(ROW()-ROW(startRow)),"", IFERROR(IF(LEN(INDEX(Fixture!$H$1:$H$1140,SMALL(chosenGroupList,(ROW(A230)+1)/2),1))=0,"",INDEX(Fixture!$H$1:$H$1140,SMALL(chosenGroupList,(ROW(A230)+1)/2),1)),""))</f>
        <v/>
      </c>
      <c r="I252" s="135" t="str">
        <f t="shared" si="3"/>
        <v/>
      </c>
      <c r="J252" s="134" t="str">
        <f>IF(ISODD(ROW()-ROW(startRow)),"", IFERROR(IF(LEN(INDEX(Fixture!$J$1:$J$1140,SMALL(chosenGroupList,(ROW(A230)+1)/2),1))=0,"",INDEX(Fixture!$J$1:$J$1140,SMALL(chosenGroupList,(ROW(A230)+1)/2),1)),""))</f>
        <v/>
      </c>
      <c r="K252" s="136" t="str">
        <f>IF(ISODD(ROW()-ROW(startRow)),"", IFERROR(IF(INDEX(Fixture!$K$1:$K$1140,SMALL(chosenGroupList,(ROW(A230)+1)/2),1)=0,"",INDEX(Fixture!$K$1:$K$1140,SMALL(chosenGroupList,(ROW(A230)+1)/2),1)),""))</f>
        <v/>
      </c>
      <c r="L252" s="37"/>
      <c r="M252" s="37"/>
      <c r="N252" s="37"/>
      <c r="O252" s="20"/>
    </row>
    <row r="253" spans="2:15" ht="20.100000000000001" hidden="1" customHeight="1" x14ac:dyDescent="0.25">
      <c r="B253" s="340"/>
      <c r="C253" s="261" t="str">
        <f>IF(ISODD(ROW()-ROW(startRow)),"", IFERROR(IF(INDEX(Fixture!$C$1:$C$1140,SMALL(chosenGroupList,(ROW(A231)+1)/2),1)=0,"",INDEX(Fixture!$C$1:$C$1140,SMALL(chosenGroupList,(ROW(A231)+1)/2),1)),""))</f>
        <v/>
      </c>
      <c r="D253" s="132" t="str">
        <f>IF(ISODD(ROW()-ROW(startRow)),"", IFERROR(IF(INDEX(Fixture!$E$1:$E$1140,SMALL(chosenGroupList,(ROW(A231)+1)/2),1)=0,"",INDEX(Fixture!$E$1:$E$1140,SMALL(chosenGroupList,(ROW(A231)+1)/2),1)),""))</f>
        <v/>
      </c>
      <c r="E253" s="10"/>
      <c r="F253" s="22"/>
      <c r="G253" s="133" t="str">
        <f>IF(ISODD(ROW()-ROW(startRow)),"", IFERROR(IF(INDEX(Fixture!$G$1:$G$1140,SMALL(chosenGroupList,(ROW(A231)+1)/2),1)=0,"",INDEX(Fixture!$G$1:$G$1140,SMALL(chosenGroupList,(ROW(A231)+1)/2),1)),""))</f>
        <v/>
      </c>
      <c r="H253" s="134" t="str">
        <f>IF(ISODD(ROW()-ROW(startRow)),"", IFERROR(IF(LEN(INDEX(Fixture!$H$1:$H$1140,SMALL(chosenGroupList,(ROW(A231)+1)/2),1))=0,"",INDEX(Fixture!$H$1:$H$1140,SMALL(chosenGroupList,(ROW(A231)+1)/2),1)),""))</f>
        <v/>
      </c>
      <c r="I253" s="135" t="str">
        <f t="shared" si="3"/>
        <v/>
      </c>
      <c r="J253" s="134" t="str">
        <f>IF(ISODD(ROW()-ROW(startRow)),"", IFERROR(IF(LEN(INDEX(Fixture!$J$1:$J$1140,SMALL(chosenGroupList,(ROW(A231)+1)/2),1))=0,"",INDEX(Fixture!$J$1:$J$1140,SMALL(chosenGroupList,(ROW(A231)+1)/2),1)),""))</f>
        <v/>
      </c>
      <c r="K253" s="136" t="str">
        <f>IF(ISODD(ROW()-ROW(startRow)),"", IFERROR(IF(INDEX(Fixture!$K$1:$K$1140,SMALL(chosenGroupList,(ROW(A231)+1)/2),1)=0,"",INDEX(Fixture!$K$1:$K$1140,SMALL(chosenGroupList,(ROW(A231)+1)/2),1)),""))</f>
        <v/>
      </c>
      <c r="L253" s="37"/>
      <c r="M253" s="37"/>
      <c r="N253" s="37"/>
      <c r="O253" s="20"/>
    </row>
    <row r="254" spans="2:15" ht="5.0999999999999996" hidden="1" customHeight="1" x14ac:dyDescent="0.25">
      <c r="B254" s="340"/>
      <c r="C254" s="261" t="str">
        <f>IF(ISODD(ROW()-ROW(startRow)),"", IFERROR(IF(INDEX(Fixture!$C$1:$C$1140,SMALL(chosenGroupList,(ROW(A232)+1)/2),1)=0,"",INDEX(Fixture!$C$1:$C$1140,SMALL(chosenGroupList,(ROW(A232)+1)/2),1)),""))</f>
        <v/>
      </c>
      <c r="D254" s="132" t="str">
        <f>IF(ISODD(ROW()-ROW(startRow)),"", IFERROR(IF(INDEX(Fixture!$E$1:$E$1140,SMALL(chosenGroupList,(ROW(A232)+1)/2),1)=0,"",INDEX(Fixture!$E$1:$E$1140,SMALL(chosenGroupList,(ROW(A232)+1)/2),1)),""))</f>
        <v/>
      </c>
      <c r="E254" s="10"/>
      <c r="F254" s="22"/>
      <c r="G254" s="133" t="str">
        <f>IF(ISODD(ROW()-ROW(startRow)),"", IFERROR(IF(INDEX(Fixture!$G$1:$G$1140,SMALL(chosenGroupList,(ROW(A232)+1)/2),1)=0,"",INDEX(Fixture!$G$1:$G$1140,SMALL(chosenGroupList,(ROW(A232)+1)/2),1)),""))</f>
        <v/>
      </c>
      <c r="H254" s="134" t="str">
        <f>IF(ISODD(ROW()-ROW(startRow)),"", IFERROR(IF(LEN(INDEX(Fixture!$H$1:$H$1140,SMALL(chosenGroupList,(ROW(A232)+1)/2),1))=0,"",INDEX(Fixture!$H$1:$H$1140,SMALL(chosenGroupList,(ROW(A232)+1)/2),1)),""))</f>
        <v/>
      </c>
      <c r="I254" s="135" t="str">
        <f t="shared" si="3"/>
        <v/>
      </c>
      <c r="J254" s="134" t="str">
        <f>IF(ISODD(ROW()-ROW(startRow)),"", IFERROR(IF(LEN(INDEX(Fixture!$J$1:$J$1140,SMALL(chosenGroupList,(ROW(A232)+1)/2),1))=0,"",INDEX(Fixture!$J$1:$J$1140,SMALL(chosenGroupList,(ROW(A232)+1)/2),1)),""))</f>
        <v/>
      </c>
      <c r="K254" s="136" t="str">
        <f>IF(ISODD(ROW()-ROW(startRow)),"", IFERROR(IF(INDEX(Fixture!$K$1:$K$1140,SMALL(chosenGroupList,(ROW(A232)+1)/2),1)=0,"",INDEX(Fixture!$K$1:$K$1140,SMALL(chosenGroupList,(ROW(A232)+1)/2),1)),""))</f>
        <v/>
      </c>
      <c r="L254" s="37"/>
      <c r="M254" s="37"/>
      <c r="N254" s="37"/>
      <c r="O254" s="20"/>
    </row>
    <row r="255" spans="2:15" ht="20.100000000000001" hidden="1" customHeight="1" x14ac:dyDescent="0.25">
      <c r="B255" s="340"/>
      <c r="C255" s="261" t="str">
        <f>IF(ISODD(ROW()-ROW(startRow)),"", IFERROR(IF(INDEX(Fixture!$C$1:$C$1140,SMALL(chosenGroupList,(ROW(A233)+1)/2),1)=0,"",INDEX(Fixture!$C$1:$C$1140,SMALL(chosenGroupList,(ROW(A233)+1)/2),1)),""))</f>
        <v/>
      </c>
      <c r="D255" s="132" t="str">
        <f>IF(ISODD(ROW()-ROW(startRow)),"", IFERROR(IF(INDEX(Fixture!$E$1:$E$1140,SMALL(chosenGroupList,(ROW(A233)+1)/2),1)=0,"",INDEX(Fixture!$E$1:$E$1140,SMALL(chosenGroupList,(ROW(A233)+1)/2),1)),""))</f>
        <v/>
      </c>
      <c r="E255" s="10"/>
      <c r="F255" s="22"/>
      <c r="G255" s="133" t="str">
        <f>IF(ISODD(ROW()-ROW(startRow)),"", IFERROR(IF(INDEX(Fixture!$G$1:$G$1140,SMALL(chosenGroupList,(ROW(A233)+1)/2),1)=0,"",INDEX(Fixture!$G$1:$G$1140,SMALL(chosenGroupList,(ROW(A233)+1)/2),1)),""))</f>
        <v/>
      </c>
      <c r="H255" s="134" t="str">
        <f>IF(ISODD(ROW()-ROW(startRow)),"", IFERROR(IF(LEN(INDEX(Fixture!$H$1:$H$1140,SMALL(chosenGroupList,(ROW(A233)+1)/2),1))=0,"",INDEX(Fixture!$H$1:$H$1140,SMALL(chosenGroupList,(ROW(A233)+1)/2),1)),""))</f>
        <v/>
      </c>
      <c r="I255" s="135" t="str">
        <f t="shared" si="3"/>
        <v/>
      </c>
      <c r="J255" s="134" t="str">
        <f>IF(ISODD(ROW()-ROW(startRow)),"", IFERROR(IF(LEN(INDEX(Fixture!$J$1:$J$1140,SMALL(chosenGroupList,(ROW(A233)+1)/2),1))=0,"",INDEX(Fixture!$J$1:$J$1140,SMALL(chosenGroupList,(ROW(A233)+1)/2),1)),""))</f>
        <v/>
      </c>
      <c r="K255" s="136" t="str">
        <f>IF(ISODD(ROW()-ROW(startRow)),"", IFERROR(IF(INDEX(Fixture!$K$1:$K$1140,SMALL(chosenGroupList,(ROW(A233)+1)/2),1)=0,"",INDEX(Fixture!$K$1:$K$1140,SMALL(chosenGroupList,(ROW(A233)+1)/2),1)),""))</f>
        <v/>
      </c>
      <c r="L255" s="37"/>
      <c r="M255" s="37"/>
      <c r="N255" s="37"/>
      <c r="O255" s="20"/>
    </row>
    <row r="256" spans="2:15" ht="5.0999999999999996" hidden="1" customHeight="1" x14ac:dyDescent="0.25">
      <c r="B256" s="340"/>
      <c r="C256" s="261" t="str">
        <f>IF(ISODD(ROW()-ROW(startRow)),"", IFERROR(IF(INDEX(Fixture!$C$1:$C$1140,SMALL(chosenGroupList,(ROW(A234)+1)/2),1)=0,"",INDEX(Fixture!$C$1:$C$1140,SMALL(chosenGroupList,(ROW(A234)+1)/2),1)),""))</f>
        <v/>
      </c>
      <c r="D256" s="132" t="str">
        <f>IF(ISODD(ROW()-ROW(startRow)),"", IFERROR(IF(INDEX(Fixture!$E$1:$E$1140,SMALL(chosenGroupList,(ROW(A234)+1)/2),1)=0,"",INDEX(Fixture!$E$1:$E$1140,SMALL(chosenGroupList,(ROW(A234)+1)/2),1)),""))</f>
        <v/>
      </c>
      <c r="E256" s="10"/>
      <c r="F256" s="22"/>
      <c r="G256" s="133" t="str">
        <f>IF(ISODD(ROW()-ROW(startRow)),"", IFERROR(IF(INDEX(Fixture!$G$1:$G$1140,SMALL(chosenGroupList,(ROW(A234)+1)/2),1)=0,"",INDEX(Fixture!$G$1:$G$1140,SMALL(chosenGroupList,(ROW(A234)+1)/2),1)),""))</f>
        <v/>
      </c>
      <c r="H256" s="134" t="str">
        <f>IF(ISODD(ROW()-ROW(startRow)),"", IFERROR(IF(LEN(INDEX(Fixture!$H$1:$H$1140,SMALL(chosenGroupList,(ROW(A234)+1)/2),1))=0,"",INDEX(Fixture!$H$1:$H$1140,SMALL(chosenGroupList,(ROW(A234)+1)/2),1)),""))</f>
        <v/>
      </c>
      <c r="I256" s="135" t="str">
        <f t="shared" si="3"/>
        <v/>
      </c>
      <c r="J256" s="134" t="str">
        <f>IF(ISODD(ROW()-ROW(startRow)),"", IFERROR(IF(LEN(INDEX(Fixture!$J$1:$J$1140,SMALL(chosenGroupList,(ROW(A234)+1)/2),1))=0,"",INDEX(Fixture!$J$1:$J$1140,SMALL(chosenGroupList,(ROW(A234)+1)/2),1)),""))</f>
        <v/>
      </c>
      <c r="K256" s="136" t="str">
        <f>IF(ISODD(ROW()-ROW(startRow)),"", IFERROR(IF(INDEX(Fixture!$K$1:$K$1140,SMALL(chosenGroupList,(ROW(A234)+1)/2),1)=0,"",INDEX(Fixture!$K$1:$K$1140,SMALL(chosenGroupList,(ROW(A234)+1)/2),1)),""))</f>
        <v/>
      </c>
      <c r="L256" s="37"/>
      <c r="M256" s="37"/>
      <c r="N256" s="37"/>
      <c r="O256" s="20"/>
    </row>
    <row r="257" spans="2:15" ht="20.100000000000001" hidden="1" customHeight="1" x14ac:dyDescent="0.25">
      <c r="B257" s="340"/>
      <c r="C257" s="261" t="str">
        <f>IF(ISODD(ROW()-ROW(startRow)),"", IFERROR(IF(INDEX(Fixture!$C$1:$C$1140,SMALL(chosenGroupList,(ROW(A235)+1)/2),1)=0,"",INDEX(Fixture!$C$1:$C$1140,SMALL(chosenGroupList,(ROW(A235)+1)/2),1)),""))</f>
        <v/>
      </c>
      <c r="D257" s="132" t="str">
        <f>IF(ISODD(ROW()-ROW(startRow)),"", IFERROR(IF(INDEX(Fixture!$E$1:$E$1140,SMALL(chosenGroupList,(ROW(A235)+1)/2),1)=0,"",INDEX(Fixture!$E$1:$E$1140,SMALL(chosenGroupList,(ROW(A235)+1)/2),1)),""))</f>
        <v/>
      </c>
      <c r="E257" s="10"/>
      <c r="F257" s="22"/>
      <c r="G257" s="133" t="str">
        <f>IF(ISODD(ROW()-ROW(startRow)),"", IFERROR(IF(INDEX(Fixture!$G$1:$G$1140,SMALL(chosenGroupList,(ROW(A235)+1)/2),1)=0,"",INDEX(Fixture!$G$1:$G$1140,SMALL(chosenGroupList,(ROW(A235)+1)/2),1)),""))</f>
        <v/>
      </c>
      <c r="H257" s="134" t="str">
        <f>IF(ISODD(ROW()-ROW(startRow)),"", IFERROR(IF(LEN(INDEX(Fixture!$H$1:$H$1140,SMALL(chosenGroupList,(ROW(A235)+1)/2),1))=0,"",INDEX(Fixture!$H$1:$H$1140,SMALL(chosenGroupList,(ROW(A235)+1)/2),1)),""))</f>
        <v/>
      </c>
      <c r="I257" s="135" t="str">
        <f t="shared" si="3"/>
        <v/>
      </c>
      <c r="J257" s="134" t="str">
        <f>IF(ISODD(ROW()-ROW(startRow)),"", IFERROR(IF(LEN(INDEX(Fixture!$J$1:$J$1140,SMALL(chosenGroupList,(ROW(A235)+1)/2),1))=0,"",INDEX(Fixture!$J$1:$J$1140,SMALL(chosenGroupList,(ROW(A235)+1)/2),1)),""))</f>
        <v/>
      </c>
      <c r="K257" s="136" t="str">
        <f>IF(ISODD(ROW()-ROW(startRow)),"", IFERROR(IF(INDEX(Fixture!$K$1:$K$1140,SMALL(chosenGroupList,(ROW(A235)+1)/2),1)=0,"",INDEX(Fixture!$K$1:$K$1140,SMALL(chosenGroupList,(ROW(A235)+1)/2),1)),""))</f>
        <v/>
      </c>
      <c r="L257" s="37"/>
      <c r="M257" s="37"/>
      <c r="N257" s="37"/>
      <c r="O257" s="20"/>
    </row>
    <row r="258" spans="2:15" ht="5.0999999999999996" hidden="1" customHeight="1" x14ac:dyDescent="0.25">
      <c r="B258" s="340"/>
      <c r="C258" s="261" t="str">
        <f>IF(ISODD(ROW()-ROW(startRow)),"", IFERROR(IF(INDEX(Fixture!$C$1:$C$1140,SMALL(chosenGroupList,(ROW(A236)+1)/2),1)=0,"",INDEX(Fixture!$C$1:$C$1140,SMALL(chosenGroupList,(ROW(A236)+1)/2),1)),""))</f>
        <v/>
      </c>
      <c r="D258" s="132" t="str">
        <f>IF(ISODD(ROW()-ROW(startRow)),"", IFERROR(IF(INDEX(Fixture!$E$1:$E$1140,SMALL(chosenGroupList,(ROW(A236)+1)/2),1)=0,"",INDEX(Fixture!$E$1:$E$1140,SMALL(chosenGroupList,(ROW(A236)+1)/2),1)),""))</f>
        <v/>
      </c>
      <c r="E258" s="10"/>
      <c r="F258" s="22"/>
      <c r="G258" s="133" t="str">
        <f>IF(ISODD(ROW()-ROW(startRow)),"", IFERROR(IF(INDEX(Fixture!$G$1:$G$1140,SMALL(chosenGroupList,(ROW(A236)+1)/2),1)=0,"",INDEX(Fixture!$G$1:$G$1140,SMALL(chosenGroupList,(ROW(A236)+1)/2),1)),""))</f>
        <v/>
      </c>
      <c r="H258" s="134" t="str">
        <f>IF(ISODD(ROW()-ROW(startRow)),"", IFERROR(IF(LEN(INDEX(Fixture!$H$1:$H$1140,SMALL(chosenGroupList,(ROW(A236)+1)/2),1))=0,"",INDEX(Fixture!$H$1:$H$1140,SMALL(chosenGroupList,(ROW(A236)+1)/2),1)),""))</f>
        <v/>
      </c>
      <c r="I258" s="135" t="str">
        <f t="shared" si="3"/>
        <v/>
      </c>
      <c r="J258" s="134" t="str">
        <f>IF(ISODD(ROW()-ROW(startRow)),"", IFERROR(IF(LEN(INDEX(Fixture!$J$1:$J$1140,SMALL(chosenGroupList,(ROW(A236)+1)/2),1))=0,"",INDEX(Fixture!$J$1:$J$1140,SMALL(chosenGroupList,(ROW(A236)+1)/2),1)),""))</f>
        <v/>
      </c>
      <c r="K258" s="136" t="str">
        <f>IF(ISODD(ROW()-ROW(startRow)),"", IFERROR(IF(INDEX(Fixture!$K$1:$K$1140,SMALL(chosenGroupList,(ROW(A236)+1)/2),1)=0,"",INDEX(Fixture!$K$1:$K$1140,SMALL(chosenGroupList,(ROW(A236)+1)/2),1)),""))</f>
        <v/>
      </c>
      <c r="L258" s="37"/>
      <c r="M258" s="37"/>
      <c r="N258" s="37"/>
      <c r="O258" s="20"/>
    </row>
    <row r="259" spans="2:15" ht="20.100000000000001" hidden="1" customHeight="1" x14ac:dyDescent="0.25">
      <c r="B259" s="340"/>
      <c r="C259" s="261" t="str">
        <f>IF(ISODD(ROW()-ROW(startRow)),"", IFERROR(IF(INDEX(Fixture!$C$1:$C$1140,SMALL(chosenGroupList,(ROW(A237)+1)/2),1)=0,"",INDEX(Fixture!$C$1:$C$1140,SMALL(chosenGroupList,(ROW(A237)+1)/2),1)),""))</f>
        <v/>
      </c>
      <c r="D259" s="132" t="str">
        <f>IF(ISODD(ROW()-ROW(startRow)),"", IFERROR(IF(INDEX(Fixture!$E$1:$E$1140,SMALL(chosenGroupList,(ROW(A237)+1)/2),1)=0,"",INDEX(Fixture!$E$1:$E$1140,SMALL(chosenGroupList,(ROW(A237)+1)/2),1)),""))</f>
        <v/>
      </c>
      <c r="E259" s="10"/>
      <c r="F259" s="22"/>
      <c r="G259" s="133" t="str">
        <f>IF(ISODD(ROW()-ROW(startRow)),"", IFERROR(IF(INDEX(Fixture!$G$1:$G$1140,SMALL(chosenGroupList,(ROW(A237)+1)/2),1)=0,"",INDEX(Fixture!$G$1:$G$1140,SMALL(chosenGroupList,(ROW(A237)+1)/2),1)),""))</f>
        <v/>
      </c>
      <c r="H259" s="134" t="str">
        <f>IF(ISODD(ROW()-ROW(startRow)),"", IFERROR(IF(LEN(INDEX(Fixture!$H$1:$H$1140,SMALL(chosenGroupList,(ROW(A237)+1)/2),1))=0,"",INDEX(Fixture!$H$1:$H$1140,SMALL(chosenGroupList,(ROW(A237)+1)/2),1)),""))</f>
        <v/>
      </c>
      <c r="I259" s="135" t="str">
        <f t="shared" si="3"/>
        <v/>
      </c>
      <c r="J259" s="134" t="str">
        <f>IF(ISODD(ROW()-ROW(startRow)),"", IFERROR(IF(LEN(INDEX(Fixture!$J$1:$J$1140,SMALL(chosenGroupList,(ROW(A237)+1)/2),1))=0,"",INDEX(Fixture!$J$1:$J$1140,SMALL(chosenGroupList,(ROW(A237)+1)/2),1)),""))</f>
        <v/>
      </c>
      <c r="K259" s="136" t="str">
        <f>IF(ISODD(ROW()-ROW(startRow)),"", IFERROR(IF(INDEX(Fixture!$K$1:$K$1140,SMALL(chosenGroupList,(ROW(A237)+1)/2),1)=0,"",INDEX(Fixture!$K$1:$K$1140,SMALL(chosenGroupList,(ROW(A237)+1)/2),1)),""))</f>
        <v/>
      </c>
      <c r="L259" s="37"/>
      <c r="M259" s="37"/>
      <c r="N259" s="37"/>
      <c r="O259" s="20"/>
    </row>
    <row r="260" spans="2:15" ht="5.0999999999999996" hidden="1" customHeight="1" x14ac:dyDescent="0.25">
      <c r="B260" s="340"/>
      <c r="C260" s="261" t="str">
        <f>IF(ISODD(ROW()-ROW(startRow)),"", IFERROR(IF(INDEX(Fixture!$C$1:$C$1140,SMALL(chosenGroupList,(ROW(A238)+1)/2),1)=0,"",INDEX(Fixture!$C$1:$C$1140,SMALL(chosenGroupList,(ROW(A238)+1)/2),1)),""))</f>
        <v/>
      </c>
      <c r="D260" s="132" t="str">
        <f>IF(ISODD(ROW()-ROW(startRow)),"", IFERROR(IF(INDEX(Fixture!$E$1:$E$1140,SMALL(chosenGroupList,(ROW(A238)+1)/2),1)=0,"",INDEX(Fixture!$E$1:$E$1140,SMALL(chosenGroupList,(ROW(A238)+1)/2),1)),""))</f>
        <v/>
      </c>
      <c r="E260" s="10"/>
      <c r="F260" s="22"/>
      <c r="G260" s="133" t="str">
        <f>IF(ISODD(ROW()-ROW(startRow)),"", IFERROR(IF(INDEX(Fixture!$G$1:$G$1140,SMALL(chosenGroupList,(ROW(A238)+1)/2),1)=0,"",INDEX(Fixture!$G$1:$G$1140,SMALL(chosenGroupList,(ROW(A238)+1)/2),1)),""))</f>
        <v/>
      </c>
      <c r="H260" s="134" t="str">
        <f>IF(ISODD(ROW()-ROW(startRow)),"", IFERROR(IF(LEN(INDEX(Fixture!$H$1:$H$1140,SMALL(chosenGroupList,(ROW(A238)+1)/2),1))=0,"",INDEX(Fixture!$H$1:$H$1140,SMALL(chosenGroupList,(ROW(A238)+1)/2),1)),""))</f>
        <v/>
      </c>
      <c r="I260" s="135" t="str">
        <f t="shared" si="3"/>
        <v/>
      </c>
      <c r="J260" s="134" t="str">
        <f>IF(ISODD(ROW()-ROW(startRow)),"", IFERROR(IF(LEN(INDEX(Fixture!$J$1:$J$1140,SMALL(chosenGroupList,(ROW(A238)+1)/2),1))=0,"",INDEX(Fixture!$J$1:$J$1140,SMALL(chosenGroupList,(ROW(A238)+1)/2),1)),""))</f>
        <v/>
      </c>
      <c r="K260" s="136" t="str">
        <f>IF(ISODD(ROW()-ROW(startRow)),"", IFERROR(IF(INDEX(Fixture!$K$1:$K$1140,SMALL(chosenGroupList,(ROW(A238)+1)/2),1)=0,"",INDEX(Fixture!$K$1:$K$1140,SMALL(chosenGroupList,(ROW(A238)+1)/2),1)),""))</f>
        <v/>
      </c>
      <c r="L260" s="37"/>
      <c r="M260" s="37"/>
      <c r="N260" s="37"/>
      <c r="O260" s="20"/>
    </row>
    <row r="261" spans="2:15" ht="20.100000000000001" hidden="1" customHeight="1" x14ac:dyDescent="0.25">
      <c r="B261" s="340"/>
      <c r="C261" s="261" t="str">
        <f>IF(ISODD(ROW()-ROW(startRow)),"", IFERROR(IF(INDEX(Fixture!$C$1:$C$1140,SMALL(chosenGroupList,(ROW(A239)+1)/2),1)=0,"",INDEX(Fixture!$C$1:$C$1140,SMALL(chosenGroupList,(ROW(A239)+1)/2),1)),""))</f>
        <v/>
      </c>
      <c r="D261" s="132" t="str">
        <f>IF(ISODD(ROW()-ROW(startRow)),"", IFERROR(IF(INDEX(Fixture!$E$1:$E$1140,SMALL(chosenGroupList,(ROW(A239)+1)/2),1)=0,"",INDEX(Fixture!$E$1:$E$1140,SMALL(chosenGroupList,(ROW(A239)+1)/2),1)),""))</f>
        <v/>
      </c>
      <c r="E261" s="10"/>
      <c r="F261" s="22"/>
      <c r="G261" s="133" t="str">
        <f>IF(ISODD(ROW()-ROW(startRow)),"", IFERROR(IF(INDEX(Fixture!$G$1:$G$1140,SMALL(chosenGroupList,(ROW(A239)+1)/2),1)=0,"",INDEX(Fixture!$G$1:$G$1140,SMALL(chosenGroupList,(ROW(A239)+1)/2),1)),""))</f>
        <v/>
      </c>
      <c r="H261" s="134" t="str">
        <f>IF(ISODD(ROW()-ROW(startRow)),"", IFERROR(IF(LEN(INDEX(Fixture!$H$1:$H$1140,SMALL(chosenGroupList,(ROW(A239)+1)/2),1))=0,"",INDEX(Fixture!$H$1:$H$1140,SMALL(chosenGroupList,(ROW(A239)+1)/2),1)),""))</f>
        <v/>
      </c>
      <c r="I261" s="135" t="str">
        <f t="shared" si="3"/>
        <v/>
      </c>
      <c r="J261" s="134" t="str">
        <f>IF(ISODD(ROW()-ROW(startRow)),"", IFERROR(IF(LEN(INDEX(Fixture!$J$1:$J$1140,SMALL(chosenGroupList,(ROW(A239)+1)/2),1))=0,"",INDEX(Fixture!$J$1:$J$1140,SMALL(chosenGroupList,(ROW(A239)+1)/2),1)),""))</f>
        <v/>
      </c>
      <c r="K261" s="136" t="str">
        <f>IF(ISODD(ROW()-ROW(startRow)),"", IFERROR(IF(INDEX(Fixture!$K$1:$K$1140,SMALL(chosenGroupList,(ROW(A239)+1)/2),1)=0,"",INDEX(Fixture!$K$1:$K$1140,SMALL(chosenGroupList,(ROW(A239)+1)/2),1)),""))</f>
        <v/>
      </c>
      <c r="L261" s="37"/>
      <c r="M261" s="37"/>
      <c r="N261" s="37"/>
      <c r="O261" s="20"/>
    </row>
    <row r="262" spans="2:15" ht="5.0999999999999996" hidden="1" customHeight="1" x14ac:dyDescent="0.25">
      <c r="B262" s="340"/>
      <c r="C262" s="261" t="str">
        <f>IF(ISODD(ROW()-ROW(startRow)),"", IFERROR(IF(INDEX(Fixture!$C$1:$C$1140,SMALL(chosenGroupList,(ROW(A240)+1)/2),1)=0,"",INDEX(Fixture!$C$1:$C$1140,SMALL(chosenGroupList,(ROW(A240)+1)/2),1)),""))</f>
        <v/>
      </c>
      <c r="D262" s="132" t="str">
        <f>IF(ISODD(ROW()-ROW(startRow)),"", IFERROR(IF(INDEX(Fixture!$E$1:$E$1140,SMALL(chosenGroupList,(ROW(A240)+1)/2),1)=0,"",INDEX(Fixture!$E$1:$E$1140,SMALL(chosenGroupList,(ROW(A240)+1)/2),1)),""))</f>
        <v/>
      </c>
      <c r="E262" s="10"/>
      <c r="F262" s="22"/>
      <c r="G262" s="133" t="str">
        <f>IF(ISODD(ROW()-ROW(startRow)),"", IFERROR(IF(INDEX(Fixture!$G$1:$G$1140,SMALL(chosenGroupList,(ROW(A240)+1)/2),1)=0,"",INDEX(Fixture!$G$1:$G$1140,SMALL(chosenGroupList,(ROW(A240)+1)/2),1)),""))</f>
        <v/>
      </c>
      <c r="H262" s="134" t="str">
        <f>IF(ISODD(ROW()-ROW(startRow)),"", IFERROR(IF(LEN(INDEX(Fixture!$H$1:$H$1140,SMALL(chosenGroupList,(ROW(A240)+1)/2),1))=0,"",INDEX(Fixture!$H$1:$H$1140,SMALL(chosenGroupList,(ROW(A240)+1)/2),1)),""))</f>
        <v/>
      </c>
      <c r="I262" s="135" t="str">
        <f t="shared" si="3"/>
        <v/>
      </c>
      <c r="J262" s="134" t="str">
        <f>IF(ISODD(ROW()-ROW(startRow)),"", IFERROR(IF(LEN(INDEX(Fixture!$J$1:$J$1140,SMALL(chosenGroupList,(ROW(A240)+1)/2),1))=0,"",INDEX(Fixture!$J$1:$J$1140,SMALL(chosenGroupList,(ROW(A240)+1)/2),1)),""))</f>
        <v/>
      </c>
      <c r="K262" s="136" t="str">
        <f>IF(ISODD(ROW()-ROW(startRow)),"", IFERROR(IF(INDEX(Fixture!$K$1:$K$1140,SMALL(chosenGroupList,(ROW(A240)+1)/2),1)=0,"",INDEX(Fixture!$K$1:$K$1140,SMALL(chosenGroupList,(ROW(A240)+1)/2),1)),""))</f>
        <v/>
      </c>
      <c r="L262" s="37"/>
      <c r="M262" s="37"/>
      <c r="N262" s="37"/>
      <c r="O262" s="20"/>
    </row>
    <row r="263" spans="2:15" ht="20.100000000000001" hidden="1" customHeight="1" x14ac:dyDescent="0.25">
      <c r="B263" s="340"/>
      <c r="C263" s="261" t="str">
        <f>IF(ISODD(ROW()-ROW(startRow)),"", IFERROR(IF(INDEX(Fixture!$C$1:$C$1140,SMALL(chosenGroupList,(ROW(A241)+1)/2),1)=0,"",INDEX(Fixture!$C$1:$C$1140,SMALL(chosenGroupList,(ROW(A241)+1)/2),1)),""))</f>
        <v/>
      </c>
      <c r="D263" s="132" t="str">
        <f>IF(ISODD(ROW()-ROW(startRow)),"", IFERROR(IF(INDEX(Fixture!$E$1:$E$1140,SMALL(chosenGroupList,(ROW(A241)+1)/2),1)=0,"",INDEX(Fixture!$E$1:$E$1140,SMALL(chosenGroupList,(ROW(A241)+1)/2),1)),""))</f>
        <v/>
      </c>
      <c r="E263" s="10"/>
      <c r="F263" s="22"/>
      <c r="G263" s="133" t="str">
        <f>IF(ISODD(ROW()-ROW(startRow)),"", IFERROR(IF(INDEX(Fixture!$G$1:$G$1140,SMALL(chosenGroupList,(ROW(A241)+1)/2),1)=0,"",INDEX(Fixture!$G$1:$G$1140,SMALL(chosenGroupList,(ROW(A241)+1)/2),1)),""))</f>
        <v/>
      </c>
      <c r="H263" s="134" t="str">
        <f>IF(ISODD(ROW()-ROW(startRow)),"", IFERROR(IF(LEN(INDEX(Fixture!$H$1:$H$1140,SMALL(chosenGroupList,(ROW(A241)+1)/2),1))=0,"",INDEX(Fixture!$H$1:$H$1140,SMALL(chosenGroupList,(ROW(A241)+1)/2),1)),""))</f>
        <v/>
      </c>
      <c r="I263" s="135" t="str">
        <f t="shared" si="3"/>
        <v/>
      </c>
      <c r="J263" s="134" t="str">
        <f>IF(ISODD(ROW()-ROW(startRow)),"", IFERROR(IF(LEN(INDEX(Fixture!$J$1:$J$1140,SMALL(chosenGroupList,(ROW(A241)+1)/2),1))=0,"",INDEX(Fixture!$J$1:$J$1140,SMALL(chosenGroupList,(ROW(A241)+1)/2),1)),""))</f>
        <v/>
      </c>
      <c r="K263" s="136" t="str">
        <f>IF(ISODD(ROW()-ROW(startRow)),"", IFERROR(IF(INDEX(Fixture!$K$1:$K$1140,SMALL(chosenGroupList,(ROW(A241)+1)/2),1)=0,"",INDEX(Fixture!$K$1:$K$1140,SMALL(chosenGroupList,(ROW(A241)+1)/2),1)),""))</f>
        <v/>
      </c>
      <c r="L263" s="37"/>
      <c r="M263" s="37"/>
      <c r="N263" s="37"/>
      <c r="O263" s="20"/>
    </row>
    <row r="264" spans="2:15" ht="5.0999999999999996" hidden="1" customHeight="1" x14ac:dyDescent="0.25">
      <c r="B264" s="340"/>
      <c r="C264" s="261" t="str">
        <f>IF(ISODD(ROW()-ROW(startRow)),"", IFERROR(IF(INDEX(Fixture!$C$1:$C$1140,SMALL(chosenGroupList,(ROW(A242)+1)/2),1)=0,"",INDEX(Fixture!$C$1:$C$1140,SMALL(chosenGroupList,(ROW(A242)+1)/2),1)),""))</f>
        <v/>
      </c>
      <c r="D264" s="132" t="str">
        <f>IF(ISODD(ROW()-ROW(startRow)),"", IFERROR(IF(INDEX(Fixture!$E$1:$E$1140,SMALL(chosenGroupList,(ROW(A242)+1)/2),1)=0,"",INDEX(Fixture!$E$1:$E$1140,SMALL(chosenGroupList,(ROW(A242)+1)/2),1)),""))</f>
        <v/>
      </c>
      <c r="E264" s="10"/>
      <c r="F264" s="22"/>
      <c r="G264" s="133" t="str">
        <f>IF(ISODD(ROW()-ROW(startRow)),"", IFERROR(IF(INDEX(Fixture!$G$1:$G$1140,SMALL(chosenGroupList,(ROW(A242)+1)/2),1)=0,"",INDEX(Fixture!$G$1:$G$1140,SMALL(chosenGroupList,(ROW(A242)+1)/2),1)),""))</f>
        <v/>
      </c>
      <c r="H264" s="134" t="str">
        <f>IF(ISODD(ROW()-ROW(startRow)),"", IFERROR(IF(LEN(INDEX(Fixture!$H$1:$H$1140,SMALL(chosenGroupList,(ROW(A242)+1)/2),1))=0,"",INDEX(Fixture!$H$1:$H$1140,SMALL(chosenGroupList,(ROW(A242)+1)/2),1)),""))</f>
        <v/>
      </c>
      <c r="I264" s="135" t="str">
        <f t="shared" si="3"/>
        <v/>
      </c>
      <c r="J264" s="134" t="str">
        <f>IF(ISODD(ROW()-ROW(startRow)),"", IFERROR(IF(LEN(INDEX(Fixture!$J$1:$J$1140,SMALL(chosenGroupList,(ROW(A242)+1)/2),1))=0,"",INDEX(Fixture!$J$1:$J$1140,SMALL(chosenGroupList,(ROW(A242)+1)/2),1)),""))</f>
        <v/>
      </c>
      <c r="K264" s="136" t="str">
        <f>IF(ISODD(ROW()-ROW(startRow)),"", IFERROR(IF(INDEX(Fixture!$K$1:$K$1140,SMALL(chosenGroupList,(ROW(A242)+1)/2),1)=0,"",INDEX(Fixture!$K$1:$K$1140,SMALL(chosenGroupList,(ROW(A242)+1)/2),1)),""))</f>
        <v/>
      </c>
      <c r="L264" s="37"/>
      <c r="M264" s="37"/>
      <c r="N264" s="37"/>
      <c r="O264" s="20"/>
    </row>
    <row r="265" spans="2:15" ht="20.100000000000001" hidden="1" customHeight="1" x14ac:dyDescent="0.25">
      <c r="B265" s="340"/>
      <c r="C265" s="261" t="str">
        <f>IF(ISODD(ROW()-ROW(startRow)),"", IFERROR(IF(INDEX(Fixture!$C$1:$C$1140,SMALL(chosenGroupList,(ROW(A243)+1)/2),1)=0,"",INDEX(Fixture!$C$1:$C$1140,SMALL(chosenGroupList,(ROW(A243)+1)/2),1)),""))</f>
        <v/>
      </c>
      <c r="D265" s="132" t="str">
        <f>IF(ISODD(ROW()-ROW(startRow)),"", IFERROR(IF(INDEX(Fixture!$E$1:$E$1140,SMALL(chosenGroupList,(ROW(A243)+1)/2),1)=0,"",INDEX(Fixture!$E$1:$E$1140,SMALL(chosenGroupList,(ROW(A243)+1)/2),1)),""))</f>
        <v/>
      </c>
      <c r="E265" s="10"/>
      <c r="F265" s="22"/>
      <c r="G265" s="133" t="str">
        <f>IF(ISODD(ROW()-ROW(startRow)),"", IFERROR(IF(INDEX(Fixture!$G$1:$G$1140,SMALL(chosenGroupList,(ROW(A243)+1)/2),1)=0,"",INDEX(Fixture!$G$1:$G$1140,SMALL(chosenGroupList,(ROW(A243)+1)/2),1)),""))</f>
        <v/>
      </c>
      <c r="H265" s="134" t="str">
        <f>IF(ISODD(ROW()-ROW(startRow)),"", IFERROR(IF(LEN(INDEX(Fixture!$H$1:$H$1140,SMALL(chosenGroupList,(ROW(A243)+1)/2),1))=0,"",INDEX(Fixture!$H$1:$H$1140,SMALL(chosenGroupList,(ROW(A243)+1)/2),1)),""))</f>
        <v/>
      </c>
      <c r="I265" s="135" t="str">
        <f t="shared" si="3"/>
        <v/>
      </c>
      <c r="J265" s="134" t="str">
        <f>IF(ISODD(ROW()-ROW(startRow)),"", IFERROR(IF(LEN(INDEX(Fixture!$J$1:$J$1140,SMALL(chosenGroupList,(ROW(A243)+1)/2),1))=0,"",INDEX(Fixture!$J$1:$J$1140,SMALL(chosenGroupList,(ROW(A243)+1)/2),1)),""))</f>
        <v/>
      </c>
      <c r="K265" s="136" t="str">
        <f>IF(ISODD(ROW()-ROW(startRow)),"", IFERROR(IF(INDEX(Fixture!$K$1:$K$1140,SMALL(chosenGroupList,(ROW(A243)+1)/2),1)=0,"",INDEX(Fixture!$K$1:$K$1140,SMALL(chosenGroupList,(ROW(A243)+1)/2),1)),""))</f>
        <v/>
      </c>
      <c r="L265" s="37"/>
      <c r="M265" s="37"/>
      <c r="N265" s="37"/>
      <c r="O265" s="20"/>
    </row>
    <row r="266" spans="2:15" ht="5.0999999999999996" hidden="1" customHeight="1" x14ac:dyDescent="0.25">
      <c r="B266" s="340"/>
      <c r="C266" s="261" t="str">
        <f>IF(ISODD(ROW()-ROW(startRow)),"", IFERROR(IF(INDEX(Fixture!$C$1:$C$1140,SMALL(chosenGroupList,(ROW(A244)+1)/2),1)=0,"",INDEX(Fixture!$C$1:$C$1140,SMALL(chosenGroupList,(ROW(A244)+1)/2),1)),""))</f>
        <v/>
      </c>
      <c r="D266" s="132" t="str">
        <f>IF(ISODD(ROW()-ROW(startRow)),"", IFERROR(IF(INDEX(Fixture!$E$1:$E$1140,SMALL(chosenGroupList,(ROW(A244)+1)/2),1)=0,"",INDEX(Fixture!$E$1:$E$1140,SMALL(chosenGroupList,(ROW(A244)+1)/2),1)),""))</f>
        <v/>
      </c>
      <c r="E266" s="10"/>
      <c r="F266" s="22"/>
      <c r="G266" s="133" t="str">
        <f>IF(ISODD(ROW()-ROW(startRow)),"", IFERROR(IF(INDEX(Fixture!$G$1:$G$1140,SMALL(chosenGroupList,(ROW(A244)+1)/2),1)=0,"",INDEX(Fixture!$G$1:$G$1140,SMALL(chosenGroupList,(ROW(A244)+1)/2),1)),""))</f>
        <v/>
      </c>
      <c r="H266" s="134" t="str">
        <f>IF(ISODD(ROW()-ROW(startRow)),"", IFERROR(IF(LEN(INDEX(Fixture!$H$1:$H$1140,SMALL(chosenGroupList,(ROW(A244)+1)/2),1))=0,"",INDEX(Fixture!$H$1:$H$1140,SMALL(chosenGroupList,(ROW(A244)+1)/2),1)),""))</f>
        <v/>
      </c>
      <c r="I266" s="135" t="str">
        <f t="shared" si="3"/>
        <v/>
      </c>
      <c r="J266" s="134" t="str">
        <f>IF(ISODD(ROW()-ROW(startRow)),"", IFERROR(IF(LEN(INDEX(Fixture!$J$1:$J$1140,SMALL(chosenGroupList,(ROW(A244)+1)/2),1))=0,"",INDEX(Fixture!$J$1:$J$1140,SMALL(chosenGroupList,(ROW(A244)+1)/2),1)),""))</f>
        <v/>
      </c>
      <c r="K266" s="136" t="str">
        <f>IF(ISODD(ROW()-ROW(startRow)),"", IFERROR(IF(INDEX(Fixture!$K$1:$K$1140,SMALL(chosenGroupList,(ROW(A244)+1)/2),1)=0,"",INDEX(Fixture!$K$1:$K$1140,SMALL(chosenGroupList,(ROW(A244)+1)/2),1)),""))</f>
        <v/>
      </c>
      <c r="L266" s="37"/>
      <c r="M266" s="37"/>
      <c r="N266" s="37"/>
      <c r="O266" s="20"/>
    </row>
    <row r="267" spans="2:15" ht="20.100000000000001" hidden="1" customHeight="1" x14ac:dyDescent="0.25">
      <c r="B267" s="340"/>
      <c r="C267" s="261" t="str">
        <f>IF(ISODD(ROW()-ROW(startRow)),"", IFERROR(IF(INDEX(Fixture!$C$1:$C$1140,SMALL(chosenGroupList,(ROW(A245)+1)/2),1)=0,"",INDEX(Fixture!$C$1:$C$1140,SMALL(chosenGroupList,(ROW(A245)+1)/2),1)),""))</f>
        <v/>
      </c>
      <c r="D267" s="132" t="str">
        <f>IF(ISODD(ROW()-ROW(startRow)),"", IFERROR(IF(INDEX(Fixture!$E$1:$E$1140,SMALL(chosenGroupList,(ROW(A245)+1)/2),1)=0,"",INDEX(Fixture!$E$1:$E$1140,SMALL(chosenGroupList,(ROW(A245)+1)/2),1)),""))</f>
        <v/>
      </c>
      <c r="E267" s="10"/>
      <c r="F267" s="22"/>
      <c r="G267" s="133" t="str">
        <f>IF(ISODD(ROW()-ROW(startRow)),"", IFERROR(IF(INDEX(Fixture!$G$1:$G$1140,SMALL(chosenGroupList,(ROW(A245)+1)/2),1)=0,"",INDEX(Fixture!$G$1:$G$1140,SMALL(chosenGroupList,(ROW(A245)+1)/2),1)),""))</f>
        <v/>
      </c>
      <c r="H267" s="134" t="str">
        <f>IF(ISODD(ROW()-ROW(startRow)),"", IFERROR(IF(LEN(INDEX(Fixture!$H$1:$H$1140,SMALL(chosenGroupList,(ROW(A245)+1)/2),1))=0,"",INDEX(Fixture!$H$1:$H$1140,SMALL(chosenGroupList,(ROW(A245)+1)/2),1)),""))</f>
        <v/>
      </c>
      <c r="I267" s="135" t="str">
        <f t="shared" si="3"/>
        <v/>
      </c>
      <c r="J267" s="134" t="str">
        <f>IF(ISODD(ROW()-ROW(startRow)),"", IFERROR(IF(LEN(INDEX(Fixture!$J$1:$J$1140,SMALL(chosenGroupList,(ROW(A245)+1)/2),1))=0,"",INDEX(Fixture!$J$1:$J$1140,SMALL(chosenGroupList,(ROW(A245)+1)/2),1)),""))</f>
        <v/>
      </c>
      <c r="K267" s="136" t="str">
        <f>IF(ISODD(ROW()-ROW(startRow)),"", IFERROR(IF(INDEX(Fixture!$K$1:$K$1140,SMALL(chosenGroupList,(ROW(A245)+1)/2),1)=0,"",INDEX(Fixture!$K$1:$K$1140,SMALL(chosenGroupList,(ROW(A245)+1)/2),1)),""))</f>
        <v/>
      </c>
      <c r="L267" s="37"/>
      <c r="M267" s="37"/>
      <c r="N267" s="37"/>
      <c r="O267" s="20"/>
    </row>
    <row r="268" spans="2:15" ht="5.0999999999999996" hidden="1" customHeight="1" x14ac:dyDescent="0.25">
      <c r="B268" s="340"/>
      <c r="C268" s="261" t="str">
        <f>IF(ISODD(ROW()-ROW(startRow)),"", IFERROR(IF(INDEX(Fixture!$C$1:$C$1140,SMALL(chosenGroupList,(ROW(A246)+1)/2),1)=0,"",INDEX(Fixture!$C$1:$C$1140,SMALL(chosenGroupList,(ROW(A246)+1)/2),1)),""))</f>
        <v/>
      </c>
      <c r="D268" s="132" t="str">
        <f>IF(ISODD(ROW()-ROW(startRow)),"", IFERROR(IF(INDEX(Fixture!$E$1:$E$1140,SMALL(chosenGroupList,(ROW(A246)+1)/2),1)=0,"",INDEX(Fixture!$E$1:$E$1140,SMALL(chosenGroupList,(ROW(A246)+1)/2),1)),""))</f>
        <v/>
      </c>
      <c r="E268" s="10"/>
      <c r="F268" s="22"/>
      <c r="G268" s="133" t="str">
        <f>IF(ISODD(ROW()-ROW(startRow)),"", IFERROR(IF(INDEX(Fixture!$G$1:$G$1140,SMALL(chosenGroupList,(ROW(A246)+1)/2),1)=0,"",INDEX(Fixture!$G$1:$G$1140,SMALL(chosenGroupList,(ROW(A246)+1)/2),1)),""))</f>
        <v/>
      </c>
      <c r="H268" s="134" t="str">
        <f>IF(ISODD(ROW()-ROW(startRow)),"", IFERROR(IF(LEN(INDEX(Fixture!$H$1:$H$1140,SMALL(chosenGroupList,(ROW(A246)+1)/2),1))=0,"",INDEX(Fixture!$H$1:$H$1140,SMALL(chosenGroupList,(ROW(A246)+1)/2),1)),""))</f>
        <v/>
      </c>
      <c r="I268" s="135" t="str">
        <f t="shared" si="3"/>
        <v/>
      </c>
      <c r="J268" s="134" t="str">
        <f>IF(ISODD(ROW()-ROW(startRow)),"", IFERROR(IF(LEN(INDEX(Fixture!$J$1:$J$1140,SMALL(chosenGroupList,(ROW(A246)+1)/2),1))=0,"",INDEX(Fixture!$J$1:$J$1140,SMALL(chosenGroupList,(ROW(A246)+1)/2),1)),""))</f>
        <v/>
      </c>
      <c r="K268" s="136" t="str">
        <f>IF(ISODD(ROW()-ROW(startRow)),"", IFERROR(IF(INDEX(Fixture!$K$1:$K$1140,SMALL(chosenGroupList,(ROW(A246)+1)/2),1)=0,"",INDEX(Fixture!$K$1:$K$1140,SMALL(chosenGroupList,(ROW(A246)+1)/2),1)),""))</f>
        <v/>
      </c>
      <c r="L268" s="37"/>
      <c r="M268" s="37"/>
      <c r="N268" s="37"/>
      <c r="O268" s="20"/>
    </row>
    <row r="269" spans="2:15" ht="20.100000000000001" hidden="1" customHeight="1" x14ac:dyDescent="0.25">
      <c r="B269" s="340"/>
      <c r="C269" s="261" t="str">
        <f>IF(ISODD(ROW()-ROW(startRow)),"", IFERROR(IF(INDEX(Fixture!$C$1:$C$1140,SMALL(chosenGroupList,(ROW(A247)+1)/2),1)=0,"",INDEX(Fixture!$C$1:$C$1140,SMALL(chosenGroupList,(ROW(A247)+1)/2),1)),""))</f>
        <v/>
      </c>
      <c r="D269" s="132" t="str">
        <f>IF(ISODD(ROW()-ROW(startRow)),"", IFERROR(IF(INDEX(Fixture!$E$1:$E$1140,SMALL(chosenGroupList,(ROW(A247)+1)/2),1)=0,"",INDEX(Fixture!$E$1:$E$1140,SMALL(chosenGroupList,(ROW(A247)+1)/2),1)),""))</f>
        <v/>
      </c>
      <c r="E269" s="10"/>
      <c r="F269" s="22"/>
      <c r="G269" s="133" t="str">
        <f>IF(ISODD(ROW()-ROW(startRow)),"", IFERROR(IF(INDEX(Fixture!$G$1:$G$1140,SMALL(chosenGroupList,(ROW(A247)+1)/2),1)=0,"",INDEX(Fixture!$G$1:$G$1140,SMALL(chosenGroupList,(ROW(A247)+1)/2),1)),""))</f>
        <v/>
      </c>
      <c r="H269" s="134" t="str">
        <f>IF(ISODD(ROW()-ROW(startRow)),"", IFERROR(IF(LEN(INDEX(Fixture!$H$1:$H$1140,SMALL(chosenGroupList,(ROW(A247)+1)/2),1))=0,"",INDEX(Fixture!$H$1:$H$1140,SMALL(chosenGroupList,(ROW(A247)+1)/2),1)),""))</f>
        <v/>
      </c>
      <c r="I269" s="135" t="str">
        <f t="shared" si="3"/>
        <v/>
      </c>
      <c r="J269" s="134" t="str">
        <f>IF(ISODD(ROW()-ROW(startRow)),"", IFERROR(IF(LEN(INDEX(Fixture!$J$1:$J$1140,SMALL(chosenGroupList,(ROW(A247)+1)/2),1))=0,"",INDEX(Fixture!$J$1:$J$1140,SMALL(chosenGroupList,(ROW(A247)+1)/2),1)),""))</f>
        <v/>
      </c>
      <c r="K269" s="136" t="str">
        <f>IF(ISODD(ROW()-ROW(startRow)),"", IFERROR(IF(INDEX(Fixture!$K$1:$K$1140,SMALL(chosenGroupList,(ROW(A247)+1)/2),1)=0,"",INDEX(Fixture!$K$1:$K$1140,SMALL(chosenGroupList,(ROW(A247)+1)/2),1)),""))</f>
        <v/>
      </c>
      <c r="L269" s="37"/>
      <c r="M269" s="37"/>
      <c r="N269" s="37"/>
      <c r="O269" s="20"/>
    </row>
    <row r="270" spans="2:15" ht="5.0999999999999996" hidden="1" customHeight="1" x14ac:dyDescent="0.25">
      <c r="B270" s="340"/>
      <c r="C270" s="261" t="str">
        <f>IF(ISODD(ROW()-ROW(startRow)),"", IFERROR(IF(INDEX(Fixture!$C$1:$C$1140,SMALL(chosenGroupList,(ROW(A248)+1)/2),1)=0,"",INDEX(Fixture!$C$1:$C$1140,SMALL(chosenGroupList,(ROW(A248)+1)/2),1)),""))</f>
        <v/>
      </c>
      <c r="D270" s="132" t="str">
        <f>IF(ISODD(ROW()-ROW(startRow)),"", IFERROR(IF(INDEX(Fixture!$E$1:$E$1140,SMALL(chosenGroupList,(ROW(A248)+1)/2),1)=0,"",INDEX(Fixture!$E$1:$E$1140,SMALL(chosenGroupList,(ROW(A248)+1)/2),1)),""))</f>
        <v/>
      </c>
      <c r="E270" s="10"/>
      <c r="F270" s="22"/>
      <c r="G270" s="133" t="str">
        <f>IF(ISODD(ROW()-ROW(startRow)),"", IFERROR(IF(INDEX(Fixture!$G$1:$G$1140,SMALL(chosenGroupList,(ROW(A248)+1)/2),1)=0,"",INDEX(Fixture!$G$1:$G$1140,SMALL(chosenGroupList,(ROW(A248)+1)/2),1)),""))</f>
        <v/>
      </c>
      <c r="H270" s="134" t="str">
        <f>IF(ISODD(ROW()-ROW(startRow)),"", IFERROR(IF(LEN(INDEX(Fixture!$H$1:$H$1140,SMALL(chosenGroupList,(ROW(A248)+1)/2),1))=0,"",INDEX(Fixture!$H$1:$H$1140,SMALL(chosenGroupList,(ROW(A248)+1)/2),1)),""))</f>
        <v/>
      </c>
      <c r="I270" s="135" t="str">
        <f t="shared" si="3"/>
        <v/>
      </c>
      <c r="J270" s="134" t="str">
        <f>IF(ISODD(ROW()-ROW(startRow)),"", IFERROR(IF(LEN(INDEX(Fixture!$J$1:$J$1140,SMALL(chosenGroupList,(ROW(A248)+1)/2),1))=0,"",INDEX(Fixture!$J$1:$J$1140,SMALL(chosenGroupList,(ROW(A248)+1)/2),1)),""))</f>
        <v/>
      </c>
      <c r="K270" s="136" t="str">
        <f>IF(ISODD(ROW()-ROW(startRow)),"", IFERROR(IF(INDEX(Fixture!$K$1:$K$1140,SMALL(chosenGroupList,(ROW(A248)+1)/2),1)=0,"",INDEX(Fixture!$K$1:$K$1140,SMALL(chosenGroupList,(ROW(A248)+1)/2),1)),""))</f>
        <v/>
      </c>
      <c r="L270" s="37"/>
      <c r="M270" s="37"/>
      <c r="N270" s="37"/>
      <c r="O270" s="20"/>
    </row>
    <row r="271" spans="2:15" ht="20.100000000000001" hidden="1" customHeight="1" x14ac:dyDescent="0.25">
      <c r="B271" s="340"/>
      <c r="C271" s="261" t="str">
        <f>IF(ISODD(ROW()-ROW(startRow)),"", IFERROR(IF(INDEX(Fixture!$C$1:$C$1140,SMALL(chosenGroupList,(ROW(A249)+1)/2),1)=0,"",INDEX(Fixture!$C$1:$C$1140,SMALL(chosenGroupList,(ROW(A249)+1)/2),1)),""))</f>
        <v/>
      </c>
      <c r="D271" s="132" t="str">
        <f>IF(ISODD(ROW()-ROW(startRow)),"", IFERROR(IF(INDEX(Fixture!$E$1:$E$1140,SMALL(chosenGroupList,(ROW(A249)+1)/2),1)=0,"",INDEX(Fixture!$E$1:$E$1140,SMALL(chosenGroupList,(ROW(A249)+1)/2),1)),""))</f>
        <v/>
      </c>
      <c r="E271" s="10"/>
      <c r="F271" s="22"/>
      <c r="G271" s="133" t="str">
        <f>IF(ISODD(ROW()-ROW(startRow)),"", IFERROR(IF(INDEX(Fixture!$G$1:$G$1140,SMALL(chosenGroupList,(ROW(A249)+1)/2),1)=0,"",INDEX(Fixture!$G$1:$G$1140,SMALL(chosenGroupList,(ROW(A249)+1)/2),1)),""))</f>
        <v/>
      </c>
      <c r="H271" s="134" t="str">
        <f>IF(ISODD(ROW()-ROW(startRow)),"", IFERROR(IF(LEN(INDEX(Fixture!$H$1:$H$1140,SMALL(chosenGroupList,(ROW(A249)+1)/2),1))=0,"",INDEX(Fixture!$H$1:$H$1140,SMALL(chosenGroupList,(ROW(A249)+1)/2),1)),""))</f>
        <v/>
      </c>
      <c r="I271" s="135" t="str">
        <f t="shared" si="3"/>
        <v/>
      </c>
      <c r="J271" s="134" t="str">
        <f>IF(ISODD(ROW()-ROW(startRow)),"", IFERROR(IF(LEN(INDEX(Fixture!$J$1:$J$1140,SMALL(chosenGroupList,(ROW(A249)+1)/2),1))=0,"",INDEX(Fixture!$J$1:$J$1140,SMALL(chosenGroupList,(ROW(A249)+1)/2),1)),""))</f>
        <v/>
      </c>
      <c r="K271" s="136" t="str">
        <f>IF(ISODD(ROW()-ROW(startRow)),"", IFERROR(IF(INDEX(Fixture!$K$1:$K$1140,SMALL(chosenGroupList,(ROW(A249)+1)/2),1)=0,"",INDEX(Fixture!$K$1:$K$1140,SMALL(chosenGroupList,(ROW(A249)+1)/2),1)),""))</f>
        <v/>
      </c>
      <c r="L271" s="37"/>
      <c r="M271" s="37"/>
      <c r="N271" s="37"/>
      <c r="O271" s="20"/>
    </row>
    <row r="272" spans="2:15" ht="5.0999999999999996" hidden="1" customHeight="1" x14ac:dyDescent="0.25">
      <c r="B272" s="340"/>
      <c r="C272" s="261" t="str">
        <f>IF(ISODD(ROW()-ROW(startRow)),"", IFERROR(IF(INDEX(Fixture!$C$1:$C$1140,SMALL(chosenGroupList,(ROW(A250)+1)/2),1)=0,"",INDEX(Fixture!$C$1:$C$1140,SMALL(chosenGroupList,(ROW(A250)+1)/2),1)),""))</f>
        <v/>
      </c>
      <c r="D272" s="132" t="str">
        <f>IF(ISODD(ROW()-ROW(startRow)),"", IFERROR(IF(INDEX(Fixture!$E$1:$E$1140,SMALL(chosenGroupList,(ROW(A250)+1)/2),1)=0,"",INDEX(Fixture!$E$1:$E$1140,SMALL(chosenGroupList,(ROW(A250)+1)/2),1)),""))</f>
        <v/>
      </c>
      <c r="E272" s="10"/>
      <c r="F272" s="22"/>
      <c r="G272" s="133" t="str">
        <f>IF(ISODD(ROW()-ROW(startRow)),"", IFERROR(IF(INDEX(Fixture!$G$1:$G$1140,SMALL(chosenGroupList,(ROW(A250)+1)/2),1)=0,"",INDEX(Fixture!$G$1:$G$1140,SMALL(chosenGroupList,(ROW(A250)+1)/2),1)),""))</f>
        <v/>
      </c>
      <c r="H272" s="134" t="str">
        <f>IF(ISODD(ROW()-ROW(startRow)),"", IFERROR(IF(LEN(INDEX(Fixture!$H$1:$H$1140,SMALL(chosenGroupList,(ROW(A250)+1)/2),1))=0,"",INDEX(Fixture!$H$1:$H$1140,SMALL(chosenGroupList,(ROW(A250)+1)/2),1)),""))</f>
        <v/>
      </c>
      <c r="I272" s="135" t="str">
        <f t="shared" si="3"/>
        <v/>
      </c>
      <c r="J272" s="134" t="str">
        <f>IF(ISODD(ROW()-ROW(startRow)),"", IFERROR(IF(LEN(INDEX(Fixture!$J$1:$J$1140,SMALL(chosenGroupList,(ROW(A250)+1)/2),1))=0,"",INDEX(Fixture!$J$1:$J$1140,SMALL(chosenGroupList,(ROW(A250)+1)/2),1)),""))</f>
        <v/>
      </c>
      <c r="K272" s="136" t="str">
        <f>IF(ISODD(ROW()-ROW(startRow)),"", IFERROR(IF(INDEX(Fixture!$K$1:$K$1140,SMALL(chosenGroupList,(ROW(A250)+1)/2),1)=0,"",INDEX(Fixture!$K$1:$K$1140,SMALL(chosenGroupList,(ROW(A250)+1)/2),1)),""))</f>
        <v/>
      </c>
      <c r="L272" s="37"/>
      <c r="M272" s="37"/>
      <c r="N272" s="37"/>
      <c r="O272" s="20"/>
    </row>
    <row r="273" spans="2:15" ht="20.100000000000001" hidden="1" customHeight="1" x14ac:dyDescent="0.25">
      <c r="B273" s="340"/>
      <c r="C273" s="261" t="str">
        <f>IF(ISODD(ROW()-ROW(startRow)),"", IFERROR(IF(INDEX(Fixture!$C$1:$C$1140,SMALL(chosenGroupList,(ROW(A251)+1)/2),1)=0,"",INDEX(Fixture!$C$1:$C$1140,SMALL(chosenGroupList,(ROW(A251)+1)/2),1)),""))</f>
        <v/>
      </c>
      <c r="D273" s="132" t="str">
        <f>IF(ISODD(ROW()-ROW(startRow)),"", IFERROR(IF(INDEX(Fixture!$E$1:$E$1140,SMALL(chosenGroupList,(ROW(A251)+1)/2),1)=0,"",INDEX(Fixture!$E$1:$E$1140,SMALL(chosenGroupList,(ROW(A251)+1)/2),1)),""))</f>
        <v/>
      </c>
      <c r="E273" s="10"/>
      <c r="F273" s="22"/>
      <c r="G273" s="133" t="str">
        <f>IF(ISODD(ROW()-ROW(startRow)),"", IFERROR(IF(INDEX(Fixture!$G$1:$G$1140,SMALL(chosenGroupList,(ROW(A251)+1)/2),1)=0,"",INDEX(Fixture!$G$1:$G$1140,SMALL(chosenGroupList,(ROW(A251)+1)/2),1)),""))</f>
        <v/>
      </c>
      <c r="H273" s="134" t="str">
        <f>IF(ISODD(ROW()-ROW(startRow)),"", IFERROR(IF(LEN(INDEX(Fixture!$H$1:$H$1140,SMALL(chosenGroupList,(ROW(A251)+1)/2),1))=0,"",INDEX(Fixture!$H$1:$H$1140,SMALL(chosenGroupList,(ROW(A251)+1)/2),1)),""))</f>
        <v/>
      </c>
      <c r="I273" s="135" t="str">
        <f t="shared" si="3"/>
        <v/>
      </c>
      <c r="J273" s="134" t="str">
        <f>IF(ISODD(ROW()-ROW(startRow)),"", IFERROR(IF(LEN(INDEX(Fixture!$J$1:$J$1140,SMALL(chosenGroupList,(ROW(A251)+1)/2),1))=0,"",INDEX(Fixture!$J$1:$J$1140,SMALL(chosenGroupList,(ROW(A251)+1)/2),1)),""))</f>
        <v/>
      </c>
      <c r="K273" s="136" t="str">
        <f>IF(ISODD(ROW()-ROW(startRow)),"", IFERROR(IF(INDEX(Fixture!$K$1:$K$1140,SMALL(chosenGroupList,(ROW(A251)+1)/2),1)=0,"",INDEX(Fixture!$K$1:$K$1140,SMALL(chosenGroupList,(ROW(A251)+1)/2),1)),""))</f>
        <v/>
      </c>
      <c r="L273" s="37"/>
      <c r="M273" s="37"/>
      <c r="N273" s="37"/>
      <c r="O273" s="20"/>
    </row>
    <row r="274" spans="2:15" ht="5.0999999999999996" hidden="1" customHeight="1" x14ac:dyDescent="0.25">
      <c r="B274" s="340"/>
      <c r="C274" s="261" t="str">
        <f>IF(ISODD(ROW()-ROW(startRow)),"", IFERROR(IF(INDEX(Fixture!$C$1:$C$1140,SMALL(chosenGroupList,(ROW(A252)+1)/2),1)=0,"",INDEX(Fixture!$C$1:$C$1140,SMALL(chosenGroupList,(ROW(A252)+1)/2),1)),""))</f>
        <v/>
      </c>
      <c r="D274" s="132" t="str">
        <f>IF(ISODD(ROW()-ROW(startRow)),"", IFERROR(IF(INDEX(Fixture!$E$1:$E$1140,SMALL(chosenGroupList,(ROW(A252)+1)/2),1)=0,"",INDEX(Fixture!$E$1:$E$1140,SMALL(chosenGroupList,(ROW(A252)+1)/2),1)),""))</f>
        <v/>
      </c>
      <c r="E274" s="10"/>
      <c r="F274" s="22"/>
      <c r="G274" s="133" t="str">
        <f>IF(ISODD(ROW()-ROW(startRow)),"", IFERROR(IF(INDEX(Fixture!$G$1:$G$1140,SMALL(chosenGroupList,(ROW(A252)+1)/2),1)=0,"",INDEX(Fixture!$G$1:$G$1140,SMALL(chosenGroupList,(ROW(A252)+1)/2),1)),""))</f>
        <v/>
      </c>
      <c r="H274" s="134" t="str">
        <f>IF(ISODD(ROW()-ROW(startRow)),"", IFERROR(IF(LEN(INDEX(Fixture!$H$1:$H$1140,SMALL(chosenGroupList,(ROW(A252)+1)/2),1))=0,"",INDEX(Fixture!$H$1:$H$1140,SMALL(chosenGroupList,(ROW(A252)+1)/2),1)),""))</f>
        <v/>
      </c>
      <c r="I274" s="135" t="str">
        <f t="shared" si="3"/>
        <v/>
      </c>
      <c r="J274" s="134" t="str">
        <f>IF(ISODD(ROW()-ROW(startRow)),"", IFERROR(IF(LEN(INDEX(Fixture!$J$1:$J$1140,SMALL(chosenGroupList,(ROW(A252)+1)/2),1))=0,"",INDEX(Fixture!$J$1:$J$1140,SMALL(chosenGroupList,(ROW(A252)+1)/2),1)),""))</f>
        <v/>
      </c>
      <c r="K274" s="136" t="str">
        <f>IF(ISODD(ROW()-ROW(startRow)),"", IFERROR(IF(INDEX(Fixture!$K$1:$K$1140,SMALL(chosenGroupList,(ROW(A252)+1)/2),1)=0,"",INDEX(Fixture!$K$1:$K$1140,SMALL(chosenGroupList,(ROW(A252)+1)/2),1)),""))</f>
        <v/>
      </c>
      <c r="L274" s="37"/>
      <c r="M274" s="37"/>
      <c r="N274" s="37"/>
      <c r="O274" s="20"/>
    </row>
    <row r="275" spans="2:15" ht="20.100000000000001" hidden="1" customHeight="1" x14ac:dyDescent="0.25">
      <c r="B275" s="340"/>
      <c r="C275" s="261" t="str">
        <f>IF(ISODD(ROW()-ROW(startRow)),"", IFERROR(IF(INDEX(Fixture!$C$1:$C$1140,SMALL(chosenGroupList,(ROW(A253)+1)/2),1)=0,"",INDEX(Fixture!$C$1:$C$1140,SMALL(chosenGroupList,(ROW(A253)+1)/2),1)),""))</f>
        <v/>
      </c>
      <c r="D275" s="132" t="str">
        <f>IF(ISODD(ROW()-ROW(startRow)),"", IFERROR(IF(INDEX(Fixture!$E$1:$E$1140,SMALL(chosenGroupList,(ROW(A253)+1)/2),1)=0,"",INDEX(Fixture!$E$1:$E$1140,SMALL(chosenGroupList,(ROW(A253)+1)/2),1)),""))</f>
        <v/>
      </c>
      <c r="E275" s="10"/>
      <c r="F275" s="22"/>
      <c r="G275" s="133" t="str">
        <f>IF(ISODD(ROW()-ROW(startRow)),"", IFERROR(IF(INDEX(Fixture!$G$1:$G$1140,SMALL(chosenGroupList,(ROW(A253)+1)/2),1)=0,"",INDEX(Fixture!$G$1:$G$1140,SMALL(chosenGroupList,(ROW(A253)+1)/2),1)),""))</f>
        <v/>
      </c>
      <c r="H275" s="134" t="str">
        <f>IF(ISODD(ROW()-ROW(startRow)),"", IFERROR(IF(LEN(INDEX(Fixture!$H$1:$H$1140,SMALL(chosenGroupList,(ROW(A253)+1)/2),1))=0,"",INDEX(Fixture!$H$1:$H$1140,SMALL(chosenGroupList,(ROW(A253)+1)/2),1)),""))</f>
        <v/>
      </c>
      <c r="I275" s="135" t="str">
        <f t="shared" si="3"/>
        <v/>
      </c>
      <c r="J275" s="134" t="str">
        <f>IF(ISODD(ROW()-ROW(startRow)),"", IFERROR(IF(LEN(INDEX(Fixture!$J$1:$J$1140,SMALL(chosenGroupList,(ROW(A253)+1)/2),1))=0,"",INDEX(Fixture!$J$1:$J$1140,SMALL(chosenGroupList,(ROW(A253)+1)/2),1)),""))</f>
        <v/>
      </c>
      <c r="K275" s="136" t="str">
        <f>IF(ISODD(ROW()-ROW(startRow)),"", IFERROR(IF(INDEX(Fixture!$K$1:$K$1140,SMALL(chosenGroupList,(ROW(A253)+1)/2),1)=0,"",INDEX(Fixture!$K$1:$K$1140,SMALL(chosenGroupList,(ROW(A253)+1)/2),1)),""))</f>
        <v/>
      </c>
      <c r="L275" s="37"/>
      <c r="M275" s="37"/>
      <c r="N275" s="37"/>
      <c r="O275" s="20"/>
    </row>
    <row r="276" spans="2:15" ht="5.0999999999999996" hidden="1" customHeight="1" x14ac:dyDescent="0.25">
      <c r="B276" s="340"/>
      <c r="C276" s="261" t="str">
        <f>IF(ISODD(ROW()-ROW(startRow)),"", IFERROR(IF(INDEX(Fixture!$C$1:$C$1140,SMALL(chosenGroupList,(ROW(A254)+1)/2),1)=0,"",INDEX(Fixture!$C$1:$C$1140,SMALL(chosenGroupList,(ROW(A254)+1)/2),1)),""))</f>
        <v/>
      </c>
      <c r="D276" s="132" t="str">
        <f>IF(ISODD(ROW()-ROW(startRow)),"", IFERROR(IF(INDEX(Fixture!$E$1:$E$1140,SMALL(chosenGroupList,(ROW(A254)+1)/2),1)=0,"",INDEX(Fixture!$E$1:$E$1140,SMALL(chosenGroupList,(ROW(A254)+1)/2),1)),""))</f>
        <v/>
      </c>
      <c r="E276" s="10"/>
      <c r="F276" s="22"/>
      <c r="G276" s="133" t="str">
        <f>IF(ISODD(ROW()-ROW(startRow)),"", IFERROR(IF(INDEX(Fixture!$G$1:$G$1140,SMALL(chosenGroupList,(ROW(A254)+1)/2),1)=0,"",INDEX(Fixture!$G$1:$G$1140,SMALL(chosenGroupList,(ROW(A254)+1)/2),1)),""))</f>
        <v/>
      </c>
      <c r="H276" s="134" t="str">
        <f>IF(ISODD(ROW()-ROW(startRow)),"", IFERROR(IF(LEN(INDEX(Fixture!$H$1:$H$1140,SMALL(chosenGroupList,(ROW(A254)+1)/2),1))=0,"",INDEX(Fixture!$H$1:$H$1140,SMALL(chosenGroupList,(ROW(A254)+1)/2),1)),""))</f>
        <v/>
      </c>
      <c r="I276" s="135" t="str">
        <f t="shared" si="3"/>
        <v/>
      </c>
      <c r="J276" s="134" t="str">
        <f>IF(ISODD(ROW()-ROW(startRow)),"", IFERROR(IF(LEN(INDEX(Fixture!$J$1:$J$1140,SMALL(chosenGroupList,(ROW(A254)+1)/2),1))=0,"",INDEX(Fixture!$J$1:$J$1140,SMALL(chosenGroupList,(ROW(A254)+1)/2),1)),""))</f>
        <v/>
      </c>
      <c r="K276" s="136" t="str">
        <f>IF(ISODD(ROW()-ROW(startRow)),"", IFERROR(IF(INDEX(Fixture!$K$1:$K$1140,SMALL(chosenGroupList,(ROW(A254)+1)/2),1)=0,"",INDEX(Fixture!$K$1:$K$1140,SMALL(chosenGroupList,(ROW(A254)+1)/2),1)),""))</f>
        <v/>
      </c>
      <c r="L276" s="37"/>
      <c r="M276" s="37"/>
      <c r="N276" s="37"/>
      <c r="O276" s="20"/>
    </row>
    <row r="277" spans="2:15" ht="20.100000000000001" hidden="1" customHeight="1" x14ac:dyDescent="0.25">
      <c r="B277" s="340"/>
      <c r="C277" s="261" t="str">
        <f>IF(ISODD(ROW()-ROW(startRow)),"", IFERROR(IF(INDEX(Fixture!$C$1:$C$1140,SMALL(chosenGroupList,(ROW(A255)+1)/2),1)=0,"",INDEX(Fixture!$C$1:$C$1140,SMALL(chosenGroupList,(ROW(A255)+1)/2),1)),""))</f>
        <v/>
      </c>
      <c r="D277" s="132" t="str">
        <f>IF(ISODD(ROW()-ROW(startRow)),"", IFERROR(IF(INDEX(Fixture!$E$1:$E$1140,SMALL(chosenGroupList,(ROW(A255)+1)/2),1)=0,"",INDEX(Fixture!$E$1:$E$1140,SMALL(chosenGroupList,(ROW(A255)+1)/2),1)),""))</f>
        <v/>
      </c>
      <c r="E277" s="10"/>
      <c r="F277" s="22"/>
      <c r="G277" s="133" t="str">
        <f>IF(ISODD(ROW()-ROW(startRow)),"", IFERROR(IF(INDEX(Fixture!$G$1:$G$1140,SMALL(chosenGroupList,(ROW(A255)+1)/2),1)=0,"",INDEX(Fixture!$G$1:$G$1140,SMALL(chosenGroupList,(ROW(A255)+1)/2),1)),""))</f>
        <v/>
      </c>
      <c r="H277" s="134" t="str">
        <f>IF(ISODD(ROW()-ROW(startRow)),"", IFERROR(IF(LEN(INDEX(Fixture!$H$1:$H$1140,SMALL(chosenGroupList,(ROW(A255)+1)/2),1))=0,"",INDEX(Fixture!$H$1:$H$1140,SMALL(chosenGroupList,(ROW(A255)+1)/2),1)),""))</f>
        <v/>
      </c>
      <c r="I277" s="135" t="str">
        <f t="shared" si="3"/>
        <v/>
      </c>
      <c r="J277" s="134" t="str">
        <f>IF(ISODD(ROW()-ROW(startRow)),"", IFERROR(IF(LEN(INDEX(Fixture!$J$1:$J$1140,SMALL(chosenGroupList,(ROW(A255)+1)/2),1))=0,"",INDEX(Fixture!$J$1:$J$1140,SMALL(chosenGroupList,(ROW(A255)+1)/2),1)),""))</f>
        <v/>
      </c>
      <c r="K277" s="136" t="str">
        <f>IF(ISODD(ROW()-ROW(startRow)),"", IFERROR(IF(INDEX(Fixture!$K$1:$K$1140,SMALL(chosenGroupList,(ROW(A255)+1)/2),1)=0,"",INDEX(Fixture!$K$1:$K$1140,SMALL(chosenGroupList,(ROW(A255)+1)/2),1)),""))</f>
        <v/>
      </c>
      <c r="L277" s="37"/>
      <c r="M277" s="37"/>
      <c r="N277" s="37"/>
      <c r="O277" s="20"/>
    </row>
    <row r="278" spans="2:15" ht="5.0999999999999996" hidden="1" customHeight="1" x14ac:dyDescent="0.25">
      <c r="B278" s="340"/>
      <c r="C278" s="261" t="str">
        <f>IF(ISODD(ROW()-ROW(startRow)),"", IFERROR(IF(INDEX(Fixture!$C$1:$C$1140,SMALL(chosenGroupList,(ROW(A256)+1)/2),1)=0,"",INDEX(Fixture!$C$1:$C$1140,SMALL(chosenGroupList,(ROW(A256)+1)/2),1)),""))</f>
        <v/>
      </c>
      <c r="D278" s="132" t="str">
        <f>IF(ISODD(ROW()-ROW(startRow)),"", IFERROR(IF(INDEX(Fixture!$E$1:$E$1140,SMALL(chosenGroupList,(ROW(A256)+1)/2),1)=0,"",INDEX(Fixture!$E$1:$E$1140,SMALL(chosenGroupList,(ROW(A256)+1)/2),1)),""))</f>
        <v/>
      </c>
      <c r="E278" s="10"/>
      <c r="F278" s="22"/>
      <c r="G278" s="133" t="str">
        <f>IF(ISODD(ROW()-ROW(startRow)),"", IFERROR(IF(INDEX(Fixture!$G$1:$G$1140,SMALL(chosenGroupList,(ROW(A256)+1)/2),1)=0,"",INDEX(Fixture!$G$1:$G$1140,SMALL(chosenGroupList,(ROW(A256)+1)/2),1)),""))</f>
        <v/>
      </c>
      <c r="H278" s="134" t="str">
        <f>IF(ISODD(ROW()-ROW(startRow)),"", IFERROR(IF(LEN(INDEX(Fixture!$H$1:$H$1140,SMALL(chosenGroupList,(ROW(A256)+1)/2),1))=0,"",INDEX(Fixture!$H$1:$H$1140,SMALL(chosenGroupList,(ROW(A256)+1)/2),1)),""))</f>
        <v/>
      </c>
      <c r="I278" s="135" t="str">
        <f t="shared" si="3"/>
        <v/>
      </c>
      <c r="J278" s="134" t="str">
        <f>IF(ISODD(ROW()-ROW(startRow)),"", IFERROR(IF(LEN(INDEX(Fixture!$J$1:$J$1140,SMALL(chosenGroupList,(ROW(A256)+1)/2),1))=0,"",INDEX(Fixture!$J$1:$J$1140,SMALL(chosenGroupList,(ROW(A256)+1)/2),1)),""))</f>
        <v/>
      </c>
      <c r="K278" s="136" t="str">
        <f>IF(ISODD(ROW()-ROW(startRow)),"", IFERROR(IF(INDEX(Fixture!$K$1:$K$1140,SMALL(chosenGroupList,(ROW(A256)+1)/2),1)=0,"",INDEX(Fixture!$K$1:$K$1140,SMALL(chosenGroupList,(ROW(A256)+1)/2),1)),""))</f>
        <v/>
      </c>
      <c r="L278" s="37"/>
      <c r="M278" s="37"/>
      <c r="N278" s="37"/>
      <c r="O278" s="20"/>
    </row>
    <row r="279" spans="2:15" ht="20.100000000000001" hidden="1" customHeight="1" x14ac:dyDescent="0.25">
      <c r="B279" s="340"/>
      <c r="C279" s="261" t="str">
        <f>IF(ISODD(ROW()-ROW(startRow)),"", IFERROR(IF(INDEX(Fixture!$C$1:$C$1140,SMALL(chosenGroupList,(ROW(A257)+1)/2),1)=0,"",INDEX(Fixture!$C$1:$C$1140,SMALL(chosenGroupList,(ROW(A257)+1)/2),1)),""))</f>
        <v/>
      </c>
      <c r="D279" s="132" t="str">
        <f>IF(ISODD(ROW()-ROW(startRow)),"", IFERROR(IF(INDEX(Fixture!$E$1:$E$1140,SMALL(chosenGroupList,(ROW(A257)+1)/2),1)=0,"",INDEX(Fixture!$E$1:$E$1140,SMALL(chosenGroupList,(ROW(A257)+1)/2),1)),""))</f>
        <v/>
      </c>
      <c r="E279" s="10"/>
      <c r="F279" s="22"/>
      <c r="G279" s="133" t="str">
        <f>IF(ISODD(ROW()-ROW(startRow)),"", IFERROR(IF(INDEX(Fixture!$G$1:$G$1140,SMALL(chosenGroupList,(ROW(A257)+1)/2),1)=0,"",INDEX(Fixture!$G$1:$G$1140,SMALL(chosenGroupList,(ROW(A257)+1)/2),1)),""))</f>
        <v/>
      </c>
      <c r="H279" s="134" t="str">
        <f>IF(ISODD(ROW()-ROW(startRow)),"", IFERROR(IF(LEN(INDEX(Fixture!$H$1:$H$1140,SMALL(chosenGroupList,(ROW(A257)+1)/2),1))=0,"",INDEX(Fixture!$H$1:$H$1140,SMALL(chosenGroupList,(ROW(A257)+1)/2),1)),""))</f>
        <v/>
      </c>
      <c r="I279" s="135" t="str">
        <f t="shared" si="3"/>
        <v/>
      </c>
      <c r="J279" s="134" t="str">
        <f>IF(ISODD(ROW()-ROW(startRow)),"", IFERROR(IF(LEN(INDEX(Fixture!$J$1:$J$1140,SMALL(chosenGroupList,(ROW(A257)+1)/2),1))=0,"",INDEX(Fixture!$J$1:$J$1140,SMALL(chosenGroupList,(ROW(A257)+1)/2),1)),""))</f>
        <v/>
      </c>
      <c r="K279" s="136" t="str">
        <f>IF(ISODD(ROW()-ROW(startRow)),"", IFERROR(IF(INDEX(Fixture!$K$1:$K$1140,SMALL(chosenGroupList,(ROW(A257)+1)/2),1)=0,"",INDEX(Fixture!$K$1:$K$1140,SMALL(chosenGroupList,(ROW(A257)+1)/2),1)),""))</f>
        <v/>
      </c>
      <c r="L279" s="37"/>
      <c r="M279" s="37"/>
      <c r="N279" s="37"/>
      <c r="O279" s="20"/>
    </row>
    <row r="280" spans="2:15" ht="5.0999999999999996" hidden="1" customHeight="1" x14ac:dyDescent="0.25">
      <c r="B280" s="340"/>
      <c r="C280" s="261" t="str">
        <f>IF(ISODD(ROW()-ROW(startRow)),"", IFERROR(IF(INDEX(Fixture!$C$1:$C$1140,SMALL(chosenGroupList,(ROW(A258)+1)/2),1)=0,"",INDEX(Fixture!$C$1:$C$1140,SMALL(chosenGroupList,(ROW(A258)+1)/2),1)),""))</f>
        <v/>
      </c>
      <c r="D280" s="132" t="str">
        <f>IF(ISODD(ROW()-ROW(startRow)),"", IFERROR(IF(INDEX(Fixture!$E$1:$E$1140,SMALL(chosenGroupList,(ROW(A258)+1)/2),1)=0,"",INDEX(Fixture!$E$1:$E$1140,SMALL(chosenGroupList,(ROW(A258)+1)/2),1)),""))</f>
        <v/>
      </c>
      <c r="E280" s="10"/>
      <c r="F280" s="22"/>
      <c r="G280" s="133" t="str">
        <f>IF(ISODD(ROW()-ROW(startRow)),"", IFERROR(IF(INDEX(Fixture!$G$1:$G$1140,SMALL(chosenGroupList,(ROW(A258)+1)/2),1)=0,"",INDEX(Fixture!$G$1:$G$1140,SMALL(chosenGroupList,(ROW(A258)+1)/2),1)),""))</f>
        <v/>
      </c>
      <c r="H280" s="134" t="str">
        <f>IF(ISODD(ROW()-ROW(startRow)),"", IFERROR(IF(LEN(INDEX(Fixture!$H$1:$H$1140,SMALL(chosenGroupList,(ROW(A258)+1)/2),1))=0,"",INDEX(Fixture!$H$1:$H$1140,SMALL(chosenGroupList,(ROW(A258)+1)/2),1)),""))</f>
        <v/>
      </c>
      <c r="I280" s="135" t="str">
        <f t="shared" ref="I280:I291" si="4">IF(LEN(G280)&gt;0,"-","")</f>
        <v/>
      </c>
      <c r="J280" s="134" t="str">
        <f>IF(ISODD(ROW()-ROW(startRow)),"", IFERROR(IF(LEN(INDEX(Fixture!$J$1:$J$1140,SMALL(chosenGroupList,(ROW(A258)+1)/2),1))=0,"",INDEX(Fixture!$J$1:$J$1140,SMALL(chosenGroupList,(ROW(A258)+1)/2),1)),""))</f>
        <v/>
      </c>
      <c r="K280" s="136" t="str">
        <f>IF(ISODD(ROW()-ROW(startRow)),"", IFERROR(IF(INDEX(Fixture!$K$1:$K$1140,SMALL(chosenGroupList,(ROW(A258)+1)/2),1)=0,"",INDEX(Fixture!$K$1:$K$1140,SMALL(chosenGroupList,(ROW(A258)+1)/2),1)),""))</f>
        <v/>
      </c>
      <c r="L280" s="37"/>
      <c r="M280" s="37"/>
      <c r="N280" s="37"/>
      <c r="O280" s="20"/>
    </row>
    <row r="281" spans="2:15" ht="20.100000000000001" hidden="1" customHeight="1" x14ac:dyDescent="0.25">
      <c r="B281" s="340"/>
      <c r="C281" s="261" t="str">
        <f>IF(ISODD(ROW()-ROW(startRow)),"", IFERROR(IF(INDEX(Fixture!$C$1:$C$1140,SMALL(chosenGroupList,(ROW(A259)+1)/2),1)=0,"",INDEX(Fixture!$C$1:$C$1140,SMALL(chosenGroupList,(ROW(A259)+1)/2),1)),""))</f>
        <v/>
      </c>
      <c r="D281" s="132" t="str">
        <f>IF(ISODD(ROW()-ROW(startRow)),"", IFERROR(IF(INDEX(Fixture!$E$1:$E$1140,SMALL(chosenGroupList,(ROW(A259)+1)/2),1)=0,"",INDEX(Fixture!$E$1:$E$1140,SMALL(chosenGroupList,(ROW(A259)+1)/2),1)),""))</f>
        <v/>
      </c>
      <c r="E281" s="10"/>
      <c r="F281" s="22"/>
      <c r="G281" s="133" t="str">
        <f>IF(ISODD(ROW()-ROW(startRow)),"", IFERROR(IF(INDEX(Fixture!$G$1:$G$1140,SMALL(chosenGroupList,(ROW(A259)+1)/2),1)=0,"",INDEX(Fixture!$G$1:$G$1140,SMALL(chosenGroupList,(ROW(A259)+1)/2),1)),""))</f>
        <v/>
      </c>
      <c r="H281" s="134" t="str">
        <f>IF(ISODD(ROW()-ROW(startRow)),"", IFERROR(IF(LEN(INDEX(Fixture!$H$1:$H$1140,SMALL(chosenGroupList,(ROW(A259)+1)/2),1))=0,"",INDEX(Fixture!$H$1:$H$1140,SMALL(chosenGroupList,(ROW(A259)+1)/2),1)),""))</f>
        <v/>
      </c>
      <c r="I281" s="135" t="str">
        <f t="shared" si="4"/>
        <v/>
      </c>
      <c r="J281" s="134" t="str">
        <f>IF(ISODD(ROW()-ROW(startRow)),"", IFERROR(IF(LEN(INDEX(Fixture!$J$1:$J$1140,SMALL(chosenGroupList,(ROW(A259)+1)/2),1))=0,"",INDEX(Fixture!$J$1:$J$1140,SMALL(chosenGroupList,(ROW(A259)+1)/2),1)),""))</f>
        <v/>
      </c>
      <c r="K281" s="136" t="str">
        <f>IF(ISODD(ROW()-ROW(startRow)),"", IFERROR(IF(INDEX(Fixture!$K$1:$K$1140,SMALL(chosenGroupList,(ROW(A259)+1)/2),1)=0,"",INDEX(Fixture!$K$1:$K$1140,SMALL(chosenGroupList,(ROW(A259)+1)/2),1)),""))</f>
        <v/>
      </c>
      <c r="L281" s="37"/>
      <c r="M281" s="37"/>
      <c r="N281" s="37"/>
      <c r="O281" s="20"/>
    </row>
    <row r="282" spans="2:15" ht="5.0999999999999996" hidden="1" customHeight="1" x14ac:dyDescent="0.25">
      <c r="B282" s="340"/>
      <c r="C282" s="261" t="str">
        <f>IF(ISODD(ROW()-ROW(startRow)),"", IFERROR(IF(INDEX(Fixture!$C$1:$C$1140,SMALL(chosenGroupList,(ROW(A260)+1)/2),1)=0,"",INDEX(Fixture!$C$1:$C$1140,SMALL(chosenGroupList,(ROW(A260)+1)/2),1)),""))</f>
        <v/>
      </c>
      <c r="D282" s="132" t="str">
        <f>IF(ISODD(ROW()-ROW(startRow)),"", IFERROR(IF(INDEX(Fixture!$E$1:$E$1140,SMALL(chosenGroupList,(ROW(A260)+1)/2),1)=0,"",INDEX(Fixture!$E$1:$E$1140,SMALL(chosenGroupList,(ROW(A260)+1)/2),1)),""))</f>
        <v/>
      </c>
      <c r="E282" s="10"/>
      <c r="F282" s="22"/>
      <c r="G282" s="133" t="str">
        <f>IF(ISODD(ROW()-ROW(startRow)),"", IFERROR(IF(INDEX(Fixture!$G$1:$G$1140,SMALL(chosenGroupList,(ROW(A260)+1)/2),1)=0,"",INDEX(Fixture!$G$1:$G$1140,SMALL(chosenGroupList,(ROW(A260)+1)/2),1)),""))</f>
        <v/>
      </c>
      <c r="H282" s="134" t="str">
        <f>IF(ISODD(ROW()-ROW(startRow)),"", IFERROR(IF(LEN(INDEX(Fixture!$H$1:$H$1140,SMALL(chosenGroupList,(ROW(A260)+1)/2),1))=0,"",INDEX(Fixture!$H$1:$H$1140,SMALL(chosenGroupList,(ROW(A260)+1)/2),1)),""))</f>
        <v/>
      </c>
      <c r="I282" s="135" t="str">
        <f t="shared" si="4"/>
        <v/>
      </c>
      <c r="J282" s="134" t="str">
        <f>IF(ISODD(ROW()-ROW(startRow)),"", IFERROR(IF(LEN(INDEX(Fixture!$J$1:$J$1140,SMALL(chosenGroupList,(ROW(A260)+1)/2),1))=0,"",INDEX(Fixture!$J$1:$J$1140,SMALL(chosenGroupList,(ROW(A260)+1)/2),1)),""))</f>
        <v/>
      </c>
      <c r="K282" s="136" t="str">
        <f>IF(ISODD(ROW()-ROW(startRow)),"", IFERROR(IF(INDEX(Fixture!$K$1:$K$1140,SMALL(chosenGroupList,(ROW(A260)+1)/2),1)=0,"",INDEX(Fixture!$K$1:$K$1140,SMALL(chosenGroupList,(ROW(A260)+1)/2),1)),""))</f>
        <v/>
      </c>
      <c r="L282" s="37"/>
      <c r="M282" s="37"/>
      <c r="N282" s="37"/>
      <c r="O282" s="20"/>
    </row>
    <row r="283" spans="2:15" ht="20.100000000000001" hidden="1" customHeight="1" x14ac:dyDescent="0.25">
      <c r="B283" s="340"/>
      <c r="C283" s="261" t="str">
        <f>IF(ISODD(ROW()-ROW(startRow)),"", IFERROR(IF(INDEX(Fixture!$C$1:$C$1140,SMALL(chosenGroupList,(ROW(A261)+1)/2),1)=0,"",INDEX(Fixture!$C$1:$C$1140,SMALL(chosenGroupList,(ROW(A261)+1)/2),1)),""))</f>
        <v/>
      </c>
      <c r="D283" s="132" t="str">
        <f>IF(ISODD(ROW()-ROW(startRow)),"", IFERROR(IF(INDEX(Fixture!$E$1:$E$1140,SMALL(chosenGroupList,(ROW(A261)+1)/2),1)=0,"",INDEX(Fixture!$E$1:$E$1140,SMALL(chosenGroupList,(ROW(A261)+1)/2),1)),""))</f>
        <v/>
      </c>
      <c r="E283" s="10"/>
      <c r="F283" s="22"/>
      <c r="G283" s="133" t="str">
        <f>IF(ISODD(ROW()-ROW(startRow)),"", IFERROR(IF(INDEX(Fixture!$G$1:$G$1140,SMALL(chosenGroupList,(ROW(A261)+1)/2),1)=0,"",INDEX(Fixture!$G$1:$G$1140,SMALL(chosenGroupList,(ROW(A261)+1)/2),1)),""))</f>
        <v/>
      </c>
      <c r="H283" s="134" t="str">
        <f>IF(ISODD(ROW()-ROW(startRow)),"", IFERROR(IF(LEN(INDEX(Fixture!$H$1:$H$1140,SMALL(chosenGroupList,(ROW(A261)+1)/2),1))=0,"",INDEX(Fixture!$H$1:$H$1140,SMALL(chosenGroupList,(ROW(A261)+1)/2),1)),""))</f>
        <v/>
      </c>
      <c r="I283" s="135" t="str">
        <f t="shared" si="4"/>
        <v/>
      </c>
      <c r="J283" s="134" t="str">
        <f>IF(ISODD(ROW()-ROW(startRow)),"", IFERROR(IF(LEN(INDEX(Fixture!$J$1:$J$1140,SMALL(chosenGroupList,(ROW(A261)+1)/2),1))=0,"",INDEX(Fixture!$J$1:$J$1140,SMALL(chosenGroupList,(ROW(A261)+1)/2),1)),""))</f>
        <v/>
      </c>
      <c r="K283" s="136" t="str">
        <f>IF(ISODD(ROW()-ROW(startRow)),"", IFERROR(IF(INDEX(Fixture!$K$1:$K$1140,SMALL(chosenGroupList,(ROW(A261)+1)/2),1)=0,"",INDEX(Fixture!$K$1:$K$1140,SMALL(chosenGroupList,(ROW(A261)+1)/2),1)),""))</f>
        <v/>
      </c>
      <c r="L283" s="37"/>
      <c r="M283" s="37"/>
      <c r="N283" s="37"/>
      <c r="O283" s="20"/>
    </row>
    <row r="284" spans="2:15" ht="5.0999999999999996" hidden="1" customHeight="1" x14ac:dyDescent="0.25">
      <c r="B284" s="340"/>
      <c r="C284" s="261" t="str">
        <f>IF(ISODD(ROW()-ROW(startRow)),"", IFERROR(IF(INDEX(Fixture!$C$1:$C$1140,SMALL(chosenGroupList,(ROW(A262)+1)/2),1)=0,"",INDEX(Fixture!$C$1:$C$1140,SMALL(chosenGroupList,(ROW(A262)+1)/2),1)),""))</f>
        <v/>
      </c>
      <c r="D284" s="132" t="str">
        <f>IF(ISODD(ROW()-ROW(startRow)),"", IFERROR(IF(INDEX(Fixture!$E$1:$E$1140,SMALL(chosenGroupList,(ROW(A262)+1)/2),1)=0,"",INDEX(Fixture!$E$1:$E$1140,SMALL(chosenGroupList,(ROW(A262)+1)/2),1)),""))</f>
        <v/>
      </c>
      <c r="E284" s="10"/>
      <c r="F284" s="22"/>
      <c r="G284" s="133" t="str">
        <f>IF(ISODD(ROW()-ROW(startRow)),"", IFERROR(IF(INDEX(Fixture!$G$1:$G$1140,SMALL(chosenGroupList,(ROW(A262)+1)/2),1)=0,"",INDEX(Fixture!$G$1:$G$1140,SMALL(chosenGroupList,(ROW(A262)+1)/2),1)),""))</f>
        <v/>
      </c>
      <c r="H284" s="134" t="str">
        <f>IF(ISODD(ROW()-ROW(startRow)),"", IFERROR(IF(LEN(INDEX(Fixture!$H$1:$H$1140,SMALL(chosenGroupList,(ROW(A262)+1)/2),1))=0,"",INDEX(Fixture!$H$1:$H$1140,SMALL(chosenGroupList,(ROW(A262)+1)/2),1)),""))</f>
        <v/>
      </c>
      <c r="I284" s="135" t="str">
        <f t="shared" si="4"/>
        <v/>
      </c>
      <c r="J284" s="134" t="str">
        <f>IF(ISODD(ROW()-ROW(startRow)),"", IFERROR(IF(LEN(INDEX(Fixture!$J$1:$J$1140,SMALL(chosenGroupList,(ROW(A262)+1)/2),1))=0,"",INDEX(Fixture!$J$1:$J$1140,SMALL(chosenGroupList,(ROW(A262)+1)/2),1)),""))</f>
        <v/>
      </c>
      <c r="K284" s="136" t="str">
        <f>IF(ISODD(ROW()-ROW(startRow)),"", IFERROR(IF(INDEX(Fixture!$K$1:$K$1140,SMALL(chosenGroupList,(ROW(A262)+1)/2),1)=0,"",INDEX(Fixture!$K$1:$K$1140,SMALL(chosenGroupList,(ROW(A262)+1)/2),1)),""))</f>
        <v/>
      </c>
      <c r="L284" s="37"/>
      <c r="M284" s="37"/>
      <c r="N284" s="37"/>
      <c r="O284" s="20"/>
    </row>
    <row r="285" spans="2:15" ht="20.100000000000001" hidden="1" customHeight="1" x14ac:dyDescent="0.25">
      <c r="B285" s="340"/>
      <c r="C285" s="261" t="str">
        <f>IF(ISODD(ROW()-ROW(startRow)),"", IFERROR(IF(INDEX(Fixture!$C$1:$C$1140,SMALL(chosenGroupList,(ROW(A263)+1)/2),1)=0,"",INDEX(Fixture!$C$1:$C$1140,SMALL(chosenGroupList,(ROW(A263)+1)/2),1)),""))</f>
        <v/>
      </c>
      <c r="D285" s="132" t="str">
        <f>IF(ISODD(ROW()-ROW(startRow)),"", IFERROR(IF(INDEX(Fixture!$E$1:$E$1140,SMALL(chosenGroupList,(ROW(A263)+1)/2),1)=0,"",INDEX(Fixture!$E$1:$E$1140,SMALL(chosenGroupList,(ROW(A263)+1)/2),1)),""))</f>
        <v/>
      </c>
      <c r="E285" s="10"/>
      <c r="F285" s="22"/>
      <c r="G285" s="133" t="str">
        <f>IF(ISODD(ROW()-ROW(startRow)),"", IFERROR(IF(INDEX(Fixture!$G$1:$G$1140,SMALL(chosenGroupList,(ROW(A263)+1)/2),1)=0,"",INDEX(Fixture!$G$1:$G$1140,SMALL(chosenGroupList,(ROW(A263)+1)/2),1)),""))</f>
        <v/>
      </c>
      <c r="H285" s="134" t="str">
        <f>IF(ISODD(ROW()-ROW(startRow)),"", IFERROR(IF(LEN(INDEX(Fixture!$H$1:$H$1140,SMALL(chosenGroupList,(ROW(A263)+1)/2),1))=0,"",INDEX(Fixture!$H$1:$H$1140,SMALL(chosenGroupList,(ROW(A263)+1)/2),1)),""))</f>
        <v/>
      </c>
      <c r="I285" s="135" t="str">
        <f t="shared" si="4"/>
        <v/>
      </c>
      <c r="J285" s="134" t="str">
        <f>IF(ISODD(ROW()-ROW(startRow)),"", IFERROR(IF(LEN(INDEX(Fixture!$J$1:$J$1140,SMALL(chosenGroupList,(ROW(A263)+1)/2),1))=0,"",INDEX(Fixture!$J$1:$J$1140,SMALL(chosenGroupList,(ROW(A263)+1)/2),1)),""))</f>
        <v/>
      </c>
      <c r="K285" s="136" t="str">
        <f>IF(ISODD(ROW()-ROW(startRow)),"", IFERROR(IF(INDEX(Fixture!$K$1:$K$1140,SMALL(chosenGroupList,(ROW(A263)+1)/2),1)=0,"",INDEX(Fixture!$K$1:$K$1140,SMALL(chosenGroupList,(ROW(A263)+1)/2),1)),""))</f>
        <v/>
      </c>
      <c r="L285" s="37"/>
      <c r="M285" s="37"/>
      <c r="N285" s="37"/>
      <c r="O285" s="20"/>
    </row>
    <row r="286" spans="2:15" ht="5.0999999999999996" hidden="1" customHeight="1" x14ac:dyDescent="0.25">
      <c r="B286" s="340"/>
      <c r="C286" s="261" t="str">
        <f>IF(ISODD(ROW()-ROW(startRow)),"", IFERROR(IF(INDEX(Fixture!$C$1:$C$1140,SMALL(chosenGroupList,(ROW(A264)+1)/2),1)=0,"",INDEX(Fixture!$C$1:$C$1140,SMALL(chosenGroupList,(ROW(A264)+1)/2),1)),""))</f>
        <v/>
      </c>
      <c r="D286" s="132" t="str">
        <f>IF(ISODD(ROW()-ROW(startRow)),"", IFERROR(IF(INDEX(Fixture!$E$1:$E$1140,SMALL(chosenGroupList,(ROW(A264)+1)/2),1)=0,"",INDEX(Fixture!$E$1:$E$1140,SMALL(chosenGroupList,(ROW(A264)+1)/2),1)),""))</f>
        <v/>
      </c>
      <c r="E286" s="10"/>
      <c r="F286" s="22"/>
      <c r="G286" s="133" t="str">
        <f>IF(ISODD(ROW()-ROW(startRow)),"", IFERROR(IF(INDEX(Fixture!$G$1:$G$1140,SMALL(chosenGroupList,(ROW(A264)+1)/2),1)=0,"",INDEX(Fixture!$G$1:$G$1140,SMALL(chosenGroupList,(ROW(A264)+1)/2),1)),""))</f>
        <v/>
      </c>
      <c r="H286" s="134" t="str">
        <f>IF(ISODD(ROW()-ROW(startRow)),"", IFERROR(IF(LEN(INDEX(Fixture!$H$1:$H$1140,SMALL(chosenGroupList,(ROW(A264)+1)/2),1))=0,"",INDEX(Fixture!$H$1:$H$1140,SMALL(chosenGroupList,(ROW(A264)+1)/2),1)),""))</f>
        <v/>
      </c>
      <c r="I286" s="135" t="str">
        <f t="shared" si="4"/>
        <v/>
      </c>
      <c r="J286" s="134" t="str">
        <f>IF(ISODD(ROW()-ROW(startRow)),"", IFERROR(IF(LEN(INDEX(Fixture!$J$1:$J$1140,SMALL(chosenGroupList,(ROW(A264)+1)/2),1))=0,"",INDEX(Fixture!$J$1:$J$1140,SMALL(chosenGroupList,(ROW(A264)+1)/2),1)),""))</f>
        <v/>
      </c>
      <c r="K286" s="136" t="str">
        <f>IF(ISODD(ROW()-ROW(startRow)),"", IFERROR(IF(INDEX(Fixture!$K$1:$K$1140,SMALL(chosenGroupList,(ROW(A264)+1)/2),1)=0,"",INDEX(Fixture!$K$1:$K$1140,SMALL(chosenGroupList,(ROW(A264)+1)/2),1)),""))</f>
        <v/>
      </c>
      <c r="L286" s="37"/>
      <c r="M286" s="37"/>
      <c r="N286" s="37"/>
      <c r="O286" s="20"/>
    </row>
    <row r="287" spans="2:15" ht="20.100000000000001" hidden="1" customHeight="1" x14ac:dyDescent="0.25">
      <c r="B287" s="340"/>
      <c r="C287" s="261" t="str">
        <f>IF(ISODD(ROW()-ROW(startRow)),"", IFERROR(IF(INDEX(Fixture!$C$1:$C$1140,SMALL(chosenGroupList,(ROW(A265)+1)/2),1)=0,"",INDEX(Fixture!$C$1:$C$1140,SMALL(chosenGroupList,(ROW(A265)+1)/2),1)),""))</f>
        <v/>
      </c>
      <c r="D287" s="132" t="str">
        <f>IF(ISODD(ROW()-ROW(startRow)),"", IFERROR(IF(INDEX(Fixture!$E$1:$E$1140,SMALL(chosenGroupList,(ROW(A265)+1)/2),1)=0,"",INDEX(Fixture!$E$1:$E$1140,SMALL(chosenGroupList,(ROW(A265)+1)/2),1)),""))</f>
        <v/>
      </c>
      <c r="E287" s="10"/>
      <c r="F287" s="22"/>
      <c r="G287" s="133" t="str">
        <f>IF(ISODD(ROW()-ROW(startRow)),"", IFERROR(IF(INDEX(Fixture!$G$1:$G$1140,SMALL(chosenGroupList,(ROW(A265)+1)/2),1)=0,"",INDEX(Fixture!$G$1:$G$1140,SMALL(chosenGroupList,(ROW(A265)+1)/2),1)),""))</f>
        <v/>
      </c>
      <c r="H287" s="134" t="str">
        <f>IF(ISODD(ROW()-ROW(startRow)),"", IFERROR(IF(LEN(INDEX(Fixture!$H$1:$H$1140,SMALL(chosenGroupList,(ROW(A265)+1)/2),1))=0,"",INDEX(Fixture!$H$1:$H$1140,SMALL(chosenGroupList,(ROW(A265)+1)/2),1)),""))</f>
        <v/>
      </c>
      <c r="I287" s="135" t="str">
        <f t="shared" si="4"/>
        <v/>
      </c>
      <c r="J287" s="134" t="str">
        <f>IF(ISODD(ROW()-ROW(startRow)),"", IFERROR(IF(LEN(INDEX(Fixture!$J$1:$J$1140,SMALL(chosenGroupList,(ROW(A265)+1)/2),1))=0,"",INDEX(Fixture!$J$1:$J$1140,SMALL(chosenGroupList,(ROW(A265)+1)/2),1)),""))</f>
        <v/>
      </c>
      <c r="K287" s="136" t="str">
        <f>IF(ISODD(ROW()-ROW(startRow)),"", IFERROR(IF(INDEX(Fixture!$K$1:$K$1140,SMALL(chosenGroupList,(ROW(A265)+1)/2),1)=0,"",INDEX(Fixture!$K$1:$K$1140,SMALL(chosenGroupList,(ROW(A265)+1)/2),1)),""))</f>
        <v/>
      </c>
      <c r="L287" s="37"/>
      <c r="M287" s="37"/>
      <c r="N287" s="37"/>
      <c r="O287" s="20"/>
    </row>
    <row r="288" spans="2:15" ht="5.0999999999999996" hidden="1" customHeight="1" x14ac:dyDescent="0.25">
      <c r="B288" s="340"/>
      <c r="C288" s="261" t="str">
        <f>IF(ISODD(ROW()-ROW(startRow)),"", IFERROR(IF(INDEX(Fixture!$C$1:$C$1140,SMALL(chosenGroupList,(ROW(A266)+1)/2),1)=0,"",INDEX(Fixture!$C$1:$C$1140,SMALL(chosenGroupList,(ROW(A266)+1)/2),1)),""))</f>
        <v/>
      </c>
      <c r="D288" s="132" t="str">
        <f>IF(ISODD(ROW()-ROW(startRow)),"", IFERROR(IF(INDEX(Fixture!$E$1:$E$1140,SMALL(chosenGroupList,(ROW(A266)+1)/2),1)=0,"",INDEX(Fixture!$E$1:$E$1140,SMALL(chosenGroupList,(ROW(A266)+1)/2),1)),""))</f>
        <v/>
      </c>
      <c r="E288" s="10"/>
      <c r="F288" s="22"/>
      <c r="G288" s="133" t="str">
        <f>IF(ISODD(ROW()-ROW(startRow)),"", IFERROR(IF(INDEX(Fixture!$G$1:$G$1140,SMALL(chosenGroupList,(ROW(A266)+1)/2),1)=0,"",INDEX(Fixture!$G$1:$G$1140,SMALL(chosenGroupList,(ROW(A266)+1)/2),1)),""))</f>
        <v/>
      </c>
      <c r="H288" s="134" t="str">
        <f>IF(ISODD(ROW()-ROW(startRow)),"", IFERROR(IF(LEN(INDEX(Fixture!$H$1:$H$1140,SMALL(chosenGroupList,(ROW(A266)+1)/2),1))=0,"",INDEX(Fixture!$H$1:$H$1140,SMALL(chosenGroupList,(ROW(A266)+1)/2),1)),""))</f>
        <v/>
      </c>
      <c r="I288" s="135" t="str">
        <f t="shared" si="4"/>
        <v/>
      </c>
      <c r="J288" s="134" t="str">
        <f>IF(ISODD(ROW()-ROW(startRow)),"", IFERROR(IF(LEN(INDEX(Fixture!$J$1:$J$1140,SMALL(chosenGroupList,(ROW(A266)+1)/2),1))=0,"",INDEX(Fixture!$J$1:$J$1140,SMALL(chosenGroupList,(ROW(A266)+1)/2),1)),""))</f>
        <v/>
      </c>
      <c r="K288" s="136" t="str">
        <f>IF(ISODD(ROW()-ROW(startRow)),"", IFERROR(IF(INDEX(Fixture!$K$1:$K$1140,SMALL(chosenGroupList,(ROW(A266)+1)/2),1)=0,"",INDEX(Fixture!$K$1:$K$1140,SMALL(chosenGroupList,(ROW(A266)+1)/2),1)),""))</f>
        <v/>
      </c>
      <c r="L288" s="37"/>
      <c r="M288" s="37"/>
      <c r="N288" s="37"/>
      <c r="O288" s="20"/>
    </row>
    <row r="289" spans="2:34" ht="20.100000000000001" hidden="1" customHeight="1" x14ac:dyDescent="0.25">
      <c r="B289" s="340"/>
      <c r="C289" s="261" t="str">
        <f>IF(ISODD(ROW()-ROW(startRow)),"", IFERROR(IF(INDEX(Fixture!$C$1:$C$1140,SMALL(chosenGroupList,(ROW(A267)+1)/2),1)=0,"",INDEX(Fixture!$C$1:$C$1140,SMALL(chosenGroupList,(ROW(A267)+1)/2),1)),""))</f>
        <v/>
      </c>
      <c r="D289" s="132" t="str">
        <f>IF(ISODD(ROW()-ROW(startRow)),"", IFERROR(IF(INDEX(Fixture!$E$1:$E$1140,SMALL(chosenGroupList,(ROW(A267)+1)/2),1)=0,"",INDEX(Fixture!$E$1:$E$1140,SMALL(chosenGroupList,(ROW(A267)+1)/2),1)),""))</f>
        <v/>
      </c>
      <c r="E289" s="10"/>
      <c r="F289" s="22"/>
      <c r="G289" s="133" t="str">
        <f>IF(ISODD(ROW()-ROW(startRow)),"", IFERROR(IF(INDEX(Fixture!$G$1:$G$1140,SMALL(chosenGroupList,(ROW(A267)+1)/2),1)=0,"",INDEX(Fixture!$G$1:$G$1140,SMALL(chosenGroupList,(ROW(A267)+1)/2),1)),""))</f>
        <v/>
      </c>
      <c r="H289" s="134" t="str">
        <f>IF(ISODD(ROW()-ROW(startRow)),"", IFERROR(IF(LEN(INDEX(Fixture!$H$1:$H$1140,SMALL(chosenGroupList,(ROW(A267)+1)/2),1))=0,"",INDEX(Fixture!$H$1:$H$1140,SMALL(chosenGroupList,(ROW(A267)+1)/2),1)),""))</f>
        <v/>
      </c>
      <c r="I289" s="135" t="str">
        <f t="shared" si="4"/>
        <v/>
      </c>
      <c r="J289" s="134" t="str">
        <f>IF(ISODD(ROW()-ROW(startRow)),"", IFERROR(IF(LEN(INDEX(Fixture!$J$1:$J$1140,SMALL(chosenGroupList,(ROW(A267)+1)/2),1))=0,"",INDEX(Fixture!$J$1:$J$1140,SMALL(chosenGroupList,(ROW(A267)+1)/2),1)),""))</f>
        <v/>
      </c>
      <c r="K289" s="136" t="str">
        <f>IF(ISODD(ROW()-ROW(startRow)),"", IFERROR(IF(INDEX(Fixture!$K$1:$K$1140,SMALL(chosenGroupList,(ROW(A267)+1)/2),1)=0,"",INDEX(Fixture!$K$1:$K$1140,SMALL(chosenGroupList,(ROW(A267)+1)/2),1)),""))</f>
        <v/>
      </c>
      <c r="L289" s="37"/>
      <c r="M289" s="37"/>
      <c r="N289" s="37"/>
      <c r="O289" s="20"/>
    </row>
    <row r="290" spans="2:34" ht="5.0999999999999996" hidden="1" customHeight="1" x14ac:dyDescent="0.25">
      <c r="B290" s="340"/>
      <c r="C290" s="261" t="str">
        <f>IF(ISODD(ROW()-ROW(startRow)),"", IFERROR(IF(INDEX(Fixture!$C$1:$C$1140,SMALL(chosenGroupList,(ROW(A268)+1)/2),1)=0,"",INDEX(Fixture!$C$1:$C$1140,SMALL(chosenGroupList,(ROW(A268)+1)/2),1)),""))</f>
        <v/>
      </c>
      <c r="D290" s="132" t="str">
        <f>IF(ISODD(ROW()-ROW(startRow)),"", IFERROR(IF(INDEX(Fixture!$E$1:$E$1140,SMALL(chosenGroupList,(ROW(A268)+1)/2),1)=0,"",INDEX(Fixture!$E$1:$E$1140,SMALL(chosenGroupList,(ROW(A268)+1)/2),1)),""))</f>
        <v/>
      </c>
      <c r="E290" s="10"/>
      <c r="F290" s="22"/>
      <c r="G290" s="133" t="str">
        <f>IF(ISODD(ROW()-ROW(startRow)),"", IFERROR(IF(INDEX(Fixture!$G$1:$G$1140,SMALL(chosenGroupList,(ROW(A268)+1)/2),1)=0,"",INDEX(Fixture!$G$1:$G$1140,SMALL(chosenGroupList,(ROW(A268)+1)/2),1)),""))</f>
        <v/>
      </c>
      <c r="H290" s="134" t="str">
        <f>IF(ISODD(ROW()-ROW(startRow)),"", IFERROR(IF(LEN(INDEX(Fixture!$H$1:$H$1140,SMALL(chosenGroupList,(ROW(A268)+1)/2),1))=0,"",INDEX(Fixture!$H$1:$H$1140,SMALL(chosenGroupList,(ROW(A268)+1)/2),1)),""))</f>
        <v/>
      </c>
      <c r="I290" s="135" t="str">
        <f t="shared" si="4"/>
        <v/>
      </c>
      <c r="J290" s="134" t="str">
        <f>IF(ISODD(ROW()-ROW(startRow)),"", IFERROR(IF(LEN(INDEX(Fixture!$J$1:$J$1140,SMALL(chosenGroupList,(ROW(A268)+1)/2),1))=0,"",INDEX(Fixture!$J$1:$J$1140,SMALL(chosenGroupList,(ROW(A268)+1)/2),1)),""))</f>
        <v/>
      </c>
      <c r="K290" s="136" t="str">
        <f>IF(ISODD(ROW()-ROW(startRow)),"", IFERROR(IF(INDEX(Fixture!$K$1:$K$1140,SMALL(chosenGroupList,(ROW(A268)+1)/2),1)=0,"",INDEX(Fixture!$K$1:$K$1140,SMALL(chosenGroupList,(ROW(A268)+1)/2),1)),""))</f>
        <v/>
      </c>
      <c r="L290" s="37"/>
      <c r="M290" s="37"/>
      <c r="N290" s="37"/>
      <c r="O290" s="20"/>
    </row>
    <row r="291" spans="2:34" ht="20.100000000000001" hidden="1" customHeight="1" x14ac:dyDescent="0.25">
      <c r="B291" s="340"/>
      <c r="C291" s="261" t="str">
        <f>IF(ISODD(ROW()-ROW(startRow)),"", IFERROR(IF(INDEX(Fixture!$C$1:$C$1140,SMALL(chosenGroupList,(ROW(A269)+1)/2),1)=0,"",INDEX(Fixture!$C$1:$C$1140,SMALL(chosenGroupList,(ROW(A269)+1)/2),1)),""))</f>
        <v/>
      </c>
      <c r="D291" s="132" t="str">
        <f>IF(ISODD(ROW()-ROW(startRow)),"", IFERROR(IF(INDEX(Fixture!$E$1:$E$1140,SMALL(chosenGroupList,(ROW(A269)+1)/2),1)=0,"",INDEX(Fixture!$E$1:$E$1140,SMALL(chosenGroupList,(ROW(A269)+1)/2),1)),""))</f>
        <v/>
      </c>
      <c r="E291" s="10"/>
      <c r="F291" s="22"/>
      <c r="G291" s="133" t="str">
        <f>IF(ISODD(ROW()-ROW(startRow)),"", IFERROR(IF(INDEX(Fixture!$G$1:$G$1140,SMALL(chosenGroupList,(ROW(A269)+1)/2),1)=0,"",INDEX(Fixture!$G$1:$G$1140,SMALL(chosenGroupList,(ROW(A269)+1)/2),1)),""))</f>
        <v/>
      </c>
      <c r="H291" s="134" t="str">
        <f>IF(ISODD(ROW()-ROW(startRow)),"", IFERROR(IF(LEN(INDEX(Fixture!$H$1:$H$1140,SMALL(chosenGroupList,(ROW(A269)+1)/2),1))=0,"",INDEX(Fixture!$H$1:$H$1140,SMALL(chosenGroupList,(ROW(A269)+1)/2),1)),""))</f>
        <v/>
      </c>
      <c r="I291" s="135" t="str">
        <f t="shared" si="4"/>
        <v/>
      </c>
      <c r="J291" s="134" t="str">
        <f>IF(ISODD(ROW()-ROW(startRow)),"", IFERROR(IF(LEN(INDEX(Fixture!$J$1:$J$1140,SMALL(chosenGroupList,(ROW(A269)+1)/2),1))=0,"",INDEX(Fixture!$J$1:$J$1140,SMALL(chosenGroupList,(ROW(A269)+1)/2),1)),""))</f>
        <v/>
      </c>
      <c r="K291" s="136" t="str">
        <f>IF(ISODD(ROW()-ROW(startRow)),"", IFERROR(IF(INDEX(Fixture!$K$1:$K$1140,SMALL(chosenGroupList,(ROW(A269)+1)/2),1)=0,"",INDEX(Fixture!$K$1:$K$1140,SMALL(chosenGroupList,(ROW(A269)+1)/2),1)),""))</f>
        <v/>
      </c>
      <c r="L291" s="37"/>
      <c r="M291" s="37"/>
      <c r="N291" s="37"/>
      <c r="O291" s="20"/>
    </row>
    <row r="292" spans="2:34" ht="6.95" customHeight="1" x14ac:dyDescent="0.25">
      <c r="B292" s="11"/>
      <c r="C292" s="12"/>
      <c r="D292" s="41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40"/>
    </row>
    <row r="293" spans="2:34" ht="6.95" customHeight="1" x14ac:dyDescent="0.25">
      <c r="B293" s="270"/>
      <c r="C293" s="270"/>
      <c r="D293" s="271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</row>
    <row r="294" spans="2:34" ht="23.1" customHeight="1" x14ac:dyDescent="0.25">
      <c r="B294" s="243"/>
      <c r="C294" s="244"/>
      <c r="D294" s="244"/>
      <c r="E294" s="244"/>
      <c r="F294" s="244"/>
      <c r="G294" s="244"/>
      <c r="H294" s="244"/>
      <c r="I294" s="244"/>
      <c r="J294" s="244"/>
      <c r="K294" s="244"/>
      <c r="L294" s="244"/>
      <c r="M294" s="244"/>
      <c r="N294" s="244"/>
      <c r="O294" s="244"/>
      <c r="AH294" s="118"/>
    </row>
  </sheetData>
  <sheetProtection algorithmName="SHA-512" hashValue="L+LyswazuEyRJkW9RH8X5LcT2JWtoqR9HmyJJUg9zad1qdjJ4xuMU7m447mF9YVKT1mF+wvMqqVAPPvYsx37QA==" saltValue="jriESOzxiRAeP6OB1kwEaA==" spinCount="100000" sheet="1" objects="1" scenarios="1"/>
  <conditionalFormatting sqref="H23:H291 J23:J291">
    <cfRule type="expression" dxfId="117" priority="580">
      <formula>LEN($G23)&gt;0</formula>
    </cfRule>
  </conditionalFormatting>
  <conditionalFormatting sqref="C23:G291 K23:N291">
    <cfRule type="expression" dxfId="116" priority="582">
      <formula>LEN($G23)&gt;0</formula>
    </cfRule>
  </conditionalFormatting>
  <dataValidations count="1">
    <dataValidation type="list" allowBlank="1" showInputMessage="1" showErrorMessage="1" sqref="D5:D6" xr:uid="{EAE3D16C-0A0D-430F-9043-0412D8DF359C}">
      <formula1>chooseGroup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9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9AE8E-3C54-4E15-9C70-206C7FD2B831}">
  <sheetPr codeName="Sheet4">
    <pageSetUpPr fitToPage="1"/>
  </sheetPr>
  <dimension ref="B1:S87"/>
  <sheetViews>
    <sheetView showGridLines="0" showRowColHeaders="0" zoomScaleNormal="100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2" width="3.7109375" style="29" customWidth="1"/>
    <col min="3" max="3" width="8.7109375" style="29" customWidth="1"/>
    <col min="4" max="4" width="18.7109375" style="29" customWidth="1"/>
    <col min="5" max="5" width="20.7109375" style="29" customWidth="1"/>
    <col min="6" max="15" width="9.140625" style="29"/>
    <col min="16" max="16" width="3.7109375" style="29" customWidth="1"/>
    <col min="17" max="17" width="1.7109375" style="29" customWidth="1"/>
    <col min="18" max="19" width="8.7109375" style="29" customWidth="1"/>
    <col min="20" max="20" width="8.140625" style="29" customWidth="1"/>
    <col min="21" max="16384" width="9.140625" style="29"/>
  </cols>
  <sheetData>
    <row r="1" spans="2:19" s="2" customFormat="1" ht="6.75" customHeight="1" x14ac:dyDescent="0.25">
      <c r="B1" s="3"/>
      <c r="D1" s="4"/>
      <c r="E1" s="4"/>
      <c r="F1" s="4"/>
      <c r="G1" s="4"/>
      <c r="H1" s="4"/>
      <c r="I1" s="4"/>
      <c r="J1" s="4"/>
      <c r="S1" s="4"/>
    </row>
    <row r="2" spans="2:19" s="203" customFormat="1" ht="20.100000000000001" customHeight="1" x14ac:dyDescent="0.25">
      <c r="B2" s="204"/>
      <c r="C2" s="232" t="s">
        <v>0</v>
      </c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6"/>
      <c r="P2" s="206"/>
      <c r="S2" s="207"/>
    </row>
    <row r="3" spans="2:19" s="208" customFormat="1" ht="24" customHeight="1" x14ac:dyDescent="0.25">
      <c r="B3" s="209"/>
      <c r="C3" s="233" t="s">
        <v>114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210"/>
      <c r="P3" s="210"/>
      <c r="S3" s="302"/>
    </row>
    <row r="4" spans="2:19" ht="5.0999999999999996" customHeight="1" x14ac:dyDescent="0.25"/>
    <row r="5" spans="2:19" ht="24.95" customHeight="1" x14ac:dyDescent="0.25">
      <c r="B5" s="15"/>
      <c r="C5" s="16" t="s">
        <v>13</v>
      </c>
      <c r="D5" s="17" t="s">
        <v>50</v>
      </c>
      <c r="E5" s="17" t="s">
        <v>14</v>
      </c>
      <c r="F5" s="17" t="s">
        <v>15</v>
      </c>
      <c r="G5" s="17" t="s">
        <v>16</v>
      </c>
      <c r="H5" s="17" t="s">
        <v>17</v>
      </c>
      <c r="I5" s="17" t="s">
        <v>18</v>
      </c>
      <c r="J5" s="17" t="s">
        <v>75</v>
      </c>
      <c r="K5" s="17" t="s">
        <v>7</v>
      </c>
      <c r="L5" s="17" t="s">
        <v>19</v>
      </c>
      <c r="M5" s="17" t="s">
        <v>6</v>
      </c>
      <c r="N5" s="17" t="s">
        <v>76</v>
      </c>
      <c r="O5" s="17" t="s">
        <v>5</v>
      </c>
      <c r="P5" s="114"/>
    </row>
    <row r="6" spans="2:19" ht="21.75" customHeight="1" x14ac:dyDescent="0.25">
      <c r="B6" s="273"/>
      <c r="C6" s="274">
        <f>IF(FixtureCalc!R18&gt;0,1,"")</f>
        <v>1</v>
      </c>
      <c r="D6" s="274" t="str">
        <f>INDEX(StandingsCalc!$C$4:$C$83,MATCH($C6,StandingsCalc!$Q$4:$Q$83,0),1)</f>
        <v>Group D</v>
      </c>
      <c r="E6" s="274" t="str">
        <f>INDEX(StandingsCalc!$D$4:$D$83,MATCH($C6,StandingsCalc!$Q$4:$Q$83,0),1)</f>
        <v>Team 4D</v>
      </c>
      <c r="F6" s="297">
        <f>IF(ISNUMBER(C6),INDEX(StandingsCalc!$E$4:$E$83,MATCH($C6,StandingsCalc!$Q$4:$Q$83,0),1),"")</f>
        <v>0</v>
      </c>
      <c r="G6" s="297" t="str">
        <f>IF(F6=0,"",IF(ISNUMBER(C6),INDEX(StandingsCalc!$F$4:$F$83,MATCH($C6,StandingsCalc!$Q$4:$Q$83,0),1),""))</f>
        <v/>
      </c>
      <c r="H6" s="297" t="str">
        <f>IF(F6=0,"",IF(ISNUMBER(C6),INDEX(StandingsCalc!$G$4:$G$83,MATCH($C6,StandingsCalc!$Q$4:$Q$83,0),1),""))</f>
        <v/>
      </c>
      <c r="I6" s="297" t="str">
        <f>IF(F6=0,"",IF(ISNUMBER(C6),INDEX(StandingsCalc!$H$4:$H$83,MATCH($C6,StandingsCalc!$Q$4:$Q$83,0),1),""))</f>
        <v/>
      </c>
      <c r="J6" s="295" t="str">
        <f>IF(ISNUMBER(C6),INDEX(StandingsCalc!$I$4:$I$83,MATCH($C6,StandingsCalc!$Q$4:$Q$83,0),1),"")</f>
        <v/>
      </c>
      <c r="K6" s="297" t="str">
        <f>IF(F6=0,"",IF(ISNUMBER(C6),INDEX(StandingsCalc!$J$4:$J$83,MATCH($C6,StandingsCalc!$Q$4:$Q$83,0),1),""))</f>
        <v/>
      </c>
      <c r="L6" s="297" t="str">
        <f>IF(F6=0,"",IF(ISNUMBER(C6),INDEX(StandingsCalc!$K$4:$K$83,MATCH($C6,StandingsCalc!$Q$4:$Q$83,0),1),""))</f>
        <v/>
      </c>
      <c r="M6" s="297" t="str">
        <f>IF(F6=0,"",IF(ISNUMBER(C6),INDEX(StandingsCalc!$L$4:$L$83,MATCH($C6,StandingsCalc!$Q$4:$Q$83,0),1),""))</f>
        <v/>
      </c>
      <c r="N6" s="299" t="str">
        <f>IF(F6=0,"",IF(ISNUMBER(C6),INDEX(StandingsCalc!$M$4:$M$83,MATCH($C6,StandingsCalc!$Q$4:$Q$83,0),1),""))</f>
        <v/>
      </c>
      <c r="O6" s="297" t="str">
        <f>IF(F6=0,"",IF(ISNUMBER(C6),INDEX(StandingsCalc!$N$4:$N$83,MATCH($C6,StandingsCalc!$Q$4:$Q$83,0),1),""))</f>
        <v/>
      </c>
      <c r="P6" s="275"/>
    </row>
    <row r="7" spans="2:19" ht="21.75" customHeight="1" x14ac:dyDescent="0.25">
      <c r="B7" s="13"/>
      <c r="C7" s="120">
        <f>IFERROR(IF(C6+1&lt;=FixtureCalc!$R$18,C6+1,""),"")</f>
        <v>2</v>
      </c>
      <c r="D7" s="120" t="str">
        <f>INDEX(StandingsCalc!$C$4:$C$83,MATCH($C7,StandingsCalc!$Q$4:$Q$83,0),1)</f>
        <v>Group D</v>
      </c>
      <c r="E7" s="120" t="str">
        <f>INDEX(StandingsCalc!$D$4:$D$83,MATCH($C7,StandingsCalc!$Q$4:$Q$83,0),1)</f>
        <v>Team 3D</v>
      </c>
      <c r="F7" s="298">
        <f>IF(ISNUMBER(C7),INDEX(StandingsCalc!$E$4:$E$83,MATCH($C7,StandingsCalc!$Q$4:$Q$83,0),1),"")</f>
        <v>0</v>
      </c>
      <c r="G7" s="298" t="str">
        <f>IF(F7=0,"",IF(ISNUMBER(C7),INDEX(StandingsCalc!$F$4:$F$83,MATCH($C7,StandingsCalc!$Q$4:$Q$83,0),1),""))</f>
        <v/>
      </c>
      <c r="H7" s="298" t="str">
        <f>IF(F7=0,"",IF(ISNUMBER(C7),INDEX(StandingsCalc!$G$4:$G$83,MATCH($C7,StandingsCalc!$Q$4:$Q$83,0),1),""))</f>
        <v/>
      </c>
      <c r="I7" s="298" t="str">
        <f>IF(F7=0,"",IF(ISNUMBER(C7),INDEX(StandingsCalc!$H$4:$H$83,MATCH($C7,StandingsCalc!$Q$4:$Q$83,0),1),""))</f>
        <v/>
      </c>
      <c r="J7" s="296" t="str">
        <f>IF(ISNUMBER(C7),INDEX(StandingsCalc!$I$4:$I$83,MATCH($C7,StandingsCalc!$Q$4:$Q$83,0),1),"")</f>
        <v/>
      </c>
      <c r="K7" s="298" t="str">
        <f>IF(F7=0,"",IF(ISNUMBER(C7),INDEX(StandingsCalc!$J$4:$J$83,MATCH($C7,StandingsCalc!$Q$4:$Q$83,0),1),""))</f>
        <v/>
      </c>
      <c r="L7" s="298" t="str">
        <f>IF(F7=0,"",IF(ISNUMBER(C7),INDEX(StandingsCalc!$K$4:$K$83,MATCH($C7,StandingsCalc!$Q$4:$Q$83,0),1),""))</f>
        <v/>
      </c>
      <c r="M7" s="298" t="str">
        <f>IF(F7=0,"",IF(ISNUMBER(C7),INDEX(StandingsCalc!$L$4:$L$83,MATCH($C7,StandingsCalc!$Q$4:$Q$83,0),1),""))</f>
        <v/>
      </c>
      <c r="N7" s="300" t="str">
        <f>IF(F7=0,"",IF(ISNUMBER(C7),INDEX(StandingsCalc!$M$4:$M$83,MATCH($C7,StandingsCalc!$Q$4:$Q$83,0),1),""))</f>
        <v/>
      </c>
      <c r="O7" s="298" t="str">
        <f>IF(F7=0,"",IF(ISNUMBER(C7),INDEX(StandingsCalc!$N$4:$N$83,MATCH($C7,StandingsCalc!$Q$4:$Q$83,0),1),""))</f>
        <v/>
      </c>
      <c r="P7" s="39"/>
    </row>
    <row r="8" spans="2:19" ht="21.75" customHeight="1" x14ac:dyDescent="0.25">
      <c r="B8" s="13"/>
      <c r="C8" s="120">
        <f>IFERROR(IF(C7+1&lt;=FixtureCalc!$R$18,C7+1,""),"")</f>
        <v>3</v>
      </c>
      <c r="D8" s="120" t="str">
        <f>INDEX(StandingsCalc!$C$4:$C$83,MATCH($C8,StandingsCalc!$Q$4:$Q$83,0),1)</f>
        <v>Group D</v>
      </c>
      <c r="E8" s="120" t="str">
        <f>INDEX(StandingsCalc!$D$4:$D$83,MATCH($C8,StandingsCalc!$Q$4:$Q$83,0),1)</f>
        <v>Team 2D</v>
      </c>
      <c r="F8" s="298">
        <f>IF(ISNUMBER(C8),INDEX(StandingsCalc!$E$4:$E$83,MATCH($C8,StandingsCalc!$Q$4:$Q$83,0),1),"")</f>
        <v>0</v>
      </c>
      <c r="G8" s="298" t="str">
        <f>IF(F8=0,"",IF(ISNUMBER(C8),INDEX(StandingsCalc!$F$4:$F$83,MATCH($C8,StandingsCalc!$Q$4:$Q$83,0),1),""))</f>
        <v/>
      </c>
      <c r="H8" s="298" t="str">
        <f>IF(F8=0,"",IF(ISNUMBER(C8),INDEX(StandingsCalc!$G$4:$G$83,MATCH($C8,StandingsCalc!$Q$4:$Q$83,0),1),""))</f>
        <v/>
      </c>
      <c r="I8" s="298" t="str">
        <f>IF(F8=0,"",IF(ISNUMBER(C8),INDEX(StandingsCalc!$H$4:$H$83,MATCH($C8,StandingsCalc!$Q$4:$Q$83,0),1),""))</f>
        <v/>
      </c>
      <c r="J8" s="296" t="str">
        <f>IF(ISNUMBER(C8),INDEX(StandingsCalc!$I$4:$I$83,MATCH($C8,StandingsCalc!$Q$4:$Q$83,0),1),"")</f>
        <v/>
      </c>
      <c r="K8" s="298" t="str">
        <f>IF(F8=0,"",IF(ISNUMBER(C8),INDEX(StandingsCalc!$J$4:$J$83,MATCH($C8,StandingsCalc!$Q$4:$Q$83,0),1),""))</f>
        <v/>
      </c>
      <c r="L8" s="298" t="str">
        <f>IF(F8=0,"",IF(ISNUMBER(C8),INDEX(StandingsCalc!$K$4:$K$83,MATCH($C8,StandingsCalc!$Q$4:$Q$83,0),1),""))</f>
        <v/>
      </c>
      <c r="M8" s="298" t="str">
        <f>IF(F8=0,"",IF(ISNUMBER(C8),INDEX(StandingsCalc!$L$4:$L$83,MATCH($C8,StandingsCalc!$Q$4:$Q$83,0),1),""))</f>
        <v/>
      </c>
      <c r="N8" s="300" t="str">
        <f>IF(F8=0,"",IF(ISNUMBER(C8),INDEX(StandingsCalc!$M$4:$M$83,MATCH($C8,StandingsCalc!$Q$4:$Q$83,0),1),""))</f>
        <v/>
      </c>
      <c r="O8" s="298" t="str">
        <f>IF(F8=0,"",IF(ISNUMBER(C8),INDEX(StandingsCalc!$N$4:$N$83,MATCH($C8,StandingsCalc!$Q$4:$Q$83,0),1),""))</f>
        <v/>
      </c>
      <c r="P8" s="39"/>
    </row>
    <row r="9" spans="2:19" ht="21.75" customHeight="1" x14ac:dyDescent="0.25">
      <c r="B9" s="13"/>
      <c r="C9" s="120">
        <f>IFERROR(IF(C8+1&lt;=FixtureCalc!$R$18,C8+1,""),"")</f>
        <v>4</v>
      </c>
      <c r="D9" s="120" t="str">
        <f>INDEX(StandingsCalc!$C$4:$C$83,MATCH($C9,StandingsCalc!$Q$4:$Q$83,0),1)</f>
        <v>Group D</v>
      </c>
      <c r="E9" s="120" t="str">
        <f>INDEX(StandingsCalc!$D$4:$D$83,MATCH($C9,StandingsCalc!$Q$4:$Q$83,0),1)</f>
        <v>Team 1D</v>
      </c>
      <c r="F9" s="298">
        <f>IF(ISNUMBER(C9),INDEX(StandingsCalc!$E$4:$E$83,MATCH($C9,StandingsCalc!$Q$4:$Q$83,0),1),"")</f>
        <v>0</v>
      </c>
      <c r="G9" s="298" t="str">
        <f>IF(F9=0,"",IF(ISNUMBER(C9),INDEX(StandingsCalc!$F$4:$F$83,MATCH($C9,StandingsCalc!$Q$4:$Q$83,0),1),""))</f>
        <v/>
      </c>
      <c r="H9" s="298" t="str">
        <f>IF(F9=0,"",IF(ISNUMBER(C9),INDEX(StandingsCalc!$G$4:$G$83,MATCH($C9,StandingsCalc!$Q$4:$Q$83,0),1),""))</f>
        <v/>
      </c>
      <c r="I9" s="298" t="str">
        <f>IF(F9=0,"",IF(ISNUMBER(C9),INDEX(StandingsCalc!$H$4:$H$83,MATCH($C9,StandingsCalc!$Q$4:$Q$83,0),1),""))</f>
        <v/>
      </c>
      <c r="J9" s="296" t="str">
        <f>IF(ISNUMBER(C9),INDEX(StandingsCalc!$I$4:$I$83,MATCH($C9,StandingsCalc!$Q$4:$Q$83,0),1),"")</f>
        <v/>
      </c>
      <c r="K9" s="298" t="str">
        <f>IF(F9=0,"",IF(ISNUMBER(C9),INDEX(StandingsCalc!$J$4:$J$83,MATCH($C9,StandingsCalc!$Q$4:$Q$83,0),1),""))</f>
        <v/>
      </c>
      <c r="L9" s="298" t="str">
        <f>IF(F9=0,"",IF(ISNUMBER(C9),INDEX(StandingsCalc!$K$4:$K$83,MATCH($C9,StandingsCalc!$Q$4:$Q$83,0),1),""))</f>
        <v/>
      </c>
      <c r="M9" s="298" t="str">
        <f>IF(F9=0,"",IF(ISNUMBER(C9),INDEX(StandingsCalc!$L$4:$L$83,MATCH($C9,StandingsCalc!$Q$4:$Q$83,0),1),""))</f>
        <v/>
      </c>
      <c r="N9" s="300" t="str">
        <f>IF(F9=0,"",IF(ISNUMBER(C9),INDEX(StandingsCalc!$M$4:$M$83,MATCH($C9,StandingsCalc!$Q$4:$Q$83,0),1),""))</f>
        <v/>
      </c>
      <c r="O9" s="298" t="str">
        <f>IF(F9=0,"",IF(ISNUMBER(C9),INDEX(StandingsCalc!$N$4:$N$83,MATCH($C9,StandingsCalc!$Q$4:$Q$83,0),1),""))</f>
        <v/>
      </c>
      <c r="P9" s="39"/>
    </row>
    <row r="10" spans="2:19" ht="21.75" customHeight="1" x14ac:dyDescent="0.25">
      <c r="B10" s="13"/>
      <c r="C10" s="120">
        <f>IFERROR(IF(C9+1&lt;=FixtureCalc!$R$18,C9+1,""),"")</f>
        <v>5</v>
      </c>
      <c r="D10" s="120" t="str">
        <f>INDEX(StandingsCalc!$C$4:$C$83,MATCH($C10,StandingsCalc!$Q$4:$Q$83,0),1)</f>
        <v>Group C</v>
      </c>
      <c r="E10" s="120" t="str">
        <f>INDEX(StandingsCalc!$D$4:$D$83,MATCH($C10,StandingsCalc!$Q$4:$Q$83,0),1)</f>
        <v>Team 4C</v>
      </c>
      <c r="F10" s="298">
        <f>IF(ISNUMBER(C10),INDEX(StandingsCalc!$E$4:$E$83,MATCH($C10,StandingsCalc!$Q$4:$Q$83,0),1),"")</f>
        <v>0</v>
      </c>
      <c r="G10" s="298" t="str">
        <f>IF(F10=0,"",IF(ISNUMBER(C10),INDEX(StandingsCalc!$F$4:$F$83,MATCH($C10,StandingsCalc!$Q$4:$Q$83,0),1),""))</f>
        <v/>
      </c>
      <c r="H10" s="298" t="str">
        <f>IF(F10=0,"",IF(ISNUMBER(C10),INDEX(StandingsCalc!$G$4:$G$83,MATCH($C10,StandingsCalc!$Q$4:$Q$83,0),1),""))</f>
        <v/>
      </c>
      <c r="I10" s="298" t="str">
        <f>IF(F10=0,"",IF(ISNUMBER(C10),INDEX(StandingsCalc!$H$4:$H$83,MATCH($C10,StandingsCalc!$Q$4:$Q$83,0),1),""))</f>
        <v/>
      </c>
      <c r="J10" s="296" t="str">
        <f>IF(ISNUMBER(C10),INDEX(StandingsCalc!$I$4:$I$83,MATCH($C10,StandingsCalc!$Q$4:$Q$83,0),1),"")</f>
        <v/>
      </c>
      <c r="K10" s="298" t="str">
        <f>IF(F10=0,"",IF(ISNUMBER(C10),INDEX(StandingsCalc!$J$4:$J$83,MATCH($C10,StandingsCalc!$Q$4:$Q$83,0),1),""))</f>
        <v/>
      </c>
      <c r="L10" s="298" t="str">
        <f>IF(F10=0,"",IF(ISNUMBER(C10),INDEX(StandingsCalc!$K$4:$K$83,MATCH($C10,StandingsCalc!$Q$4:$Q$83,0),1),""))</f>
        <v/>
      </c>
      <c r="M10" s="298" t="str">
        <f>IF(F10=0,"",IF(ISNUMBER(C10),INDEX(StandingsCalc!$L$4:$L$83,MATCH($C10,StandingsCalc!$Q$4:$Q$83,0),1),""))</f>
        <v/>
      </c>
      <c r="N10" s="300" t="str">
        <f>IF(F10=0,"",IF(ISNUMBER(C10),INDEX(StandingsCalc!$M$4:$M$83,MATCH($C10,StandingsCalc!$Q$4:$Q$83,0),1),""))</f>
        <v/>
      </c>
      <c r="O10" s="298" t="str">
        <f>IF(F10=0,"",IF(ISNUMBER(C10),INDEX(StandingsCalc!$N$4:$N$83,MATCH($C10,StandingsCalc!$Q$4:$Q$83,0),1),""))</f>
        <v/>
      </c>
      <c r="P10" s="39"/>
    </row>
    <row r="11" spans="2:19" ht="21.75" customHeight="1" x14ac:dyDescent="0.25">
      <c r="B11" s="13"/>
      <c r="C11" s="120">
        <f>IFERROR(IF(C10+1&lt;=FixtureCalc!$R$18,C10+1,""),"")</f>
        <v>6</v>
      </c>
      <c r="D11" s="120" t="str">
        <f>INDEX(StandingsCalc!$C$4:$C$83,MATCH($C11,StandingsCalc!$Q$4:$Q$83,0),1)</f>
        <v>Group C</v>
      </c>
      <c r="E11" s="120" t="str">
        <f>INDEX(StandingsCalc!$D$4:$D$83,MATCH($C11,StandingsCalc!$Q$4:$Q$83,0),1)</f>
        <v>Team 3C</v>
      </c>
      <c r="F11" s="298">
        <f>IF(ISNUMBER(C11),INDEX(StandingsCalc!$E$4:$E$83,MATCH($C11,StandingsCalc!$Q$4:$Q$83,0),1),"")</f>
        <v>0</v>
      </c>
      <c r="G11" s="298" t="str">
        <f>IF(F11=0,"",IF(ISNUMBER(C11),INDEX(StandingsCalc!$F$4:$F$83,MATCH($C11,StandingsCalc!$Q$4:$Q$83,0),1),""))</f>
        <v/>
      </c>
      <c r="H11" s="298" t="str">
        <f>IF(F11=0,"",IF(ISNUMBER(C11),INDEX(StandingsCalc!$G$4:$G$83,MATCH($C11,StandingsCalc!$Q$4:$Q$83,0),1),""))</f>
        <v/>
      </c>
      <c r="I11" s="298" t="str">
        <f>IF(F11=0,"",IF(ISNUMBER(C11),INDEX(StandingsCalc!$H$4:$H$83,MATCH($C11,StandingsCalc!$Q$4:$Q$83,0),1),""))</f>
        <v/>
      </c>
      <c r="J11" s="296" t="str">
        <f>IF(ISNUMBER(C11),INDEX(StandingsCalc!$I$4:$I$83,MATCH($C11,StandingsCalc!$Q$4:$Q$83,0),1),"")</f>
        <v/>
      </c>
      <c r="K11" s="298" t="str">
        <f>IF(F11=0,"",IF(ISNUMBER(C11),INDEX(StandingsCalc!$J$4:$J$83,MATCH($C11,StandingsCalc!$Q$4:$Q$83,0),1),""))</f>
        <v/>
      </c>
      <c r="L11" s="298" t="str">
        <f>IF(F11=0,"",IF(ISNUMBER(C11),INDEX(StandingsCalc!$K$4:$K$83,MATCH($C11,StandingsCalc!$Q$4:$Q$83,0),1),""))</f>
        <v/>
      </c>
      <c r="M11" s="298" t="str">
        <f>IF(F11=0,"",IF(ISNUMBER(C11),INDEX(StandingsCalc!$L$4:$L$83,MATCH($C11,StandingsCalc!$Q$4:$Q$83,0),1),""))</f>
        <v/>
      </c>
      <c r="N11" s="300" t="str">
        <f>IF(F11=0,"",IF(ISNUMBER(C11),INDEX(StandingsCalc!$M$4:$M$83,MATCH($C11,StandingsCalc!$Q$4:$Q$83,0),1),""))</f>
        <v/>
      </c>
      <c r="O11" s="298" t="str">
        <f>IF(F11=0,"",IF(ISNUMBER(C11),INDEX(StandingsCalc!$N$4:$N$83,MATCH($C11,StandingsCalc!$Q$4:$Q$83,0),1),""))</f>
        <v/>
      </c>
      <c r="P11" s="39"/>
    </row>
    <row r="12" spans="2:19" ht="21.75" customHeight="1" x14ac:dyDescent="0.25">
      <c r="B12" s="13"/>
      <c r="C12" s="120">
        <f>IFERROR(IF(C11+1&lt;=FixtureCalc!$R$18,C11+1,""),"")</f>
        <v>7</v>
      </c>
      <c r="D12" s="120" t="str">
        <f>INDEX(StandingsCalc!$C$4:$C$83,MATCH($C12,StandingsCalc!$Q$4:$Q$83,0),1)</f>
        <v>Group C</v>
      </c>
      <c r="E12" s="120" t="str">
        <f>INDEX(StandingsCalc!$D$4:$D$83,MATCH($C12,StandingsCalc!$Q$4:$Q$83,0),1)</f>
        <v>Team 2C</v>
      </c>
      <c r="F12" s="298">
        <f>IF(ISNUMBER(C12),INDEX(StandingsCalc!$E$4:$E$83,MATCH($C12,StandingsCalc!$Q$4:$Q$83,0),1),"")</f>
        <v>0</v>
      </c>
      <c r="G12" s="298" t="str">
        <f>IF(F12=0,"",IF(ISNUMBER(C12),INDEX(StandingsCalc!$F$4:$F$83,MATCH($C12,StandingsCalc!$Q$4:$Q$83,0),1),""))</f>
        <v/>
      </c>
      <c r="H12" s="298" t="str">
        <f>IF(F12=0,"",IF(ISNUMBER(C12),INDEX(StandingsCalc!$G$4:$G$83,MATCH($C12,StandingsCalc!$Q$4:$Q$83,0),1),""))</f>
        <v/>
      </c>
      <c r="I12" s="298" t="str">
        <f>IF(F12=0,"",IF(ISNUMBER(C12),INDEX(StandingsCalc!$H$4:$H$83,MATCH($C12,StandingsCalc!$Q$4:$Q$83,0),1),""))</f>
        <v/>
      </c>
      <c r="J12" s="296" t="str">
        <f>IF(ISNUMBER(C12),INDEX(StandingsCalc!$I$4:$I$83,MATCH($C12,StandingsCalc!$Q$4:$Q$83,0),1),"")</f>
        <v/>
      </c>
      <c r="K12" s="298" t="str">
        <f>IF(F12=0,"",IF(ISNUMBER(C12),INDEX(StandingsCalc!$J$4:$J$83,MATCH($C12,StandingsCalc!$Q$4:$Q$83,0),1),""))</f>
        <v/>
      </c>
      <c r="L12" s="298" t="str">
        <f>IF(F12=0,"",IF(ISNUMBER(C12),INDEX(StandingsCalc!$K$4:$K$83,MATCH($C12,StandingsCalc!$Q$4:$Q$83,0),1),""))</f>
        <v/>
      </c>
      <c r="M12" s="298" t="str">
        <f>IF(F12=0,"",IF(ISNUMBER(C12),INDEX(StandingsCalc!$L$4:$L$83,MATCH($C12,StandingsCalc!$Q$4:$Q$83,0),1),""))</f>
        <v/>
      </c>
      <c r="N12" s="300" t="str">
        <f>IF(F12=0,"",IF(ISNUMBER(C12),INDEX(StandingsCalc!$M$4:$M$83,MATCH($C12,StandingsCalc!$Q$4:$Q$83,0),1),""))</f>
        <v/>
      </c>
      <c r="O12" s="298" t="str">
        <f>IF(F12=0,"",IF(ISNUMBER(C12),INDEX(StandingsCalc!$N$4:$N$83,MATCH($C12,StandingsCalc!$Q$4:$Q$83,0),1),""))</f>
        <v/>
      </c>
      <c r="P12" s="39"/>
    </row>
    <row r="13" spans="2:19" ht="21.75" customHeight="1" x14ac:dyDescent="0.25">
      <c r="B13" s="13"/>
      <c r="C13" s="120">
        <f>IFERROR(IF(C12+1&lt;=FixtureCalc!$R$18,C12+1,""),"")</f>
        <v>8</v>
      </c>
      <c r="D13" s="120" t="str">
        <f>INDEX(StandingsCalc!$C$4:$C$83,MATCH($C13,StandingsCalc!$Q$4:$Q$83,0),1)</f>
        <v>Group C</v>
      </c>
      <c r="E13" s="120" t="str">
        <f>INDEX(StandingsCalc!$D$4:$D$83,MATCH($C13,StandingsCalc!$Q$4:$Q$83,0),1)</f>
        <v>Team 1C</v>
      </c>
      <c r="F13" s="298">
        <f>IF(ISNUMBER(C13),INDEX(StandingsCalc!$E$4:$E$83,MATCH($C13,StandingsCalc!$Q$4:$Q$83,0),1),"")</f>
        <v>0</v>
      </c>
      <c r="G13" s="298" t="str">
        <f>IF(F13=0,"",IF(ISNUMBER(C13),INDEX(StandingsCalc!$F$4:$F$83,MATCH($C13,StandingsCalc!$Q$4:$Q$83,0),1),""))</f>
        <v/>
      </c>
      <c r="H13" s="298" t="str">
        <f>IF(F13=0,"",IF(ISNUMBER(C13),INDEX(StandingsCalc!$G$4:$G$83,MATCH($C13,StandingsCalc!$Q$4:$Q$83,0),1),""))</f>
        <v/>
      </c>
      <c r="I13" s="298" t="str">
        <f>IF(F13=0,"",IF(ISNUMBER(C13),INDEX(StandingsCalc!$H$4:$H$83,MATCH($C13,StandingsCalc!$Q$4:$Q$83,0),1),""))</f>
        <v/>
      </c>
      <c r="J13" s="296" t="str">
        <f>IF(ISNUMBER(C13),INDEX(StandingsCalc!$I$4:$I$83,MATCH($C13,StandingsCalc!$Q$4:$Q$83,0),1),"")</f>
        <v/>
      </c>
      <c r="K13" s="298" t="str">
        <f>IF(F13=0,"",IF(ISNUMBER(C13),INDEX(StandingsCalc!$J$4:$J$83,MATCH($C13,StandingsCalc!$Q$4:$Q$83,0),1),""))</f>
        <v/>
      </c>
      <c r="L13" s="298" t="str">
        <f>IF(F13=0,"",IF(ISNUMBER(C13),INDEX(StandingsCalc!$K$4:$K$83,MATCH($C13,StandingsCalc!$Q$4:$Q$83,0),1),""))</f>
        <v/>
      </c>
      <c r="M13" s="298" t="str">
        <f>IF(F13=0,"",IF(ISNUMBER(C13),INDEX(StandingsCalc!$L$4:$L$83,MATCH($C13,StandingsCalc!$Q$4:$Q$83,0),1),""))</f>
        <v/>
      </c>
      <c r="N13" s="300" t="str">
        <f>IF(F13=0,"",IF(ISNUMBER(C13),INDEX(StandingsCalc!$M$4:$M$83,MATCH($C13,StandingsCalc!$Q$4:$Q$83,0),1),""))</f>
        <v/>
      </c>
      <c r="O13" s="298" t="str">
        <f>IF(F13=0,"",IF(ISNUMBER(C13),INDEX(StandingsCalc!$N$4:$N$83,MATCH($C13,StandingsCalc!$Q$4:$Q$83,0),1),""))</f>
        <v/>
      </c>
      <c r="P13" s="39"/>
    </row>
    <row r="14" spans="2:19" ht="21.75" customHeight="1" x14ac:dyDescent="0.25">
      <c r="B14" s="13"/>
      <c r="C14" s="120">
        <f>IFERROR(IF(C13+1&lt;=FixtureCalc!$R$18,C13+1,""),"")</f>
        <v>9</v>
      </c>
      <c r="D14" s="120" t="str">
        <f>INDEX(StandingsCalc!$C$4:$C$83,MATCH($C14,StandingsCalc!$Q$4:$Q$83,0),1)</f>
        <v>Group B</v>
      </c>
      <c r="E14" s="120" t="str">
        <f>INDEX(StandingsCalc!$D$4:$D$83,MATCH($C14,StandingsCalc!$Q$4:$Q$83,0),1)</f>
        <v>Team B4</v>
      </c>
      <c r="F14" s="298">
        <f>IF(ISNUMBER(C14),INDEX(StandingsCalc!$E$4:$E$83,MATCH($C14,StandingsCalc!$Q$4:$Q$83,0),1),"")</f>
        <v>0</v>
      </c>
      <c r="G14" s="298" t="str">
        <f>IF(F14=0,"",IF(ISNUMBER(C14),INDEX(StandingsCalc!$F$4:$F$83,MATCH($C14,StandingsCalc!$Q$4:$Q$83,0),1),""))</f>
        <v/>
      </c>
      <c r="H14" s="298" t="str">
        <f>IF(F14=0,"",IF(ISNUMBER(C14),INDEX(StandingsCalc!$G$4:$G$83,MATCH($C14,StandingsCalc!$Q$4:$Q$83,0),1),""))</f>
        <v/>
      </c>
      <c r="I14" s="298" t="str">
        <f>IF(F14=0,"",IF(ISNUMBER(C14),INDEX(StandingsCalc!$H$4:$H$83,MATCH($C14,StandingsCalc!$Q$4:$Q$83,0),1),""))</f>
        <v/>
      </c>
      <c r="J14" s="296" t="str">
        <f>IF(ISNUMBER(C14),INDEX(StandingsCalc!$I$4:$I$83,MATCH($C14,StandingsCalc!$Q$4:$Q$83,0),1),"")</f>
        <v/>
      </c>
      <c r="K14" s="298" t="str">
        <f>IF(F14=0,"",IF(ISNUMBER(C14),INDEX(StandingsCalc!$J$4:$J$83,MATCH($C14,StandingsCalc!$Q$4:$Q$83,0),1),""))</f>
        <v/>
      </c>
      <c r="L14" s="298" t="str">
        <f>IF(F14=0,"",IF(ISNUMBER(C14),INDEX(StandingsCalc!$K$4:$K$83,MATCH($C14,StandingsCalc!$Q$4:$Q$83,0),1),""))</f>
        <v/>
      </c>
      <c r="M14" s="298" t="str">
        <f>IF(F14=0,"",IF(ISNUMBER(C14),INDEX(StandingsCalc!$L$4:$L$83,MATCH($C14,StandingsCalc!$Q$4:$Q$83,0),1),""))</f>
        <v/>
      </c>
      <c r="N14" s="300" t="str">
        <f>IF(F14=0,"",IF(ISNUMBER(C14),INDEX(StandingsCalc!$M$4:$M$83,MATCH($C14,StandingsCalc!$Q$4:$Q$83,0),1),""))</f>
        <v/>
      </c>
      <c r="O14" s="298" t="str">
        <f>IF(F14=0,"",IF(ISNUMBER(C14),INDEX(StandingsCalc!$N$4:$N$83,MATCH($C14,StandingsCalc!$Q$4:$Q$83,0),1),""))</f>
        <v/>
      </c>
      <c r="P14" s="39"/>
    </row>
    <row r="15" spans="2:19" ht="21.75" customHeight="1" x14ac:dyDescent="0.25">
      <c r="B15" s="13"/>
      <c r="C15" s="120">
        <f>IFERROR(IF(C14+1&lt;=FixtureCalc!$R$18,C14+1,""),"")</f>
        <v>10</v>
      </c>
      <c r="D15" s="120" t="str">
        <f>INDEX(StandingsCalc!$C$4:$C$83,MATCH($C15,StandingsCalc!$Q$4:$Q$83,0),1)</f>
        <v>Group B</v>
      </c>
      <c r="E15" s="120" t="str">
        <f>INDEX(StandingsCalc!$D$4:$D$83,MATCH($C15,StandingsCalc!$Q$4:$Q$83,0),1)</f>
        <v>Team B3</v>
      </c>
      <c r="F15" s="298">
        <f>IF(ISNUMBER(C15),INDEX(StandingsCalc!$E$4:$E$83,MATCH($C15,StandingsCalc!$Q$4:$Q$83,0),1),"")</f>
        <v>0</v>
      </c>
      <c r="G15" s="298" t="str">
        <f>IF(F15=0,"",IF(ISNUMBER(C15),INDEX(StandingsCalc!$F$4:$F$83,MATCH($C15,StandingsCalc!$Q$4:$Q$83,0),1),""))</f>
        <v/>
      </c>
      <c r="H15" s="298" t="str">
        <f>IF(F15=0,"",IF(ISNUMBER(C15),INDEX(StandingsCalc!$G$4:$G$83,MATCH($C15,StandingsCalc!$Q$4:$Q$83,0),1),""))</f>
        <v/>
      </c>
      <c r="I15" s="298" t="str">
        <f>IF(F15=0,"",IF(ISNUMBER(C15),INDEX(StandingsCalc!$H$4:$H$83,MATCH($C15,StandingsCalc!$Q$4:$Q$83,0),1),""))</f>
        <v/>
      </c>
      <c r="J15" s="296" t="str">
        <f>IF(ISNUMBER(C15),INDEX(StandingsCalc!$I$4:$I$83,MATCH($C15,StandingsCalc!$Q$4:$Q$83,0),1),"")</f>
        <v/>
      </c>
      <c r="K15" s="298" t="str">
        <f>IF(F15=0,"",IF(ISNUMBER(C15),INDEX(StandingsCalc!$J$4:$J$83,MATCH($C15,StandingsCalc!$Q$4:$Q$83,0),1),""))</f>
        <v/>
      </c>
      <c r="L15" s="298" t="str">
        <f>IF(F15=0,"",IF(ISNUMBER(C15),INDEX(StandingsCalc!$K$4:$K$83,MATCH($C15,StandingsCalc!$Q$4:$Q$83,0),1),""))</f>
        <v/>
      </c>
      <c r="M15" s="298" t="str">
        <f>IF(F15=0,"",IF(ISNUMBER(C15),INDEX(StandingsCalc!$L$4:$L$83,MATCH($C15,StandingsCalc!$Q$4:$Q$83,0),1),""))</f>
        <v/>
      </c>
      <c r="N15" s="300" t="str">
        <f>IF(F15=0,"",IF(ISNUMBER(C15),INDEX(StandingsCalc!$M$4:$M$83,MATCH($C15,StandingsCalc!$Q$4:$Q$83,0),1),""))</f>
        <v/>
      </c>
      <c r="O15" s="298" t="str">
        <f>IF(F15=0,"",IF(ISNUMBER(C15),INDEX(StandingsCalc!$N$4:$N$83,MATCH($C15,StandingsCalc!$Q$4:$Q$83,0),1),""))</f>
        <v/>
      </c>
      <c r="P15" s="39"/>
    </row>
    <row r="16" spans="2:19" ht="21.75" customHeight="1" x14ac:dyDescent="0.25">
      <c r="B16" s="9"/>
      <c r="C16" s="120">
        <f>IFERROR(IF(C15+1&lt;=FixtureCalc!$R$18,C15+1,""),"")</f>
        <v>11</v>
      </c>
      <c r="D16" s="120" t="str">
        <f>INDEX(StandingsCalc!$C$4:$C$83,MATCH($C16,StandingsCalc!$Q$4:$Q$83,0),1)</f>
        <v>Group B</v>
      </c>
      <c r="E16" s="120" t="str">
        <f>INDEX(StandingsCalc!$D$4:$D$83,MATCH($C16,StandingsCalc!$Q$4:$Q$83,0),1)</f>
        <v>Team B2</v>
      </c>
      <c r="F16" s="298">
        <f>IF(ISNUMBER(C16),INDEX(StandingsCalc!$E$4:$E$83,MATCH($C16,StandingsCalc!$Q$4:$Q$83,0),1),"")</f>
        <v>0</v>
      </c>
      <c r="G16" s="298" t="str">
        <f>IF(F16=0,"",IF(ISNUMBER(C16),INDEX(StandingsCalc!$F$4:$F$83,MATCH($C16,StandingsCalc!$Q$4:$Q$83,0),1),""))</f>
        <v/>
      </c>
      <c r="H16" s="298" t="str">
        <f>IF(F16=0,"",IF(ISNUMBER(C16),INDEX(StandingsCalc!$G$4:$G$83,MATCH($C16,StandingsCalc!$Q$4:$Q$83,0),1),""))</f>
        <v/>
      </c>
      <c r="I16" s="298" t="str">
        <f>IF(F16=0,"",IF(ISNUMBER(C16),INDEX(StandingsCalc!$H$4:$H$83,MATCH($C16,StandingsCalc!$Q$4:$Q$83,0),1),""))</f>
        <v/>
      </c>
      <c r="J16" s="296" t="str">
        <f>IF(ISNUMBER(C16),INDEX(StandingsCalc!$I$4:$I$83,MATCH($C16,StandingsCalc!$Q$4:$Q$83,0),1),"")</f>
        <v/>
      </c>
      <c r="K16" s="298" t="str">
        <f>IF(F16=0,"",IF(ISNUMBER(C16),INDEX(StandingsCalc!$J$4:$J$83,MATCH($C16,StandingsCalc!$Q$4:$Q$83,0),1),""))</f>
        <v/>
      </c>
      <c r="L16" s="298" t="str">
        <f>IF(F16=0,"",IF(ISNUMBER(C16),INDEX(StandingsCalc!$K$4:$K$83,MATCH($C16,StandingsCalc!$Q$4:$Q$83,0),1),""))</f>
        <v/>
      </c>
      <c r="M16" s="298" t="str">
        <f>IF(F16=0,"",IF(ISNUMBER(C16),INDEX(StandingsCalc!$L$4:$L$83,MATCH($C16,StandingsCalc!$Q$4:$Q$83,0),1),""))</f>
        <v/>
      </c>
      <c r="N16" s="300" t="str">
        <f>IF(F16=0,"",IF(ISNUMBER(C16),INDEX(StandingsCalc!$M$4:$M$83,MATCH($C16,StandingsCalc!$Q$4:$Q$83,0),1),""))</f>
        <v/>
      </c>
      <c r="O16" s="298" t="str">
        <f>IF(F16=0,"",IF(ISNUMBER(C16),INDEX(StandingsCalc!$N$4:$N$83,MATCH($C16,StandingsCalc!$Q$4:$Q$83,0),1),""))</f>
        <v/>
      </c>
      <c r="P16" s="20"/>
    </row>
    <row r="17" spans="2:16" ht="21.75" customHeight="1" x14ac:dyDescent="0.25">
      <c r="B17" s="267"/>
      <c r="C17" s="120">
        <f>IFERROR(IF(C16+1&lt;=FixtureCalc!$R$18,C16+1,""),"")</f>
        <v>12</v>
      </c>
      <c r="D17" s="120" t="str">
        <f>INDEX(StandingsCalc!$C$4:$C$83,MATCH($C17,StandingsCalc!$Q$4:$Q$83,0),1)</f>
        <v>Group B</v>
      </c>
      <c r="E17" s="120" t="str">
        <f>INDEX(StandingsCalc!$D$4:$D$83,MATCH($C17,StandingsCalc!$Q$4:$Q$83,0),1)</f>
        <v>Team B1</v>
      </c>
      <c r="F17" s="298">
        <f>IF(ISNUMBER(C17),INDEX(StandingsCalc!$E$4:$E$83,MATCH($C17,StandingsCalc!$Q$4:$Q$83,0),1),"")</f>
        <v>0</v>
      </c>
      <c r="G17" s="298" t="str">
        <f>IF(F17=0,"",IF(ISNUMBER(C17),INDEX(StandingsCalc!$F$4:$F$83,MATCH($C17,StandingsCalc!$Q$4:$Q$83,0),1),""))</f>
        <v/>
      </c>
      <c r="H17" s="298" t="str">
        <f>IF(F17=0,"",IF(ISNUMBER(C17),INDEX(StandingsCalc!$G$4:$G$83,MATCH($C17,StandingsCalc!$Q$4:$Q$83,0),1),""))</f>
        <v/>
      </c>
      <c r="I17" s="298" t="str">
        <f>IF(F17=0,"",IF(ISNUMBER(C17),INDEX(StandingsCalc!$H$4:$H$83,MATCH($C17,StandingsCalc!$Q$4:$Q$83,0),1),""))</f>
        <v/>
      </c>
      <c r="J17" s="296" t="str">
        <f>IF(ISNUMBER(C17),INDEX(StandingsCalc!$I$4:$I$83,MATCH($C17,StandingsCalc!$Q$4:$Q$83,0),1),"")</f>
        <v/>
      </c>
      <c r="K17" s="298" t="str">
        <f>IF(F17=0,"",IF(ISNUMBER(C17),INDEX(StandingsCalc!$J$4:$J$83,MATCH($C17,StandingsCalc!$Q$4:$Q$83,0),1),""))</f>
        <v/>
      </c>
      <c r="L17" s="298" t="str">
        <f>IF(F17=0,"",IF(ISNUMBER(C17),INDEX(StandingsCalc!$K$4:$K$83,MATCH($C17,StandingsCalc!$Q$4:$Q$83,0),1),""))</f>
        <v/>
      </c>
      <c r="M17" s="298" t="str">
        <f>IF(F17=0,"",IF(ISNUMBER(C17),INDEX(StandingsCalc!$L$4:$L$83,MATCH($C17,StandingsCalc!$Q$4:$Q$83,0),1),""))</f>
        <v/>
      </c>
      <c r="N17" s="300" t="str">
        <f>IF(F17=0,"",IF(ISNUMBER(C17),INDEX(StandingsCalc!$M$4:$M$83,MATCH($C17,StandingsCalc!$Q$4:$Q$83,0),1),""))</f>
        <v/>
      </c>
      <c r="O17" s="298" t="str">
        <f>IF(F17=0,"",IF(ISNUMBER(C17),INDEX(StandingsCalc!$N$4:$N$83,MATCH($C17,StandingsCalc!$Q$4:$Q$83,0),1),""))</f>
        <v/>
      </c>
      <c r="P17" s="268"/>
    </row>
    <row r="18" spans="2:16" ht="21.75" customHeight="1" x14ac:dyDescent="0.25">
      <c r="B18" s="267"/>
      <c r="C18" s="120">
        <f>IFERROR(IF(C17+1&lt;=FixtureCalc!$R$18,C17+1,""),"")</f>
        <v>13</v>
      </c>
      <c r="D18" s="120" t="str">
        <f>INDEX(StandingsCalc!$C$4:$C$83,MATCH($C18,StandingsCalc!$Q$4:$Q$83,0),1)</f>
        <v>Group A</v>
      </c>
      <c r="E18" s="120" t="str">
        <f>INDEX(StandingsCalc!$D$4:$D$83,MATCH($C18,StandingsCalc!$Q$4:$Q$83,0),1)</f>
        <v>Team 4A</v>
      </c>
      <c r="F18" s="298">
        <f>IF(ISNUMBER(C18),INDEX(StandingsCalc!$E$4:$E$83,MATCH($C18,StandingsCalc!$Q$4:$Q$83,0),1),"")</f>
        <v>0</v>
      </c>
      <c r="G18" s="298" t="str">
        <f>IF(F18=0,"",IF(ISNUMBER(C18),INDEX(StandingsCalc!$F$4:$F$83,MATCH($C18,StandingsCalc!$Q$4:$Q$83,0),1),""))</f>
        <v/>
      </c>
      <c r="H18" s="298" t="str">
        <f>IF(F18=0,"",IF(ISNUMBER(C18),INDEX(StandingsCalc!$G$4:$G$83,MATCH($C18,StandingsCalc!$Q$4:$Q$83,0),1),""))</f>
        <v/>
      </c>
      <c r="I18" s="298" t="str">
        <f>IF(F18=0,"",IF(ISNUMBER(C18),INDEX(StandingsCalc!$H$4:$H$83,MATCH($C18,StandingsCalc!$Q$4:$Q$83,0),1),""))</f>
        <v/>
      </c>
      <c r="J18" s="296" t="str">
        <f>IF(ISNUMBER(C18),INDEX(StandingsCalc!$I$4:$I$83,MATCH($C18,StandingsCalc!$Q$4:$Q$83,0),1),"")</f>
        <v/>
      </c>
      <c r="K18" s="298" t="str">
        <f>IF(F18=0,"",IF(ISNUMBER(C18),INDEX(StandingsCalc!$J$4:$J$83,MATCH($C18,StandingsCalc!$Q$4:$Q$83,0),1),""))</f>
        <v/>
      </c>
      <c r="L18" s="298" t="str">
        <f>IF(F18=0,"",IF(ISNUMBER(C18),INDEX(StandingsCalc!$K$4:$K$83,MATCH($C18,StandingsCalc!$Q$4:$Q$83,0),1),""))</f>
        <v/>
      </c>
      <c r="M18" s="298" t="str">
        <f>IF(F18=0,"",IF(ISNUMBER(C18),INDEX(StandingsCalc!$L$4:$L$83,MATCH($C18,StandingsCalc!$Q$4:$Q$83,0),1),""))</f>
        <v/>
      </c>
      <c r="N18" s="300" t="str">
        <f>IF(F18=0,"",IF(ISNUMBER(C18),INDEX(StandingsCalc!$M$4:$M$83,MATCH($C18,StandingsCalc!$Q$4:$Q$83,0),1),""))</f>
        <v/>
      </c>
      <c r="O18" s="298" t="str">
        <f>IF(F18=0,"",IF(ISNUMBER(C18),INDEX(StandingsCalc!$N$4:$N$83,MATCH($C18,StandingsCalc!$Q$4:$Q$83,0),1),""))</f>
        <v/>
      </c>
      <c r="P18" s="268"/>
    </row>
    <row r="19" spans="2:16" ht="21.75" customHeight="1" x14ac:dyDescent="0.25">
      <c r="B19" s="267"/>
      <c r="C19" s="120">
        <f>IFERROR(IF(C18+1&lt;=FixtureCalc!$R$18,C18+1,""),"")</f>
        <v>14</v>
      </c>
      <c r="D19" s="120" t="str">
        <f>INDEX(StandingsCalc!$C$4:$C$83,MATCH($C19,StandingsCalc!$Q$4:$Q$83,0),1)</f>
        <v>Group A</v>
      </c>
      <c r="E19" s="120" t="str">
        <f>INDEX(StandingsCalc!$D$4:$D$83,MATCH($C19,StandingsCalc!$Q$4:$Q$83,0),1)</f>
        <v>Team 3A</v>
      </c>
      <c r="F19" s="298">
        <f>IF(ISNUMBER(C19),INDEX(StandingsCalc!$E$4:$E$83,MATCH($C19,StandingsCalc!$Q$4:$Q$83,0),1),"")</f>
        <v>0</v>
      </c>
      <c r="G19" s="298" t="str">
        <f>IF(F19=0,"",IF(ISNUMBER(C19),INDEX(StandingsCalc!$F$4:$F$83,MATCH($C19,StandingsCalc!$Q$4:$Q$83,0),1),""))</f>
        <v/>
      </c>
      <c r="H19" s="298" t="str">
        <f>IF(F19=0,"",IF(ISNUMBER(C19),INDEX(StandingsCalc!$G$4:$G$83,MATCH($C19,StandingsCalc!$Q$4:$Q$83,0),1),""))</f>
        <v/>
      </c>
      <c r="I19" s="298" t="str">
        <f>IF(F19=0,"",IF(ISNUMBER(C19),INDEX(StandingsCalc!$H$4:$H$83,MATCH($C19,StandingsCalc!$Q$4:$Q$83,0),1),""))</f>
        <v/>
      </c>
      <c r="J19" s="296" t="str">
        <f>IF(ISNUMBER(C19),INDEX(StandingsCalc!$I$4:$I$83,MATCH($C19,StandingsCalc!$Q$4:$Q$83,0),1),"")</f>
        <v/>
      </c>
      <c r="K19" s="298" t="str">
        <f>IF(F19=0,"",IF(ISNUMBER(C19),INDEX(StandingsCalc!$J$4:$J$83,MATCH($C19,StandingsCalc!$Q$4:$Q$83,0),1),""))</f>
        <v/>
      </c>
      <c r="L19" s="298" t="str">
        <f>IF(F19=0,"",IF(ISNUMBER(C19),INDEX(StandingsCalc!$K$4:$K$83,MATCH($C19,StandingsCalc!$Q$4:$Q$83,0),1),""))</f>
        <v/>
      </c>
      <c r="M19" s="298" t="str">
        <f>IF(F19=0,"",IF(ISNUMBER(C19),INDEX(StandingsCalc!$L$4:$L$83,MATCH($C19,StandingsCalc!$Q$4:$Q$83,0),1),""))</f>
        <v/>
      </c>
      <c r="N19" s="300" t="str">
        <f>IF(F19=0,"",IF(ISNUMBER(C19),INDEX(StandingsCalc!$M$4:$M$83,MATCH($C19,StandingsCalc!$Q$4:$Q$83,0),1),""))</f>
        <v/>
      </c>
      <c r="O19" s="298" t="str">
        <f>IF(F19=0,"",IF(ISNUMBER(C19),INDEX(StandingsCalc!$N$4:$N$83,MATCH($C19,StandingsCalc!$Q$4:$Q$83,0),1),""))</f>
        <v/>
      </c>
      <c r="P19" s="268"/>
    </row>
    <row r="20" spans="2:16" ht="21.75" customHeight="1" x14ac:dyDescent="0.25">
      <c r="B20" s="267"/>
      <c r="C20" s="120">
        <f>IFERROR(IF(C19+1&lt;=FixtureCalc!$R$18,C19+1,""),"")</f>
        <v>15</v>
      </c>
      <c r="D20" s="120" t="str">
        <f>INDEX(StandingsCalc!$C$4:$C$83,MATCH($C20,StandingsCalc!$Q$4:$Q$83,0),1)</f>
        <v>Group A</v>
      </c>
      <c r="E20" s="120" t="str">
        <f>INDEX(StandingsCalc!$D$4:$D$83,MATCH($C20,StandingsCalc!$Q$4:$Q$83,0),1)</f>
        <v>Team 2A</v>
      </c>
      <c r="F20" s="298">
        <f>IF(ISNUMBER(C20),INDEX(StandingsCalc!$E$4:$E$83,MATCH($C20,StandingsCalc!$Q$4:$Q$83,0),1),"")</f>
        <v>0</v>
      </c>
      <c r="G20" s="298" t="str">
        <f>IF(F20=0,"",IF(ISNUMBER(C20),INDEX(StandingsCalc!$F$4:$F$83,MATCH($C20,StandingsCalc!$Q$4:$Q$83,0),1),""))</f>
        <v/>
      </c>
      <c r="H20" s="298" t="str">
        <f>IF(F20=0,"",IF(ISNUMBER(C20),INDEX(StandingsCalc!$G$4:$G$83,MATCH($C20,StandingsCalc!$Q$4:$Q$83,0),1),""))</f>
        <v/>
      </c>
      <c r="I20" s="298" t="str">
        <f>IF(F20=0,"",IF(ISNUMBER(C20),INDEX(StandingsCalc!$H$4:$H$83,MATCH($C20,StandingsCalc!$Q$4:$Q$83,0),1),""))</f>
        <v/>
      </c>
      <c r="J20" s="296" t="str">
        <f>IF(ISNUMBER(C20),INDEX(StandingsCalc!$I$4:$I$83,MATCH($C20,StandingsCalc!$Q$4:$Q$83,0),1),"")</f>
        <v/>
      </c>
      <c r="K20" s="298" t="str">
        <f>IF(F20=0,"",IF(ISNUMBER(C20),INDEX(StandingsCalc!$J$4:$J$83,MATCH($C20,StandingsCalc!$Q$4:$Q$83,0),1),""))</f>
        <v/>
      </c>
      <c r="L20" s="298" t="str">
        <f>IF(F20=0,"",IF(ISNUMBER(C20),INDEX(StandingsCalc!$K$4:$K$83,MATCH($C20,StandingsCalc!$Q$4:$Q$83,0),1),""))</f>
        <v/>
      </c>
      <c r="M20" s="298" t="str">
        <f>IF(F20=0,"",IF(ISNUMBER(C20),INDEX(StandingsCalc!$L$4:$L$83,MATCH($C20,StandingsCalc!$Q$4:$Q$83,0),1),""))</f>
        <v/>
      </c>
      <c r="N20" s="300" t="str">
        <f>IF(F20=0,"",IF(ISNUMBER(C20),INDEX(StandingsCalc!$M$4:$M$83,MATCH($C20,StandingsCalc!$Q$4:$Q$83,0),1),""))</f>
        <v/>
      </c>
      <c r="O20" s="298" t="str">
        <f>IF(F20=0,"",IF(ISNUMBER(C20),INDEX(StandingsCalc!$N$4:$N$83,MATCH($C20,StandingsCalc!$Q$4:$Q$83,0),1),""))</f>
        <v/>
      </c>
      <c r="P20" s="268"/>
    </row>
    <row r="21" spans="2:16" ht="21.75" customHeight="1" x14ac:dyDescent="0.25">
      <c r="B21" s="267"/>
      <c r="C21" s="120">
        <f>IFERROR(IF(C20+1&lt;=FixtureCalc!$R$18,C20+1,""),"")</f>
        <v>16</v>
      </c>
      <c r="D21" s="120" t="str">
        <f>INDEX(StandingsCalc!$C$4:$C$83,MATCH($C21,StandingsCalc!$Q$4:$Q$83,0),1)</f>
        <v>Group A</v>
      </c>
      <c r="E21" s="120" t="str">
        <f>INDEX(StandingsCalc!$D$4:$D$83,MATCH($C21,StandingsCalc!$Q$4:$Q$83,0),1)</f>
        <v>Team 1A</v>
      </c>
      <c r="F21" s="298">
        <f>IF(ISNUMBER(C21),INDEX(StandingsCalc!$E$4:$E$83,MATCH($C21,StandingsCalc!$Q$4:$Q$83,0),1),"")</f>
        <v>0</v>
      </c>
      <c r="G21" s="298" t="str">
        <f>IF(F21=0,"",IF(ISNUMBER(C21),INDEX(StandingsCalc!$F$4:$F$83,MATCH($C21,StandingsCalc!$Q$4:$Q$83,0),1),""))</f>
        <v/>
      </c>
      <c r="H21" s="298" t="str">
        <f>IF(F21=0,"",IF(ISNUMBER(C21),INDEX(StandingsCalc!$G$4:$G$83,MATCH($C21,StandingsCalc!$Q$4:$Q$83,0),1),""))</f>
        <v/>
      </c>
      <c r="I21" s="298" t="str">
        <f>IF(F21=0,"",IF(ISNUMBER(C21),INDEX(StandingsCalc!$H$4:$H$83,MATCH($C21,StandingsCalc!$Q$4:$Q$83,0),1),""))</f>
        <v/>
      </c>
      <c r="J21" s="296" t="str">
        <f>IF(ISNUMBER(C21),INDEX(StandingsCalc!$I$4:$I$83,MATCH($C21,StandingsCalc!$Q$4:$Q$83,0),1),"")</f>
        <v/>
      </c>
      <c r="K21" s="298" t="str">
        <f>IF(F21=0,"",IF(ISNUMBER(C21),INDEX(StandingsCalc!$J$4:$J$83,MATCH($C21,StandingsCalc!$Q$4:$Q$83,0),1),""))</f>
        <v/>
      </c>
      <c r="L21" s="298" t="str">
        <f>IF(F21=0,"",IF(ISNUMBER(C21),INDEX(StandingsCalc!$K$4:$K$83,MATCH($C21,StandingsCalc!$Q$4:$Q$83,0),1),""))</f>
        <v/>
      </c>
      <c r="M21" s="298" t="str">
        <f>IF(F21=0,"",IF(ISNUMBER(C21),INDEX(StandingsCalc!$L$4:$L$83,MATCH($C21,StandingsCalc!$Q$4:$Q$83,0),1),""))</f>
        <v/>
      </c>
      <c r="N21" s="300" t="str">
        <f>IF(F21=0,"",IF(ISNUMBER(C21),INDEX(StandingsCalc!$M$4:$M$83,MATCH($C21,StandingsCalc!$Q$4:$Q$83,0),1),""))</f>
        <v/>
      </c>
      <c r="O21" s="298" t="str">
        <f>IF(F21=0,"",IF(ISNUMBER(C21),INDEX(StandingsCalc!$N$4:$N$83,MATCH($C21,StandingsCalc!$Q$4:$Q$83,0),1),""))</f>
        <v/>
      </c>
      <c r="P21" s="268"/>
    </row>
    <row r="22" spans="2:16" ht="21.75" customHeight="1" x14ac:dyDescent="0.25">
      <c r="B22" s="267"/>
      <c r="C22" s="120" t="str">
        <f>IFERROR(IF(C21+1&lt;=FixtureCalc!$R$18,C21+1,""),"")</f>
        <v/>
      </c>
      <c r="D22" s="120" t="str">
        <f>INDEX(StandingsCalc!$C$4:$C$83,MATCH($C22,StandingsCalc!$Q$4:$Q$83,0),1)</f>
        <v/>
      </c>
      <c r="E22" s="120" t="str">
        <f>INDEX(StandingsCalc!$D$4:$D$83,MATCH($C22,StandingsCalc!$Q$4:$Q$83,0),1)</f>
        <v/>
      </c>
      <c r="F22" s="298" t="str">
        <f>IF(ISNUMBER(C22),INDEX(StandingsCalc!$E$4:$E$83,MATCH($C22,StandingsCalc!$Q$4:$Q$83,0),1),"")</f>
        <v/>
      </c>
      <c r="G22" s="298" t="str">
        <f>IF(F22=0,"",IF(ISNUMBER(C22),INDEX(StandingsCalc!$F$4:$F$83,MATCH($C22,StandingsCalc!$Q$4:$Q$83,0),1),""))</f>
        <v/>
      </c>
      <c r="H22" s="298" t="str">
        <f>IF(F22=0,"",IF(ISNUMBER(C22),INDEX(StandingsCalc!$G$4:$G$83,MATCH($C22,StandingsCalc!$Q$4:$Q$83,0),1),""))</f>
        <v/>
      </c>
      <c r="I22" s="298" t="str">
        <f>IF(F22=0,"",IF(ISNUMBER(C22),INDEX(StandingsCalc!$H$4:$H$83,MATCH($C22,StandingsCalc!$Q$4:$Q$83,0),1),""))</f>
        <v/>
      </c>
      <c r="J22" s="296" t="str">
        <f>IF(ISNUMBER(C22),INDEX(StandingsCalc!$I$4:$I$83,MATCH($C22,StandingsCalc!$Q$4:$Q$83,0),1),"")</f>
        <v/>
      </c>
      <c r="K22" s="298" t="str">
        <f>IF(F22=0,"",IF(ISNUMBER(C22),INDEX(StandingsCalc!$J$4:$J$83,MATCH($C22,StandingsCalc!$Q$4:$Q$83,0),1),""))</f>
        <v/>
      </c>
      <c r="L22" s="298" t="str">
        <f>IF(F22=0,"",IF(ISNUMBER(C22),INDEX(StandingsCalc!$K$4:$K$83,MATCH($C22,StandingsCalc!$Q$4:$Q$83,0),1),""))</f>
        <v/>
      </c>
      <c r="M22" s="298" t="str">
        <f>IF(F22=0,"",IF(ISNUMBER(C22),INDEX(StandingsCalc!$L$4:$L$83,MATCH($C22,StandingsCalc!$Q$4:$Q$83,0),1),""))</f>
        <v/>
      </c>
      <c r="N22" s="300" t="str">
        <f>IF(F22=0,"",IF(ISNUMBER(C22),INDEX(StandingsCalc!$M$4:$M$83,MATCH($C22,StandingsCalc!$Q$4:$Q$83,0),1),""))</f>
        <v/>
      </c>
      <c r="O22" s="298" t="str">
        <f>IF(F22=0,"",IF(ISNUMBER(C22),INDEX(StandingsCalc!$N$4:$N$83,MATCH($C22,StandingsCalc!$Q$4:$Q$83,0),1),""))</f>
        <v/>
      </c>
      <c r="P22" s="268"/>
    </row>
    <row r="23" spans="2:16" ht="21.75" customHeight="1" x14ac:dyDescent="0.25">
      <c r="B23" s="267"/>
      <c r="C23" s="120" t="str">
        <f>IFERROR(IF(C22+1&lt;=FixtureCalc!$R$18,C22+1,""),"")</f>
        <v/>
      </c>
      <c r="D23" s="120" t="str">
        <f>INDEX(StandingsCalc!$C$4:$C$83,MATCH($C23,StandingsCalc!$Q$4:$Q$83,0),1)</f>
        <v/>
      </c>
      <c r="E23" s="120" t="str">
        <f>INDEX(StandingsCalc!$D$4:$D$83,MATCH($C23,StandingsCalc!$Q$4:$Q$83,0),1)</f>
        <v/>
      </c>
      <c r="F23" s="298" t="str">
        <f>IF(ISNUMBER(C23),INDEX(StandingsCalc!$E$4:$E$83,MATCH($C23,StandingsCalc!$Q$4:$Q$83,0),1),"")</f>
        <v/>
      </c>
      <c r="G23" s="298" t="str">
        <f>IF(F23=0,"",IF(ISNUMBER(C23),INDEX(StandingsCalc!$F$4:$F$83,MATCH($C23,StandingsCalc!$Q$4:$Q$83,0),1),""))</f>
        <v/>
      </c>
      <c r="H23" s="298" t="str">
        <f>IF(F23=0,"",IF(ISNUMBER(C23),INDEX(StandingsCalc!$G$4:$G$83,MATCH($C23,StandingsCalc!$Q$4:$Q$83,0),1),""))</f>
        <v/>
      </c>
      <c r="I23" s="298" t="str">
        <f>IF(F23=0,"",IF(ISNUMBER(C23),INDEX(StandingsCalc!$H$4:$H$83,MATCH($C23,StandingsCalc!$Q$4:$Q$83,0),1),""))</f>
        <v/>
      </c>
      <c r="J23" s="296" t="str">
        <f>IF(ISNUMBER(C23),INDEX(StandingsCalc!$I$4:$I$83,MATCH($C23,StandingsCalc!$Q$4:$Q$83,0),1),"")</f>
        <v/>
      </c>
      <c r="K23" s="298" t="str">
        <f>IF(F23=0,"",IF(ISNUMBER(C23),INDEX(StandingsCalc!$J$4:$J$83,MATCH($C23,StandingsCalc!$Q$4:$Q$83,0),1),""))</f>
        <v/>
      </c>
      <c r="L23" s="298" t="str">
        <f>IF(F23=0,"",IF(ISNUMBER(C23),INDEX(StandingsCalc!$K$4:$K$83,MATCH($C23,StandingsCalc!$Q$4:$Q$83,0),1),""))</f>
        <v/>
      </c>
      <c r="M23" s="298" t="str">
        <f>IF(F23=0,"",IF(ISNUMBER(C23),INDEX(StandingsCalc!$L$4:$L$83,MATCH($C23,StandingsCalc!$Q$4:$Q$83,0),1),""))</f>
        <v/>
      </c>
      <c r="N23" s="300" t="str">
        <f>IF(F23=0,"",IF(ISNUMBER(C23),INDEX(StandingsCalc!$M$4:$M$83,MATCH($C23,StandingsCalc!$Q$4:$Q$83,0),1),""))</f>
        <v/>
      </c>
      <c r="O23" s="298" t="str">
        <f>IF(F23=0,"",IF(ISNUMBER(C23),INDEX(StandingsCalc!$N$4:$N$83,MATCH($C23,StandingsCalc!$Q$4:$Q$83,0),1),""))</f>
        <v/>
      </c>
      <c r="P23" s="268"/>
    </row>
    <row r="24" spans="2:16" ht="21.75" customHeight="1" x14ac:dyDescent="0.25">
      <c r="B24" s="267"/>
      <c r="C24" s="120" t="str">
        <f>IFERROR(IF(C23+1&lt;=FixtureCalc!$R$18,C23+1,""),"")</f>
        <v/>
      </c>
      <c r="D24" s="120" t="str">
        <f>INDEX(StandingsCalc!$C$4:$C$83,MATCH($C24,StandingsCalc!$Q$4:$Q$83,0),1)</f>
        <v/>
      </c>
      <c r="E24" s="120" t="str">
        <f>INDEX(StandingsCalc!$D$4:$D$83,MATCH($C24,StandingsCalc!$Q$4:$Q$83,0),1)</f>
        <v/>
      </c>
      <c r="F24" s="298" t="str">
        <f>IF(ISNUMBER(C24),INDEX(StandingsCalc!$E$4:$E$83,MATCH($C24,StandingsCalc!$Q$4:$Q$83,0),1),"")</f>
        <v/>
      </c>
      <c r="G24" s="298" t="str">
        <f>IF(F24=0,"",IF(ISNUMBER(C24),INDEX(StandingsCalc!$F$4:$F$83,MATCH($C24,StandingsCalc!$Q$4:$Q$83,0),1),""))</f>
        <v/>
      </c>
      <c r="H24" s="298" t="str">
        <f>IF(F24=0,"",IF(ISNUMBER(C24),INDEX(StandingsCalc!$G$4:$G$83,MATCH($C24,StandingsCalc!$Q$4:$Q$83,0),1),""))</f>
        <v/>
      </c>
      <c r="I24" s="298" t="str">
        <f>IF(F24=0,"",IF(ISNUMBER(C24),INDEX(StandingsCalc!$H$4:$H$83,MATCH($C24,StandingsCalc!$Q$4:$Q$83,0),1),""))</f>
        <v/>
      </c>
      <c r="J24" s="296" t="str">
        <f>IF(ISNUMBER(C24),INDEX(StandingsCalc!$I$4:$I$83,MATCH($C24,StandingsCalc!$Q$4:$Q$83,0),1),"")</f>
        <v/>
      </c>
      <c r="K24" s="298" t="str">
        <f>IF(F24=0,"",IF(ISNUMBER(C24),INDEX(StandingsCalc!$J$4:$J$83,MATCH($C24,StandingsCalc!$Q$4:$Q$83,0),1),""))</f>
        <v/>
      </c>
      <c r="L24" s="298" t="str">
        <f>IF(F24=0,"",IF(ISNUMBER(C24),INDEX(StandingsCalc!$K$4:$K$83,MATCH($C24,StandingsCalc!$Q$4:$Q$83,0),1),""))</f>
        <v/>
      </c>
      <c r="M24" s="298" t="str">
        <f>IF(F24=0,"",IF(ISNUMBER(C24),INDEX(StandingsCalc!$L$4:$L$83,MATCH($C24,StandingsCalc!$Q$4:$Q$83,0),1),""))</f>
        <v/>
      </c>
      <c r="N24" s="300" t="str">
        <f>IF(F24=0,"",IF(ISNUMBER(C24),INDEX(StandingsCalc!$M$4:$M$83,MATCH($C24,StandingsCalc!$Q$4:$Q$83,0),1),""))</f>
        <v/>
      </c>
      <c r="O24" s="298" t="str">
        <f>IF(F24=0,"",IF(ISNUMBER(C24),INDEX(StandingsCalc!$N$4:$N$83,MATCH($C24,StandingsCalc!$Q$4:$Q$83,0),1),""))</f>
        <v/>
      </c>
      <c r="P24" s="268"/>
    </row>
    <row r="25" spans="2:16" ht="21.75" customHeight="1" x14ac:dyDescent="0.25">
      <c r="B25" s="267"/>
      <c r="C25" s="120" t="str">
        <f>IFERROR(IF(C24+1&lt;=FixtureCalc!$R$18,C24+1,""),"")</f>
        <v/>
      </c>
      <c r="D25" s="120" t="str">
        <f>INDEX(StandingsCalc!$C$4:$C$83,MATCH($C25,StandingsCalc!$Q$4:$Q$83,0),1)</f>
        <v/>
      </c>
      <c r="E25" s="120" t="str">
        <f>INDEX(StandingsCalc!$D$4:$D$83,MATCH($C25,StandingsCalc!$Q$4:$Q$83,0),1)</f>
        <v/>
      </c>
      <c r="F25" s="298" t="str">
        <f>IF(ISNUMBER(C25),INDEX(StandingsCalc!$E$4:$E$83,MATCH($C25,StandingsCalc!$Q$4:$Q$83,0),1),"")</f>
        <v/>
      </c>
      <c r="G25" s="298" t="str">
        <f>IF(F25=0,"",IF(ISNUMBER(C25),INDEX(StandingsCalc!$F$4:$F$83,MATCH($C25,StandingsCalc!$Q$4:$Q$83,0),1),""))</f>
        <v/>
      </c>
      <c r="H25" s="298" t="str">
        <f>IF(F25=0,"",IF(ISNUMBER(C25),INDEX(StandingsCalc!$G$4:$G$83,MATCH($C25,StandingsCalc!$Q$4:$Q$83,0),1),""))</f>
        <v/>
      </c>
      <c r="I25" s="298" t="str">
        <f>IF(F25=0,"",IF(ISNUMBER(C25),INDEX(StandingsCalc!$H$4:$H$83,MATCH($C25,StandingsCalc!$Q$4:$Q$83,0),1),""))</f>
        <v/>
      </c>
      <c r="J25" s="296" t="str">
        <f>IF(ISNUMBER(C25),INDEX(StandingsCalc!$I$4:$I$83,MATCH($C25,StandingsCalc!$Q$4:$Q$83,0),1),"")</f>
        <v/>
      </c>
      <c r="K25" s="298" t="str">
        <f>IF(F25=0,"",IF(ISNUMBER(C25),INDEX(StandingsCalc!$J$4:$J$83,MATCH($C25,StandingsCalc!$Q$4:$Q$83,0),1),""))</f>
        <v/>
      </c>
      <c r="L25" s="298" t="str">
        <f>IF(F25=0,"",IF(ISNUMBER(C25),INDEX(StandingsCalc!$K$4:$K$83,MATCH($C25,StandingsCalc!$Q$4:$Q$83,0),1),""))</f>
        <v/>
      </c>
      <c r="M25" s="298" t="str">
        <f>IF(F25=0,"",IF(ISNUMBER(C25),INDEX(StandingsCalc!$L$4:$L$83,MATCH($C25,StandingsCalc!$Q$4:$Q$83,0),1),""))</f>
        <v/>
      </c>
      <c r="N25" s="300" t="str">
        <f>IF(F25=0,"",IF(ISNUMBER(C25),INDEX(StandingsCalc!$M$4:$M$83,MATCH($C25,StandingsCalc!$Q$4:$Q$83,0),1),""))</f>
        <v/>
      </c>
      <c r="O25" s="298" t="str">
        <f>IF(F25=0,"",IF(ISNUMBER(C25),INDEX(StandingsCalc!$N$4:$N$83,MATCH($C25,StandingsCalc!$Q$4:$Q$83,0),1),""))</f>
        <v/>
      </c>
      <c r="P25" s="268"/>
    </row>
    <row r="26" spans="2:16" ht="21.75" customHeight="1" x14ac:dyDescent="0.25">
      <c r="B26" s="267"/>
      <c r="C26" s="120" t="str">
        <f>IFERROR(IF(C25+1&lt;=FixtureCalc!$R$18,C25+1,""),"")</f>
        <v/>
      </c>
      <c r="D26" s="120" t="str">
        <f>INDEX(StandingsCalc!$C$4:$C$83,MATCH($C26,StandingsCalc!$Q$4:$Q$83,0),1)</f>
        <v/>
      </c>
      <c r="E26" s="120" t="str">
        <f>INDEX(StandingsCalc!$D$4:$D$83,MATCH($C26,StandingsCalc!$Q$4:$Q$83,0),1)</f>
        <v/>
      </c>
      <c r="F26" s="298" t="str">
        <f>IF(ISNUMBER(C26),INDEX(StandingsCalc!$E$4:$E$83,MATCH($C26,StandingsCalc!$Q$4:$Q$83,0),1),"")</f>
        <v/>
      </c>
      <c r="G26" s="298" t="str">
        <f>IF(F26=0,"",IF(ISNUMBER(C26),INDEX(StandingsCalc!$F$4:$F$83,MATCH($C26,StandingsCalc!$Q$4:$Q$83,0),1),""))</f>
        <v/>
      </c>
      <c r="H26" s="298" t="str">
        <f>IF(F26=0,"",IF(ISNUMBER(C26),INDEX(StandingsCalc!$G$4:$G$83,MATCH($C26,StandingsCalc!$Q$4:$Q$83,0),1),""))</f>
        <v/>
      </c>
      <c r="I26" s="298" t="str">
        <f>IF(F26=0,"",IF(ISNUMBER(C26),INDEX(StandingsCalc!$H$4:$H$83,MATCH($C26,StandingsCalc!$Q$4:$Q$83,0),1),""))</f>
        <v/>
      </c>
      <c r="J26" s="296" t="str">
        <f>IF(ISNUMBER(C26),INDEX(StandingsCalc!$I$4:$I$83,MATCH($C26,StandingsCalc!$Q$4:$Q$83,0),1),"")</f>
        <v/>
      </c>
      <c r="K26" s="298" t="str">
        <f>IF(F26=0,"",IF(ISNUMBER(C26),INDEX(StandingsCalc!$J$4:$J$83,MATCH($C26,StandingsCalc!$Q$4:$Q$83,0),1),""))</f>
        <v/>
      </c>
      <c r="L26" s="298" t="str">
        <f>IF(F26=0,"",IF(ISNUMBER(C26),INDEX(StandingsCalc!$K$4:$K$83,MATCH($C26,StandingsCalc!$Q$4:$Q$83,0),1),""))</f>
        <v/>
      </c>
      <c r="M26" s="298" t="str">
        <f>IF(F26=0,"",IF(ISNUMBER(C26),INDEX(StandingsCalc!$L$4:$L$83,MATCH($C26,StandingsCalc!$Q$4:$Q$83,0),1),""))</f>
        <v/>
      </c>
      <c r="N26" s="300" t="str">
        <f>IF(F26=0,"",IF(ISNUMBER(C26),INDEX(StandingsCalc!$M$4:$M$83,MATCH($C26,StandingsCalc!$Q$4:$Q$83,0),1),""))</f>
        <v/>
      </c>
      <c r="O26" s="298" t="str">
        <f>IF(F26=0,"",IF(ISNUMBER(C26),INDEX(StandingsCalc!$N$4:$N$83,MATCH($C26,StandingsCalc!$Q$4:$Q$83,0),1),""))</f>
        <v/>
      </c>
      <c r="P26" s="268"/>
    </row>
    <row r="27" spans="2:16" ht="21.75" customHeight="1" x14ac:dyDescent="0.25">
      <c r="B27" s="267"/>
      <c r="C27" s="120" t="str">
        <f>IFERROR(IF(C26+1&lt;=FixtureCalc!$R$18,C26+1,""),"")</f>
        <v/>
      </c>
      <c r="D27" s="120" t="str">
        <f>INDEX(StandingsCalc!$C$4:$C$83,MATCH($C27,StandingsCalc!$Q$4:$Q$83,0),1)</f>
        <v/>
      </c>
      <c r="E27" s="120" t="str">
        <f>INDEX(StandingsCalc!$D$4:$D$83,MATCH($C27,StandingsCalc!$Q$4:$Q$83,0),1)</f>
        <v/>
      </c>
      <c r="F27" s="298" t="str">
        <f>IF(ISNUMBER(C27),INDEX(StandingsCalc!$E$4:$E$83,MATCH($C27,StandingsCalc!$Q$4:$Q$83,0),1),"")</f>
        <v/>
      </c>
      <c r="G27" s="298" t="str">
        <f>IF(F27=0,"",IF(ISNUMBER(C27),INDEX(StandingsCalc!$F$4:$F$83,MATCH($C27,StandingsCalc!$Q$4:$Q$83,0),1),""))</f>
        <v/>
      </c>
      <c r="H27" s="298" t="str">
        <f>IF(F27=0,"",IF(ISNUMBER(C27),INDEX(StandingsCalc!$G$4:$G$83,MATCH($C27,StandingsCalc!$Q$4:$Q$83,0),1),""))</f>
        <v/>
      </c>
      <c r="I27" s="298" t="str">
        <f>IF(F27=0,"",IF(ISNUMBER(C27),INDEX(StandingsCalc!$H$4:$H$83,MATCH($C27,StandingsCalc!$Q$4:$Q$83,0),1),""))</f>
        <v/>
      </c>
      <c r="J27" s="296" t="str">
        <f>IF(ISNUMBER(C27),INDEX(StandingsCalc!$I$4:$I$83,MATCH($C27,StandingsCalc!$Q$4:$Q$83,0),1),"")</f>
        <v/>
      </c>
      <c r="K27" s="298" t="str">
        <f>IF(F27=0,"",IF(ISNUMBER(C27),INDEX(StandingsCalc!$J$4:$J$83,MATCH($C27,StandingsCalc!$Q$4:$Q$83,0),1),""))</f>
        <v/>
      </c>
      <c r="L27" s="298" t="str">
        <f>IF(F27=0,"",IF(ISNUMBER(C27),INDEX(StandingsCalc!$K$4:$K$83,MATCH($C27,StandingsCalc!$Q$4:$Q$83,0),1),""))</f>
        <v/>
      </c>
      <c r="M27" s="298" t="str">
        <f>IF(F27=0,"",IF(ISNUMBER(C27),INDEX(StandingsCalc!$L$4:$L$83,MATCH($C27,StandingsCalc!$Q$4:$Q$83,0),1),""))</f>
        <v/>
      </c>
      <c r="N27" s="300" t="str">
        <f>IF(F27=0,"",IF(ISNUMBER(C27),INDEX(StandingsCalc!$M$4:$M$83,MATCH($C27,StandingsCalc!$Q$4:$Q$83,0),1),""))</f>
        <v/>
      </c>
      <c r="O27" s="298" t="str">
        <f>IF(F27=0,"",IF(ISNUMBER(C27),INDEX(StandingsCalc!$N$4:$N$83,MATCH($C27,StandingsCalc!$Q$4:$Q$83,0),1),""))</f>
        <v/>
      </c>
      <c r="P27" s="268"/>
    </row>
    <row r="28" spans="2:16" ht="21.75" customHeight="1" x14ac:dyDescent="0.25">
      <c r="B28" s="267"/>
      <c r="C28" s="120" t="str">
        <f>IFERROR(IF(C27+1&lt;=FixtureCalc!$R$18,C27+1,""),"")</f>
        <v/>
      </c>
      <c r="D28" s="120" t="str">
        <f>INDEX(StandingsCalc!$C$4:$C$83,MATCH($C28,StandingsCalc!$Q$4:$Q$83,0),1)</f>
        <v/>
      </c>
      <c r="E28" s="120" t="str">
        <f>INDEX(StandingsCalc!$D$4:$D$83,MATCH($C28,StandingsCalc!$Q$4:$Q$83,0),1)</f>
        <v/>
      </c>
      <c r="F28" s="298" t="str">
        <f>IF(ISNUMBER(C28),INDEX(StandingsCalc!$E$4:$E$83,MATCH($C28,StandingsCalc!$Q$4:$Q$83,0),1),"")</f>
        <v/>
      </c>
      <c r="G28" s="298" t="str">
        <f>IF(F28=0,"",IF(ISNUMBER(C28),INDEX(StandingsCalc!$F$4:$F$83,MATCH($C28,StandingsCalc!$Q$4:$Q$83,0),1),""))</f>
        <v/>
      </c>
      <c r="H28" s="298" t="str">
        <f>IF(F28=0,"",IF(ISNUMBER(C28),INDEX(StandingsCalc!$G$4:$G$83,MATCH($C28,StandingsCalc!$Q$4:$Q$83,0),1),""))</f>
        <v/>
      </c>
      <c r="I28" s="298" t="str">
        <f>IF(F28=0,"",IF(ISNUMBER(C28),INDEX(StandingsCalc!$H$4:$H$83,MATCH($C28,StandingsCalc!$Q$4:$Q$83,0),1),""))</f>
        <v/>
      </c>
      <c r="J28" s="296" t="str">
        <f>IF(ISNUMBER(C28),INDEX(StandingsCalc!$I$4:$I$83,MATCH($C28,StandingsCalc!$Q$4:$Q$83,0),1),"")</f>
        <v/>
      </c>
      <c r="K28" s="298" t="str">
        <f>IF(F28=0,"",IF(ISNUMBER(C28),INDEX(StandingsCalc!$J$4:$J$83,MATCH($C28,StandingsCalc!$Q$4:$Q$83,0),1),""))</f>
        <v/>
      </c>
      <c r="L28" s="298" t="str">
        <f>IF(F28=0,"",IF(ISNUMBER(C28),INDEX(StandingsCalc!$K$4:$K$83,MATCH($C28,StandingsCalc!$Q$4:$Q$83,0),1),""))</f>
        <v/>
      </c>
      <c r="M28" s="298" t="str">
        <f>IF(F28=0,"",IF(ISNUMBER(C28),INDEX(StandingsCalc!$L$4:$L$83,MATCH($C28,StandingsCalc!$Q$4:$Q$83,0),1),""))</f>
        <v/>
      </c>
      <c r="N28" s="300" t="str">
        <f>IF(F28=0,"",IF(ISNUMBER(C28),INDEX(StandingsCalc!$M$4:$M$83,MATCH($C28,StandingsCalc!$Q$4:$Q$83,0),1),""))</f>
        <v/>
      </c>
      <c r="O28" s="298" t="str">
        <f>IF(F28=0,"",IF(ISNUMBER(C28),INDEX(StandingsCalc!$N$4:$N$83,MATCH($C28,StandingsCalc!$Q$4:$Q$83,0),1),""))</f>
        <v/>
      </c>
      <c r="P28" s="268"/>
    </row>
    <row r="29" spans="2:16" ht="21.75" customHeight="1" x14ac:dyDescent="0.25">
      <c r="B29" s="267"/>
      <c r="C29" s="120" t="str">
        <f>IFERROR(IF(C28+1&lt;=FixtureCalc!$R$18,C28+1,""),"")</f>
        <v/>
      </c>
      <c r="D29" s="120" t="str">
        <f>INDEX(StandingsCalc!$C$4:$C$83,MATCH($C29,StandingsCalc!$Q$4:$Q$83,0),1)</f>
        <v/>
      </c>
      <c r="E29" s="120" t="str">
        <f>INDEX(StandingsCalc!$D$4:$D$83,MATCH($C29,StandingsCalc!$Q$4:$Q$83,0),1)</f>
        <v/>
      </c>
      <c r="F29" s="298" t="str">
        <f>IF(ISNUMBER(C29),INDEX(StandingsCalc!$E$4:$E$83,MATCH($C29,StandingsCalc!$Q$4:$Q$83,0),1),"")</f>
        <v/>
      </c>
      <c r="G29" s="298" t="str">
        <f>IF(F29=0,"",IF(ISNUMBER(C29),INDEX(StandingsCalc!$F$4:$F$83,MATCH($C29,StandingsCalc!$Q$4:$Q$83,0),1),""))</f>
        <v/>
      </c>
      <c r="H29" s="298" t="str">
        <f>IF(F29=0,"",IF(ISNUMBER(C29),INDEX(StandingsCalc!$G$4:$G$83,MATCH($C29,StandingsCalc!$Q$4:$Q$83,0),1),""))</f>
        <v/>
      </c>
      <c r="I29" s="298" t="str">
        <f>IF(F29=0,"",IF(ISNUMBER(C29),INDEX(StandingsCalc!$H$4:$H$83,MATCH($C29,StandingsCalc!$Q$4:$Q$83,0),1),""))</f>
        <v/>
      </c>
      <c r="J29" s="296" t="str">
        <f>IF(ISNUMBER(C29),INDEX(StandingsCalc!$I$4:$I$83,MATCH($C29,StandingsCalc!$Q$4:$Q$83,0),1),"")</f>
        <v/>
      </c>
      <c r="K29" s="298" t="str">
        <f>IF(F29=0,"",IF(ISNUMBER(C29),INDEX(StandingsCalc!$J$4:$J$83,MATCH($C29,StandingsCalc!$Q$4:$Q$83,0),1),""))</f>
        <v/>
      </c>
      <c r="L29" s="298" t="str">
        <f>IF(F29=0,"",IF(ISNUMBER(C29),INDEX(StandingsCalc!$K$4:$K$83,MATCH($C29,StandingsCalc!$Q$4:$Q$83,0),1),""))</f>
        <v/>
      </c>
      <c r="M29" s="298" t="str">
        <f>IF(F29=0,"",IF(ISNUMBER(C29),INDEX(StandingsCalc!$L$4:$L$83,MATCH($C29,StandingsCalc!$Q$4:$Q$83,0),1),""))</f>
        <v/>
      </c>
      <c r="N29" s="300" t="str">
        <f>IF(F29=0,"",IF(ISNUMBER(C29),INDEX(StandingsCalc!$M$4:$M$83,MATCH($C29,StandingsCalc!$Q$4:$Q$83,0),1),""))</f>
        <v/>
      </c>
      <c r="O29" s="298" t="str">
        <f>IF(F29=0,"",IF(ISNUMBER(C29),INDEX(StandingsCalc!$N$4:$N$83,MATCH($C29,StandingsCalc!$Q$4:$Q$83,0),1),""))</f>
        <v/>
      </c>
      <c r="P29" s="268"/>
    </row>
    <row r="30" spans="2:16" ht="21.75" customHeight="1" x14ac:dyDescent="0.25">
      <c r="B30" s="267"/>
      <c r="C30" s="120" t="str">
        <f>IFERROR(IF(C29+1&lt;=FixtureCalc!$R$18,C29+1,""),"")</f>
        <v/>
      </c>
      <c r="D30" s="120" t="str">
        <f>INDEX(StandingsCalc!$C$4:$C$83,MATCH($C30,StandingsCalc!$Q$4:$Q$83,0),1)</f>
        <v/>
      </c>
      <c r="E30" s="120" t="str">
        <f>INDEX(StandingsCalc!$D$4:$D$83,MATCH($C30,StandingsCalc!$Q$4:$Q$83,0),1)</f>
        <v/>
      </c>
      <c r="F30" s="298" t="str">
        <f>IF(ISNUMBER(C30),INDEX(StandingsCalc!$E$4:$E$83,MATCH($C30,StandingsCalc!$Q$4:$Q$83,0),1),"")</f>
        <v/>
      </c>
      <c r="G30" s="298" t="str">
        <f>IF(F30=0,"",IF(ISNUMBER(C30),INDEX(StandingsCalc!$F$4:$F$83,MATCH($C30,StandingsCalc!$Q$4:$Q$83,0),1),""))</f>
        <v/>
      </c>
      <c r="H30" s="298" t="str">
        <f>IF(F30=0,"",IF(ISNUMBER(C30),INDEX(StandingsCalc!$G$4:$G$83,MATCH($C30,StandingsCalc!$Q$4:$Q$83,0),1),""))</f>
        <v/>
      </c>
      <c r="I30" s="298" t="str">
        <f>IF(F30=0,"",IF(ISNUMBER(C30),INDEX(StandingsCalc!$H$4:$H$83,MATCH($C30,StandingsCalc!$Q$4:$Q$83,0),1),""))</f>
        <v/>
      </c>
      <c r="J30" s="296" t="str">
        <f>IF(ISNUMBER(C30),INDEX(StandingsCalc!$I$4:$I$83,MATCH($C30,StandingsCalc!$Q$4:$Q$83,0),1),"")</f>
        <v/>
      </c>
      <c r="K30" s="298" t="str">
        <f>IF(F30=0,"",IF(ISNUMBER(C30),INDEX(StandingsCalc!$J$4:$J$83,MATCH($C30,StandingsCalc!$Q$4:$Q$83,0),1),""))</f>
        <v/>
      </c>
      <c r="L30" s="298" t="str">
        <f>IF(F30=0,"",IF(ISNUMBER(C30),INDEX(StandingsCalc!$K$4:$K$83,MATCH($C30,StandingsCalc!$Q$4:$Q$83,0),1),""))</f>
        <v/>
      </c>
      <c r="M30" s="298" t="str">
        <f>IF(F30=0,"",IF(ISNUMBER(C30),INDEX(StandingsCalc!$L$4:$L$83,MATCH($C30,StandingsCalc!$Q$4:$Q$83,0),1),""))</f>
        <v/>
      </c>
      <c r="N30" s="300" t="str">
        <f>IF(F30=0,"",IF(ISNUMBER(C30),INDEX(StandingsCalc!$M$4:$M$83,MATCH($C30,StandingsCalc!$Q$4:$Q$83,0),1),""))</f>
        <v/>
      </c>
      <c r="O30" s="298" t="str">
        <f>IF(F30=0,"",IF(ISNUMBER(C30),INDEX(StandingsCalc!$N$4:$N$83,MATCH($C30,StandingsCalc!$Q$4:$Q$83,0),1),""))</f>
        <v/>
      </c>
      <c r="P30" s="268"/>
    </row>
    <row r="31" spans="2:16" ht="21.75" customHeight="1" x14ac:dyDescent="0.25">
      <c r="B31" s="267"/>
      <c r="C31" s="120" t="str">
        <f>IFERROR(IF(C30+1&lt;=FixtureCalc!$R$18,C30+1,""),"")</f>
        <v/>
      </c>
      <c r="D31" s="120" t="str">
        <f>INDEX(StandingsCalc!$C$4:$C$83,MATCH($C31,StandingsCalc!$Q$4:$Q$83,0),1)</f>
        <v/>
      </c>
      <c r="E31" s="120" t="str">
        <f>INDEX(StandingsCalc!$D$4:$D$83,MATCH($C31,StandingsCalc!$Q$4:$Q$83,0),1)</f>
        <v/>
      </c>
      <c r="F31" s="298" t="str">
        <f>IF(ISNUMBER(C31),INDEX(StandingsCalc!$E$4:$E$83,MATCH($C31,StandingsCalc!$Q$4:$Q$83,0),1),"")</f>
        <v/>
      </c>
      <c r="G31" s="298" t="str">
        <f>IF(F31=0,"",IF(ISNUMBER(C31),INDEX(StandingsCalc!$F$4:$F$83,MATCH($C31,StandingsCalc!$Q$4:$Q$83,0),1),""))</f>
        <v/>
      </c>
      <c r="H31" s="298" t="str">
        <f>IF(F31=0,"",IF(ISNUMBER(C31),INDEX(StandingsCalc!$G$4:$G$83,MATCH($C31,StandingsCalc!$Q$4:$Q$83,0),1),""))</f>
        <v/>
      </c>
      <c r="I31" s="298" t="str">
        <f>IF(F31=0,"",IF(ISNUMBER(C31),INDEX(StandingsCalc!$H$4:$H$83,MATCH($C31,StandingsCalc!$Q$4:$Q$83,0),1),""))</f>
        <v/>
      </c>
      <c r="J31" s="296" t="str">
        <f>IF(ISNUMBER(C31),INDEX(StandingsCalc!$I$4:$I$83,MATCH($C31,StandingsCalc!$Q$4:$Q$83,0),1),"")</f>
        <v/>
      </c>
      <c r="K31" s="298" t="str">
        <f>IF(F31=0,"",IF(ISNUMBER(C31),INDEX(StandingsCalc!$J$4:$J$83,MATCH($C31,StandingsCalc!$Q$4:$Q$83,0),1),""))</f>
        <v/>
      </c>
      <c r="L31" s="298" t="str">
        <f>IF(F31=0,"",IF(ISNUMBER(C31),INDEX(StandingsCalc!$K$4:$K$83,MATCH($C31,StandingsCalc!$Q$4:$Q$83,0),1),""))</f>
        <v/>
      </c>
      <c r="M31" s="298" t="str">
        <f>IF(F31=0,"",IF(ISNUMBER(C31),INDEX(StandingsCalc!$L$4:$L$83,MATCH($C31,StandingsCalc!$Q$4:$Q$83,0),1),""))</f>
        <v/>
      </c>
      <c r="N31" s="300" t="str">
        <f>IF(F31=0,"",IF(ISNUMBER(C31),INDEX(StandingsCalc!$M$4:$M$83,MATCH($C31,StandingsCalc!$Q$4:$Q$83,0),1),""))</f>
        <v/>
      </c>
      <c r="O31" s="298" t="str">
        <f>IF(F31=0,"",IF(ISNUMBER(C31),INDEX(StandingsCalc!$N$4:$N$83,MATCH($C31,StandingsCalc!$Q$4:$Q$83,0),1),""))</f>
        <v/>
      </c>
      <c r="P31" s="268"/>
    </row>
    <row r="32" spans="2:16" ht="21.75" customHeight="1" x14ac:dyDescent="0.25">
      <c r="B32" s="267"/>
      <c r="C32" s="120" t="str">
        <f>IFERROR(IF(C31+1&lt;=FixtureCalc!$R$18,C31+1,""),"")</f>
        <v/>
      </c>
      <c r="D32" s="120" t="str">
        <f>INDEX(StandingsCalc!$C$4:$C$83,MATCH($C32,StandingsCalc!$Q$4:$Q$83,0),1)</f>
        <v/>
      </c>
      <c r="E32" s="120" t="str">
        <f>INDEX(StandingsCalc!$D$4:$D$83,MATCH($C32,StandingsCalc!$Q$4:$Q$83,0),1)</f>
        <v/>
      </c>
      <c r="F32" s="298" t="str">
        <f>IF(ISNUMBER(C32),INDEX(StandingsCalc!$E$4:$E$83,MATCH($C32,StandingsCalc!$Q$4:$Q$83,0),1),"")</f>
        <v/>
      </c>
      <c r="G32" s="298" t="str">
        <f>IF(F32=0,"",IF(ISNUMBER(C32),INDEX(StandingsCalc!$F$4:$F$83,MATCH($C32,StandingsCalc!$Q$4:$Q$83,0),1),""))</f>
        <v/>
      </c>
      <c r="H32" s="298" t="str">
        <f>IF(F32=0,"",IF(ISNUMBER(C32),INDEX(StandingsCalc!$G$4:$G$83,MATCH($C32,StandingsCalc!$Q$4:$Q$83,0),1),""))</f>
        <v/>
      </c>
      <c r="I32" s="298" t="str">
        <f>IF(F32=0,"",IF(ISNUMBER(C32),INDEX(StandingsCalc!$H$4:$H$83,MATCH($C32,StandingsCalc!$Q$4:$Q$83,0),1),""))</f>
        <v/>
      </c>
      <c r="J32" s="296" t="str">
        <f>IF(ISNUMBER(C32),INDEX(StandingsCalc!$I$4:$I$83,MATCH($C32,StandingsCalc!$Q$4:$Q$83,0),1),"")</f>
        <v/>
      </c>
      <c r="K32" s="298" t="str">
        <f>IF(F32=0,"",IF(ISNUMBER(C32),INDEX(StandingsCalc!$J$4:$J$83,MATCH($C32,StandingsCalc!$Q$4:$Q$83,0),1),""))</f>
        <v/>
      </c>
      <c r="L32" s="298" t="str">
        <f>IF(F32=0,"",IF(ISNUMBER(C32),INDEX(StandingsCalc!$K$4:$K$83,MATCH($C32,StandingsCalc!$Q$4:$Q$83,0),1),""))</f>
        <v/>
      </c>
      <c r="M32" s="298" t="str">
        <f>IF(F32=0,"",IF(ISNUMBER(C32),INDEX(StandingsCalc!$L$4:$L$83,MATCH($C32,StandingsCalc!$Q$4:$Q$83,0),1),""))</f>
        <v/>
      </c>
      <c r="N32" s="300" t="str">
        <f>IF(F32=0,"",IF(ISNUMBER(C32),INDEX(StandingsCalc!$M$4:$M$83,MATCH($C32,StandingsCalc!$Q$4:$Q$83,0),1),""))</f>
        <v/>
      </c>
      <c r="O32" s="298" t="str">
        <f>IF(F32=0,"",IF(ISNUMBER(C32),INDEX(StandingsCalc!$N$4:$N$83,MATCH($C32,StandingsCalc!$Q$4:$Q$83,0),1),""))</f>
        <v/>
      </c>
      <c r="P32" s="268"/>
    </row>
    <row r="33" spans="2:16" ht="21.75" customHeight="1" x14ac:dyDescent="0.25">
      <c r="B33" s="267"/>
      <c r="C33" s="120" t="str">
        <f>IFERROR(IF(C32+1&lt;=FixtureCalc!$R$18,C32+1,""),"")</f>
        <v/>
      </c>
      <c r="D33" s="120" t="str">
        <f>INDEX(StandingsCalc!$C$4:$C$83,MATCH($C33,StandingsCalc!$Q$4:$Q$83,0),1)</f>
        <v/>
      </c>
      <c r="E33" s="120" t="str">
        <f>INDEX(StandingsCalc!$D$4:$D$83,MATCH($C33,StandingsCalc!$Q$4:$Q$83,0),1)</f>
        <v/>
      </c>
      <c r="F33" s="298" t="str">
        <f>IF(ISNUMBER(C33),INDEX(StandingsCalc!$E$4:$E$83,MATCH($C33,StandingsCalc!$Q$4:$Q$83,0),1),"")</f>
        <v/>
      </c>
      <c r="G33" s="298" t="str">
        <f>IF(F33=0,"",IF(ISNUMBER(C33),INDEX(StandingsCalc!$F$4:$F$83,MATCH($C33,StandingsCalc!$Q$4:$Q$83,0),1),""))</f>
        <v/>
      </c>
      <c r="H33" s="298" t="str">
        <f>IF(F33=0,"",IF(ISNUMBER(C33),INDEX(StandingsCalc!$G$4:$G$83,MATCH($C33,StandingsCalc!$Q$4:$Q$83,0),1),""))</f>
        <v/>
      </c>
      <c r="I33" s="298" t="str">
        <f>IF(F33=0,"",IF(ISNUMBER(C33),INDEX(StandingsCalc!$H$4:$H$83,MATCH($C33,StandingsCalc!$Q$4:$Q$83,0),1),""))</f>
        <v/>
      </c>
      <c r="J33" s="296" t="str">
        <f>IF(ISNUMBER(C33),INDEX(StandingsCalc!$I$4:$I$83,MATCH($C33,StandingsCalc!$Q$4:$Q$83,0),1),"")</f>
        <v/>
      </c>
      <c r="K33" s="298" t="str">
        <f>IF(F33=0,"",IF(ISNUMBER(C33),INDEX(StandingsCalc!$J$4:$J$83,MATCH($C33,StandingsCalc!$Q$4:$Q$83,0),1),""))</f>
        <v/>
      </c>
      <c r="L33" s="298" t="str">
        <f>IF(F33=0,"",IF(ISNUMBER(C33),INDEX(StandingsCalc!$K$4:$K$83,MATCH($C33,StandingsCalc!$Q$4:$Q$83,0),1),""))</f>
        <v/>
      </c>
      <c r="M33" s="298" t="str">
        <f>IF(F33=0,"",IF(ISNUMBER(C33),INDEX(StandingsCalc!$L$4:$L$83,MATCH($C33,StandingsCalc!$Q$4:$Q$83,0),1),""))</f>
        <v/>
      </c>
      <c r="N33" s="300" t="str">
        <f>IF(F33=0,"",IF(ISNUMBER(C33),INDEX(StandingsCalc!$M$4:$M$83,MATCH($C33,StandingsCalc!$Q$4:$Q$83,0),1),""))</f>
        <v/>
      </c>
      <c r="O33" s="298" t="str">
        <f>IF(F33=0,"",IF(ISNUMBER(C33),INDEX(StandingsCalc!$N$4:$N$83,MATCH($C33,StandingsCalc!$Q$4:$Q$83,0),1),""))</f>
        <v/>
      </c>
      <c r="P33" s="268"/>
    </row>
    <row r="34" spans="2:16" ht="21.75" customHeight="1" x14ac:dyDescent="0.25">
      <c r="B34" s="267"/>
      <c r="C34" s="120" t="str">
        <f>IFERROR(IF(C33+1&lt;=FixtureCalc!$R$18,C33+1,""),"")</f>
        <v/>
      </c>
      <c r="D34" s="120" t="str">
        <f>INDEX(StandingsCalc!$C$4:$C$83,MATCH($C34,StandingsCalc!$Q$4:$Q$83,0),1)</f>
        <v/>
      </c>
      <c r="E34" s="120" t="str">
        <f>INDEX(StandingsCalc!$D$4:$D$83,MATCH($C34,StandingsCalc!$Q$4:$Q$83,0),1)</f>
        <v/>
      </c>
      <c r="F34" s="298" t="str">
        <f>IF(ISNUMBER(C34),INDEX(StandingsCalc!$E$4:$E$83,MATCH($C34,StandingsCalc!$Q$4:$Q$83,0),1),"")</f>
        <v/>
      </c>
      <c r="G34" s="298" t="str">
        <f>IF(F34=0,"",IF(ISNUMBER(C34),INDEX(StandingsCalc!$F$4:$F$83,MATCH($C34,StandingsCalc!$Q$4:$Q$83,0),1),""))</f>
        <v/>
      </c>
      <c r="H34" s="298" t="str">
        <f>IF(F34=0,"",IF(ISNUMBER(C34),INDEX(StandingsCalc!$G$4:$G$83,MATCH($C34,StandingsCalc!$Q$4:$Q$83,0),1),""))</f>
        <v/>
      </c>
      <c r="I34" s="298" t="str">
        <f>IF(F34=0,"",IF(ISNUMBER(C34),INDEX(StandingsCalc!$H$4:$H$83,MATCH($C34,StandingsCalc!$Q$4:$Q$83,0),1),""))</f>
        <v/>
      </c>
      <c r="J34" s="296" t="str">
        <f>IF(ISNUMBER(C34),INDEX(StandingsCalc!$I$4:$I$83,MATCH($C34,StandingsCalc!$Q$4:$Q$83,0),1),"")</f>
        <v/>
      </c>
      <c r="K34" s="298" t="str">
        <f>IF(F34=0,"",IF(ISNUMBER(C34),INDEX(StandingsCalc!$J$4:$J$83,MATCH($C34,StandingsCalc!$Q$4:$Q$83,0),1),""))</f>
        <v/>
      </c>
      <c r="L34" s="298" t="str">
        <f>IF(F34=0,"",IF(ISNUMBER(C34),INDEX(StandingsCalc!$K$4:$K$83,MATCH($C34,StandingsCalc!$Q$4:$Q$83,0),1),""))</f>
        <v/>
      </c>
      <c r="M34" s="298" t="str">
        <f>IF(F34=0,"",IF(ISNUMBER(C34),INDEX(StandingsCalc!$L$4:$L$83,MATCH($C34,StandingsCalc!$Q$4:$Q$83,0),1),""))</f>
        <v/>
      </c>
      <c r="N34" s="300" t="str">
        <f>IF(F34=0,"",IF(ISNUMBER(C34),INDEX(StandingsCalc!$M$4:$M$83,MATCH($C34,StandingsCalc!$Q$4:$Q$83,0),1),""))</f>
        <v/>
      </c>
      <c r="O34" s="298" t="str">
        <f>IF(F34=0,"",IF(ISNUMBER(C34),INDEX(StandingsCalc!$N$4:$N$83,MATCH($C34,StandingsCalc!$Q$4:$Q$83,0),1),""))</f>
        <v/>
      </c>
      <c r="P34" s="268"/>
    </row>
    <row r="35" spans="2:16" ht="21.75" customHeight="1" x14ac:dyDescent="0.25">
      <c r="B35" s="267"/>
      <c r="C35" s="120" t="str">
        <f>IFERROR(IF(C34+1&lt;=FixtureCalc!$R$18,C34+1,""),"")</f>
        <v/>
      </c>
      <c r="D35" s="120" t="str">
        <f>INDEX(StandingsCalc!$C$4:$C$83,MATCH($C35,StandingsCalc!$Q$4:$Q$83,0),1)</f>
        <v/>
      </c>
      <c r="E35" s="120" t="str">
        <f>INDEX(StandingsCalc!$D$4:$D$83,MATCH($C35,StandingsCalc!$Q$4:$Q$83,0),1)</f>
        <v/>
      </c>
      <c r="F35" s="298" t="str">
        <f>IF(ISNUMBER(C35),INDEX(StandingsCalc!$E$4:$E$83,MATCH($C35,StandingsCalc!$Q$4:$Q$83,0),1),"")</f>
        <v/>
      </c>
      <c r="G35" s="298" t="str">
        <f>IF(F35=0,"",IF(ISNUMBER(C35),INDEX(StandingsCalc!$F$4:$F$83,MATCH($C35,StandingsCalc!$Q$4:$Q$83,0),1),""))</f>
        <v/>
      </c>
      <c r="H35" s="298" t="str">
        <f>IF(F35=0,"",IF(ISNUMBER(C35),INDEX(StandingsCalc!$G$4:$G$83,MATCH($C35,StandingsCalc!$Q$4:$Q$83,0),1),""))</f>
        <v/>
      </c>
      <c r="I35" s="298" t="str">
        <f>IF(F35=0,"",IF(ISNUMBER(C35),INDEX(StandingsCalc!$H$4:$H$83,MATCH($C35,StandingsCalc!$Q$4:$Q$83,0),1),""))</f>
        <v/>
      </c>
      <c r="J35" s="296" t="str">
        <f>IF(ISNUMBER(C35),INDEX(StandingsCalc!$I$4:$I$83,MATCH($C35,StandingsCalc!$Q$4:$Q$83,0),1),"")</f>
        <v/>
      </c>
      <c r="K35" s="298" t="str">
        <f>IF(F35=0,"",IF(ISNUMBER(C35),INDEX(StandingsCalc!$J$4:$J$83,MATCH($C35,StandingsCalc!$Q$4:$Q$83,0),1),""))</f>
        <v/>
      </c>
      <c r="L35" s="298" t="str">
        <f>IF(F35=0,"",IF(ISNUMBER(C35),INDEX(StandingsCalc!$K$4:$K$83,MATCH($C35,StandingsCalc!$Q$4:$Q$83,0),1),""))</f>
        <v/>
      </c>
      <c r="M35" s="298" t="str">
        <f>IF(F35=0,"",IF(ISNUMBER(C35),INDEX(StandingsCalc!$L$4:$L$83,MATCH($C35,StandingsCalc!$Q$4:$Q$83,0),1),""))</f>
        <v/>
      </c>
      <c r="N35" s="300" t="str">
        <f>IF(F35=0,"",IF(ISNUMBER(C35),INDEX(StandingsCalc!$M$4:$M$83,MATCH($C35,StandingsCalc!$Q$4:$Q$83,0),1),""))</f>
        <v/>
      </c>
      <c r="O35" s="298" t="str">
        <f>IF(F35=0,"",IF(ISNUMBER(C35),INDEX(StandingsCalc!$N$4:$N$83,MATCH($C35,StandingsCalc!$Q$4:$Q$83,0),1),""))</f>
        <v/>
      </c>
      <c r="P35" s="268"/>
    </row>
    <row r="36" spans="2:16" ht="21.75" customHeight="1" x14ac:dyDescent="0.25">
      <c r="B36" s="267"/>
      <c r="C36" s="120" t="str">
        <f>IFERROR(IF(C35+1&lt;=FixtureCalc!$R$18,C35+1,""),"")</f>
        <v/>
      </c>
      <c r="D36" s="120" t="str">
        <f>INDEX(StandingsCalc!$C$4:$C$83,MATCH($C36,StandingsCalc!$Q$4:$Q$83,0),1)</f>
        <v/>
      </c>
      <c r="E36" s="120" t="str">
        <f>INDEX(StandingsCalc!$D$4:$D$83,MATCH($C36,StandingsCalc!$Q$4:$Q$83,0),1)</f>
        <v/>
      </c>
      <c r="F36" s="298" t="str">
        <f>IF(ISNUMBER(C36),INDEX(StandingsCalc!$E$4:$E$83,MATCH($C36,StandingsCalc!$Q$4:$Q$83,0),1),"")</f>
        <v/>
      </c>
      <c r="G36" s="298" t="str">
        <f>IF(F36=0,"",IF(ISNUMBER(C36),INDEX(StandingsCalc!$F$4:$F$83,MATCH($C36,StandingsCalc!$Q$4:$Q$83,0),1),""))</f>
        <v/>
      </c>
      <c r="H36" s="298" t="str">
        <f>IF(F36=0,"",IF(ISNUMBER(C36),INDEX(StandingsCalc!$G$4:$G$83,MATCH($C36,StandingsCalc!$Q$4:$Q$83,0),1),""))</f>
        <v/>
      </c>
      <c r="I36" s="298" t="str">
        <f>IF(F36=0,"",IF(ISNUMBER(C36),INDEX(StandingsCalc!$H$4:$H$83,MATCH($C36,StandingsCalc!$Q$4:$Q$83,0),1),""))</f>
        <v/>
      </c>
      <c r="J36" s="296" t="str">
        <f>IF(ISNUMBER(C36),INDEX(StandingsCalc!$I$4:$I$83,MATCH($C36,StandingsCalc!$Q$4:$Q$83,0),1),"")</f>
        <v/>
      </c>
      <c r="K36" s="298" t="str">
        <f>IF(F36=0,"",IF(ISNUMBER(C36),INDEX(StandingsCalc!$J$4:$J$83,MATCH($C36,StandingsCalc!$Q$4:$Q$83,0),1),""))</f>
        <v/>
      </c>
      <c r="L36" s="298" t="str">
        <f>IF(F36=0,"",IF(ISNUMBER(C36),INDEX(StandingsCalc!$K$4:$K$83,MATCH($C36,StandingsCalc!$Q$4:$Q$83,0),1),""))</f>
        <v/>
      </c>
      <c r="M36" s="298" t="str">
        <f>IF(F36=0,"",IF(ISNUMBER(C36),INDEX(StandingsCalc!$L$4:$L$83,MATCH($C36,StandingsCalc!$Q$4:$Q$83,0),1),""))</f>
        <v/>
      </c>
      <c r="N36" s="300" t="str">
        <f>IF(F36=0,"",IF(ISNUMBER(C36),INDEX(StandingsCalc!$M$4:$M$83,MATCH($C36,StandingsCalc!$Q$4:$Q$83,0),1),""))</f>
        <v/>
      </c>
      <c r="O36" s="298" t="str">
        <f>IF(F36=0,"",IF(ISNUMBER(C36),INDEX(StandingsCalc!$N$4:$N$83,MATCH($C36,StandingsCalc!$Q$4:$Q$83,0),1),""))</f>
        <v/>
      </c>
      <c r="P36" s="268"/>
    </row>
    <row r="37" spans="2:16" ht="21.75" customHeight="1" x14ac:dyDescent="0.25">
      <c r="B37" s="267"/>
      <c r="C37" s="120" t="str">
        <f>IFERROR(IF(C36+1&lt;=FixtureCalc!$R$18,C36+1,""),"")</f>
        <v/>
      </c>
      <c r="D37" s="120" t="str">
        <f>INDEX(StandingsCalc!$C$4:$C$83,MATCH($C37,StandingsCalc!$Q$4:$Q$83,0),1)</f>
        <v/>
      </c>
      <c r="E37" s="120" t="str">
        <f>INDEX(StandingsCalc!$D$4:$D$83,MATCH($C37,StandingsCalc!$Q$4:$Q$83,0),1)</f>
        <v/>
      </c>
      <c r="F37" s="298" t="str">
        <f>IF(ISNUMBER(C37),INDEX(StandingsCalc!$E$4:$E$83,MATCH($C37,StandingsCalc!$Q$4:$Q$83,0),1),"")</f>
        <v/>
      </c>
      <c r="G37" s="298" t="str">
        <f>IF(F37=0,"",IF(ISNUMBER(C37),INDEX(StandingsCalc!$F$4:$F$83,MATCH($C37,StandingsCalc!$Q$4:$Q$83,0),1),""))</f>
        <v/>
      </c>
      <c r="H37" s="298" t="str">
        <f>IF(F37=0,"",IF(ISNUMBER(C37),INDEX(StandingsCalc!$G$4:$G$83,MATCH($C37,StandingsCalc!$Q$4:$Q$83,0),1),""))</f>
        <v/>
      </c>
      <c r="I37" s="298" t="str">
        <f>IF(F37=0,"",IF(ISNUMBER(C37),INDEX(StandingsCalc!$H$4:$H$83,MATCH($C37,StandingsCalc!$Q$4:$Q$83,0),1),""))</f>
        <v/>
      </c>
      <c r="J37" s="296" t="str">
        <f>IF(ISNUMBER(C37),INDEX(StandingsCalc!$I$4:$I$83,MATCH($C37,StandingsCalc!$Q$4:$Q$83,0),1),"")</f>
        <v/>
      </c>
      <c r="K37" s="298" t="str">
        <f>IF(F37=0,"",IF(ISNUMBER(C37),INDEX(StandingsCalc!$J$4:$J$83,MATCH($C37,StandingsCalc!$Q$4:$Q$83,0),1),""))</f>
        <v/>
      </c>
      <c r="L37" s="298" t="str">
        <f>IF(F37=0,"",IF(ISNUMBER(C37),INDEX(StandingsCalc!$K$4:$K$83,MATCH($C37,StandingsCalc!$Q$4:$Q$83,0),1),""))</f>
        <v/>
      </c>
      <c r="M37" s="298" t="str">
        <f>IF(F37=0,"",IF(ISNUMBER(C37),INDEX(StandingsCalc!$L$4:$L$83,MATCH($C37,StandingsCalc!$Q$4:$Q$83,0),1),""))</f>
        <v/>
      </c>
      <c r="N37" s="300" t="str">
        <f>IF(F37=0,"",IF(ISNUMBER(C37),INDEX(StandingsCalc!$M$4:$M$83,MATCH($C37,StandingsCalc!$Q$4:$Q$83,0),1),""))</f>
        <v/>
      </c>
      <c r="O37" s="298" t="str">
        <f>IF(F37=0,"",IF(ISNUMBER(C37),INDEX(StandingsCalc!$N$4:$N$83,MATCH($C37,StandingsCalc!$Q$4:$Q$83,0),1),""))</f>
        <v/>
      </c>
      <c r="P37" s="268"/>
    </row>
    <row r="38" spans="2:16" ht="21.75" customHeight="1" x14ac:dyDescent="0.25">
      <c r="B38" s="267"/>
      <c r="C38" s="120" t="str">
        <f>IFERROR(IF(C37+1&lt;=FixtureCalc!$R$18,C37+1,""),"")</f>
        <v/>
      </c>
      <c r="D38" s="120" t="str">
        <f>INDEX(StandingsCalc!$C$4:$C$83,MATCH($C38,StandingsCalc!$Q$4:$Q$83,0),1)</f>
        <v/>
      </c>
      <c r="E38" s="120" t="str">
        <f>INDEX(StandingsCalc!$D$4:$D$83,MATCH($C38,StandingsCalc!$Q$4:$Q$83,0),1)</f>
        <v/>
      </c>
      <c r="F38" s="298" t="str">
        <f>IF(ISNUMBER(C38),INDEX(StandingsCalc!$E$4:$E$83,MATCH($C38,StandingsCalc!$Q$4:$Q$83,0),1),"")</f>
        <v/>
      </c>
      <c r="G38" s="298" t="str">
        <f>IF(F38=0,"",IF(ISNUMBER(C38),INDEX(StandingsCalc!$F$4:$F$83,MATCH($C38,StandingsCalc!$Q$4:$Q$83,0),1),""))</f>
        <v/>
      </c>
      <c r="H38" s="298" t="str">
        <f>IF(F38=0,"",IF(ISNUMBER(C38),INDEX(StandingsCalc!$G$4:$G$83,MATCH($C38,StandingsCalc!$Q$4:$Q$83,0),1),""))</f>
        <v/>
      </c>
      <c r="I38" s="298" t="str">
        <f>IF(F38=0,"",IF(ISNUMBER(C38),INDEX(StandingsCalc!$H$4:$H$83,MATCH($C38,StandingsCalc!$Q$4:$Q$83,0),1),""))</f>
        <v/>
      </c>
      <c r="J38" s="296" t="str">
        <f>IF(ISNUMBER(C38),INDEX(StandingsCalc!$I$4:$I$83,MATCH($C38,StandingsCalc!$Q$4:$Q$83,0),1),"")</f>
        <v/>
      </c>
      <c r="K38" s="298" t="str">
        <f>IF(F38=0,"",IF(ISNUMBER(C38),INDEX(StandingsCalc!$J$4:$J$83,MATCH($C38,StandingsCalc!$Q$4:$Q$83,0),1),""))</f>
        <v/>
      </c>
      <c r="L38" s="298" t="str">
        <f>IF(F38=0,"",IF(ISNUMBER(C38),INDEX(StandingsCalc!$K$4:$K$83,MATCH($C38,StandingsCalc!$Q$4:$Q$83,0),1),""))</f>
        <v/>
      </c>
      <c r="M38" s="298" t="str">
        <f>IF(F38=0,"",IF(ISNUMBER(C38),INDEX(StandingsCalc!$L$4:$L$83,MATCH($C38,StandingsCalc!$Q$4:$Q$83,0),1),""))</f>
        <v/>
      </c>
      <c r="N38" s="300" t="str">
        <f>IF(F38=0,"",IF(ISNUMBER(C38),INDEX(StandingsCalc!$M$4:$M$83,MATCH($C38,StandingsCalc!$Q$4:$Q$83,0),1),""))</f>
        <v/>
      </c>
      <c r="O38" s="298" t="str">
        <f>IF(F38=0,"",IF(ISNUMBER(C38),INDEX(StandingsCalc!$N$4:$N$83,MATCH($C38,StandingsCalc!$Q$4:$Q$83,0),1),""))</f>
        <v/>
      </c>
      <c r="P38" s="268"/>
    </row>
    <row r="39" spans="2:16" ht="21.75" customHeight="1" x14ac:dyDescent="0.25">
      <c r="B39" s="267"/>
      <c r="C39" s="120" t="str">
        <f>IFERROR(IF(C38+1&lt;=FixtureCalc!$R$18,C38+1,""),"")</f>
        <v/>
      </c>
      <c r="D39" s="120" t="str">
        <f>INDEX(StandingsCalc!$C$4:$C$83,MATCH($C39,StandingsCalc!$Q$4:$Q$83,0),1)</f>
        <v/>
      </c>
      <c r="E39" s="120" t="str">
        <f>INDEX(StandingsCalc!$D$4:$D$83,MATCH($C39,StandingsCalc!$Q$4:$Q$83,0),1)</f>
        <v/>
      </c>
      <c r="F39" s="298" t="str">
        <f>IF(ISNUMBER(C39),INDEX(StandingsCalc!$E$4:$E$83,MATCH($C39,StandingsCalc!$Q$4:$Q$83,0),1),"")</f>
        <v/>
      </c>
      <c r="G39" s="298" t="str">
        <f>IF(F39=0,"",IF(ISNUMBER(C39),INDEX(StandingsCalc!$F$4:$F$83,MATCH($C39,StandingsCalc!$Q$4:$Q$83,0),1),""))</f>
        <v/>
      </c>
      <c r="H39" s="298" t="str">
        <f>IF(F39=0,"",IF(ISNUMBER(C39),INDEX(StandingsCalc!$G$4:$G$83,MATCH($C39,StandingsCalc!$Q$4:$Q$83,0),1),""))</f>
        <v/>
      </c>
      <c r="I39" s="298" t="str">
        <f>IF(F39=0,"",IF(ISNUMBER(C39),INDEX(StandingsCalc!$H$4:$H$83,MATCH($C39,StandingsCalc!$Q$4:$Q$83,0),1),""))</f>
        <v/>
      </c>
      <c r="J39" s="296" t="str">
        <f>IF(ISNUMBER(C39),INDEX(StandingsCalc!$I$4:$I$83,MATCH($C39,StandingsCalc!$Q$4:$Q$83,0),1),"")</f>
        <v/>
      </c>
      <c r="K39" s="298" t="str">
        <f>IF(F39=0,"",IF(ISNUMBER(C39),INDEX(StandingsCalc!$J$4:$J$83,MATCH($C39,StandingsCalc!$Q$4:$Q$83,0),1),""))</f>
        <v/>
      </c>
      <c r="L39" s="298" t="str">
        <f>IF(F39=0,"",IF(ISNUMBER(C39),INDEX(StandingsCalc!$K$4:$K$83,MATCH($C39,StandingsCalc!$Q$4:$Q$83,0),1),""))</f>
        <v/>
      </c>
      <c r="M39" s="298" t="str">
        <f>IF(F39=0,"",IF(ISNUMBER(C39),INDEX(StandingsCalc!$L$4:$L$83,MATCH($C39,StandingsCalc!$Q$4:$Q$83,0),1),""))</f>
        <v/>
      </c>
      <c r="N39" s="300" t="str">
        <f>IF(F39=0,"",IF(ISNUMBER(C39),INDEX(StandingsCalc!$M$4:$M$83,MATCH($C39,StandingsCalc!$Q$4:$Q$83,0),1),""))</f>
        <v/>
      </c>
      <c r="O39" s="298" t="str">
        <f>IF(F39=0,"",IF(ISNUMBER(C39),INDEX(StandingsCalc!$N$4:$N$83,MATCH($C39,StandingsCalc!$Q$4:$Q$83,0),1),""))</f>
        <v/>
      </c>
      <c r="P39" s="268"/>
    </row>
    <row r="40" spans="2:16" ht="21.75" customHeight="1" x14ac:dyDescent="0.25">
      <c r="B40" s="267"/>
      <c r="C40" s="120" t="str">
        <f>IFERROR(IF(C39+1&lt;=FixtureCalc!$R$18,C39+1,""),"")</f>
        <v/>
      </c>
      <c r="D40" s="120" t="str">
        <f>INDEX(StandingsCalc!$C$4:$C$83,MATCH($C40,StandingsCalc!$Q$4:$Q$83,0),1)</f>
        <v/>
      </c>
      <c r="E40" s="120" t="str">
        <f>INDEX(StandingsCalc!$D$4:$D$83,MATCH($C40,StandingsCalc!$Q$4:$Q$83,0),1)</f>
        <v/>
      </c>
      <c r="F40" s="298" t="str">
        <f>IF(ISNUMBER(C40),INDEX(StandingsCalc!$E$4:$E$83,MATCH($C40,StandingsCalc!$Q$4:$Q$83,0),1),"")</f>
        <v/>
      </c>
      <c r="G40" s="298" t="str">
        <f>IF(F40=0,"",IF(ISNUMBER(C40),INDEX(StandingsCalc!$F$4:$F$83,MATCH($C40,StandingsCalc!$Q$4:$Q$83,0),1),""))</f>
        <v/>
      </c>
      <c r="H40" s="298" t="str">
        <f>IF(F40=0,"",IF(ISNUMBER(C40),INDEX(StandingsCalc!$G$4:$G$83,MATCH($C40,StandingsCalc!$Q$4:$Q$83,0),1),""))</f>
        <v/>
      </c>
      <c r="I40" s="298" t="str">
        <f>IF(F40=0,"",IF(ISNUMBER(C40),INDEX(StandingsCalc!$H$4:$H$83,MATCH($C40,StandingsCalc!$Q$4:$Q$83,0),1),""))</f>
        <v/>
      </c>
      <c r="J40" s="296" t="str">
        <f>IF(ISNUMBER(C40),INDEX(StandingsCalc!$I$4:$I$83,MATCH($C40,StandingsCalc!$Q$4:$Q$83,0),1),"")</f>
        <v/>
      </c>
      <c r="K40" s="298" t="str">
        <f>IF(F40=0,"",IF(ISNUMBER(C40),INDEX(StandingsCalc!$J$4:$J$83,MATCH($C40,StandingsCalc!$Q$4:$Q$83,0),1),""))</f>
        <v/>
      </c>
      <c r="L40" s="298" t="str">
        <f>IF(F40=0,"",IF(ISNUMBER(C40),INDEX(StandingsCalc!$K$4:$K$83,MATCH($C40,StandingsCalc!$Q$4:$Q$83,0),1),""))</f>
        <v/>
      </c>
      <c r="M40" s="298" t="str">
        <f>IF(F40=0,"",IF(ISNUMBER(C40),INDEX(StandingsCalc!$L$4:$L$83,MATCH($C40,StandingsCalc!$Q$4:$Q$83,0),1),""))</f>
        <v/>
      </c>
      <c r="N40" s="300" t="str">
        <f>IF(F40=0,"",IF(ISNUMBER(C40),INDEX(StandingsCalc!$M$4:$M$83,MATCH($C40,StandingsCalc!$Q$4:$Q$83,0),1),""))</f>
        <v/>
      </c>
      <c r="O40" s="298" t="str">
        <f>IF(F40=0,"",IF(ISNUMBER(C40),INDEX(StandingsCalc!$N$4:$N$83,MATCH($C40,StandingsCalc!$Q$4:$Q$83,0),1),""))</f>
        <v/>
      </c>
      <c r="P40" s="268"/>
    </row>
    <row r="41" spans="2:16" ht="21.75" customHeight="1" x14ac:dyDescent="0.25">
      <c r="B41" s="267"/>
      <c r="C41" s="120" t="str">
        <f>IFERROR(IF(C40+1&lt;=FixtureCalc!$R$18,C40+1,""),"")</f>
        <v/>
      </c>
      <c r="D41" s="120" t="str">
        <f>INDEX(StandingsCalc!$C$4:$C$83,MATCH($C41,StandingsCalc!$Q$4:$Q$83,0),1)</f>
        <v/>
      </c>
      <c r="E41" s="120" t="str">
        <f>INDEX(StandingsCalc!$D$4:$D$83,MATCH($C41,StandingsCalc!$Q$4:$Q$83,0),1)</f>
        <v/>
      </c>
      <c r="F41" s="298" t="str">
        <f>IF(ISNUMBER(C41),INDEX(StandingsCalc!$E$4:$E$83,MATCH($C41,StandingsCalc!$Q$4:$Q$83,0),1),"")</f>
        <v/>
      </c>
      <c r="G41" s="298" t="str">
        <f>IF(F41=0,"",IF(ISNUMBER(C41),INDEX(StandingsCalc!$F$4:$F$83,MATCH($C41,StandingsCalc!$Q$4:$Q$83,0),1),""))</f>
        <v/>
      </c>
      <c r="H41" s="298" t="str">
        <f>IF(F41=0,"",IF(ISNUMBER(C41),INDEX(StandingsCalc!$G$4:$G$83,MATCH($C41,StandingsCalc!$Q$4:$Q$83,0),1),""))</f>
        <v/>
      </c>
      <c r="I41" s="298" t="str">
        <f>IF(F41=0,"",IF(ISNUMBER(C41),INDEX(StandingsCalc!$H$4:$H$83,MATCH($C41,StandingsCalc!$Q$4:$Q$83,0),1),""))</f>
        <v/>
      </c>
      <c r="J41" s="296" t="str">
        <f>IF(ISNUMBER(C41),INDEX(StandingsCalc!$I$4:$I$83,MATCH($C41,StandingsCalc!$Q$4:$Q$83,0),1),"")</f>
        <v/>
      </c>
      <c r="K41" s="298" t="str">
        <f>IF(F41=0,"",IF(ISNUMBER(C41),INDEX(StandingsCalc!$J$4:$J$83,MATCH($C41,StandingsCalc!$Q$4:$Q$83,0),1),""))</f>
        <v/>
      </c>
      <c r="L41" s="298" t="str">
        <f>IF(F41=0,"",IF(ISNUMBER(C41),INDEX(StandingsCalc!$K$4:$K$83,MATCH($C41,StandingsCalc!$Q$4:$Q$83,0),1),""))</f>
        <v/>
      </c>
      <c r="M41" s="298" t="str">
        <f>IF(F41=0,"",IF(ISNUMBER(C41),INDEX(StandingsCalc!$L$4:$L$83,MATCH($C41,StandingsCalc!$Q$4:$Q$83,0),1),""))</f>
        <v/>
      </c>
      <c r="N41" s="300" t="str">
        <f>IF(F41=0,"",IF(ISNUMBER(C41),INDEX(StandingsCalc!$M$4:$M$83,MATCH($C41,StandingsCalc!$Q$4:$Q$83,0),1),""))</f>
        <v/>
      </c>
      <c r="O41" s="298" t="str">
        <f>IF(F41=0,"",IF(ISNUMBER(C41),INDEX(StandingsCalc!$N$4:$N$83,MATCH($C41,StandingsCalc!$Q$4:$Q$83,0),1),""))</f>
        <v/>
      </c>
      <c r="P41" s="268"/>
    </row>
    <row r="42" spans="2:16" ht="21.75" customHeight="1" x14ac:dyDescent="0.25">
      <c r="B42" s="267"/>
      <c r="C42" s="120" t="str">
        <f>IFERROR(IF(C41+1&lt;=FixtureCalc!$R$18,C41+1,""),"")</f>
        <v/>
      </c>
      <c r="D42" s="120" t="str">
        <f>INDEX(StandingsCalc!$C$4:$C$83,MATCH($C42,StandingsCalc!$Q$4:$Q$83,0),1)</f>
        <v/>
      </c>
      <c r="E42" s="120" t="str">
        <f>INDEX(StandingsCalc!$D$4:$D$83,MATCH($C42,StandingsCalc!$Q$4:$Q$83,0),1)</f>
        <v/>
      </c>
      <c r="F42" s="298" t="str">
        <f>IF(ISNUMBER(C42),INDEX(StandingsCalc!$E$4:$E$83,MATCH($C42,StandingsCalc!$Q$4:$Q$83,0),1),"")</f>
        <v/>
      </c>
      <c r="G42" s="298" t="str">
        <f>IF(F42=0,"",IF(ISNUMBER(C42),INDEX(StandingsCalc!$F$4:$F$83,MATCH($C42,StandingsCalc!$Q$4:$Q$83,0),1),""))</f>
        <v/>
      </c>
      <c r="H42" s="298" t="str">
        <f>IF(F42=0,"",IF(ISNUMBER(C42),INDEX(StandingsCalc!$G$4:$G$83,MATCH($C42,StandingsCalc!$Q$4:$Q$83,0),1),""))</f>
        <v/>
      </c>
      <c r="I42" s="298" t="str">
        <f>IF(F42=0,"",IF(ISNUMBER(C42),INDEX(StandingsCalc!$H$4:$H$83,MATCH($C42,StandingsCalc!$Q$4:$Q$83,0),1),""))</f>
        <v/>
      </c>
      <c r="J42" s="296" t="str">
        <f>IF(ISNUMBER(C42),INDEX(StandingsCalc!$I$4:$I$83,MATCH($C42,StandingsCalc!$Q$4:$Q$83,0),1),"")</f>
        <v/>
      </c>
      <c r="K42" s="298" t="str">
        <f>IF(F42=0,"",IF(ISNUMBER(C42),INDEX(StandingsCalc!$J$4:$J$83,MATCH($C42,StandingsCalc!$Q$4:$Q$83,0),1),""))</f>
        <v/>
      </c>
      <c r="L42" s="298" t="str">
        <f>IF(F42=0,"",IF(ISNUMBER(C42),INDEX(StandingsCalc!$K$4:$K$83,MATCH($C42,StandingsCalc!$Q$4:$Q$83,0),1),""))</f>
        <v/>
      </c>
      <c r="M42" s="298" t="str">
        <f>IF(F42=0,"",IF(ISNUMBER(C42),INDEX(StandingsCalc!$L$4:$L$83,MATCH($C42,StandingsCalc!$Q$4:$Q$83,0),1),""))</f>
        <v/>
      </c>
      <c r="N42" s="300" t="str">
        <f>IF(F42=0,"",IF(ISNUMBER(C42),INDEX(StandingsCalc!$M$4:$M$83,MATCH($C42,StandingsCalc!$Q$4:$Q$83,0),1),""))</f>
        <v/>
      </c>
      <c r="O42" s="298" t="str">
        <f>IF(F42=0,"",IF(ISNUMBER(C42),INDEX(StandingsCalc!$N$4:$N$83,MATCH($C42,StandingsCalc!$Q$4:$Q$83,0),1),""))</f>
        <v/>
      </c>
      <c r="P42" s="268"/>
    </row>
    <row r="43" spans="2:16" ht="21.75" customHeight="1" x14ac:dyDescent="0.25">
      <c r="B43" s="267"/>
      <c r="C43" s="120" t="str">
        <f>IFERROR(IF(C42+1&lt;=FixtureCalc!$R$18,C42+1,""),"")</f>
        <v/>
      </c>
      <c r="D43" s="120" t="str">
        <f>INDEX(StandingsCalc!$C$4:$C$83,MATCH($C43,StandingsCalc!$Q$4:$Q$83,0),1)</f>
        <v/>
      </c>
      <c r="E43" s="120" t="str">
        <f>INDEX(StandingsCalc!$D$4:$D$83,MATCH($C43,StandingsCalc!$Q$4:$Q$83,0),1)</f>
        <v/>
      </c>
      <c r="F43" s="298" t="str">
        <f>IF(ISNUMBER(C43),INDEX(StandingsCalc!$E$4:$E$83,MATCH($C43,StandingsCalc!$Q$4:$Q$83,0),1),"")</f>
        <v/>
      </c>
      <c r="G43" s="298" t="str">
        <f>IF(F43=0,"",IF(ISNUMBER(C43),INDEX(StandingsCalc!$F$4:$F$83,MATCH($C43,StandingsCalc!$Q$4:$Q$83,0),1),""))</f>
        <v/>
      </c>
      <c r="H43" s="298" t="str">
        <f>IF(F43=0,"",IF(ISNUMBER(C43),INDEX(StandingsCalc!$G$4:$G$83,MATCH($C43,StandingsCalc!$Q$4:$Q$83,0),1),""))</f>
        <v/>
      </c>
      <c r="I43" s="298" t="str">
        <f>IF(F43=0,"",IF(ISNUMBER(C43),INDEX(StandingsCalc!$H$4:$H$83,MATCH($C43,StandingsCalc!$Q$4:$Q$83,0),1),""))</f>
        <v/>
      </c>
      <c r="J43" s="296" t="str">
        <f>IF(ISNUMBER(C43),INDEX(StandingsCalc!$I$4:$I$83,MATCH($C43,StandingsCalc!$Q$4:$Q$83,0),1),"")</f>
        <v/>
      </c>
      <c r="K43" s="298" t="str">
        <f>IF(F43=0,"",IF(ISNUMBER(C43),INDEX(StandingsCalc!$J$4:$J$83,MATCH($C43,StandingsCalc!$Q$4:$Q$83,0),1),""))</f>
        <v/>
      </c>
      <c r="L43" s="298" t="str">
        <f>IF(F43=0,"",IF(ISNUMBER(C43),INDEX(StandingsCalc!$K$4:$K$83,MATCH($C43,StandingsCalc!$Q$4:$Q$83,0),1),""))</f>
        <v/>
      </c>
      <c r="M43" s="298" t="str">
        <f>IF(F43=0,"",IF(ISNUMBER(C43),INDEX(StandingsCalc!$L$4:$L$83,MATCH($C43,StandingsCalc!$Q$4:$Q$83,0),1),""))</f>
        <v/>
      </c>
      <c r="N43" s="300" t="str">
        <f>IF(F43=0,"",IF(ISNUMBER(C43),INDEX(StandingsCalc!$M$4:$M$83,MATCH($C43,StandingsCalc!$Q$4:$Q$83,0),1),""))</f>
        <v/>
      </c>
      <c r="O43" s="298" t="str">
        <f>IF(F43=0,"",IF(ISNUMBER(C43),INDEX(StandingsCalc!$N$4:$N$83,MATCH($C43,StandingsCalc!$Q$4:$Q$83,0),1),""))</f>
        <v/>
      </c>
      <c r="P43" s="268"/>
    </row>
    <row r="44" spans="2:16" ht="21.75" customHeight="1" x14ac:dyDescent="0.25">
      <c r="B44" s="267"/>
      <c r="C44" s="120" t="str">
        <f>IFERROR(IF(C43+1&lt;=FixtureCalc!$R$18,C43+1,""),"")</f>
        <v/>
      </c>
      <c r="D44" s="120" t="str">
        <f>INDEX(StandingsCalc!$C$4:$C$83,MATCH($C44,StandingsCalc!$Q$4:$Q$83,0),1)</f>
        <v/>
      </c>
      <c r="E44" s="120" t="str">
        <f>INDEX(StandingsCalc!$D$4:$D$83,MATCH($C44,StandingsCalc!$Q$4:$Q$83,0),1)</f>
        <v/>
      </c>
      <c r="F44" s="298" t="str">
        <f>IF(ISNUMBER(C44),INDEX(StandingsCalc!$E$4:$E$83,MATCH($C44,StandingsCalc!$Q$4:$Q$83,0),1),"")</f>
        <v/>
      </c>
      <c r="G44" s="298" t="str">
        <f>IF(F44=0,"",IF(ISNUMBER(C44),INDEX(StandingsCalc!$F$4:$F$83,MATCH($C44,StandingsCalc!$Q$4:$Q$83,0),1),""))</f>
        <v/>
      </c>
      <c r="H44" s="298" t="str">
        <f>IF(F44=0,"",IF(ISNUMBER(C44),INDEX(StandingsCalc!$G$4:$G$83,MATCH($C44,StandingsCalc!$Q$4:$Q$83,0),1),""))</f>
        <v/>
      </c>
      <c r="I44" s="298" t="str">
        <f>IF(F44=0,"",IF(ISNUMBER(C44),INDEX(StandingsCalc!$H$4:$H$83,MATCH($C44,StandingsCalc!$Q$4:$Q$83,0),1),""))</f>
        <v/>
      </c>
      <c r="J44" s="296" t="str">
        <f>IF(ISNUMBER(C44),INDEX(StandingsCalc!$I$4:$I$83,MATCH($C44,StandingsCalc!$Q$4:$Q$83,0),1),"")</f>
        <v/>
      </c>
      <c r="K44" s="298" t="str">
        <f>IF(F44=0,"",IF(ISNUMBER(C44),INDEX(StandingsCalc!$J$4:$J$83,MATCH($C44,StandingsCalc!$Q$4:$Q$83,0),1),""))</f>
        <v/>
      </c>
      <c r="L44" s="298" t="str">
        <f>IF(F44=0,"",IF(ISNUMBER(C44),INDEX(StandingsCalc!$K$4:$K$83,MATCH($C44,StandingsCalc!$Q$4:$Q$83,0),1),""))</f>
        <v/>
      </c>
      <c r="M44" s="298" t="str">
        <f>IF(F44=0,"",IF(ISNUMBER(C44),INDEX(StandingsCalc!$L$4:$L$83,MATCH($C44,StandingsCalc!$Q$4:$Q$83,0),1),""))</f>
        <v/>
      </c>
      <c r="N44" s="300" t="str">
        <f>IF(F44=0,"",IF(ISNUMBER(C44),INDEX(StandingsCalc!$M$4:$M$83,MATCH($C44,StandingsCalc!$Q$4:$Q$83,0),1),""))</f>
        <v/>
      </c>
      <c r="O44" s="298" t="str">
        <f>IF(F44=0,"",IF(ISNUMBER(C44),INDEX(StandingsCalc!$N$4:$N$83,MATCH($C44,StandingsCalc!$Q$4:$Q$83,0),1),""))</f>
        <v/>
      </c>
      <c r="P44" s="268"/>
    </row>
    <row r="45" spans="2:16" ht="21.75" customHeight="1" x14ac:dyDescent="0.25">
      <c r="B45" s="267"/>
      <c r="C45" s="120" t="str">
        <f>IFERROR(IF(C44+1&lt;=FixtureCalc!$R$18,C44+1,""),"")</f>
        <v/>
      </c>
      <c r="D45" s="120" t="str">
        <f>INDEX(StandingsCalc!$C$4:$C$83,MATCH($C45,StandingsCalc!$Q$4:$Q$83,0),1)</f>
        <v/>
      </c>
      <c r="E45" s="120" t="str">
        <f>INDEX(StandingsCalc!$D$4:$D$83,MATCH($C45,StandingsCalc!$Q$4:$Q$83,0),1)</f>
        <v/>
      </c>
      <c r="F45" s="298" t="str">
        <f>IF(ISNUMBER(C45),INDEX(StandingsCalc!$E$4:$E$83,MATCH($C45,StandingsCalc!$Q$4:$Q$83,0),1),"")</f>
        <v/>
      </c>
      <c r="G45" s="298" t="str">
        <f>IF(F45=0,"",IF(ISNUMBER(C45),INDEX(StandingsCalc!$F$4:$F$83,MATCH($C45,StandingsCalc!$Q$4:$Q$83,0),1),""))</f>
        <v/>
      </c>
      <c r="H45" s="298" t="str">
        <f>IF(F45=0,"",IF(ISNUMBER(C45),INDEX(StandingsCalc!$G$4:$G$83,MATCH($C45,StandingsCalc!$Q$4:$Q$83,0),1),""))</f>
        <v/>
      </c>
      <c r="I45" s="298" t="str">
        <f>IF(F45=0,"",IF(ISNUMBER(C45),INDEX(StandingsCalc!$H$4:$H$83,MATCH($C45,StandingsCalc!$Q$4:$Q$83,0),1),""))</f>
        <v/>
      </c>
      <c r="J45" s="296" t="str">
        <f>IF(ISNUMBER(C45),INDEX(StandingsCalc!$I$4:$I$83,MATCH($C45,StandingsCalc!$Q$4:$Q$83,0),1),"")</f>
        <v/>
      </c>
      <c r="K45" s="298" t="str">
        <f>IF(F45=0,"",IF(ISNUMBER(C45),INDEX(StandingsCalc!$J$4:$J$83,MATCH($C45,StandingsCalc!$Q$4:$Q$83,0),1),""))</f>
        <v/>
      </c>
      <c r="L45" s="298" t="str">
        <f>IF(F45=0,"",IF(ISNUMBER(C45),INDEX(StandingsCalc!$K$4:$K$83,MATCH($C45,StandingsCalc!$Q$4:$Q$83,0),1),""))</f>
        <v/>
      </c>
      <c r="M45" s="298" t="str">
        <f>IF(F45=0,"",IF(ISNUMBER(C45),INDEX(StandingsCalc!$L$4:$L$83,MATCH($C45,StandingsCalc!$Q$4:$Q$83,0),1),""))</f>
        <v/>
      </c>
      <c r="N45" s="300" t="str">
        <f>IF(F45=0,"",IF(ISNUMBER(C45),INDEX(StandingsCalc!$M$4:$M$83,MATCH($C45,StandingsCalc!$Q$4:$Q$83,0),1),""))</f>
        <v/>
      </c>
      <c r="O45" s="298" t="str">
        <f>IF(F45=0,"",IF(ISNUMBER(C45),INDEX(StandingsCalc!$N$4:$N$83,MATCH($C45,StandingsCalc!$Q$4:$Q$83,0),1),""))</f>
        <v/>
      </c>
      <c r="P45" s="268"/>
    </row>
    <row r="46" spans="2:16" ht="21.75" customHeight="1" x14ac:dyDescent="0.25">
      <c r="B46" s="267"/>
      <c r="C46" s="120" t="str">
        <f>IFERROR(IF(C45+1&lt;=FixtureCalc!$R$18,C45+1,""),"")</f>
        <v/>
      </c>
      <c r="D46" s="120" t="str">
        <f>INDEX(StandingsCalc!$C$4:$C$83,MATCH($C46,StandingsCalc!$Q$4:$Q$83,0),1)</f>
        <v/>
      </c>
      <c r="E46" s="120" t="str">
        <f>INDEX(StandingsCalc!$D$4:$D$83,MATCH($C46,StandingsCalc!$Q$4:$Q$83,0),1)</f>
        <v/>
      </c>
      <c r="F46" s="298" t="str">
        <f>IF(ISNUMBER(C46),INDEX(StandingsCalc!$E$4:$E$83,MATCH($C46,StandingsCalc!$Q$4:$Q$83,0),1),"")</f>
        <v/>
      </c>
      <c r="G46" s="298" t="str">
        <f>IF(F46=0,"",IF(ISNUMBER(C46),INDEX(StandingsCalc!$F$4:$F$83,MATCH($C46,StandingsCalc!$Q$4:$Q$83,0),1),""))</f>
        <v/>
      </c>
      <c r="H46" s="298" t="str">
        <f>IF(F46=0,"",IF(ISNUMBER(C46),INDEX(StandingsCalc!$G$4:$G$83,MATCH($C46,StandingsCalc!$Q$4:$Q$83,0),1),""))</f>
        <v/>
      </c>
      <c r="I46" s="298" t="str">
        <f>IF(F46=0,"",IF(ISNUMBER(C46),INDEX(StandingsCalc!$H$4:$H$83,MATCH($C46,StandingsCalc!$Q$4:$Q$83,0),1),""))</f>
        <v/>
      </c>
      <c r="J46" s="296" t="str">
        <f>IF(ISNUMBER(C46),INDEX(StandingsCalc!$I$4:$I$83,MATCH($C46,StandingsCalc!$Q$4:$Q$83,0),1),"")</f>
        <v/>
      </c>
      <c r="K46" s="298" t="str">
        <f>IF(F46=0,"",IF(ISNUMBER(C46),INDEX(StandingsCalc!$J$4:$J$83,MATCH($C46,StandingsCalc!$Q$4:$Q$83,0),1),""))</f>
        <v/>
      </c>
      <c r="L46" s="298" t="str">
        <f>IF(F46=0,"",IF(ISNUMBER(C46),INDEX(StandingsCalc!$K$4:$K$83,MATCH($C46,StandingsCalc!$Q$4:$Q$83,0),1),""))</f>
        <v/>
      </c>
      <c r="M46" s="298" t="str">
        <f>IF(F46=0,"",IF(ISNUMBER(C46),INDEX(StandingsCalc!$L$4:$L$83,MATCH($C46,StandingsCalc!$Q$4:$Q$83,0),1),""))</f>
        <v/>
      </c>
      <c r="N46" s="300" t="str">
        <f>IF(F46=0,"",IF(ISNUMBER(C46),INDEX(StandingsCalc!$M$4:$M$83,MATCH($C46,StandingsCalc!$Q$4:$Q$83,0),1),""))</f>
        <v/>
      </c>
      <c r="O46" s="298" t="str">
        <f>IF(F46=0,"",IF(ISNUMBER(C46),INDEX(StandingsCalc!$N$4:$N$83,MATCH($C46,StandingsCalc!$Q$4:$Q$83,0),1),""))</f>
        <v/>
      </c>
      <c r="P46" s="268"/>
    </row>
    <row r="47" spans="2:16" ht="21.75" customHeight="1" x14ac:dyDescent="0.25">
      <c r="B47" s="267"/>
      <c r="C47" s="120" t="str">
        <f>IFERROR(IF(C46+1&lt;=FixtureCalc!$R$18,C46+1,""),"")</f>
        <v/>
      </c>
      <c r="D47" s="120" t="str">
        <f>INDEX(StandingsCalc!$C$4:$C$83,MATCH($C47,StandingsCalc!$Q$4:$Q$83,0),1)</f>
        <v/>
      </c>
      <c r="E47" s="120" t="str">
        <f>INDEX(StandingsCalc!$D$4:$D$83,MATCH($C47,StandingsCalc!$Q$4:$Q$83,0),1)</f>
        <v/>
      </c>
      <c r="F47" s="298" t="str">
        <f>IF(ISNUMBER(C47),INDEX(StandingsCalc!$E$4:$E$83,MATCH($C47,StandingsCalc!$Q$4:$Q$83,0),1),"")</f>
        <v/>
      </c>
      <c r="G47" s="298" t="str">
        <f>IF(F47=0,"",IF(ISNUMBER(C47),INDEX(StandingsCalc!$F$4:$F$83,MATCH($C47,StandingsCalc!$Q$4:$Q$83,0),1),""))</f>
        <v/>
      </c>
      <c r="H47" s="298" t="str">
        <f>IF(F47=0,"",IF(ISNUMBER(C47),INDEX(StandingsCalc!$G$4:$G$83,MATCH($C47,StandingsCalc!$Q$4:$Q$83,0),1),""))</f>
        <v/>
      </c>
      <c r="I47" s="298" t="str">
        <f>IF(F47=0,"",IF(ISNUMBER(C47),INDEX(StandingsCalc!$H$4:$H$83,MATCH($C47,StandingsCalc!$Q$4:$Q$83,0),1),""))</f>
        <v/>
      </c>
      <c r="J47" s="296" t="str">
        <f>IF(ISNUMBER(C47),INDEX(StandingsCalc!$I$4:$I$83,MATCH($C47,StandingsCalc!$Q$4:$Q$83,0),1),"")</f>
        <v/>
      </c>
      <c r="K47" s="298" t="str">
        <f>IF(F47=0,"",IF(ISNUMBER(C47),INDEX(StandingsCalc!$J$4:$J$83,MATCH($C47,StandingsCalc!$Q$4:$Q$83,0),1),""))</f>
        <v/>
      </c>
      <c r="L47" s="298" t="str">
        <f>IF(F47=0,"",IF(ISNUMBER(C47),INDEX(StandingsCalc!$K$4:$K$83,MATCH($C47,StandingsCalc!$Q$4:$Q$83,0),1),""))</f>
        <v/>
      </c>
      <c r="M47" s="298" t="str">
        <f>IF(F47=0,"",IF(ISNUMBER(C47),INDEX(StandingsCalc!$L$4:$L$83,MATCH($C47,StandingsCalc!$Q$4:$Q$83,0),1),""))</f>
        <v/>
      </c>
      <c r="N47" s="300" t="str">
        <f>IF(F47=0,"",IF(ISNUMBER(C47),INDEX(StandingsCalc!$M$4:$M$83,MATCH($C47,StandingsCalc!$Q$4:$Q$83,0),1),""))</f>
        <v/>
      </c>
      <c r="O47" s="298" t="str">
        <f>IF(F47=0,"",IF(ISNUMBER(C47),INDEX(StandingsCalc!$N$4:$N$83,MATCH($C47,StandingsCalc!$Q$4:$Q$83,0),1),""))</f>
        <v/>
      </c>
      <c r="P47" s="268"/>
    </row>
    <row r="48" spans="2:16" ht="21.75" customHeight="1" x14ac:dyDescent="0.25">
      <c r="B48" s="267"/>
      <c r="C48" s="120" t="str">
        <f>IFERROR(IF(C47+1&lt;=FixtureCalc!$R$18,C47+1,""),"")</f>
        <v/>
      </c>
      <c r="D48" s="120" t="str">
        <f>INDEX(StandingsCalc!$C$4:$C$83,MATCH($C48,StandingsCalc!$Q$4:$Q$83,0),1)</f>
        <v/>
      </c>
      <c r="E48" s="120" t="str">
        <f>INDEX(StandingsCalc!$D$4:$D$83,MATCH($C48,StandingsCalc!$Q$4:$Q$83,0),1)</f>
        <v/>
      </c>
      <c r="F48" s="298" t="str">
        <f>IF(ISNUMBER(C48),INDEX(StandingsCalc!$E$4:$E$83,MATCH($C48,StandingsCalc!$Q$4:$Q$83,0),1),"")</f>
        <v/>
      </c>
      <c r="G48" s="298" t="str">
        <f>IF(F48=0,"",IF(ISNUMBER(C48),INDEX(StandingsCalc!$F$4:$F$83,MATCH($C48,StandingsCalc!$Q$4:$Q$83,0),1),""))</f>
        <v/>
      </c>
      <c r="H48" s="298" t="str">
        <f>IF(F48=0,"",IF(ISNUMBER(C48),INDEX(StandingsCalc!$G$4:$G$83,MATCH($C48,StandingsCalc!$Q$4:$Q$83,0),1),""))</f>
        <v/>
      </c>
      <c r="I48" s="298" t="str">
        <f>IF(F48=0,"",IF(ISNUMBER(C48),INDEX(StandingsCalc!$H$4:$H$83,MATCH($C48,StandingsCalc!$Q$4:$Q$83,0),1),""))</f>
        <v/>
      </c>
      <c r="J48" s="296" t="str">
        <f>IF(ISNUMBER(C48),INDEX(StandingsCalc!$I$4:$I$83,MATCH($C48,StandingsCalc!$Q$4:$Q$83,0),1),"")</f>
        <v/>
      </c>
      <c r="K48" s="298" t="str">
        <f>IF(F48=0,"",IF(ISNUMBER(C48),INDEX(StandingsCalc!$J$4:$J$83,MATCH($C48,StandingsCalc!$Q$4:$Q$83,0),1),""))</f>
        <v/>
      </c>
      <c r="L48" s="298" t="str">
        <f>IF(F48=0,"",IF(ISNUMBER(C48),INDEX(StandingsCalc!$K$4:$K$83,MATCH($C48,StandingsCalc!$Q$4:$Q$83,0),1),""))</f>
        <v/>
      </c>
      <c r="M48" s="298" t="str">
        <f>IF(F48=0,"",IF(ISNUMBER(C48),INDEX(StandingsCalc!$L$4:$L$83,MATCH($C48,StandingsCalc!$Q$4:$Q$83,0),1),""))</f>
        <v/>
      </c>
      <c r="N48" s="300" t="str">
        <f>IF(F48=0,"",IF(ISNUMBER(C48),INDEX(StandingsCalc!$M$4:$M$83,MATCH($C48,StandingsCalc!$Q$4:$Q$83,0),1),""))</f>
        <v/>
      </c>
      <c r="O48" s="298" t="str">
        <f>IF(F48=0,"",IF(ISNUMBER(C48),INDEX(StandingsCalc!$N$4:$N$83,MATCH($C48,StandingsCalc!$Q$4:$Q$83,0),1),""))</f>
        <v/>
      </c>
      <c r="P48" s="268"/>
    </row>
    <row r="49" spans="2:16" ht="21.75" customHeight="1" x14ac:dyDescent="0.25">
      <c r="B49" s="267"/>
      <c r="C49" s="120" t="str">
        <f>IFERROR(IF(C48+1&lt;=FixtureCalc!$R$18,C48+1,""),"")</f>
        <v/>
      </c>
      <c r="D49" s="120" t="str">
        <f>INDEX(StandingsCalc!$C$4:$C$83,MATCH($C49,StandingsCalc!$Q$4:$Q$83,0),1)</f>
        <v/>
      </c>
      <c r="E49" s="120" t="str">
        <f>INDEX(StandingsCalc!$D$4:$D$83,MATCH($C49,StandingsCalc!$Q$4:$Q$83,0),1)</f>
        <v/>
      </c>
      <c r="F49" s="298" t="str">
        <f>IF(ISNUMBER(C49),INDEX(StandingsCalc!$E$4:$E$83,MATCH($C49,StandingsCalc!$Q$4:$Q$83,0),1),"")</f>
        <v/>
      </c>
      <c r="G49" s="298" t="str">
        <f>IF(F49=0,"",IF(ISNUMBER(C49),INDEX(StandingsCalc!$F$4:$F$83,MATCH($C49,StandingsCalc!$Q$4:$Q$83,0),1),""))</f>
        <v/>
      </c>
      <c r="H49" s="298" t="str">
        <f>IF(F49=0,"",IF(ISNUMBER(C49),INDEX(StandingsCalc!$G$4:$G$83,MATCH($C49,StandingsCalc!$Q$4:$Q$83,0),1),""))</f>
        <v/>
      </c>
      <c r="I49" s="298" t="str">
        <f>IF(F49=0,"",IF(ISNUMBER(C49),INDEX(StandingsCalc!$H$4:$H$83,MATCH($C49,StandingsCalc!$Q$4:$Q$83,0),1),""))</f>
        <v/>
      </c>
      <c r="J49" s="296" t="str">
        <f>IF(ISNUMBER(C49),INDEX(StandingsCalc!$I$4:$I$83,MATCH($C49,StandingsCalc!$Q$4:$Q$83,0),1),"")</f>
        <v/>
      </c>
      <c r="K49" s="298" t="str">
        <f>IF(F49=0,"",IF(ISNUMBER(C49),INDEX(StandingsCalc!$J$4:$J$83,MATCH($C49,StandingsCalc!$Q$4:$Q$83,0),1),""))</f>
        <v/>
      </c>
      <c r="L49" s="298" t="str">
        <f>IF(F49=0,"",IF(ISNUMBER(C49),INDEX(StandingsCalc!$K$4:$K$83,MATCH($C49,StandingsCalc!$Q$4:$Q$83,0),1),""))</f>
        <v/>
      </c>
      <c r="M49" s="298" t="str">
        <f>IF(F49=0,"",IF(ISNUMBER(C49),INDEX(StandingsCalc!$L$4:$L$83,MATCH($C49,StandingsCalc!$Q$4:$Q$83,0),1),""))</f>
        <v/>
      </c>
      <c r="N49" s="300" t="str">
        <f>IF(F49=0,"",IF(ISNUMBER(C49),INDEX(StandingsCalc!$M$4:$M$83,MATCH($C49,StandingsCalc!$Q$4:$Q$83,0),1),""))</f>
        <v/>
      </c>
      <c r="O49" s="298" t="str">
        <f>IF(F49=0,"",IF(ISNUMBER(C49),INDEX(StandingsCalc!$N$4:$N$83,MATCH($C49,StandingsCalc!$Q$4:$Q$83,0),1),""))</f>
        <v/>
      </c>
      <c r="P49" s="268"/>
    </row>
    <row r="50" spans="2:16" ht="21.75" customHeight="1" x14ac:dyDescent="0.25">
      <c r="B50" s="267"/>
      <c r="C50" s="120" t="str">
        <f>IFERROR(IF(C49+1&lt;=FixtureCalc!$R$18,C49+1,""),"")</f>
        <v/>
      </c>
      <c r="D50" s="120" t="str">
        <f>INDEX(StandingsCalc!$C$4:$C$83,MATCH($C50,StandingsCalc!$Q$4:$Q$83,0),1)</f>
        <v/>
      </c>
      <c r="E50" s="120" t="str">
        <f>INDEX(StandingsCalc!$D$4:$D$83,MATCH($C50,StandingsCalc!$Q$4:$Q$83,0),1)</f>
        <v/>
      </c>
      <c r="F50" s="298" t="str">
        <f>IF(ISNUMBER(C50),INDEX(StandingsCalc!$E$4:$E$83,MATCH($C50,StandingsCalc!$Q$4:$Q$83,0),1),"")</f>
        <v/>
      </c>
      <c r="G50" s="298" t="str">
        <f>IF(F50=0,"",IF(ISNUMBER(C50),INDEX(StandingsCalc!$F$4:$F$83,MATCH($C50,StandingsCalc!$Q$4:$Q$83,0),1),""))</f>
        <v/>
      </c>
      <c r="H50" s="298" t="str">
        <f>IF(F50=0,"",IF(ISNUMBER(C50),INDEX(StandingsCalc!$G$4:$G$83,MATCH($C50,StandingsCalc!$Q$4:$Q$83,0),1),""))</f>
        <v/>
      </c>
      <c r="I50" s="298" t="str">
        <f>IF(F50=0,"",IF(ISNUMBER(C50),INDEX(StandingsCalc!$H$4:$H$83,MATCH($C50,StandingsCalc!$Q$4:$Q$83,0),1),""))</f>
        <v/>
      </c>
      <c r="J50" s="296" t="str">
        <f>IF(ISNUMBER(C50),INDEX(StandingsCalc!$I$4:$I$83,MATCH($C50,StandingsCalc!$Q$4:$Q$83,0),1),"")</f>
        <v/>
      </c>
      <c r="K50" s="298" t="str">
        <f>IF(F50=0,"",IF(ISNUMBER(C50),INDEX(StandingsCalc!$J$4:$J$83,MATCH($C50,StandingsCalc!$Q$4:$Q$83,0),1),""))</f>
        <v/>
      </c>
      <c r="L50" s="298" t="str">
        <f>IF(F50=0,"",IF(ISNUMBER(C50),INDEX(StandingsCalc!$K$4:$K$83,MATCH($C50,StandingsCalc!$Q$4:$Q$83,0),1),""))</f>
        <v/>
      </c>
      <c r="M50" s="298" t="str">
        <f>IF(F50=0,"",IF(ISNUMBER(C50),INDEX(StandingsCalc!$L$4:$L$83,MATCH($C50,StandingsCalc!$Q$4:$Q$83,0),1),""))</f>
        <v/>
      </c>
      <c r="N50" s="300" t="str">
        <f>IF(F50=0,"",IF(ISNUMBER(C50),INDEX(StandingsCalc!$M$4:$M$83,MATCH($C50,StandingsCalc!$Q$4:$Q$83,0),1),""))</f>
        <v/>
      </c>
      <c r="O50" s="298" t="str">
        <f>IF(F50=0,"",IF(ISNUMBER(C50),INDEX(StandingsCalc!$N$4:$N$83,MATCH($C50,StandingsCalc!$Q$4:$Q$83,0),1),""))</f>
        <v/>
      </c>
      <c r="P50" s="268"/>
    </row>
    <row r="51" spans="2:16" ht="21.75" customHeight="1" x14ac:dyDescent="0.25">
      <c r="B51" s="267"/>
      <c r="C51" s="120" t="str">
        <f>IFERROR(IF(C50+1&lt;=FixtureCalc!$R$18,C50+1,""),"")</f>
        <v/>
      </c>
      <c r="D51" s="120" t="str">
        <f>INDEX(StandingsCalc!$C$4:$C$83,MATCH($C51,StandingsCalc!$Q$4:$Q$83,0),1)</f>
        <v/>
      </c>
      <c r="E51" s="120" t="str">
        <f>INDEX(StandingsCalc!$D$4:$D$83,MATCH($C51,StandingsCalc!$Q$4:$Q$83,0),1)</f>
        <v/>
      </c>
      <c r="F51" s="298" t="str">
        <f>IF(ISNUMBER(C51),INDEX(StandingsCalc!$E$4:$E$83,MATCH($C51,StandingsCalc!$Q$4:$Q$83,0),1),"")</f>
        <v/>
      </c>
      <c r="G51" s="298" t="str">
        <f>IF(F51=0,"",IF(ISNUMBER(C51),INDEX(StandingsCalc!$F$4:$F$83,MATCH($C51,StandingsCalc!$Q$4:$Q$83,0),1),""))</f>
        <v/>
      </c>
      <c r="H51" s="298" t="str">
        <f>IF(F51=0,"",IF(ISNUMBER(C51),INDEX(StandingsCalc!$G$4:$G$83,MATCH($C51,StandingsCalc!$Q$4:$Q$83,0),1),""))</f>
        <v/>
      </c>
      <c r="I51" s="298" t="str">
        <f>IF(F51=0,"",IF(ISNUMBER(C51),INDEX(StandingsCalc!$H$4:$H$83,MATCH($C51,StandingsCalc!$Q$4:$Q$83,0),1),""))</f>
        <v/>
      </c>
      <c r="J51" s="296" t="str">
        <f>IF(ISNUMBER(C51),INDEX(StandingsCalc!$I$4:$I$83,MATCH($C51,StandingsCalc!$Q$4:$Q$83,0),1),"")</f>
        <v/>
      </c>
      <c r="K51" s="298" t="str">
        <f>IF(F51=0,"",IF(ISNUMBER(C51),INDEX(StandingsCalc!$J$4:$J$83,MATCH($C51,StandingsCalc!$Q$4:$Q$83,0),1),""))</f>
        <v/>
      </c>
      <c r="L51" s="298" t="str">
        <f>IF(F51=0,"",IF(ISNUMBER(C51),INDEX(StandingsCalc!$K$4:$K$83,MATCH($C51,StandingsCalc!$Q$4:$Q$83,0),1),""))</f>
        <v/>
      </c>
      <c r="M51" s="298" t="str">
        <f>IF(F51=0,"",IF(ISNUMBER(C51),INDEX(StandingsCalc!$L$4:$L$83,MATCH($C51,StandingsCalc!$Q$4:$Q$83,0),1),""))</f>
        <v/>
      </c>
      <c r="N51" s="300" t="str">
        <f>IF(F51=0,"",IF(ISNUMBER(C51),INDEX(StandingsCalc!$M$4:$M$83,MATCH($C51,StandingsCalc!$Q$4:$Q$83,0),1),""))</f>
        <v/>
      </c>
      <c r="O51" s="298" t="str">
        <f>IF(F51=0,"",IF(ISNUMBER(C51),INDEX(StandingsCalc!$N$4:$N$83,MATCH($C51,StandingsCalc!$Q$4:$Q$83,0),1),""))</f>
        <v/>
      </c>
      <c r="P51" s="268"/>
    </row>
    <row r="52" spans="2:16" ht="21.75" customHeight="1" x14ac:dyDescent="0.25">
      <c r="B52" s="267"/>
      <c r="C52" s="120" t="str">
        <f>IFERROR(IF(C51+1&lt;=FixtureCalc!$R$18,C51+1,""),"")</f>
        <v/>
      </c>
      <c r="D52" s="120" t="str">
        <f>INDEX(StandingsCalc!$C$4:$C$83,MATCH($C52,StandingsCalc!$Q$4:$Q$83,0),1)</f>
        <v/>
      </c>
      <c r="E52" s="120" t="str">
        <f>INDEX(StandingsCalc!$D$4:$D$83,MATCH($C52,StandingsCalc!$Q$4:$Q$83,0),1)</f>
        <v/>
      </c>
      <c r="F52" s="298" t="str">
        <f>IF(ISNUMBER(C52),INDEX(StandingsCalc!$E$4:$E$83,MATCH($C52,StandingsCalc!$Q$4:$Q$83,0),1),"")</f>
        <v/>
      </c>
      <c r="G52" s="298" t="str">
        <f>IF(F52=0,"",IF(ISNUMBER(C52),INDEX(StandingsCalc!$F$4:$F$83,MATCH($C52,StandingsCalc!$Q$4:$Q$83,0),1),""))</f>
        <v/>
      </c>
      <c r="H52" s="298" t="str">
        <f>IF(F52=0,"",IF(ISNUMBER(C52),INDEX(StandingsCalc!$G$4:$G$83,MATCH($C52,StandingsCalc!$Q$4:$Q$83,0),1),""))</f>
        <v/>
      </c>
      <c r="I52" s="298" t="str">
        <f>IF(F52=0,"",IF(ISNUMBER(C52),INDEX(StandingsCalc!$H$4:$H$83,MATCH($C52,StandingsCalc!$Q$4:$Q$83,0),1),""))</f>
        <v/>
      </c>
      <c r="J52" s="296" t="str">
        <f>IF(ISNUMBER(C52),INDEX(StandingsCalc!$I$4:$I$83,MATCH($C52,StandingsCalc!$Q$4:$Q$83,0),1),"")</f>
        <v/>
      </c>
      <c r="K52" s="298" t="str">
        <f>IF(F52=0,"",IF(ISNUMBER(C52),INDEX(StandingsCalc!$J$4:$J$83,MATCH($C52,StandingsCalc!$Q$4:$Q$83,0),1),""))</f>
        <v/>
      </c>
      <c r="L52" s="298" t="str">
        <f>IF(F52=0,"",IF(ISNUMBER(C52),INDEX(StandingsCalc!$K$4:$K$83,MATCH($C52,StandingsCalc!$Q$4:$Q$83,0),1),""))</f>
        <v/>
      </c>
      <c r="M52" s="298" t="str">
        <f>IF(F52=0,"",IF(ISNUMBER(C52),INDEX(StandingsCalc!$L$4:$L$83,MATCH($C52,StandingsCalc!$Q$4:$Q$83,0),1),""))</f>
        <v/>
      </c>
      <c r="N52" s="300" t="str">
        <f>IF(F52=0,"",IF(ISNUMBER(C52),INDEX(StandingsCalc!$M$4:$M$83,MATCH($C52,StandingsCalc!$Q$4:$Q$83,0),1),""))</f>
        <v/>
      </c>
      <c r="O52" s="298" t="str">
        <f>IF(F52=0,"",IF(ISNUMBER(C52),INDEX(StandingsCalc!$N$4:$N$83,MATCH($C52,StandingsCalc!$Q$4:$Q$83,0),1),""))</f>
        <v/>
      </c>
      <c r="P52" s="268"/>
    </row>
    <row r="53" spans="2:16" ht="21.75" customHeight="1" x14ac:dyDescent="0.25">
      <c r="B53" s="267"/>
      <c r="C53" s="120" t="str">
        <f>IFERROR(IF(C52+1&lt;=FixtureCalc!$R$18,C52+1,""),"")</f>
        <v/>
      </c>
      <c r="D53" s="120" t="str">
        <f>INDEX(StandingsCalc!$C$4:$C$83,MATCH($C53,StandingsCalc!$Q$4:$Q$83,0),1)</f>
        <v/>
      </c>
      <c r="E53" s="120" t="str">
        <f>INDEX(StandingsCalc!$D$4:$D$83,MATCH($C53,StandingsCalc!$Q$4:$Q$83,0),1)</f>
        <v/>
      </c>
      <c r="F53" s="298" t="str">
        <f>IF(ISNUMBER(C53),INDEX(StandingsCalc!$E$4:$E$83,MATCH($C53,StandingsCalc!$Q$4:$Q$83,0),1),"")</f>
        <v/>
      </c>
      <c r="G53" s="298" t="str">
        <f>IF(F53=0,"",IF(ISNUMBER(C53),INDEX(StandingsCalc!$F$4:$F$83,MATCH($C53,StandingsCalc!$Q$4:$Q$83,0),1),""))</f>
        <v/>
      </c>
      <c r="H53" s="298" t="str">
        <f>IF(F53=0,"",IF(ISNUMBER(C53),INDEX(StandingsCalc!$G$4:$G$83,MATCH($C53,StandingsCalc!$Q$4:$Q$83,0),1),""))</f>
        <v/>
      </c>
      <c r="I53" s="298" t="str">
        <f>IF(F53=0,"",IF(ISNUMBER(C53),INDEX(StandingsCalc!$H$4:$H$83,MATCH($C53,StandingsCalc!$Q$4:$Q$83,0),1),""))</f>
        <v/>
      </c>
      <c r="J53" s="296" t="str">
        <f>IF(ISNUMBER(C53),INDEX(StandingsCalc!$I$4:$I$83,MATCH($C53,StandingsCalc!$Q$4:$Q$83,0),1),"")</f>
        <v/>
      </c>
      <c r="K53" s="298" t="str">
        <f>IF(F53=0,"",IF(ISNUMBER(C53),INDEX(StandingsCalc!$J$4:$J$83,MATCH($C53,StandingsCalc!$Q$4:$Q$83,0),1),""))</f>
        <v/>
      </c>
      <c r="L53" s="298" t="str">
        <f>IF(F53=0,"",IF(ISNUMBER(C53),INDEX(StandingsCalc!$K$4:$K$83,MATCH($C53,StandingsCalc!$Q$4:$Q$83,0),1),""))</f>
        <v/>
      </c>
      <c r="M53" s="298" t="str">
        <f>IF(F53=0,"",IF(ISNUMBER(C53),INDEX(StandingsCalc!$L$4:$L$83,MATCH($C53,StandingsCalc!$Q$4:$Q$83,0),1),""))</f>
        <v/>
      </c>
      <c r="N53" s="300" t="str">
        <f>IF(F53=0,"",IF(ISNUMBER(C53),INDEX(StandingsCalc!$M$4:$M$83,MATCH($C53,StandingsCalc!$Q$4:$Q$83,0),1),""))</f>
        <v/>
      </c>
      <c r="O53" s="298" t="str">
        <f>IF(F53=0,"",IF(ISNUMBER(C53),INDEX(StandingsCalc!$N$4:$N$83,MATCH($C53,StandingsCalc!$Q$4:$Q$83,0),1),""))</f>
        <v/>
      </c>
      <c r="P53" s="268"/>
    </row>
    <row r="54" spans="2:16" ht="21.75" customHeight="1" x14ac:dyDescent="0.25">
      <c r="B54" s="267"/>
      <c r="C54" s="120" t="str">
        <f>IFERROR(IF(C53+1&lt;=FixtureCalc!$R$18,C53+1,""),"")</f>
        <v/>
      </c>
      <c r="D54" s="120" t="str">
        <f>INDEX(StandingsCalc!$C$4:$C$83,MATCH($C54,StandingsCalc!$Q$4:$Q$83,0),1)</f>
        <v/>
      </c>
      <c r="E54" s="120" t="str">
        <f>INDEX(StandingsCalc!$D$4:$D$83,MATCH($C54,StandingsCalc!$Q$4:$Q$83,0),1)</f>
        <v/>
      </c>
      <c r="F54" s="298" t="str">
        <f>IF(ISNUMBER(C54),INDEX(StandingsCalc!$E$4:$E$83,MATCH($C54,StandingsCalc!$Q$4:$Q$83,0),1),"")</f>
        <v/>
      </c>
      <c r="G54" s="298" t="str">
        <f>IF(F54=0,"",IF(ISNUMBER(C54),INDEX(StandingsCalc!$F$4:$F$83,MATCH($C54,StandingsCalc!$Q$4:$Q$83,0),1),""))</f>
        <v/>
      </c>
      <c r="H54" s="298" t="str">
        <f>IF(F54=0,"",IF(ISNUMBER(C54),INDEX(StandingsCalc!$G$4:$G$83,MATCH($C54,StandingsCalc!$Q$4:$Q$83,0),1),""))</f>
        <v/>
      </c>
      <c r="I54" s="298" t="str">
        <f>IF(F54=0,"",IF(ISNUMBER(C54),INDEX(StandingsCalc!$H$4:$H$83,MATCH($C54,StandingsCalc!$Q$4:$Q$83,0),1),""))</f>
        <v/>
      </c>
      <c r="J54" s="296" t="str">
        <f>IF(ISNUMBER(C54),INDEX(StandingsCalc!$I$4:$I$83,MATCH($C54,StandingsCalc!$Q$4:$Q$83,0),1),"")</f>
        <v/>
      </c>
      <c r="K54" s="298" t="str">
        <f>IF(F54=0,"",IF(ISNUMBER(C54),INDEX(StandingsCalc!$J$4:$J$83,MATCH($C54,StandingsCalc!$Q$4:$Q$83,0),1),""))</f>
        <v/>
      </c>
      <c r="L54" s="298" t="str">
        <f>IF(F54=0,"",IF(ISNUMBER(C54),INDEX(StandingsCalc!$K$4:$K$83,MATCH($C54,StandingsCalc!$Q$4:$Q$83,0),1),""))</f>
        <v/>
      </c>
      <c r="M54" s="298" t="str">
        <f>IF(F54=0,"",IF(ISNUMBER(C54),INDEX(StandingsCalc!$L$4:$L$83,MATCH($C54,StandingsCalc!$Q$4:$Q$83,0),1),""))</f>
        <v/>
      </c>
      <c r="N54" s="300" t="str">
        <f>IF(F54=0,"",IF(ISNUMBER(C54),INDEX(StandingsCalc!$M$4:$M$83,MATCH($C54,StandingsCalc!$Q$4:$Q$83,0),1),""))</f>
        <v/>
      </c>
      <c r="O54" s="298" t="str">
        <f>IF(F54=0,"",IF(ISNUMBER(C54),INDEX(StandingsCalc!$N$4:$N$83,MATCH($C54,StandingsCalc!$Q$4:$Q$83,0),1),""))</f>
        <v/>
      </c>
      <c r="P54" s="268"/>
    </row>
    <row r="55" spans="2:16" ht="21.75" customHeight="1" x14ac:dyDescent="0.25">
      <c r="B55" s="267"/>
      <c r="C55" s="120" t="str">
        <f>IFERROR(IF(C54+1&lt;=FixtureCalc!$R$18,C54+1,""),"")</f>
        <v/>
      </c>
      <c r="D55" s="120" t="str">
        <f>INDEX(StandingsCalc!$C$4:$C$83,MATCH($C55,StandingsCalc!$Q$4:$Q$83,0),1)</f>
        <v/>
      </c>
      <c r="E55" s="120" t="str">
        <f>INDEX(StandingsCalc!$D$4:$D$83,MATCH($C55,StandingsCalc!$Q$4:$Q$83,0),1)</f>
        <v/>
      </c>
      <c r="F55" s="298" t="str">
        <f>IF(ISNUMBER(C55),INDEX(StandingsCalc!$E$4:$E$83,MATCH($C55,StandingsCalc!$Q$4:$Q$83,0),1),"")</f>
        <v/>
      </c>
      <c r="G55" s="298" t="str">
        <f>IF(F55=0,"",IF(ISNUMBER(C55),INDEX(StandingsCalc!$F$4:$F$83,MATCH($C55,StandingsCalc!$Q$4:$Q$83,0),1),""))</f>
        <v/>
      </c>
      <c r="H55" s="298" t="str">
        <f>IF(F55=0,"",IF(ISNUMBER(C55),INDEX(StandingsCalc!$G$4:$G$83,MATCH($C55,StandingsCalc!$Q$4:$Q$83,0),1),""))</f>
        <v/>
      </c>
      <c r="I55" s="298" t="str">
        <f>IF(F55=0,"",IF(ISNUMBER(C55),INDEX(StandingsCalc!$H$4:$H$83,MATCH($C55,StandingsCalc!$Q$4:$Q$83,0),1),""))</f>
        <v/>
      </c>
      <c r="J55" s="296" t="str">
        <f>IF(ISNUMBER(C55),INDEX(StandingsCalc!$I$4:$I$83,MATCH($C55,StandingsCalc!$Q$4:$Q$83,0),1),"")</f>
        <v/>
      </c>
      <c r="K55" s="298" t="str">
        <f>IF(F55=0,"",IF(ISNUMBER(C55),INDEX(StandingsCalc!$J$4:$J$83,MATCH($C55,StandingsCalc!$Q$4:$Q$83,0),1),""))</f>
        <v/>
      </c>
      <c r="L55" s="298" t="str">
        <f>IF(F55=0,"",IF(ISNUMBER(C55),INDEX(StandingsCalc!$K$4:$K$83,MATCH($C55,StandingsCalc!$Q$4:$Q$83,0),1),""))</f>
        <v/>
      </c>
      <c r="M55" s="298" t="str">
        <f>IF(F55=0,"",IF(ISNUMBER(C55),INDEX(StandingsCalc!$L$4:$L$83,MATCH($C55,StandingsCalc!$Q$4:$Q$83,0),1),""))</f>
        <v/>
      </c>
      <c r="N55" s="300" t="str">
        <f>IF(F55=0,"",IF(ISNUMBER(C55),INDEX(StandingsCalc!$M$4:$M$83,MATCH($C55,StandingsCalc!$Q$4:$Q$83,0),1),""))</f>
        <v/>
      </c>
      <c r="O55" s="298" t="str">
        <f>IF(F55=0,"",IF(ISNUMBER(C55),INDEX(StandingsCalc!$N$4:$N$83,MATCH($C55,StandingsCalc!$Q$4:$Q$83,0),1),""))</f>
        <v/>
      </c>
      <c r="P55" s="268"/>
    </row>
    <row r="56" spans="2:16" ht="21.75" customHeight="1" x14ac:dyDescent="0.25">
      <c r="B56" s="267"/>
      <c r="C56" s="120" t="str">
        <f>IFERROR(IF(C55+1&lt;=FixtureCalc!$R$18,C55+1,""),"")</f>
        <v/>
      </c>
      <c r="D56" s="120" t="str">
        <f>INDEX(StandingsCalc!$C$4:$C$83,MATCH($C56,StandingsCalc!$Q$4:$Q$83,0),1)</f>
        <v/>
      </c>
      <c r="E56" s="120" t="str">
        <f>INDEX(StandingsCalc!$D$4:$D$83,MATCH($C56,StandingsCalc!$Q$4:$Q$83,0),1)</f>
        <v/>
      </c>
      <c r="F56" s="298" t="str">
        <f>IF(ISNUMBER(C56),INDEX(StandingsCalc!$E$4:$E$83,MATCH($C56,StandingsCalc!$Q$4:$Q$83,0),1),"")</f>
        <v/>
      </c>
      <c r="G56" s="298" t="str">
        <f>IF(F56=0,"",IF(ISNUMBER(C56),INDEX(StandingsCalc!$F$4:$F$83,MATCH($C56,StandingsCalc!$Q$4:$Q$83,0),1),""))</f>
        <v/>
      </c>
      <c r="H56" s="298" t="str">
        <f>IF(F56=0,"",IF(ISNUMBER(C56),INDEX(StandingsCalc!$G$4:$G$83,MATCH($C56,StandingsCalc!$Q$4:$Q$83,0),1),""))</f>
        <v/>
      </c>
      <c r="I56" s="298" t="str">
        <f>IF(F56=0,"",IF(ISNUMBER(C56),INDEX(StandingsCalc!$H$4:$H$83,MATCH($C56,StandingsCalc!$Q$4:$Q$83,0),1),""))</f>
        <v/>
      </c>
      <c r="J56" s="296" t="str">
        <f>IF(ISNUMBER(C56),INDEX(StandingsCalc!$I$4:$I$83,MATCH($C56,StandingsCalc!$Q$4:$Q$83,0),1),"")</f>
        <v/>
      </c>
      <c r="K56" s="298" t="str">
        <f>IF(F56=0,"",IF(ISNUMBER(C56),INDEX(StandingsCalc!$J$4:$J$83,MATCH($C56,StandingsCalc!$Q$4:$Q$83,0),1),""))</f>
        <v/>
      </c>
      <c r="L56" s="298" t="str">
        <f>IF(F56=0,"",IF(ISNUMBER(C56),INDEX(StandingsCalc!$K$4:$K$83,MATCH($C56,StandingsCalc!$Q$4:$Q$83,0),1),""))</f>
        <v/>
      </c>
      <c r="M56" s="298" t="str">
        <f>IF(F56=0,"",IF(ISNUMBER(C56),INDEX(StandingsCalc!$L$4:$L$83,MATCH($C56,StandingsCalc!$Q$4:$Q$83,0),1),""))</f>
        <v/>
      </c>
      <c r="N56" s="300" t="str">
        <f>IF(F56=0,"",IF(ISNUMBER(C56),INDEX(StandingsCalc!$M$4:$M$83,MATCH($C56,StandingsCalc!$Q$4:$Q$83,0),1),""))</f>
        <v/>
      </c>
      <c r="O56" s="298" t="str">
        <f>IF(F56=0,"",IF(ISNUMBER(C56),INDEX(StandingsCalc!$N$4:$N$83,MATCH($C56,StandingsCalc!$Q$4:$Q$83,0),1),""))</f>
        <v/>
      </c>
      <c r="P56" s="268"/>
    </row>
    <row r="57" spans="2:16" ht="21.75" customHeight="1" x14ac:dyDescent="0.25">
      <c r="B57" s="267"/>
      <c r="C57" s="120" t="str">
        <f>IFERROR(IF(C56+1&lt;=FixtureCalc!$R$18,C56+1,""),"")</f>
        <v/>
      </c>
      <c r="D57" s="120" t="str">
        <f>INDEX(StandingsCalc!$C$4:$C$83,MATCH($C57,StandingsCalc!$Q$4:$Q$83,0),1)</f>
        <v/>
      </c>
      <c r="E57" s="120" t="str">
        <f>INDEX(StandingsCalc!$D$4:$D$83,MATCH($C57,StandingsCalc!$Q$4:$Q$83,0),1)</f>
        <v/>
      </c>
      <c r="F57" s="298" t="str">
        <f>IF(ISNUMBER(C57),INDEX(StandingsCalc!$E$4:$E$83,MATCH($C57,StandingsCalc!$Q$4:$Q$83,0),1),"")</f>
        <v/>
      </c>
      <c r="G57" s="298" t="str">
        <f>IF(F57=0,"",IF(ISNUMBER(C57),INDEX(StandingsCalc!$F$4:$F$83,MATCH($C57,StandingsCalc!$Q$4:$Q$83,0),1),""))</f>
        <v/>
      </c>
      <c r="H57" s="298" t="str">
        <f>IF(F57=0,"",IF(ISNUMBER(C57),INDEX(StandingsCalc!$G$4:$G$83,MATCH($C57,StandingsCalc!$Q$4:$Q$83,0),1),""))</f>
        <v/>
      </c>
      <c r="I57" s="298" t="str">
        <f>IF(F57=0,"",IF(ISNUMBER(C57),INDEX(StandingsCalc!$H$4:$H$83,MATCH($C57,StandingsCalc!$Q$4:$Q$83,0),1),""))</f>
        <v/>
      </c>
      <c r="J57" s="296" t="str">
        <f>IF(ISNUMBER(C57),INDEX(StandingsCalc!$I$4:$I$83,MATCH($C57,StandingsCalc!$Q$4:$Q$83,0),1),"")</f>
        <v/>
      </c>
      <c r="K57" s="298" t="str">
        <f>IF(F57=0,"",IF(ISNUMBER(C57),INDEX(StandingsCalc!$J$4:$J$83,MATCH($C57,StandingsCalc!$Q$4:$Q$83,0),1),""))</f>
        <v/>
      </c>
      <c r="L57" s="298" t="str">
        <f>IF(F57=0,"",IF(ISNUMBER(C57),INDEX(StandingsCalc!$K$4:$K$83,MATCH($C57,StandingsCalc!$Q$4:$Q$83,0),1),""))</f>
        <v/>
      </c>
      <c r="M57" s="298" t="str">
        <f>IF(F57=0,"",IF(ISNUMBER(C57),INDEX(StandingsCalc!$L$4:$L$83,MATCH($C57,StandingsCalc!$Q$4:$Q$83,0),1),""))</f>
        <v/>
      </c>
      <c r="N57" s="300" t="str">
        <f>IF(F57=0,"",IF(ISNUMBER(C57),INDEX(StandingsCalc!$M$4:$M$83,MATCH($C57,StandingsCalc!$Q$4:$Q$83,0),1),""))</f>
        <v/>
      </c>
      <c r="O57" s="298" t="str">
        <f>IF(F57=0,"",IF(ISNUMBER(C57),INDEX(StandingsCalc!$N$4:$N$83,MATCH($C57,StandingsCalc!$Q$4:$Q$83,0),1),""))</f>
        <v/>
      </c>
      <c r="P57" s="268"/>
    </row>
    <row r="58" spans="2:16" ht="21.75" customHeight="1" x14ac:dyDescent="0.25">
      <c r="B58" s="267"/>
      <c r="C58" s="120" t="str">
        <f>IFERROR(IF(C57+1&lt;=FixtureCalc!$R$18,C57+1,""),"")</f>
        <v/>
      </c>
      <c r="D58" s="120" t="str">
        <f>INDEX(StandingsCalc!$C$4:$C$83,MATCH($C58,StandingsCalc!$Q$4:$Q$83,0),1)</f>
        <v/>
      </c>
      <c r="E58" s="120" t="str">
        <f>INDEX(StandingsCalc!$D$4:$D$83,MATCH($C58,StandingsCalc!$Q$4:$Q$83,0),1)</f>
        <v/>
      </c>
      <c r="F58" s="298" t="str">
        <f>IF(ISNUMBER(C58),INDEX(StandingsCalc!$E$4:$E$83,MATCH($C58,StandingsCalc!$Q$4:$Q$83,0),1),"")</f>
        <v/>
      </c>
      <c r="G58" s="298" t="str">
        <f>IF(F58=0,"",IF(ISNUMBER(C58),INDEX(StandingsCalc!$F$4:$F$83,MATCH($C58,StandingsCalc!$Q$4:$Q$83,0),1),""))</f>
        <v/>
      </c>
      <c r="H58" s="298" t="str">
        <f>IF(F58=0,"",IF(ISNUMBER(C58),INDEX(StandingsCalc!$G$4:$G$83,MATCH($C58,StandingsCalc!$Q$4:$Q$83,0),1),""))</f>
        <v/>
      </c>
      <c r="I58" s="298" t="str">
        <f>IF(F58=0,"",IF(ISNUMBER(C58),INDEX(StandingsCalc!$H$4:$H$83,MATCH($C58,StandingsCalc!$Q$4:$Q$83,0),1),""))</f>
        <v/>
      </c>
      <c r="J58" s="296" t="str">
        <f>IF(ISNUMBER(C58),INDEX(StandingsCalc!$I$4:$I$83,MATCH($C58,StandingsCalc!$Q$4:$Q$83,0),1),"")</f>
        <v/>
      </c>
      <c r="K58" s="298" t="str">
        <f>IF(F58=0,"",IF(ISNUMBER(C58),INDEX(StandingsCalc!$J$4:$J$83,MATCH($C58,StandingsCalc!$Q$4:$Q$83,0),1),""))</f>
        <v/>
      </c>
      <c r="L58" s="298" t="str">
        <f>IF(F58=0,"",IF(ISNUMBER(C58),INDEX(StandingsCalc!$K$4:$K$83,MATCH($C58,StandingsCalc!$Q$4:$Q$83,0),1),""))</f>
        <v/>
      </c>
      <c r="M58" s="298" t="str">
        <f>IF(F58=0,"",IF(ISNUMBER(C58),INDEX(StandingsCalc!$L$4:$L$83,MATCH($C58,StandingsCalc!$Q$4:$Q$83,0),1),""))</f>
        <v/>
      </c>
      <c r="N58" s="300" t="str">
        <f>IF(F58=0,"",IF(ISNUMBER(C58),INDEX(StandingsCalc!$M$4:$M$83,MATCH($C58,StandingsCalc!$Q$4:$Q$83,0),1),""))</f>
        <v/>
      </c>
      <c r="O58" s="298" t="str">
        <f>IF(F58=0,"",IF(ISNUMBER(C58),INDEX(StandingsCalc!$N$4:$N$83,MATCH($C58,StandingsCalc!$Q$4:$Q$83,0),1),""))</f>
        <v/>
      </c>
      <c r="P58" s="268"/>
    </row>
    <row r="59" spans="2:16" ht="21.75" customHeight="1" x14ac:dyDescent="0.25">
      <c r="B59" s="267"/>
      <c r="C59" s="120" t="str">
        <f>IFERROR(IF(C58+1&lt;=FixtureCalc!$R$18,C58+1,""),"")</f>
        <v/>
      </c>
      <c r="D59" s="120" t="str">
        <f>INDEX(StandingsCalc!$C$4:$C$83,MATCH($C59,StandingsCalc!$Q$4:$Q$83,0),1)</f>
        <v/>
      </c>
      <c r="E59" s="120" t="str">
        <f>INDEX(StandingsCalc!$D$4:$D$83,MATCH($C59,StandingsCalc!$Q$4:$Q$83,0),1)</f>
        <v/>
      </c>
      <c r="F59" s="298" t="str">
        <f>IF(ISNUMBER(C59),INDEX(StandingsCalc!$E$4:$E$83,MATCH($C59,StandingsCalc!$Q$4:$Q$83,0),1),"")</f>
        <v/>
      </c>
      <c r="G59" s="298" t="str">
        <f>IF(F59=0,"",IF(ISNUMBER(C59),INDEX(StandingsCalc!$F$4:$F$83,MATCH($C59,StandingsCalc!$Q$4:$Q$83,0),1),""))</f>
        <v/>
      </c>
      <c r="H59" s="298" t="str">
        <f>IF(F59=0,"",IF(ISNUMBER(C59),INDEX(StandingsCalc!$G$4:$G$83,MATCH($C59,StandingsCalc!$Q$4:$Q$83,0),1),""))</f>
        <v/>
      </c>
      <c r="I59" s="298" t="str">
        <f>IF(F59=0,"",IF(ISNUMBER(C59),INDEX(StandingsCalc!$H$4:$H$83,MATCH($C59,StandingsCalc!$Q$4:$Q$83,0),1),""))</f>
        <v/>
      </c>
      <c r="J59" s="296" t="str">
        <f>IF(ISNUMBER(C59),INDEX(StandingsCalc!$I$4:$I$83,MATCH($C59,StandingsCalc!$Q$4:$Q$83,0),1),"")</f>
        <v/>
      </c>
      <c r="K59" s="298" t="str">
        <f>IF(F59=0,"",IF(ISNUMBER(C59),INDEX(StandingsCalc!$J$4:$J$83,MATCH($C59,StandingsCalc!$Q$4:$Q$83,0),1),""))</f>
        <v/>
      </c>
      <c r="L59" s="298" t="str">
        <f>IF(F59=0,"",IF(ISNUMBER(C59),INDEX(StandingsCalc!$K$4:$K$83,MATCH($C59,StandingsCalc!$Q$4:$Q$83,0),1),""))</f>
        <v/>
      </c>
      <c r="M59" s="298" t="str">
        <f>IF(F59=0,"",IF(ISNUMBER(C59),INDEX(StandingsCalc!$L$4:$L$83,MATCH($C59,StandingsCalc!$Q$4:$Q$83,0),1),""))</f>
        <v/>
      </c>
      <c r="N59" s="300" t="str">
        <f>IF(F59=0,"",IF(ISNUMBER(C59),INDEX(StandingsCalc!$M$4:$M$83,MATCH($C59,StandingsCalc!$Q$4:$Q$83,0),1),""))</f>
        <v/>
      </c>
      <c r="O59" s="298" t="str">
        <f>IF(F59=0,"",IF(ISNUMBER(C59),INDEX(StandingsCalc!$N$4:$N$83,MATCH($C59,StandingsCalc!$Q$4:$Q$83,0),1),""))</f>
        <v/>
      </c>
      <c r="P59" s="268"/>
    </row>
    <row r="60" spans="2:16" ht="21.75" customHeight="1" x14ac:dyDescent="0.25">
      <c r="B60" s="267"/>
      <c r="C60" s="120" t="str">
        <f>IFERROR(IF(C59+1&lt;=FixtureCalc!$R$18,C59+1,""),"")</f>
        <v/>
      </c>
      <c r="D60" s="120" t="str">
        <f>INDEX(StandingsCalc!$C$4:$C$83,MATCH($C60,StandingsCalc!$Q$4:$Q$83,0),1)</f>
        <v/>
      </c>
      <c r="E60" s="120" t="str">
        <f>INDEX(StandingsCalc!$D$4:$D$83,MATCH($C60,StandingsCalc!$Q$4:$Q$83,0),1)</f>
        <v/>
      </c>
      <c r="F60" s="298" t="str">
        <f>IF(ISNUMBER(C60),INDEX(StandingsCalc!$E$4:$E$83,MATCH($C60,StandingsCalc!$Q$4:$Q$83,0),1),"")</f>
        <v/>
      </c>
      <c r="G60" s="298" t="str">
        <f>IF(F60=0,"",IF(ISNUMBER(C60),INDEX(StandingsCalc!$F$4:$F$83,MATCH($C60,StandingsCalc!$Q$4:$Q$83,0),1),""))</f>
        <v/>
      </c>
      <c r="H60" s="298" t="str">
        <f>IF(F60=0,"",IF(ISNUMBER(C60),INDEX(StandingsCalc!$G$4:$G$83,MATCH($C60,StandingsCalc!$Q$4:$Q$83,0),1),""))</f>
        <v/>
      </c>
      <c r="I60" s="298" t="str">
        <f>IF(F60=0,"",IF(ISNUMBER(C60),INDEX(StandingsCalc!$H$4:$H$83,MATCH($C60,StandingsCalc!$Q$4:$Q$83,0),1),""))</f>
        <v/>
      </c>
      <c r="J60" s="296" t="str">
        <f>IF(ISNUMBER(C60),INDEX(StandingsCalc!$I$4:$I$83,MATCH($C60,StandingsCalc!$Q$4:$Q$83,0),1),"")</f>
        <v/>
      </c>
      <c r="K60" s="298" t="str">
        <f>IF(F60=0,"",IF(ISNUMBER(C60),INDEX(StandingsCalc!$J$4:$J$83,MATCH($C60,StandingsCalc!$Q$4:$Q$83,0),1),""))</f>
        <v/>
      </c>
      <c r="L60" s="298" t="str">
        <f>IF(F60=0,"",IF(ISNUMBER(C60),INDEX(StandingsCalc!$K$4:$K$83,MATCH($C60,StandingsCalc!$Q$4:$Q$83,0),1),""))</f>
        <v/>
      </c>
      <c r="M60" s="298" t="str">
        <f>IF(F60=0,"",IF(ISNUMBER(C60),INDEX(StandingsCalc!$L$4:$L$83,MATCH($C60,StandingsCalc!$Q$4:$Q$83,0),1),""))</f>
        <v/>
      </c>
      <c r="N60" s="300" t="str">
        <f>IF(F60=0,"",IF(ISNUMBER(C60),INDEX(StandingsCalc!$M$4:$M$83,MATCH($C60,StandingsCalc!$Q$4:$Q$83,0),1),""))</f>
        <v/>
      </c>
      <c r="O60" s="298" t="str">
        <f>IF(F60=0,"",IF(ISNUMBER(C60),INDEX(StandingsCalc!$N$4:$N$83,MATCH($C60,StandingsCalc!$Q$4:$Q$83,0),1),""))</f>
        <v/>
      </c>
      <c r="P60" s="268"/>
    </row>
    <row r="61" spans="2:16" ht="21.75" customHeight="1" x14ac:dyDescent="0.25">
      <c r="B61" s="267"/>
      <c r="C61" s="120" t="str">
        <f>IFERROR(IF(C60+1&lt;=FixtureCalc!$R$18,C60+1,""),"")</f>
        <v/>
      </c>
      <c r="D61" s="120" t="str">
        <f>INDEX(StandingsCalc!$C$4:$C$83,MATCH($C61,StandingsCalc!$Q$4:$Q$83,0),1)</f>
        <v/>
      </c>
      <c r="E61" s="120" t="str">
        <f>INDEX(StandingsCalc!$D$4:$D$83,MATCH($C61,StandingsCalc!$Q$4:$Q$83,0),1)</f>
        <v/>
      </c>
      <c r="F61" s="298" t="str">
        <f>IF(ISNUMBER(C61),INDEX(StandingsCalc!$E$4:$E$83,MATCH($C61,StandingsCalc!$Q$4:$Q$83,0),1),"")</f>
        <v/>
      </c>
      <c r="G61" s="298" t="str">
        <f>IF(F61=0,"",IF(ISNUMBER(C61),INDEX(StandingsCalc!$F$4:$F$83,MATCH($C61,StandingsCalc!$Q$4:$Q$83,0),1),""))</f>
        <v/>
      </c>
      <c r="H61" s="298" t="str">
        <f>IF(F61=0,"",IF(ISNUMBER(C61),INDEX(StandingsCalc!$G$4:$G$83,MATCH($C61,StandingsCalc!$Q$4:$Q$83,0),1),""))</f>
        <v/>
      </c>
      <c r="I61" s="298" t="str">
        <f>IF(F61=0,"",IF(ISNUMBER(C61),INDEX(StandingsCalc!$H$4:$H$83,MATCH($C61,StandingsCalc!$Q$4:$Q$83,0),1),""))</f>
        <v/>
      </c>
      <c r="J61" s="296" t="str">
        <f>IF(ISNUMBER(C61),INDEX(StandingsCalc!$I$4:$I$83,MATCH($C61,StandingsCalc!$Q$4:$Q$83,0),1),"")</f>
        <v/>
      </c>
      <c r="K61" s="298" t="str">
        <f>IF(F61=0,"",IF(ISNUMBER(C61),INDEX(StandingsCalc!$J$4:$J$83,MATCH($C61,StandingsCalc!$Q$4:$Q$83,0),1),""))</f>
        <v/>
      </c>
      <c r="L61" s="298" t="str">
        <f>IF(F61=0,"",IF(ISNUMBER(C61),INDEX(StandingsCalc!$K$4:$K$83,MATCH($C61,StandingsCalc!$Q$4:$Q$83,0),1),""))</f>
        <v/>
      </c>
      <c r="M61" s="298" t="str">
        <f>IF(F61=0,"",IF(ISNUMBER(C61),INDEX(StandingsCalc!$L$4:$L$83,MATCH($C61,StandingsCalc!$Q$4:$Q$83,0),1),""))</f>
        <v/>
      </c>
      <c r="N61" s="300" t="str">
        <f>IF(F61=0,"",IF(ISNUMBER(C61),INDEX(StandingsCalc!$M$4:$M$83,MATCH($C61,StandingsCalc!$Q$4:$Q$83,0),1),""))</f>
        <v/>
      </c>
      <c r="O61" s="298" t="str">
        <f>IF(F61=0,"",IF(ISNUMBER(C61),INDEX(StandingsCalc!$N$4:$N$83,MATCH($C61,StandingsCalc!$Q$4:$Q$83,0),1),""))</f>
        <v/>
      </c>
      <c r="P61" s="268"/>
    </row>
    <row r="62" spans="2:16" ht="21.75" customHeight="1" x14ac:dyDescent="0.25">
      <c r="B62" s="267"/>
      <c r="C62" s="120" t="str">
        <f>IFERROR(IF(C61+1&lt;=FixtureCalc!$R$18,C61+1,""),"")</f>
        <v/>
      </c>
      <c r="D62" s="120" t="str">
        <f>INDEX(StandingsCalc!$C$4:$C$83,MATCH($C62,StandingsCalc!$Q$4:$Q$83,0),1)</f>
        <v/>
      </c>
      <c r="E62" s="120" t="str">
        <f>INDEX(StandingsCalc!$D$4:$D$83,MATCH($C62,StandingsCalc!$Q$4:$Q$83,0),1)</f>
        <v/>
      </c>
      <c r="F62" s="298" t="str">
        <f>IF(ISNUMBER(C62),INDEX(StandingsCalc!$E$4:$E$83,MATCH($C62,StandingsCalc!$Q$4:$Q$83,0),1),"")</f>
        <v/>
      </c>
      <c r="G62" s="298" t="str">
        <f>IF(F62=0,"",IF(ISNUMBER(C62),INDEX(StandingsCalc!$F$4:$F$83,MATCH($C62,StandingsCalc!$Q$4:$Q$83,0),1),""))</f>
        <v/>
      </c>
      <c r="H62" s="298" t="str">
        <f>IF(F62=0,"",IF(ISNUMBER(C62),INDEX(StandingsCalc!$G$4:$G$83,MATCH($C62,StandingsCalc!$Q$4:$Q$83,0),1),""))</f>
        <v/>
      </c>
      <c r="I62" s="298" t="str">
        <f>IF(F62=0,"",IF(ISNUMBER(C62),INDEX(StandingsCalc!$H$4:$H$83,MATCH($C62,StandingsCalc!$Q$4:$Q$83,0),1),""))</f>
        <v/>
      </c>
      <c r="J62" s="296" t="str">
        <f>IF(ISNUMBER(C62),INDEX(StandingsCalc!$I$4:$I$83,MATCH($C62,StandingsCalc!$Q$4:$Q$83,0),1),"")</f>
        <v/>
      </c>
      <c r="K62" s="298" t="str">
        <f>IF(F62=0,"",IF(ISNUMBER(C62),INDEX(StandingsCalc!$J$4:$J$83,MATCH($C62,StandingsCalc!$Q$4:$Q$83,0),1),""))</f>
        <v/>
      </c>
      <c r="L62" s="298" t="str">
        <f>IF(F62=0,"",IF(ISNUMBER(C62),INDEX(StandingsCalc!$K$4:$K$83,MATCH($C62,StandingsCalc!$Q$4:$Q$83,0),1),""))</f>
        <v/>
      </c>
      <c r="M62" s="298" t="str">
        <f>IF(F62=0,"",IF(ISNUMBER(C62),INDEX(StandingsCalc!$L$4:$L$83,MATCH($C62,StandingsCalc!$Q$4:$Q$83,0),1),""))</f>
        <v/>
      </c>
      <c r="N62" s="300" t="str">
        <f>IF(F62=0,"",IF(ISNUMBER(C62),INDEX(StandingsCalc!$M$4:$M$83,MATCH($C62,StandingsCalc!$Q$4:$Q$83,0),1),""))</f>
        <v/>
      </c>
      <c r="O62" s="298" t="str">
        <f>IF(F62=0,"",IF(ISNUMBER(C62),INDEX(StandingsCalc!$N$4:$N$83,MATCH($C62,StandingsCalc!$Q$4:$Q$83,0),1),""))</f>
        <v/>
      </c>
      <c r="P62" s="268"/>
    </row>
    <row r="63" spans="2:16" ht="21.75" customHeight="1" x14ac:dyDescent="0.25">
      <c r="B63" s="267"/>
      <c r="C63" s="120" t="str">
        <f>IFERROR(IF(C62+1&lt;=FixtureCalc!$R$18,C62+1,""),"")</f>
        <v/>
      </c>
      <c r="D63" s="120" t="str">
        <f>INDEX(StandingsCalc!$C$4:$C$83,MATCH($C63,StandingsCalc!$Q$4:$Q$83,0),1)</f>
        <v/>
      </c>
      <c r="E63" s="120" t="str">
        <f>INDEX(StandingsCalc!$D$4:$D$83,MATCH($C63,StandingsCalc!$Q$4:$Q$83,0),1)</f>
        <v/>
      </c>
      <c r="F63" s="298" t="str">
        <f>IF(ISNUMBER(C63),INDEX(StandingsCalc!$E$4:$E$83,MATCH($C63,StandingsCalc!$Q$4:$Q$83,0),1),"")</f>
        <v/>
      </c>
      <c r="G63" s="298" t="str">
        <f>IF(F63=0,"",IF(ISNUMBER(C63),INDEX(StandingsCalc!$F$4:$F$83,MATCH($C63,StandingsCalc!$Q$4:$Q$83,0),1),""))</f>
        <v/>
      </c>
      <c r="H63" s="298" t="str">
        <f>IF(F63=0,"",IF(ISNUMBER(C63),INDEX(StandingsCalc!$G$4:$G$83,MATCH($C63,StandingsCalc!$Q$4:$Q$83,0),1),""))</f>
        <v/>
      </c>
      <c r="I63" s="298" t="str">
        <f>IF(F63=0,"",IF(ISNUMBER(C63),INDEX(StandingsCalc!$H$4:$H$83,MATCH($C63,StandingsCalc!$Q$4:$Q$83,0),1),""))</f>
        <v/>
      </c>
      <c r="J63" s="296" t="str">
        <f>IF(ISNUMBER(C63),INDEX(StandingsCalc!$I$4:$I$83,MATCH($C63,StandingsCalc!$Q$4:$Q$83,0),1),"")</f>
        <v/>
      </c>
      <c r="K63" s="298" t="str">
        <f>IF(F63=0,"",IF(ISNUMBER(C63),INDEX(StandingsCalc!$J$4:$J$83,MATCH($C63,StandingsCalc!$Q$4:$Q$83,0),1),""))</f>
        <v/>
      </c>
      <c r="L63" s="298" t="str">
        <f>IF(F63=0,"",IF(ISNUMBER(C63),INDEX(StandingsCalc!$K$4:$K$83,MATCH($C63,StandingsCalc!$Q$4:$Q$83,0),1),""))</f>
        <v/>
      </c>
      <c r="M63" s="298" t="str">
        <f>IF(F63=0,"",IF(ISNUMBER(C63),INDEX(StandingsCalc!$L$4:$L$83,MATCH($C63,StandingsCalc!$Q$4:$Q$83,0),1),""))</f>
        <v/>
      </c>
      <c r="N63" s="300" t="str">
        <f>IF(F63=0,"",IF(ISNUMBER(C63),INDEX(StandingsCalc!$M$4:$M$83,MATCH($C63,StandingsCalc!$Q$4:$Q$83,0),1),""))</f>
        <v/>
      </c>
      <c r="O63" s="298" t="str">
        <f>IF(F63=0,"",IF(ISNUMBER(C63),INDEX(StandingsCalc!$N$4:$N$83,MATCH($C63,StandingsCalc!$Q$4:$Q$83,0),1),""))</f>
        <v/>
      </c>
      <c r="P63" s="268"/>
    </row>
    <row r="64" spans="2:16" ht="21.75" customHeight="1" x14ac:dyDescent="0.25">
      <c r="B64" s="267"/>
      <c r="C64" s="120" t="str">
        <f>IFERROR(IF(C63+1&lt;=FixtureCalc!$R$18,C63+1,""),"")</f>
        <v/>
      </c>
      <c r="D64" s="120" t="str">
        <f>INDEX(StandingsCalc!$C$4:$C$83,MATCH($C64,StandingsCalc!$Q$4:$Q$83,0),1)</f>
        <v/>
      </c>
      <c r="E64" s="120" t="str">
        <f>INDEX(StandingsCalc!$D$4:$D$83,MATCH($C64,StandingsCalc!$Q$4:$Q$83,0),1)</f>
        <v/>
      </c>
      <c r="F64" s="298" t="str">
        <f>IF(ISNUMBER(C64),INDEX(StandingsCalc!$E$4:$E$83,MATCH($C64,StandingsCalc!$Q$4:$Q$83,0),1),"")</f>
        <v/>
      </c>
      <c r="G64" s="298" t="str">
        <f>IF(F64=0,"",IF(ISNUMBER(C64),INDEX(StandingsCalc!$F$4:$F$83,MATCH($C64,StandingsCalc!$Q$4:$Q$83,0),1),""))</f>
        <v/>
      </c>
      <c r="H64" s="298" t="str">
        <f>IF(F64=0,"",IF(ISNUMBER(C64),INDEX(StandingsCalc!$G$4:$G$83,MATCH($C64,StandingsCalc!$Q$4:$Q$83,0),1),""))</f>
        <v/>
      </c>
      <c r="I64" s="298" t="str">
        <f>IF(F64=0,"",IF(ISNUMBER(C64),INDEX(StandingsCalc!$H$4:$H$83,MATCH($C64,StandingsCalc!$Q$4:$Q$83,0),1),""))</f>
        <v/>
      </c>
      <c r="J64" s="296" t="str">
        <f>IF(ISNUMBER(C64),INDEX(StandingsCalc!$I$4:$I$83,MATCH($C64,StandingsCalc!$Q$4:$Q$83,0),1),"")</f>
        <v/>
      </c>
      <c r="K64" s="298" t="str">
        <f>IF(F64=0,"",IF(ISNUMBER(C64),INDEX(StandingsCalc!$J$4:$J$83,MATCH($C64,StandingsCalc!$Q$4:$Q$83,0),1),""))</f>
        <v/>
      </c>
      <c r="L64" s="298" t="str">
        <f>IF(F64=0,"",IF(ISNUMBER(C64),INDEX(StandingsCalc!$K$4:$K$83,MATCH($C64,StandingsCalc!$Q$4:$Q$83,0),1),""))</f>
        <v/>
      </c>
      <c r="M64" s="298" t="str">
        <f>IF(F64=0,"",IF(ISNUMBER(C64),INDEX(StandingsCalc!$L$4:$L$83,MATCH($C64,StandingsCalc!$Q$4:$Q$83,0),1),""))</f>
        <v/>
      </c>
      <c r="N64" s="300" t="str">
        <f>IF(F64=0,"",IF(ISNUMBER(C64),INDEX(StandingsCalc!$M$4:$M$83,MATCH($C64,StandingsCalc!$Q$4:$Q$83,0),1),""))</f>
        <v/>
      </c>
      <c r="O64" s="298" t="str">
        <f>IF(F64=0,"",IF(ISNUMBER(C64),INDEX(StandingsCalc!$N$4:$N$83,MATCH($C64,StandingsCalc!$Q$4:$Q$83,0),1),""))</f>
        <v/>
      </c>
      <c r="P64" s="268"/>
    </row>
    <row r="65" spans="2:16" ht="21.75" customHeight="1" x14ac:dyDescent="0.25">
      <c r="B65" s="267"/>
      <c r="C65" s="120" t="str">
        <f>IFERROR(IF(C64+1&lt;=FixtureCalc!$R$18,C64+1,""),"")</f>
        <v/>
      </c>
      <c r="D65" s="120" t="str">
        <f>INDEX(StandingsCalc!$C$4:$C$83,MATCH($C65,StandingsCalc!$Q$4:$Q$83,0),1)</f>
        <v/>
      </c>
      <c r="E65" s="120" t="str">
        <f>INDEX(StandingsCalc!$D$4:$D$83,MATCH($C65,StandingsCalc!$Q$4:$Q$83,0),1)</f>
        <v/>
      </c>
      <c r="F65" s="298" t="str">
        <f>IF(ISNUMBER(C65),INDEX(StandingsCalc!$E$4:$E$83,MATCH($C65,StandingsCalc!$Q$4:$Q$83,0),1),"")</f>
        <v/>
      </c>
      <c r="G65" s="298" t="str">
        <f>IF(F65=0,"",IF(ISNUMBER(C65),INDEX(StandingsCalc!$F$4:$F$83,MATCH($C65,StandingsCalc!$Q$4:$Q$83,0),1),""))</f>
        <v/>
      </c>
      <c r="H65" s="298" t="str">
        <f>IF(F65=0,"",IF(ISNUMBER(C65),INDEX(StandingsCalc!$G$4:$G$83,MATCH($C65,StandingsCalc!$Q$4:$Q$83,0),1),""))</f>
        <v/>
      </c>
      <c r="I65" s="298" t="str">
        <f>IF(F65=0,"",IF(ISNUMBER(C65),INDEX(StandingsCalc!$H$4:$H$83,MATCH($C65,StandingsCalc!$Q$4:$Q$83,0),1),""))</f>
        <v/>
      </c>
      <c r="J65" s="296" t="str">
        <f>IF(ISNUMBER(C65),INDEX(StandingsCalc!$I$4:$I$83,MATCH($C65,StandingsCalc!$Q$4:$Q$83,0),1),"")</f>
        <v/>
      </c>
      <c r="K65" s="298" t="str">
        <f>IF(F65=0,"",IF(ISNUMBER(C65),INDEX(StandingsCalc!$J$4:$J$83,MATCH($C65,StandingsCalc!$Q$4:$Q$83,0),1),""))</f>
        <v/>
      </c>
      <c r="L65" s="298" t="str">
        <f>IF(F65=0,"",IF(ISNUMBER(C65),INDEX(StandingsCalc!$K$4:$K$83,MATCH($C65,StandingsCalc!$Q$4:$Q$83,0),1),""))</f>
        <v/>
      </c>
      <c r="M65" s="298" t="str">
        <f>IF(F65=0,"",IF(ISNUMBER(C65),INDEX(StandingsCalc!$L$4:$L$83,MATCH($C65,StandingsCalc!$Q$4:$Q$83,0),1),""))</f>
        <v/>
      </c>
      <c r="N65" s="300" t="str">
        <f>IF(F65=0,"",IF(ISNUMBER(C65),INDEX(StandingsCalc!$M$4:$M$83,MATCH($C65,StandingsCalc!$Q$4:$Q$83,0),1),""))</f>
        <v/>
      </c>
      <c r="O65" s="298" t="str">
        <f>IF(F65=0,"",IF(ISNUMBER(C65),INDEX(StandingsCalc!$N$4:$N$83,MATCH($C65,StandingsCalc!$Q$4:$Q$83,0),1),""))</f>
        <v/>
      </c>
      <c r="P65" s="268"/>
    </row>
    <row r="66" spans="2:16" ht="21.75" customHeight="1" x14ac:dyDescent="0.25">
      <c r="B66" s="267"/>
      <c r="C66" s="120" t="str">
        <f>IFERROR(IF(C65+1&lt;=FixtureCalc!$R$18,C65+1,""),"")</f>
        <v/>
      </c>
      <c r="D66" s="120" t="str">
        <f>INDEX(StandingsCalc!$C$4:$C$83,MATCH($C66,StandingsCalc!$Q$4:$Q$83,0),1)</f>
        <v/>
      </c>
      <c r="E66" s="120" t="str">
        <f>INDEX(StandingsCalc!$D$4:$D$83,MATCH($C66,StandingsCalc!$Q$4:$Q$83,0),1)</f>
        <v/>
      </c>
      <c r="F66" s="298" t="str">
        <f>IF(ISNUMBER(C66),INDEX(StandingsCalc!$E$4:$E$83,MATCH($C66,StandingsCalc!$Q$4:$Q$83,0),1),"")</f>
        <v/>
      </c>
      <c r="G66" s="298" t="str">
        <f>IF(F66=0,"",IF(ISNUMBER(C66),INDEX(StandingsCalc!$F$4:$F$83,MATCH($C66,StandingsCalc!$Q$4:$Q$83,0),1),""))</f>
        <v/>
      </c>
      <c r="H66" s="298" t="str">
        <f>IF(F66=0,"",IF(ISNUMBER(C66),INDEX(StandingsCalc!$G$4:$G$83,MATCH($C66,StandingsCalc!$Q$4:$Q$83,0),1),""))</f>
        <v/>
      </c>
      <c r="I66" s="298" t="str">
        <f>IF(F66=0,"",IF(ISNUMBER(C66),INDEX(StandingsCalc!$H$4:$H$83,MATCH($C66,StandingsCalc!$Q$4:$Q$83,0),1),""))</f>
        <v/>
      </c>
      <c r="J66" s="296" t="str">
        <f>IF(ISNUMBER(C66),INDEX(StandingsCalc!$I$4:$I$83,MATCH($C66,StandingsCalc!$Q$4:$Q$83,0),1),"")</f>
        <v/>
      </c>
      <c r="K66" s="298" t="str">
        <f>IF(F66=0,"",IF(ISNUMBER(C66),INDEX(StandingsCalc!$J$4:$J$83,MATCH($C66,StandingsCalc!$Q$4:$Q$83,0),1),""))</f>
        <v/>
      </c>
      <c r="L66" s="298" t="str">
        <f>IF(F66=0,"",IF(ISNUMBER(C66),INDEX(StandingsCalc!$K$4:$K$83,MATCH($C66,StandingsCalc!$Q$4:$Q$83,0),1),""))</f>
        <v/>
      </c>
      <c r="M66" s="298" t="str">
        <f>IF(F66=0,"",IF(ISNUMBER(C66),INDEX(StandingsCalc!$L$4:$L$83,MATCH($C66,StandingsCalc!$Q$4:$Q$83,0),1),""))</f>
        <v/>
      </c>
      <c r="N66" s="300" t="str">
        <f>IF(F66=0,"",IF(ISNUMBER(C66),INDEX(StandingsCalc!$M$4:$M$83,MATCH($C66,StandingsCalc!$Q$4:$Q$83,0),1),""))</f>
        <v/>
      </c>
      <c r="O66" s="298" t="str">
        <f>IF(F66=0,"",IF(ISNUMBER(C66),INDEX(StandingsCalc!$N$4:$N$83,MATCH($C66,StandingsCalc!$Q$4:$Q$83,0),1),""))</f>
        <v/>
      </c>
      <c r="P66" s="268"/>
    </row>
    <row r="67" spans="2:16" ht="21.75" customHeight="1" x14ac:dyDescent="0.25">
      <c r="B67" s="267"/>
      <c r="C67" s="120" t="str">
        <f>IFERROR(IF(C66+1&lt;=FixtureCalc!$R$18,C66+1,""),"")</f>
        <v/>
      </c>
      <c r="D67" s="120" t="str">
        <f>INDEX(StandingsCalc!$C$4:$C$83,MATCH($C67,StandingsCalc!$Q$4:$Q$83,0),1)</f>
        <v/>
      </c>
      <c r="E67" s="120" t="str">
        <f>INDEX(StandingsCalc!$D$4:$D$83,MATCH($C67,StandingsCalc!$Q$4:$Q$83,0),1)</f>
        <v/>
      </c>
      <c r="F67" s="298" t="str">
        <f>IF(ISNUMBER(C67),INDEX(StandingsCalc!$E$4:$E$83,MATCH($C67,StandingsCalc!$Q$4:$Q$83,0),1),"")</f>
        <v/>
      </c>
      <c r="G67" s="298" t="str">
        <f>IF(F67=0,"",IF(ISNUMBER(C67),INDEX(StandingsCalc!$F$4:$F$83,MATCH($C67,StandingsCalc!$Q$4:$Q$83,0),1),""))</f>
        <v/>
      </c>
      <c r="H67" s="298" t="str">
        <f>IF(F67=0,"",IF(ISNUMBER(C67),INDEX(StandingsCalc!$G$4:$G$83,MATCH($C67,StandingsCalc!$Q$4:$Q$83,0),1),""))</f>
        <v/>
      </c>
      <c r="I67" s="298" t="str">
        <f>IF(F67=0,"",IF(ISNUMBER(C67),INDEX(StandingsCalc!$H$4:$H$83,MATCH($C67,StandingsCalc!$Q$4:$Q$83,0),1),""))</f>
        <v/>
      </c>
      <c r="J67" s="296" t="str">
        <f>IF(ISNUMBER(C67),INDEX(StandingsCalc!$I$4:$I$83,MATCH($C67,StandingsCalc!$Q$4:$Q$83,0),1),"")</f>
        <v/>
      </c>
      <c r="K67" s="298" t="str">
        <f>IF(F67=0,"",IF(ISNUMBER(C67),INDEX(StandingsCalc!$J$4:$J$83,MATCH($C67,StandingsCalc!$Q$4:$Q$83,0),1),""))</f>
        <v/>
      </c>
      <c r="L67" s="298" t="str">
        <f>IF(F67=0,"",IF(ISNUMBER(C67),INDEX(StandingsCalc!$K$4:$K$83,MATCH($C67,StandingsCalc!$Q$4:$Q$83,0),1),""))</f>
        <v/>
      </c>
      <c r="M67" s="298" t="str">
        <f>IF(F67=0,"",IF(ISNUMBER(C67),INDEX(StandingsCalc!$L$4:$L$83,MATCH($C67,StandingsCalc!$Q$4:$Q$83,0),1),""))</f>
        <v/>
      </c>
      <c r="N67" s="300" t="str">
        <f>IF(F67=0,"",IF(ISNUMBER(C67),INDEX(StandingsCalc!$M$4:$M$83,MATCH($C67,StandingsCalc!$Q$4:$Q$83,0),1),""))</f>
        <v/>
      </c>
      <c r="O67" s="298" t="str">
        <f>IF(F67=0,"",IF(ISNUMBER(C67),INDEX(StandingsCalc!$N$4:$N$83,MATCH($C67,StandingsCalc!$Q$4:$Q$83,0),1),""))</f>
        <v/>
      </c>
      <c r="P67" s="268"/>
    </row>
    <row r="68" spans="2:16" ht="21.75" customHeight="1" x14ac:dyDescent="0.25">
      <c r="B68" s="267"/>
      <c r="C68" s="120" t="str">
        <f>IFERROR(IF(C67+1&lt;=FixtureCalc!$R$18,C67+1,""),"")</f>
        <v/>
      </c>
      <c r="D68" s="120" t="str">
        <f>INDEX(StandingsCalc!$C$4:$C$83,MATCH($C68,StandingsCalc!$Q$4:$Q$83,0),1)</f>
        <v/>
      </c>
      <c r="E68" s="120" t="str">
        <f>INDEX(StandingsCalc!$D$4:$D$83,MATCH($C68,StandingsCalc!$Q$4:$Q$83,0),1)</f>
        <v/>
      </c>
      <c r="F68" s="298" t="str">
        <f>IF(ISNUMBER(C68),INDEX(StandingsCalc!$E$4:$E$83,MATCH($C68,StandingsCalc!$Q$4:$Q$83,0),1),"")</f>
        <v/>
      </c>
      <c r="G68" s="298" t="str">
        <f>IF(F68=0,"",IF(ISNUMBER(C68),INDEX(StandingsCalc!$F$4:$F$83,MATCH($C68,StandingsCalc!$Q$4:$Q$83,0),1),""))</f>
        <v/>
      </c>
      <c r="H68" s="298" t="str">
        <f>IF(F68=0,"",IF(ISNUMBER(C68),INDEX(StandingsCalc!$G$4:$G$83,MATCH($C68,StandingsCalc!$Q$4:$Q$83,0),1),""))</f>
        <v/>
      </c>
      <c r="I68" s="298" t="str">
        <f>IF(F68=0,"",IF(ISNUMBER(C68),INDEX(StandingsCalc!$H$4:$H$83,MATCH($C68,StandingsCalc!$Q$4:$Q$83,0),1),""))</f>
        <v/>
      </c>
      <c r="J68" s="296" t="str">
        <f>IF(ISNUMBER(C68),INDEX(StandingsCalc!$I$4:$I$83,MATCH($C68,StandingsCalc!$Q$4:$Q$83,0),1),"")</f>
        <v/>
      </c>
      <c r="K68" s="298" t="str">
        <f>IF(F68=0,"",IF(ISNUMBER(C68),INDEX(StandingsCalc!$J$4:$J$83,MATCH($C68,StandingsCalc!$Q$4:$Q$83,0),1),""))</f>
        <v/>
      </c>
      <c r="L68" s="298" t="str">
        <f>IF(F68=0,"",IF(ISNUMBER(C68),INDEX(StandingsCalc!$K$4:$K$83,MATCH($C68,StandingsCalc!$Q$4:$Q$83,0),1),""))</f>
        <v/>
      </c>
      <c r="M68" s="298" t="str">
        <f>IF(F68=0,"",IF(ISNUMBER(C68),INDEX(StandingsCalc!$L$4:$L$83,MATCH($C68,StandingsCalc!$Q$4:$Q$83,0),1),""))</f>
        <v/>
      </c>
      <c r="N68" s="300" t="str">
        <f>IF(F68=0,"",IF(ISNUMBER(C68),INDEX(StandingsCalc!$M$4:$M$83,MATCH($C68,StandingsCalc!$Q$4:$Q$83,0),1),""))</f>
        <v/>
      </c>
      <c r="O68" s="298" t="str">
        <f>IF(F68=0,"",IF(ISNUMBER(C68),INDEX(StandingsCalc!$N$4:$N$83,MATCH($C68,StandingsCalc!$Q$4:$Q$83,0),1),""))</f>
        <v/>
      </c>
      <c r="P68" s="268"/>
    </row>
    <row r="69" spans="2:16" ht="21.75" customHeight="1" x14ac:dyDescent="0.25">
      <c r="B69" s="267"/>
      <c r="C69" s="120" t="str">
        <f>IFERROR(IF(C68+1&lt;=FixtureCalc!$R$18,C68+1,""),"")</f>
        <v/>
      </c>
      <c r="D69" s="120" t="str">
        <f>INDEX(StandingsCalc!$C$4:$C$83,MATCH($C69,StandingsCalc!$Q$4:$Q$83,0),1)</f>
        <v/>
      </c>
      <c r="E69" s="120" t="str">
        <f>INDEX(StandingsCalc!$D$4:$D$83,MATCH($C69,StandingsCalc!$Q$4:$Q$83,0),1)</f>
        <v/>
      </c>
      <c r="F69" s="298" t="str">
        <f>IF(ISNUMBER(C69),INDEX(StandingsCalc!$E$4:$E$83,MATCH($C69,StandingsCalc!$Q$4:$Q$83,0),1),"")</f>
        <v/>
      </c>
      <c r="G69" s="298" t="str">
        <f>IF(F69=0,"",IF(ISNUMBER(C69),INDEX(StandingsCalc!$F$4:$F$83,MATCH($C69,StandingsCalc!$Q$4:$Q$83,0),1),""))</f>
        <v/>
      </c>
      <c r="H69" s="298" t="str">
        <f>IF(F69=0,"",IF(ISNUMBER(C69),INDEX(StandingsCalc!$G$4:$G$83,MATCH($C69,StandingsCalc!$Q$4:$Q$83,0),1),""))</f>
        <v/>
      </c>
      <c r="I69" s="298" t="str">
        <f>IF(F69=0,"",IF(ISNUMBER(C69),INDEX(StandingsCalc!$H$4:$H$83,MATCH($C69,StandingsCalc!$Q$4:$Q$83,0),1),""))</f>
        <v/>
      </c>
      <c r="J69" s="296" t="str">
        <f>IF(ISNUMBER(C69),INDEX(StandingsCalc!$I$4:$I$83,MATCH($C69,StandingsCalc!$Q$4:$Q$83,0),1),"")</f>
        <v/>
      </c>
      <c r="K69" s="298" t="str">
        <f>IF(F69=0,"",IF(ISNUMBER(C69),INDEX(StandingsCalc!$J$4:$J$83,MATCH($C69,StandingsCalc!$Q$4:$Q$83,0),1),""))</f>
        <v/>
      </c>
      <c r="L69" s="298" t="str">
        <f>IF(F69=0,"",IF(ISNUMBER(C69),INDEX(StandingsCalc!$K$4:$K$83,MATCH($C69,StandingsCalc!$Q$4:$Q$83,0),1),""))</f>
        <v/>
      </c>
      <c r="M69" s="298" t="str">
        <f>IF(F69=0,"",IF(ISNUMBER(C69),INDEX(StandingsCalc!$L$4:$L$83,MATCH($C69,StandingsCalc!$Q$4:$Q$83,0),1),""))</f>
        <v/>
      </c>
      <c r="N69" s="300" t="str">
        <f>IF(F69=0,"",IF(ISNUMBER(C69),INDEX(StandingsCalc!$M$4:$M$83,MATCH($C69,StandingsCalc!$Q$4:$Q$83,0),1),""))</f>
        <v/>
      </c>
      <c r="O69" s="298" t="str">
        <f>IF(F69=0,"",IF(ISNUMBER(C69),INDEX(StandingsCalc!$N$4:$N$83,MATCH($C69,StandingsCalc!$Q$4:$Q$83,0),1),""))</f>
        <v/>
      </c>
      <c r="P69" s="268"/>
    </row>
    <row r="70" spans="2:16" ht="21.75" customHeight="1" x14ac:dyDescent="0.25">
      <c r="B70" s="267"/>
      <c r="C70" s="120" t="str">
        <f>IFERROR(IF(C69+1&lt;=FixtureCalc!$R$18,C69+1,""),"")</f>
        <v/>
      </c>
      <c r="D70" s="120" t="str">
        <f>INDEX(StandingsCalc!$C$4:$C$83,MATCH($C70,StandingsCalc!$Q$4:$Q$83,0),1)</f>
        <v/>
      </c>
      <c r="E70" s="120" t="str">
        <f>INDEX(StandingsCalc!$D$4:$D$83,MATCH($C70,StandingsCalc!$Q$4:$Q$83,0),1)</f>
        <v/>
      </c>
      <c r="F70" s="298" t="str">
        <f>IF(ISNUMBER(C70),INDEX(StandingsCalc!$E$4:$E$83,MATCH($C70,StandingsCalc!$Q$4:$Q$83,0),1),"")</f>
        <v/>
      </c>
      <c r="G70" s="298" t="str">
        <f>IF(F70=0,"",IF(ISNUMBER(C70),INDEX(StandingsCalc!$F$4:$F$83,MATCH($C70,StandingsCalc!$Q$4:$Q$83,0),1),""))</f>
        <v/>
      </c>
      <c r="H70" s="298" t="str">
        <f>IF(F70=0,"",IF(ISNUMBER(C70),INDEX(StandingsCalc!$G$4:$G$83,MATCH($C70,StandingsCalc!$Q$4:$Q$83,0),1),""))</f>
        <v/>
      </c>
      <c r="I70" s="298" t="str">
        <f>IF(F70=0,"",IF(ISNUMBER(C70),INDEX(StandingsCalc!$H$4:$H$83,MATCH($C70,StandingsCalc!$Q$4:$Q$83,0),1),""))</f>
        <v/>
      </c>
      <c r="J70" s="296" t="str">
        <f>IF(ISNUMBER(C70),INDEX(StandingsCalc!$I$4:$I$83,MATCH($C70,StandingsCalc!$Q$4:$Q$83,0),1),"")</f>
        <v/>
      </c>
      <c r="K70" s="298" t="str">
        <f>IF(F70=0,"",IF(ISNUMBER(C70),INDEX(StandingsCalc!$J$4:$J$83,MATCH($C70,StandingsCalc!$Q$4:$Q$83,0),1),""))</f>
        <v/>
      </c>
      <c r="L70" s="298" t="str">
        <f>IF(F70=0,"",IF(ISNUMBER(C70),INDEX(StandingsCalc!$K$4:$K$83,MATCH($C70,StandingsCalc!$Q$4:$Q$83,0),1),""))</f>
        <v/>
      </c>
      <c r="M70" s="298" t="str">
        <f>IF(F70=0,"",IF(ISNUMBER(C70),INDEX(StandingsCalc!$L$4:$L$83,MATCH($C70,StandingsCalc!$Q$4:$Q$83,0),1),""))</f>
        <v/>
      </c>
      <c r="N70" s="300" t="str">
        <f>IF(F70=0,"",IF(ISNUMBER(C70),INDEX(StandingsCalc!$M$4:$M$83,MATCH($C70,StandingsCalc!$Q$4:$Q$83,0),1),""))</f>
        <v/>
      </c>
      <c r="O70" s="298" t="str">
        <f>IF(F70=0,"",IF(ISNUMBER(C70),INDEX(StandingsCalc!$N$4:$N$83,MATCH($C70,StandingsCalc!$Q$4:$Q$83,0),1),""))</f>
        <v/>
      </c>
      <c r="P70" s="268"/>
    </row>
    <row r="71" spans="2:16" ht="21.75" customHeight="1" x14ac:dyDescent="0.25">
      <c r="B71" s="267"/>
      <c r="C71" s="120" t="str">
        <f>IFERROR(IF(C70+1&lt;=FixtureCalc!$R$18,C70+1,""),"")</f>
        <v/>
      </c>
      <c r="D71" s="120" t="str">
        <f>INDEX(StandingsCalc!$C$4:$C$83,MATCH($C71,StandingsCalc!$Q$4:$Q$83,0),1)</f>
        <v/>
      </c>
      <c r="E71" s="120" t="str">
        <f>INDEX(StandingsCalc!$D$4:$D$83,MATCH($C71,StandingsCalc!$Q$4:$Q$83,0),1)</f>
        <v/>
      </c>
      <c r="F71" s="298" t="str">
        <f>IF(ISNUMBER(C71),INDEX(StandingsCalc!$E$4:$E$83,MATCH($C71,StandingsCalc!$Q$4:$Q$83,0),1),"")</f>
        <v/>
      </c>
      <c r="G71" s="298" t="str">
        <f>IF(F71=0,"",IF(ISNUMBER(C71),INDEX(StandingsCalc!$F$4:$F$83,MATCH($C71,StandingsCalc!$Q$4:$Q$83,0),1),""))</f>
        <v/>
      </c>
      <c r="H71" s="298" t="str">
        <f>IF(F71=0,"",IF(ISNUMBER(C71),INDEX(StandingsCalc!$G$4:$G$83,MATCH($C71,StandingsCalc!$Q$4:$Q$83,0),1),""))</f>
        <v/>
      </c>
      <c r="I71" s="298" t="str">
        <f>IF(F71=0,"",IF(ISNUMBER(C71),INDEX(StandingsCalc!$H$4:$H$83,MATCH($C71,StandingsCalc!$Q$4:$Q$83,0),1),""))</f>
        <v/>
      </c>
      <c r="J71" s="296" t="str">
        <f>IF(ISNUMBER(C71),INDEX(StandingsCalc!$I$4:$I$83,MATCH($C71,StandingsCalc!$Q$4:$Q$83,0),1),"")</f>
        <v/>
      </c>
      <c r="K71" s="298" t="str">
        <f>IF(F71=0,"",IF(ISNUMBER(C71),INDEX(StandingsCalc!$J$4:$J$83,MATCH($C71,StandingsCalc!$Q$4:$Q$83,0),1),""))</f>
        <v/>
      </c>
      <c r="L71" s="298" t="str">
        <f>IF(F71=0,"",IF(ISNUMBER(C71),INDEX(StandingsCalc!$K$4:$K$83,MATCH($C71,StandingsCalc!$Q$4:$Q$83,0),1),""))</f>
        <v/>
      </c>
      <c r="M71" s="298" t="str">
        <f>IF(F71=0,"",IF(ISNUMBER(C71),INDEX(StandingsCalc!$L$4:$L$83,MATCH($C71,StandingsCalc!$Q$4:$Q$83,0),1),""))</f>
        <v/>
      </c>
      <c r="N71" s="300" t="str">
        <f>IF(F71=0,"",IF(ISNUMBER(C71),INDEX(StandingsCalc!$M$4:$M$83,MATCH($C71,StandingsCalc!$Q$4:$Q$83,0),1),""))</f>
        <v/>
      </c>
      <c r="O71" s="298" t="str">
        <f>IF(F71=0,"",IF(ISNUMBER(C71),INDEX(StandingsCalc!$N$4:$N$83,MATCH($C71,StandingsCalc!$Q$4:$Q$83,0),1),""))</f>
        <v/>
      </c>
      <c r="P71" s="268"/>
    </row>
    <row r="72" spans="2:16" ht="21.75" customHeight="1" x14ac:dyDescent="0.25">
      <c r="B72" s="267"/>
      <c r="C72" s="120" t="str">
        <f>IFERROR(IF(C71+1&lt;=FixtureCalc!$R$18,C71+1,""),"")</f>
        <v/>
      </c>
      <c r="D72" s="120" t="str">
        <f>INDEX(StandingsCalc!$C$4:$C$83,MATCH($C72,StandingsCalc!$Q$4:$Q$83,0),1)</f>
        <v/>
      </c>
      <c r="E72" s="120" t="str">
        <f>INDEX(StandingsCalc!$D$4:$D$83,MATCH($C72,StandingsCalc!$Q$4:$Q$83,0),1)</f>
        <v/>
      </c>
      <c r="F72" s="298" t="str">
        <f>IF(ISNUMBER(C72),INDEX(StandingsCalc!$E$4:$E$83,MATCH($C72,StandingsCalc!$Q$4:$Q$83,0),1),"")</f>
        <v/>
      </c>
      <c r="G72" s="298" t="str">
        <f>IF(F72=0,"",IF(ISNUMBER(C72),INDEX(StandingsCalc!$F$4:$F$83,MATCH($C72,StandingsCalc!$Q$4:$Q$83,0),1),""))</f>
        <v/>
      </c>
      <c r="H72" s="298" t="str">
        <f>IF(F72=0,"",IF(ISNUMBER(C72),INDEX(StandingsCalc!$G$4:$G$83,MATCH($C72,StandingsCalc!$Q$4:$Q$83,0),1),""))</f>
        <v/>
      </c>
      <c r="I72" s="298" t="str">
        <f>IF(F72=0,"",IF(ISNUMBER(C72),INDEX(StandingsCalc!$H$4:$H$83,MATCH($C72,StandingsCalc!$Q$4:$Q$83,0),1),""))</f>
        <v/>
      </c>
      <c r="J72" s="296" t="str">
        <f>IF(ISNUMBER(C72),INDEX(StandingsCalc!$I$4:$I$83,MATCH($C72,StandingsCalc!$Q$4:$Q$83,0),1),"")</f>
        <v/>
      </c>
      <c r="K72" s="298" t="str">
        <f>IF(F72=0,"",IF(ISNUMBER(C72),INDEX(StandingsCalc!$J$4:$J$83,MATCH($C72,StandingsCalc!$Q$4:$Q$83,0),1),""))</f>
        <v/>
      </c>
      <c r="L72" s="298" t="str">
        <f>IF(F72=0,"",IF(ISNUMBER(C72),INDEX(StandingsCalc!$K$4:$K$83,MATCH($C72,StandingsCalc!$Q$4:$Q$83,0),1),""))</f>
        <v/>
      </c>
      <c r="M72" s="298" t="str">
        <f>IF(F72=0,"",IF(ISNUMBER(C72),INDEX(StandingsCalc!$L$4:$L$83,MATCH($C72,StandingsCalc!$Q$4:$Q$83,0),1),""))</f>
        <v/>
      </c>
      <c r="N72" s="300" t="str">
        <f>IF(F72=0,"",IF(ISNUMBER(C72),INDEX(StandingsCalc!$M$4:$M$83,MATCH($C72,StandingsCalc!$Q$4:$Q$83,0),1),""))</f>
        <v/>
      </c>
      <c r="O72" s="298" t="str">
        <f>IF(F72=0,"",IF(ISNUMBER(C72),INDEX(StandingsCalc!$N$4:$N$83,MATCH($C72,StandingsCalc!$Q$4:$Q$83,0),1),""))</f>
        <v/>
      </c>
      <c r="P72" s="268"/>
    </row>
    <row r="73" spans="2:16" ht="21.75" customHeight="1" x14ac:dyDescent="0.25">
      <c r="B73" s="267"/>
      <c r="C73" s="120" t="str">
        <f>IFERROR(IF(C72+1&lt;=FixtureCalc!$R$18,C72+1,""),"")</f>
        <v/>
      </c>
      <c r="D73" s="120" t="str">
        <f>INDEX(StandingsCalc!$C$4:$C$83,MATCH($C73,StandingsCalc!$Q$4:$Q$83,0),1)</f>
        <v/>
      </c>
      <c r="E73" s="120" t="str">
        <f>INDEX(StandingsCalc!$D$4:$D$83,MATCH($C73,StandingsCalc!$Q$4:$Q$83,0),1)</f>
        <v/>
      </c>
      <c r="F73" s="298" t="str">
        <f>IF(ISNUMBER(C73),INDEX(StandingsCalc!$E$4:$E$83,MATCH($C73,StandingsCalc!$Q$4:$Q$83,0),1),"")</f>
        <v/>
      </c>
      <c r="G73" s="298" t="str">
        <f>IF(F73=0,"",IF(ISNUMBER(C73),INDEX(StandingsCalc!$F$4:$F$83,MATCH($C73,StandingsCalc!$Q$4:$Q$83,0),1),""))</f>
        <v/>
      </c>
      <c r="H73" s="298" t="str">
        <f>IF(F73=0,"",IF(ISNUMBER(C73),INDEX(StandingsCalc!$G$4:$G$83,MATCH($C73,StandingsCalc!$Q$4:$Q$83,0),1),""))</f>
        <v/>
      </c>
      <c r="I73" s="298" t="str">
        <f>IF(F73=0,"",IF(ISNUMBER(C73),INDEX(StandingsCalc!$H$4:$H$83,MATCH($C73,StandingsCalc!$Q$4:$Q$83,0),1),""))</f>
        <v/>
      </c>
      <c r="J73" s="296" t="str">
        <f>IF(ISNUMBER(C73),INDEX(StandingsCalc!$I$4:$I$83,MATCH($C73,StandingsCalc!$Q$4:$Q$83,0),1),"")</f>
        <v/>
      </c>
      <c r="K73" s="298" t="str">
        <f>IF(F73=0,"",IF(ISNUMBER(C73),INDEX(StandingsCalc!$J$4:$J$83,MATCH($C73,StandingsCalc!$Q$4:$Q$83,0),1),""))</f>
        <v/>
      </c>
      <c r="L73" s="298" t="str">
        <f>IF(F73=0,"",IF(ISNUMBER(C73),INDEX(StandingsCalc!$K$4:$K$83,MATCH($C73,StandingsCalc!$Q$4:$Q$83,0),1),""))</f>
        <v/>
      </c>
      <c r="M73" s="298" t="str">
        <f>IF(F73=0,"",IF(ISNUMBER(C73),INDEX(StandingsCalc!$L$4:$L$83,MATCH($C73,StandingsCalc!$Q$4:$Q$83,0),1),""))</f>
        <v/>
      </c>
      <c r="N73" s="300" t="str">
        <f>IF(F73=0,"",IF(ISNUMBER(C73),INDEX(StandingsCalc!$M$4:$M$83,MATCH($C73,StandingsCalc!$Q$4:$Q$83,0),1),""))</f>
        <v/>
      </c>
      <c r="O73" s="298" t="str">
        <f>IF(F73=0,"",IF(ISNUMBER(C73),INDEX(StandingsCalc!$N$4:$N$83,MATCH($C73,StandingsCalc!$Q$4:$Q$83,0),1),""))</f>
        <v/>
      </c>
      <c r="P73" s="268"/>
    </row>
    <row r="74" spans="2:16" ht="21.75" customHeight="1" x14ac:dyDescent="0.25">
      <c r="B74" s="267"/>
      <c r="C74" s="120" t="str">
        <f>IFERROR(IF(C73+1&lt;=FixtureCalc!$R$18,C73+1,""),"")</f>
        <v/>
      </c>
      <c r="D74" s="120" t="str">
        <f>INDEX(StandingsCalc!$C$4:$C$83,MATCH($C74,StandingsCalc!$Q$4:$Q$83,0),1)</f>
        <v/>
      </c>
      <c r="E74" s="120" t="str">
        <f>INDEX(StandingsCalc!$D$4:$D$83,MATCH($C74,StandingsCalc!$Q$4:$Q$83,0),1)</f>
        <v/>
      </c>
      <c r="F74" s="298" t="str">
        <f>IF(ISNUMBER(C74),INDEX(StandingsCalc!$E$4:$E$83,MATCH($C74,StandingsCalc!$Q$4:$Q$83,0),1),"")</f>
        <v/>
      </c>
      <c r="G74" s="298" t="str">
        <f>IF(F74=0,"",IF(ISNUMBER(C74),INDEX(StandingsCalc!$F$4:$F$83,MATCH($C74,StandingsCalc!$Q$4:$Q$83,0),1),""))</f>
        <v/>
      </c>
      <c r="H74" s="298" t="str">
        <f>IF(F74=0,"",IF(ISNUMBER(C74),INDEX(StandingsCalc!$G$4:$G$83,MATCH($C74,StandingsCalc!$Q$4:$Q$83,0),1),""))</f>
        <v/>
      </c>
      <c r="I74" s="298" t="str">
        <f>IF(F74=0,"",IF(ISNUMBER(C74),INDEX(StandingsCalc!$H$4:$H$83,MATCH($C74,StandingsCalc!$Q$4:$Q$83,0),1),""))</f>
        <v/>
      </c>
      <c r="J74" s="296" t="str">
        <f>IF(ISNUMBER(C74),INDEX(StandingsCalc!$I$4:$I$83,MATCH($C74,StandingsCalc!$Q$4:$Q$83,0),1),"")</f>
        <v/>
      </c>
      <c r="K74" s="298" t="str">
        <f>IF(F74=0,"",IF(ISNUMBER(C74),INDEX(StandingsCalc!$J$4:$J$83,MATCH($C74,StandingsCalc!$Q$4:$Q$83,0),1),""))</f>
        <v/>
      </c>
      <c r="L74" s="298" t="str">
        <f>IF(F74=0,"",IF(ISNUMBER(C74),INDEX(StandingsCalc!$K$4:$K$83,MATCH($C74,StandingsCalc!$Q$4:$Q$83,0),1),""))</f>
        <v/>
      </c>
      <c r="M74" s="298" t="str">
        <f>IF(F74=0,"",IF(ISNUMBER(C74),INDEX(StandingsCalc!$L$4:$L$83,MATCH($C74,StandingsCalc!$Q$4:$Q$83,0),1),""))</f>
        <v/>
      </c>
      <c r="N74" s="300" t="str">
        <f>IF(F74=0,"",IF(ISNUMBER(C74),INDEX(StandingsCalc!$M$4:$M$83,MATCH($C74,StandingsCalc!$Q$4:$Q$83,0),1),""))</f>
        <v/>
      </c>
      <c r="O74" s="298" t="str">
        <f>IF(F74=0,"",IF(ISNUMBER(C74),INDEX(StandingsCalc!$N$4:$N$83,MATCH($C74,StandingsCalc!$Q$4:$Q$83,0),1),""))</f>
        <v/>
      </c>
      <c r="P74" s="268"/>
    </row>
    <row r="75" spans="2:16" ht="21.75" customHeight="1" x14ac:dyDescent="0.25">
      <c r="B75" s="267"/>
      <c r="C75" s="120" t="str">
        <f>IFERROR(IF(C74+1&lt;=FixtureCalc!$R$18,C74+1,""),"")</f>
        <v/>
      </c>
      <c r="D75" s="120" t="str">
        <f>INDEX(StandingsCalc!$C$4:$C$83,MATCH($C75,StandingsCalc!$Q$4:$Q$83,0),1)</f>
        <v/>
      </c>
      <c r="E75" s="120" t="str">
        <f>INDEX(StandingsCalc!$D$4:$D$83,MATCH($C75,StandingsCalc!$Q$4:$Q$83,0),1)</f>
        <v/>
      </c>
      <c r="F75" s="298" t="str">
        <f>IF(ISNUMBER(C75),INDEX(StandingsCalc!$E$4:$E$83,MATCH($C75,StandingsCalc!$Q$4:$Q$83,0),1),"")</f>
        <v/>
      </c>
      <c r="G75" s="298" t="str">
        <f>IF(F75=0,"",IF(ISNUMBER(C75),INDEX(StandingsCalc!$F$4:$F$83,MATCH($C75,StandingsCalc!$Q$4:$Q$83,0),1),""))</f>
        <v/>
      </c>
      <c r="H75" s="298" t="str">
        <f>IF(F75=0,"",IF(ISNUMBER(C75),INDEX(StandingsCalc!$G$4:$G$83,MATCH($C75,StandingsCalc!$Q$4:$Q$83,0),1),""))</f>
        <v/>
      </c>
      <c r="I75" s="298" t="str">
        <f>IF(F75=0,"",IF(ISNUMBER(C75),INDEX(StandingsCalc!$H$4:$H$83,MATCH($C75,StandingsCalc!$Q$4:$Q$83,0),1),""))</f>
        <v/>
      </c>
      <c r="J75" s="296" t="str">
        <f>IF(ISNUMBER(C75),INDEX(StandingsCalc!$I$4:$I$83,MATCH($C75,StandingsCalc!$Q$4:$Q$83,0),1),"")</f>
        <v/>
      </c>
      <c r="K75" s="298" t="str">
        <f>IF(F75=0,"",IF(ISNUMBER(C75),INDEX(StandingsCalc!$J$4:$J$83,MATCH($C75,StandingsCalc!$Q$4:$Q$83,0),1),""))</f>
        <v/>
      </c>
      <c r="L75" s="298" t="str">
        <f>IF(F75=0,"",IF(ISNUMBER(C75),INDEX(StandingsCalc!$K$4:$K$83,MATCH($C75,StandingsCalc!$Q$4:$Q$83,0),1),""))</f>
        <v/>
      </c>
      <c r="M75" s="298" t="str">
        <f>IF(F75=0,"",IF(ISNUMBER(C75),INDEX(StandingsCalc!$L$4:$L$83,MATCH($C75,StandingsCalc!$Q$4:$Q$83,0),1),""))</f>
        <v/>
      </c>
      <c r="N75" s="300" t="str">
        <f>IF(F75=0,"",IF(ISNUMBER(C75),INDEX(StandingsCalc!$M$4:$M$83,MATCH($C75,StandingsCalc!$Q$4:$Q$83,0),1),""))</f>
        <v/>
      </c>
      <c r="O75" s="298" t="str">
        <f>IF(F75=0,"",IF(ISNUMBER(C75),INDEX(StandingsCalc!$N$4:$N$83,MATCH($C75,StandingsCalc!$Q$4:$Q$83,0),1),""))</f>
        <v/>
      </c>
      <c r="P75" s="268"/>
    </row>
    <row r="76" spans="2:16" ht="21.75" customHeight="1" x14ac:dyDescent="0.25">
      <c r="B76" s="267"/>
      <c r="C76" s="120" t="str">
        <f>IFERROR(IF(C75+1&lt;=FixtureCalc!$R$18,C75+1,""),"")</f>
        <v/>
      </c>
      <c r="D76" s="120" t="str">
        <f>INDEX(StandingsCalc!$C$4:$C$83,MATCH($C76,StandingsCalc!$Q$4:$Q$83,0),1)</f>
        <v/>
      </c>
      <c r="E76" s="120" t="str">
        <f>INDEX(StandingsCalc!$D$4:$D$83,MATCH($C76,StandingsCalc!$Q$4:$Q$83,0),1)</f>
        <v/>
      </c>
      <c r="F76" s="298" t="str">
        <f>IF(ISNUMBER(C76),INDEX(StandingsCalc!$E$4:$E$83,MATCH($C76,StandingsCalc!$Q$4:$Q$83,0),1),"")</f>
        <v/>
      </c>
      <c r="G76" s="298" t="str">
        <f>IF(F76=0,"",IF(ISNUMBER(C76),INDEX(StandingsCalc!$F$4:$F$83,MATCH($C76,StandingsCalc!$Q$4:$Q$83,0),1),""))</f>
        <v/>
      </c>
      <c r="H76" s="298" t="str">
        <f>IF(F76=0,"",IF(ISNUMBER(C76),INDEX(StandingsCalc!$G$4:$G$83,MATCH($C76,StandingsCalc!$Q$4:$Q$83,0),1),""))</f>
        <v/>
      </c>
      <c r="I76" s="298" t="str">
        <f>IF(F76=0,"",IF(ISNUMBER(C76),INDEX(StandingsCalc!$H$4:$H$83,MATCH($C76,StandingsCalc!$Q$4:$Q$83,0),1),""))</f>
        <v/>
      </c>
      <c r="J76" s="296" t="str">
        <f>IF(ISNUMBER(C76),INDEX(StandingsCalc!$I$4:$I$83,MATCH($C76,StandingsCalc!$Q$4:$Q$83,0),1),"")</f>
        <v/>
      </c>
      <c r="K76" s="298" t="str">
        <f>IF(F76=0,"",IF(ISNUMBER(C76),INDEX(StandingsCalc!$J$4:$J$83,MATCH($C76,StandingsCalc!$Q$4:$Q$83,0),1),""))</f>
        <v/>
      </c>
      <c r="L76" s="298" t="str">
        <f>IF(F76=0,"",IF(ISNUMBER(C76),INDEX(StandingsCalc!$K$4:$K$83,MATCH($C76,StandingsCalc!$Q$4:$Q$83,0),1),""))</f>
        <v/>
      </c>
      <c r="M76" s="298" t="str">
        <f>IF(F76=0,"",IF(ISNUMBER(C76),INDEX(StandingsCalc!$L$4:$L$83,MATCH($C76,StandingsCalc!$Q$4:$Q$83,0),1),""))</f>
        <v/>
      </c>
      <c r="N76" s="300" t="str">
        <f>IF(F76=0,"",IF(ISNUMBER(C76),INDEX(StandingsCalc!$M$4:$M$83,MATCH($C76,StandingsCalc!$Q$4:$Q$83,0),1),""))</f>
        <v/>
      </c>
      <c r="O76" s="298" t="str">
        <f>IF(F76=0,"",IF(ISNUMBER(C76),INDEX(StandingsCalc!$N$4:$N$83,MATCH($C76,StandingsCalc!$Q$4:$Q$83,0),1),""))</f>
        <v/>
      </c>
      <c r="P76" s="268"/>
    </row>
    <row r="77" spans="2:16" ht="21.75" customHeight="1" x14ac:dyDescent="0.25">
      <c r="B77" s="267"/>
      <c r="C77" s="120" t="str">
        <f>IFERROR(IF(C76+1&lt;=FixtureCalc!$R$18,C76+1,""),"")</f>
        <v/>
      </c>
      <c r="D77" s="120" t="str">
        <f>INDEX(StandingsCalc!$C$4:$C$83,MATCH($C77,StandingsCalc!$Q$4:$Q$83,0),1)</f>
        <v/>
      </c>
      <c r="E77" s="120" t="str">
        <f>INDEX(StandingsCalc!$D$4:$D$83,MATCH($C77,StandingsCalc!$Q$4:$Q$83,0),1)</f>
        <v/>
      </c>
      <c r="F77" s="298" t="str">
        <f>IF(ISNUMBER(C77),INDEX(StandingsCalc!$E$4:$E$83,MATCH($C77,StandingsCalc!$Q$4:$Q$83,0),1),"")</f>
        <v/>
      </c>
      <c r="G77" s="298" t="str">
        <f>IF(F77=0,"",IF(ISNUMBER(C77),INDEX(StandingsCalc!$F$4:$F$83,MATCH($C77,StandingsCalc!$Q$4:$Q$83,0),1),""))</f>
        <v/>
      </c>
      <c r="H77" s="298" t="str">
        <f>IF(F77=0,"",IF(ISNUMBER(C77),INDEX(StandingsCalc!$G$4:$G$83,MATCH($C77,StandingsCalc!$Q$4:$Q$83,0),1),""))</f>
        <v/>
      </c>
      <c r="I77" s="298" t="str">
        <f>IF(F77=0,"",IF(ISNUMBER(C77),INDEX(StandingsCalc!$H$4:$H$83,MATCH($C77,StandingsCalc!$Q$4:$Q$83,0),1),""))</f>
        <v/>
      </c>
      <c r="J77" s="296" t="str">
        <f>IF(ISNUMBER(C77),INDEX(StandingsCalc!$I$4:$I$83,MATCH($C77,StandingsCalc!$Q$4:$Q$83,0),1),"")</f>
        <v/>
      </c>
      <c r="K77" s="298" t="str">
        <f>IF(F77=0,"",IF(ISNUMBER(C77),INDEX(StandingsCalc!$J$4:$J$83,MATCH($C77,StandingsCalc!$Q$4:$Q$83,0),1),""))</f>
        <v/>
      </c>
      <c r="L77" s="298" t="str">
        <f>IF(F77=0,"",IF(ISNUMBER(C77),INDEX(StandingsCalc!$K$4:$K$83,MATCH($C77,StandingsCalc!$Q$4:$Q$83,0),1),""))</f>
        <v/>
      </c>
      <c r="M77" s="298" t="str">
        <f>IF(F77=0,"",IF(ISNUMBER(C77),INDEX(StandingsCalc!$L$4:$L$83,MATCH($C77,StandingsCalc!$Q$4:$Q$83,0),1),""))</f>
        <v/>
      </c>
      <c r="N77" s="300" t="str">
        <f>IF(F77=0,"",IF(ISNUMBER(C77),INDEX(StandingsCalc!$M$4:$M$83,MATCH($C77,StandingsCalc!$Q$4:$Q$83,0),1),""))</f>
        <v/>
      </c>
      <c r="O77" s="298" t="str">
        <f>IF(F77=0,"",IF(ISNUMBER(C77),INDEX(StandingsCalc!$N$4:$N$83,MATCH($C77,StandingsCalc!$Q$4:$Q$83,0),1),""))</f>
        <v/>
      </c>
      <c r="P77" s="268"/>
    </row>
    <row r="78" spans="2:16" ht="21.75" customHeight="1" x14ac:dyDescent="0.25">
      <c r="B78" s="267"/>
      <c r="C78" s="120" t="str">
        <f>IFERROR(IF(C77+1&lt;=FixtureCalc!$R$18,C77+1,""),"")</f>
        <v/>
      </c>
      <c r="D78" s="120" t="str">
        <f>INDEX(StandingsCalc!$C$4:$C$83,MATCH($C78,StandingsCalc!$Q$4:$Q$83,0),1)</f>
        <v/>
      </c>
      <c r="E78" s="120" t="str">
        <f>INDEX(StandingsCalc!$D$4:$D$83,MATCH($C78,StandingsCalc!$Q$4:$Q$83,0),1)</f>
        <v/>
      </c>
      <c r="F78" s="298" t="str">
        <f>IF(ISNUMBER(C78),INDEX(StandingsCalc!$E$4:$E$83,MATCH($C78,StandingsCalc!$Q$4:$Q$83,0),1),"")</f>
        <v/>
      </c>
      <c r="G78" s="298" t="str">
        <f>IF(F78=0,"",IF(ISNUMBER(C78),INDEX(StandingsCalc!$F$4:$F$83,MATCH($C78,StandingsCalc!$Q$4:$Q$83,0),1),""))</f>
        <v/>
      </c>
      <c r="H78" s="298" t="str">
        <f>IF(F78=0,"",IF(ISNUMBER(C78),INDEX(StandingsCalc!$G$4:$G$83,MATCH($C78,StandingsCalc!$Q$4:$Q$83,0),1),""))</f>
        <v/>
      </c>
      <c r="I78" s="298" t="str">
        <f>IF(F78=0,"",IF(ISNUMBER(C78),INDEX(StandingsCalc!$H$4:$H$83,MATCH($C78,StandingsCalc!$Q$4:$Q$83,0),1),""))</f>
        <v/>
      </c>
      <c r="J78" s="296" t="str">
        <f>IF(ISNUMBER(C78),INDEX(StandingsCalc!$I$4:$I$83,MATCH($C78,StandingsCalc!$Q$4:$Q$83,0),1),"")</f>
        <v/>
      </c>
      <c r="K78" s="298" t="str">
        <f>IF(F78=0,"",IF(ISNUMBER(C78),INDEX(StandingsCalc!$J$4:$J$83,MATCH($C78,StandingsCalc!$Q$4:$Q$83,0),1),""))</f>
        <v/>
      </c>
      <c r="L78" s="298" t="str">
        <f>IF(F78=0,"",IF(ISNUMBER(C78),INDEX(StandingsCalc!$K$4:$K$83,MATCH($C78,StandingsCalc!$Q$4:$Q$83,0),1),""))</f>
        <v/>
      </c>
      <c r="M78" s="298" t="str">
        <f>IF(F78=0,"",IF(ISNUMBER(C78),INDEX(StandingsCalc!$L$4:$L$83,MATCH($C78,StandingsCalc!$Q$4:$Q$83,0),1),""))</f>
        <v/>
      </c>
      <c r="N78" s="300" t="str">
        <f>IF(F78=0,"",IF(ISNUMBER(C78),INDEX(StandingsCalc!$M$4:$M$83,MATCH($C78,StandingsCalc!$Q$4:$Q$83,0),1),""))</f>
        <v/>
      </c>
      <c r="O78" s="298" t="str">
        <f>IF(F78=0,"",IF(ISNUMBER(C78),INDEX(StandingsCalc!$N$4:$N$83,MATCH($C78,StandingsCalc!$Q$4:$Q$83,0),1),""))</f>
        <v/>
      </c>
      <c r="P78" s="268"/>
    </row>
    <row r="79" spans="2:16" ht="21.75" customHeight="1" x14ac:dyDescent="0.25">
      <c r="B79" s="267"/>
      <c r="C79" s="120" t="str">
        <f>IFERROR(IF(C78+1&lt;=FixtureCalc!$R$18,C78+1,""),"")</f>
        <v/>
      </c>
      <c r="D79" s="120" t="str">
        <f>INDEX(StandingsCalc!$C$4:$C$83,MATCH($C79,StandingsCalc!$Q$4:$Q$83,0),1)</f>
        <v/>
      </c>
      <c r="E79" s="120" t="str">
        <f>INDEX(StandingsCalc!$D$4:$D$83,MATCH($C79,StandingsCalc!$Q$4:$Q$83,0),1)</f>
        <v/>
      </c>
      <c r="F79" s="298" t="str">
        <f>IF(ISNUMBER(C79),INDEX(StandingsCalc!$E$4:$E$83,MATCH($C79,StandingsCalc!$Q$4:$Q$83,0),1),"")</f>
        <v/>
      </c>
      <c r="G79" s="298" t="str">
        <f>IF(F79=0,"",IF(ISNUMBER(C79),INDEX(StandingsCalc!$F$4:$F$83,MATCH($C79,StandingsCalc!$Q$4:$Q$83,0),1),""))</f>
        <v/>
      </c>
      <c r="H79" s="298" t="str">
        <f>IF(F79=0,"",IF(ISNUMBER(C79),INDEX(StandingsCalc!$G$4:$G$83,MATCH($C79,StandingsCalc!$Q$4:$Q$83,0),1),""))</f>
        <v/>
      </c>
      <c r="I79" s="298" t="str">
        <f>IF(F79=0,"",IF(ISNUMBER(C79),INDEX(StandingsCalc!$H$4:$H$83,MATCH($C79,StandingsCalc!$Q$4:$Q$83,0),1),""))</f>
        <v/>
      </c>
      <c r="J79" s="296" t="str">
        <f>IF(ISNUMBER(C79),INDEX(StandingsCalc!$I$4:$I$83,MATCH($C79,StandingsCalc!$Q$4:$Q$83,0),1),"")</f>
        <v/>
      </c>
      <c r="K79" s="298" t="str">
        <f>IF(F79=0,"",IF(ISNUMBER(C79),INDEX(StandingsCalc!$J$4:$J$83,MATCH($C79,StandingsCalc!$Q$4:$Q$83,0),1),""))</f>
        <v/>
      </c>
      <c r="L79" s="298" t="str">
        <f>IF(F79=0,"",IF(ISNUMBER(C79),INDEX(StandingsCalc!$K$4:$K$83,MATCH($C79,StandingsCalc!$Q$4:$Q$83,0),1),""))</f>
        <v/>
      </c>
      <c r="M79" s="298" t="str">
        <f>IF(F79=0,"",IF(ISNUMBER(C79),INDEX(StandingsCalc!$L$4:$L$83,MATCH($C79,StandingsCalc!$Q$4:$Q$83,0),1),""))</f>
        <v/>
      </c>
      <c r="N79" s="300" t="str">
        <f>IF(F79=0,"",IF(ISNUMBER(C79),INDEX(StandingsCalc!$M$4:$M$83,MATCH($C79,StandingsCalc!$Q$4:$Q$83,0),1),""))</f>
        <v/>
      </c>
      <c r="O79" s="298" t="str">
        <f>IF(F79=0,"",IF(ISNUMBER(C79),INDEX(StandingsCalc!$N$4:$N$83,MATCH($C79,StandingsCalc!$Q$4:$Q$83,0),1),""))</f>
        <v/>
      </c>
      <c r="P79" s="268"/>
    </row>
    <row r="80" spans="2:16" ht="21.75" customHeight="1" x14ac:dyDescent="0.25">
      <c r="B80" s="267"/>
      <c r="C80" s="120" t="str">
        <f>IFERROR(IF(C79+1&lt;=FixtureCalc!$R$18,C79+1,""),"")</f>
        <v/>
      </c>
      <c r="D80" s="120" t="str">
        <f>INDEX(StandingsCalc!$C$4:$C$83,MATCH($C80,StandingsCalc!$Q$4:$Q$83,0),1)</f>
        <v/>
      </c>
      <c r="E80" s="120" t="str">
        <f>INDEX(StandingsCalc!$D$4:$D$83,MATCH($C80,StandingsCalc!$Q$4:$Q$83,0),1)</f>
        <v/>
      </c>
      <c r="F80" s="298" t="str">
        <f>IF(ISNUMBER(C80),INDEX(StandingsCalc!$E$4:$E$83,MATCH($C80,StandingsCalc!$Q$4:$Q$83,0),1),"")</f>
        <v/>
      </c>
      <c r="G80" s="298" t="str">
        <f>IF(F80=0,"",IF(ISNUMBER(C80),INDEX(StandingsCalc!$F$4:$F$83,MATCH($C80,StandingsCalc!$Q$4:$Q$83,0),1),""))</f>
        <v/>
      </c>
      <c r="H80" s="298" t="str">
        <f>IF(F80=0,"",IF(ISNUMBER(C80),INDEX(StandingsCalc!$G$4:$G$83,MATCH($C80,StandingsCalc!$Q$4:$Q$83,0),1),""))</f>
        <v/>
      </c>
      <c r="I80" s="298" t="str">
        <f>IF(F80=0,"",IF(ISNUMBER(C80),INDEX(StandingsCalc!$H$4:$H$83,MATCH($C80,StandingsCalc!$Q$4:$Q$83,0),1),""))</f>
        <v/>
      </c>
      <c r="J80" s="296" t="str">
        <f>IF(ISNUMBER(C80),INDEX(StandingsCalc!$I$4:$I$83,MATCH($C80,StandingsCalc!$Q$4:$Q$83,0),1),"")</f>
        <v/>
      </c>
      <c r="K80" s="298" t="str">
        <f>IF(F80=0,"",IF(ISNUMBER(C80),INDEX(StandingsCalc!$J$4:$J$83,MATCH($C80,StandingsCalc!$Q$4:$Q$83,0),1),""))</f>
        <v/>
      </c>
      <c r="L80" s="298" t="str">
        <f>IF(F80=0,"",IF(ISNUMBER(C80),INDEX(StandingsCalc!$K$4:$K$83,MATCH($C80,StandingsCalc!$Q$4:$Q$83,0),1),""))</f>
        <v/>
      </c>
      <c r="M80" s="298" t="str">
        <f>IF(F80=0,"",IF(ISNUMBER(C80),INDEX(StandingsCalc!$L$4:$L$83,MATCH($C80,StandingsCalc!$Q$4:$Q$83,0),1),""))</f>
        <v/>
      </c>
      <c r="N80" s="300" t="str">
        <f>IF(F80=0,"",IF(ISNUMBER(C80),INDEX(StandingsCalc!$M$4:$M$83,MATCH($C80,StandingsCalc!$Q$4:$Q$83,0),1),""))</f>
        <v/>
      </c>
      <c r="O80" s="298" t="str">
        <f>IF(F80=0,"",IF(ISNUMBER(C80),INDEX(StandingsCalc!$N$4:$N$83,MATCH($C80,StandingsCalc!$Q$4:$Q$83,0),1),""))</f>
        <v/>
      </c>
      <c r="P80" s="268"/>
    </row>
    <row r="81" spans="2:16" ht="21.75" customHeight="1" x14ac:dyDescent="0.25">
      <c r="B81" s="267"/>
      <c r="C81" s="120" t="str">
        <f>IFERROR(IF(C80+1&lt;=FixtureCalc!$R$18,C80+1,""),"")</f>
        <v/>
      </c>
      <c r="D81" s="120" t="str">
        <f>INDEX(StandingsCalc!$C$4:$C$83,MATCH($C81,StandingsCalc!$Q$4:$Q$83,0),1)</f>
        <v/>
      </c>
      <c r="E81" s="120" t="str">
        <f>INDEX(StandingsCalc!$D$4:$D$83,MATCH($C81,StandingsCalc!$Q$4:$Q$83,0),1)</f>
        <v/>
      </c>
      <c r="F81" s="298" t="str">
        <f>IF(ISNUMBER(C81),INDEX(StandingsCalc!$E$4:$E$83,MATCH($C81,StandingsCalc!$Q$4:$Q$83,0),1),"")</f>
        <v/>
      </c>
      <c r="G81" s="298" t="str">
        <f>IF(F81=0,"",IF(ISNUMBER(C81),INDEX(StandingsCalc!$F$4:$F$83,MATCH($C81,StandingsCalc!$Q$4:$Q$83,0),1),""))</f>
        <v/>
      </c>
      <c r="H81" s="298" t="str">
        <f>IF(F81=0,"",IF(ISNUMBER(C81),INDEX(StandingsCalc!$G$4:$G$83,MATCH($C81,StandingsCalc!$Q$4:$Q$83,0),1),""))</f>
        <v/>
      </c>
      <c r="I81" s="298" t="str">
        <f>IF(F81=0,"",IF(ISNUMBER(C81),INDEX(StandingsCalc!$H$4:$H$83,MATCH($C81,StandingsCalc!$Q$4:$Q$83,0),1),""))</f>
        <v/>
      </c>
      <c r="J81" s="296" t="str">
        <f>IF(ISNUMBER(C81),INDEX(StandingsCalc!$I$4:$I$83,MATCH($C81,StandingsCalc!$Q$4:$Q$83,0),1),"")</f>
        <v/>
      </c>
      <c r="K81" s="298" t="str">
        <f>IF(F81=0,"",IF(ISNUMBER(C81),INDEX(StandingsCalc!$J$4:$J$83,MATCH($C81,StandingsCalc!$Q$4:$Q$83,0),1),""))</f>
        <v/>
      </c>
      <c r="L81" s="298" t="str">
        <f>IF(F81=0,"",IF(ISNUMBER(C81),INDEX(StandingsCalc!$K$4:$K$83,MATCH($C81,StandingsCalc!$Q$4:$Q$83,0),1),""))</f>
        <v/>
      </c>
      <c r="M81" s="298" t="str">
        <f>IF(F81=0,"",IF(ISNUMBER(C81),INDEX(StandingsCalc!$L$4:$L$83,MATCH($C81,StandingsCalc!$Q$4:$Q$83,0),1),""))</f>
        <v/>
      </c>
      <c r="N81" s="300" t="str">
        <f>IF(F81=0,"",IF(ISNUMBER(C81),INDEX(StandingsCalc!$M$4:$M$83,MATCH($C81,StandingsCalc!$Q$4:$Q$83,0),1),""))</f>
        <v/>
      </c>
      <c r="O81" s="298" t="str">
        <f>IF(F81=0,"",IF(ISNUMBER(C81),INDEX(StandingsCalc!$N$4:$N$83,MATCH($C81,StandingsCalc!$Q$4:$Q$83,0),1),""))</f>
        <v/>
      </c>
      <c r="P81" s="268"/>
    </row>
    <row r="82" spans="2:16" ht="21.75" customHeight="1" x14ac:dyDescent="0.25">
      <c r="B82" s="267"/>
      <c r="C82" s="120" t="str">
        <f>IFERROR(IF(C81+1&lt;=FixtureCalc!$R$18,C81+1,""),"")</f>
        <v/>
      </c>
      <c r="D82" s="120" t="str">
        <f>INDEX(StandingsCalc!$C$4:$C$83,MATCH($C82,StandingsCalc!$Q$4:$Q$83,0),1)</f>
        <v/>
      </c>
      <c r="E82" s="120" t="str">
        <f>INDEX(StandingsCalc!$D$4:$D$83,MATCH($C82,StandingsCalc!$Q$4:$Q$83,0),1)</f>
        <v/>
      </c>
      <c r="F82" s="298" t="str">
        <f>IF(ISNUMBER(C82),INDEX(StandingsCalc!$E$4:$E$83,MATCH($C82,StandingsCalc!$Q$4:$Q$83,0),1),"")</f>
        <v/>
      </c>
      <c r="G82" s="298" t="str">
        <f>IF(F82=0,"",IF(ISNUMBER(C82),INDEX(StandingsCalc!$F$4:$F$83,MATCH($C82,StandingsCalc!$Q$4:$Q$83,0),1),""))</f>
        <v/>
      </c>
      <c r="H82" s="298" t="str">
        <f>IF(F82=0,"",IF(ISNUMBER(C82),INDEX(StandingsCalc!$G$4:$G$83,MATCH($C82,StandingsCalc!$Q$4:$Q$83,0),1),""))</f>
        <v/>
      </c>
      <c r="I82" s="298" t="str">
        <f>IF(F82=0,"",IF(ISNUMBER(C82),INDEX(StandingsCalc!$H$4:$H$83,MATCH($C82,StandingsCalc!$Q$4:$Q$83,0),1),""))</f>
        <v/>
      </c>
      <c r="J82" s="296" t="str">
        <f>IF(ISNUMBER(C82),INDEX(StandingsCalc!$I$4:$I$83,MATCH($C82,StandingsCalc!$Q$4:$Q$83,0),1),"")</f>
        <v/>
      </c>
      <c r="K82" s="298" t="str">
        <f>IF(F82=0,"",IF(ISNUMBER(C82),INDEX(StandingsCalc!$J$4:$J$83,MATCH($C82,StandingsCalc!$Q$4:$Q$83,0),1),""))</f>
        <v/>
      </c>
      <c r="L82" s="298" t="str">
        <f>IF(F82=0,"",IF(ISNUMBER(C82),INDEX(StandingsCalc!$K$4:$K$83,MATCH($C82,StandingsCalc!$Q$4:$Q$83,0),1),""))</f>
        <v/>
      </c>
      <c r="M82" s="298" t="str">
        <f>IF(F82=0,"",IF(ISNUMBER(C82),INDEX(StandingsCalc!$L$4:$L$83,MATCH($C82,StandingsCalc!$Q$4:$Q$83,0),1),""))</f>
        <v/>
      </c>
      <c r="N82" s="300" t="str">
        <f>IF(F82=0,"",IF(ISNUMBER(C82),INDEX(StandingsCalc!$M$4:$M$83,MATCH($C82,StandingsCalc!$Q$4:$Q$83,0),1),""))</f>
        <v/>
      </c>
      <c r="O82" s="298" t="str">
        <f>IF(F82=0,"",IF(ISNUMBER(C82),INDEX(StandingsCalc!$N$4:$N$83,MATCH($C82,StandingsCalc!$Q$4:$Q$83,0),1),""))</f>
        <v/>
      </c>
      <c r="P82" s="268"/>
    </row>
    <row r="83" spans="2:16" ht="21.75" customHeight="1" x14ac:dyDescent="0.25">
      <c r="B83" s="267"/>
      <c r="C83" s="120" t="str">
        <f>IFERROR(IF(C82+1&lt;=FixtureCalc!$R$18,C82+1,""),"")</f>
        <v/>
      </c>
      <c r="D83" s="120" t="str">
        <f>INDEX(StandingsCalc!$C$4:$C$83,MATCH($C83,StandingsCalc!$Q$4:$Q$83,0),1)</f>
        <v/>
      </c>
      <c r="E83" s="120" t="str">
        <f>INDEX(StandingsCalc!$D$4:$D$83,MATCH($C83,StandingsCalc!$Q$4:$Q$83,0),1)</f>
        <v/>
      </c>
      <c r="F83" s="298" t="str">
        <f>IF(ISNUMBER(C83),INDEX(StandingsCalc!$E$4:$E$83,MATCH($C83,StandingsCalc!$Q$4:$Q$83,0),1),"")</f>
        <v/>
      </c>
      <c r="G83" s="298" t="str">
        <f>IF(F83=0,"",IF(ISNUMBER(C83),INDEX(StandingsCalc!$F$4:$F$83,MATCH($C83,StandingsCalc!$Q$4:$Q$83,0),1),""))</f>
        <v/>
      </c>
      <c r="H83" s="298" t="str">
        <f>IF(F83=0,"",IF(ISNUMBER(C83),INDEX(StandingsCalc!$G$4:$G$83,MATCH($C83,StandingsCalc!$Q$4:$Q$83,0),1),""))</f>
        <v/>
      </c>
      <c r="I83" s="298" t="str">
        <f>IF(F83=0,"",IF(ISNUMBER(C83),INDEX(StandingsCalc!$H$4:$H$83,MATCH($C83,StandingsCalc!$Q$4:$Q$83,0),1),""))</f>
        <v/>
      </c>
      <c r="J83" s="296" t="str">
        <f>IF(ISNUMBER(C83),INDEX(StandingsCalc!$I$4:$I$83,MATCH($C83,StandingsCalc!$Q$4:$Q$83,0),1),"")</f>
        <v/>
      </c>
      <c r="K83" s="298" t="str">
        <f>IF(F83=0,"",IF(ISNUMBER(C83),INDEX(StandingsCalc!$J$4:$J$83,MATCH($C83,StandingsCalc!$Q$4:$Q$83,0),1),""))</f>
        <v/>
      </c>
      <c r="L83" s="298" t="str">
        <f>IF(F83=0,"",IF(ISNUMBER(C83),INDEX(StandingsCalc!$K$4:$K$83,MATCH($C83,StandingsCalc!$Q$4:$Q$83,0),1),""))</f>
        <v/>
      </c>
      <c r="M83" s="298" t="str">
        <f>IF(F83=0,"",IF(ISNUMBER(C83),INDEX(StandingsCalc!$L$4:$L$83,MATCH($C83,StandingsCalc!$Q$4:$Q$83,0),1),""))</f>
        <v/>
      </c>
      <c r="N83" s="300" t="str">
        <f>IF(F83=0,"",IF(ISNUMBER(C83),INDEX(StandingsCalc!$M$4:$M$83,MATCH($C83,StandingsCalc!$Q$4:$Q$83,0),1),""))</f>
        <v/>
      </c>
      <c r="O83" s="298" t="str">
        <f>IF(F83=0,"",IF(ISNUMBER(C83),INDEX(StandingsCalc!$N$4:$N$83,MATCH($C83,StandingsCalc!$Q$4:$Q$83,0),1),""))</f>
        <v/>
      </c>
      <c r="P83" s="268"/>
    </row>
    <row r="84" spans="2:16" ht="21.75" customHeight="1" x14ac:dyDescent="0.25">
      <c r="B84" s="267"/>
      <c r="C84" s="120" t="str">
        <f>IFERROR(IF(C83+1&lt;=FixtureCalc!$R$18,C83+1,""),"")</f>
        <v/>
      </c>
      <c r="D84" s="120" t="str">
        <f>INDEX(StandingsCalc!$C$4:$C$83,MATCH($C84,StandingsCalc!$Q$4:$Q$83,0),1)</f>
        <v/>
      </c>
      <c r="E84" s="120" t="str">
        <f>INDEX(StandingsCalc!$D$4:$D$83,MATCH($C84,StandingsCalc!$Q$4:$Q$83,0),1)</f>
        <v/>
      </c>
      <c r="F84" s="298" t="str">
        <f>IF(ISNUMBER(C84),INDEX(StandingsCalc!$E$4:$E$83,MATCH($C84,StandingsCalc!$Q$4:$Q$83,0),1),"")</f>
        <v/>
      </c>
      <c r="G84" s="298" t="str">
        <f>IF(F84=0,"",IF(ISNUMBER(C84),INDEX(StandingsCalc!$F$4:$F$83,MATCH($C84,StandingsCalc!$Q$4:$Q$83,0),1),""))</f>
        <v/>
      </c>
      <c r="H84" s="298" t="str">
        <f>IF(F84=0,"",IF(ISNUMBER(C84),INDEX(StandingsCalc!$G$4:$G$83,MATCH($C84,StandingsCalc!$Q$4:$Q$83,0),1),""))</f>
        <v/>
      </c>
      <c r="I84" s="298" t="str">
        <f>IF(F84=0,"",IF(ISNUMBER(C84),INDEX(StandingsCalc!$H$4:$H$83,MATCH($C84,StandingsCalc!$Q$4:$Q$83,0),1),""))</f>
        <v/>
      </c>
      <c r="J84" s="296" t="str">
        <f>IF(ISNUMBER(C84),INDEX(StandingsCalc!$I$4:$I$83,MATCH($C84,StandingsCalc!$Q$4:$Q$83,0),1),"")</f>
        <v/>
      </c>
      <c r="K84" s="298" t="str">
        <f>IF(F84=0,"",IF(ISNUMBER(C84),INDEX(StandingsCalc!$J$4:$J$83,MATCH($C84,StandingsCalc!$Q$4:$Q$83,0),1),""))</f>
        <v/>
      </c>
      <c r="L84" s="298" t="str">
        <f>IF(F84=0,"",IF(ISNUMBER(C84),INDEX(StandingsCalc!$K$4:$K$83,MATCH($C84,StandingsCalc!$Q$4:$Q$83,0),1),""))</f>
        <v/>
      </c>
      <c r="M84" s="298" t="str">
        <f>IF(F84=0,"",IF(ISNUMBER(C84),INDEX(StandingsCalc!$L$4:$L$83,MATCH($C84,StandingsCalc!$Q$4:$Q$83,0),1),""))</f>
        <v/>
      </c>
      <c r="N84" s="300" t="str">
        <f>IF(F84=0,"",IF(ISNUMBER(C84),INDEX(StandingsCalc!$M$4:$M$83,MATCH($C84,StandingsCalc!$Q$4:$Q$83,0),1),""))</f>
        <v/>
      </c>
      <c r="O84" s="298" t="str">
        <f>IF(F84=0,"",IF(ISNUMBER(C84),INDEX(StandingsCalc!$N$4:$N$83,MATCH($C84,StandingsCalc!$Q$4:$Q$83,0),1),""))</f>
        <v/>
      </c>
      <c r="P84" s="268"/>
    </row>
    <row r="85" spans="2:16" ht="21.75" customHeight="1" x14ac:dyDescent="0.25">
      <c r="B85" s="267"/>
      <c r="C85" s="120" t="str">
        <f>IFERROR(IF(C84+1&lt;=FixtureCalc!$R$18,C84+1,""),"")</f>
        <v/>
      </c>
      <c r="D85" s="120" t="str">
        <f>INDEX(StandingsCalc!$C$4:$C$83,MATCH($C85,StandingsCalc!$Q$4:$Q$83,0),1)</f>
        <v/>
      </c>
      <c r="E85" s="120" t="str">
        <f>INDEX(StandingsCalc!$D$4:$D$83,MATCH($C85,StandingsCalc!$Q$4:$Q$83,0),1)</f>
        <v/>
      </c>
      <c r="F85" s="298" t="str">
        <f>IF(ISNUMBER(C85),INDEX(StandingsCalc!$E$4:$E$83,MATCH($C85,StandingsCalc!$Q$4:$Q$83,0),1),"")</f>
        <v/>
      </c>
      <c r="G85" s="298" t="str">
        <f>IF(F85=0,"",IF(ISNUMBER(C85),INDEX(StandingsCalc!$F$4:$F$83,MATCH($C85,StandingsCalc!$Q$4:$Q$83,0),1),""))</f>
        <v/>
      </c>
      <c r="H85" s="298" t="str">
        <f>IF(F85=0,"",IF(ISNUMBER(C85),INDEX(StandingsCalc!$G$4:$G$83,MATCH($C85,StandingsCalc!$Q$4:$Q$83,0),1),""))</f>
        <v/>
      </c>
      <c r="I85" s="298" t="str">
        <f>IF(F85=0,"",IF(ISNUMBER(C85),INDEX(StandingsCalc!$H$4:$H$83,MATCH($C85,StandingsCalc!$Q$4:$Q$83,0),1),""))</f>
        <v/>
      </c>
      <c r="J85" s="296" t="str">
        <f>IF(ISNUMBER(C85),INDEX(StandingsCalc!$I$4:$I$83,MATCH($C85,StandingsCalc!$Q$4:$Q$83,0),1),"")</f>
        <v/>
      </c>
      <c r="K85" s="298" t="str">
        <f>IF(F85=0,"",IF(ISNUMBER(C85),INDEX(StandingsCalc!$J$4:$J$83,MATCH($C85,StandingsCalc!$Q$4:$Q$83,0),1),""))</f>
        <v/>
      </c>
      <c r="L85" s="298" t="str">
        <f>IF(F85=0,"",IF(ISNUMBER(C85),INDEX(StandingsCalc!$K$4:$K$83,MATCH($C85,StandingsCalc!$Q$4:$Q$83,0),1),""))</f>
        <v/>
      </c>
      <c r="M85" s="298" t="str">
        <f>IF(F85=0,"",IF(ISNUMBER(C85),INDEX(StandingsCalc!$L$4:$L$83,MATCH($C85,StandingsCalc!$Q$4:$Q$83,0),1),""))</f>
        <v/>
      </c>
      <c r="N85" s="300" t="str">
        <f>IF(F85=0,"",IF(ISNUMBER(C85),INDEX(StandingsCalc!$M$4:$M$83,MATCH($C85,StandingsCalc!$Q$4:$Q$83,0),1),""))</f>
        <v/>
      </c>
      <c r="O85" s="298" t="str">
        <f>IF(F85=0,"",IF(ISNUMBER(C85),INDEX(StandingsCalc!$N$4:$N$83,MATCH($C85,StandingsCalc!$Q$4:$Q$83,0),1),""))</f>
        <v/>
      </c>
      <c r="P85" s="268"/>
    </row>
    <row r="86" spans="2:16" x14ac:dyDescent="0.25">
      <c r="B86" s="11"/>
      <c r="C86" s="269"/>
      <c r="D86" s="269"/>
      <c r="E86" s="269"/>
      <c r="F86" s="269"/>
      <c r="G86" s="269"/>
      <c r="H86" s="269"/>
      <c r="I86" s="269"/>
      <c r="J86" s="269"/>
      <c r="K86" s="269"/>
      <c r="L86" s="269"/>
      <c r="M86" s="269"/>
      <c r="N86" s="269"/>
      <c r="O86" s="269"/>
      <c r="P86" s="40"/>
    </row>
    <row r="87" spans="2:16" x14ac:dyDescent="0.25">
      <c r="B87" s="278"/>
      <c r="C87" s="278"/>
      <c r="D87" s="278"/>
      <c r="E87" s="278"/>
      <c r="F87" s="278"/>
      <c r="G87" s="278"/>
      <c r="H87" s="278"/>
      <c r="I87" s="278"/>
      <c r="J87" s="278"/>
      <c r="K87" s="278"/>
      <c r="L87" s="278"/>
      <c r="M87" s="278"/>
      <c r="N87" s="278"/>
      <c r="O87" s="278"/>
      <c r="P87" s="278"/>
    </row>
  </sheetData>
  <sheetProtection algorithmName="SHA-512" hashValue="ml3Ay02yBVU/iL5ShXtGpwa26ZW8rYKNwYMdHJJz2egSlFes5YV9/0r69gSZj+4JdT/qsOW6vpaHDMB6cTtgzw==" saltValue="mIVTBYls1rohgggOkVdiBw==" spinCount="100000" sheet="1" objects="1" scenarios="1"/>
  <pageMargins left="0.31496062992125984" right="0.31496062992125984" top="0.31496062992125984" bottom="0.31496062992125984" header="0.31496062992125984" footer="0.31496062992125984"/>
  <pageSetup scale="68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65FFF-1CC8-4AF9-A2DA-012EF2836772}">
  <sheetPr codeName="Sheet7">
    <pageSetUpPr autoPageBreaks="0" fitToPage="1"/>
  </sheetPr>
  <dimension ref="A1:W35"/>
  <sheetViews>
    <sheetView showGridLines="0" showRowColHeaders="0" zoomScaleNormal="100" zoomScaleSheetLayoutView="85" workbookViewId="0">
      <pane ySplit="7" topLeftCell="A8" activePane="bottomLeft" state="frozen"/>
      <selection pane="bottomLeft" activeCell="A8" sqref="A8"/>
    </sheetView>
  </sheetViews>
  <sheetFormatPr defaultColWidth="8.85546875" defaultRowHeight="15" x14ac:dyDescent="0.25"/>
  <cols>
    <col min="1" max="1" width="3.7109375" style="2" customWidth="1"/>
    <col min="2" max="2" width="5.7109375" style="2" customWidth="1"/>
    <col min="3" max="3" width="20.7109375" style="2" hidden="1" customWidth="1"/>
    <col min="4" max="4" width="5.7109375" style="2" hidden="1" customWidth="1"/>
    <col min="5" max="5" width="3.7109375" style="2" hidden="1" customWidth="1"/>
    <col min="6" max="6" width="20.7109375" style="2" customWidth="1"/>
    <col min="7" max="7" width="5.7109375" style="2" customWidth="1"/>
    <col min="8" max="8" width="3.7109375" style="2" customWidth="1"/>
    <col min="9" max="9" width="20.7109375" style="2" customWidth="1"/>
    <col min="10" max="10" width="5.7109375" style="2" customWidth="1"/>
    <col min="11" max="11" width="3.7109375" style="2" customWidth="1"/>
    <col min="12" max="12" width="5.7109375" style="2" customWidth="1"/>
    <col min="13" max="13" width="20.7109375" style="2" customWidth="1"/>
    <col min="14" max="14" width="3.7109375" style="2" customWidth="1"/>
    <col min="15" max="15" width="5.7109375" style="2" customWidth="1"/>
    <col min="16" max="16" width="20.7109375" style="2" customWidth="1"/>
    <col min="17" max="17" width="3.7109375" style="2" hidden="1" customWidth="1"/>
    <col min="18" max="18" width="5.7109375" style="2" hidden="1" customWidth="1"/>
    <col min="19" max="19" width="20.7109375" style="2" hidden="1" customWidth="1"/>
    <col min="20" max="20" width="5.7109375" style="2" customWidth="1"/>
    <col min="21" max="21" width="1.7109375" style="2" customWidth="1"/>
    <col min="22" max="22" width="12" style="2" customWidth="1"/>
    <col min="23" max="23" width="12.85546875" style="2" customWidth="1"/>
    <col min="24" max="16384" width="8.85546875" style="2"/>
  </cols>
  <sheetData>
    <row r="1" spans="1:23" ht="6.75" customHeight="1" x14ac:dyDescent="0.25">
      <c r="B1" s="3"/>
      <c r="C1" s="3"/>
      <c r="D1" s="3"/>
      <c r="E1" s="3"/>
      <c r="I1" s="4"/>
      <c r="J1" s="4"/>
      <c r="K1" s="4"/>
    </row>
    <row r="2" spans="1:23" s="203" customFormat="1" ht="20.100000000000001" customHeight="1" x14ac:dyDescent="0.25">
      <c r="B2" s="255"/>
      <c r="C2" s="283"/>
      <c r="D2" s="257"/>
      <c r="E2" s="257"/>
      <c r="F2" s="256" t="s">
        <v>0</v>
      </c>
      <c r="G2" s="247"/>
      <c r="H2" s="247"/>
      <c r="I2" s="247"/>
      <c r="J2" s="247"/>
      <c r="K2" s="247"/>
      <c r="L2" s="247"/>
      <c r="M2" s="247"/>
      <c r="N2" s="253"/>
      <c r="O2" s="253"/>
      <c r="P2" s="253"/>
      <c r="Q2" s="253"/>
      <c r="R2" s="253"/>
      <c r="S2" s="253"/>
      <c r="T2" s="249"/>
      <c r="U2" s="207"/>
      <c r="V2" s="207"/>
      <c r="W2" s="207"/>
    </row>
    <row r="3" spans="1:23" s="208" customFormat="1" ht="24" customHeight="1" x14ac:dyDescent="0.25">
      <c r="B3" s="258"/>
      <c r="C3" s="284"/>
      <c r="D3" s="260"/>
      <c r="E3" s="260"/>
      <c r="F3" s="259" t="s">
        <v>83</v>
      </c>
      <c r="G3" s="251"/>
      <c r="H3" s="251"/>
      <c r="I3" s="251"/>
      <c r="J3" s="251"/>
      <c r="K3" s="251"/>
      <c r="L3" s="251"/>
      <c r="M3" s="251"/>
      <c r="N3" s="254"/>
      <c r="O3" s="254"/>
      <c r="P3" s="254"/>
      <c r="Q3" s="254"/>
      <c r="R3" s="254"/>
      <c r="S3" s="254"/>
      <c r="T3" s="252"/>
      <c r="U3" s="211"/>
      <c r="V3" s="211"/>
      <c r="W3" s="211"/>
    </row>
    <row r="4" spans="1:23" ht="5.0999999999999996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5.0999999999999996" customHeight="1" x14ac:dyDescent="0.25">
      <c r="A5" s="1"/>
      <c r="B5" s="140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2"/>
      <c r="U5" s="1"/>
      <c r="V5" s="1"/>
      <c r="W5" s="1"/>
    </row>
    <row r="6" spans="1:23" ht="20.100000000000001" customHeight="1" x14ac:dyDescent="0.25">
      <c r="B6" s="143"/>
      <c r="C6" s="144"/>
      <c r="D6" s="144"/>
      <c r="E6" s="144"/>
      <c r="F6" s="167" t="s">
        <v>135</v>
      </c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5"/>
      <c r="U6" s="1"/>
      <c r="V6" s="1"/>
      <c r="W6" s="1"/>
    </row>
    <row r="7" spans="1:23" ht="5.0999999999999996" customHeight="1" x14ac:dyDescent="0.25">
      <c r="B7" s="146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8"/>
    </row>
    <row r="8" spans="1:23" ht="9.9499999999999993" customHeight="1" x14ac:dyDescent="0.25">
      <c r="B8" s="157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49"/>
    </row>
    <row r="9" spans="1:23" ht="20.100000000000001" customHeight="1" x14ac:dyDescent="0.25">
      <c r="B9" s="21"/>
      <c r="C9" s="29"/>
      <c r="D9" s="29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29"/>
      <c r="S9" s="29"/>
      <c r="T9" s="150"/>
    </row>
    <row r="10" spans="1:23" ht="20.100000000000001" customHeight="1" x14ac:dyDescent="0.25">
      <c r="B10" s="21"/>
      <c r="C10" s="29"/>
      <c r="D10" s="29"/>
      <c r="E10" s="103"/>
      <c r="F10" s="161" t="str">
        <f>FixtureCalc!$BK$7</f>
        <v>Team 3A</v>
      </c>
      <c r="G10" s="154"/>
      <c r="H10" s="103"/>
      <c r="I10" s="103"/>
      <c r="J10" s="103"/>
      <c r="K10" s="103"/>
      <c r="L10" s="103"/>
      <c r="M10" s="103"/>
      <c r="N10" s="103"/>
      <c r="O10" s="155"/>
      <c r="P10" s="161" t="str">
        <f>FixtureCalc!$BK$8</f>
        <v>Team 4A</v>
      </c>
      <c r="Q10" s="103"/>
      <c r="R10" s="29"/>
      <c r="S10" s="29"/>
      <c r="T10" s="150"/>
      <c r="W10" s="162"/>
    </row>
    <row r="11" spans="1:23" ht="20.100000000000001" customHeight="1" x14ac:dyDescent="0.25">
      <c r="B11" s="21"/>
      <c r="C11" s="29"/>
      <c r="D11" s="29"/>
      <c r="E11" s="103"/>
      <c r="F11" s="103"/>
      <c r="G11" s="103"/>
      <c r="H11" s="100"/>
      <c r="I11" s="103"/>
      <c r="J11" s="103"/>
      <c r="K11" s="103"/>
      <c r="L11" s="103"/>
      <c r="M11" s="159"/>
      <c r="N11" s="103"/>
      <c r="O11" s="103"/>
      <c r="P11" s="103"/>
      <c r="Q11" s="103"/>
      <c r="R11" s="29"/>
      <c r="S11" s="29"/>
      <c r="T11" s="150"/>
      <c r="W11" s="163"/>
    </row>
    <row r="12" spans="1:23" ht="20.100000000000001" customHeight="1" x14ac:dyDescent="0.25">
      <c r="B12" s="21"/>
      <c r="C12" s="29"/>
      <c r="D12" s="29"/>
      <c r="E12" s="103"/>
      <c r="F12" s="100"/>
      <c r="G12" s="103"/>
      <c r="H12" s="103"/>
      <c r="I12" s="161" t="str">
        <f>IF(AND(ISNUMBER(G10),ISNUMBER(G14)),IF(G10&gt;G14,F10,F14),IF(AND(LEN(F10)=0,LEN(F14)&gt;0),F14,IF(AND((F10)&gt;0,LEN(F14)=0),F10,"")))</f>
        <v/>
      </c>
      <c r="J12" s="154"/>
      <c r="K12" s="100" t="s">
        <v>9</v>
      </c>
      <c r="L12" s="155"/>
      <c r="M12" s="161" t="str">
        <f>IF(AND(ISNUMBER(O10),ISNUMBER(O14)),IF(O10&gt;O14,P10,P14),IF(AND(LEN(P10)=0,LEN(P14)&gt;0),P14,IF(AND((P10)&gt;0,LEN(P14)=0),P10,"")))</f>
        <v/>
      </c>
      <c r="N12" s="103"/>
      <c r="O12" s="103"/>
      <c r="P12" s="100"/>
      <c r="Q12" s="103"/>
      <c r="R12" s="29"/>
      <c r="S12" s="29"/>
      <c r="T12" s="150"/>
      <c r="W12" s="164"/>
    </row>
    <row r="13" spans="1:23" ht="20.100000000000001" customHeight="1" x14ac:dyDescent="0.25">
      <c r="B13" s="21"/>
      <c r="C13" s="29"/>
      <c r="D13" s="29"/>
      <c r="E13" s="103"/>
      <c r="F13" s="103"/>
      <c r="G13" s="103"/>
      <c r="H13" s="100"/>
      <c r="I13" s="103"/>
      <c r="J13" s="103"/>
      <c r="K13" s="103"/>
      <c r="L13" s="103"/>
      <c r="M13" s="100"/>
      <c r="N13" s="103"/>
      <c r="O13" s="103"/>
      <c r="P13" s="103"/>
      <c r="Q13" s="103"/>
      <c r="R13" s="29"/>
      <c r="S13" s="29"/>
      <c r="T13" s="150"/>
      <c r="W13" s="164"/>
    </row>
    <row r="14" spans="1:23" ht="20.100000000000001" customHeight="1" x14ac:dyDescent="0.25">
      <c r="B14" s="21"/>
      <c r="C14" s="29"/>
      <c r="D14" s="29"/>
      <c r="E14" s="103"/>
      <c r="F14" s="161" t="str">
        <f>FixtureCalc!$BK$9</f>
        <v>Team B3</v>
      </c>
      <c r="G14" s="154"/>
      <c r="H14" s="103"/>
      <c r="I14" s="103"/>
      <c r="J14" s="103"/>
      <c r="K14" s="103"/>
      <c r="L14" s="103"/>
      <c r="M14" s="100"/>
      <c r="N14" s="103"/>
      <c r="O14" s="155"/>
      <c r="P14" s="161" t="str">
        <f>FixtureCalc!$BK$10</f>
        <v>Team B4</v>
      </c>
      <c r="Q14" s="103"/>
      <c r="R14" s="29"/>
      <c r="S14" s="29"/>
      <c r="T14" s="150"/>
    </row>
    <row r="15" spans="1:23" ht="20.100000000000001" customHeight="1" x14ac:dyDescent="0.25">
      <c r="B15" s="21"/>
      <c r="C15" s="29"/>
      <c r="D15" s="29"/>
      <c r="E15" s="103"/>
      <c r="F15" s="100"/>
      <c r="G15" s="103"/>
      <c r="H15" s="103"/>
      <c r="I15" s="103"/>
      <c r="J15" s="103"/>
      <c r="K15" s="103"/>
      <c r="L15" s="103"/>
      <c r="M15" s="100"/>
      <c r="N15" s="103"/>
      <c r="O15" s="103"/>
      <c r="P15" s="100"/>
      <c r="Q15" s="103"/>
      <c r="R15" s="29"/>
      <c r="S15" s="29"/>
      <c r="T15" s="150"/>
    </row>
    <row r="16" spans="1:23" ht="20.100000000000001" customHeight="1" x14ac:dyDescent="0.25">
      <c r="B16" s="21"/>
      <c r="C16" s="29"/>
      <c r="D16" s="29"/>
      <c r="E16" s="103"/>
      <c r="F16" s="103"/>
      <c r="G16" s="103"/>
      <c r="H16" s="100"/>
      <c r="I16" s="103"/>
      <c r="J16" s="103"/>
      <c r="K16" s="103"/>
      <c r="L16" s="103"/>
      <c r="M16" s="100"/>
      <c r="N16" s="103"/>
      <c r="O16" s="103"/>
      <c r="P16" s="103"/>
      <c r="Q16" s="103"/>
      <c r="R16" s="29"/>
      <c r="S16" s="29"/>
      <c r="T16" s="150"/>
    </row>
    <row r="17" spans="2:20" ht="20.100000000000001" customHeight="1" x14ac:dyDescent="0.25">
      <c r="B17" s="21"/>
      <c r="C17" s="29"/>
      <c r="D17" s="29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0"/>
      <c r="Q17" s="103"/>
      <c r="R17" s="29"/>
      <c r="S17" s="29"/>
      <c r="T17" s="150"/>
    </row>
    <row r="18" spans="2:20" ht="20.100000000000001" customHeight="1" x14ac:dyDescent="0.25">
      <c r="B18" s="21"/>
      <c r="C18" s="29"/>
      <c r="D18" s="29"/>
      <c r="E18" s="103"/>
      <c r="F18" s="161" t="str">
        <f>FixtureCalc!$BK$11</f>
        <v>Team 3C</v>
      </c>
      <c r="G18" s="154"/>
      <c r="H18" s="100"/>
      <c r="I18" s="103"/>
      <c r="J18" s="103"/>
      <c r="K18" s="103"/>
      <c r="L18" s="103"/>
      <c r="M18" s="103"/>
      <c r="N18" s="103"/>
      <c r="O18" s="155"/>
      <c r="P18" s="161" t="str">
        <f>FixtureCalc!$BK$12</f>
        <v>Team 4C</v>
      </c>
      <c r="Q18" s="103"/>
      <c r="R18" s="29"/>
      <c r="S18" s="29"/>
      <c r="T18" s="150"/>
    </row>
    <row r="19" spans="2:20" ht="20.100000000000001" customHeight="1" x14ac:dyDescent="0.25">
      <c r="B19" s="21"/>
      <c r="C19" s="29"/>
      <c r="D19" s="29"/>
      <c r="E19" s="103"/>
      <c r="F19" s="100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29"/>
      <c r="S19" s="29"/>
      <c r="T19" s="150"/>
    </row>
    <row r="20" spans="2:20" ht="20.100000000000001" customHeight="1" x14ac:dyDescent="0.25">
      <c r="B20" s="21"/>
      <c r="C20" s="29"/>
      <c r="D20" s="29"/>
      <c r="E20" s="103"/>
      <c r="F20" s="103"/>
      <c r="G20" s="103"/>
      <c r="H20" s="103"/>
      <c r="I20" s="161" t="str">
        <f>IF(AND(ISNUMBER(G18),ISNUMBER(G22)),IF(G18&gt;G22,F18,F22),IF(AND(LEN(F18)=0,LEN(F22)&gt;0),F22,IF(AND((F18)&gt;0,LEN(F22)=0),F18,"")))</f>
        <v/>
      </c>
      <c r="J20" s="154"/>
      <c r="K20" s="100" t="s">
        <v>9</v>
      </c>
      <c r="L20" s="155"/>
      <c r="M20" s="161" t="str">
        <f>IF(AND(ISNUMBER(O18),ISNUMBER(O22)),IF(O18&gt;O22,P18,P22),IF(AND(LEN(P18)=0,LEN(P22)&gt;0),P22,IF(AND((P18)&gt;0,LEN(P22)=0),P18,"")))</f>
        <v/>
      </c>
      <c r="N20" s="103"/>
      <c r="O20" s="103"/>
      <c r="P20" s="103"/>
      <c r="Q20" s="103"/>
      <c r="R20" s="29"/>
      <c r="S20" s="29"/>
      <c r="T20" s="150"/>
    </row>
    <row r="21" spans="2:20" ht="20.100000000000001" customHeight="1" x14ac:dyDescent="0.25">
      <c r="B21" s="21"/>
      <c r="C21" s="29"/>
      <c r="D21" s="29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29"/>
      <c r="S21" s="29"/>
      <c r="T21" s="150"/>
    </row>
    <row r="22" spans="2:20" ht="20.100000000000001" customHeight="1" x14ac:dyDescent="0.25">
      <c r="B22" s="21"/>
      <c r="C22" s="29"/>
      <c r="D22" s="29"/>
      <c r="E22" s="103"/>
      <c r="F22" s="161" t="str">
        <f>FixtureCalc!$BK$13</f>
        <v>Team 3D</v>
      </c>
      <c r="G22" s="154"/>
      <c r="H22" s="103"/>
      <c r="I22" s="103"/>
      <c r="J22" s="103"/>
      <c r="K22" s="103"/>
      <c r="L22" s="103"/>
      <c r="M22" s="103"/>
      <c r="N22" s="103"/>
      <c r="O22" s="156"/>
      <c r="P22" s="161" t="str">
        <f>FixtureCalc!$BK$13</f>
        <v>Team 3D</v>
      </c>
      <c r="Q22" s="103"/>
      <c r="R22" s="29"/>
      <c r="S22" s="29"/>
      <c r="T22" s="150"/>
    </row>
    <row r="23" spans="2:20" ht="20.100000000000001" customHeight="1" x14ac:dyDescent="0.25">
      <c r="B23" s="21"/>
      <c r="C23" s="29"/>
      <c r="D23" s="29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29"/>
      <c r="S23" s="29"/>
      <c r="T23" s="150"/>
    </row>
    <row r="24" spans="2:20" ht="9.9499999999999993" customHeight="1" x14ac:dyDescent="0.25">
      <c r="B24" s="21"/>
      <c r="C24" s="29"/>
      <c r="D24" s="29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29"/>
      <c r="S24" s="29"/>
      <c r="T24" s="150"/>
    </row>
    <row r="25" spans="2:20" ht="9.9499999999999993" customHeight="1" x14ac:dyDescent="0.25">
      <c r="B25" s="21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50"/>
    </row>
    <row r="26" spans="2:20" ht="9.9499999999999993" customHeight="1" x14ac:dyDescent="0.25">
      <c r="B26" s="21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50"/>
    </row>
    <row r="27" spans="2:20" ht="20.100000000000001" customHeight="1" x14ac:dyDescent="0.25">
      <c r="B27" s="21"/>
      <c r="C27" s="103"/>
      <c r="D27" s="103"/>
      <c r="E27" s="103"/>
      <c r="F27" s="103" t="s">
        <v>89</v>
      </c>
      <c r="G27" s="103"/>
      <c r="H27" s="103"/>
      <c r="I27" s="165" t="str">
        <f>IF(AND(ISNUMBER(J12),ISNUMBER(L12)),IF(J12&gt;L12,M12,I12),"")</f>
        <v/>
      </c>
      <c r="J27" s="154"/>
      <c r="K27" s="100" t="s">
        <v>9</v>
      </c>
      <c r="L27" s="155"/>
      <c r="M27" s="165" t="str">
        <f>IF(AND(ISNUMBER(J20),ISNUMBER(L20)),IF(J20&gt;L20,M20,I20),"")</f>
        <v/>
      </c>
      <c r="N27" s="103"/>
      <c r="O27" s="103"/>
      <c r="P27" s="103"/>
      <c r="Q27" s="103"/>
      <c r="R27" s="103"/>
      <c r="S27" s="103"/>
      <c r="T27" s="150"/>
    </row>
    <row r="28" spans="2:20" ht="9.9499999999999993" customHeight="1" x14ac:dyDescent="0.25">
      <c r="B28" s="21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50"/>
    </row>
    <row r="29" spans="2:20" ht="20.100000000000001" customHeight="1" x14ac:dyDescent="0.25">
      <c r="B29" s="21"/>
      <c r="C29" s="103"/>
      <c r="D29" s="103"/>
      <c r="E29" s="103"/>
      <c r="F29" s="103" t="s">
        <v>88</v>
      </c>
      <c r="G29" s="103"/>
      <c r="H29" s="103"/>
      <c r="I29" s="165" t="str">
        <f>IF(AND(ISNUMBER(J12),ISNUMBER(L12)),IF(J12&gt;L12,I12,M12),"")</f>
        <v/>
      </c>
      <c r="J29" s="154"/>
      <c r="K29" s="100" t="s">
        <v>9</v>
      </c>
      <c r="L29" s="155"/>
      <c r="M29" s="165" t="str">
        <f>IF(AND(ISNUMBER(J20),ISNUMBER(L20)),IF(J20&gt;L20,I20,M20),"")</f>
        <v/>
      </c>
      <c r="N29" s="103"/>
      <c r="O29" s="103"/>
      <c r="P29" s="103"/>
      <c r="Q29" s="103"/>
      <c r="R29" s="103"/>
      <c r="S29" s="103"/>
      <c r="T29" s="150"/>
    </row>
    <row r="30" spans="2:20" ht="9.9499999999999993" customHeight="1" x14ac:dyDescent="0.25">
      <c r="B30" s="21"/>
      <c r="T30" s="150"/>
    </row>
    <row r="31" spans="2:20" ht="30" customHeight="1" x14ac:dyDescent="0.25">
      <c r="B31" s="21"/>
      <c r="I31" s="31" t="s">
        <v>84</v>
      </c>
      <c r="J31" s="171" t="str">
        <f>IF(AND(ISNUMBER(J29),ISNUMBER(L29)),IF(J29&gt;L29,I29,M29),"")</f>
        <v/>
      </c>
      <c r="K31" s="31"/>
      <c r="L31" s="31"/>
      <c r="M31" s="31"/>
      <c r="T31" s="150"/>
    </row>
    <row r="32" spans="2:20" ht="9.9499999999999993" customHeight="1" x14ac:dyDescent="0.25">
      <c r="B32" s="151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3"/>
    </row>
    <row r="33" spans="2:20" ht="9.9499999999999993" customHeight="1" x14ac:dyDescent="0.25"/>
    <row r="34" spans="2:20" ht="23.1" customHeight="1" x14ac:dyDescent="0.25">
      <c r="B34" s="234"/>
      <c r="C34" s="235"/>
      <c r="D34" s="235"/>
      <c r="E34" s="235"/>
      <c r="F34" s="235"/>
      <c r="G34" s="236"/>
      <c r="H34" s="236"/>
      <c r="I34" s="237"/>
      <c r="J34" s="237"/>
      <c r="K34" s="237"/>
      <c r="L34" s="235"/>
      <c r="M34" s="235"/>
      <c r="N34" s="235"/>
      <c r="O34" s="235"/>
      <c r="P34" s="235"/>
      <c r="Q34" s="235"/>
      <c r="R34" s="235"/>
      <c r="S34" s="235"/>
      <c r="T34" s="238"/>
    </row>
    <row r="35" spans="2:20" ht="23.1" customHeight="1" x14ac:dyDescent="0.25"/>
  </sheetData>
  <sheetProtection algorithmName="SHA-512" hashValue="11RWyE3D6ZF/cA5rf+09Sv+DdhpFhHl8kzE+opf+Maqmb05JDwzmL/q3YMxMDmNkm6Bq21466T+FwtyNp2KoNw==" saltValue="68B10iwy2xvJXIyjKgHu5Q==" spinCount="100000" sheet="1" objects="1" scenarios="1"/>
  <dataValidations count="1">
    <dataValidation type="list" allowBlank="1" showInputMessage="1" showErrorMessage="1" sqref="F6" xr:uid="{6B91667E-49AF-4606-85D1-E10DB69530EB}">
      <formula1>"MANUAL EDIT,AUTOMATIC,SAVE"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65EA6-0E04-486E-8383-95FE2AE75DC1}">
  <sheetPr codeName="Sheet12"/>
  <dimension ref="B1:CG1137"/>
  <sheetViews>
    <sheetView showGridLines="0" showRowColHeaders="0" zoomScaleNormal="100" workbookViewId="0">
      <pane ySplit="3" topLeftCell="A4" activePane="bottomLeft" state="frozen"/>
      <selection pane="bottomLeft" activeCell="BH4" sqref="BH4"/>
    </sheetView>
  </sheetViews>
  <sheetFormatPr defaultRowHeight="15" x14ac:dyDescent="0.25"/>
  <cols>
    <col min="1" max="1" width="3.7109375" style="33" customWidth="1"/>
    <col min="2" max="2" width="6.7109375" style="45" customWidth="1"/>
    <col min="3" max="12" width="6.7109375" style="33" customWidth="1"/>
    <col min="13" max="13" width="3.7109375" style="33" customWidth="1"/>
    <col min="14" max="14" width="13.140625" style="33" bestFit="1" customWidth="1"/>
    <col min="15" max="15" width="16" style="33" bestFit="1" customWidth="1"/>
    <col min="16" max="16" width="14.140625" style="33" bestFit="1" customWidth="1"/>
    <col min="17" max="17" width="16.85546875" style="33" bestFit="1" customWidth="1"/>
    <col min="18" max="18" width="10.7109375" style="33" bestFit="1" customWidth="1"/>
    <col min="19" max="19" width="3.7109375" style="33" customWidth="1"/>
    <col min="20" max="20" width="18.7109375" style="33" customWidth="1"/>
    <col min="21" max="21" width="3.7109375" style="33" customWidth="1"/>
    <col min="22" max="26" width="15.7109375" style="33" customWidth="1"/>
    <col min="27" max="27" width="3.7109375" style="33" customWidth="1"/>
    <col min="28" max="34" width="15.7109375" style="33" customWidth="1"/>
    <col min="35" max="35" width="3.7109375" style="33" customWidth="1"/>
    <col min="36" max="43" width="15.7109375" style="33" customWidth="1"/>
    <col min="44" max="45" width="5.85546875" style="33" customWidth="1"/>
    <col min="46" max="46" width="3.7109375" style="33" customWidth="1"/>
    <col min="47" max="47" width="20.7109375" style="33" customWidth="1"/>
    <col min="48" max="48" width="5.7109375" style="33" customWidth="1"/>
    <col min="49" max="50" width="25.7109375" style="33" customWidth="1"/>
    <col min="51" max="51" width="9.140625" style="33"/>
    <col min="52" max="52" width="14.28515625" style="33" bestFit="1" customWidth="1"/>
    <col min="53" max="59" width="9.140625" style="33"/>
    <col min="60" max="60" width="14" style="33" bestFit="1" customWidth="1"/>
    <col min="61" max="61" width="9.140625" style="33"/>
    <col min="62" max="62" width="13.140625" style="33" bestFit="1" customWidth="1"/>
    <col min="63" max="63" width="16" style="33" bestFit="1" customWidth="1"/>
    <col min="64" max="64" width="17" style="33" bestFit="1" customWidth="1"/>
    <col min="65" max="65" width="7" style="33" bestFit="1" customWidth="1"/>
    <col min="66" max="16384" width="9.140625" style="33"/>
  </cols>
  <sheetData>
    <row r="1" spans="2:85" x14ac:dyDescent="0.25">
      <c r="AJ1" s="33">
        <f>MAX(AJ4:AJ1137)+5</f>
        <v>65</v>
      </c>
    </row>
    <row r="2" spans="2:85" x14ac:dyDescent="0.25">
      <c r="AB2" s="74"/>
      <c r="AC2" s="75" t="s">
        <v>67</v>
      </c>
      <c r="AD2" s="177">
        <f>SUM(O11,O10,O9,O8,O7,O6,O5,O4)+2</f>
        <v>10</v>
      </c>
      <c r="AE2" s="74" t="s">
        <v>59</v>
      </c>
      <c r="AF2" s="177">
        <f>MAX(P11,P10,P9,P8,P7,P6,P5,P4)</f>
        <v>6</v>
      </c>
      <c r="AG2" s="74" t="s">
        <v>57</v>
      </c>
      <c r="AH2" s="177">
        <f>COUNTIF(AB4:AB1137,"&gt;0")</f>
        <v>60</v>
      </c>
      <c r="AJ2" s="71" t="s">
        <v>66</v>
      </c>
      <c r="AK2" s="72"/>
      <c r="AL2" s="72"/>
      <c r="AM2" s="72"/>
      <c r="AN2" s="72"/>
      <c r="AO2" s="72"/>
      <c r="AP2" s="72"/>
      <c r="AQ2" s="73"/>
      <c r="AU2" s="80" t="s">
        <v>65</v>
      </c>
      <c r="AV2" s="81"/>
      <c r="AW2" s="81"/>
      <c r="AX2" s="82"/>
      <c r="AZ2" s="48" t="s">
        <v>101</v>
      </c>
    </row>
    <row r="3" spans="2:85" x14ac:dyDescent="0.25">
      <c r="B3" s="178" t="str">
        <f>Settings!C29</f>
        <v>Group A</v>
      </c>
      <c r="C3" s="55"/>
      <c r="D3" s="179">
        <f>IF(ISODD(COUNTIF(FixtureCalc!$AU$4:$AU$83,B3)),COUNTIF(FixtureCalc!$AU$4:$AU$83,B3)+1,COUNTIF(FixtureCalc!$AU$4:$AU$83,B3))</f>
        <v>4</v>
      </c>
      <c r="E3" s="57"/>
      <c r="F3" s="58"/>
      <c r="G3" s="57"/>
      <c r="H3" s="57"/>
      <c r="I3" s="57"/>
      <c r="J3" s="57"/>
      <c r="K3" s="57"/>
      <c r="L3" s="56"/>
      <c r="N3" s="68" t="s">
        <v>50</v>
      </c>
      <c r="O3" s="68" t="s">
        <v>55</v>
      </c>
      <c r="P3" s="30" t="s">
        <v>54</v>
      </c>
      <c r="Q3" s="30" t="s">
        <v>80</v>
      </c>
      <c r="R3" s="30" t="s">
        <v>107</v>
      </c>
      <c r="S3" s="112"/>
      <c r="T3" s="341" t="s">
        <v>136</v>
      </c>
      <c r="U3" s="112"/>
      <c r="V3" s="69" t="s">
        <v>79</v>
      </c>
      <c r="W3" s="70" t="s">
        <v>51</v>
      </c>
      <c r="X3" s="70" t="s">
        <v>50</v>
      </c>
      <c r="Y3" s="70" t="s">
        <v>52</v>
      </c>
      <c r="Z3" s="66" t="s">
        <v>53</v>
      </c>
      <c r="AB3" s="65" t="s">
        <v>64</v>
      </c>
      <c r="AC3" s="66" t="s">
        <v>56</v>
      </c>
      <c r="AD3" s="65" t="s">
        <v>51</v>
      </c>
      <c r="AE3" s="65" t="s">
        <v>58</v>
      </c>
      <c r="AF3" s="65" t="s">
        <v>50</v>
      </c>
      <c r="AG3" s="65" t="s">
        <v>52</v>
      </c>
      <c r="AH3" s="65" t="s">
        <v>53</v>
      </c>
      <c r="AJ3" s="69" t="s">
        <v>63</v>
      </c>
      <c r="AK3" s="70" t="s">
        <v>60</v>
      </c>
      <c r="AL3" s="70" t="s">
        <v>50</v>
      </c>
      <c r="AM3" s="70" t="s">
        <v>61</v>
      </c>
      <c r="AN3" s="70" t="s">
        <v>62</v>
      </c>
      <c r="AO3" s="70" t="s">
        <v>38</v>
      </c>
      <c r="AP3" s="70" t="s">
        <v>117</v>
      </c>
      <c r="AQ3" s="66" t="s">
        <v>118</v>
      </c>
      <c r="AR3" s="70" t="s">
        <v>132</v>
      </c>
      <c r="AS3" s="70" t="s">
        <v>133</v>
      </c>
      <c r="AU3" s="78" t="s">
        <v>50</v>
      </c>
      <c r="AV3" s="79" t="s">
        <v>28</v>
      </c>
      <c r="AW3" s="54" t="s">
        <v>29</v>
      </c>
      <c r="AX3" s="53" t="s">
        <v>68</v>
      </c>
      <c r="AZ3" s="169" t="s">
        <v>100</v>
      </c>
      <c r="BA3" s="170"/>
      <c r="BB3" s="170"/>
      <c r="BC3" s="170"/>
      <c r="BD3" s="170"/>
      <c r="BE3" s="170"/>
      <c r="BF3" s="170"/>
      <c r="BG3" s="170"/>
      <c r="BH3" s="168" t="s">
        <v>102</v>
      </c>
      <c r="BJ3" s="33" t="s">
        <v>134</v>
      </c>
      <c r="BO3" s="2"/>
      <c r="BP3" s="2" t="s">
        <v>90</v>
      </c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4" spans="2:85" x14ac:dyDescent="0.25">
      <c r="B4" s="59"/>
      <c r="C4" s="180">
        <f>IF((D3/2)&gt;=1,1,"")</f>
        <v>1</v>
      </c>
      <c r="D4" s="181">
        <f>IF((D3/2)&gt;=1,1,"")</f>
        <v>1</v>
      </c>
      <c r="E4" s="181">
        <f>IF((D3/2)&gt;=2,2,"")</f>
        <v>2</v>
      </c>
      <c r="F4" s="181">
        <f>IF((D3/2)&gt;=2,2,"")</f>
        <v>2</v>
      </c>
      <c r="G4" s="181" t="str">
        <f>IF((D3/2)&gt;=3,3,"")</f>
        <v/>
      </c>
      <c r="H4" s="181" t="str">
        <f>IF((D3/2)&gt;=3,3,"")</f>
        <v/>
      </c>
      <c r="I4" s="181" t="str">
        <f>IF((D3/2)&gt;=4,4,"")</f>
        <v/>
      </c>
      <c r="J4" s="181" t="str">
        <f>IF((D3/2)&gt;=4,4,"")</f>
        <v/>
      </c>
      <c r="K4" s="181" t="str">
        <f>IF((D3/2)&gt;=5,5,"")</f>
        <v/>
      </c>
      <c r="L4" s="182" t="str">
        <f>IF((D3/2)&gt;=5,5,"")</f>
        <v/>
      </c>
      <c r="M4" s="183" t="str">
        <f>IF(ISODD(D3),ROUND(D3/2,0),"")</f>
        <v/>
      </c>
      <c r="N4" s="184" t="str">
        <f>Settings!C29</f>
        <v>Group A</v>
      </c>
      <c r="O4" s="184">
        <f>D3/2</f>
        <v>2</v>
      </c>
      <c r="P4" s="185">
        <f>MAX(B6:B14)*Settings!$D$9</f>
        <v>6</v>
      </c>
      <c r="Q4" s="185">
        <f>COUNTIF(FixtureCalc!$AU$4:$AU$83,B3)</f>
        <v>4</v>
      </c>
      <c r="R4" s="185" t="str">
        <f>IF(AND(LEN(Settings!C29)&gt;0,Q4&lt;Settings!D29), N4 &amp; ", ","")</f>
        <v/>
      </c>
      <c r="T4" s="339">
        <f t="array" ref="T4">IFERROR(SMALL(IF(Fixture!$F$7:$F$1141=chosenGroup,ROW(Fixture!$A$7:$A$1141),FALSE),ROW(A1)),"")</f>
        <v>7</v>
      </c>
      <c r="V4" s="186">
        <f>IF(O4&gt;0,1,"")</f>
        <v>1</v>
      </c>
      <c r="W4" s="187">
        <f>IF(ISNUMBER(V4),1,"")</f>
        <v>1</v>
      </c>
      <c r="X4" s="187" t="str">
        <f t="shared" ref="X4:X35" si="0">IF(AND(ISNUMBER(V4),Y4&lt;=$Q$4,Z4&lt;=$Q$4),$B$3,"")</f>
        <v>Group A</v>
      </c>
      <c r="Y4" s="187">
        <f t="shared" ref="Y4:Y35" si="1">IF(ISNUMBER(V4),INDEX($C$6:$L$32,MATCH($V4,$B$6:$B$32,0),MATCH("G"&amp;W4&amp;"-T1",$C$5:$L$5,0)),"")</f>
        <v>1</v>
      </c>
      <c r="Z4" s="188">
        <f t="shared" ref="Z4:Z35" si="2">IF(ISNUMBER(V4),INDEX($C$6:$L$32,MATCH(V4,$B$6:$B$32,0),MATCH("G"&amp;W4&amp;"-T2",$C$5:$L$5,0)),"")</f>
        <v>4</v>
      </c>
      <c r="AB4" s="186">
        <f>IF(OR(ISNUMBER(AC4+AG4),AND( ISNUMBER(AC4),ISNUMBER(AE4)=FALSE)),ROW(AB4)-ROW($AB$3),"")</f>
        <v>1</v>
      </c>
      <c r="AC4" s="187">
        <f>IF(AD2&gt;0,1,"")</f>
        <v>1</v>
      </c>
      <c r="AD4" s="187">
        <f>IF(ISNUMBER(AC4),1,"")</f>
        <v>1</v>
      </c>
      <c r="AE4" s="187">
        <f t="shared" ref="AE4:AE67" si="3">IF(AF4&lt;&gt;"",IF(AF3=AF4,AE3+1,1),"")</f>
        <v>1</v>
      </c>
      <c r="AF4" s="187" t="str">
        <f t="shared" ref="AF4:AF67" si="4">IF(AND(AD4&gt;0,AD4&lt;=$O$4),$B$3,IF(AND(AD4&gt;$O$4,AD4&lt;=$O$4+$O$5),$B$34,IF(AND(AD4&gt;$O$4+$O$5,AD4&lt;=$O$4+$O$5+$O$6),$B$65,IF(AND(AD4&gt;$O$4+$O$5+$O$6,AD4&lt;=$O$4+$O$5+$O$6+$O$7),$B$96,
IF(AND(AD4&gt;$O$4+$O$5+$O$6+$O$7,AD4&lt;=$O$4+$O$5+$O$6+$O$7+$O$8),$B$127,
IF(AND(AD4&gt;$O$4+$O$5+$O$6+$O$7+$O$8,AD4&lt;=$O$4+$O$5+$O$6+$O$7+$O$8+$O$9),$B$158,
IF(AND(AD4&gt;$O$4+$O$5+$O$6+$O$7+$O$8+$O$9,AD4&lt;=$O$4+$O$5+$O$6+$O$7+$O$8+$O$9+$O$10),$B$189,
IF(AND(AD4&gt;$O$4+$O$5+$O$6+$O$7+$O$8+$O$9+$O$10,AD4&lt;=$O$4+$O$5+$O$6+$O$7+$O$8+$O$9+$O$10+$O$11),$B$220,"")
)))))))</f>
        <v>Group A</v>
      </c>
      <c r="AG4" s="187">
        <f t="array" ref="AG4">IFERROR(INDEX($Y$4:$Y$1090, MATCH(AC4&amp;AE4&amp;AF4,$V$4:$V$1090&amp;$W$4:$W$1090&amp;$X$4:$X$1090,0),1),"")</f>
        <v>1</v>
      </c>
      <c r="AH4" s="188">
        <f t="array" ref="AH4">IFERROR(INDEX($Z$4:$Z$1090, MATCH(AC4&amp;AE4&amp;AF4,$V$4:$V$1090&amp;$W$4:$W$1090&amp;$X$4:$X$1090,0),1),"")</f>
        <v>4</v>
      </c>
      <c r="AJ4" s="67">
        <v>1</v>
      </c>
      <c r="AK4" s="187">
        <f t="array" ref="AK4">IFERROR(INDEX($AC$4:$AC$1137,SMALL($AB$4:$AB$1137,AJ4),1),"")</f>
        <v>1</v>
      </c>
      <c r="AL4" s="187" t="str">
        <f t="array" ref="AL4">IFERROR(INDEX($AF$4:$AF$1137,SMALL($AB$4:$AB$1137,AJ4),1),"")</f>
        <v>Group A</v>
      </c>
      <c r="AM4" s="187" t="str">
        <f t="array" ref="AM4">IFERROR(INDEX($AW$4:$AW$83,MATCH(AL4&amp;INDEX($AG$4:$AG$1137,SMALL($AB$4:$AB$1137,AJ4),1),$AU$4:$AU$83&amp;$AV$4:$AV$83,0),1),"")</f>
        <v>Team 1A</v>
      </c>
      <c r="AN4" s="187" t="str">
        <f t="array" ref="AN4">IFERROR(INDEX($AW$4:$AW$83,MATCH(AL4&amp;INDEX($AH$4:$AH$1137,SMALL($AB$4:$AB$1137,AJ4),1),$AU$4:$AU$83&amp;$AV$4:$AV$83,0),1),"")</f>
        <v>Team 4A</v>
      </c>
      <c r="AO4" s="187" t="str">
        <f>IF(AND(ISNUMBER(Fixture!H7),ISNUMBER(Fixture!J7)),"YES","")</f>
        <v/>
      </c>
      <c r="AP4" s="187" t="str">
        <f>IF(AO4="YES",IF(Fixture!H7&gt;Fixture!J7,HWin,IF(Fixture!H7=Fixture!J7,IF(Fixture!H7&gt;0,HDrawScore,HDraw),HLose)),"")</f>
        <v/>
      </c>
      <c r="AQ4" s="188" t="str">
        <f>IF(AO4="YES",IF(Fixture!H7&lt;Fixture!J7,AWin,IF(Fixture!H7=Fixture!J7,IF(Fixture!H7&gt;0,ADrawScore,ADraw),ALose)),"")</f>
        <v/>
      </c>
      <c r="AR4" s="325" t="str">
        <f>IF(AO4="YES",IF(Fixture!H7&gt;Fixture!J7,"W",IF(Fixture!H7=Fixture!J7,IF(Fixture!H7&gt;0,"D","D"),"L")),"")</f>
        <v/>
      </c>
      <c r="AS4" s="325" t="str">
        <f>IF(AO4="YES",IF(Fixture!H7&lt;Fixture!J7,"W",IF(Fixture!H7=Fixture!J7,IF(Fixture!H7&gt;0,"D","D"),"L")),"")</f>
        <v/>
      </c>
      <c r="AU4" s="192" t="str">
        <f>IF(ISNUMBER(AV4),Settings!$C$29,"")</f>
        <v>Group A</v>
      </c>
      <c r="AV4" s="193">
        <f>Settings!H8</f>
        <v>1</v>
      </c>
      <c r="AW4" s="192" t="str">
        <f>IF(Settings!I8=0,"",Settings!I8)</f>
        <v>Team 1A</v>
      </c>
      <c r="AX4" s="194" t="str">
        <f>IF(Settings!J8=0,"",Settings!J8)</f>
        <v>Beaver Stadium</v>
      </c>
      <c r="AZ4" s="239" t="s">
        <v>137</v>
      </c>
      <c r="BA4" s="239" t="s">
        <v>145</v>
      </c>
      <c r="BB4" s="239" t="s">
        <v>153</v>
      </c>
      <c r="BC4" s="239" t="s">
        <v>159</v>
      </c>
      <c r="BD4" s="239"/>
      <c r="BE4" s="239"/>
      <c r="BF4" s="239"/>
      <c r="BG4" s="239"/>
      <c r="BH4" s="301">
        <v>8</v>
      </c>
      <c r="BO4" s="157"/>
      <c r="BP4" s="158"/>
      <c r="BQ4" s="158"/>
      <c r="BR4" s="158"/>
      <c r="BS4" s="158"/>
      <c r="BT4" s="158"/>
      <c r="BU4" s="158"/>
      <c r="BV4" s="158"/>
      <c r="BW4" s="158"/>
      <c r="BX4" s="158"/>
      <c r="BY4" s="158"/>
      <c r="BZ4" s="158"/>
      <c r="CA4" s="158"/>
      <c r="CB4" s="158"/>
      <c r="CC4" s="158"/>
      <c r="CD4" s="158"/>
      <c r="CE4" s="158"/>
      <c r="CF4" s="158"/>
      <c r="CG4" s="149"/>
    </row>
    <row r="5" spans="2:85" x14ac:dyDescent="0.25">
      <c r="B5" s="62" t="s">
        <v>39</v>
      </c>
      <c r="C5" s="63" t="s">
        <v>40</v>
      </c>
      <c r="D5" s="64" t="s">
        <v>41</v>
      </c>
      <c r="E5" s="63" t="s">
        <v>42</v>
      </c>
      <c r="F5" s="64" t="s">
        <v>43</v>
      </c>
      <c r="G5" s="63" t="s">
        <v>44</v>
      </c>
      <c r="H5" s="64" t="s">
        <v>45</v>
      </c>
      <c r="I5" s="63" t="s">
        <v>46</v>
      </c>
      <c r="J5" s="64" t="s">
        <v>47</v>
      </c>
      <c r="K5" s="63" t="s">
        <v>48</v>
      </c>
      <c r="L5" s="64" t="s">
        <v>49</v>
      </c>
      <c r="N5" s="184" t="str">
        <f>Settings!C30</f>
        <v>Group B</v>
      </c>
      <c r="O5" s="185">
        <f>D34/2</f>
        <v>2</v>
      </c>
      <c r="P5" s="185">
        <f>MAX(B37:B45)*Settings!$D$9</f>
        <v>6</v>
      </c>
      <c r="Q5" s="185">
        <f>COUNTIF(FixtureCalc!$AU$4:$AU$83,B34)</f>
        <v>4</v>
      </c>
      <c r="R5" s="185" t="str">
        <f>IF(AND(LEN(Settings!C30)&gt;0,Q5&lt;Settings!D30), N5 &amp; ", ","")</f>
        <v/>
      </c>
      <c r="T5" s="339">
        <f t="array" ref="T5">IFERROR(SMALL(IF(Fixture!$F$7:$F$1141=chosenGroup,ROW(Fixture!$A$7:$A$1141),FALSE),ROW(A2)),"")</f>
        <v>8</v>
      </c>
      <c r="V5" s="186">
        <f t="shared" ref="V5:V36" si="5">IFERROR(IF(W4+1&lt;=O$4,V4,IF(V4+1&lt;=P$4,V4+1,"")),"")</f>
        <v>1</v>
      </c>
      <c r="W5" s="187">
        <f t="shared" ref="W5:W36" si="6">IF(ISNUMBER(V5),IF(W4+1&lt;=O$4,W4+1,1),"")</f>
        <v>2</v>
      </c>
      <c r="X5" s="187" t="str">
        <f t="shared" si="0"/>
        <v>Group A</v>
      </c>
      <c r="Y5" s="187">
        <f t="shared" si="1"/>
        <v>2</v>
      </c>
      <c r="Z5" s="188">
        <f t="shared" si="2"/>
        <v>3</v>
      </c>
      <c r="AB5" s="186">
        <f t="shared" ref="AB5:AB68" si="7">IF(OR(ISNUMBER(AC5+AG5),AND( ISNUMBER(AC5),ISNUMBER(AE5)=FALSE)),ROW(AB5)-ROW($AB$3),"")</f>
        <v>2</v>
      </c>
      <c r="AC5" s="187">
        <f t="shared" ref="AC5:AC68" si="8">IFERROR(IF(AD4+1&lt;=AD$2,AC4,IF(AC4+1&lt;=AF$2,AC4+1,"")),"")</f>
        <v>1</v>
      </c>
      <c r="AD5" s="187">
        <f>IF(ISNUMBER(AC5),IF(AD4+1&lt;=AD$2,AD4+1,1),"")</f>
        <v>2</v>
      </c>
      <c r="AE5" s="187">
        <f t="shared" si="3"/>
        <v>2</v>
      </c>
      <c r="AF5" s="187" t="str">
        <f t="shared" si="4"/>
        <v>Group A</v>
      </c>
      <c r="AG5" s="187">
        <f t="array" ref="AG5">IFERROR(INDEX($Y$4:$Y$1090, MATCH(AC5&amp;AE5&amp;AF5,$V$4:$V$1090&amp;$W$4:$W$1090&amp;$X$4:$X$1090,0),1),"")</f>
        <v>2</v>
      </c>
      <c r="AH5" s="188">
        <f t="array" ref="AH5">IFERROR(INDEX($Z$4:$Z$1090, MATCH(AC5&amp;AE5&amp;AF5,$V$4:$V$1090&amp;$W$4:$W$1090&amp;$X$4:$X$1090,0),1),"")</f>
        <v>3</v>
      </c>
      <c r="AJ5" s="186">
        <f>IFERROR(IF(AJ4+1&gt;$AH$2,"",AJ4+1),"")</f>
        <v>2</v>
      </c>
      <c r="AK5" s="187">
        <f t="array" ref="AK5">IFERROR(INDEX($AC$4:$AC$1137,SMALL($AB$4:$AB$1137,AJ5),1),"")</f>
        <v>1</v>
      </c>
      <c r="AL5" s="187" t="str">
        <f t="array" ref="AL5">IFERROR(INDEX($AF$4:$AF$1137,SMALL($AB$4:$AB$1137,AJ5),1),"")</f>
        <v>Group A</v>
      </c>
      <c r="AM5" s="187" t="str">
        <f t="array" ref="AM5">IFERROR(INDEX($AW$4:$AW$83,MATCH(AL5&amp;INDEX($AG$4:$AG$1137,SMALL($AB$4:$AB$1137,AJ5),1),$AU$4:$AU$83&amp;$AV$4:$AV$83,0),1),"")</f>
        <v>Team 2A</v>
      </c>
      <c r="AN5" s="187" t="str">
        <f t="array" ref="AN5">IFERROR(INDEX($AW$4:$AW$83,MATCH(AL5&amp;INDEX($AH$4:$AH$1137,SMALL($AB$4:$AB$1137,AJ5),1),$AU$4:$AU$83&amp;$AV$4:$AV$83,0),1),"")</f>
        <v>Team 3A</v>
      </c>
      <c r="AO5" s="187" t="str">
        <f>IF(AND(ISNUMBER(Fixture!H8),ISNUMBER(Fixture!J8)),"YES","")</f>
        <v/>
      </c>
      <c r="AP5" s="187" t="str">
        <f>IF(AO5="YES",IF(Fixture!H8&gt;Fixture!J8,HWin,IF(Fixture!H8=Fixture!J8,IF(Fixture!H8&gt;0,HDrawScore,HDraw),HLose)),"")</f>
        <v/>
      </c>
      <c r="AQ5" s="188" t="str">
        <f>IF(AO5="YES",IF(Fixture!H8&lt;Fixture!J8,AWin,IF(Fixture!H8=Fixture!J8,IF(Fixture!H8&gt;0,ADrawScore,ADraw),ALose)),"")</f>
        <v/>
      </c>
      <c r="AR5" s="324" t="str">
        <f>IF(AO5="YES",IF(Fixture!H8&gt;Fixture!J8,"W",IF(Fixture!H8=Fixture!J8,IF(Fixture!H8&gt;0,"D","D"),"L")),"")</f>
        <v/>
      </c>
      <c r="AS5" s="324" t="str">
        <f>IF(AO5="YES",IF(Fixture!H8&lt;Fixture!J8,"W",IF(Fixture!H8=Fixture!J8,IF(Fixture!H8&gt;0,"D","D"),"L")),"")</f>
        <v/>
      </c>
      <c r="AU5" s="192" t="str">
        <f>IF(ISNUMBER(AV5),Settings!$C$29,"")</f>
        <v>Group A</v>
      </c>
      <c r="AV5" s="193">
        <f>Settings!H9</f>
        <v>2</v>
      </c>
      <c r="AW5" s="192" t="str">
        <f>IF(Settings!I9=0,"",Settings!I9)</f>
        <v>Team 2A</v>
      </c>
      <c r="AX5" s="194" t="str">
        <f>IF(Settings!J9=0,"",Settings!J9)</f>
        <v>Ohio Stadium</v>
      </c>
      <c r="AZ5" s="239" t="s">
        <v>139</v>
      </c>
      <c r="BA5" s="239" t="s">
        <v>147</v>
      </c>
      <c r="BB5" s="239" t="s">
        <v>155</v>
      </c>
      <c r="BC5" s="239" t="s">
        <v>160</v>
      </c>
      <c r="BD5" s="239"/>
      <c r="BE5" s="239"/>
      <c r="BF5" s="239"/>
      <c r="BG5" s="239"/>
      <c r="BJ5" s="326" t="s">
        <v>85</v>
      </c>
      <c r="BK5" s="326"/>
      <c r="BL5" s="31"/>
      <c r="BO5" s="21"/>
      <c r="BP5" s="160"/>
      <c r="BQ5" s="154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55"/>
      <c r="CF5" s="160"/>
      <c r="CG5" s="150"/>
    </row>
    <row r="6" spans="2:85" s="34" customFormat="1" x14ac:dyDescent="0.25">
      <c r="B6" s="187">
        <f>IF(D3&gt;0,1,"")</f>
        <v>1</v>
      </c>
      <c r="C6" s="184">
        <f t="shared" ref="C6:C14" si="9">IF(ISNUMBER(B6+C$4),1,"")</f>
        <v>1</v>
      </c>
      <c r="D6" s="195">
        <f>IF(ISNUMBER(B6+D$4),D3,"")</f>
        <v>4</v>
      </c>
      <c r="E6" s="184">
        <f>IF(ISNUMBER($B6+E$4),C6+1,"")</f>
        <v>2</v>
      </c>
      <c r="F6" s="195">
        <f>IF(ISNUMBER($B6+F$4),D6-1,"")</f>
        <v>3</v>
      </c>
      <c r="G6" s="184" t="str">
        <f>IF(ISNUMBER($B6+G$4),E6+1,"")</f>
        <v/>
      </c>
      <c r="H6" s="195" t="str">
        <f>IF(ISNUMBER($B6+H$4),F6-1,"")</f>
        <v/>
      </c>
      <c r="I6" s="184" t="str">
        <f>IF(ISNUMBER($B6+I$4),G6+1,"")</f>
        <v/>
      </c>
      <c r="J6" s="195" t="str">
        <f>IF(ISNUMBER($B6+J$4),H6-1,"")</f>
        <v/>
      </c>
      <c r="K6" s="184" t="str">
        <f>IF(ISNUMBER($B6+K$4),I6+1,"")</f>
        <v/>
      </c>
      <c r="L6" s="195" t="str">
        <f>IF(ISNUMBER($B6+L$4),J6-1,"")</f>
        <v/>
      </c>
      <c r="N6" s="184" t="str">
        <f>Settings!C31</f>
        <v>Group C</v>
      </c>
      <c r="O6" s="185">
        <f>D65/2</f>
        <v>2</v>
      </c>
      <c r="P6" s="185">
        <f>MAX(B68:B76)*Settings!$D$9</f>
        <v>6</v>
      </c>
      <c r="Q6" s="185">
        <f>COUNTIF(FixtureCalc!$AU$4:$AU$83,B65)</f>
        <v>4</v>
      </c>
      <c r="R6" s="185" t="str">
        <f>IF(AND(LEN(Settings!C31)&gt;0,Q6&lt;Settings!D31), N6 &amp; ", ","")</f>
        <v/>
      </c>
      <c r="T6" s="339">
        <f t="array" ref="T6">IFERROR(SMALL(IF(Fixture!$F$7:$F$1141=chosenGroup,ROW(Fixture!$A$7:$A$1141),FALSE),ROW(A3)),"")</f>
        <v>17</v>
      </c>
      <c r="V6" s="186">
        <f t="shared" si="5"/>
        <v>2</v>
      </c>
      <c r="W6" s="187">
        <f t="shared" si="6"/>
        <v>1</v>
      </c>
      <c r="X6" s="187" t="str">
        <f t="shared" si="0"/>
        <v>Group A</v>
      </c>
      <c r="Y6" s="187">
        <f t="shared" si="1"/>
        <v>1</v>
      </c>
      <c r="Z6" s="188">
        <f t="shared" si="2"/>
        <v>3</v>
      </c>
      <c r="AB6" s="186">
        <f t="shared" si="7"/>
        <v>3</v>
      </c>
      <c r="AC6" s="187">
        <f t="shared" si="8"/>
        <v>1</v>
      </c>
      <c r="AD6" s="187">
        <f t="shared" ref="AD6:AD27" si="10">IF(ISNUMBER(AC6),IF(AD5+1&lt;=AD$2,AD5+1,1),"")</f>
        <v>3</v>
      </c>
      <c r="AE6" s="187">
        <f t="shared" si="3"/>
        <v>1</v>
      </c>
      <c r="AF6" s="187" t="str">
        <f t="shared" si="4"/>
        <v>Group B</v>
      </c>
      <c r="AG6" s="187">
        <f t="array" ref="AG6">IFERROR(INDEX($Y$4:$Y$1090, MATCH(AC6&amp;AE6&amp;AF6,$V$4:$V$1090&amp;$W$4:$W$1090&amp;$X$4:$X$1090,0),1),"")</f>
        <v>1</v>
      </c>
      <c r="AH6" s="188">
        <f t="array" ref="AH6">IFERROR(INDEX($Z$4:$Z$1090, MATCH(AC6&amp;AE6&amp;AF6,$V$4:$V$1090&amp;$W$4:$W$1090&amp;$X$4:$X$1090,0),1),"")</f>
        <v>4</v>
      </c>
      <c r="AJ6" s="186">
        <f t="shared" ref="AJ6:AJ69" si="11">IFERROR(IF(AJ5+1&gt;$AH$2,"",AJ5+1),"")</f>
        <v>3</v>
      </c>
      <c r="AK6" s="187">
        <f t="array" ref="AK6">IFERROR(INDEX($AC$4:$AC$1137,SMALL($AB$4:$AB$1137,AJ6),1),"")</f>
        <v>1</v>
      </c>
      <c r="AL6" s="187" t="str">
        <f t="array" ref="AL6">IFERROR(INDEX($AF$4:$AF$1137,SMALL($AB$4:$AB$1137,AJ6),1),"")</f>
        <v>Group B</v>
      </c>
      <c r="AM6" s="187" t="str">
        <f t="array" ref="AM6">IFERROR(INDEX($AW$4:$AW$83,MATCH(AL6&amp;INDEX($AG$4:$AG$1137,SMALL($AB$4:$AB$1137,AJ6),1),$AU$4:$AU$83&amp;$AV$4:$AV$83,0),1),"")</f>
        <v>Team B1</v>
      </c>
      <c r="AN6" s="187" t="str">
        <f t="array" ref="AN6">IFERROR(INDEX($AW$4:$AW$83,MATCH(AL6&amp;INDEX($AH$4:$AH$1137,SMALL($AB$4:$AB$1137,AJ6),1),$AU$4:$AU$83&amp;$AV$4:$AV$83,0),1),"")</f>
        <v>Team B4</v>
      </c>
      <c r="AO6" s="187" t="str">
        <f>IF(AND(ISNUMBER(Fixture!H9),ISNUMBER(Fixture!J9)),"YES","")</f>
        <v/>
      </c>
      <c r="AP6" s="187" t="str">
        <f>IF(AO6="YES",IF(Fixture!H9&gt;Fixture!J9,HWin,IF(Fixture!H9=Fixture!J9,IF(Fixture!H9&gt;0,HDrawScore,HDraw),HLose)),"")</f>
        <v/>
      </c>
      <c r="AQ6" s="188" t="str">
        <f>IF(AO6="YES",IF(Fixture!H9&lt;Fixture!J9,AWin,IF(Fixture!H9=Fixture!J9,IF(Fixture!H9&gt;0,ADrawScore,ADraw),ALose)),"")</f>
        <v/>
      </c>
      <c r="AR6" s="187" t="str">
        <f>IF(AO6="YES",IF(Fixture!H9&gt;Fixture!J9,"W",IF(Fixture!H9=Fixture!J9,IF(Fixture!H9&gt;0,"D","D"),"L")),"")</f>
        <v/>
      </c>
      <c r="AS6" s="187" t="str">
        <f>IF(AO6="YES",IF(Fixture!H9&lt;Fixture!J9,"W",IF(Fixture!H9=Fixture!J9,IF(Fixture!H9&gt;0,"D","D"),"L")),"")</f>
        <v/>
      </c>
      <c r="AU6" s="192" t="str">
        <f>IF(ISNUMBER(AV6),Settings!$C$29,"")</f>
        <v>Group A</v>
      </c>
      <c r="AV6" s="193">
        <f>Settings!H10</f>
        <v>3</v>
      </c>
      <c r="AW6" s="192" t="str">
        <f>IF(Settings!I10=0,"",Settings!I10)</f>
        <v>Team 3A</v>
      </c>
      <c r="AX6" s="194" t="str">
        <f>IF(Settings!J10=0,"",Settings!J10)</f>
        <v>Kyle Field</v>
      </c>
      <c r="AZ6" s="239" t="s">
        <v>141</v>
      </c>
      <c r="BA6" s="239" t="s">
        <v>149</v>
      </c>
      <c r="BB6" s="239" t="s">
        <v>157</v>
      </c>
      <c r="BC6" s="239" t="s">
        <v>161</v>
      </c>
      <c r="BD6" s="239"/>
      <c r="BE6" s="239"/>
      <c r="BF6" s="239"/>
      <c r="BG6" s="239"/>
      <c r="BJ6" s="329" t="s">
        <v>96</v>
      </c>
      <c r="BK6" s="330" t="str">
        <f>SUBSTITUTE(ADDRESS(1,COLUMN(columnLetter),4),"1","")</f>
        <v>BK</v>
      </c>
      <c r="BL6" s="331" t="s">
        <v>97</v>
      </c>
      <c r="BM6" s="329" t="s">
        <v>98</v>
      </c>
      <c r="BO6" s="21"/>
      <c r="BP6" s="100"/>
      <c r="BQ6" s="103"/>
      <c r="BR6" s="103"/>
      <c r="BS6" s="160"/>
      <c r="BT6" s="154"/>
      <c r="BU6" s="103"/>
      <c r="BV6" s="103"/>
      <c r="BW6" s="103"/>
      <c r="BX6" s="103"/>
      <c r="BY6" s="103"/>
      <c r="BZ6" s="103"/>
      <c r="CA6" s="103"/>
      <c r="CB6" s="155"/>
      <c r="CC6" s="160"/>
      <c r="CD6" s="103"/>
      <c r="CE6" s="103"/>
      <c r="CF6" s="103"/>
      <c r="CG6" s="150"/>
    </row>
    <row r="7" spans="2:85" x14ac:dyDescent="0.25">
      <c r="B7" s="187">
        <f t="shared" ref="B7:B14" si="12">IFERROR(IF(B6+1&gt;=$D$3,"",B6+1),"")</f>
        <v>2</v>
      </c>
      <c r="C7" s="184">
        <f t="shared" si="9"/>
        <v>1</v>
      </c>
      <c r="D7" s="195">
        <f t="shared" ref="D7:L14" si="13">IF(ISNUMBER($B7+D$4),MOD(D6-3,$D$3-1)+2,"")</f>
        <v>3</v>
      </c>
      <c r="E7" s="184">
        <f t="shared" si="13"/>
        <v>4</v>
      </c>
      <c r="F7" s="195">
        <f t="shared" si="13"/>
        <v>2</v>
      </c>
      <c r="G7" s="184" t="str">
        <f t="shared" si="13"/>
        <v/>
      </c>
      <c r="H7" s="195" t="str">
        <f t="shared" si="13"/>
        <v/>
      </c>
      <c r="I7" s="184" t="str">
        <f t="shared" si="13"/>
        <v/>
      </c>
      <c r="J7" s="195" t="str">
        <f t="shared" si="13"/>
        <v/>
      </c>
      <c r="K7" s="184" t="str">
        <f t="shared" si="13"/>
        <v/>
      </c>
      <c r="L7" s="195" t="str">
        <f t="shared" si="13"/>
        <v/>
      </c>
      <c r="N7" s="184" t="str">
        <f>Settings!C32</f>
        <v>Group D</v>
      </c>
      <c r="O7" s="185">
        <f>D96/2</f>
        <v>2</v>
      </c>
      <c r="P7" s="185">
        <f>MAX(B99:B107)*Settings!$D$9</f>
        <v>6</v>
      </c>
      <c r="Q7" s="185">
        <f>COUNTIF(FixtureCalc!$AU$4:$AU$83,B96)</f>
        <v>4</v>
      </c>
      <c r="R7" s="185" t="str">
        <f>IF(AND(LEN(Settings!C32)&gt;0,Q7&lt;Settings!D32), N7 &amp; ", ","")</f>
        <v/>
      </c>
      <c r="T7" s="339">
        <f t="array" ref="T7">IFERROR(SMALL(IF(Fixture!$F$7:$F$1141=chosenGroup,ROW(Fixture!$A$7:$A$1141),FALSE),ROW(A4)),"")</f>
        <v>18</v>
      </c>
      <c r="V7" s="186">
        <f t="shared" si="5"/>
        <v>2</v>
      </c>
      <c r="W7" s="187">
        <f t="shared" si="6"/>
        <v>2</v>
      </c>
      <c r="X7" s="187" t="str">
        <f t="shared" si="0"/>
        <v>Group A</v>
      </c>
      <c r="Y7" s="187">
        <f t="shared" si="1"/>
        <v>4</v>
      </c>
      <c r="Z7" s="188">
        <f t="shared" si="2"/>
        <v>2</v>
      </c>
      <c r="AB7" s="186">
        <f t="shared" si="7"/>
        <v>4</v>
      </c>
      <c r="AC7" s="187">
        <f t="shared" si="8"/>
        <v>1</v>
      </c>
      <c r="AD7" s="187">
        <f t="shared" si="10"/>
        <v>4</v>
      </c>
      <c r="AE7" s="187">
        <f t="shared" si="3"/>
        <v>2</v>
      </c>
      <c r="AF7" s="187" t="str">
        <f t="shared" si="4"/>
        <v>Group B</v>
      </c>
      <c r="AG7" s="187">
        <f t="array" ref="AG7">IFERROR(INDEX($Y$4:$Y$1090, MATCH(AC7&amp;AE7&amp;AF7,$V$4:$V$1090&amp;$W$4:$W$1090&amp;$X$4:$X$1090,0),1),"")</f>
        <v>2</v>
      </c>
      <c r="AH7" s="188">
        <f t="array" ref="AH7">IFERROR(INDEX($Z$4:$Z$1090, MATCH(AC7&amp;AE7&amp;AF7,$V$4:$V$1090&amp;$W$4:$W$1090&amp;$X$4:$X$1090,0),1),"")</f>
        <v>3</v>
      </c>
      <c r="AJ7" s="186">
        <f t="shared" si="11"/>
        <v>4</v>
      </c>
      <c r="AK7" s="187">
        <f t="array" ref="AK7">IFERROR(INDEX($AC$4:$AC$1137,SMALL($AB$4:$AB$1137,AJ7),1),"")</f>
        <v>1</v>
      </c>
      <c r="AL7" s="187" t="str">
        <f t="array" ref="AL7">IFERROR(INDEX($AF$4:$AF$1137,SMALL($AB$4:$AB$1137,AJ7),1),"")</f>
        <v>Group B</v>
      </c>
      <c r="AM7" s="187" t="str">
        <f t="array" ref="AM7">IFERROR(INDEX($AW$4:$AW$83,MATCH(AL7&amp;INDEX($AG$4:$AG$1137,SMALL($AB$4:$AB$1137,AJ7),1),$AU$4:$AU$83&amp;$AV$4:$AV$83,0),1),"")</f>
        <v>Team B2</v>
      </c>
      <c r="AN7" s="187" t="str">
        <f t="array" ref="AN7">IFERROR(INDEX($AW$4:$AW$83,MATCH(AL7&amp;INDEX($AH$4:$AH$1137,SMALL($AB$4:$AB$1137,AJ7),1),$AU$4:$AU$83&amp;$AV$4:$AV$83,0),1),"")</f>
        <v>Team B3</v>
      </c>
      <c r="AO7" s="187" t="str">
        <f>IF(AND(ISNUMBER(Fixture!H10),ISNUMBER(Fixture!J10)),"YES","")</f>
        <v/>
      </c>
      <c r="AP7" s="187" t="str">
        <f>IF(AO7="YES",IF(Fixture!H10&gt;Fixture!J10,HWin,IF(Fixture!H10=Fixture!J10,IF(Fixture!H10&gt;0,HDrawScore,HDraw),HLose)),"")</f>
        <v/>
      </c>
      <c r="AQ7" s="188" t="str">
        <f>IF(AO7="YES",IF(Fixture!H10&lt;Fixture!J10,AWin,IF(Fixture!H10=Fixture!J10,IF(Fixture!H10&gt;0,ADrawScore,ADraw),ALose)),"")</f>
        <v/>
      </c>
      <c r="AR7" s="187" t="str">
        <f>IF(AO7="YES",IF(Fixture!H10&gt;Fixture!J10,"W",IF(Fixture!H10=Fixture!J10,IF(Fixture!H10&gt;0,"D","D"),"L")),"")</f>
        <v/>
      </c>
      <c r="AS7" s="187" t="str">
        <f>IF(AO7="YES",IF(Fixture!H10&lt;Fixture!J10,"W",IF(Fixture!H10=Fixture!J10,IF(Fixture!H10&gt;0,"D","D"),"L")),"")</f>
        <v/>
      </c>
      <c r="AU7" s="192" t="str">
        <f>IF(ISNUMBER(AV7),Settings!$C$29,"")</f>
        <v>Group A</v>
      </c>
      <c r="AV7" s="193">
        <f>Settings!H11</f>
        <v>4</v>
      </c>
      <c r="AW7" s="192" t="str">
        <f>IF(Settings!I11=0,"",Settings!I11)</f>
        <v>Team 4A</v>
      </c>
      <c r="AX7" s="194" t="str">
        <f>IF(Settings!J11=0,"",Settings!J11)</f>
        <v>Neyland Stadium</v>
      </c>
      <c r="AZ7" s="239" t="s">
        <v>143</v>
      </c>
      <c r="BA7" s="239" t="s">
        <v>151</v>
      </c>
      <c r="BB7" s="239" t="s">
        <v>158</v>
      </c>
      <c r="BC7" s="239" t="s">
        <v>162</v>
      </c>
      <c r="BD7" s="239"/>
      <c r="BE7" s="239"/>
      <c r="BF7" s="239"/>
      <c r="BG7" s="239"/>
      <c r="BJ7" s="327">
        <f>IF(BL7&gt;0,1,"")</f>
        <v>1</v>
      </c>
      <c r="BK7" s="327" t="str">
        <f t="array" ref="BK7">IFERROR(INDEX(StandingsCalc!$D$1:$D$83,SMALL(StandingsCalc!$R$1:$R$83,BJ7),1),"")</f>
        <v>Team 3A</v>
      </c>
      <c r="BL7" s="328">
        <f>SUM(Settings!D29:D36)</f>
        <v>8</v>
      </c>
      <c r="BM7" s="327" t="str">
        <f>IF(SUM(FixtureCalc!AZ15:BH24)&gt;0,"prepare","")</f>
        <v/>
      </c>
      <c r="BO7" s="21"/>
      <c r="BP7" s="160"/>
      <c r="BQ7" s="154"/>
      <c r="BR7" s="103"/>
      <c r="BS7" s="103"/>
      <c r="BT7" s="103"/>
      <c r="BU7" s="100"/>
      <c r="BV7" s="103"/>
      <c r="BW7" s="103"/>
      <c r="BX7" s="103"/>
      <c r="BY7" s="103"/>
      <c r="BZ7" s="159"/>
      <c r="CA7" s="103"/>
      <c r="CB7" s="103"/>
      <c r="CC7" s="103"/>
      <c r="CD7" s="103"/>
      <c r="CE7" s="155"/>
      <c r="CF7" s="160"/>
      <c r="CG7" s="150"/>
    </row>
    <row r="8" spans="2:85" x14ac:dyDescent="0.25">
      <c r="B8" s="187">
        <f t="shared" si="12"/>
        <v>3</v>
      </c>
      <c r="C8" s="184">
        <f t="shared" si="9"/>
        <v>1</v>
      </c>
      <c r="D8" s="195">
        <f t="shared" si="13"/>
        <v>2</v>
      </c>
      <c r="E8" s="184">
        <f t="shared" si="13"/>
        <v>3</v>
      </c>
      <c r="F8" s="195">
        <f t="shared" si="13"/>
        <v>4</v>
      </c>
      <c r="G8" s="184" t="str">
        <f t="shared" si="13"/>
        <v/>
      </c>
      <c r="H8" s="195" t="str">
        <f t="shared" si="13"/>
        <v/>
      </c>
      <c r="I8" s="184" t="str">
        <f t="shared" si="13"/>
        <v/>
      </c>
      <c r="J8" s="195" t="str">
        <f t="shared" si="13"/>
        <v/>
      </c>
      <c r="K8" s="184" t="str">
        <f t="shared" si="13"/>
        <v/>
      </c>
      <c r="L8" s="195" t="str">
        <f t="shared" si="13"/>
        <v/>
      </c>
      <c r="N8" s="184">
        <f>Settings!C33</f>
        <v>0</v>
      </c>
      <c r="O8" s="185">
        <f>D127/2</f>
        <v>0</v>
      </c>
      <c r="P8" s="185">
        <f>MAX(B130:B138)*Settings!$D$9</f>
        <v>0</v>
      </c>
      <c r="Q8" s="185">
        <f>COUNTIF(FixtureCalc!$AU$4:$AU$83,B127)</f>
        <v>0</v>
      </c>
      <c r="R8" s="185" t="str">
        <f>IF(AND(LEN(Settings!C33)&gt;0,Q8&lt;Settings!D33), N8 &amp; ", ","")</f>
        <v/>
      </c>
      <c r="T8" s="339">
        <f t="array" ref="T8">IFERROR(SMALL(IF(Fixture!$F$7:$F$1141=chosenGroup,ROW(Fixture!$A$7:$A$1141),FALSE),ROW(A5)),"")</f>
        <v>27</v>
      </c>
      <c r="V8" s="186">
        <f t="shared" si="5"/>
        <v>3</v>
      </c>
      <c r="W8" s="187">
        <f t="shared" si="6"/>
        <v>1</v>
      </c>
      <c r="X8" s="187" t="str">
        <f t="shared" si="0"/>
        <v>Group A</v>
      </c>
      <c r="Y8" s="187">
        <f t="shared" si="1"/>
        <v>1</v>
      </c>
      <c r="Z8" s="188">
        <f t="shared" si="2"/>
        <v>2</v>
      </c>
      <c r="AB8" s="186">
        <f t="shared" si="7"/>
        <v>5</v>
      </c>
      <c r="AC8" s="187">
        <f t="shared" si="8"/>
        <v>1</v>
      </c>
      <c r="AD8" s="187">
        <f t="shared" si="10"/>
        <v>5</v>
      </c>
      <c r="AE8" s="187">
        <f t="shared" si="3"/>
        <v>1</v>
      </c>
      <c r="AF8" s="187" t="str">
        <f t="shared" si="4"/>
        <v>Group C</v>
      </c>
      <c r="AG8" s="187">
        <f t="array" ref="AG8">IFERROR(INDEX($Y$4:$Y$1090, MATCH(AC8&amp;AE8&amp;AF8,$V$4:$V$1090&amp;$W$4:$W$1090&amp;$X$4:$X$1090,0),1),"")</f>
        <v>1</v>
      </c>
      <c r="AH8" s="188">
        <f t="array" ref="AH8">IFERROR(INDEX($Z$4:$Z$1090, MATCH(AC8&amp;AE8&amp;AF8,$V$4:$V$1090&amp;$W$4:$W$1090&amp;$X$4:$X$1090,0),1),"")</f>
        <v>4</v>
      </c>
      <c r="AJ8" s="186">
        <f t="shared" si="11"/>
        <v>5</v>
      </c>
      <c r="AK8" s="187">
        <f t="array" ref="AK8">IFERROR(INDEX($AC$4:$AC$1137,SMALL($AB$4:$AB$1137,AJ8),1),"")</f>
        <v>1</v>
      </c>
      <c r="AL8" s="187" t="str">
        <f t="array" ref="AL8">IFERROR(INDEX($AF$4:$AF$1137,SMALL($AB$4:$AB$1137,AJ8),1),"")</f>
        <v>Group C</v>
      </c>
      <c r="AM8" s="187" t="str">
        <f t="array" ref="AM8">IFERROR(INDEX($AW$4:$AW$83,MATCH(AL8&amp;INDEX($AG$4:$AG$1137,SMALL($AB$4:$AB$1137,AJ8),1),$AU$4:$AU$83&amp;$AV$4:$AV$83,0),1),"")</f>
        <v>Team 1C</v>
      </c>
      <c r="AN8" s="187" t="str">
        <f t="array" ref="AN8">IFERROR(INDEX($AW$4:$AW$83,MATCH(AL8&amp;INDEX($AH$4:$AH$1137,SMALL($AB$4:$AB$1137,AJ8),1),$AU$4:$AU$83&amp;$AV$4:$AV$83,0),1),"")</f>
        <v>Team 4C</v>
      </c>
      <c r="AO8" s="187" t="str">
        <f>IF(AND(ISNUMBER(Fixture!H11),ISNUMBER(Fixture!J11)),"YES","")</f>
        <v/>
      </c>
      <c r="AP8" s="187" t="str">
        <f>IF(AO8="YES",IF(Fixture!H11&gt;Fixture!J11,HWin,IF(Fixture!H11=Fixture!J11,IF(Fixture!H11&gt;0,HDrawScore,HDraw),HLose)),"")</f>
        <v/>
      </c>
      <c r="AQ8" s="188" t="str">
        <f>IF(AO8="YES",IF(Fixture!H11&lt;Fixture!J11,AWin,IF(Fixture!H11=Fixture!J11,IF(Fixture!H11&gt;0,ADrawScore,ADraw),ALose)),"")</f>
        <v/>
      </c>
      <c r="AR8" s="187" t="str">
        <f>IF(AO8="YES",IF(Fixture!H11&gt;Fixture!J11,"W",IF(Fixture!H11=Fixture!J11,IF(Fixture!H11&gt;0,"D","D"),"L")),"")</f>
        <v/>
      </c>
      <c r="AS8" s="187" t="str">
        <f>IF(AO8="YES",IF(Fixture!H11&lt;Fixture!J11,"W",IF(Fixture!H11=Fixture!J11,IF(Fixture!H11&gt;0,"D","D"),"L")),"")</f>
        <v/>
      </c>
      <c r="AU8" s="192" t="str">
        <f>IF(ISNUMBER(AV8),Settings!$C$29,"")</f>
        <v/>
      </c>
      <c r="AV8" s="193" t="str">
        <f>Settings!H12</f>
        <v/>
      </c>
      <c r="AW8" s="192" t="str">
        <f>IF(Settings!I12=0,"",Settings!I12)</f>
        <v/>
      </c>
      <c r="AX8" s="194" t="str">
        <f>IF(Settings!J12=0,"",Settings!J12)</f>
        <v/>
      </c>
      <c r="AZ8" s="239"/>
      <c r="BA8" s="239"/>
      <c r="BB8" s="239"/>
      <c r="BC8" s="239"/>
      <c r="BD8" s="239"/>
      <c r="BE8" s="239"/>
      <c r="BF8" s="239"/>
      <c r="BG8" s="239"/>
      <c r="BJ8" s="327">
        <f t="shared" ref="BJ8:BJ30" si="14">IFERROR(IF(BJ7+1&lt;=$BL$7,BJ7+1,""),"")</f>
        <v>2</v>
      </c>
      <c r="BK8" s="327" t="str">
        <f t="array" ref="BK8">IFERROR(INDEX(StandingsCalc!$D$1:$D$83,SMALL(StandingsCalc!$R$1:$R$83,BJ8),1),"")</f>
        <v>Team 4A</v>
      </c>
      <c r="BL8" s="31"/>
      <c r="BO8" s="21"/>
      <c r="BP8" s="100"/>
      <c r="BQ8" s="103"/>
      <c r="BR8" s="103"/>
      <c r="BS8" s="100"/>
      <c r="BT8" s="103"/>
      <c r="BU8" s="103"/>
      <c r="BV8" s="160"/>
      <c r="BW8" s="154"/>
      <c r="BX8" s="100" t="s">
        <v>9</v>
      </c>
      <c r="BY8" s="155"/>
      <c r="BZ8" s="160"/>
      <c r="CA8" s="103"/>
      <c r="CB8" s="103"/>
      <c r="CC8" s="100"/>
      <c r="CD8" s="103"/>
      <c r="CE8" s="103"/>
      <c r="CF8" s="103"/>
      <c r="CG8" s="150"/>
    </row>
    <row r="9" spans="2:85" x14ac:dyDescent="0.25">
      <c r="B9" s="187" t="str">
        <f t="shared" si="12"/>
        <v/>
      </c>
      <c r="C9" s="184" t="str">
        <f t="shared" si="9"/>
        <v/>
      </c>
      <c r="D9" s="195" t="str">
        <f t="shared" si="13"/>
        <v/>
      </c>
      <c r="E9" s="184" t="str">
        <f t="shared" si="13"/>
        <v/>
      </c>
      <c r="F9" s="195" t="str">
        <f t="shared" si="13"/>
        <v/>
      </c>
      <c r="G9" s="184" t="str">
        <f t="shared" si="13"/>
        <v/>
      </c>
      <c r="H9" s="195" t="str">
        <f t="shared" si="13"/>
        <v/>
      </c>
      <c r="I9" s="184" t="str">
        <f t="shared" si="13"/>
        <v/>
      </c>
      <c r="J9" s="195" t="str">
        <f t="shared" si="13"/>
        <v/>
      </c>
      <c r="K9" s="184" t="str">
        <f t="shared" si="13"/>
        <v/>
      </c>
      <c r="L9" s="195" t="str">
        <f t="shared" si="13"/>
        <v/>
      </c>
      <c r="N9" s="184">
        <f>Settings!C34</f>
        <v>0</v>
      </c>
      <c r="O9" s="185">
        <f>D158/2</f>
        <v>0</v>
      </c>
      <c r="P9" s="185">
        <f>MAX(B161:B169)*Settings!$D$9</f>
        <v>0</v>
      </c>
      <c r="Q9" s="185">
        <f>COUNTIF(FixtureCalc!$AU$4:$AU$83,B158)</f>
        <v>0</v>
      </c>
      <c r="R9" s="185" t="str">
        <f>IF(AND(LEN(Settings!C34)&gt;0,Q9&lt;Settings!D34), N9 &amp; ", ","")</f>
        <v/>
      </c>
      <c r="T9" s="339">
        <f t="array" ref="T9">IFERROR(SMALL(IF(Fixture!$F$7:$F$1141=chosenGroup,ROW(Fixture!$A$7:$A$1141),FALSE),ROW(A6)),"")</f>
        <v>28</v>
      </c>
      <c r="V9" s="186">
        <f t="shared" si="5"/>
        <v>3</v>
      </c>
      <c r="W9" s="187">
        <f t="shared" si="6"/>
        <v>2</v>
      </c>
      <c r="X9" s="187" t="str">
        <f t="shared" si="0"/>
        <v>Group A</v>
      </c>
      <c r="Y9" s="187">
        <f t="shared" si="1"/>
        <v>3</v>
      </c>
      <c r="Z9" s="188">
        <f t="shared" si="2"/>
        <v>4</v>
      </c>
      <c r="AB9" s="186">
        <f t="shared" si="7"/>
        <v>6</v>
      </c>
      <c r="AC9" s="187">
        <f t="shared" si="8"/>
        <v>1</v>
      </c>
      <c r="AD9" s="187">
        <f t="shared" si="10"/>
        <v>6</v>
      </c>
      <c r="AE9" s="187">
        <f t="shared" si="3"/>
        <v>2</v>
      </c>
      <c r="AF9" s="187" t="str">
        <f t="shared" si="4"/>
        <v>Group C</v>
      </c>
      <c r="AG9" s="187">
        <f t="array" ref="AG9">IFERROR(INDEX($Y$4:$Y$1090, MATCH(AC9&amp;AE9&amp;AF9,$V$4:$V$1090&amp;$W$4:$W$1090&amp;$X$4:$X$1090,0),1),"")</f>
        <v>2</v>
      </c>
      <c r="AH9" s="188">
        <f t="array" ref="AH9">IFERROR(INDEX($Z$4:$Z$1090, MATCH(AC9&amp;AE9&amp;AF9,$V$4:$V$1090&amp;$W$4:$W$1090&amp;$X$4:$X$1090,0),1),"")</f>
        <v>3</v>
      </c>
      <c r="AJ9" s="186">
        <f t="shared" si="11"/>
        <v>6</v>
      </c>
      <c r="AK9" s="187">
        <f t="array" ref="AK9">IFERROR(INDEX($AC$4:$AC$1137,SMALL($AB$4:$AB$1137,AJ9),1),"")</f>
        <v>1</v>
      </c>
      <c r="AL9" s="187" t="str">
        <f t="array" ref="AL9">IFERROR(INDEX($AF$4:$AF$1137,SMALL($AB$4:$AB$1137,AJ9),1),"")</f>
        <v>Group C</v>
      </c>
      <c r="AM9" s="187" t="str">
        <f t="array" ref="AM9">IFERROR(INDEX($AW$4:$AW$83,MATCH(AL9&amp;INDEX($AG$4:$AG$1137,SMALL($AB$4:$AB$1137,AJ9),1),$AU$4:$AU$83&amp;$AV$4:$AV$83,0),1),"")</f>
        <v>Team 2C</v>
      </c>
      <c r="AN9" s="187" t="str">
        <f t="array" ref="AN9">IFERROR(INDEX($AW$4:$AW$83,MATCH(AL9&amp;INDEX($AH$4:$AH$1137,SMALL($AB$4:$AB$1137,AJ9),1),$AU$4:$AU$83&amp;$AV$4:$AV$83,0),1),"")</f>
        <v>Team 3C</v>
      </c>
      <c r="AO9" s="187" t="str">
        <f>IF(AND(ISNUMBER(Fixture!H12),ISNUMBER(Fixture!J12)),"YES","")</f>
        <v/>
      </c>
      <c r="AP9" s="187" t="str">
        <f>IF(AO9="YES",IF(Fixture!H12&gt;Fixture!J12,HWin,IF(Fixture!H12=Fixture!J12,IF(Fixture!H12&gt;0,HDrawScore,HDraw),HLose)),"")</f>
        <v/>
      </c>
      <c r="AQ9" s="188" t="str">
        <f>IF(AO9="YES",IF(Fixture!H12&lt;Fixture!J12,AWin,IF(Fixture!H12=Fixture!J12,IF(Fixture!H12&gt;0,ADrawScore,ADraw),ALose)),"")</f>
        <v/>
      </c>
      <c r="AR9" s="187" t="str">
        <f>IF(AO9="YES",IF(Fixture!H12&gt;Fixture!J12,"W",IF(Fixture!H12=Fixture!J12,IF(Fixture!H12&gt;0,"D","D"),"L")),"")</f>
        <v/>
      </c>
      <c r="AS9" s="187" t="str">
        <f>IF(AO9="YES",IF(Fixture!H12&lt;Fixture!J12,"W",IF(Fixture!H12=Fixture!J12,IF(Fixture!H12&gt;0,"D","D"),"L")),"")</f>
        <v/>
      </c>
      <c r="AU9" s="192" t="str">
        <f>IF(ISNUMBER(AV9),Settings!$C$29,"")</f>
        <v/>
      </c>
      <c r="AV9" s="193" t="str">
        <f>Settings!H13</f>
        <v/>
      </c>
      <c r="AW9" s="192" t="str">
        <f>IF(Settings!I13=0,"",Settings!I13)</f>
        <v/>
      </c>
      <c r="AX9" s="194" t="str">
        <f>IF(Settings!J13=0,"",Settings!J13)</f>
        <v/>
      </c>
      <c r="AZ9" s="239"/>
      <c r="BA9" s="239"/>
      <c r="BB9" s="239"/>
      <c r="BC9" s="239"/>
      <c r="BD9" s="239"/>
      <c r="BE9" s="239"/>
      <c r="BF9" s="239"/>
      <c r="BG9" s="239"/>
      <c r="BJ9" s="327">
        <f t="shared" si="14"/>
        <v>3</v>
      </c>
      <c r="BK9" s="327" t="str">
        <f t="array" ref="BK9">IFERROR(INDEX(StandingsCalc!$D$1:$D$83,SMALL(StandingsCalc!$R$1:$R$83,BJ9),1),"")</f>
        <v>Team B3</v>
      </c>
      <c r="BL9" s="31"/>
      <c r="BO9" s="21"/>
      <c r="BP9" s="160"/>
      <c r="BQ9" s="154"/>
      <c r="BR9" s="103"/>
      <c r="BS9" s="103"/>
      <c r="BT9" s="103"/>
      <c r="BU9" s="100"/>
      <c r="BV9" s="103"/>
      <c r="BW9" s="103"/>
      <c r="BX9" s="103"/>
      <c r="BY9" s="103"/>
      <c r="BZ9" s="100"/>
      <c r="CA9" s="103"/>
      <c r="CB9" s="103"/>
      <c r="CC9" s="103"/>
      <c r="CD9" s="103"/>
      <c r="CE9" s="155"/>
      <c r="CF9" s="160"/>
      <c r="CG9" s="150"/>
    </row>
    <row r="10" spans="2:85" x14ac:dyDescent="0.25">
      <c r="B10" s="187" t="str">
        <f t="shared" si="12"/>
        <v/>
      </c>
      <c r="C10" s="184" t="str">
        <f t="shared" si="9"/>
        <v/>
      </c>
      <c r="D10" s="195" t="str">
        <f t="shared" si="13"/>
        <v/>
      </c>
      <c r="E10" s="184" t="str">
        <f t="shared" si="13"/>
        <v/>
      </c>
      <c r="F10" s="195" t="str">
        <f t="shared" si="13"/>
        <v/>
      </c>
      <c r="G10" s="184" t="str">
        <f t="shared" si="13"/>
        <v/>
      </c>
      <c r="H10" s="195" t="str">
        <f t="shared" si="13"/>
        <v/>
      </c>
      <c r="I10" s="184" t="str">
        <f t="shared" si="13"/>
        <v/>
      </c>
      <c r="J10" s="195" t="str">
        <f t="shared" si="13"/>
        <v/>
      </c>
      <c r="K10" s="184" t="str">
        <f t="shared" si="13"/>
        <v/>
      </c>
      <c r="L10" s="195" t="str">
        <f t="shared" si="13"/>
        <v/>
      </c>
      <c r="N10" s="184">
        <f>Settings!C35</f>
        <v>0</v>
      </c>
      <c r="O10" s="185">
        <f>D189/2</f>
        <v>0</v>
      </c>
      <c r="P10" s="185">
        <f>MAX(B192:B200)*Settings!$D$9</f>
        <v>0</v>
      </c>
      <c r="Q10" s="185">
        <f>COUNTIF(FixtureCalc!$AU$4:$AU$83,B189)</f>
        <v>0</v>
      </c>
      <c r="R10" s="185" t="str">
        <f>IF(AND(LEN(Settings!C35)&gt;0,Q10&lt;Settings!D35), N10 &amp; ", ","")</f>
        <v/>
      </c>
      <c r="T10" s="339">
        <f t="array" ref="T10">IFERROR(SMALL(IF(Fixture!$F$7:$F$1141=chosenGroup,ROW(Fixture!$A$7:$A$1141),FALSE),ROW(A7)),"")</f>
        <v>37</v>
      </c>
      <c r="V10" s="186">
        <f t="shared" si="5"/>
        <v>4</v>
      </c>
      <c r="W10" s="187">
        <f t="shared" si="6"/>
        <v>1</v>
      </c>
      <c r="X10" s="187" t="str">
        <f t="shared" si="0"/>
        <v>Group A</v>
      </c>
      <c r="Y10" s="187">
        <f t="shared" si="1"/>
        <v>4</v>
      </c>
      <c r="Z10" s="188">
        <f t="shared" si="2"/>
        <v>1</v>
      </c>
      <c r="AB10" s="186">
        <f t="shared" si="7"/>
        <v>7</v>
      </c>
      <c r="AC10" s="187">
        <f t="shared" si="8"/>
        <v>1</v>
      </c>
      <c r="AD10" s="187">
        <f t="shared" si="10"/>
        <v>7</v>
      </c>
      <c r="AE10" s="187">
        <f t="shared" si="3"/>
        <v>1</v>
      </c>
      <c r="AF10" s="187" t="str">
        <f t="shared" si="4"/>
        <v>Group D</v>
      </c>
      <c r="AG10" s="187">
        <f t="array" ref="AG10">IFERROR(INDEX($Y$4:$Y$1090, MATCH(AC10&amp;AE10&amp;AF10,$V$4:$V$1090&amp;$W$4:$W$1090&amp;$X$4:$X$1090,0),1),"")</f>
        <v>1</v>
      </c>
      <c r="AH10" s="188">
        <f t="array" ref="AH10">IFERROR(INDEX($Z$4:$Z$1090, MATCH(AC10&amp;AE10&amp;AF10,$V$4:$V$1090&amp;$W$4:$W$1090&amp;$X$4:$X$1090,0),1),"")</f>
        <v>4</v>
      </c>
      <c r="AJ10" s="186">
        <f t="shared" si="11"/>
        <v>7</v>
      </c>
      <c r="AK10" s="187">
        <f t="array" ref="AK10">IFERROR(INDEX($AC$4:$AC$1137,SMALL($AB$4:$AB$1137,AJ10),1),"")</f>
        <v>1</v>
      </c>
      <c r="AL10" s="187" t="str">
        <f t="array" ref="AL10">IFERROR(INDEX($AF$4:$AF$1137,SMALL($AB$4:$AB$1137,AJ10),1),"")</f>
        <v>Group D</v>
      </c>
      <c r="AM10" s="187" t="str">
        <f t="array" ref="AM10">IFERROR(INDEX($AW$4:$AW$83,MATCH(AL10&amp;INDEX($AG$4:$AG$1137,SMALL($AB$4:$AB$1137,AJ10),1),$AU$4:$AU$83&amp;$AV$4:$AV$83,0),1),"")</f>
        <v>Team 1D</v>
      </c>
      <c r="AN10" s="187" t="str">
        <f t="array" ref="AN10">IFERROR(INDEX($AW$4:$AW$83,MATCH(AL10&amp;INDEX($AH$4:$AH$1137,SMALL($AB$4:$AB$1137,AJ10),1),$AU$4:$AU$83&amp;$AV$4:$AV$83,0),1),"")</f>
        <v>Team 4D</v>
      </c>
      <c r="AO10" s="187" t="str">
        <f>IF(AND(ISNUMBER(Fixture!H13),ISNUMBER(Fixture!J13)),"YES","")</f>
        <v/>
      </c>
      <c r="AP10" s="187" t="str">
        <f>IF(AO10="YES",IF(Fixture!H13&gt;Fixture!J13,HWin,IF(Fixture!H13=Fixture!J13,IF(Fixture!H13&gt;0,HDrawScore,HDraw),HLose)),"")</f>
        <v/>
      </c>
      <c r="AQ10" s="188" t="str">
        <f>IF(AO10="YES",IF(Fixture!H13&lt;Fixture!J13,AWin,IF(Fixture!H13=Fixture!J13,IF(Fixture!H13&gt;0,ADrawScore,ADraw),ALose)),"")</f>
        <v/>
      </c>
      <c r="AR10" s="187" t="str">
        <f>IF(AO10="YES",IF(Fixture!H13&gt;Fixture!J13,"W",IF(Fixture!H13=Fixture!J13,IF(Fixture!H13&gt;0,"D","D"),"L")),"")</f>
        <v/>
      </c>
      <c r="AS10" s="187" t="str">
        <f>IF(AO10="YES",IF(Fixture!H13&lt;Fixture!J13,"W",IF(Fixture!H13=Fixture!J13,IF(Fixture!H13&gt;0,"D","D"),"L")),"")</f>
        <v/>
      </c>
      <c r="AU10" s="192" t="str">
        <f>IF(ISNUMBER(AV10),Settings!$C$29,"")</f>
        <v/>
      </c>
      <c r="AV10" s="193" t="str">
        <f>Settings!H14</f>
        <v/>
      </c>
      <c r="AW10" s="192" t="str">
        <f>IF(Settings!I14=0,"",Settings!I14)</f>
        <v/>
      </c>
      <c r="AX10" s="194" t="str">
        <f>IF(Settings!J14=0,"",Settings!J14)</f>
        <v/>
      </c>
      <c r="AZ10" s="239"/>
      <c r="BA10" s="239"/>
      <c r="BB10" s="239"/>
      <c r="BC10" s="239"/>
      <c r="BD10" s="239"/>
      <c r="BE10" s="239"/>
      <c r="BF10" s="239"/>
      <c r="BG10" s="239"/>
      <c r="BJ10" s="327">
        <f t="shared" si="14"/>
        <v>4</v>
      </c>
      <c r="BK10" s="327" t="str">
        <f t="array" ref="BK10">IFERROR(INDEX(StandingsCalc!$D$1:$D$83,SMALL(StandingsCalc!$R$1:$R$83,BJ10),1),"")</f>
        <v>Team B4</v>
      </c>
      <c r="BL10" s="31"/>
      <c r="BO10" s="21"/>
      <c r="BP10" s="100"/>
      <c r="BQ10" s="103"/>
      <c r="BR10" s="103"/>
      <c r="BS10" s="160"/>
      <c r="BT10" s="154"/>
      <c r="BU10" s="103"/>
      <c r="BV10" s="103"/>
      <c r="BW10" s="103"/>
      <c r="BX10" s="103"/>
      <c r="BY10" s="103"/>
      <c r="BZ10" s="100"/>
      <c r="CA10" s="103"/>
      <c r="CB10" s="155"/>
      <c r="CC10" s="160"/>
      <c r="CD10" s="103"/>
      <c r="CE10" s="103"/>
      <c r="CF10" s="103"/>
      <c r="CG10" s="150"/>
    </row>
    <row r="11" spans="2:85" x14ac:dyDescent="0.25">
      <c r="B11" s="187" t="str">
        <f t="shared" si="12"/>
        <v/>
      </c>
      <c r="C11" s="184" t="str">
        <f t="shared" si="9"/>
        <v/>
      </c>
      <c r="D11" s="195" t="str">
        <f t="shared" si="13"/>
        <v/>
      </c>
      <c r="E11" s="184" t="str">
        <f t="shared" si="13"/>
        <v/>
      </c>
      <c r="F11" s="195" t="str">
        <f t="shared" si="13"/>
        <v/>
      </c>
      <c r="G11" s="184" t="str">
        <f t="shared" si="13"/>
        <v/>
      </c>
      <c r="H11" s="195" t="str">
        <f t="shared" si="13"/>
        <v/>
      </c>
      <c r="I11" s="184" t="str">
        <f t="shared" si="13"/>
        <v/>
      </c>
      <c r="J11" s="195" t="str">
        <f t="shared" si="13"/>
        <v/>
      </c>
      <c r="K11" s="184" t="str">
        <f t="shared" si="13"/>
        <v/>
      </c>
      <c r="L11" s="195" t="str">
        <f t="shared" si="13"/>
        <v/>
      </c>
      <c r="N11" s="184">
        <f>Settings!C36</f>
        <v>0</v>
      </c>
      <c r="O11" s="185">
        <f>D220/2</f>
        <v>0</v>
      </c>
      <c r="P11" s="185">
        <f>MAX(B223:B231)*Settings!$D$9</f>
        <v>0</v>
      </c>
      <c r="Q11" s="185">
        <f>COUNTIF(FixtureCalc!$AU$4:$AU$83,B220)</f>
        <v>0</v>
      </c>
      <c r="R11" s="185" t="str">
        <f>IF(AND(LEN(Settings!C36)&gt;0,Q11&lt;Settings!D36), N11 &amp; ", ","")</f>
        <v/>
      </c>
      <c r="T11" s="339">
        <f t="array" ref="T11">IFERROR(SMALL(IF(Fixture!$F$7:$F$1141=chosenGroup,ROW(Fixture!$A$7:$A$1141),FALSE),ROW(A8)),"")</f>
        <v>38</v>
      </c>
      <c r="V11" s="186">
        <f t="shared" si="5"/>
        <v>4</v>
      </c>
      <c r="W11" s="187">
        <f t="shared" si="6"/>
        <v>2</v>
      </c>
      <c r="X11" s="187" t="str">
        <f t="shared" si="0"/>
        <v>Group A</v>
      </c>
      <c r="Y11" s="187">
        <f t="shared" si="1"/>
        <v>3</v>
      </c>
      <c r="Z11" s="188">
        <f t="shared" si="2"/>
        <v>2</v>
      </c>
      <c r="AB11" s="186">
        <f t="shared" si="7"/>
        <v>8</v>
      </c>
      <c r="AC11" s="187">
        <f t="shared" si="8"/>
        <v>1</v>
      </c>
      <c r="AD11" s="187">
        <f t="shared" si="10"/>
        <v>8</v>
      </c>
      <c r="AE11" s="187">
        <f t="shared" si="3"/>
        <v>2</v>
      </c>
      <c r="AF11" s="187" t="str">
        <f t="shared" si="4"/>
        <v>Group D</v>
      </c>
      <c r="AG11" s="187">
        <f t="array" ref="AG11">IFERROR(INDEX($Y$4:$Y$1090, MATCH(AC11&amp;AE11&amp;AF11,$V$4:$V$1090&amp;$W$4:$W$1090&amp;$X$4:$X$1090,0),1),"")</f>
        <v>2</v>
      </c>
      <c r="AH11" s="188">
        <f t="array" ref="AH11">IFERROR(INDEX($Z$4:$Z$1090, MATCH(AC11&amp;AE11&amp;AF11,$V$4:$V$1090&amp;$W$4:$W$1090&amp;$X$4:$X$1090,0),1),"")</f>
        <v>3</v>
      </c>
      <c r="AJ11" s="186">
        <f t="shared" si="11"/>
        <v>8</v>
      </c>
      <c r="AK11" s="187">
        <f t="array" ref="AK11">IFERROR(INDEX($AC$4:$AC$1137,SMALL($AB$4:$AB$1137,AJ11),1),"")</f>
        <v>1</v>
      </c>
      <c r="AL11" s="187" t="str">
        <f t="array" ref="AL11">IFERROR(INDEX($AF$4:$AF$1137,SMALL($AB$4:$AB$1137,AJ11),1),"")</f>
        <v>Group D</v>
      </c>
      <c r="AM11" s="187" t="str">
        <f t="array" ref="AM11">IFERROR(INDEX($AW$4:$AW$83,MATCH(AL11&amp;INDEX($AG$4:$AG$1137,SMALL($AB$4:$AB$1137,AJ11),1),$AU$4:$AU$83&amp;$AV$4:$AV$83,0),1),"")</f>
        <v>Team 2D</v>
      </c>
      <c r="AN11" s="187" t="str">
        <f t="array" ref="AN11">IFERROR(INDEX($AW$4:$AW$83,MATCH(AL11&amp;INDEX($AH$4:$AH$1137,SMALL($AB$4:$AB$1137,AJ11),1),$AU$4:$AU$83&amp;$AV$4:$AV$83,0),1),"")</f>
        <v>Team 3D</v>
      </c>
      <c r="AO11" s="187" t="str">
        <f>IF(AND(ISNUMBER(Fixture!H14),ISNUMBER(Fixture!J14)),"YES","")</f>
        <v/>
      </c>
      <c r="AP11" s="187" t="str">
        <f>IF(AO11="YES",IF(Fixture!H14&gt;Fixture!J14,HWin,IF(Fixture!H14=Fixture!J14,IF(Fixture!H14&gt;0,HDrawScore,HDraw),HLose)),"")</f>
        <v/>
      </c>
      <c r="AQ11" s="188" t="str">
        <f>IF(AO11="YES",IF(Fixture!H14&lt;Fixture!J14,AWin,IF(Fixture!H14=Fixture!J14,IF(Fixture!H14&gt;0,ADrawScore,ADraw),ALose)),"")</f>
        <v/>
      </c>
      <c r="AR11" s="187" t="str">
        <f>IF(AO11="YES",IF(Fixture!H14&gt;Fixture!J14,"W",IF(Fixture!H14=Fixture!J14,IF(Fixture!H14&gt;0,"D","D"),"L")),"")</f>
        <v/>
      </c>
      <c r="AS11" s="187" t="str">
        <f>IF(AO11="YES",IF(Fixture!H14&lt;Fixture!J14,"W",IF(Fixture!H14=Fixture!J14,IF(Fixture!H14&gt;0,"D","D"),"L")),"")</f>
        <v/>
      </c>
      <c r="AU11" s="192" t="str">
        <f>IF(ISNUMBER(AV11),Settings!$C$29,"")</f>
        <v/>
      </c>
      <c r="AV11" s="193" t="str">
        <f>Settings!H15</f>
        <v/>
      </c>
      <c r="AW11" s="192" t="str">
        <f>IF(Settings!I15=0,"",Settings!I15)</f>
        <v/>
      </c>
      <c r="AX11" s="194" t="str">
        <f>IF(Settings!J15=0,"",Settings!J15)</f>
        <v/>
      </c>
      <c r="AZ11" s="239"/>
      <c r="BA11" s="239"/>
      <c r="BB11" s="239"/>
      <c r="BC11" s="239"/>
      <c r="BD11" s="239"/>
      <c r="BE11" s="239"/>
      <c r="BF11" s="239"/>
      <c r="BG11" s="239"/>
      <c r="BJ11" s="327">
        <f t="shared" si="14"/>
        <v>5</v>
      </c>
      <c r="BK11" s="327" t="str">
        <f t="array" ref="BK11">IFERROR(INDEX(StandingsCalc!$D$1:$D$83,SMALL(StandingsCalc!$R$1:$R$83,BJ11),1),"")</f>
        <v>Team 3C</v>
      </c>
      <c r="BL11" s="31"/>
      <c r="BO11" s="21"/>
      <c r="BP11" s="160"/>
      <c r="BQ11" s="154"/>
      <c r="BR11" s="103"/>
      <c r="BS11" s="100"/>
      <c r="BT11" s="103"/>
      <c r="BU11" s="103"/>
      <c r="BV11" s="103"/>
      <c r="BW11" s="103"/>
      <c r="BX11" s="103"/>
      <c r="BY11" s="103"/>
      <c r="BZ11" s="100"/>
      <c r="CA11" s="103"/>
      <c r="CB11" s="103"/>
      <c r="CC11" s="100"/>
      <c r="CD11" s="103"/>
      <c r="CE11" s="155"/>
      <c r="CF11" s="160"/>
      <c r="CG11" s="150"/>
    </row>
    <row r="12" spans="2:85" x14ac:dyDescent="0.25">
      <c r="B12" s="187" t="str">
        <f t="shared" si="12"/>
        <v/>
      </c>
      <c r="C12" s="184" t="str">
        <f t="shared" si="9"/>
        <v/>
      </c>
      <c r="D12" s="195" t="str">
        <f t="shared" si="13"/>
        <v/>
      </c>
      <c r="E12" s="184" t="str">
        <f t="shared" si="13"/>
        <v/>
      </c>
      <c r="F12" s="195" t="str">
        <f t="shared" si="13"/>
        <v/>
      </c>
      <c r="G12" s="184" t="str">
        <f t="shared" si="13"/>
        <v/>
      </c>
      <c r="H12" s="195" t="str">
        <f t="shared" si="13"/>
        <v/>
      </c>
      <c r="I12" s="184" t="str">
        <f t="shared" si="13"/>
        <v/>
      </c>
      <c r="J12" s="195" t="str">
        <f t="shared" si="13"/>
        <v/>
      </c>
      <c r="K12" s="184" t="str">
        <f t="shared" si="13"/>
        <v/>
      </c>
      <c r="L12" s="195" t="str">
        <f t="shared" si="13"/>
        <v/>
      </c>
      <c r="N12" s="47"/>
      <c r="P12" s="183">
        <f t="array" ref="P12">MAX(IF(N4:N11&lt;&gt;0,P4:P11,0))</f>
        <v>6</v>
      </c>
      <c r="Q12" s="183">
        <f t="array" ref="Q12">MAX(IF(N4:N11&lt;&gt;0,Q4:Q11,0))</f>
        <v>4</v>
      </c>
      <c r="R12" s="173" t="str">
        <f>TRIM(R4&amp;R5&amp;R6&amp;R7&amp;R8&amp;R9&amp;R10&amp;R11)</f>
        <v/>
      </c>
      <c r="T12" s="339">
        <f t="array" ref="T12">IFERROR(SMALL(IF(Fixture!$F$7:$F$1141=chosenGroup,ROW(Fixture!$A$7:$A$1141),FALSE),ROW(A9)),"")</f>
        <v>47</v>
      </c>
      <c r="V12" s="186">
        <f t="shared" si="5"/>
        <v>5</v>
      </c>
      <c r="W12" s="187">
        <f t="shared" si="6"/>
        <v>1</v>
      </c>
      <c r="X12" s="187" t="str">
        <f t="shared" si="0"/>
        <v>Group A</v>
      </c>
      <c r="Y12" s="187">
        <f t="shared" si="1"/>
        <v>3</v>
      </c>
      <c r="Z12" s="188">
        <f t="shared" si="2"/>
        <v>1</v>
      </c>
      <c r="AB12" s="186">
        <f t="shared" si="7"/>
        <v>9</v>
      </c>
      <c r="AC12" s="187">
        <f t="shared" si="8"/>
        <v>1</v>
      </c>
      <c r="AD12" s="187">
        <f t="shared" si="10"/>
        <v>9</v>
      </c>
      <c r="AE12" s="187" t="str">
        <f t="shared" si="3"/>
        <v/>
      </c>
      <c r="AF12" s="187" t="str">
        <f t="shared" si="4"/>
        <v/>
      </c>
      <c r="AG12" s="187" t="str">
        <f t="array" ref="AG12">IFERROR(INDEX($Y$4:$Y$1090, MATCH(AC12&amp;AE12&amp;AF12,$V$4:$V$1090&amp;$W$4:$W$1090&amp;$X$4:$X$1090,0),1),"")</f>
        <v/>
      </c>
      <c r="AH12" s="188" t="str">
        <f t="array" ref="AH12">IFERROR(INDEX($Z$4:$Z$1090, MATCH(AC12&amp;AE12&amp;AF12,$V$4:$V$1090&amp;$W$4:$W$1090&amp;$X$4:$X$1090,0),1),"")</f>
        <v/>
      </c>
      <c r="AJ12" s="186">
        <f t="shared" si="11"/>
        <v>9</v>
      </c>
      <c r="AK12" s="187">
        <f t="array" ref="AK12">IFERROR(INDEX($AC$4:$AC$1137,SMALL($AB$4:$AB$1137,AJ12),1),"")</f>
        <v>1</v>
      </c>
      <c r="AL12" s="187" t="str">
        <f t="array" ref="AL12">IFERROR(INDEX($AF$4:$AF$1137,SMALL($AB$4:$AB$1137,AJ12),1),"")</f>
        <v/>
      </c>
      <c r="AM12" s="187" t="str">
        <f t="array" ref="AM12">IFERROR(INDEX($AW$4:$AW$83,MATCH(AL12&amp;INDEX($AG$4:$AG$1137,SMALL($AB$4:$AB$1137,AJ12),1),$AU$4:$AU$83&amp;$AV$4:$AV$83,0),1),"")</f>
        <v/>
      </c>
      <c r="AN12" s="187" t="str">
        <f t="array" ref="AN12">IFERROR(INDEX($AW$4:$AW$83,MATCH(AL12&amp;INDEX($AH$4:$AH$1137,SMALL($AB$4:$AB$1137,AJ12),1),$AU$4:$AU$83&amp;$AV$4:$AV$83,0),1),"")</f>
        <v/>
      </c>
      <c r="AO12" s="187" t="str">
        <f>IF(AND(ISNUMBER(Fixture!H15),ISNUMBER(Fixture!J15)),"YES","")</f>
        <v/>
      </c>
      <c r="AP12" s="187" t="str">
        <f>IF(AO12="YES",IF(Fixture!H15&gt;Fixture!J15,HWin,IF(Fixture!H15=Fixture!J15,IF(Fixture!H15&gt;0,HDrawScore,HDraw),HLose)),"")</f>
        <v/>
      </c>
      <c r="AQ12" s="188" t="str">
        <f>IF(AO12="YES",IF(Fixture!H15&lt;Fixture!J15,AWin,IF(Fixture!H15=Fixture!J15,IF(Fixture!H15&gt;0,ADrawScore,ADraw),ALose)),"")</f>
        <v/>
      </c>
      <c r="AR12" s="187" t="str">
        <f>IF(AO12="YES",IF(Fixture!H15&gt;Fixture!J15,"W",IF(Fixture!H15=Fixture!J15,IF(Fixture!H15&gt;0,"D","D"),"L")),"")</f>
        <v/>
      </c>
      <c r="AS12" s="187" t="str">
        <f>IF(AO12="YES",IF(Fixture!H15&lt;Fixture!J15,"W",IF(Fixture!H15=Fixture!J15,IF(Fixture!H15&gt;0,"D","D"),"L")),"")</f>
        <v/>
      </c>
      <c r="AU12" s="192" t="str">
        <f>IF(ISNUMBER(AV12),Settings!$C$29,"")</f>
        <v/>
      </c>
      <c r="AV12" s="193" t="str">
        <f>Settings!H16</f>
        <v/>
      </c>
      <c r="AW12" s="192" t="str">
        <f>IF(Settings!I16=0,"",Settings!I16)</f>
        <v/>
      </c>
      <c r="AX12" s="194" t="str">
        <f>IF(Settings!J16=0,"",Settings!J16)</f>
        <v/>
      </c>
      <c r="AZ12" s="239"/>
      <c r="BA12" s="239"/>
      <c r="BB12" s="239"/>
      <c r="BC12" s="239"/>
      <c r="BD12" s="239"/>
      <c r="BE12" s="239"/>
      <c r="BF12" s="239"/>
      <c r="BG12" s="239"/>
      <c r="BJ12" s="327">
        <f t="shared" si="14"/>
        <v>6</v>
      </c>
      <c r="BK12" s="327" t="str">
        <f t="array" ref="BK12">IFERROR(INDEX(StandingsCalc!$D$1:$D$83,SMALL(StandingsCalc!$R$1:$R$83,BJ12),1),"")</f>
        <v>Team 4C</v>
      </c>
      <c r="BL12" s="31"/>
      <c r="BO12" s="21"/>
      <c r="BP12" s="103"/>
      <c r="BQ12" s="103"/>
      <c r="BR12" s="103"/>
      <c r="BS12" s="103"/>
      <c r="BT12" s="103"/>
      <c r="BU12" s="100"/>
      <c r="BV12" s="103"/>
      <c r="BW12" s="103"/>
      <c r="BX12" s="103"/>
      <c r="BY12" s="103"/>
      <c r="BZ12" s="100"/>
      <c r="CA12" s="103"/>
      <c r="CB12" s="103"/>
      <c r="CC12" s="103"/>
      <c r="CD12" s="103"/>
      <c r="CE12" s="103"/>
      <c r="CF12" s="103"/>
      <c r="CG12" s="150"/>
    </row>
    <row r="13" spans="2:85" x14ac:dyDescent="0.25">
      <c r="B13" s="187" t="str">
        <f t="shared" si="12"/>
        <v/>
      </c>
      <c r="C13" s="184" t="str">
        <f t="shared" si="9"/>
        <v/>
      </c>
      <c r="D13" s="195" t="str">
        <f t="shared" si="13"/>
        <v/>
      </c>
      <c r="E13" s="184" t="str">
        <f t="shared" si="13"/>
        <v/>
      </c>
      <c r="F13" s="195" t="str">
        <f t="shared" si="13"/>
        <v/>
      </c>
      <c r="G13" s="184" t="str">
        <f t="shared" si="13"/>
        <v/>
      </c>
      <c r="H13" s="195" t="str">
        <f t="shared" si="13"/>
        <v/>
      </c>
      <c r="I13" s="184" t="str">
        <f t="shared" si="13"/>
        <v/>
      </c>
      <c r="J13" s="195" t="str">
        <f t="shared" si="13"/>
        <v/>
      </c>
      <c r="K13" s="184" t="str">
        <f t="shared" si="13"/>
        <v/>
      </c>
      <c r="L13" s="195" t="str">
        <f t="shared" si="13"/>
        <v/>
      </c>
      <c r="T13" s="339">
        <f t="array" ref="T13">IFERROR(SMALL(IF(Fixture!$F$7:$F$1141=chosenGroup,ROW(Fixture!$A$7:$A$1141),FALSE),ROW(A10)),"")</f>
        <v>48</v>
      </c>
      <c r="V13" s="186">
        <f t="shared" si="5"/>
        <v>5</v>
      </c>
      <c r="W13" s="187">
        <f t="shared" si="6"/>
        <v>2</v>
      </c>
      <c r="X13" s="187" t="str">
        <f t="shared" si="0"/>
        <v>Group A</v>
      </c>
      <c r="Y13" s="187">
        <f t="shared" si="1"/>
        <v>2</v>
      </c>
      <c r="Z13" s="188">
        <f t="shared" si="2"/>
        <v>4</v>
      </c>
      <c r="AB13" s="186">
        <f t="shared" si="7"/>
        <v>10</v>
      </c>
      <c r="AC13" s="187">
        <f t="shared" si="8"/>
        <v>1</v>
      </c>
      <c r="AD13" s="187">
        <f t="shared" si="10"/>
        <v>10</v>
      </c>
      <c r="AE13" s="187" t="str">
        <f t="shared" si="3"/>
        <v/>
      </c>
      <c r="AF13" s="187" t="str">
        <f t="shared" si="4"/>
        <v/>
      </c>
      <c r="AG13" s="187" t="str">
        <f t="array" ref="AG13">IFERROR(INDEX($Y$4:$Y$1090, MATCH(AC13&amp;AE13&amp;AF13,$V$4:$V$1090&amp;$W$4:$W$1090&amp;$X$4:$X$1090,0),1),"")</f>
        <v/>
      </c>
      <c r="AH13" s="188" t="str">
        <f t="array" ref="AH13">IFERROR(INDEX($Z$4:$Z$1090, MATCH(AC13&amp;AE13&amp;AF13,$V$4:$V$1090&amp;$W$4:$W$1090&amp;$X$4:$X$1090,0),1),"")</f>
        <v/>
      </c>
      <c r="AJ13" s="186">
        <f t="shared" si="11"/>
        <v>10</v>
      </c>
      <c r="AK13" s="187">
        <f t="array" ref="AK13">IFERROR(INDEX($AC$4:$AC$1137,SMALL($AB$4:$AB$1137,AJ13),1),"")</f>
        <v>1</v>
      </c>
      <c r="AL13" s="187" t="str">
        <f t="array" ref="AL13">IFERROR(INDEX($AF$4:$AF$1137,SMALL($AB$4:$AB$1137,AJ13),1),"")</f>
        <v/>
      </c>
      <c r="AM13" s="187" t="str">
        <f t="array" ref="AM13">IFERROR(INDEX($AW$4:$AW$83,MATCH(AL13&amp;INDEX($AG$4:$AG$1137,SMALL($AB$4:$AB$1137,AJ13),1),$AU$4:$AU$83&amp;$AV$4:$AV$83,0),1),"")</f>
        <v/>
      </c>
      <c r="AN13" s="187" t="str">
        <f t="array" ref="AN13">IFERROR(INDEX($AW$4:$AW$83,MATCH(AL13&amp;INDEX($AH$4:$AH$1137,SMALL($AB$4:$AB$1137,AJ13),1),$AU$4:$AU$83&amp;$AV$4:$AV$83,0),1),"")</f>
        <v/>
      </c>
      <c r="AO13" s="187" t="str">
        <f>IF(AND(ISNUMBER(Fixture!H16),ISNUMBER(Fixture!J16)),"YES","")</f>
        <v/>
      </c>
      <c r="AP13" s="187" t="str">
        <f>IF(AO13="YES",IF(Fixture!H16&gt;Fixture!J16,HWin,IF(Fixture!H16=Fixture!J16,IF(Fixture!H16&gt;0,HDrawScore,HDraw),HLose)),"")</f>
        <v/>
      </c>
      <c r="AQ13" s="188" t="str">
        <f>IF(AO13="YES",IF(Fixture!H16&lt;Fixture!J16,AWin,IF(Fixture!H16=Fixture!J16,IF(Fixture!H16&gt;0,ADrawScore,ADraw),ALose)),"")</f>
        <v/>
      </c>
      <c r="AR13" s="187" t="str">
        <f>IF(AO13="YES",IF(Fixture!H16&gt;Fixture!J16,"W",IF(Fixture!H16=Fixture!J16,IF(Fixture!H16&gt;0,"D","D"),"L")),"")</f>
        <v/>
      </c>
      <c r="AS13" s="187" t="str">
        <f>IF(AO13="YES",IF(Fixture!H16&lt;Fixture!J16,"W",IF(Fixture!H16=Fixture!J16,IF(Fixture!H16&gt;0,"D","D"),"L")),"")</f>
        <v/>
      </c>
      <c r="AU13" s="192" t="str">
        <f>IF(ISNUMBER(AV13),Settings!$C$29,"")</f>
        <v/>
      </c>
      <c r="AV13" s="193" t="str">
        <f>Settings!H17</f>
        <v/>
      </c>
      <c r="AW13" s="192" t="str">
        <f>IF(Settings!I17=0,"",Settings!I17)</f>
        <v/>
      </c>
      <c r="AX13" s="194" t="str">
        <f>IF(Settings!J17=0,"",Settings!J17)</f>
        <v/>
      </c>
      <c r="AZ13" s="239"/>
      <c r="BA13" s="239"/>
      <c r="BB13" s="239"/>
      <c r="BC13" s="239"/>
      <c r="BD13" s="239"/>
      <c r="BE13" s="239"/>
      <c r="BF13" s="239"/>
      <c r="BG13" s="239"/>
      <c r="BJ13" s="327">
        <f t="shared" si="14"/>
        <v>7</v>
      </c>
      <c r="BK13" s="327" t="str">
        <f t="array" ref="BK13">IFERROR(INDEX(StandingsCalc!$D$1:$D$83,SMALL(StandingsCalc!$R$1:$R$83,BJ13),1),"")</f>
        <v>Team 3D</v>
      </c>
      <c r="BL13" s="31"/>
      <c r="BO13" s="21"/>
      <c r="BP13" s="160"/>
      <c r="BQ13" s="154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0"/>
      <c r="CD13" s="103"/>
      <c r="CE13" s="155"/>
      <c r="CF13" s="160"/>
      <c r="CG13" s="150"/>
    </row>
    <row r="14" spans="2:85" x14ac:dyDescent="0.25">
      <c r="B14" s="187" t="str">
        <f t="shared" si="12"/>
        <v/>
      </c>
      <c r="C14" s="184" t="str">
        <f t="shared" si="9"/>
        <v/>
      </c>
      <c r="D14" s="195" t="str">
        <f t="shared" si="13"/>
        <v/>
      </c>
      <c r="E14" s="184" t="str">
        <f t="shared" si="13"/>
        <v/>
      </c>
      <c r="F14" s="195" t="str">
        <f t="shared" si="13"/>
        <v/>
      </c>
      <c r="G14" s="184" t="str">
        <f t="shared" si="13"/>
        <v/>
      </c>
      <c r="H14" s="195" t="str">
        <f t="shared" si="13"/>
        <v/>
      </c>
      <c r="I14" s="184" t="str">
        <f t="shared" si="13"/>
        <v/>
      </c>
      <c r="J14" s="195" t="str">
        <f t="shared" si="13"/>
        <v/>
      </c>
      <c r="K14" s="184" t="str">
        <f t="shared" si="13"/>
        <v/>
      </c>
      <c r="L14" s="195" t="str">
        <f t="shared" si="13"/>
        <v/>
      </c>
      <c r="T14" s="339">
        <f t="array" ref="T14">IFERROR(SMALL(IF(Fixture!$F$7:$F$1141=chosenGroup,ROW(Fixture!$A$7:$A$1141),FALSE),ROW(A11)),"")</f>
        <v>57</v>
      </c>
      <c r="V14" s="186">
        <f t="shared" si="5"/>
        <v>6</v>
      </c>
      <c r="W14" s="187">
        <f t="shared" si="6"/>
        <v>1</v>
      </c>
      <c r="X14" s="187" t="str">
        <f t="shared" si="0"/>
        <v>Group A</v>
      </c>
      <c r="Y14" s="187">
        <f t="shared" si="1"/>
        <v>2</v>
      </c>
      <c r="Z14" s="188">
        <f t="shared" si="2"/>
        <v>1</v>
      </c>
      <c r="AB14" s="186">
        <f t="shared" si="7"/>
        <v>11</v>
      </c>
      <c r="AC14" s="187">
        <f t="shared" si="8"/>
        <v>2</v>
      </c>
      <c r="AD14" s="187">
        <f t="shared" si="10"/>
        <v>1</v>
      </c>
      <c r="AE14" s="187">
        <f t="shared" si="3"/>
        <v>1</v>
      </c>
      <c r="AF14" s="187" t="str">
        <f t="shared" si="4"/>
        <v>Group A</v>
      </c>
      <c r="AG14" s="187">
        <f t="array" ref="AG14">IFERROR(INDEX($Y$4:$Y$1090, MATCH(AC14&amp;AE14&amp;AF14,$V$4:$V$1090&amp;$W$4:$W$1090&amp;$X$4:$X$1090,0),1),"")</f>
        <v>1</v>
      </c>
      <c r="AH14" s="188">
        <f t="array" ref="AH14">IFERROR(INDEX($Z$4:$Z$1090, MATCH(AC14&amp;AE14&amp;AF14,$V$4:$V$1090&amp;$W$4:$W$1090&amp;$X$4:$X$1090,0),1),"")</f>
        <v>3</v>
      </c>
      <c r="AJ14" s="186">
        <f t="shared" si="11"/>
        <v>11</v>
      </c>
      <c r="AK14" s="187">
        <f t="array" ref="AK14">IFERROR(INDEX($AC$4:$AC$1137,SMALL($AB$4:$AB$1137,AJ14),1),"")</f>
        <v>2</v>
      </c>
      <c r="AL14" s="187" t="str">
        <f t="array" ref="AL14">IFERROR(INDEX($AF$4:$AF$1137,SMALL($AB$4:$AB$1137,AJ14),1),"")</f>
        <v>Group A</v>
      </c>
      <c r="AM14" s="187" t="str">
        <f t="array" ref="AM14">IFERROR(INDEX($AW$4:$AW$83,MATCH(AL14&amp;INDEX($AG$4:$AG$1137,SMALL($AB$4:$AB$1137,AJ14),1),$AU$4:$AU$83&amp;$AV$4:$AV$83,0),1),"")</f>
        <v>Team 1A</v>
      </c>
      <c r="AN14" s="187" t="str">
        <f t="array" ref="AN14">IFERROR(INDEX($AW$4:$AW$83,MATCH(AL14&amp;INDEX($AH$4:$AH$1137,SMALL($AB$4:$AB$1137,AJ14),1),$AU$4:$AU$83&amp;$AV$4:$AV$83,0),1),"")</f>
        <v>Team 3A</v>
      </c>
      <c r="AO14" s="187" t="str">
        <f>IF(AND(ISNUMBER(Fixture!H17),ISNUMBER(Fixture!J17)),"YES","")</f>
        <v/>
      </c>
      <c r="AP14" s="187" t="str">
        <f>IF(AO14="YES",IF(Fixture!H17&gt;Fixture!J17,HWin,IF(Fixture!H17=Fixture!J17,IF(Fixture!H17&gt;0,HDrawScore,HDraw),HLose)),"")</f>
        <v/>
      </c>
      <c r="AQ14" s="188" t="str">
        <f>IF(AO14="YES",IF(Fixture!H17&lt;Fixture!J17,AWin,IF(Fixture!H17=Fixture!J17,IF(Fixture!H17&gt;0,ADrawScore,ADraw),ALose)),"")</f>
        <v/>
      </c>
      <c r="AR14" s="187" t="str">
        <f>IF(AO14="YES",IF(Fixture!H17&gt;Fixture!J17,"W",IF(Fixture!H17=Fixture!J17,IF(Fixture!H17&gt;0,"D","D"),"L")),"")</f>
        <v/>
      </c>
      <c r="AS14" s="187" t="str">
        <f>IF(AO14="YES",IF(Fixture!H17&lt;Fixture!J17,"W",IF(Fixture!H17=Fixture!J17,IF(Fixture!H17&gt;0,"D","D"),"L")),"")</f>
        <v/>
      </c>
      <c r="AU14" s="192" t="str">
        <f>IF(ISNUMBER(AV14),Settings!$C$30,"")</f>
        <v>Group B</v>
      </c>
      <c r="AV14" s="193">
        <f>Settings!K8</f>
        <v>1</v>
      </c>
      <c r="AW14" s="192" t="str">
        <f>IF(Settings!L8=0,"",Settings!L8)</f>
        <v>Team B1</v>
      </c>
      <c r="AX14" s="194" t="str">
        <f>IF(Settings!M8=0,"",Settings!M8)</f>
        <v>Tiger Stadium</v>
      </c>
      <c r="BJ14" s="327">
        <f t="shared" si="14"/>
        <v>8</v>
      </c>
      <c r="BK14" s="327" t="str">
        <f t="array" ref="BK14">IFERROR(INDEX(StandingsCalc!$D$1:$D$83,SMALL(StandingsCalc!$R$1:$R$83,BJ14),1),"")</f>
        <v>Team 4D</v>
      </c>
      <c r="BL14" s="31"/>
      <c r="BO14" s="21"/>
      <c r="BP14" s="100"/>
      <c r="BQ14" s="103"/>
      <c r="BR14" s="103"/>
      <c r="BS14" s="160"/>
      <c r="BT14" s="154"/>
      <c r="BU14" s="100"/>
      <c r="BV14" s="103"/>
      <c r="BW14" s="103"/>
      <c r="BX14" s="103"/>
      <c r="BY14" s="103"/>
      <c r="BZ14" s="103"/>
      <c r="CA14" s="103"/>
      <c r="CB14" s="155"/>
      <c r="CC14" s="160"/>
      <c r="CD14" s="103"/>
      <c r="CE14" s="103"/>
      <c r="CF14" s="103"/>
      <c r="CG14" s="150"/>
    </row>
    <row r="15" spans="2:85" x14ac:dyDescent="0.25">
      <c r="B15" s="187">
        <f>IF(ISNUMBER(B6),MAX(B6:B14)+1,"")</f>
        <v>4</v>
      </c>
      <c r="C15" s="184">
        <f>IF(ISNUMBER(D6),D6,"")</f>
        <v>4</v>
      </c>
      <c r="D15" s="195">
        <f t="shared" ref="D15:D23" si="15">IF(ISNUMBER(C6),C6,"")</f>
        <v>1</v>
      </c>
      <c r="E15" s="184">
        <f t="shared" ref="E15:E23" si="16">IF(ISNUMBER(F6),F6,"")</f>
        <v>3</v>
      </c>
      <c r="F15" s="195">
        <f t="shared" ref="F15:F23" si="17">IF(ISNUMBER(E6),E6,"")</f>
        <v>2</v>
      </c>
      <c r="G15" s="184" t="str">
        <f t="shared" ref="G15:G23" si="18">IF(ISNUMBER(H6),H6,"")</f>
        <v/>
      </c>
      <c r="H15" s="195" t="str">
        <f t="shared" ref="H15:H23" si="19">IF(ISNUMBER(G6),G6,"")</f>
        <v/>
      </c>
      <c r="I15" s="184" t="str">
        <f t="shared" ref="I15:I23" si="20">IF(ISNUMBER(J6),J6,"")</f>
        <v/>
      </c>
      <c r="J15" s="195" t="str">
        <f t="shared" ref="J15:J23" si="21">IF(ISNUMBER(I6),I6,"")</f>
        <v/>
      </c>
      <c r="K15" s="184" t="str">
        <f t="shared" ref="K15:K23" si="22">IF(ISNUMBER(L6),L6,"")</f>
        <v/>
      </c>
      <c r="L15" s="195" t="str">
        <f t="shared" ref="L15:L23" si="23">IF(ISNUMBER(K6),K6,"")</f>
        <v/>
      </c>
      <c r="T15" s="339">
        <f t="array" ref="T15">IFERROR(SMALL(IF(Fixture!$F$7:$F$1141=chosenGroup,ROW(Fixture!$A$7:$A$1141),FALSE),ROW(A12)),"")</f>
        <v>58</v>
      </c>
      <c r="V15" s="186">
        <f t="shared" si="5"/>
        <v>6</v>
      </c>
      <c r="W15" s="187">
        <f t="shared" si="6"/>
        <v>2</v>
      </c>
      <c r="X15" s="187" t="str">
        <f t="shared" si="0"/>
        <v>Group A</v>
      </c>
      <c r="Y15" s="187">
        <f t="shared" si="1"/>
        <v>4</v>
      </c>
      <c r="Z15" s="188">
        <f t="shared" si="2"/>
        <v>3</v>
      </c>
      <c r="AB15" s="186">
        <f t="shared" si="7"/>
        <v>12</v>
      </c>
      <c r="AC15" s="187">
        <f t="shared" si="8"/>
        <v>2</v>
      </c>
      <c r="AD15" s="187">
        <f t="shared" si="10"/>
        <v>2</v>
      </c>
      <c r="AE15" s="187">
        <f t="shared" si="3"/>
        <v>2</v>
      </c>
      <c r="AF15" s="187" t="str">
        <f t="shared" si="4"/>
        <v>Group A</v>
      </c>
      <c r="AG15" s="187">
        <f t="array" ref="AG15">IFERROR(INDEX($Y$4:$Y$1090, MATCH(AC15&amp;AE15&amp;AF15,$V$4:$V$1090&amp;$W$4:$W$1090&amp;$X$4:$X$1090,0),1),"")</f>
        <v>4</v>
      </c>
      <c r="AH15" s="188">
        <f t="array" ref="AH15">IFERROR(INDEX($Z$4:$Z$1090, MATCH(AC15&amp;AE15&amp;AF15,$V$4:$V$1090&amp;$W$4:$W$1090&amp;$X$4:$X$1090,0),1),"")</f>
        <v>2</v>
      </c>
      <c r="AJ15" s="186">
        <f t="shared" si="11"/>
        <v>12</v>
      </c>
      <c r="AK15" s="187">
        <f t="array" ref="AK15">IFERROR(INDEX($AC$4:$AC$1137,SMALL($AB$4:$AB$1137,AJ15),1),"")</f>
        <v>2</v>
      </c>
      <c r="AL15" s="187" t="str">
        <f t="array" ref="AL15">IFERROR(INDEX($AF$4:$AF$1137,SMALL($AB$4:$AB$1137,AJ15),1),"")</f>
        <v>Group A</v>
      </c>
      <c r="AM15" s="187" t="str">
        <f t="array" ref="AM15">IFERROR(INDEX($AW$4:$AW$83,MATCH(AL15&amp;INDEX($AG$4:$AG$1137,SMALL($AB$4:$AB$1137,AJ15),1),$AU$4:$AU$83&amp;$AV$4:$AV$83,0),1),"")</f>
        <v>Team 4A</v>
      </c>
      <c r="AN15" s="187" t="str">
        <f t="array" ref="AN15">IFERROR(INDEX($AW$4:$AW$83,MATCH(AL15&amp;INDEX($AH$4:$AH$1137,SMALL($AB$4:$AB$1137,AJ15),1),$AU$4:$AU$83&amp;$AV$4:$AV$83,0),1),"")</f>
        <v>Team 2A</v>
      </c>
      <c r="AO15" s="187" t="str">
        <f>IF(AND(ISNUMBER(Fixture!H18),ISNUMBER(Fixture!J18)),"YES","")</f>
        <v/>
      </c>
      <c r="AP15" s="187" t="str">
        <f>IF(AO15="YES",IF(Fixture!H18&gt;Fixture!J18,HWin,IF(Fixture!H18=Fixture!J18,IF(Fixture!H18&gt;0,HDrawScore,HDraw),HLose)),"")</f>
        <v/>
      </c>
      <c r="AQ15" s="188" t="str">
        <f>IF(AO15="YES",IF(Fixture!H18&lt;Fixture!J18,AWin,IF(Fixture!H18=Fixture!J18,IF(Fixture!H18&gt;0,ADrawScore,ADraw),ALose)),"")</f>
        <v/>
      </c>
      <c r="AR15" s="187" t="str">
        <f>IF(AO15="YES",IF(Fixture!H18&gt;Fixture!J18,"W",IF(Fixture!H18=Fixture!J18,IF(Fixture!H18&gt;0,"D","D"),"L")),"")</f>
        <v/>
      </c>
      <c r="AS15" s="187" t="str">
        <f>IF(AO15="YES",IF(Fixture!H18&lt;Fixture!J18,"W",IF(Fixture!H18=Fixture!J18,IF(Fixture!H18&gt;0,"D","D"),"L")),"")</f>
        <v/>
      </c>
      <c r="AU15" s="192" t="str">
        <f>IF(ISNUMBER(AV15),Settings!$C$30,"")</f>
        <v>Group B</v>
      </c>
      <c r="AV15" s="193">
        <f>Settings!K9</f>
        <v>2</v>
      </c>
      <c r="AW15" s="192" t="str">
        <f>IF(Settings!L9=0,"",Settings!L9)</f>
        <v>Team B2</v>
      </c>
      <c r="AX15" s="194" t="str">
        <f>IF(Settings!M9=0,"",Settings!M9)</f>
        <v>Bryant–Denny Stadium</v>
      </c>
      <c r="AZ15" s="172">
        <f>IF(AZ4=AW4,0,1)</f>
        <v>0</v>
      </c>
      <c r="BA15" s="172">
        <f>IF(BA4=AW14,0,1)</f>
        <v>0</v>
      </c>
      <c r="BB15" s="172">
        <f>IF(BB4=AW24,0,1)</f>
        <v>0</v>
      </c>
      <c r="BC15" s="172">
        <f>IF(BC4=AW34,0,1)</f>
        <v>0</v>
      </c>
      <c r="BD15" s="172">
        <f>IF(BD4=AW44,0,1)</f>
        <v>0</v>
      </c>
      <c r="BE15" s="172">
        <f>IF(BE4=AW54,0,1)</f>
        <v>0</v>
      </c>
      <c r="BF15" s="172">
        <f>IF(BF4=AW64,0,1)</f>
        <v>0</v>
      </c>
      <c r="BG15" s="172">
        <f>IF(BG4=AW74,0,1)</f>
        <v>0</v>
      </c>
      <c r="BH15" s="172">
        <f>IF(testPO=playoffTeams,0,1)</f>
        <v>0</v>
      </c>
      <c r="BJ15" s="327" t="str">
        <f t="shared" si="14"/>
        <v/>
      </c>
      <c r="BK15" s="327" t="str">
        <f t="array" ref="BK15">IFERROR(INDEX(StandingsCalc!$D$1:$D$83,SMALL(StandingsCalc!$R$1:$R$83,BJ15),1),"")</f>
        <v/>
      </c>
      <c r="BL15" s="31"/>
      <c r="BO15" s="21"/>
      <c r="BP15" s="160"/>
      <c r="BQ15" s="154"/>
      <c r="BR15" s="103"/>
      <c r="BS15" s="100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55"/>
      <c r="CF15" s="160"/>
      <c r="CG15" s="150"/>
    </row>
    <row r="16" spans="2:85" x14ac:dyDescent="0.25">
      <c r="B16" s="187">
        <f t="shared" ref="B16:B23" si="24">IF(ISNUMBER(B7),B15+1,"")</f>
        <v>5</v>
      </c>
      <c r="C16" s="184">
        <f t="shared" ref="C16:C23" si="25">IF(ISNUMBER(D7),D7,"")</f>
        <v>3</v>
      </c>
      <c r="D16" s="195">
        <f t="shared" si="15"/>
        <v>1</v>
      </c>
      <c r="E16" s="184">
        <f t="shared" si="16"/>
        <v>2</v>
      </c>
      <c r="F16" s="195">
        <f t="shared" si="17"/>
        <v>4</v>
      </c>
      <c r="G16" s="184" t="str">
        <f t="shared" si="18"/>
        <v/>
      </c>
      <c r="H16" s="195" t="str">
        <f t="shared" si="19"/>
        <v/>
      </c>
      <c r="I16" s="184" t="str">
        <f t="shared" si="20"/>
        <v/>
      </c>
      <c r="J16" s="195" t="str">
        <f t="shared" si="21"/>
        <v/>
      </c>
      <c r="K16" s="184" t="str">
        <f t="shared" si="22"/>
        <v/>
      </c>
      <c r="L16" s="195" t="str">
        <f t="shared" si="23"/>
        <v/>
      </c>
      <c r="T16" s="339" t="str">
        <f t="array" ref="T16">IFERROR(SMALL(IF(Fixture!$F$7:$F$1141=chosenGroup,ROW(Fixture!$A$7:$A$1141),FALSE),ROW(A13)),"")</f>
        <v/>
      </c>
      <c r="V16" s="186" t="str">
        <f t="shared" si="5"/>
        <v/>
      </c>
      <c r="W16" s="187" t="str">
        <f t="shared" si="6"/>
        <v/>
      </c>
      <c r="X16" s="187" t="str">
        <f t="shared" si="0"/>
        <v/>
      </c>
      <c r="Y16" s="187" t="str">
        <f t="shared" si="1"/>
        <v/>
      </c>
      <c r="Z16" s="188" t="str">
        <f t="shared" si="2"/>
        <v/>
      </c>
      <c r="AB16" s="186">
        <f t="shared" si="7"/>
        <v>13</v>
      </c>
      <c r="AC16" s="187">
        <f t="shared" si="8"/>
        <v>2</v>
      </c>
      <c r="AD16" s="187">
        <f t="shared" si="10"/>
        <v>3</v>
      </c>
      <c r="AE16" s="187">
        <f t="shared" si="3"/>
        <v>1</v>
      </c>
      <c r="AF16" s="187" t="str">
        <f t="shared" si="4"/>
        <v>Group B</v>
      </c>
      <c r="AG16" s="187">
        <f t="array" ref="AG16">IFERROR(INDEX($Y$4:$Y$1090, MATCH(AC16&amp;AE16&amp;AF16,$V$4:$V$1090&amp;$W$4:$W$1090&amp;$X$4:$X$1090,0),1),"")</f>
        <v>1</v>
      </c>
      <c r="AH16" s="188">
        <f t="array" ref="AH16">IFERROR(INDEX($Z$4:$Z$1090, MATCH(AC16&amp;AE16&amp;AF16,$V$4:$V$1090&amp;$W$4:$W$1090&amp;$X$4:$X$1090,0),1),"")</f>
        <v>3</v>
      </c>
      <c r="AJ16" s="186">
        <f t="shared" si="11"/>
        <v>13</v>
      </c>
      <c r="AK16" s="187">
        <f t="array" ref="AK16">IFERROR(INDEX($AC$4:$AC$1137,SMALL($AB$4:$AB$1137,AJ16),1),"")</f>
        <v>2</v>
      </c>
      <c r="AL16" s="187" t="str">
        <f t="array" ref="AL16">IFERROR(INDEX($AF$4:$AF$1137,SMALL($AB$4:$AB$1137,AJ16),1),"")</f>
        <v>Group B</v>
      </c>
      <c r="AM16" s="187" t="str">
        <f t="array" ref="AM16">IFERROR(INDEX($AW$4:$AW$83,MATCH(AL16&amp;INDEX($AG$4:$AG$1137,SMALL($AB$4:$AB$1137,AJ16),1),$AU$4:$AU$83&amp;$AV$4:$AV$83,0),1),"")</f>
        <v>Team B1</v>
      </c>
      <c r="AN16" s="187" t="str">
        <f t="array" ref="AN16">IFERROR(INDEX($AW$4:$AW$83,MATCH(AL16&amp;INDEX($AH$4:$AH$1137,SMALL($AB$4:$AB$1137,AJ16),1),$AU$4:$AU$83&amp;$AV$4:$AV$83,0),1),"")</f>
        <v>Team B3</v>
      </c>
      <c r="AO16" s="187" t="str">
        <f>IF(AND(ISNUMBER(Fixture!H19),ISNUMBER(Fixture!J19)),"YES","")</f>
        <v/>
      </c>
      <c r="AP16" s="187" t="str">
        <f>IF(AO16="YES",IF(Fixture!H19&gt;Fixture!J19,HWin,IF(Fixture!H19=Fixture!J19,IF(Fixture!H19&gt;0,HDrawScore,HDraw),HLose)),"")</f>
        <v/>
      </c>
      <c r="AQ16" s="188" t="str">
        <f>IF(AO16="YES",IF(Fixture!H19&lt;Fixture!J19,AWin,IF(Fixture!H19=Fixture!J19,IF(Fixture!H19&gt;0,ADrawScore,ADraw),ALose)),"")</f>
        <v/>
      </c>
      <c r="AR16" s="187" t="str">
        <f>IF(AO16="YES",IF(Fixture!H19&gt;Fixture!J19,"W",IF(Fixture!H19=Fixture!J19,IF(Fixture!H19&gt;0,"D","D"),"L")),"")</f>
        <v/>
      </c>
      <c r="AS16" s="187" t="str">
        <f>IF(AO16="YES",IF(Fixture!H19&lt;Fixture!J19,"W",IF(Fixture!H19=Fixture!J19,IF(Fixture!H19&gt;0,"D","D"),"L")),"")</f>
        <v/>
      </c>
      <c r="AU16" s="192" t="str">
        <f>IF(ISNUMBER(AV16),Settings!$C$30,"")</f>
        <v>Group B</v>
      </c>
      <c r="AV16" s="193">
        <f>Settings!K10</f>
        <v>3</v>
      </c>
      <c r="AW16" s="192" t="str">
        <f>IF(Settings!L10=0,"",Settings!L10)</f>
        <v>Team B3</v>
      </c>
      <c r="AX16" s="194" t="str">
        <f>IF(Settings!M10=0,"",Settings!M10)</f>
        <v>Darrell K Royal–Texas Memorial Stadium</v>
      </c>
      <c r="AZ16" s="172">
        <f t="shared" ref="AZ16:AZ23" si="26">IF(AZ5=AW5,0,1)</f>
        <v>0</v>
      </c>
      <c r="BA16" s="172">
        <f t="shared" ref="BA16:BA24" si="27">IF(BA5=AW15,0,1)</f>
        <v>0</v>
      </c>
      <c r="BB16" s="172">
        <f t="shared" ref="BB16:BB24" si="28">IF(BB5=AW25,0,1)</f>
        <v>0</v>
      </c>
      <c r="BC16" s="172">
        <f t="shared" ref="BC16:BC24" si="29">IF(BC5=AW35,0,1)</f>
        <v>0</v>
      </c>
      <c r="BD16" s="172">
        <f t="shared" ref="BD16:BD24" si="30">IF(BD5=AW45,0,1)</f>
        <v>0</v>
      </c>
      <c r="BE16" s="172">
        <f t="shared" ref="BE16:BE24" si="31">IF(BE5=AW55,0,1)</f>
        <v>0</v>
      </c>
      <c r="BF16" s="172">
        <f t="shared" ref="BF16:BF24" si="32">IF(BF5=AW65,0,1)</f>
        <v>0</v>
      </c>
      <c r="BG16" s="172">
        <f t="shared" ref="BG16:BG24" si="33">IF(BG5=AW75,0,1)</f>
        <v>0</v>
      </c>
      <c r="BJ16" s="327" t="str">
        <f t="shared" si="14"/>
        <v/>
      </c>
      <c r="BK16" s="327" t="str">
        <f t="array" ref="BK16">IFERROR(INDEX(StandingsCalc!$D$1:$D$83,SMALL(StandingsCalc!$R$1:$R$83,BJ16),1),"")</f>
        <v/>
      </c>
      <c r="BL16" s="31"/>
      <c r="BO16" s="21"/>
      <c r="BP16" s="100"/>
      <c r="BQ16" s="103"/>
      <c r="BR16" s="103"/>
      <c r="BS16" s="103"/>
      <c r="BT16" s="103"/>
      <c r="BU16" s="103"/>
      <c r="BV16" s="160"/>
      <c r="BW16" s="154"/>
      <c r="BX16" s="100" t="s">
        <v>9</v>
      </c>
      <c r="BY16" s="155"/>
      <c r="BZ16" s="160"/>
      <c r="CA16" s="103"/>
      <c r="CB16" s="103"/>
      <c r="CC16" s="103"/>
      <c r="CD16" s="103"/>
      <c r="CE16" s="103"/>
      <c r="CF16" s="103"/>
      <c r="CG16" s="150"/>
    </row>
    <row r="17" spans="2:85" x14ac:dyDescent="0.25">
      <c r="B17" s="187">
        <f t="shared" si="24"/>
        <v>6</v>
      </c>
      <c r="C17" s="184">
        <f t="shared" si="25"/>
        <v>2</v>
      </c>
      <c r="D17" s="195">
        <f t="shared" si="15"/>
        <v>1</v>
      </c>
      <c r="E17" s="184">
        <f t="shared" si="16"/>
        <v>4</v>
      </c>
      <c r="F17" s="195">
        <f t="shared" si="17"/>
        <v>3</v>
      </c>
      <c r="G17" s="184" t="str">
        <f t="shared" si="18"/>
        <v/>
      </c>
      <c r="H17" s="195" t="str">
        <f t="shared" si="19"/>
        <v/>
      </c>
      <c r="I17" s="184" t="str">
        <f t="shared" si="20"/>
        <v/>
      </c>
      <c r="J17" s="195" t="str">
        <f t="shared" si="21"/>
        <v/>
      </c>
      <c r="K17" s="184" t="str">
        <f t="shared" si="22"/>
        <v/>
      </c>
      <c r="L17" s="195" t="str">
        <f t="shared" si="23"/>
        <v/>
      </c>
      <c r="T17" s="339" t="str">
        <f t="array" ref="T17">IFERROR(SMALL(IF(Fixture!$F$7:$F$1141=chosenGroup,ROW(Fixture!$A$7:$A$1141),FALSE),ROW(A14)),"")</f>
        <v/>
      </c>
      <c r="V17" s="186" t="str">
        <f t="shared" si="5"/>
        <v/>
      </c>
      <c r="W17" s="187" t="str">
        <f t="shared" si="6"/>
        <v/>
      </c>
      <c r="X17" s="187" t="str">
        <f t="shared" si="0"/>
        <v/>
      </c>
      <c r="Y17" s="187" t="str">
        <f t="shared" si="1"/>
        <v/>
      </c>
      <c r="Z17" s="188" t="str">
        <f t="shared" si="2"/>
        <v/>
      </c>
      <c r="AB17" s="186">
        <f t="shared" si="7"/>
        <v>14</v>
      </c>
      <c r="AC17" s="187">
        <f t="shared" si="8"/>
        <v>2</v>
      </c>
      <c r="AD17" s="187">
        <f t="shared" si="10"/>
        <v>4</v>
      </c>
      <c r="AE17" s="187">
        <f t="shared" si="3"/>
        <v>2</v>
      </c>
      <c r="AF17" s="187" t="str">
        <f t="shared" si="4"/>
        <v>Group B</v>
      </c>
      <c r="AG17" s="187">
        <f t="array" ref="AG17">IFERROR(INDEX($Y$4:$Y$1090, MATCH(AC17&amp;AE17&amp;AF17,$V$4:$V$1090&amp;$W$4:$W$1090&amp;$X$4:$X$1090,0),1),"")</f>
        <v>4</v>
      </c>
      <c r="AH17" s="188">
        <f t="array" ref="AH17">IFERROR(INDEX($Z$4:$Z$1090, MATCH(AC17&amp;AE17&amp;AF17,$V$4:$V$1090&amp;$W$4:$W$1090&amp;$X$4:$X$1090,0),1),"")</f>
        <v>2</v>
      </c>
      <c r="AJ17" s="186">
        <f t="shared" si="11"/>
        <v>14</v>
      </c>
      <c r="AK17" s="187">
        <f t="array" ref="AK17">IFERROR(INDEX($AC$4:$AC$1137,SMALL($AB$4:$AB$1137,AJ17),1),"")</f>
        <v>2</v>
      </c>
      <c r="AL17" s="187" t="str">
        <f t="array" ref="AL17">IFERROR(INDEX($AF$4:$AF$1137,SMALL($AB$4:$AB$1137,AJ17),1),"")</f>
        <v>Group B</v>
      </c>
      <c r="AM17" s="187" t="str">
        <f t="array" ref="AM17">IFERROR(INDEX($AW$4:$AW$83,MATCH(AL17&amp;INDEX($AG$4:$AG$1137,SMALL($AB$4:$AB$1137,AJ17),1),$AU$4:$AU$83&amp;$AV$4:$AV$83,0),1),"")</f>
        <v>Team B4</v>
      </c>
      <c r="AN17" s="187" t="str">
        <f t="array" ref="AN17">IFERROR(INDEX($AW$4:$AW$83,MATCH(AL17&amp;INDEX($AH$4:$AH$1137,SMALL($AB$4:$AB$1137,AJ17),1),$AU$4:$AU$83&amp;$AV$4:$AV$83,0),1),"")</f>
        <v>Team B2</v>
      </c>
      <c r="AO17" s="187" t="str">
        <f>IF(AND(ISNUMBER(Fixture!H20),ISNUMBER(Fixture!J20)),"YES","")</f>
        <v/>
      </c>
      <c r="AP17" s="187" t="str">
        <f>IF(AO17="YES",IF(Fixture!H20&gt;Fixture!J20,HWin,IF(Fixture!H20=Fixture!J20,IF(Fixture!H20&gt;0,HDrawScore,HDraw),HLose)),"")</f>
        <v/>
      </c>
      <c r="AQ17" s="188" t="str">
        <f>IF(AO17="YES",IF(Fixture!H20&lt;Fixture!J20,AWin,IF(Fixture!H20=Fixture!J20,IF(Fixture!H20&gt;0,ADrawScore,ADraw),ALose)),"")</f>
        <v/>
      </c>
      <c r="AR17" s="187" t="str">
        <f>IF(AO17="YES",IF(Fixture!H20&gt;Fixture!J20,"W",IF(Fixture!H20=Fixture!J20,IF(Fixture!H20&gt;0,"D","D"),"L")),"")</f>
        <v/>
      </c>
      <c r="AS17" s="187" t="str">
        <f>IF(AO17="YES",IF(Fixture!H20&lt;Fixture!J20,"W",IF(Fixture!H20=Fixture!J20,IF(Fixture!H20&gt;0,"D","D"),"L")),"")</f>
        <v/>
      </c>
      <c r="AU17" s="192" t="str">
        <f>IF(ISNUMBER(AV17),Settings!$C$30,"")</f>
        <v>Group B</v>
      </c>
      <c r="AV17" s="193">
        <f>Settings!K11</f>
        <v>4</v>
      </c>
      <c r="AW17" s="192" t="str">
        <f>IF(Settings!L11=0,"",Settings!L11)</f>
        <v>Team B4</v>
      </c>
      <c r="AX17" s="194" t="str">
        <f>IF(Settings!M11=0,"",Settings!M11)</f>
        <v>Ben Hill Griffin Stadium</v>
      </c>
      <c r="AZ17" s="172">
        <f t="shared" si="26"/>
        <v>0</v>
      </c>
      <c r="BA17" s="172">
        <f t="shared" si="27"/>
        <v>0</v>
      </c>
      <c r="BB17" s="172">
        <f t="shared" si="28"/>
        <v>0</v>
      </c>
      <c r="BC17" s="172">
        <f t="shared" si="29"/>
        <v>0</v>
      </c>
      <c r="BD17" s="172">
        <f t="shared" si="30"/>
        <v>0</v>
      </c>
      <c r="BE17" s="172">
        <f t="shared" si="31"/>
        <v>0</v>
      </c>
      <c r="BF17" s="172">
        <f t="shared" si="32"/>
        <v>0</v>
      </c>
      <c r="BG17" s="172">
        <f t="shared" si="33"/>
        <v>0</v>
      </c>
      <c r="BJ17" s="327" t="str">
        <f t="shared" si="14"/>
        <v/>
      </c>
      <c r="BK17" s="327" t="str">
        <f t="array" ref="BK17">IFERROR(INDEX(StandingsCalc!$D$1:$D$83,SMALL(StandingsCalc!$R$1:$R$83,BJ17),1),"")</f>
        <v/>
      </c>
      <c r="BL17" s="31"/>
      <c r="BO17" s="21"/>
      <c r="BP17" s="160"/>
      <c r="BQ17" s="154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55"/>
      <c r="CF17" s="160"/>
      <c r="CG17" s="150"/>
    </row>
    <row r="18" spans="2:85" x14ac:dyDescent="0.25">
      <c r="B18" s="187" t="str">
        <f t="shared" si="24"/>
        <v/>
      </c>
      <c r="C18" s="184" t="str">
        <f t="shared" si="25"/>
        <v/>
      </c>
      <c r="D18" s="195" t="str">
        <f t="shared" si="15"/>
        <v/>
      </c>
      <c r="E18" s="184" t="str">
        <f t="shared" si="16"/>
        <v/>
      </c>
      <c r="F18" s="195" t="str">
        <f t="shared" si="17"/>
        <v/>
      </c>
      <c r="G18" s="184" t="str">
        <f t="shared" si="18"/>
        <v/>
      </c>
      <c r="H18" s="195" t="str">
        <f t="shared" si="19"/>
        <v/>
      </c>
      <c r="I18" s="184" t="str">
        <f t="shared" si="20"/>
        <v/>
      </c>
      <c r="J18" s="195" t="str">
        <f t="shared" si="21"/>
        <v/>
      </c>
      <c r="K18" s="184" t="str">
        <f t="shared" si="22"/>
        <v/>
      </c>
      <c r="L18" s="195" t="str">
        <f t="shared" si="23"/>
        <v/>
      </c>
      <c r="N18" s="309" t="s">
        <v>19</v>
      </c>
      <c r="O18" s="311" t="s">
        <v>87</v>
      </c>
      <c r="Q18" s="277" t="s">
        <v>112</v>
      </c>
      <c r="R18" s="285">
        <f>IFERROR(SUM(FixtureCalc!Q4:Q11),0)</f>
        <v>16</v>
      </c>
      <c r="T18" s="339" t="str">
        <f t="array" ref="T18">IFERROR(SMALL(IF(Fixture!$F$7:$F$1141=chosenGroup,ROW(Fixture!$A$7:$A$1141),FALSE),ROW(A15)),"")</f>
        <v/>
      </c>
      <c r="V18" s="186" t="str">
        <f t="shared" si="5"/>
        <v/>
      </c>
      <c r="W18" s="187" t="str">
        <f t="shared" si="6"/>
        <v/>
      </c>
      <c r="X18" s="187" t="str">
        <f t="shared" si="0"/>
        <v/>
      </c>
      <c r="Y18" s="187" t="str">
        <f t="shared" si="1"/>
        <v/>
      </c>
      <c r="Z18" s="188" t="str">
        <f t="shared" si="2"/>
        <v/>
      </c>
      <c r="AB18" s="186">
        <f t="shared" si="7"/>
        <v>15</v>
      </c>
      <c r="AC18" s="187">
        <f t="shared" si="8"/>
        <v>2</v>
      </c>
      <c r="AD18" s="187">
        <f t="shared" si="10"/>
        <v>5</v>
      </c>
      <c r="AE18" s="187">
        <f t="shared" si="3"/>
        <v>1</v>
      </c>
      <c r="AF18" s="187" t="str">
        <f t="shared" si="4"/>
        <v>Group C</v>
      </c>
      <c r="AG18" s="187">
        <f t="array" ref="AG18">IFERROR(INDEX($Y$4:$Y$1090, MATCH(AC18&amp;AE18&amp;AF18,$V$4:$V$1090&amp;$W$4:$W$1090&amp;$X$4:$X$1090,0),1),"")</f>
        <v>1</v>
      </c>
      <c r="AH18" s="188">
        <f t="array" ref="AH18">IFERROR(INDEX($Z$4:$Z$1090, MATCH(AC18&amp;AE18&amp;AF18,$V$4:$V$1090&amp;$W$4:$W$1090&amp;$X$4:$X$1090,0),1),"")</f>
        <v>3</v>
      </c>
      <c r="AJ18" s="186">
        <f t="shared" si="11"/>
        <v>15</v>
      </c>
      <c r="AK18" s="187">
        <f t="array" ref="AK18">IFERROR(INDEX($AC$4:$AC$1137,SMALL($AB$4:$AB$1137,AJ18),1),"")</f>
        <v>2</v>
      </c>
      <c r="AL18" s="187" t="str">
        <f t="array" ref="AL18">IFERROR(INDEX($AF$4:$AF$1137,SMALL($AB$4:$AB$1137,AJ18),1),"")</f>
        <v>Group C</v>
      </c>
      <c r="AM18" s="187" t="str">
        <f t="array" ref="AM18">IFERROR(INDEX($AW$4:$AW$83,MATCH(AL18&amp;INDEX($AG$4:$AG$1137,SMALL($AB$4:$AB$1137,AJ18),1),$AU$4:$AU$83&amp;$AV$4:$AV$83,0),1),"")</f>
        <v>Team 1C</v>
      </c>
      <c r="AN18" s="187" t="str">
        <f t="array" ref="AN18">IFERROR(INDEX($AW$4:$AW$83,MATCH(AL18&amp;INDEX($AH$4:$AH$1137,SMALL($AB$4:$AB$1137,AJ18),1),$AU$4:$AU$83&amp;$AV$4:$AV$83,0),1),"")</f>
        <v>Team 3C</v>
      </c>
      <c r="AO18" s="187" t="str">
        <f>IF(AND(ISNUMBER(Fixture!H21),ISNUMBER(Fixture!J21)),"YES","")</f>
        <v/>
      </c>
      <c r="AP18" s="187" t="str">
        <f>IF(AO18="YES",IF(Fixture!H21&gt;Fixture!J21,HWin,IF(Fixture!H21=Fixture!J21,IF(Fixture!H21&gt;0,HDrawScore,HDraw),HLose)),"")</f>
        <v/>
      </c>
      <c r="AQ18" s="188" t="str">
        <f>IF(AO18="YES",IF(Fixture!H21&lt;Fixture!J21,AWin,IF(Fixture!H21=Fixture!J21,IF(Fixture!H21&gt;0,ADrawScore,ADraw),ALose)),"")</f>
        <v/>
      </c>
      <c r="AR18" s="187" t="str">
        <f>IF(AO18="YES",IF(Fixture!H21&gt;Fixture!J21,"W",IF(Fixture!H21=Fixture!J21,IF(Fixture!H21&gt;0,"D","D"),"L")),"")</f>
        <v/>
      </c>
      <c r="AS18" s="187" t="str">
        <f>IF(AO18="YES",IF(Fixture!H21&lt;Fixture!J21,"W",IF(Fixture!H21=Fixture!J21,IF(Fixture!H21&gt;0,"D","D"),"L")),"")</f>
        <v/>
      </c>
      <c r="AU18" s="192" t="str">
        <f>IF(ISNUMBER(AV18),Settings!$C$30,"")</f>
        <v/>
      </c>
      <c r="AV18" s="193" t="str">
        <f>Settings!K12</f>
        <v/>
      </c>
      <c r="AW18" s="192" t="str">
        <f>IF(Settings!L12=0,"",Settings!L12)</f>
        <v/>
      </c>
      <c r="AX18" s="194" t="str">
        <f>IF(Settings!M12=0,"",Settings!M12)</f>
        <v/>
      </c>
      <c r="AZ18" s="172">
        <f t="shared" si="26"/>
        <v>0</v>
      </c>
      <c r="BA18" s="172">
        <f t="shared" si="27"/>
        <v>0</v>
      </c>
      <c r="BB18" s="172">
        <f t="shared" si="28"/>
        <v>0</v>
      </c>
      <c r="BC18" s="172">
        <f t="shared" si="29"/>
        <v>0</v>
      </c>
      <c r="BD18" s="172">
        <f t="shared" si="30"/>
        <v>0</v>
      </c>
      <c r="BE18" s="172">
        <f t="shared" si="31"/>
        <v>0</v>
      </c>
      <c r="BF18" s="172">
        <f t="shared" si="32"/>
        <v>0</v>
      </c>
      <c r="BG18" s="172">
        <f t="shared" si="33"/>
        <v>0</v>
      </c>
      <c r="BJ18" s="327" t="str">
        <f t="shared" si="14"/>
        <v/>
      </c>
      <c r="BK18" s="327" t="str">
        <f t="array" ref="BK18">IFERROR(INDEX(StandingsCalc!$D$1:$D$83,SMALL(StandingsCalc!$R$1:$R$83,BJ18),1),"")</f>
        <v/>
      </c>
      <c r="BL18" s="31"/>
      <c r="BO18" s="21"/>
      <c r="BP18" s="100"/>
      <c r="BQ18" s="103"/>
      <c r="BR18" s="103"/>
      <c r="BS18" s="160"/>
      <c r="BT18" s="154"/>
      <c r="BU18" s="103"/>
      <c r="BV18" s="103"/>
      <c r="BW18" s="103"/>
      <c r="BX18" s="103"/>
      <c r="BY18" s="103"/>
      <c r="BZ18" s="103"/>
      <c r="CA18" s="103"/>
      <c r="CB18" s="156"/>
      <c r="CC18" s="160"/>
      <c r="CD18" s="103"/>
      <c r="CE18" s="103"/>
      <c r="CF18" s="103"/>
      <c r="CG18" s="150"/>
    </row>
    <row r="19" spans="2:85" x14ac:dyDescent="0.25">
      <c r="B19" s="187" t="str">
        <f t="shared" si="24"/>
        <v/>
      </c>
      <c r="C19" s="184" t="str">
        <f t="shared" si="25"/>
        <v/>
      </c>
      <c r="D19" s="195" t="str">
        <f t="shared" si="15"/>
        <v/>
      </c>
      <c r="E19" s="184" t="str">
        <f t="shared" si="16"/>
        <v/>
      </c>
      <c r="F19" s="195" t="str">
        <f t="shared" si="17"/>
        <v/>
      </c>
      <c r="G19" s="184" t="str">
        <f t="shared" si="18"/>
        <v/>
      </c>
      <c r="H19" s="195" t="str">
        <f t="shared" si="19"/>
        <v/>
      </c>
      <c r="I19" s="184" t="str">
        <f t="shared" si="20"/>
        <v/>
      </c>
      <c r="J19" s="195" t="str">
        <f t="shared" si="21"/>
        <v/>
      </c>
      <c r="K19" s="184" t="str">
        <f t="shared" si="22"/>
        <v/>
      </c>
      <c r="L19" s="195" t="str">
        <f t="shared" si="23"/>
        <v/>
      </c>
      <c r="N19" s="309" t="s">
        <v>6</v>
      </c>
      <c r="O19" s="312">
        <v>1</v>
      </c>
      <c r="T19" s="339" t="str">
        <f t="array" ref="T19">IFERROR(SMALL(IF(Fixture!$F$7:$F$1141=chosenGroup,ROW(Fixture!$A$7:$A$1141),FALSE),ROW(A16)),"")</f>
        <v/>
      </c>
      <c r="V19" s="186" t="str">
        <f t="shared" si="5"/>
        <v/>
      </c>
      <c r="W19" s="187" t="str">
        <f t="shared" si="6"/>
        <v/>
      </c>
      <c r="X19" s="187" t="str">
        <f t="shared" si="0"/>
        <v/>
      </c>
      <c r="Y19" s="187" t="str">
        <f t="shared" si="1"/>
        <v/>
      </c>
      <c r="Z19" s="188" t="str">
        <f t="shared" si="2"/>
        <v/>
      </c>
      <c r="AB19" s="186">
        <f t="shared" si="7"/>
        <v>16</v>
      </c>
      <c r="AC19" s="187">
        <f t="shared" si="8"/>
        <v>2</v>
      </c>
      <c r="AD19" s="187">
        <f t="shared" si="10"/>
        <v>6</v>
      </c>
      <c r="AE19" s="187">
        <f t="shared" si="3"/>
        <v>2</v>
      </c>
      <c r="AF19" s="187" t="str">
        <f t="shared" si="4"/>
        <v>Group C</v>
      </c>
      <c r="AG19" s="187">
        <f t="array" ref="AG19">IFERROR(INDEX($Y$4:$Y$1090, MATCH(AC19&amp;AE19&amp;AF19,$V$4:$V$1090&amp;$W$4:$W$1090&amp;$X$4:$X$1090,0),1),"")</f>
        <v>4</v>
      </c>
      <c r="AH19" s="188">
        <f t="array" ref="AH19">IFERROR(INDEX($Z$4:$Z$1090, MATCH(AC19&amp;AE19&amp;AF19,$V$4:$V$1090&amp;$W$4:$W$1090&amp;$X$4:$X$1090,0),1),"")</f>
        <v>2</v>
      </c>
      <c r="AJ19" s="186">
        <f t="shared" si="11"/>
        <v>16</v>
      </c>
      <c r="AK19" s="187">
        <f t="array" ref="AK19">IFERROR(INDEX($AC$4:$AC$1137,SMALL($AB$4:$AB$1137,AJ19),1),"")</f>
        <v>2</v>
      </c>
      <c r="AL19" s="187" t="str">
        <f t="array" ref="AL19">IFERROR(INDEX($AF$4:$AF$1137,SMALL($AB$4:$AB$1137,AJ19),1),"")</f>
        <v>Group C</v>
      </c>
      <c r="AM19" s="187" t="str">
        <f t="array" ref="AM19">IFERROR(INDEX($AW$4:$AW$83,MATCH(AL19&amp;INDEX($AG$4:$AG$1137,SMALL($AB$4:$AB$1137,AJ19),1),$AU$4:$AU$83&amp;$AV$4:$AV$83,0),1),"")</f>
        <v>Team 4C</v>
      </c>
      <c r="AN19" s="187" t="str">
        <f t="array" ref="AN19">IFERROR(INDEX($AW$4:$AW$83,MATCH(AL19&amp;INDEX($AH$4:$AH$1137,SMALL($AB$4:$AB$1137,AJ19),1),$AU$4:$AU$83&amp;$AV$4:$AV$83,0),1),"")</f>
        <v>Team 2C</v>
      </c>
      <c r="AO19" s="187" t="str">
        <f>IF(AND(ISNUMBER(Fixture!H22),ISNUMBER(Fixture!J22)),"YES","")</f>
        <v/>
      </c>
      <c r="AP19" s="187" t="str">
        <f>IF(AO19="YES",IF(Fixture!H22&gt;Fixture!J22,HWin,IF(Fixture!H22=Fixture!J22,IF(Fixture!H22&gt;0,HDrawScore,HDraw),HLose)),"")</f>
        <v/>
      </c>
      <c r="AQ19" s="188" t="str">
        <f>IF(AO19="YES",IF(Fixture!H22&lt;Fixture!J22,AWin,IF(Fixture!H22=Fixture!J22,IF(Fixture!H22&gt;0,ADrawScore,ADraw),ALose)),"")</f>
        <v/>
      </c>
      <c r="AR19" s="187" t="str">
        <f>IF(AO19="YES",IF(Fixture!H22&gt;Fixture!J22,"W",IF(Fixture!H22=Fixture!J22,IF(Fixture!H22&gt;0,"D","D"),"L")),"")</f>
        <v/>
      </c>
      <c r="AS19" s="187" t="str">
        <f>IF(AO19="YES",IF(Fixture!H22&lt;Fixture!J22,"W",IF(Fixture!H22=Fixture!J22,IF(Fixture!H22&gt;0,"D","D"),"L")),"")</f>
        <v/>
      </c>
      <c r="AU19" s="192" t="str">
        <f>IF(ISNUMBER(AV19),Settings!$C$30,"")</f>
        <v/>
      </c>
      <c r="AV19" s="193" t="str">
        <f>Settings!K13</f>
        <v/>
      </c>
      <c r="AW19" s="192" t="str">
        <f>IF(Settings!L13=0,"",Settings!L13)</f>
        <v/>
      </c>
      <c r="AX19" s="194" t="str">
        <f>IF(Settings!M13=0,"",Settings!M13)</f>
        <v/>
      </c>
      <c r="AZ19" s="172">
        <f t="shared" si="26"/>
        <v>0</v>
      </c>
      <c r="BA19" s="172">
        <f t="shared" si="27"/>
        <v>0</v>
      </c>
      <c r="BB19" s="172">
        <f t="shared" si="28"/>
        <v>0</v>
      </c>
      <c r="BC19" s="172">
        <f t="shared" si="29"/>
        <v>0</v>
      </c>
      <c r="BD19" s="172">
        <f t="shared" si="30"/>
        <v>0</v>
      </c>
      <c r="BE19" s="172">
        <f t="shared" si="31"/>
        <v>0</v>
      </c>
      <c r="BF19" s="172">
        <f t="shared" si="32"/>
        <v>0</v>
      </c>
      <c r="BG19" s="172">
        <f t="shared" si="33"/>
        <v>0</v>
      </c>
      <c r="BJ19" s="327" t="str">
        <f t="shared" si="14"/>
        <v/>
      </c>
      <c r="BK19" s="327" t="str">
        <f t="array" ref="BK19">IFERROR(INDEX(StandingsCalc!$D$1:$D$83,SMALL(StandingsCalc!$R$1:$R$83,BJ19),1),"")</f>
        <v/>
      </c>
      <c r="BL19" s="31"/>
      <c r="BO19" s="21"/>
      <c r="BP19" s="160"/>
      <c r="BQ19" s="154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55"/>
      <c r="CF19" s="160"/>
      <c r="CG19" s="150"/>
    </row>
    <row r="20" spans="2:85" s="34" customFormat="1" x14ac:dyDescent="0.25">
      <c r="B20" s="187" t="str">
        <f t="shared" si="24"/>
        <v/>
      </c>
      <c r="C20" s="184" t="str">
        <f t="shared" si="25"/>
        <v/>
      </c>
      <c r="D20" s="195" t="str">
        <f t="shared" si="15"/>
        <v/>
      </c>
      <c r="E20" s="184" t="str">
        <f t="shared" si="16"/>
        <v/>
      </c>
      <c r="F20" s="195" t="str">
        <f t="shared" si="17"/>
        <v/>
      </c>
      <c r="G20" s="184" t="str">
        <f t="shared" si="18"/>
        <v/>
      </c>
      <c r="H20" s="195" t="str">
        <f t="shared" si="19"/>
        <v/>
      </c>
      <c r="I20" s="184" t="str">
        <f t="shared" si="20"/>
        <v/>
      </c>
      <c r="J20" s="195" t="str">
        <f t="shared" si="21"/>
        <v/>
      </c>
      <c r="K20" s="184" t="str">
        <f t="shared" si="22"/>
        <v/>
      </c>
      <c r="L20" s="195" t="str">
        <f t="shared" si="23"/>
        <v/>
      </c>
      <c r="M20" s="33"/>
      <c r="N20" s="309" t="s">
        <v>7</v>
      </c>
      <c r="O20" s="312">
        <v>2</v>
      </c>
      <c r="P20" s="33"/>
      <c r="Q20" s="33"/>
      <c r="R20" s="33"/>
      <c r="S20" s="33"/>
      <c r="T20" s="339" t="str">
        <f t="array" ref="T20">IFERROR(SMALL(IF(Fixture!$F$7:$F$1141=chosenGroup,ROW(Fixture!$A$7:$A$1141),FALSE),ROW(A17)),"")</f>
        <v/>
      </c>
      <c r="U20" s="33"/>
      <c r="V20" s="186" t="str">
        <f t="shared" si="5"/>
        <v/>
      </c>
      <c r="W20" s="187" t="str">
        <f t="shared" si="6"/>
        <v/>
      </c>
      <c r="X20" s="187" t="str">
        <f t="shared" si="0"/>
        <v/>
      </c>
      <c r="Y20" s="187" t="str">
        <f t="shared" si="1"/>
        <v/>
      </c>
      <c r="Z20" s="188" t="str">
        <f t="shared" si="2"/>
        <v/>
      </c>
      <c r="AB20" s="186">
        <f t="shared" si="7"/>
        <v>17</v>
      </c>
      <c r="AC20" s="187">
        <f t="shared" si="8"/>
        <v>2</v>
      </c>
      <c r="AD20" s="187">
        <f t="shared" si="10"/>
        <v>7</v>
      </c>
      <c r="AE20" s="187">
        <f t="shared" si="3"/>
        <v>1</v>
      </c>
      <c r="AF20" s="187" t="str">
        <f t="shared" si="4"/>
        <v>Group D</v>
      </c>
      <c r="AG20" s="187">
        <f t="array" ref="AG20">IFERROR(INDEX($Y$4:$Y$1090, MATCH(AC20&amp;AE20&amp;AF20,$V$4:$V$1090&amp;$W$4:$W$1090&amp;$X$4:$X$1090,0),1),"")</f>
        <v>1</v>
      </c>
      <c r="AH20" s="188">
        <f t="array" ref="AH20">IFERROR(INDEX($Z$4:$Z$1090, MATCH(AC20&amp;AE20&amp;AF20,$V$4:$V$1090&amp;$W$4:$W$1090&amp;$X$4:$X$1090,0),1),"")</f>
        <v>3</v>
      </c>
      <c r="AJ20" s="186">
        <f t="shared" si="11"/>
        <v>17</v>
      </c>
      <c r="AK20" s="187">
        <f t="array" ref="AK20">IFERROR(INDEX($AC$4:$AC$1137,SMALL($AB$4:$AB$1137,AJ20),1),"")</f>
        <v>2</v>
      </c>
      <c r="AL20" s="187" t="str">
        <f t="array" ref="AL20">IFERROR(INDEX($AF$4:$AF$1137,SMALL($AB$4:$AB$1137,AJ20),1),"")</f>
        <v>Group D</v>
      </c>
      <c r="AM20" s="187" t="str">
        <f t="array" ref="AM20">IFERROR(INDEX($AW$4:$AW$83,MATCH(AL20&amp;INDEX($AG$4:$AG$1137,SMALL($AB$4:$AB$1137,AJ20),1),$AU$4:$AU$83&amp;$AV$4:$AV$83,0),1),"")</f>
        <v>Team 1D</v>
      </c>
      <c r="AN20" s="187" t="str">
        <f t="array" ref="AN20">IFERROR(INDEX($AW$4:$AW$83,MATCH(AL20&amp;INDEX($AH$4:$AH$1137,SMALL($AB$4:$AB$1137,AJ20),1),$AU$4:$AU$83&amp;$AV$4:$AV$83,0),1),"")</f>
        <v>Team 3D</v>
      </c>
      <c r="AO20" s="187" t="str">
        <f>IF(AND(ISNUMBER(Fixture!H23),ISNUMBER(Fixture!J23)),"YES","")</f>
        <v/>
      </c>
      <c r="AP20" s="187" t="str">
        <f>IF(AO20="YES",IF(Fixture!H23&gt;Fixture!J23,HWin,IF(Fixture!H23=Fixture!J23,IF(Fixture!H23&gt;0,HDrawScore,HDraw),HLose)),"")</f>
        <v/>
      </c>
      <c r="AQ20" s="188" t="str">
        <f>IF(AO20="YES",IF(Fixture!H23&lt;Fixture!J23,AWin,IF(Fixture!H23=Fixture!J23,IF(Fixture!H23&gt;0,ADrawScore,ADraw),ALose)),"")</f>
        <v/>
      </c>
      <c r="AR20" s="187" t="str">
        <f>IF(AO20="YES",IF(Fixture!H23&gt;Fixture!J23,"W",IF(Fixture!H23=Fixture!J23,IF(Fixture!H23&gt;0,"D","D"),"L")),"")</f>
        <v/>
      </c>
      <c r="AS20" s="187" t="str">
        <f>IF(AO20="YES",IF(Fixture!H23&lt;Fixture!J23,"W",IF(Fixture!H23=Fixture!J23,IF(Fixture!H23&gt;0,"D","D"),"L")),"")</f>
        <v/>
      </c>
      <c r="AU20" s="192" t="str">
        <f>IF(ISNUMBER(AV20),Settings!$C$30,"")</f>
        <v/>
      </c>
      <c r="AV20" s="193" t="str">
        <f>Settings!K14</f>
        <v/>
      </c>
      <c r="AW20" s="192" t="str">
        <f>IF(Settings!L14=0,"",Settings!L14)</f>
        <v/>
      </c>
      <c r="AX20" s="194" t="str">
        <f>IF(Settings!M14=0,"",Settings!M14)</f>
        <v/>
      </c>
      <c r="AZ20" s="172">
        <f t="shared" si="26"/>
        <v>0</v>
      </c>
      <c r="BA20" s="172">
        <f t="shared" si="27"/>
        <v>0</v>
      </c>
      <c r="BB20" s="172">
        <f t="shared" si="28"/>
        <v>0</v>
      </c>
      <c r="BC20" s="172">
        <f t="shared" si="29"/>
        <v>0</v>
      </c>
      <c r="BD20" s="172">
        <f t="shared" si="30"/>
        <v>0</v>
      </c>
      <c r="BE20" s="172">
        <f t="shared" si="31"/>
        <v>0</v>
      </c>
      <c r="BF20" s="172">
        <f t="shared" si="32"/>
        <v>0</v>
      </c>
      <c r="BG20" s="172">
        <f t="shared" si="33"/>
        <v>0</v>
      </c>
      <c r="BJ20" s="327" t="str">
        <f t="shared" si="14"/>
        <v/>
      </c>
      <c r="BK20" s="327" t="str">
        <f t="array" ref="BK20">IFERROR(INDEX(StandingsCalc!$D$1:$D$83,SMALL(StandingsCalc!$R$1:$R$83,BJ20),1),"")</f>
        <v/>
      </c>
      <c r="BL20" s="31"/>
      <c r="BO20" s="21"/>
      <c r="BP20" s="103"/>
      <c r="BQ20" s="103"/>
      <c r="BR20" s="103"/>
      <c r="BS20" s="103"/>
      <c r="BT20" s="103"/>
      <c r="BU20" s="103"/>
      <c r="BV20" s="103"/>
      <c r="BW20" s="103"/>
      <c r="BX20" s="103"/>
      <c r="BY20" s="103"/>
      <c r="BZ20" s="103"/>
      <c r="CA20" s="103"/>
      <c r="CB20" s="103"/>
      <c r="CC20" s="103"/>
      <c r="CD20" s="103"/>
      <c r="CE20" s="103"/>
      <c r="CF20" s="103"/>
      <c r="CG20" s="150"/>
    </row>
    <row r="21" spans="2:85" x14ac:dyDescent="0.25">
      <c r="B21" s="187" t="str">
        <f t="shared" si="24"/>
        <v/>
      </c>
      <c r="C21" s="184" t="str">
        <f t="shared" si="25"/>
        <v/>
      </c>
      <c r="D21" s="195" t="str">
        <f t="shared" si="15"/>
        <v/>
      </c>
      <c r="E21" s="184" t="str">
        <f t="shared" si="16"/>
        <v/>
      </c>
      <c r="F21" s="195" t="str">
        <f t="shared" si="17"/>
        <v/>
      </c>
      <c r="G21" s="184" t="str">
        <f t="shared" si="18"/>
        <v/>
      </c>
      <c r="H21" s="195" t="str">
        <f t="shared" si="19"/>
        <v/>
      </c>
      <c r="I21" s="184" t="str">
        <f t="shared" si="20"/>
        <v/>
      </c>
      <c r="J21" s="195" t="str">
        <f t="shared" si="21"/>
        <v/>
      </c>
      <c r="K21" s="184" t="str">
        <f t="shared" si="22"/>
        <v/>
      </c>
      <c r="L21" s="195" t="str">
        <f t="shared" si="23"/>
        <v/>
      </c>
      <c r="N21" s="309" t="s">
        <v>5</v>
      </c>
      <c r="O21" s="313"/>
      <c r="T21" s="339" t="str">
        <f t="array" ref="T21">IFERROR(SMALL(IF(Fixture!$F$7:$F$1141=chosenGroup,ROW(Fixture!$A$7:$A$1141),FALSE),ROW(A18)),"")</f>
        <v/>
      </c>
      <c r="V21" s="186" t="str">
        <f t="shared" si="5"/>
        <v/>
      </c>
      <c r="W21" s="187" t="str">
        <f t="shared" si="6"/>
        <v/>
      </c>
      <c r="X21" s="187" t="str">
        <f t="shared" si="0"/>
        <v/>
      </c>
      <c r="Y21" s="187" t="str">
        <f t="shared" si="1"/>
        <v/>
      </c>
      <c r="Z21" s="188" t="str">
        <f t="shared" si="2"/>
        <v/>
      </c>
      <c r="AB21" s="186">
        <f t="shared" si="7"/>
        <v>18</v>
      </c>
      <c r="AC21" s="187">
        <f t="shared" si="8"/>
        <v>2</v>
      </c>
      <c r="AD21" s="187">
        <f t="shared" si="10"/>
        <v>8</v>
      </c>
      <c r="AE21" s="187">
        <f t="shared" si="3"/>
        <v>2</v>
      </c>
      <c r="AF21" s="187" t="str">
        <f t="shared" si="4"/>
        <v>Group D</v>
      </c>
      <c r="AG21" s="187">
        <f t="array" ref="AG21">IFERROR(INDEX($Y$4:$Y$1090, MATCH(AC21&amp;AE21&amp;AF21,$V$4:$V$1090&amp;$W$4:$W$1090&amp;$X$4:$X$1090,0),1),"")</f>
        <v>4</v>
      </c>
      <c r="AH21" s="188">
        <f t="array" ref="AH21">IFERROR(INDEX($Z$4:$Z$1090, MATCH(AC21&amp;AE21&amp;AF21,$V$4:$V$1090&amp;$W$4:$W$1090&amp;$X$4:$X$1090,0),1),"")</f>
        <v>2</v>
      </c>
      <c r="AJ21" s="186">
        <f t="shared" si="11"/>
        <v>18</v>
      </c>
      <c r="AK21" s="187">
        <f t="array" ref="AK21">IFERROR(INDEX($AC$4:$AC$1137,SMALL($AB$4:$AB$1137,AJ21),1),"")</f>
        <v>2</v>
      </c>
      <c r="AL21" s="187" t="str">
        <f t="array" ref="AL21">IFERROR(INDEX($AF$4:$AF$1137,SMALL($AB$4:$AB$1137,AJ21),1),"")</f>
        <v>Group D</v>
      </c>
      <c r="AM21" s="187" t="str">
        <f t="array" ref="AM21">IFERROR(INDEX($AW$4:$AW$83,MATCH(AL21&amp;INDEX($AG$4:$AG$1137,SMALL($AB$4:$AB$1137,AJ21),1),$AU$4:$AU$83&amp;$AV$4:$AV$83,0),1),"")</f>
        <v>Team 4D</v>
      </c>
      <c r="AN21" s="187" t="str">
        <f t="array" ref="AN21">IFERROR(INDEX($AW$4:$AW$83,MATCH(AL21&amp;INDEX($AH$4:$AH$1137,SMALL($AB$4:$AB$1137,AJ21),1),$AU$4:$AU$83&amp;$AV$4:$AV$83,0),1),"")</f>
        <v>Team 2D</v>
      </c>
      <c r="AO21" s="187" t="str">
        <f>IF(AND(ISNUMBER(Fixture!H24),ISNUMBER(Fixture!J24)),"YES","")</f>
        <v/>
      </c>
      <c r="AP21" s="187" t="str">
        <f>IF(AO21="YES",IF(Fixture!H24&gt;Fixture!J24,HWin,IF(Fixture!H24=Fixture!J24,IF(Fixture!H24&gt;0,HDrawScore,HDraw),HLose)),"")</f>
        <v/>
      </c>
      <c r="AQ21" s="188" t="str">
        <f>IF(AO21="YES",IF(Fixture!H24&lt;Fixture!J24,AWin,IF(Fixture!H24=Fixture!J24,IF(Fixture!H24&gt;0,ADrawScore,ADraw),ALose)),"")</f>
        <v/>
      </c>
      <c r="AR21" s="187" t="str">
        <f>IF(AO21="YES",IF(Fixture!H24&gt;Fixture!J24,"W",IF(Fixture!H24=Fixture!J24,IF(Fixture!H24&gt;0,"D","D"),"L")),"")</f>
        <v/>
      </c>
      <c r="AS21" s="187" t="str">
        <f>IF(AO21="YES",IF(Fixture!H24&lt;Fixture!J24,"W",IF(Fixture!H24=Fixture!J24,IF(Fixture!H24&gt;0,"D","D"),"L")),"")</f>
        <v/>
      </c>
      <c r="AU21" s="192" t="str">
        <f>IF(ISNUMBER(AV21),Settings!$C$30,"")</f>
        <v/>
      </c>
      <c r="AV21" s="193" t="str">
        <f>Settings!K15</f>
        <v/>
      </c>
      <c r="AW21" s="192" t="str">
        <f>IF(Settings!L15=0,"",Settings!L15)</f>
        <v/>
      </c>
      <c r="AX21" s="194" t="str">
        <f>IF(Settings!M15=0,"",Settings!M15)</f>
        <v/>
      </c>
      <c r="AZ21" s="172">
        <f t="shared" si="26"/>
        <v>0</v>
      </c>
      <c r="BA21" s="172">
        <f t="shared" si="27"/>
        <v>0</v>
      </c>
      <c r="BB21" s="172">
        <f t="shared" si="28"/>
        <v>0</v>
      </c>
      <c r="BC21" s="172">
        <f t="shared" si="29"/>
        <v>0</v>
      </c>
      <c r="BD21" s="172">
        <f t="shared" si="30"/>
        <v>0</v>
      </c>
      <c r="BE21" s="172">
        <f t="shared" si="31"/>
        <v>0</v>
      </c>
      <c r="BF21" s="172">
        <f t="shared" si="32"/>
        <v>0</v>
      </c>
      <c r="BG21" s="172">
        <f t="shared" si="33"/>
        <v>0</v>
      </c>
      <c r="BJ21" s="327" t="str">
        <f t="shared" si="14"/>
        <v/>
      </c>
      <c r="BK21" s="327" t="str">
        <f t="array" ref="BK21">IFERROR(INDEX(StandingsCalc!$D$1:$D$83,SMALL(StandingsCalc!$R$1:$R$83,BJ21),1),"")</f>
        <v/>
      </c>
      <c r="BL21" s="31"/>
      <c r="BO21" s="21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3"/>
      <c r="CG21" s="150"/>
    </row>
    <row r="22" spans="2:85" x14ac:dyDescent="0.25">
      <c r="B22" s="187" t="str">
        <f t="shared" si="24"/>
        <v/>
      </c>
      <c r="C22" s="184" t="str">
        <f t="shared" si="25"/>
        <v/>
      </c>
      <c r="D22" s="195" t="str">
        <f t="shared" si="15"/>
        <v/>
      </c>
      <c r="E22" s="184" t="str">
        <f t="shared" si="16"/>
        <v/>
      </c>
      <c r="F22" s="195" t="str">
        <f t="shared" si="17"/>
        <v/>
      </c>
      <c r="G22" s="184" t="str">
        <f t="shared" si="18"/>
        <v/>
      </c>
      <c r="H22" s="195" t="str">
        <f t="shared" si="19"/>
        <v/>
      </c>
      <c r="I22" s="184" t="str">
        <f t="shared" si="20"/>
        <v/>
      </c>
      <c r="J22" s="195" t="str">
        <f t="shared" si="21"/>
        <v/>
      </c>
      <c r="K22" s="184" t="str">
        <f t="shared" si="22"/>
        <v/>
      </c>
      <c r="L22" s="195" t="str">
        <f t="shared" si="23"/>
        <v/>
      </c>
      <c r="N22" s="310" t="s">
        <v>76</v>
      </c>
      <c r="T22" s="339" t="str">
        <f t="array" ref="T22">IFERROR(SMALL(IF(Fixture!$F$7:$F$1141=chosenGroup,ROW(Fixture!$A$7:$A$1141),FALSE),ROW(A19)),"")</f>
        <v/>
      </c>
      <c r="V22" s="186" t="str">
        <f t="shared" si="5"/>
        <v/>
      </c>
      <c r="W22" s="187" t="str">
        <f t="shared" si="6"/>
        <v/>
      </c>
      <c r="X22" s="187" t="str">
        <f>IF(AND(ISNUMBER(V22),Y22&lt;=$Q$4,Z22&lt;=$Q$4),$B$3,"")</f>
        <v/>
      </c>
      <c r="Y22" s="187" t="str">
        <f t="shared" si="1"/>
        <v/>
      </c>
      <c r="Z22" s="188" t="str">
        <f t="shared" si="2"/>
        <v/>
      </c>
      <c r="AB22" s="186">
        <f t="shared" si="7"/>
        <v>19</v>
      </c>
      <c r="AC22" s="187">
        <f t="shared" si="8"/>
        <v>2</v>
      </c>
      <c r="AD22" s="187">
        <f t="shared" si="10"/>
        <v>9</v>
      </c>
      <c r="AE22" s="187" t="str">
        <f t="shared" si="3"/>
        <v/>
      </c>
      <c r="AF22" s="187" t="str">
        <f t="shared" si="4"/>
        <v/>
      </c>
      <c r="AG22" s="187" t="str">
        <f t="array" ref="AG22">IFERROR(INDEX($Y$4:$Y$1090, MATCH(AC22&amp;AE22&amp;AF22,$V$4:$V$1090&amp;$W$4:$W$1090&amp;$X$4:$X$1090,0),1),"")</f>
        <v/>
      </c>
      <c r="AH22" s="188" t="str">
        <f t="array" ref="AH22">IFERROR(INDEX($Z$4:$Z$1090, MATCH(AC22&amp;AE22&amp;AF22,$V$4:$V$1090&amp;$W$4:$W$1090&amp;$X$4:$X$1090,0),1),"")</f>
        <v/>
      </c>
      <c r="AJ22" s="186">
        <f t="shared" si="11"/>
        <v>19</v>
      </c>
      <c r="AK22" s="187">
        <f t="array" ref="AK22">IFERROR(INDEX($AC$4:$AC$1137,SMALL($AB$4:$AB$1137,AJ22),1),"")</f>
        <v>2</v>
      </c>
      <c r="AL22" s="187" t="str">
        <f t="array" ref="AL22">IFERROR(INDEX($AF$4:$AF$1137,SMALL($AB$4:$AB$1137,AJ22),1),"")</f>
        <v/>
      </c>
      <c r="AM22" s="187" t="str">
        <f t="array" ref="AM22">IFERROR(INDEX($AW$4:$AW$83,MATCH(AL22&amp;INDEX($AG$4:$AG$1137,SMALL($AB$4:$AB$1137,AJ22),1),$AU$4:$AU$83&amp;$AV$4:$AV$83,0),1),"")</f>
        <v/>
      </c>
      <c r="AN22" s="187" t="str">
        <f t="array" ref="AN22">IFERROR(INDEX($AW$4:$AW$83,MATCH(AL22&amp;INDEX($AH$4:$AH$1137,SMALL($AB$4:$AB$1137,AJ22),1),$AU$4:$AU$83&amp;$AV$4:$AV$83,0),1),"")</f>
        <v/>
      </c>
      <c r="AO22" s="187" t="str">
        <f>IF(AND(ISNUMBER(Fixture!H25),ISNUMBER(Fixture!J25)),"YES","")</f>
        <v/>
      </c>
      <c r="AP22" s="187" t="str">
        <f>IF(AO22="YES",IF(Fixture!H25&gt;Fixture!J25,HWin,IF(Fixture!H25=Fixture!J25,IF(Fixture!H25&gt;0,HDrawScore,HDraw),HLose)),"")</f>
        <v/>
      </c>
      <c r="AQ22" s="188" t="str">
        <f>IF(AO22="YES",IF(Fixture!H25&lt;Fixture!J25,AWin,IF(Fixture!H25=Fixture!J25,IF(Fixture!H25&gt;0,ADrawScore,ADraw),ALose)),"")</f>
        <v/>
      </c>
      <c r="AR22" s="187" t="str">
        <f>IF(AO22="YES",IF(Fixture!H25&gt;Fixture!J25,"W",IF(Fixture!H25=Fixture!J25,IF(Fixture!H25&gt;0,"D","D"),"L")),"")</f>
        <v/>
      </c>
      <c r="AS22" s="187" t="str">
        <f>IF(AO22="YES",IF(Fixture!H25&lt;Fixture!J25,"W",IF(Fixture!H25=Fixture!J25,IF(Fixture!H25&gt;0,"D","D"),"L")),"")</f>
        <v/>
      </c>
      <c r="AU22" s="192" t="str">
        <f>IF(ISNUMBER(AV22),Settings!$C$30,"")</f>
        <v/>
      </c>
      <c r="AV22" s="193" t="str">
        <f>Settings!K16</f>
        <v/>
      </c>
      <c r="AW22" s="192" t="str">
        <f>IF(Settings!L16=0,"",Settings!L16)</f>
        <v/>
      </c>
      <c r="AX22" s="194" t="str">
        <f>IF(Settings!M16=0,"",Settings!M16)</f>
        <v/>
      </c>
      <c r="AZ22" s="172">
        <f t="shared" si="26"/>
        <v>0</v>
      </c>
      <c r="BA22" s="172">
        <f t="shared" si="27"/>
        <v>0</v>
      </c>
      <c r="BB22" s="172">
        <f t="shared" si="28"/>
        <v>0</v>
      </c>
      <c r="BC22" s="172">
        <f t="shared" si="29"/>
        <v>0</v>
      </c>
      <c r="BD22" s="172">
        <f t="shared" si="30"/>
        <v>0</v>
      </c>
      <c r="BE22" s="172">
        <f t="shared" si="31"/>
        <v>0</v>
      </c>
      <c r="BF22" s="172">
        <f t="shared" si="32"/>
        <v>0</v>
      </c>
      <c r="BG22" s="172">
        <f t="shared" si="33"/>
        <v>0</v>
      </c>
      <c r="BJ22" s="327" t="str">
        <f t="shared" si="14"/>
        <v/>
      </c>
      <c r="BK22" s="327" t="str">
        <f t="array" ref="BK22">IFERROR(INDEX(StandingsCalc!$D$1:$D$83,SMALL(StandingsCalc!$R$1:$R$83,BJ22),1),"")</f>
        <v/>
      </c>
      <c r="BL22" s="31"/>
      <c r="BO22" s="21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  <c r="CD22" s="103"/>
      <c r="CE22" s="103"/>
      <c r="CF22" s="103"/>
      <c r="CG22" s="150"/>
    </row>
    <row r="23" spans="2:85" x14ac:dyDescent="0.25">
      <c r="B23" s="187" t="str">
        <f t="shared" si="24"/>
        <v/>
      </c>
      <c r="C23" s="184" t="str">
        <f t="shared" si="25"/>
        <v/>
      </c>
      <c r="D23" s="195" t="str">
        <f t="shared" si="15"/>
        <v/>
      </c>
      <c r="E23" s="184" t="str">
        <f t="shared" si="16"/>
        <v/>
      </c>
      <c r="F23" s="195" t="str">
        <f t="shared" si="17"/>
        <v/>
      </c>
      <c r="G23" s="184" t="str">
        <f t="shared" si="18"/>
        <v/>
      </c>
      <c r="H23" s="195" t="str">
        <f t="shared" si="19"/>
        <v/>
      </c>
      <c r="I23" s="184" t="str">
        <f t="shared" si="20"/>
        <v/>
      </c>
      <c r="J23" s="195" t="str">
        <f t="shared" si="21"/>
        <v/>
      </c>
      <c r="K23" s="184" t="str">
        <f t="shared" si="22"/>
        <v/>
      </c>
      <c r="L23" s="195" t="str">
        <f t="shared" si="23"/>
        <v/>
      </c>
      <c r="N23" s="310" t="s">
        <v>75</v>
      </c>
      <c r="T23" s="339" t="str">
        <f t="array" ref="T23">IFERROR(SMALL(IF(Fixture!$F$7:$F$1141=chosenGroup,ROW(Fixture!$A$7:$A$1141),FALSE),ROW(A20)),"")</f>
        <v/>
      </c>
      <c r="V23" s="186" t="str">
        <f t="shared" si="5"/>
        <v/>
      </c>
      <c r="W23" s="187" t="str">
        <f t="shared" si="6"/>
        <v/>
      </c>
      <c r="X23" s="187" t="str">
        <f t="shared" si="0"/>
        <v/>
      </c>
      <c r="Y23" s="187" t="str">
        <f t="shared" si="1"/>
        <v/>
      </c>
      <c r="Z23" s="188" t="str">
        <f t="shared" si="2"/>
        <v/>
      </c>
      <c r="AB23" s="186">
        <f t="shared" si="7"/>
        <v>20</v>
      </c>
      <c r="AC23" s="187">
        <f t="shared" si="8"/>
        <v>2</v>
      </c>
      <c r="AD23" s="187">
        <f t="shared" si="10"/>
        <v>10</v>
      </c>
      <c r="AE23" s="187" t="str">
        <f t="shared" si="3"/>
        <v/>
      </c>
      <c r="AF23" s="187" t="str">
        <f t="shared" si="4"/>
        <v/>
      </c>
      <c r="AG23" s="187" t="str">
        <f t="array" ref="AG23">IFERROR(INDEX($Y$4:$Y$1090, MATCH(AC23&amp;AE23&amp;AF23,$V$4:$V$1090&amp;$W$4:$W$1090&amp;$X$4:$X$1090,0),1),"")</f>
        <v/>
      </c>
      <c r="AH23" s="188" t="str">
        <f t="array" ref="AH23">IFERROR(INDEX($Z$4:$Z$1090, MATCH(AC23&amp;AE23&amp;AF23,$V$4:$V$1090&amp;$W$4:$W$1090&amp;$X$4:$X$1090,0),1),"")</f>
        <v/>
      </c>
      <c r="AJ23" s="186">
        <f t="shared" si="11"/>
        <v>20</v>
      </c>
      <c r="AK23" s="187">
        <f t="array" ref="AK23">IFERROR(INDEX($AC$4:$AC$1137,SMALL($AB$4:$AB$1137,AJ23),1),"")</f>
        <v>2</v>
      </c>
      <c r="AL23" s="187" t="str">
        <f t="array" ref="AL23">IFERROR(INDEX($AF$4:$AF$1137,SMALL($AB$4:$AB$1137,AJ23),1),"")</f>
        <v/>
      </c>
      <c r="AM23" s="187" t="str">
        <f t="array" ref="AM23">IFERROR(INDEX($AW$4:$AW$83,MATCH(AL23&amp;INDEX($AG$4:$AG$1137,SMALL($AB$4:$AB$1137,AJ23),1),$AU$4:$AU$83&amp;$AV$4:$AV$83,0),1),"")</f>
        <v/>
      </c>
      <c r="AN23" s="187" t="str">
        <f t="array" ref="AN23">IFERROR(INDEX($AW$4:$AW$83,MATCH(AL23&amp;INDEX($AH$4:$AH$1137,SMALL($AB$4:$AB$1137,AJ23),1),$AU$4:$AU$83&amp;$AV$4:$AV$83,0),1),"")</f>
        <v/>
      </c>
      <c r="AO23" s="187" t="str">
        <f>IF(AND(ISNUMBER(Fixture!H26),ISNUMBER(Fixture!J26)),"YES","")</f>
        <v/>
      </c>
      <c r="AP23" s="187" t="str">
        <f>IF(AO23="YES",IF(Fixture!H26&gt;Fixture!J26,HWin,IF(Fixture!H26=Fixture!J26,IF(Fixture!H26&gt;0,HDrawScore,HDraw),HLose)),"")</f>
        <v/>
      </c>
      <c r="AQ23" s="188" t="str">
        <f>IF(AO23="YES",IF(Fixture!H26&lt;Fixture!J26,AWin,IF(Fixture!H26=Fixture!J26,IF(Fixture!H26&gt;0,ADrawScore,ADraw),ALose)),"")</f>
        <v/>
      </c>
      <c r="AR23" s="187" t="str">
        <f>IF(AO23="YES",IF(Fixture!H26&gt;Fixture!J26,"W",IF(Fixture!H26=Fixture!J26,IF(Fixture!H26&gt;0,"D","D"),"L")),"")</f>
        <v/>
      </c>
      <c r="AS23" s="187" t="str">
        <f>IF(AO23="YES",IF(Fixture!H26&lt;Fixture!J26,"W",IF(Fixture!H26=Fixture!J26,IF(Fixture!H26&gt;0,"D","D"),"L")),"")</f>
        <v/>
      </c>
      <c r="AU23" s="192" t="str">
        <f>IF(ISNUMBER(AV23),Settings!$C$30,"")</f>
        <v/>
      </c>
      <c r="AV23" s="193" t="str">
        <f>Settings!K17</f>
        <v/>
      </c>
      <c r="AW23" s="192" t="str">
        <f>IF(Settings!L17=0,"",Settings!L17)</f>
        <v/>
      </c>
      <c r="AX23" s="194" t="str">
        <f>IF(Settings!M17=0,"",Settings!M17)</f>
        <v/>
      </c>
      <c r="AZ23" s="172">
        <f t="shared" si="26"/>
        <v>0</v>
      </c>
      <c r="BA23" s="172">
        <f t="shared" si="27"/>
        <v>0</v>
      </c>
      <c r="BB23" s="172">
        <f t="shared" si="28"/>
        <v>0</v>
      </c>
      <c r="BC23" s="172">
        <f t="shared" si="29"/>
        <v>0</v>
      </c>
      <c r="BD23" s="172">
        <f t="shared" si="30"/>
        <v>0</v>
      </c>
      <c r="BE23" s="172">
        <f t="shared" si="31"/>
        <v>0</v>
      </c>
      <c r="BF23" s="172">
        <f t="shared" si="32"/>
        <v>0</v>
      </c>
      <c r="BG23" s="172">
        <f t="shared" si="33"/>
        <v>0</v>
      </c>
      <c r="BJ23" s="327" t="str">
        <f t="shared" si="14"/>
        <v/>
      </c>
      <c r="BK23" s="327" t="str">
        <f t="array" ref="BK23">IFERROR(INDEX(StandingsCalc!$D$1:$D$83,SMALL(StandingsCalc!$R$1:$R$83,BJ23),1),"")</f>
        <v/>
      </c>
      <c r="BL23" s="31"/>
      <c r="BO23" s="21"/>
      <c r="BP23" s="103"/>
      <c r="BQ23" s="103"/>
      <c r="BR23" s="103"/>
      <c r="BS23" s="103" t="s">
        <v>89</v>
      </c>
      <c r="BT23" s="103"/>
      <c r="BU23" s="103"/>
      <c r="BV23" s="161" t="str">
        <f>IF(AND(ISNUMBER(BW8),ISNUMBER(BY8)),IF(BW8&gt;BY8,BZ8,BV8),"")</f>
        <v/>
      </c>
      <c r="BW23" s="154"/>
      <c r="BX23" s="100" t="s">
        <v>9</v>
      </c>
      <c r="BY23" s="155"/>
      <c r="BZ23" s="161" t="str">
        <f>IF(AND(ISNUMBER(BW16),ISNUMBER(BY16)),IF(BW16&gt;BY16,BZ16,BV16),"")</f>
        <v/>
      </c>
      <c r="CA23" s="103"/>
      <c r="CB23" s="103"/>
      <c r="CC23" s="103"/>
      <c r="CD23" s="103"/>
      <c r="CE23" s="103"/>
      <c r="CF23" s="103"/>
      <c r="CG23" s="150"/>
    </row>
    <row r="24" spans="2:85" x14ac:dyDescent="0.25">
      <c r="B24" s="187">
        <f>IF(ISNUMBER(B15),MAX(B15:B23)+1,"")</f>
        <v>7</v>
      </c>
      <c r="C24" s="184">
        <f>C6</f>
        <v>1</v>
      </c>
      <c r="D24" s="195">
        <f t="shared" ref="D24:L24" si="34">D6</f>
        <v>4</v>
      </c>
      <c r="E24" s="184">
        <f t="shared" si="34"/>
        <v>2</v>
      </c>
      <c r="F24" s="195">
        <f t="shared" si="34"/>
        <v>3</v>
      </c>
      <c r="G24" s="184" t="str">
        <f t="shared" si="34"/>
        <v/>
      </c>
      <c r="H24" s="195" t="str">
        <f t="shared" si="34"/>
        <v/>
      </c>
      <c r="I24" s="184" t="str">
        <f t="shared" si="34"/>
        <v/>
      </c>
      <c r="J24" s="195" t="str">
        <f t="shared" si="34"/>
        <v/>
      </c>
      <c r="K24" s="184" t="str">
        <f t="shared" si="34"/>
        <v/>
      </c>
      <c r="L24" s="195" t="str">
        <f t="shared" si="34"/>
        <v/>
      </c>
      <c r="N24" s="10"/>
      <c r="T24" s="339" t="str">
        <f t="array" ref="T24">IFERROR(SMALL(IF(Fixture!$F$7:$F$1141=chosenGroup,ROW(Fixture!$A$7:$A$1141),FALSE),ROW(A21)),"")</f>
        <v/>
      </c>
      <c r="V24" s="186" t="str">
        <f t="shared" si="5"/>
        <v/>
      </c>
      <c r="W24" s="187" t="str">
        <f t="shared" si="6"/>
        <v/>
      </c>
      <c r="X24" s="187" t="str">
        <f t="shared" si="0"/>
        <v/>
      </c>
      <c r="Y24" s="187" t="str">
        <f t="shared" si="1"/>
        <v/>
      </c>
      <c r="Z24" s="188" t="str">
        <f t="shared" si="2"/>
        <v/>
      </c>
      <c r="AB24" s="186">
        <f t="shared" si="7"/>
        <v>21</v>
      </c>
      <c r="AC24" s="187">
        <f t="shared" si="8"/>
        <v>3</v>
      </c>
      <c r="AD24" s="187">
        <f t="shared" si="10"/>
        <v>1</v>
      </c>
      <c r="AE24" s="187">
        <f t="shared" si="3"/>
        <v>1</v>
      </c>
      <c r="AF24" s="187" t="str">
        <f t="shared" si="4"/>
        <v>Group A</v>
      </c>
      <c r="AG24" s="187">
        <f t="array" ref="AG24">IFERROR(INDEX($Y$4:$Y$1090, MATCH(AC24&amp;AE24&amp;AF24,$V$4:$V$1090&amp;$W$4:$W$1090&amp;$X$4:$X$1090,0),1),"")</f>
        <v>1</v>
      </c>
      <c r="AH24" s="188">
        <f t="array" ref="AH24">IFERROR(INDEX($Z$4:$Z$1090, MATCH(AC24&amp;AE24&amp;AF24,$V$4:$V$1090&amp;$W$4:$W$1090&amp;$X$4:$X$1090,0),1),"")</f>
        <v>2</v>
      </c>
      <c r="AJ24" s="186">
        <f t="shared" si="11"/>
        <v>21</v>
      </c>
      <c r="AK24" s="187">
        <f t="array" ref="AK24">IFERROR(INDEX($AC$4:$AC$1137,SMALL($AB$4:$AB$1137,AJ24),1),"")</f>
        <v>3</v>
      </c>
      <c r="AL24" s="187" t="str">
        <f t="array" ref="AL24">IFERROR(INDEX($AF$4:$AF$1137,SMALL($AB$4:$AB$1137,AJ24),1),"")</f>
        <v>Group A</v>
      </c>
      <c r="AM24" s="187" t="str">
        <f t="array" ref="AM24">IFERROR(INDEX($AW$4:$AW$83,MATCH(AL24&amp;INDEX($AG$4:$AG$1137,SMALL($AB$4:$AB$1137,AJ24),1),$AU$4:$AU$83&amp;$AV$4:$AV$83,0),1),"")</f>
        <v>Team 1A</v>
      </c>
      <c r="AN24" s="187" t="str">
        <f t="array" ref="AN24">IFERROR(INDEX($AW$4:$AW$83,MATCH(AL24&amp;INDEX($AH$4:$AH$1137,SMALL($AB$4:$AB$1137,AJ24),1),$AU$4:$AU$83&amp;$AV$4:$AV$83,0),1),"")</f>
        <v>Team 2A</v>
      </c>
      <c r="AO24" s="187" t="str">
        <f>IF(AND(ISNUMBER(Fixture!H27),ISNUMBER(Fixture!J27)),"YES","")</f>
        <v/>
      </c>
      <c r="AP24" s="187" t="str">
        <f>IF(AO24="YES",IF(Fixture!H27&gt;Fixture!J27,HWin,IF(Fixture!H27=Fixture!J27,IF(Fixture!H27&gt;0,HDrawScore,HDraw),HLose)),"")</f>
        <v/>
      </c>
      <c r="AQ24" s="188" t="str">
        <f>IF(AO24="YES",IF(Fixture!H27&lt;Fixture!J27,AWin,IF(Fixture!H27=Fixture!J27,IF(Fixture!H27&gt;0,ADrawScore,ADraw),ALose)),"")</f>
        <v/>
      </c>
      <c r="AR24" s="187" t="str">
        <f>IF(AO24="YES",IF(Fixture!H27&gt;Fixture!J27,"W",IF(Fixture!H27=Fixture!J27,IF(Fixture!H27&gt;0,"D","D"),"L")),"")</f>
        <v/>
      </c>
      <c r="AS24" s="187" t="str">
        <f>IF(AO24="YES",IF(Fixture!H27&lt;Fixture!J27,"W",IF(Fixture!H27=Fixture!J27,IF(Fixture!H27&gt;0,"D","D"),"L")),"")</f>
        <v/>
      </c>
      <c r="AU24" s="192" t="str">
        <f>IF(ISNUMBER(AV24),Settings!$C$31,"")</f>
        <v>Group C</v>
      </c>
      <c r="AV24" s="193">
        <f>Settings!N8</f>
        <v>1</v>
      </c>
      <c r="AW24" s="192" t="str">
        <f>IF(Settings!O8=0,"",Settings!O8)</f>
        <v>Team 1C</v>
      </c>
      <c r="AX24" s="194" t="str">
        <f>IF(Settings!P8=0,"",Settings!P8)</f>
        <v>Jordan–Hare Stadium</v>
      </c>
      <c r="AZ24" s="172">
        <f>IF(AZ13=AW13,0,1)</f>
        <v>0</v>
      </c>
      <c r="BA24" s="172">
        <f t="shared" si="27"/>
        <v>0</v>
      </c>
      <c r="BB24" s="172">
        <f t="shared" si="28"/>
        <v>0</v>
      </c>
      <c r="BC24" s="172">
        <f t="shared" si="29"/>
        <v>0</v>
      </c>
      <c r="BD24" s="172">
        <f t="shared" si="30"/>
        <v>0</v>
      </c>
      <c r="BE24" s="172">
        <f t="shared" si="31"/>
        <v>0</v>
      </c>
      <c r="BF24" s="172">
        <f t="shared" si="32"/>
        <v>0</v>
      </c>
      <c r="BG24" s="172">
        <f t="shared" si="33"/>
        <v>0</v>
      </c>
      <c r="BJ24" s="327" t="str">
        <f t="shared" si="14"/>
        <v/>
      </c>
      <c r="BK24" s="327" t="str">
        <f t="array" ref="BK24">IFERROR(INDEX(StandingsCalc!$D$1:$D$83,SMALL(StandingsCalc!$R$1:$R$83,BJ24),1),"")</f>
        <v/>
      </c>
      <c r="BL24" s="31"/>
      <c r="BO24" s="21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  <c r="CD24" s="103"/>
      <c r="CE24" s="103"/>
      <c r="CF24" s="103"/>
      <c r="CG24" s="150"/>
    </row>
    <row r="25" spans="2:85" x14ac:dyDescent="0.25">
      <c r="B25" s="187">
        <f t="shared" ref="B25:B32" si="35">IF(ISNUMBER(B16),B24+1,"")</f>
        <v>8</v>
      </c>
      <c r="C25" s="184">
        <f t="shared" ref="C25:L25" si="36">C7</f>
        <v>1</v>
      </c>
      <c r="D25" s="195">
        <f t="shared" si="36"/>
        <v>3</v>
      </c>
      <c r="E25" s="184">
        <f t="shared" si="36"/>
        <v>4</v>
      </c>
      <c r="F25" s="195">
        <f t="shared" si="36"/>
        <v>2</v>
      </c>
      <c r="G25" s="184" t="str">
        <f t="shared" si="36"/>
        <v/>
      </c>
      <c r="H25" s="195" t="str">
        <f t="shared" si="36"/>
        <v/>
      </c>
      <c r="I25" s="184" t="str">
        <f t="shared" si="36"/>
        <v/>
      </c>
      <c r="J25" s="195" t="str">
        <f t="shared" si="36"/>
        <v/>
      </c>
      <c r="K25" s="184" t="str">
        <f t="shared" si="36"/>
        <v/>
      </c>
      <c r="L25" s="195" t="str">
        <f t="shared" si="36"/>
        <v/>
      </c>
      <c r="N25" s="332" t="s">
        <v>82</v>
      </c>
      <c r="O25" s="332"/>
      <c r="P25" s="332"/>
      <c r="T25" s="339" t="str">
        <f t="array" ref="T25">IFERROR(SMALL(IF(Fixture!$F$7:$F$1141=chosenGroup,ROW(Fixture!$A$7:$A$1141),FALSE),ROW(A22)),"")</f>
        <v/>
      </c>
      <c r="V25" s="186" t="str">
        <f t="shared" si="5"/>
        <v/>
      </c>
      <c r="W25" s="187" t="str">
        <f t="shared" si="6"/>
        <v/>
      </c>
      <c r="X25" s="187" t="str">
        <f t="shared" si="0"/>
        <v/>
      </c>
      <c r="Y25" s="187" t="str">
        <f t="shared" si="1"/>
        <v/>
      </c>
      <c r="Z25" s="188" t="str">
        <f t="shared" si="2"/>
        <v/>
      </c>
      <c r="AB25" s="186">
        <f t="shared" si="7"/>
        <v>22</v>
      </c>
      <c r="AC25" s="187">
        <f t="shared" si="8"/>
        <v>3</v>
      </c>
      <c r="AD25" s="187">
        <f t="shared" si="10"/>
        <v>2</v>
      </c>
      <c r="AE25" s="187">
        <f t="shared" si="3"/>
        <v>2</v>
      </c>
      <c r="AF25" s="187" t="str">
        <f t="shared" si="4"/>
        <v>Group A</v>
      </c>
      <c r="AG25" s="187">
        <f t="array" ref="AG25">IFERROR(INDEX($Y$4:$Y$1090, MATCH(AC25&amp;AE25&amp;AF25,$V$4:$V$1090&amp;$W$4:$W$1090&amp;$X$4:$X$1090,0),1),"")</f>
        <v>3</v>
      </c>
      <c r="AH25" s="188">
        <f t="array" ref="AH25">IFERROR(INDEX($Z$4:$Z$1090, MATCH(AC25&amp;AE25&amp;AF25,$V$4:$V$1090&amp;$W$4:$W$1090&amp;$X$4:$X$1090,0),1),"")</f>
        <v>4</v>
      </c>
      <c r="AJ25" s="186">
        <f t="shared" si="11"/>
        <v>22</v>
      </c>
      <c r="AK25" s="187">
        <f t="array" ref="AK25">IFERROR(INDEX($AC$4:$AC$1137,SMALL($AB$4:$AB$1137,AJ25),1),"")</f>
        <v>3</v>
      </c>
      <c r="AL25" s="187" t="str">
        <f t="array" ref="AL25">IFERROR(INDEX($AF$4:$AF$1137,SMALL($AB$4:$AB$1137,AJ25),1),"")</f>
        <v>Group A</v>
      </c>
      <c r="AM25" s="187" t="str">
        <f t="array" ref="AM25">IFERROR(INDEX($AW$4:$AW$83,MATCH(AL25&amp;INDEX($AG$4:$AG$1137,SMALL($AB$4:$AB$1137,AJ25),1),$AU$4:$AU$83&amp;$AV$4:$AV$83,0),1),"")</f>
        <v>Team 3A</v>
      </c>
      <c r="AN25" s="187" t="str">
        <f t="array" ref="AN25">IFERROR(INDEX($AW$4:$AW$83,MATCH(AL25&amp;INDEX($AH$4:$AH$1137,SMALL($AB$4:$AB$1137,AJ25),1),$AU$4:$AU$83&amp;$AV$4:$AV$83,0),1),"")</f>
        <v>Team 4A</v>
      </c>
      <c r="AO25" s="187" t="str">
        <f>IF(AND(ISNUMBER(Fixture!H28),ISNUMBER(Fixture!J28)),"YES","")</f>
        <v/>
      </c>
      <c r="AP25" s="187" t="str">
        <f>IF(AO25="YES",IF(Fixture!H28&gt;Fixture!J28,HWin,IF(Fixture!H28=Fixture!J28,IF(Fixture!H28&gt;0,HDrawScore,HDraw),HLose)),"")</f>
        <v/>
      </c>
      <c r="AQ25" s="188" t="str">
        <f>IF(AO25="YES",IF(Fixture!H28&lt;Fixture!J28,AWin,IF(Fixture!H28=Fixture!J28,IF(Fixture!H28&gt;0,ADrawScore,ADraw),ALose)),"")</f>
        <v/>
      </c>
      <c r="AR25" s="187" t="str">
        <f>IF(AO25="YES",IF(Fixture!H28&gt;Fixture!J28,"W",IF(Fixture!H28=Fixture!J28,IF(Fixture!H28&gt;0,"D","D"),"L")),"")</f>
        <v/>
      </c>
      <c r="AS25" s="187" t="str">
        <f>IF(AO25="YES",IF(Fixture!H28&lt;Fixture!J28,"W",IF(Fixture!H28=Fixture!J28,IF(Fixture!H28&gt;0,"D","D"),"L")),"")</f>
        <v/>
      </c>
      <c r="AU25" s="192" t="str">
        <f>IF(ISNUMBER(AV25),Settings!$C$31,"")</f>
        <v>Group C</v>
      </c>
      <c r="AV25" s="193">
        <f>Settings!N9</f>
        <v>2</v>
      </c>
      <c r="AW25" s="192" t="str">
        <f>IF(Settings!O9=0,"",Settings!O9)</f>
        <v>Team 2C</v>
      </c>
      <c r="AX25" s="194" t="str">
        <f>IF(Settings!P9=0,"",Settings!P9)</f>
        <v>Gaylord Family Oklahoma Memorial Stadium</v>
      </c>
      <c r="BJ25" s="327" t="str">
        <f t="shared" si="14"/>
        <v/>
      </c>
      <c r="BK25" s="327" t="str">
        <f t="array" ref="BK25">IFERROR(INDEX(StandingsCalc!$D$1:$D$83,SMALL(StandingsCalc!$R$1:$R$83,BJ25),1),"")</f>
        <v/>
      </c>
      <c r="BL25" s="31"/>
      <c r="BO25" s="21"/>
      <c r="BP25" s="103"/>
      <c r="BQ25" s="103"/>
      <c r="BR25" s="103"/>
      <c r="BS25" s="103" t="s">
        <v>88</v>
      </c>
      <c r="BT25" s="103"/>
      <c r="BU25" s="103"/>
      <c r="BV25" s="161" t="str">
        <f>IF(AND(ISNUMBER(BW8),ISNUMBER(BY8)),IF(BW8&gt;BY8,BV8,BZ8),"")</f>
        <v/>
      </c>
      <c r="BW25" s="154"/>
      <c r="BX25" s="100" t="s">
        <v>9</v>
      </c>
      <c r="BY25" s="155"/>
      <c r="BZ25" s="161" t="str">
        <f>IF(AND(ISNUMBER(BW16),ISNUMBER(BY16)),IF(BW16&gt;BY16,BV16,BZ16),"")</f>
        <v/>
      </c>
      <c r="CA25" s="103"/>
      <c r="CB25" s="103"/>
      <c r="CC25" s="103"/>
      <c r="CD25" s="103"/>
      <c r="CE25" s="103"/>
      <c r="CF25" s="103"/>
      <c r="CG25" s="150"/>
    </row>
    <row r="26" spans="2:85" x14ac:dyDescent="0.25">
      <c r="B26" s="187">
        <f t="shared" si="35"/>
        <v>9</v>
      </c>
      <c r="C26" s="184">
        <f t="shared" ref="C26:L26" si="37">C8</f>
        <v>1</v>
      </c>
      <c r="D26" s="195">
        <f t="shared" si="37"/>
        <v>2</v>
      </c>
      <c r="E26" s="184">
        <f t="shared" si="37"/>
        <v>3</v>
      </c>
      <c r="F26" s="195">
        <f t="shared" si="37"/>
        <v>4</v>
      </c>
      <c r="G26" s="184" t="str">
        <f t="shared" si="37"/>
        <v/>
      </c>
      <c r="H26" s="195" t="str">
        <f t="shared" si="37"/>
        <v/>
      </c>
      <c r="I26" s="184" t="str">
        <f t="shared" si="37"/>
        <v/>
      </c>
      <c r="J26" s="195" t="str">
        <f t="shared" si="37"/>
        <v/>
      </c>
      <c r="K26" s="184" t="str">
        <f t="shared" si="37"/>
        <v/>
      </c>
      <c r="L26" s="195" t="str">
        <f t="shared" si="37"/>
        <v/>
      </c>
      <c r="N26" s="313" t="s">
        <v>111</v>
      </c>
      <c r="O26" s="333" t="s">
        <v>109</v>
      </c>
      <c r="P26" s="328">
        <f t="array" ref="P26">MATCH(FixtureCalc!P30,1*(Groups!C7:C19),0)+7</f>
        <v>13</v>
      </c>
      <c r="T26" s="339" t="str">
        <f t="array" ref="T26">IFERROR(SMALL(IF(Fixture!$F$7:$F$1141=chosenGroup,ROW(Fixture!$A$7:$A$1141),FALSE),ROW(A23)),"")</f>
        <v/>
      </c>
      <c r="V26" s="186" t="str">
        <f t="shared" si="5"/>
        <v/>
      </c>
      <c r="W26" s="187" t="str">
        <f t="shared" si="6"/>
        <v/>
      </c>
      <c r="X26" s="187" t="str">
        <f t="shared" si="0"/>
        <v/>
      </c>
      <c r="Y26" s="187" t="str">
        <f t="shared" si="1"/>
        <v/>
      </c>
      <c r="Z26" s="188" t="str">
        <f t="shared" si="2"/>
        <v/>
      </c>
      <c r="AB26" s="186">
        <f t="shared" si="7"/>
        <v>23</v>
      </c>
      <c r="AC26" s="187">
        <f t="shared" si="8"/>
        <v>3</v>
      </c>
      <c r="AD26" s="187">
        <f t="shared" si="10"/>
        <v>3</v>
      </c>
      <c r="AE26" s="187">
        <f t="shared" si="3"/>
        <v>1</v>
      </c>
      <c r="AF26" s="187" t="str">
        <f t="shared" si="4"/>
        <v>Group B</v>
      </c>
      <c r="AG26" s="187">
        <f t="array" ref="AG26">IFERROR(INDEX($Y$4:$Y$1090, MATCH(AC26&amp;AE26&amp;AF26,$V$4:$V$1090&amp;$W$4:$W$1090&amp;$X$4:$X$1090,0),1),"")</f>
        <v>1</v>
      </c>
      <c r="AH26" s="188">
        <f t="array" ref="AH26">IFERROR(INDEX($Z$4:$Z$1090, MATCH(AC26&amp;AE26&amp;AF26,$V$4:$V$1090&amp;$W$4:$W$1090&amp;$X$4:$X$1090,0),1),"")</f>
        <v>2</v>
      </c>
      <c r="AJ26" s="186">
        <f t="shared" si="11"/>
        <v>23</v>
      </c>
      <c r="AK26" s="187">
        <f t="array" ref="AK26">IFERROR(INDEX($AC$4:$AC$1137,SMALL($AB$4:$AB$1137,AJ26),1),"")</f>
        <v>3</v>
      </c>
      <c r="AL26" s="187" t="str">
        <f t="array" ref="AL26">IFERROR(INDEX($AF$4:$AF$1137,SMALL($AB$4:$AB$1137,AJ26),1),"")</f>
        <v>Group B</v>
      </c>
      <c r="AM26" s="187" t="str">
        <f t="array" ref="AM26">IFERROR(INDEX($AW$4:$AW$83,MATCH(AL26&amp;INDEX($AG$4:$AG$1137,SMALL($AB$4:$AB$1137,AJ26),1),$AU$4:$AU$83&amp;$AV$4:$AV$83,0),1),"")</f>
        <v>Team B1</v>
      </c>
      <c r="AN26" s="187" t="str">
        <f t="array" ref="AN26">IFERROR(INDEX($AW$4:$AW$83,MATCH(AL26&amp;INDEX($AH$4:$AH$1137,SMALL($AB$4:$AB$1137,AJ26),1),$AU$4:$AU$83&amp;$AV$4:$AV$83,0),1),"")</f>
        <v>Team B2</v>
      </c>
      <c r="AO26" s="187" t="str">
        <f>IF(AND(ISNUMBER(Fixture!H29),ISNUMBER(Fixture!J29)),"YES","")</f>
        <v/>
      </c>
      <c r="AP26" s="187" t="str">
        <f>IF(AO26="YES",IF(Fixture!H29&gt;Fixture!J29,HWin,IF(Fixture!H29=Fixture!J29,IF(Fixture!H29&gt;0,HDrawScore,HDraw),HLose)),"")</f>
        <v/>
      </c>
      <c r="AQ26" s="188" t="str">
        <f>IF(AO26="YES",IF(Fixture!H29&lt;Fixture!J29,AWin,IF(Fixture!H29=Fixture!J29,IF(Fixture!H29&gt;0,ADrawScore,ADraw),ALose)),"")</f>
        <v/>
      </c>
      <c r="AR26" s="187" t="str">
        <f>IF(AO26="YES",IF(Fixture!H29&gt;Fixture!J29,"W",IF(Fixture!H29=Fixture!J29,IF(Fixture!H29&gt;0,"D","D"),"L")),"")</f>
        <v/>
      </c>
      <c r="AS26" s="187" t="str">
        <f>IF(AO26="YES",IF(Fixture!H29&lt;Fixture!J29,"W",IF(Fixture!H29=Fixture!J29,IF(Fixture!H29&gt;0,"D","D"),"L")),"")</f>
        <v/>
      </c>
      <c r="AU26" s="192" t="str">
        <f>IF(ISNUMBER(AV26),Settings!$C$31,"")</f>
        <v>Group C</v>
      </c>
      <c r="AV26" s="193">
        <f>Settings!N10</f>
        <v>3</v>
      </c>
      <c r="AW26" s="192" t="str">
        <f>IF(Settings!O10=0,"",Settings!O10)</f>
        <v>Team 3C</v>
      </c>
      <c r="AX26" s="194" t="str">
        <f>IF(Settings!P10=0,"",Settings!P10)</f>
        <v>Kyle Field</v>
      </c>
      <c r="BJ26" s="327" t="str">
        <f t="shared" si="14"/>
        <v/>
      </c>
      <c r="BK26" s="327" t="str">
        <f t="array" ref="BK26">IFERROR(INDEX(StandingsCalc!$D$1:$D$83,SMALL(StandingsCalc!$R$1:$R$83,BJ26),1),"")</f>
        <v/>
      </c>
      <c r="BL26" s="31"/>
      <c r="BO26" s="21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150"/>
    </row>
    <row r="27" spans="2:85" x14ac:dyDescent="0.25">
      <c r="B27" s="187" t="str">
        <f t="shared" si="35"/>
        <v/>
      </c>
      <c r="C27" s="184" t="str">
        <f t="shared" ref="C27:L27" si="38">C9</f>
        <v/>
      </c>
      <c r="D27" s="195" t="str">
        <f t="shared" si="38"/>
        <v/>
      </c>
      <c r="E27" s="184" t="str">
        <f t="shared" si="38"/>
        <v/>
      </c>
      <c r="F27" s="195" t="str">
        <f t="shared" si="38"/>
        <v/>
      </c>
      <c r="G27" s="184" t="str">
        <f t="shared" si="38"/>
        <v/>
      </c>
      <c r="H27" s="195" t="str">
        <f t="shared" si="38"/>
        <v/>
      </c>
      <c r="I27" s="184" t="str">
        <f t="shared" si="38"/>
        <v/>
      </c>
      <c r="J27" s="195" t="str">
        <f t="shared" si="38"/>
        <v/>
      </c>
      <c r="K27" s="184" t="str">
        <f t="shared" si="38"/>
        <v/>
      </c>
      <c r="L27" s="195" t="str">
        <f t="shared" si="38"/>
        <v/>
      </c>
      <c r="N27" s="37"/>
      <c r="O27" s="334" t="s">
        <v>110</v>
      </c>
      <c r="P27" s="328">
        <f>ROW(lastrow)-1</f>
        <v>18</v>
      </c>
      <c r="T27" s="339" t="str">
        <f t="array" ref="T27">IFERROR(SMALL(IF(Fixture!$F$7:$F$1141=chosenGroup,ROW(Fixture!$A$7:$A$1141),FALSE),ROW(A24)),"")</f>
        <v/>
      </c>
      <c r="V27" s="186" t="str">
        <f t="shared" si="5"/>
        <v/>
      </c>
      <c r="W27" s="187" t="str">
        <f t="shared" si="6"/>
        <v/>
      </c>
      <c r="X27" s="187" t="str">
        <f t="shared" si="0"/>
        <v/>
      </c>
      <c r="Y27" s="187" t="str">
        <f t="shared" si="1"/>
        <v/>
      </c>
      <c r="Z27" s="188" t="str">
        <f t="shared" si="2"/>
        <v/>
      </c>
      <c r="AB27" s="186">
        <f t="shared" si="7"/>
        <v>24</v>
      </c>
      <c r="AC27" s="187">
        <f t="shared" si="8"/>
        <v>3</v>
      </c>
      <c r="AD27" s="187">
        <f t="shared" si="10"/>
        <v>4</v>
      </c>
      <c r="AE27" s="187">
        <f t="shared" si="3"/>
        <v>2</v>
      </c>
      <c r="AF27" s="187" t="str">
        <f t="shared" si="4"/>
        <v>Group B</v>
      </c>
      <c r="AG27" s="187">
        <f t="array" ref="AG27">IFERROR(INDEX($Y$4:$Y$1090, MATCH(AC27&amp;AE27&amp;AF27,$V$4:$V$1090&amp;$W$4:$W$1090&amp;$X$4:$X$1090,0),1),"")</f>
        <v>3</v>
      </c>
      <c r="AH27" s="188">
        <f t="array" ref="AH27">IFERROR(INDEX($Z$4:$Z$1090, MATCH(AC27&amp;AE27&amp;AF27,$V$4:$V$1090&amp;$W$4:$W$1090&amp;$X$4:$X$1090,0),1),"")</f>
        <v>4</v>
      </c>
      <c r="AJ27" s="186">
        <f t="shared" si="11"/>
        <v>24</v>
      </c>
      <c r="AK27" s="187">
        <f t="array" ref="AK27">IFERROR(INDEX($AC$4:$AC$1137,SMALL($AB$4:$AB$1137,AJ27),1),"")</f>
        <v>3</v>
      </c>
      <c r="AL27" s="187" t="str">
        <f t="array" ref="AL27">IFERROR(INDEX($AF$4:$AF$1137,SMALL($AB$4:$AB$1137,AJ27),1),"")</f>
        <v>Group B</v>
      </c>
      <c r="AM27" s="187" t="str">
        <f t="array" ref="AM27">IFERROR(INDEX($AW$4:$AW$83,MATCH(AL27&amp;INDEX($AG$4:$AG$1137,SMALL($AB$4:$AB$1137,AJ27),1),$AU$4:$AU$83&amp;$AV$4:$AV$83,0),1),"")</f>
        <v>Team B3</v>
      </c>
      <c r="AN27" s="187" t="str">
        <f t="array" ref="AN27">IFERROR(INDEX($AW$4:$AW$83,MATCH(AL27&amp;INDEX($AH$4:$AH$1137,SMALL($AB$4:$AB$1137,AJ27),1),$AU$4:$AU$83&amp;$AV$4:$AV$83,0),1),"")</f>
        <v>Team B4</v>
      </c>
      <c r="AO27" s="187" t="str">
        <f>IF(AND(ISNUMBER(Fixture!H30),ISNUMBER(Fixture!J30)),"YES","")</f>
        <v/>
      </c>
      <c r="AP27" s="187" t="str">
        <f>IF(AO27="YES",IF(Fixture!H30&gt;Fixture!J30,HWin,IF(Fixture!H30=Fixture!J30,IF(Fixture!H30&gt;0,HDrawScore,HDraw),HLose)),"")</f>
        <v/>
      </c>
      <c r="AQ27" s="188" t="str">
        <f>IF(AO27="YES",IF(Fixture!H30&lt;Fixture!J30,AWin,IF(Fixture!H30=Fixture!J30,IF(Fixture!H30&gt;0,ADrawScore,ADraw),ALose)),"")</f>
        <v/>
      </c>
      <c r="AR27" s="187" t="str">
        <f>IF(AO27="YES",IF(Fixture!H30&gt;Fixture!J30,"W",IF(Fixture!H30=Fixture!J30,IF(Fixture!H30&gt;0,"D","D"),"L")),"")</f>
        <v/>
      </c>
      <c r="AS27" s="187" t="str">
        <f>IF(AO27="YES",IF(Fixture!H30&lt;Fixture!J30,"W",IF(Fixture!H30=Fixture!J30,IF(Fixture!H30&gt;0,"D","D"),"L")),"")</f>
        <v/>
      </c>
      <c r="AU27" s="192" t="str">
        <f>IF(ISNUMBER(AV27),Settings!$C$31,"")</f>
        <v>Group C</v>
      </c>
      <c r="AV27" s="193">
        <f>Settings!N11</f>
        <v>4</v>
      </c>
      <c r="AW27" s="192" t="str">
        <f>IF(Settings!O11=0,"",Settings!O11)</f>
        <v>Team 4C</v>
      </c>
      <c r="AX27" s="194" t="str">
        <f>IF(Settings!P11=0,"",Settings!P11)</f>
        <v>Neyland Stadium</v>
      </c>
      <c r="BJ27" s="327" t="str">
        <f t="shared" si="14"/>
        <v/>
      </c>
      <c r="BK27" s="327" t="str">
        <f t="array" ref="BK27">IFERROR(INDEX(StandingsCalc!$D$1:$D$83,SMALL(StandingsCalc!$R$1:$R$83,BJ27),1),"")</f>
        <v/>
      </c>
      <c r="BL27" s="31"/>
      <c r="BO27" s="21"/>
      <c r="BP27" s="2"/>
      <c r="BQ27" s="2"/>
      <c r="BR27" s="2"/>
      <c r="BS27" s="2"/>
      <c r="BT27" s="2"/>
      <c r="BU27" s="2"/>
      <c r="BV27" s="31" t="s">
        <v>84</v>
      </c>
      <c r="BW27" s="360" t="str">
        <f>IF(AND(ISNUMBER(BW25),ISNUMBER(BY25)),IF(BW25&gt;BY25,BV25,BZ25),"")</f>
        <v/>
      </c>
      <c r="BX27" s="361"/>
      <c r="BY27" s="361"/>
      <c r="BZ27" s="361"/>
      <c r="CA27" s="2"/>
      <c r="CB27" s="2"/>
      <c r="CC27" s="2"/>
      <c r="CD27" s="2"/>
      <c r="CE27" s="2"/>
      <c r="CF27" s="2"/>
      <c r="CG27" s="150"/>
    </row>
    <row r="28" spans="2:85" x14ac:dyDescent="0.25">
      <c r="B28" s="187" t="str">
        <f t="shared" si="35"/>
        <v/>
      </c>
      <c r="C28" s="184" t="str">
        <f t="shared" ref="C28:L28" si="39">C10</f>
        <v/>
      </c>
      <c r="D28" s="195" t="str">
        <f t="shared" si="39"/>
        <v/>
      </c>
      <c r="E28" s="184" t="str">
        <f t="shared" si="39"/>
        <v/>
      </c>
      <c r="F28" s="195" t="str">
        <f t="shared" si="39"/>
        <v/>
      </c>
      <c r="G28" s="184" t="str">
        <f t="shared" si="39"/>
        <v/>
      </c>
      <c r="H28" s="195" t="str">
        <f t="shared" si="39"/>
        <v/>
      </c>
      <c r="I28" s="184" t="str">
        <f t="shared" si="39"/>
        <v/>
      </c>
      <c r="J28" s="195" t="str">
        <f t="shared" si="39"/>
        <v/>
      </c>
      <c r="K28" s="184" t="str">
        <f t="shared" si="39"/>
        <v/>
      </c>
      <c r="L28" s="195" t="str">
        <f t="shared" si="39"/>
        <v/>
      </c>
      <c r="N28" s="313" t="s">
        <v>111</v>
      </c>
      <c r="O28" s="333" t="s">
        <v>109</v>
      </c>
      <c r="P28" s="328">
        <f>COUNT(chosenGroupList)*2+ROW(Groups!A21)+2</f>
        <v>47</v>
      </c>
      <c r="T28" s="339" t="str">
        <f t="array" ref="T28">IFERROR(SMALL(IF(Fixture!$F$7:$F$1141=chosenGroup,ROW(Fixture!$A$7:$A$1141),FALSE),ROW(A25)),"")</f>
        <v/>
      </c>
      <c r="V28" s="186" t="str">
        <f t="shared" si="5"/>
        <v/>
      </c>
      <c r="W28" s="187" t="str">
        <f t="shared" si="6"/>
        <v/>
      </c>
      <c r="X28" s="187" t="str">
        <f t="shared" si="0"/>
        <v/>
      </c>
      <c r="Y28" s="187" t="str">
        <f t="shared" si="1"/>
        <v/>
      </c>
      <c r="Z28" s="188" t="str">
        <f t="shared" si="2"/>
        <v/>
      </c>
      <c r="AB28" s="186">
        <f t="shared" si="7"/>
        <v>25</v>
      </c>
      <c r="AC28" s="187">
        <f t="shared" si="8"/>
        <v>3</v>
      </c>
      <c r="AD28" s="187">
        <f t="shared" ref="AD28:AD91" si="40">IF(ISNUMBER(AC28),IF(AD27+1&lt;=AD$2,AD27+1,1),"")</f>
        <v>5</v>
      </c>
      <c r="AE28" s="187">
        <f t="shared" si="3"/>
        <v>1</v>
      </c>
      <c r="AF28" s="187" t="str">
        <f t="shared" si="4"/>
        <v>Group C</v>
      </c>
      <c r="AG28" s="187">
        <f t="array" ref="AG28">IFERROR(INDEX($Y$4:$Y$1090, MATCH(AC28&amp;AE28&amp;AF28,$V$4:$V$1090&amp;$W$4:$W$1090&amp;$X$4:$X$1090,0),1),"")</f>
        <v>1</v>
      </c>
      <c r="AH28" s="188">
        <f t="array" ref="AH28">IFERROR(INDEX($Z$4:$Z$1090, MATCH(AC28&amp;AE28&amp;AF28,$V$4:$V$1090&amp;$W$4:$W$1090&amp;$X$4:$X$1090,0),1),"")</f>
        <v>2</v>
      </c>
      <c r="AJ28" s="186">
        <f t="shared" si="11"/>
        <v>25</v>
      </c>
      <c r="AK28" s="187">
        <f t="array" ref="AK28">IFERROR(INDEX($AC$4:$AC$1137,SMALL($AB$4:$AB$1137,AJ28),1),"")</f>
        <v>3</v>
      </c>
      <c r="AL28" s="187" t="str">
        <f t="array" ref="AL28">IFERROR(INDEX($AF$4:$AF$1137,SMALL($AB$4:$AB$1137,AJ28),1),"")</f>
        <v>Group C</v>
      </c>
      <c r="AM28" s="187" t="str">
        <f t="array" ref="AM28">IFERROR(INDEX($AW$4:$AW$83,MATCH(AL28&amp;INDEX($AG$4:$AG$1137,SMALL($AB$4:$AB$1137,AJ28),1),$AU$4:$AU$83&amp;$AV$4:$AV$83,0),1),"")</f>
        <v>Team 1C</v>
      </c>
      <c r="AN28" s="187" t="str">
        <f t="array" ref="AN28">IFERROR(INDEX($AW$4:$AW$83,MATCH(AL28&amp;INDEX($AH$4:$AH$1137,SMALL($AB$4:$AB$1137,AJ28),1),$AU$4:$AU$83&amp;$AV$4:$AV$83,0),1),"")</f>
        <v>Team 2C</v>
      </c>
      <c r="AO28" s="187" t="str">
        <f>IF(AND(ISNUMBER(Fixture!H31),ISNUMBER(Fixture!J31)),"YES","")</f>
        <v/>
      </c>
      <c r="AP28" s="187" t="str">
        <f>IF(AO28="YES",IF(Fixture!H31&gt;Fixture!J31,HWin,IF(Fixture!H31=Fixture!J31,IF(Fixture!H31&gt;0,HDrawScore,HDraw),HLose)),"")</f>
        <v/>
      </c>
      <c r="AQ28" s="188" t="str">
        <f>IF(AO28="YES",IF(Fixture!H31&lt;Fixture!J31,AWin,IF(Fixture!H31=Fixture!J31,IF(Fixture!H31&gt;0,ADrawScore,ADraw),ALose)),"")</f>
        <v/>
      </c>
      <c r="AR28" s="187" t="str">
        <f>IF(AO28="YES",IF(Fixture!H31&gt;Fixture!J31,"W",IF(Fixture!H31=Fixture!J31,IF(Fixture!H31&gt;0,"D","D"),"L")),"")</f>
        <v/>
      </c>
      <c r="AS28" s="187" t="str">
        <f>IF(AO28="YES",IF(Fixture!H31&lt;Fixture!J31,"W",IF(Fixture!H31=Fixture!J31,IF(Fixture!H31&gt;0,"D","D"),"L")),"")</f>
        <v/>
      </c>
      <c r="AU28" s="192" t="str">
        <f>IF(ISNUMBER(AV28),Settings!$C$31,"")</f>
        <v/>
      </c>
      <c r="AV28" s="193" t="str">
        <f>Settings!N12</f>
        <v/>
      </c>
      <c r="AW28" s="192" t="str">
        <f>IF(Settings!O12=0,"",Settings!O12)</f>
        <v/>
      </c>
      <c r="AX28" s="194" t="str">
        <f>IF(Settings!P12=0,"",Settings!P12)</f>
        <v/>
      </c>
      <c r="BJ28" s="327" t="str">
        <f t="shared" si="14"/>
        <v/>
      </c>
      <c r="BK28" s="327" t="str">
        <f t="array" ref="BK28">IFERROR(INDEX(StandingsCalc!$D$1:$D$83,SMALL(StandingsCalc!$R$1:$R$83,BJ28),1),"")</f>
        <v/>
      </c>
      <c r="BL28" s="31"/>
      <c r="BO28" s="151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3"/>
    </row>
    <row r="29" spans="2:85" x14ac:dyDescent="0.25">
      <c r="B29" s="187" t="str">
        <f t="shared" si="35"/>
        <v/>
      </c>
      <c r="C29" s="184" t="str">
        <f t="shared" ref="C29:L29" si="41">C11</f>
        <v/>
      </c>
      <c r="D29" s="195" t="str">
        <f t="shared" si="41"/>
        <v/>
      </c>
      <c r="E29" s="184" t="str">
        <f t="shared" si="41"/>
        <v/>
      </c>
      <c r="F29" s="195" t="str">
        <f t="shared" si="41"/>
        <v/>
      </c>
      <c r="G29" s="184" t="str">
        <f t="shared" si="41"/>
        <v/>
      </c>
      <c r="H29" s="195" t="str">
        <f t="shared" si="41"/>
        <v/>
      </c>
      <c r="I29" s="184" t="str">
        <f t="shared" si="41"/>
        <v/>
      </c>
      <c r="J29" s="195" t="str">
        <f t="shared" si="41"/>
        <v/>
      </c>
      <c r="K29" s="184" t="str">
        <f t="shared" si="41"/>
        <v/>
      </c>
      <c r="L29" s="195" t="str">
        <f t="shared" si="41"/>
        <v/>
      </c>
      <c r="N29" s="37"/>
      <c r="O29" s="334" t="s">
        <v>110</v>
      </c>
      <c r="P29" s="328">
        <f>ROW(Groups!B294)-3</f>
        <v>291</v>
      </c>
      <c r="T29" s="339" t="str">
        <f t="array" ref="T29">IFERROR(SMALL(IF(Fixture!$F$7:$F$1141=chosenGroup,ROW(Fixture!$A$7:$A$1141),FALSE),ROW(A26)),"")</f>
        <v/>
      </c>
      <c r="V29" s="186" t="str">
        <f t="shared" si="5"/>
        <v/>
      </c>
      <c r="W29" s="187" t="str">
        <f t="shared" si="6"/>
        <v/>
      </c>
      <c r="X29" s="187" t="str">
        <f t="shared" si="0"/>
        <v/>
      </c>
      <c r="Y29" s="187" t="str">
        <f t="shared" si="1"/>
        <v/>
      </c>
      <c r="Z29" s="188" t="str">
        <f t="shared" si="2"/>
        <v/>
      </c>
      <c r="AB29" s="186">
        <f t="shared" si="7"/>
        <v>26</v>
      </c>
      <c r="AC29" s="187">
        <f t="shared" si="8"/>
        <v>3</v>
      </c>
      <c r="AD29" s="187">
        <f t="shared" si="40"/>
        <v>6</v>
      </c>
      <c r="AE29" s="187">
        <f t="shared" si="3"/>
        <v>2</v>
      </c>
      <c r="AF29" s="187" t="str">
        <f t="shared" si="4"/>
        <v>Group C</v>
      </c>
      <c r="AG29" s="187">
        <f t="array" ref="AG29">IFERROR(INDEX($Y$4:$Y$1090, MATCH(AC29&amp;AE29&amp;AF29,$V$4:$V$1090&amp;$W$4:$W$1090&amp;$X$4:$X$1090,0),1),"")</f>
        <v>3</v>
      </c>
      <c r="AH29" s="188">
        <f t="array" ref="AH29">IFERROR(INDEX($Z$4:$Z$1090, MATCH(AC29&amp;AE29&amp;AF29,$V$4:$V$1090&amp;$W$4:$W$1090&amp;$X$4:$X$1090,0),1),"")</f>
        <v>4</v>
      </c>
      <c r="AJ29" s="186">
        <f t="shared" si="11"/>
        <v>26</v>
      </c>
      <c r="AK29" s="187">
        <f t="array" ref="AK29">IFERROR(INDEX($AC$4:$AC$1137,SMALL($AB$4:$AB$1137,AJ29),1),"")</f>
        <v>3</v>
      </c>
      <c r="AL29" s="187" t="str">
        <f t="array" ref="AL29">IFERROR(INDEX($AF$4:$AF$1137,SMALL($AB$4:$AB$1137,AJ29),1),"")</f>
        <v>Group C</v>
      </c>
      <c r="AM29" s="187" t="str">
        <f t="array" ref="AM29">IFERROR(INDEX($AW$4:$AW$83,MATCH(AL29&amp;INDEX($AG$4:$AG$1137,SMALL($AB$4:$AB$1137,AJ29),1),$AU$4:$AU$83&amp;$AV$4:$AV$83,0),1),"")</f>
        <v>Team 3C</v>
      </c>
      <c r="AN29" s="187" t="str">
        <f t="array" ref="AN29">IFERROR(INDEX($AW$4:$AW$83,MATCH(AL29&amp;INDEX($AH$4:$AH$1137,SMALL($AB$4:$AB$1137,AJ29),1),$AU$4:$AU$83&amp;$AV$4:$AV$83,0),1),"")</f>
        <v>Team 4C</v>
      </c>
      <c r="AO29" s="187" t="str">
        <f>IF(AND(ISNUMBER(Fixture!H32),ISNUMBER(Fixture!J32)),"YES","")</f>
        <v/>
      </c>
      <c r="AP29" s="187" t="str">
        <f>IF(AO29="YES",IF(Fixture!H32&gt;Fixture!J32,HWin,IF(Fixture!H32=Fixture!J32,IF(Fixture!H32&gt;0,HDrawScore,HDraw),HLose)),"")</f>
        <v/>
      </c>
      <c r="AQ29" s="188" t="str">
        <f>IF(AO29="YES",IF(Fixture!H32&lt;Fixture!J32,AWin,IF(Fixture!H32=Fixture!J32,IF(Fixture!H32&gt;0,ADrawScore,ADraw),ALose)),"")</f>
        <v/>
      </c>
      <c r="AR29" s="187" t="str">
        <f>IF(AO29="YES",IF(Fixture!H32&gt;Fixture!J32,"W",IF(Fixture!H32=Fixture!J32,IF(Fixture!H32&gt;0,"D","D"),"L")),"")</f>
        <v/>
      </c>
      <c r="AS29" s="187" t="str">
        <f>IF(AO29="YES",IF(Fixture!H32&lt;Fixture!J32,"W",IF(Fixture!H32=Fixture!J32,IF(Fixture!H32&gt;0,"D","D"),"L")),"")</f>
        <v/>
      </c>
      <c r="AU29" s="192" t="str">
        <f>IF(ISNUMBER(AV29),Settings!$C$31,"")</f>
        <v/>
      </c>
      <c r="AV29" s="193" t="str">
        <f>Settings!N13</f>
        <v/>
      </c>
      <c r="AW29" s="192" t="str">
        <f>IF(Settings!O13=0,"",Settings!O13)</f>
        <v/>
      </c>
      <c r="AX29" s="194" t="str">
        <f>IF(Settings!P13=0,"",Settings!P13)</f>
        <v/>
      </c>
      <c r="BJ29" s="327" t="str">
        <f t="shared" si="14"/>
        <v/>
      </c>
      <c r="BK29" s="327" t="str">
        <f t="array" ref="BK29">IFERROR(INDEX(StandingsCalc!$D$1:$D$83,SMALL(StandingsCalc!$R$1:$R$83,BJ29),1),"")</f>
        <v/>
      </c>
      <c r="BL29" s="31"/>
    </row>
    <row r="30" spans="2:85" x14ac:dyDescent="0.25">
      <c r="B30" s="187" t="str">
        <f t="shared" si="35"/>
        <v/>
      </c>
      <c r="C30" s="184" t="str">
        <f t="shared" ref="C30:L30" si="42">C12</f>
        <v/>
      </c>
      <c r="D30" s="195" t="str">
        <f t="shared" si="42"/>
        <v/>
      </c>
      <c r="E30" s="184" t="str">
        <f t="shared" si="42"/>
        <v/>
      </c>
      <c r="F30" s="195" t="str">
        <f t="shared" si="42"/>
        <v/>
      </c>
      <c r="G30" s="184" t="str">
        <f t="shared" si="42"/>
        <v/>
      </c>
      <c r="H30" s="195" t="str">
        <f t="shared" si="42"/>
        <v/>
      </c>
      <c r="I30" s="184" t="str">
        <f t="shared" si="42"/>
        <v/>
      </c>
      <c r="J30" s="195" t="str">
        <f t="shared" si="42"/>
        <v/>
      </c>
      <c r="K30" s="184" t="str">
        <f t="shared" si="42"/>
        <v/>
      </c>
      <c r="L30" s="195" t="str">
        <f t="shared" si="42"/>
        <v/>
      </c>
      <c r="O30" s="335" t="s">
        <v>78</v>
      </c>
      <c r="P30" s="328">
        <f>temsmax</f>
        <v>4</v>
      </c>
      <c r="T30" s="339" t="str">
        <f t="array" ref="T30">IFERROR(SMALL(IF(Fixture!$F$7:$F$1141=chosenGroup,ROW(Fixture!$A$7:$A$1141),FALSE),ROW(A27)),"")</f>
        <v/>
      </c>
      <c r="V30" s="186" t="str">
        <f t="shared" si="5"/>
        <v/>
      </c>
      <c r="W30" s="187" t="str">
        <f t="shared" si="6"/>
        <v/>
      </c>
      <c r="X30" s="187" t="str">
        <f t="shared" si="0"/>
        <v/>
      </c>
      <c r="Y30" s="187" t="str">
        <f t="shared" si="1"/>
        <v/>
      </c>
      <c r="Z30" s="188" t="str">
        <f t="shared" si="2"/>
        <v/>
      </c>
      <c r="AB30" s="186">
        <f t="shared" si="7"/>
        <v>27</v>
      </c>
      <c r="AC30" s="187">
        <f t="shared" si="8"/>
        <v>3</v>
      </c>
      <c r="AD30" s="187">
        <f t="shared" si="40"/>
        <v>7</v>
      </c>
      <c r="AE30" s="187">
        <f t="shared" si="3"/>
        <v>1</v>
      </c>
      <c r="AF30" s="187" t="str">
        <f t="shared" si="4"/>
        <v>Group D</v>
      </c>
      <c r="AG30" s="187">
        <f t="array" ref="AG30">IFERROR(INDEX($Y$4:$Y$1090, MATCH(AC30&amp;AE30&amp;AF30,$V$4:$V$1090&amp;$W$4:$W$1090&amp;$X$4:$X$1090,0),1),"")</f>
        <v>1</v>
      </c>
      <c r="AH30" s="188">
        <f t="array" ref="AH30">IFERROR(INDEX($Z$4:$Z$1090, MATCH(AC30&amp;AE30&amp;AF30,$V$4:$V$1090&amp;$W$4:$W$1090&amp;$X$4:$X$1090,0),1),"")</f>
        <v>2</v>
      </c>
      <c r="AJ30" s="186">
        <f t="shared" si="11"/>
        <v>27</v>
      </c>
      <c r="AK30" s="187">
        <f t="array" ref="AK30">IFERROR(INDEX($AC$4:$AC$1137,SMALL($AB$4:$AB$1137,AJ30),1),"")</f>
        <v>3</v>
      </c>
      <c r="AL30" s="187" t="str">
        <f t="array" ref="AL30">IFERROR(INDEX($AF$4:$AF$1137,SMALL($AB$4:$AB$1137,AJ30),1),"")</f>
        <v>Group D</v>
      </c>
      <c r="AM30" s="187" t="str">
        <f t="array" ref="AM30">IFERROR(INDEX($AW$4:$AW$83,MATCH(AL30&amp;INDEX($AG$4:$AG$1137,SMALL($AB$4:$AB$1137,AJ30),1),$AU$4:$AU$83&amp;$AV$4:$AV$83,0),1),"")</f>
        <v>Team 1D</v>
      </c>
      <c r="AN30" s="187" t="str">
        <f t="array" ref="AN30">IFERROR(INDEX($AW$4:$AW$83,MATCH(AL30&amp;INDEX($AH$4:$AH$1137,SMALL($AB$4:$AB$1137,AJ30),1),$AU$4:$AU$83&amp;$AV$4:$AV$83,0),1),"")</f>
        <v>Team 2D</v>
      </c>
      <c r="AO30" s="187" t="str">
        <f>IF(AND(ISNUMBER(Fixture!H33),ISNUMBER(Fixture!J33)),"YES","")</f>
        <v/>
      </c>
      <c r="AP30" s="187" t="str">
        <f>IF(AO30="YES",IF(Fixture!H33&gt;Fixture!J33,HWin,IF(Fixture!H33=Fixture!J33,IF(Fixture!H33&gt;0,HDrawScore,HDraw),HLose)),"")</f>
        <v/>
      </c>
      <c r="AQ30" s="188" t="str">
        <f>IF(AO30="YES",IF(Fixture!H33&lt;Fixture!J33,AWin,IF(Fixture!H33=Fixture!J33,IF(Fixture!H33&gt;0,ADrawScore,ADraw),ALose)),"")</f>
        <v/>
      </c>
      <c r="AR30" s="187" t="str">
        <f>IF(AO30="YES",IF(Fixture!H33&gt;Fixture!J33,"W",IF(Fixture!H33=Fixture!J33,IF(Fixture!H33&gt;0,"D","D"),"L")),"")</f>
        <v/>
      </c>
      <c r="AS30" s="187" t="str">
        <f>IF(AO30="YES",IF(Fixture!H33&lt;Fixture!J33,"W",IF(Fixture!H33=Fixture!J33,IF(Fixture!H33&gt;0,"D","D"),"L")),"")</f>
        <v/>
      </c>
      <c r="AU30" s="192" t="str">
        <f>IF(ISNUMBER(AV30),Settings!$C$31,"")</f>
        <v/>
      </c>
      <c r="AV30" s="193" t="str">
        <f>Settings!N14</f>
        <v/>
      </c>
      <c r="AW30" s="192" t="str">
        <f>IF(Settings!O14=0,"",Settings!O14)</f>
        <v/>
      </c>
      <c r="AX30" s="194" t="str">
        <f>IF(Settings!P14=0,"",Settings!P14)</f>
        <v/>
      </c>
      <c r="BJ30" s="327" t="str">
        <f t="shared" si="14"/>
        <v/>
      </c>
      <c r="BK30" s="327" t="str">
        <f t="array" ref="BK30">IFERROR(INDEX(StandingsCalc!$D$1:$D$83,SMALL(StandingsCalc!$R$1:$R$83,BJ30),1),"")</f>
        <v/>
      </c>
      <c r="BL30" s="31"/>
    </row>
    <row r="31" spans="2:85" x14ac:dyDescent="0.25">
      <c r="B31" s="187" t="str">
        <f t="shared" si="35"/>
        <v/>
      </c>
      <c r="C31" s="184" t="str">
        <f t="shared" ref="C31:L31" si="43">C13</f>
        <v/>
      </c>
      <c r="D31" s="195" t="str">
        <f t="shared" si="43"/>
        <v/>
      </c>
      <c r="E31" s="184" t="str">
        <f t="shared" si="43"/>
        <v/>
      </c>
      <c r="F31" s="195" t="str">
        <f t="shared" si="43"/>
        <v/>
      </c>
      <c r="G31" s="184" t="str">
        <f t="shared" si="43"/>
        <v/>
      </c>
      <c r="H31" s="195" t="str">
        <f t="shared" si="43"/>
        <v/>
      </c>
      <c r="I31" s="184" t="str">
        <f t="shared" si="43"/>
        <v/>
      </c>
      <c r="J31" s="195" t="str">
        <f t="shared" si="43"/>
        <v/>
      </c>
      <c r="K31" s="184" t="str">
        <f t="shared" si="43"/>
        <v/>
      </c>
      <c r="L31" s="195" t="str">
        <f t="shared" si="43"/>
        <v/>
      </c>
      <c r="T31" s="339" t="str">
        <f t="array" ref="T31">IFERROR(SMALL(IF(Fixture!$F$7:$F$1141=chosenGroup,ROW(Fixture!$A$7:$A$1141),FALSE),ROW(A28)),"")</f>
        <v/>
      </c>
      <c r="V31" s="186" t="str">
        <f t="shared" si="5"/>
        <v/>
      </c>
      <c r="W31" s="187" t="str">
        <f t="shared" si="6"/>
        <v/>
      </c>
      <c r="X31" s="187" t="str">
        <f t="shared" si="0"/>
        <v/>
      </c>
      <c r="Y31" s="187" t="str">
        <f t="shared" si="1"/>
        <v/>
      </c>
      <c r="Z31" s="188" t="str">
        <f t="shared" si="2"/>
        <v/>
      </c>
      <c r="AB31" s="186">
        <f t="shared" si="7"/>
        <v>28</v>
      </c>
      <c r="AC31" s="187">
        <f t="shared" si="8"/>
        <v>3</v>
      </c>
      <c r="AD31" s="187">
        <f t="shared" si="40"/>
        <v>8</v>
      </c>
      <c r="AE31" s="187">
        <f t="shared" si="3"/>
        <v>2</v>
      </c>
      <c r="AF31" s="187" t="str">
        <f t="shared" si="4"/>
        <v>Group D</v>
      </c>
      <c r="AG31" s="187">
        <f t="array" ref="AG31">IFERROR(INDEX($Y$4:$Y$1090, MATCH(AC31&amp;AE31&amp;AF31,$V$4:$V$1090&amp;$W$4:$W$1090&amp;$X$4:$X$1090,0),1),"")</f>
        <v>3</v>
      </c>
      <c r="AH31" s="188">
        <f t="array" ref="AH31">IFERROR(INDEX($Z$4:$Z$1090, MATCH(AC31&amp;AE31&amp;AF31,$V$4:$V$1090&amp;$W$4:$W$1090&amp;$X$4:$X$1090,0),1),"")</f>
        <v>4</v>
      </c>
      <c r="AJ31" s="186">
        <f t="shared" si="11"/>
        <v>28</v>
      </c>
      <c r="AK31" s="187">
        <f t="array" ref="AK31">IFERROR(INDEX($AC$4:$AC$1137,SMALL($AB$4:$AB$1137,AJ31),1),"")</f>
        <v>3</v>
      </c>
      <c r="AL31" s="187" t="str">
        <f t="array" ref="AL31">IFERROR(INDEX($AF$4:$AF$1137,SMALL($AB$4:$AB$1137,AJ31),1),"")</f>
        <v>Group D</v>
      </c>
      <c r="AM31" s="187" t="str">
        <f t="array" ref="AM31">IFERROR(INDEX($AW$4:$AW$83,MATCH(AL31&amp;INDEX($AG$4:$AG$1137,SMALL($AB$4:$AB$1137,AJ31),1),$AU$4:$AU$83&amp;$AV$4:$AV$83,0),1),"")</f>
        <v>Team 3D</v>
      </c>
      <c r="AN31" s="187" t="str">
        <f t="array" ref="AN31">IFERROR(INDEX($AW$4:$AW$83,MATCH(AL31&amp;INDEX($AH$4:$AH$1137,SMALL($AB$4:$AB$1137,AJ31),1),$AU$4:$AU$83&amp;$AV$4:$AV$83,0),1),"")</f>
        <v>Team 4D</v>
      </c>
      <c r="AO31" s="187" t="str">
        <f>IF(AND(ISNUMBER(Fixture!H34),ISNUMBER(Fixture!J34)),"YES","")</f>
        <v/>
      </c>
      <c r="AP31" s="187" t="str">
        <f>IF(AO31="YES",IF(Fixture!H34&gt;Fixture!J34,HWin,IF(Fixture!H34=Fixture!J34,IF(Fixture!H34&gt;0,HDrawScore,HDraw),HLose)),"")</f>
        <v/>
      </c>
      <c r="AQ31" s="188" t="str">
        <f>IF(AO31="YES",IF(Fixture!H34&lt;Fixture!J34,AWin,IF(Fixture!H34=Fixture!J34,IF(Fixture!H34&gt;0,ADrawScore,ADraw),ALose)),"")</f>
        <v/>
      </c>
      <c r="AR31" s="187" t="str">
        <f>IF(AO31="YES",IF(Fixture!H34&gt;Fixture!J34,"W",IF(Fixture!H34=Fixture!J34,IF(Fixture!H34&gt;0,"D","D"),"L")),"")</f>
        <v/>
      </c>
      <c r="AS31" s="187" t="str">
        <f>IF(AO31="YES",IF(Fixture!H34&lt;Fixture!J34,"W",IF(Fixture!H34=Fixture!J34,IF(Fixture!H34&gt;0,"D","D"),"L")),"")</f>
        <v/>
      </c>
      <c r="AU31" s="192" t="str">
        <f>IF(ISNUMBER(AV31),Settings!$C$31,"")</f>
        <v/>
      </c>
      <c r="AV31" s="193" t="str">
        <f>Settings!N15</f>
        <v/>
      </c>
      <c r="AW31" s="192" t="str">
        <f>IF(Settings!O15=0,"",Settings!O15)</f>
        <v/>
      </c>
      <c r="AX31" s="194" t="str">
        <f>IF(Settings!P15=0,"",Settings!P15)</f>
        <v/>
      </c>
      <c r="BO31" s="2"/>
      <c r="BP31" s="2" t="s">
        <v>91</v>
      </c>
      <c r="BQ31" s="2"/>
      <c r="BR31" s="2"/>
      <c r="BS31" s="2" t="s">
        <v>94</v>
      </c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</row>
    <row r="32" spans="2:85" x14ac:dyDescent="0.25">
      <c r="B32" s="187" t="str">
        <f t="shared" si="35"/>
        <v/>
      </c>
      <c r="C32" s="184" t="str">
        <f t="shared" ref="C32:L32" si="44">C14</f>
        <v/>
      </c>
      <c r="D32" s="195" t="str">
        <f t="shared" si="44"/>
        <v/>
      </c>
      <c r="E32" s="184" t="str">
        <f t="shared" si="44"/>
        <v/>
      </c>
      <c r="F32" s="195" t="str">
        <f t="shared" si="44"/>
        <v/>
      </c>
      <c r="G32" s="184" t="str">
        <f t="shared" si="44"/>
        <v/>
      </c>
      <c r="H32" s="195" t="str">
        <f t="shared" si="44"/>
        <v/>
      </c>
      <c r="I32" s="184" t="str">
        <f t="shared" si="44"/>
        <v/>
      </c>
      <c r="J32" s="195" t="str">
        <f t="shared" si="44"/>
        <v/>
      </c>
      <c r="K32" s="184" t="str">
        <f t="shared" si="44"/>
        <v/>
      </c>
      <c r="L32" s="195" t="str">
        <f t="shared" si="44"/>
        <v/>
      </c>
      <c r="N32" s="336" t="s">
        <v>81</v>
      </c>
      <c r="O32" s="337"/>
      <c r="P32" s="338">
        <f>IFERROR(INDEX(FixtureCalc!O4:O11,MATCH(GA,FixtureCalc!N4:N11,0),1)*INDEX(FixtureCalc!P4:P11,MATCH(GA,FixtureCalc!N4:N11,0),1),0)</f>
        <v>12</v>
      </c>
      <c r="T32" s="339" t="str">
        <f t="array" ref="T32">IFERROR(SMALL(IF(Fixture!$F$7:$F$1141=chosenGroup,ROW(Fixture!$A$7:$A$1141),FALSE),ROW(A29)),"")</f>
        <v/>
      </c>
      <c r="V32" s="186" t="str">
        <f t="shared" si="5"/>
        <v/>
      </c>
      <c r="W32" s="187" t="str">
        <f t="shared" si="6"/>
        <v/>
      </c>
      <c r="X32" s="187" t="str">
        <f t="shared" si="0"/>
        <v/>
      </c>
      <c r="Y32" s="187" t="str">
        <f t="shared" si="1"/>
        <v/>
      </c>
      <c r="Z32" s="188" t="str">
        <f t="shared" si="2"/>
        <v/>
      </c>
      <c r="AB32" s="186">
        <f t="shared" si="7"/>
        <v>29</v>
      </c>
      <c r="AC32" s="187">
        <f t="shared" si="8"/>
        <v>3</v>
      </c>
      <c r="AD32" s="187">
        <f t="shared" si="40"/>
        <v>9</v>
      </c>
      <c r="AE32" s="187" t="str">
        <f t="shared" si="3"/>
        <v/>
      </c>
      <c r="AF32" s="187" t="str">
        <f t="shared" si="4"/>
        <v/>
      </c>
      <c r="AG32" s="187" t="str">
        <f t="array" ref="AG32">IFERROR(INDEX($Y$4:$Y$1090, MATCH(AC32&amp;AE32&amp;AF32,$V$4:$V$1090&amp;$W$4:$W$1090&amp;$X$4:$X$1090,0),1),"")</f>
        <v/>
      </c>
      <c r="AH32" s="188" t="str">
        <f t="array" ref="AH32">IFERROR(INDEX($Z$4:$Z$1090, MATCH(AC32&amp;AE32&amp;AF32,$V$4:$V$1090&amp;$W$4:$W$1090&amp;$X$4:$X$1090,0),1),"")</f>
        <v/>
      </c>
      <c r="AJ32" s="186">
        <f t="shared" si="11"/>
        <v>29</v>
      </c>
      <c r="AK32" s="187">
        <f t="array" ref="AK32">IFERROR(INDEX($AC$4:$AC$1137,SMALL($AB$4:$AB$1137,AJ32),1),"")</f>
        <v>3</v>
      </c>
      <c r="AL32" s="187" t="str">
        <f t="array" ref="AL32">IFERROR(INDEX($AF$4:$AF$1137,SMALL($AB$4:$AB$1137,AJ32),1),"")</f>
        <v/>
      </c>
      <c r="AM32" s="187" t="str">
        <f t="array" ref="AM32">IFERROR(INDEX($AW$4:$AW$83,MATCH(AL32&amp;INDEX($AG$4:$AG$1137,SMALL($AB$4:$AB$1137,AJ32),1),$AU$4:$AU$83&amp;$AV$4:$AV$83,0),1),"")</f>
        <v/>
      </c>
      <c r="AN32" s="187" t="str">
        <f t="array" ref="AN32">IFERROR(INDEX($AW$4:$AW$83,MATCH(AL32&amp;INDEX($AH$4:$AH$1137,SMALL($AB$4:$AB$1137,AJ32),1),$AU$4:$AU$83&amp;$AV$4:$AV$83,0),1),"")</f>
        <v/>
      </c>
      <c r="AO32" s="187" t="str">
        <f>IF(AND(ISNUMBER(Fixture!H35),ISNUMBER(Fixture!J35)),"YES","")</f>
        <v/>
      </c>
      <c r="AP32" s="187" t="str">
        <f>IF(AO32="YES",IF(Fixture!H35&gt;Fixture!J35,HWin,IF(Fixture!H35=Fixture!J35,IF(Fixture!H35&gt;0,HDrawScore,HDraw),HLose)),"")</f>
        <v/>
      </c>
      <c r="AQ32" s="188" t="str">
        <f>IF(AO32="YES",IF(Fixture!H35&lt;Fixture!J35,AWin,IF(Fixture!H35=Fixture!J35,IF(Fixture!H35&gt;0,ADrawScore,ADraw),ALose)),"")</f>
        <v/>
      </c>
      <c r="AR32" s="187" t="str">
        <f>IF(AO32="YES",IF(Fixture!H35&gt;Fixture!J35,"W",IF(Fixture!H35=Fixture!J35,IF(Fixture!H35&gt;0,"D","D"),"L")),"")</f>
        <v/>
      </c>
      <c r="AS32" s="187" t="str">
        <f>IF(AO32="YES",IF(Fixture!H35&lt;Fixture!J35,"W",IF(Fixture!H35=Fixture!J35,IF(Fixture!H35&gt;0,"D","D"),"L")),"")</f>
        <v/>
      </c>
      <c r="AU32" s="192" t="str">
        <f>IF(ISNUMBER(AV32),Settings!$C$31,"")</f>
        <v/>
      </c>
      <c r="AV32" s="193" t="str">
        <f>Settings!N16</f>
        <v/>
      </c>
      <c r="AW32" s="192" t="str">
        <f>IF(Settings!O16=0,"",Settings!O16)</f>
        <v/>
      </c>
      <c r="AX32" s="194" t="str">
        <f>IF(Settings!P16=0,"",Settings!P16)</f>
        <v/>
      </c>
      <c r="BO32" s="157"/>
      <c r="BP32" s="158"/>
      <c r="BQ32" s="158"/>
      <c r="BR32" s="158"/>
      <c r="BS32" s="158"/>
      <c r="BT32" s="158"/>
      <c r="BU32" s="158"/>
      <c r="BV32" s="158"/>
      <c r="BW32" s="158"/>
      <c r="BX32" s="158"/>
      <c r="BY32" s="158"/>
      <c r="BZ32" s="158"/>
      <c r="CA32" s="158"/>
      <c r="CB32" s="158"/>
      <c r="CC32" s="158"/>
      <c r="CD32" s="158"/>
      <c r="CE32" s="158"/>
      <c r="CF32" s="158"/>
      <c r="CG32" s="149"/>
    </row>
    <row r="33" spans="2:85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7"/>
      <c r="T33" s="339" t="str">
        <f t="array" ref="T33">IFERROR(SMALL(IF(Fixture!$F$7:$F$1141=chosenGroup,ROW(Fixture!$A$7:$A$1141),FALSE),ROW(A30)),"")</f>
        <v/>
      </c>
      <c r="V33" s="186" t="str">
        <f t="shared" si="5"/>
        <v/>
      </c>
      <c r="W33" s="187" t="str">
        <f t="shared" si="6"/>
        <v/>
      </c>
      <c r="X33" s="187" t="str">
        <f t="shared" si="0"/>
        <v/>
      </c>
      <c r="Y33" s="187" t="str">
        <f t="shared" si="1"/>
        <v/>
      </c>
      <c r="Z33" s="188" t="str">
        <f t="shared" si="2"/>
        <v/>
      </c>
      <c r="AB33" s="186">
        <f t="shared" si="7"/>
        <v>30</v>
      </c>
      <c r="AC33" s="187">
        <f t="shared" si="8"/>
        <v>3</v>
      </c>
      <c r="AD33" s="187">
        <f t="shared" si="40"/>
        <v>10</v>
      </c>
      <c r="AE33" s="187" t="str">
        <f t="shared" si="3"/>
        <v/>
      </c>
      <c r="AF33" s="187" t="str">
        <f t="shared" si="4"/>
        <v/>
      </c>
      <c r="AG33" s="187" t="str">
        <f t="array" ref="AG33">IFERROR(INDEX($Y$4:$Y$1090, MATCH(AC33&amp;AE33&amp;AF33,$V$4:$V$1090&amp;$W$4:$W$1090&amp;$X$4:$X$1090,0),1),"")</f>
        <v/>
      </c>
      <c r="AH33" s="188" t="str">
        <f t="array" ref="AH33">IFERROR(INDEX($Z$4:$Z$1090, MATCH(AC33&amp;AE33&amp;AF33,$V$4:$V$1090&amp;$W$4:$W$1090&amp;$X$4:$X$1090,0),1),"")</f>
        <v/>
      </c>
      <c r="AJ33" s="186">
        <f t="shared" si="11"/>
        <v>30</v>
      </c>
      <c r="AK33" s="187">
        <f t="array" ref="AK33">IFERROR(INDEX($AC$4:$AC$1137,SMALL($AB$4:$AB$1137,AJ33),1),"")</f>
        <v>3</v>
      </c>
      <c r="AL33" s="187" t="str">
        <f t="array" ref="AL33">IFERROR(INDEX($AF$4:$AF$1137,SMALL($AB$4:$AB$1137,AJ33),1),"")</f>
        <v/>
      </c>
      <c r="AM33" s="187" t="str">
        <f t="array" ref="AM33">IFERROR(INDEX($AW$4:$AW$83,MATCH(AL33&amp;INDEX($AG$4:$AG$1137,SMALL($AB$4:$AB$1137,AJ33),1),$AU$4:$AU$83&amp;$AV$4:$AV$83,0),1),"")</f>
        <v/>
      </c>
      <c r="AN33" s="187" t="str">
        <f t="array" ref="AN33">IFERROR(INDEX($AW$4:$AW$83,MATCH(AL33&amp;INDEX($AH$4:$AH$1137,SMALL($AB$4:$AB$1137,AJ33),1),$AU$4:$AU$83&amp;$AV$4:$AV$83,0),1),"")</f>
        <v/>
      </c>
      <c r="AO33" s="187" t="str">
        <f>IF(AND(ISNUMBER(Fixture!H36),ISNUMBER(Fixture!J36)),"YES","")</f>
        <v/>
      </c>
      <c r="AP33" s="187" t="str">
        <f>IF(AO33="YES",IF(Fixture!H36&gt;Fixture!J36,HWin,IF(Fixture!H36=Fixture!J36,IF(Fixture!H36&gt;0,HDrawScore,HDraw),HLose)),"")</f>
        <v/>
      </c>
      <c r="AQ33" s="188" t="str">
        <f>IF(AO33="YES",IF(Fixture!H36&lt;Fixture!J36,AWin,IF(Fixture!H36=Fixture!J36,IF(Fixture!H36&gt;0,ADrawScore,ADraw),ALose)),"")</f>
        <v/>
      </c>
      <c r="AR33" s="187" t="str">
        <f>IF(AO33="YES",IF(Fixture!H36&gt;Fixture!J36,"W",IF(Fixture!H36=Fixture!J36,IF(Fixture!H36&gt;0,"D","D"),"L")),"")</f>
        <v/>
      </c>
      <c r="AS33" s="187" t="str">
        <f>IF(AO33="YES",IF(Fixture!H36&lt;Fixture!J36,"W",IF(Fixture!H36=Fixture!J36,IF(Fixture!H36&gt;0,"D","D"),"L")),"")</f>
        <v/>
      </c>
      <c r="AU33" s="192" t="str">
        <f>IF(ISNUMBER(AV33),Settings!$C$31,"")</f>
        <v/>
      </c>
      <c r="AV33" s="193" t="str">
        <f>Settings!N17</f>
        <v/>
      </c>
      <c r="AW33" s="192" t="str">
        <f>IF(Settings!O17=0,"",Settings!O17)</f>
        <v/>
      </c>
      <c r="AX33" s="194" t="str">
        <f>IF(Settings!P17=0,"",Settings!P17)</f>
        <v/>
      </c>
      <c r="BO33" s="21"/>
      <c r="BP33" s="103"/>
      <c r="BQ33" s="103"/>
      <c r="BR33" s="103"/>
      <c r="BS33" s="103"/>
      <c r="BT33" s="103"/>
      <c r="BU33" s="103"/>
      <c r="BV33" s="103"/>
      <c r="BW33" s="103"/>
      <c r="BX33" s="103"/>
      <c r="BY33" s="103"/>
      <c r="BZ33" s="103"/>
      <c r="CA33" s="103"/>
      <c r="CB33" s="29"/>
      <c r="CC33" s="29"/>
      <c r="CD33" s="29"/>
      <c r="CE33" s="29"/>
      <c r="CF33" s="29"/>
      <c r="CG33" s="150"/>
    </row>
    <row r="34" spans="2:85" x14ac:dyDescent="0.25">
      <c r="B34" s="178" t="str">
        <f>Settings!C30</f>
        <v>Group B</v>
      </c>
      <c r="C34" s="55"/>
      <c r="D34" s="179">
        <f>IF(ISODD(COUNTIF(FixtureCalc!$AU$4:$AU$83,B34)),COUNTIF(FixtureCalc!$AU$4:$AU$83,B34)+1,COUNTIF(FixtureCalc!$AU$4:$AU$83,B34))</f>
        <v>4</v>
      </c>
      <c r="E34" s="57"/>
      <c r="F34" s="58"/>
      <c r="G34" s="57"/>
      <c r="H34" s="57"/>
      <c r="I34" s="57"/>
      <c r="J34" s="57"/>
      <c r="K34" s="57"/>
      <c r="L34" s="56"/>
      <c r="T34" s="339" t="str">
        <f t="array" ref="T34">IFERROR(SMALL(IF(Fixture!$F$7:$F$1141=chosenGroup,ROW(Fixture!$A$7:$A$1141),FALSE),ROW(A31)),"")</f>
        <v/>
      </c>
      <c r="V34" s="186" t="str">
        <f t="shared" si="5"/>
        <v/>
      </c>
      <c r="W34" s="187" t="str">
        <f t="shared" si="6"/>
        <v/>
      </c>
      <c r="X34" s="187" t="str">
        <f t="shared" si="0"/>
        <v/>
      </c>
      <c r="Y34" s="187" t="str">
        <f t="shared" si="1"/>
        <v/>
      </c>
      <c r="Z34" s="188" t="str">
        <f t="shared" si="2"/>
        <v/>
      </c>
      <c r="AB34" s="186">
        <f t="shared" si="7"/>
        <v>31</v>
      </c>
      <c r="AC34" s="187">
        <f t="shared" si="8"/>
        <v>4</v>
      </c>
      <c r="AD34" s="187">
        <f t="shared" si="40"/>
        <v>1</v>
      </c>
      <c r="AE34" s="187">
        <f t="shared" si="3"/>
        <v>1</v>
      </c>
      <c r="AF34" s="187" t="str">
        <f t="shared" si="4"/>
        <v>Group A</v>
      </c>
      <c r="AG34" s="187">
        <f t="array" ref="AG34">IFERROR(INDEX($Y$4:$Y$1090, MATCH(AC34&amp;AE34&amp;AF34,$V$4:$V$1090&amp;$W$4:$W$1090&amp;$X$4:$X$1090,0),1),"")</f>
        <v>4</v>
      </c>
      <c r="AH34" s="188">
        <f t="array" ref="AH34">IFERROR(INDEX($Z$4:$Z$1090, MATCH(AC34&amp;AE34&amp;AF34,$V$4:$V$1090&amp;$W$4:$W$1090&amp;$X$4:$X$1090,0),1),"")</f>
        <v>1</v>
      </c>
      <c r="AJ34" s="186">
        <f t="shared" si="11"/>
        <v>31</v>
      </c>
      <c r="AK34" s="187">
        <f t="array" ref="AK34">IFERROR(INDEX($AC$4:$AC$1137,SMALL($AB$4:$AB$1137,AJ34),1),"")</f>
        <v>4</v>
      </c>
      <c r="AL34" s="187" t="str">
        <f t="array" ref="AL34">IFERROR(INDEX($AF$4:$AF$1137,SMALL($AB$4:$AB$1137,AJ34),1),"")</f>
        <v>Group A</v>
      </c>
      <c r="AM34" s="187" t="str">
        <f t="array" ref="AM34">IFERROR(INDEX($AW$4:$AW$83,MATCH(AL34&amp;INDEX($AG$4:$AG$1137,SMALL($AB$4:$AB$1137,AJ34),1),$AU$4:$AU$83&amp;$AV$4:$AV$83,0),1),"")</f>
        <v>Team 4A</v>
      </c>
      <c r="AN34" s="187" t="str">
        <f t="array" ref="AN34">IFERROR(INDEX($AW$4:$AW$83,MATCH(AL34&amp;INDEX($AH$4:$AH$1137,SMALL($AB$4:$AB$1137,AJ34),1),$AU$4:$AU$83&amp;$AV$4:$AV$83,0),1),"")</f>
        <v>Team 1A</v>
      </c>
      <c r="AO34" s="187" t="str">
        <f>IF(AND(ISNUMBER(Fixture!H37),ISNUMBER(Fixture!J37)),"YES","")</f>
        <v/>
      </c>
      <c r="AP34" s="187" t="str">
        <f>IF(AO34="YES",IF(Fixture!H37&gt;Fixture!J37,HWin,IF(Fixture!H37=Fixture!J37,IF(Fixture!H37&gt;0,HDrawScore,HDraw),HLose)),"")</f>
        <v/>
      </c>
      <c r="AQ34" s="188" t="str">
        <f>IF(AO34="YES",IF(Fixture!H37&lt;Fixture!J37,AWin,IF(Fixture!H37=Fixture!J37,IF(Fixture!H37&gt;0,ADrawScore,ADraw),ALose)),"")</f>
        <v/>
      </c>
      <c r="AR34" s="187" t="str">
        <f>IF(AO34="YES",IF(Fixture!H37&gt;Fixture!J37,"W",IF(Fixture!H37=Fixture!J37,IF(Fixture!H37&gt;0,"D","D"),"L")),"")</f>
        <v/>
      </c>
      <c r="AS34" s="187" t="str">
        <f>IF(AO34="YES",IF(Fixture!H37&lt;Fixture!J37,"W",IF(Fixture!H37=Fixture!J37,IF(Fixture!H37&gt;0,"D","D"),"L")),"")</f>
        <v/>
      </c>
      <c r="AU34" s="192" t="str">
        <f>IF(ISNUMBER(AV34),Settings!$C$32,"")</f>
        <v>Group D</v>
      </c>
      <c r="AV34" s="193">
        <f>Settings!Q8</f>
        <v>1</v>
      </c>
      <c r="AW34" s="192" t="str">
        <f>IF(Settings!R8=0,"",Settings!R8)</f>
        <v>Team 1D</v>
      </c>
      <c r="AX34" s="194" t="str">
        <f>IF(Settings!S8=0,"",Settings!S8)</f>
        <v>Beaver Stadium</v>
      </c>
      <c r="BO34" s="21"/>
      <c r="BP34" s="103"/>
      <c r="BQ34" s="103"/>
      <c r="BR34" s="103"/>
      <c r="BS34" s="103"/>
      <c r="BT34" s="103"/>
      <c r="BU34" s="103"/>
      <c r="BV34" s="103"/>
      <c r="BW34" s="103"/>
      <c r="BX34" s="103"/>
      <c r="BY34" s="103"/>
      <c r="BZ34" s="103"/>
      <c r="CA34" s="103"/>
      <c r="CB34" s="29"/>
      <c r="CC34" s="29"/>
      <c r="CD34" s="29"/>
      <c r="CE34" s="29"/>
      <c r="CF34" s="29"/>
      <c r="CG34" s="150"/>
    </row>
    <row r="35" spans="2:85" x14ac:dyDescent="0.25">
      <c r="B35" s="60"/>
      <c r="C35" s="180">
        <f>IF((D34/2)&gt;=1,1,"")</f>
        <v>1</v>
      </c>
      <c r="D35" s="181">
        <f>IF((D34/2)&gt;=1,1,"")</f>
        <v>1</v>
      </c>
      <c r="E35" s="181">
        <f>IF((D34/2)&gt;=2,2,"")</f>
        <v>2</v>
      </c>
      <c r="F35" s="181">
        <f>IF((D34/2)&gt;=2,2,"")</f>
        <v>2</v>
      </c>
      <c r="G35" s="181" t="str">
        <f>IF((D34/2)&gt;=3,3,"")</f>
        <v/>
      </c>
      <c r="H35" s="181" t="str">
        <f>IF((D34/2)&gt;=3,3,"")</f>
        <v/>
      </c>
      <c r="I35" s="181" t="str">
        <f>IF((D34/2)&gt;=4,4,"")</f>
        <v/>
      </c>
      <c r="J35" s="181" t="str">
        <f>IF((D34/2)&gt;=4,4,"")</f>
        <v/>
      </c>
      <c r="K35" s="181" t="str">
        <f>IF((D34/2)&gt;=5,5,"")</f>
        <v/>
      </c>
      <c r="L35" s="182" t="str">
        <f>IF((D34/2)&gt;=5,5,"")</f>
        <v/>
      </c>
      <c r="T35" s="339" t="str">
        <f t="array" ref="T35">IFERROR(SMALL(IF(Fixture!$F$7:$F$1141=chosenGroup,ROW(Fixture!$A$7:$A$1141),FALSE),ROW(A32)),"")</f>
        <v/>
      </c>
      <c r="V35" s="186" t="str">
        <f t="shared" si="5"/>
        <v/>
      </c>
      <c r="W35" s="187" t="str">
        <f t="shared" si="6"/>
        <v/>
      </c>
      <c r="X35" s="187" t="str">
        <f t="shared" si="0"/>
        <v/>
      </c>
      <c r="Y35" s="187" t="str">
        <f t="shared" si="1"/>
        <v/>
      </c>
      <c r="Z35" s="188" t="str">
        <f t="shared" si="2"/>
        <v/>
      </c>
      <c r="AB35" s="186">
        <f t="shared" si="7"/>
        <v>32</v>
      </c>
      <c r="AC35" s="187">
        <f t="shared" si="8"/>
        <v>4</v>
      </c>
      <c r="AD35" s="187">
        <f t="shared" si="40"/>
        <v>2</v>
      </c>
      <c r="AE35" s="187">
        <f t="shared" si="3"/>
        <v>2</v>
      </c>
      <c r="AF35" s="187" t="str">
        <f t="shared" si="4"/>
        <v>Group A</v>
      </c>
      <c r="AG35" s="187">
        <f t="array" ref="AG35">IFERROR(INDEX($Y$4:$Y$1090, MATCH(AC35&amp;AE35&amp;AF35,$V$4:$V$1090&amp;$W$4:$W$1090&amp;$X$4:$X$1090,0),1),"")</f>
        <v>3</v>
      </c>
      <c r="AH35" s="188">
        <f t="array" ref="AH35">IFERROR(INDEX($Z$4:$Z$1090, MATCH(AC35&amp;AE35&amp;AF35,$V$4:$V$1090&amp;$W$4:$W$1090&amp;$X$4:$X$1090,0),1),"")</f>
        <v>2</v>
      </c>
      <c r="AJ35" s="186">
        <f t="shared" si="11"/>
        <v>32</v>
      </c>
      <c r="AK35" s="187">
        <f t="array" ref="AK35">IFERROR(INDEX($AC$4:$AC$1137,SMALL($AB$4:$AB$1137,AJ35),1),"")</f>
        <v>4</v>
      </c>
      <c r="AL35" s="187" t="str">
        <f t="array" ref="AL35">IFERROR(INDEX($AF$4:$AF$1137,SMALL($AB$4:$AB$1137,AJ35),1),"")</f>
        <v>Group A</v>
      </c>
      <c r="AM35" s="187" t="str">
        <f t="array" ref="AM35">IFERROR(INDEX($AW$4:$AW$83,MATCH(AL35&amp;INDEX($AG$4:$AG$1137,SMALL($AB$4:$AB$1137,AJ35),1),$AU$4:$AU$83&amp;$AV$4:$AV$83,0),1),"")</f>
        <v>Team 3A</v>
      </c>
      <c r="AN35" s="187" t="str">
        <f t="array" ref="AN35">IFERROR(INDEX($AW$4:$AW$83,MATCH(AL35&amp;INDEX($AH$4:$AH$1137,SMALL($AB$4:$AB$1137,AJ35),1),$AU$4:$AU$83&amp;$AV$4:$AV$83,0),1),"")</f>
        <v>Team 2A</v>
      </c>
      <c r="AO35" s="187" t="str">
        <f>IF(AND(ISNUMBER(Fixture!H38),ISNUMBER(Fixture!J38)),"YES","")</f>
        <v/>
      </c>
      <c r="AP35" s="187" t="str">
        <f>IF(AO35="YES",IF(Fixture!H38&gt;Fixture!J38,HWin,IF(Fixture!H38=Fixture!J38,IF(Fixture!H38&gt;0,HDrawScore,HDraw),HLose)),"")</f>
        <v/>
      </c>
      <c r="AQ35" s="188" t="str">
        <f>IF(AO35="YES",IF(Fixture!H38&lt;Fixture!J38,AWin,IF(Fixture!H38=Fixture!J38,IF(Fixture!H38&gt;0,ADrawScore,ADraw),ALose)),"")</f>
        <v/>
      </c>
      <c r="AR35" s="187" t="str">
        <f>IF(AO35="YES",IF(Fixture!H38&gt;Fixture!J38,"W",IF(Fixture!H38=Fixture!J38,IF(Fixture!H38&gt;0,"D","D"),"L")),"")</f>
        <v/>
      </c>
      <c r="AS35" s="187" t="str">
        <f>IF(AO35="YES",IF(Fixture!H38&lt;Fixture!J38,"W",IF(Fixture!H38=Fixture!J38,IF(Fixture!H38&gt;0,"D","D"),"L")),"")</f>
        <v/>
      </c>
      <c r="AU35" s="192" t="str">
        <f>IF(ISNUMBER(AV35),Settings!$C$32,"")</f>
        <v>Group D</v>
      </c>
      <c r="AV35" s="193">
        <f>Settings!Q9</f>
        <v>2</v>
      </c>
      <c r="AW35" s="192" t="str">
        <f>IF(Settings!R9=0,"",Settings!R9)</f>
        <v>Team 2D</v>
      </c>
      <c r="AX35" s="194" t="str">
        <f>IF(Settings!S9=0,"",Settings!S9)</f>
        <v>Ohio Stadium</v>
      </c>
      <c r="BO35" s="21"/>
      <c r="BP35" s="103"/>
      <c r="BQ35" s="103"/>
      <c r="BR35" s="103"/>
      <c r="BS35" s="103"/>
      <c r="BT35" s="103"/>
      <c r="BU35" s="100"/>
      <c r="BV35" s="103"/>
      <c r="BW35" s="103"/>
      <c r="BX35" s="103"/>
      <c r="BY35" s="103"/>
      <c r="BZ35" s="159"/>
      <c r="CA35" s="103"/>
      <c r="CB35" s="29"/>
      <c r="CC35" s="29"/>
      <c r="CD35" s="29"/>
      <c r="CE35" s="29"/>
      <c r="CF35" s="29"/>
      <c r="CG35" s="150"/>
    </row>
    <row r="36" spans="2:85" x14ac:dyDescent="0.25">
      <c r="B36" s="62" t="s">
        <v>39</v>
      </c>
      <c r="C36" s="63" t="s">
        <v>40</v>
      </c>
      <c r="D36" s="64" t="s">
        <v>41</v>
      </c>
      <c r="E36" s="63" t="s">
        <v>42</v>
      </c>
      <c r="F36" s="64" t="s">
        <v>43</v>
      </c>
      <c r="G36" s="63" t="s">
        <v>44</v>
      </c>
      <c r="H36" s="64" t="s">
        <v>45</v>
      </c>
      <c r="I36" s="63" t="s">
        <v>46</v>
      </c>
      <c r="J36" s="64" t="s">
        <v>47</v>
      </c>
      <c r="K36" s="63" t="s">
        <v>48</v>
      </c>
      <c r="L36" s="64" t="s">
        <v>49</v>
      </c>
      <c r="T36" s="339" t="str">
        <f t="array" ref="T36">IFERROR(SMALL(IF(Fixture!$F$7:$F$1141=chosenGroup,ROW(Fixture!$A$7:$A$1141),FALSE),ROW(A33)),"")</f>
        <v/>
      </c>
      <c r="V36" s="186" t="str">
        <f t="shared" si="5"/>
        <v/>
      </c>
      <c r="W36" s="187" t="str">
        <f t="shared" si="6"/>
        <v/>
      </c>
      <c r="X36" s="187" t="str">
        <f t="shared" ref="X36:X67" si="45">IF(AND(ISNUMBER(V36),Y36&lt;=$Q$4,Z36&lt;=$Q$4),$B$3,"")</f>
        <v/>
      </c>
      <c r="Y36" s="187" t="str">
        <f t="shared" ref="Y36:Y67" si="46">IF(ISNUMBER(V36),INDEX($C$6:$L$32,MATCH($V36,$B$6:$B$32,0),MATCH("G"&amp;W36&amp;"-T1",$C$5:$L$5,0)),"")</f>
        <v/>
      </c>
      <c r="Z36" s="188" t="str">
        <f t="shared" ref="Z36:Z67" si="47">IF(ISNUMBER(V36),INDEX($C$6:$L$32,MATCH(V36,$B$6:$B$32,0),MATCH("G"&amp;W36&amp;"-T2",$C$5:$L$5,0)),"")</f>
        <v/>
      </c>
      <c r="AB36" s="186">
        <f t="shared" si="7"/>
        <v>33</v>
      </c>
      <c r="AC36" s="187">
        <f t="shared" si="8"/>
        <v>4</v>
      </c>
      <c r="AD36" s="187">
        <f t="shared" si="40"/>
        <v>3</v>
      </c>
      <c r="AE36" s="187">
        <f t="shared" si="3"/>
        <v>1</v>
      </c>
      <c r="AF36" s="187" t="str">
        <f t="shared" si="4"/>
        <v>Group B</v>
      </c>
      <c r="AG36" s="187">
        <f t="array" ref="AG36">IFERROR(INDEX($Y$4:$Y$1090, MATCH(AC36&amp;AE36&amp;AF36,$V$4:$V$1090&amp;$W$4:$W$1090&amp;$X$4:$X$1090,0),1),"")</f>
        <v>4</v>
      </c>
      <c r="AH36" s="188">
        <f t="array" ref="AH36">IFERROR(INDEX($Z$4:$Z$1090, MATCH(AC36&amp;AE36&amp;AF36,$V$4:$V$1090&amp;$W$4:$W$1090&amp;$X$4:$X$1090,0),1),"")</f>
        <v>1</v>
      </c>
      <c r="AJ36" s="186">
        <f t="shared" si="11"/>
        <v>33</v>
      </c>
      <c r="AK36" s="187">
        <f t="array" ref="AK36">IFERROR(INDEX($AC$4:$AC$1137,SMALL($AB$4:$AB$1137,AJ36),1),"")</f>
        <v>4</v>
      </c>
      <c r="AL36" s="187" t="str">
        <f t="array" ref="AL36">IFERROR(INDEX($AF$4:$AF$1137,SMALL($AB$4:$AB$1137,AJ36),1),"")</f>
        <v>Group B</v>
      </c>
      <c r="AM36" s="187" t="str">
        <f t="array" ref="AM36">IFERROR(INDEX($AW$4:$AW$83,MATCH(AL36&amp;INDEX($AG$4:$AG$1137,SMALL($AB$4:$AB$1137,AJ36),1),$AU$4:$AU$83&amp;$AV$4:$AV$83,0),1),"")</f>
        <v>Team B4</v>
      </c>
      <c r="AN36" s="187" t="str">
        <f t="array" ref="AN36">IFERROR(INDEX($AW$4:$AW$83,MATCH(AL36&amp;INDEX($AH$4:$AH$1137,SMALL($AB$4:$AB$1137,AJ36),1),$AU$4:$AU$83&amp;$AV$4:$AV$83,0),1),"")</f>
        <v>Team B1</v>
      </c>
      <c r="AO36" s="187" t="str">
        <f>IF(AND(ISNUMBER(Fixture!H39),ISNUMBER(Fixture!J39)),"YES","")</f>
        <v/>
      </c>
      <c r="AP36" s="187" t="str">
        <f>IF(AO36="YES",IF(Fixture!H39&gt;Fixture!J39,HWin,IF(Fixture!H39=Fixture!J39,IF(Fixture!H39&gt;0,HDrawScore,HDraw),HLose)),"")</f>
        <v/>
      </c>
      <c r="AQ36" s="188" t="str">
        <f>IF(AO36="YES",IF(Fixture!H39&lt;Fixture!J39,AWin,IF(Fixture!H39=Fixture!J39,IF(Fixture!H39&gt;0,ADrawScore,ADraw),ALose)),"")</f>
        <v/>
      </c>
      <c r="AR36" s="187" t="str">
        <f>IF(AO36="YES",IF(Fixture!H39&gt;Fixture!J39,"W",IF(Fixture!H39=Fixture!J39,IF(Fixture!H39&gt;0,"D","D"),"L")),"")</f>
        <v/>
      </c>
      <c r="AS36" s="187" t="str">
        <f>IF(AO36="YES",IF(Fixture!H39&lt;Fixture!J39,"W",IF(Fixture!H39=Fixture!J39,IF(Fixture!H39&gt;0,"D","D"),"L")),"")</f>
        <v/>
      </c>
      <c r="AU36" s="192" t="str">
        <f>IF(ISNUMBER(AV36),Settings!$C$32,"")</f>
        <v>Group D</v>
      </c>
      <c r="AV36" s="193">
        <f>Settings!Q10</f>
        <v>3</v>
      </c>
      <c r="AW36" s="192" t="str">
        <f>IF(Settings!R10=0,"",Settings!R10)</f>
        <v>Team 3D</v>
      </c>
      <c r="AX36" s="194" t="str">
        <f>IF(Settings!S10=0,"",Settings!S10)</f>
        <v>Kyle Field</v>
      </c>
      <c r="BO36" s="21"/>
      <c r="BP36" s="103"/>
      <c r="BQ36" s="103"/>
      <c r="BR36" s="103"/>
      <c r="BS36" s="103"/>
      <c r="BT36" s="103"/>
      <c r="BU36" s="103"/>
      <c r="BV36" s="161" t="str">
        <f>FixtureCalc!$BK$7</f>
        <v>Team 3A</v>
      </c>
      <c r="BW36" s="154"/>
      <c r="BX36" s="100" t="s">
        <v>9</v>
      </c>
      <c r="BY36" s="155"/>
      <c r="BZ36" s="161" t="str">
        <f>FixtureCalc!$BK$9</f>
        <v>Team B3</v>
      </c>
      <c r="CA36" s="103"/>
      <c r="CB36" s="29"/>
      <c r="CC36" s="29"/>
      <c r="CD36" s="29"/>
      <c r="CE36" s="29"/>
      <c r="CF36" s="29"/>
      <c r="CG36" s="150"/>
    </row>
    <row r="37" spans="2:85" x14ac:dyDescent="0.25">
      <c r="B37" s="187">
        <f>IF(D34&gt;0,1,"")</f>
        <v>1</v>
      </c>
      <c r="C37" s="184">
        <f>IF(ISNUMBER(B37+C35),1,"")</f>
        <v>1</v>
      </c>
      <c r="D37" s="195">
        <f>IF(ISNUMBER(B37+D35),D34,"")</f>
        <v>4</v>
      </c>
      <c r="E37" s="184">
        <f>IF(ISNUMBER($B37+E35),C37+1,"")</f>
        <v>2</v>
      </c>
      <c r="F37" s="195">
        <f>IF(ISNUMBER($B37+F35),D37-1,"")</f>
        <v>3</v>
      </c>
      <c r="G37" s="184" t="str">
        <f>IF(ISNUMBER($B37+G35),E37+1,"")</f>
        <v/>
      </c>
      <c r="H37" s="195" t="str">
        <f>IF(ISNUMBER($B37+H35),F37-1,"")</f>
        <v/>
      </c>
      <c r="I37" s="184" t="str">
        <f>IF(ISNUMBER($B37+I35),G37+1,"")</f>
        <v/>
      </c>
      <c r="J37" s="195" t="str">
        <f>IF(ISNUMBER($B37+J35),H37-1,"")</f>
        <v/>
      </c>
      <c r="K37" s="184" t="str">
        <f>IF(ISNUMBER($B37+K35),I37+1,"")</f>
        <v/>
      </c>
      <c r="L37" s="195" t="str">
        <f>IF(ISNUMBER($B37+L35),J37-1,"")</f>
        <v/>
      </c>
      <c r="T37" s="339" t="str">
        <f t="array" ref="T37">IFERROR(SMALL(IF(Fixture!$F$7:$F$1141=chosenGroup,ROW(Fixture!$A$7:$A$1141),FALSE),ROW(A34)),"")</f>
        <v/>
      </c>
      <c r="V37" s="186" t="str">
        <f t="shared" ref="V37:V68" si="48">IFERROR(IF(W36+1&lt;=O$4,V36,IF(V36+1&lt;=P$4,V36+1,"")),"")</f>
        <v/>
      </c>
      <c r="W37" s="187" t="str">
        <f t="shared" ref="W37:W68" si="49">IF(ISNUMBER(V37),IF(W36+1&lt;=O$4,W36+1,1),"")</f>
        <v/>
      </c>
      <c r="X37" s="187" t="str">
        <f t="shared" si="45"/>
        <v/>
      </c>
      <c r="Y37" s="187" t="str">
        <f t="shared" si="46"/>
        <v/>
      </c>
      <c r="Z37" s="188" t="str">
        <f t="shared" si="47"/>
        <v/>
      </c>
      <c r="AB37" s="186">
        <f t="shared" si="7"/>
        <v>34</v>
      </c>
      <c r="AC37" s="187">
        <f t="shared" si="8"/>
        <v>4</v>
      </c>
      <c r="AD37" s="187">
        <f t="shared" si="40"/>
        <v>4</v>
      </c>
      <c r="AE37" s="187">
        <f t="shared" si="3"/>
        <v>2</v>
      </c>
      <c r="AF37" s="187" t="str">
        <f t="shared" si="4"/>
        <v>Group B</v>
      </c>
      <c r="AG37" s="187">
        <f t="array" ref="AG37">IFERROR(INDEX($Y$4:$Y$1090, MATCH(AC37&amp;AE37&amp;AF37,$V$4:$V$1090&amp;$W$4:$W$1090&amp;$X$4:$X$1090,0),1),"")</f>
        <v>3</v>
      </c>
      <c r="AH37" s="188">
        <f t="array" ref="AH37">IFERROR(INDEX($Z$4:$Z$1090, MATCH(AC37&amp;AE37&amp;AF37,$V$4:$V$1090&amp;$W$4:$W$1090&amp;$X$4:$X$1090,0),1),"")</f>
        <v>2</v>
      </c>
      <c r="AJ37" s="186">
        <f t="shared" si="11"/>
        <v>34</v>
      </c>
      <c r="AK37" s="187">
        <f t="array" ref="AK37">IFERROR(INDEX($AC$4:$AC$1137,SMALL($AB$4:$AB$1137,AJ37),1),"")</f>
        <v>4</v>
      </c>
      <c r="AL37" s="187" t="str">
        <f t="array" ref="AL37">IFERROR(INDEX($AF$4:$AF$1137,SMALL($AB$4:$AB$1137,AJ37),1),"")</f>
        <v>Group B</v>
      </c>
      <c r="AM37" s="187" t="str">
        <f t="array" ref="AM37">IFERROR(INDEX($AW$4:$AW$83,MATCH(AL37&amp;INDEX($AG$4:$AG$1137,SMALL($AB$4:$AB$1137,AJ37),1),$AU$4:$AU$83&amp;$AV$4:$AV$83,0),1),"")</f>
        <v>Team B3</v>
      </c>
      <c r="AN37" s="187" t="str">
        <f t="array" ref="AN37">IFERROR(INDEX($AW$4:$AW$83,MATCH(AL37&amp;INDEX($AH$4:$AH$1137,SMALL($AB$4:$AB$1137,AJ37),1),$AU$4:$AU$83&amp;$AV$4:$AV$83,0),1),"")</f>
        <v>Team B2</v>
      </c>
      <c r="AO37" s="187" t="str">
        <f>IF(AND(ISNUMBER(Fixture!H40),ISNUMBER(Fixture!J40)),"YES","")</f>
        <v/>
      </c>
      <c r="AP37" s="187" t="str">
        <f>IF(AO37="YES",IF(Fixture!H40&gt;Fixture!J40,HWin,IF(Fixture!H40=Fixture!J40,IF(Fixture!H40&gt;0,HDrawScore,HDraw),HLose)),"")</f>
        <v/>
      </c>
      <c r="AQ37" s="188" t="str">
        <f>IF(AO37="YES",IF(Fixture!H40&lt;Fixture!J40,AWin,IF(Fixture!H40=Fixture!J40,IF(Fixture!H40&gt;0,ADrawScore,ADraw),ALose)),"")</f>
        <v/>
      </c>
      <c r="AR37" s="187" t="str">
        <f>IF(AO37="YES",IF(Fixture!H40&gt;Fixture!J40,"W",IF(Fixture!H40=Fixture!J40,IF(Fixture!H40&gt;0,"D","D"),"L")),"")</f>
        <v/>
      </c>
      <c r="AS37" s="187" t="str">
        <f>IF(AO37="YES",IF(Fixture!H40&lt;Fixture!J40,"W",IF(Fixture!H40=Fixture!J40,IF(Fixture!H40&gt;0,"D","D"),"L")),"")</f>
        <v/>
      </c>
      <c r="AU37" s="192" t="str">
        <f>IF(ISNUMBER(AV37),Settings!$C$32,"")</f>
        <v>Group D</v>
      </c>
      <c r="AV37" s="193">
        <f>Settings!Q11</f>
        <v>4</v>
      </c>
      <c r="AW37" s="192" t="str">
        <f>IF(Settings!R11=0,"",Settings!R11)</f>
        <v>Team 4D</v>
      </c>
      <c r="AX37" s="194" t="str">
        <f>IF(Settings!S11=0,"",Settings!S11)</f>
        <v>Neyland Stadium</v>
      </c>
      <c r="BO37" s="21"/>
      <c r="BP37" s="103"/>
      <c r="BQ37" s="103"/>
      <c r="BR37" s="103"/>
      <c r="BS37" s="103"/>
      <c r="BT37" s="103"/>
      <c r="BU37" s="100"/>
      <c r="BV37" s="103"/>
      <c r="BW37" s="103"/>
      <c r="BX37" s="103"/>
      <c r="BY37" s="103"/>
      <c r="BZ37" s="100"/>
      <c r="CA37" s="103"/>
      <c r="CB37" s="29"/>
      <c r="CC37" s="29"/>
      <c r="CD37" s="29"/>
      <c r="CE37" s="29"/>
      <c r="CF37" s="29"/>
      <c r="CG37" s="150"/>
    </row>
    <row r="38" spans="2:85" x14ac:dyDescent="0.25">
      <c r="B38" s="187">
        <f t="shared" ref="B38:B45" si="50">IFERROR(IF(B37+1&gt;=$D$34,"",B37+1),"")</f>
        <v>2</v>
      </c>
      <c r="C38" s="184">
        <f t="shared" ref="C38:C45" si="51">IF(ISNUMBER(B38+C$35),1,"")</f>
        <v>1</v>
      </c>
      <c r="D38" s="195">
        <f t="shared" ref="D38:L45" si="52">IF(ISNUMBER($B38+D$35),MOD(D37-3,$D$34-1)+2,"")</f>
        <v>3</v>
      </c>
      <c r="E38" s="184">
        <f t="shared" si="52"/>
        <v>4</v>
      </c>
      <c r="F38" s="195">
        <f t="shared" si="52"/>
        <v>2</v>
      </c>
      <c r="G38" s="184" t="str">
        <f t="shared" si="52"/>
        <v/>
      </c>
      <c r="H38" s="195" t="str">
        <f t="shared" si="52"/>
        <v/>
      </c>
      <c r="I38" s="184" t="str">
        <f t="shared" si="52"/>
        <v/>
      </c>
      <c r="J38" s="195" t="str">
        <f t="shared" si="52"/>
        <v/>
      </c>
      <c r="K38" s="184" t="str">
        <f t="shared" si="52"/>
        <v/>
      </c>
      <c r="L38" s="195" t="str">
        <f t="shared" si="52"/>
        <v/>
      </c>
      <c r="T38" s="339" t="str">
        <f t="array" ref="T38">IFERROR(SMALL(IF(Fixture!$F$7:$F$1141=chosenGroup,ROW(Fixture!$A$7:$A$1141),FALSE),ROW(A35)),"")</f>
        <v/>
      </c>
      <c r="V38" s="186" t="str">
        <f t="shared" si="48"/>
        <v/>
      </c>
      <c r="W38" s="187" t="str">
        <f t="shared" si="49"/>
        <v/>
      </c>
      <c r="X38" s="187" t="str">
        <f t="shared" si="45"/>
        <v/>
      </c>
      <c r="Y38" s="187" t="str">
        <f t="shared" si="46"/>
        <v/>
      </c>
      <c r="Z38" s="188" t="str">
        <f t="shared" si="47"/>
        <v/>
      </c>
      <c r="AB38" s="186">
        <f t="shared" si="7"/>
        <v>35</v>
      </c>
      <c r="AC38" s="187">
        <f t="shared" si="8"/>
        <v>4</v>
      </c>
      <c r="AD38" s="187">
        <f t="shared" si="40"/>
        <v>5</v>
      </c>
      <c r="AE38" s="187">
        <f t="shared" si="3"/>
        <v>1</v>
      </c>
      <c r="AF38" s="187" t="str">
        <f t="shared" si="4"/>
        <v>Group C</v>
      </c>
      <c r="AG38" s="187">
        <f t="array" ref="AG38">IFERROR(INDEX($Y$4:$Y$1090, MATCH(AC38&amp;AE38&amp;AF38,$V$4:$V$1090&amp;$W$4:$W$1090&amp;$X$4:$X$1090,0),1),"")</f>
        <v>4</v>
      </c>
      <c r="AH38" s="188">
        <f t="array" ref="AH38">IFERROR(INDEX($Z$4:$Z$1090, MATCH(AC38&amp;AE38&amp;AF38,$V$4:$V$1090&amp;$W$4:$W$1090&amp;$X$4:$X$1090,0),1),"")</f>
        <v>1</v>
      </c>
      <c r="AJ38" s="186">
        <f t="shared" si="11"/>
        <v>35</v>
      </c>
      <c r="AK38" s="187">
        <f t="array" ref="AK38">IFERROR(INDEX($AC$4:$AC$1137,SMALL($AB$4:$AB$1137,AJ38),1),"")</f>
        <v>4</v>
      </c>
      <c r="AL38" s="187" t="str">
        <f t="array" ref="AL38">IFERROR(INDEX($AF$4:$AF$1137,SMALL($AB$4:$AB$1137,AJ38),1),"")</f>
        <v>Group C</v>
      </c>
      <c r="AM38" s="187" t="str">
        <f t="array" ref="AM38">IFERROR(INDEX($AW$4:$AW$83,MATCH(AL38&amp;INDEX($AG$4:$AG$1137,SMALL($AB$4:$AB$1137,AJ38),1),$AU$4:$AU$83&amp;$AV$4:$AV$83,0),1),"")</f>
        <v>Team 4C</v>
      </c>
      <c r="AN38" s="187" t="str">
        <f t="array" ref="AN38">IFERROR(INDEX($AW$4:$AW$83,MATCH(AL38&amp;INDEX($AH$4:$AH$1137,SMALL($AB$4:$AB$1137,AJ38),1),$AU$4:$AU$83&amp;$AV$4:$AV$83,0),1),"")</f>
        <v>Team 1C</v>
      </c>
      <c r="AO38" s="187" t="str">
        <f>IF(AND(ISNUMBER(Fixture!H41),ISNUMBER(Fixture!J41)),"YES","")</f>
        <v/>
      </c>
      <c r="AP38" s="187" t="str">
        <f>IF(AO38="YES",IF(Fixture!H41&gt;Fixture!J41,HWin,IF(Fixture!H41=Fixture!J41,IF(Fixture!H41&gt;0,HDrawScore,HDraw),HLose)),"")</f>
        <v/>
      </c>
      <c r="AQ38" s="188" t="str">
        <f>IF(AO38="YES",IF(Fixture!H41&lt;Fixture!J41,AWin,IF(Fixture!H41=Fixture!J41,IF(Fixture!H41&gt;0,ADrawScore,ADraw),ALose)),"")</f>
        <v/>
      </c>
      <c r="AR38" s="187" t="str">
        <f>IF(AO38="YES",IF(Fixture!H41&gt;Fixture!J41,"W",IF(Fixture!H41=Fixture!J41,IF(Fixture!H41&gt;0,"D","D"),"L")),"")</f>
        <v/>
      </c>
      <c r="AS38" s="187" t="str">
        <f>IF(AO38="YES",IF(Fixture!H41&lt;Fixture!J41,"W",IF(Fixture!H41=Fixture!J41,IF(Fixture!H41&gt;0,"D","D"),"L")),"")</f>
        <v/>
      </c>
      <c r="AU38" s="192" t="str">
        <f>IF(ISNUMBER(AV38),Settings!$C$32,"")</f>
        <v/>
      </c>
      <c r="AV38" s="193" t="str">
        <f>Settings!Q12</f>
        <v/>
      </c>
      <c r="AW38" s="192" t="str">
        <f>IF(Settings!R12=0,"",Settings!R12)</f>
        <v/>
      </c>
      <c r="AX38" s="194" t="str">
        <f>IF(Settings!S12=0,"",Settings!S12)</f>
        <v/>
      </c>
      <c r="BO38" s="21"/>
      <c r="BP38" s="103"/>
      <c r="BQ38" s="103"/>
      <c r="BR38" s="103"/>
      <c r="BS38" s="103"/>
      <c r="BT38" s="103"/>
      <c r="BU38" s="103"/>
      <c r="BV38" s="103"/>
      <c r="BW38" s="103"/>
      <c r="BX38" s="103"/>
      <c r="BY38" s="103"/>
      <c r="BZ38" s="100"/>
      <c r="CA38" s="103"/>
      <c r="CB38" s="29"/>
      <c r="CC38" s="29"/>
      <c r="CD38" s="29"/>
      <c r="CE38" s="29"/>
      <c r="CF38" s="29"/>
      <c r="CG38" s="150"/>
    </row>
    <row r="39" spans="2:85" x14ac:dyDescent="0.25">
      <c r="B39" s="187">
        <f t="shared" si="50"/>
        <v>3</v>
      </c>
      <c r="C39" s="184">
        <f t="shared" si="51"/>
        <v>1</v>
      </c>
      <c r="D39" s="195">
        <f t="shared" si="52"/>
        <v>2</v>
      </c>
      <c r="E39" s="184">
        <f t="shared" si="52"/>
        <v>3</v>
      </c>
      <c r="F39" s="195">
        <f t="shared" si="52"/>
        <v>4</v>
      </c>
      <c r="G39" s="184" t="str">
        <f t="shared" si="52"/>
        <v/>
      </c>
      <c r="H39" s="195" t="str">
        <f t="shared" si="52"/>
        <v/>
      </c>
      <c r="I39" s="184" t="str">
        <f t="shared" si="52"/>
        <v/>
      </c>
      <c r="J39" s="195" t="str">
        <f t="shared" si="52"/>
        <v/>
      </c>
      <c r="K39" s="184" t="str">
        <f t="shared" si="52"/>
        <v/>
      </c>
      <c r="L39" s="195" t="str">
        <f t="shared" si="52"/>
        <v/>
      </c>
      <c r="T39" s="339" t="str">
        <f t="array" ref="T39">IFERROR(SMALL(IF(Fixture!$F$7:$F$1141=chosenGroup,ROW(Fixture!$A$7:$A$1141),FALSE),ROW(A36)),"")</f>
        <v/>
      </c>
      <c r="V39" s="186" t="str">
        <f t="shared" si="48"/>
        <v/>
      </c>
      <c r="W39" s="187" t="str">
        <f t="shared" si="49"/>
        <v/>
      </c>
      <c r="X39" s="187" t="str">
        <f t="shared" si="45"/>
        <v/>
      </c>
      <c r="Y39" s="187" t="str">
        <f t="shared" si="46"/>
        <v/>
      </c>
      <c r="Z39" s="188" t="str">
        <f t="shared" si="47"/>
        <v/>
      </c>
      <c r="AB39" s="186">
        <f t="shared" si="7"/>
        <v>36</v>
      </c>
      <c r="AC39" s="187">
        <f t="shared" si="8"/>
        <v>4</v>
      </c>
      <c r="AD39" s="187">
        <f t="shared" si="40"/>
        <v>6</v>
      </c>
      <c r="AE39" s="187">
        <f t="shared" si="3"/>
        <v>2</v>
      </c>
      <c r="AF39" s="187" t="str">
        <f t="shared" si="4"/>
        <v>Group C</v>
      </c>
      <c r="AG39" s="187">
        <f t="array" ref="AG39">IFERROR(INDEX($Y$4:$Y$1090, MATCH(AC39&amp;AE39&amp;AF39,$V$4:$V$1090&amp;$W$4:$W$1090&amp;$X$4:$X$1090,0),1),"")</f>
        <v>3</v>
      </c>
      <c r="AH39" s="188">
        <f t="array" ref="AH39">IFERROR(INDEX($Z$4:$Z$1090, MATCH(AC39&amp;AE39&amp;AF39,$V$4:$V$1090&amp;$W$4:$W$1090&amp;$X$4:$X$1090,0),1),"")</f>
        <v>2</v>
      </c>
      <c r="AJ39" s="186">
        <f t="shared" si="11"/>
        <v>36</v>
      </c>
      <c r="AK39" s="187">
        <f t="array" ref="AK39">IFERROR(INDEX($AC$4:$AC$1137,SMALL($AB$4:$AB$1137,AJ39),1),"")</f>
        <v>4</v>
      </c>
      <c r="AL39" s="187" t="str">
        <f t="array" ref="AL39">IFERROR(INDEX($AF$4:$AF$1137,SMALL($AB$4:$AB$1137,AJ39),1),"")</f>
        <v>Group C</v>
      </c>
      <c r="AM39" s="187" t="str">
        <f t="array" ref="AM39">IFERROR(INDEX($AW$4:$AW$83,MATCH(AL39&amp;INDEX($AG$4:$AG$1137,SMALL($AB$4:$AB$1137,AJ39),1),$AU$4:$AU$83&amp;$AV$4:$AV$83,0),1),"")</f>
        <v>Team 3C</v>
      </c>
      <c r="AN39" s="187" t="str">
        <f t="array" ref="AN39">IFERROR(INDEX($AW$4:$AW$83,MATCH(AL39&amp;INDEX($AH$4:$AH$1137,SMALL($AB$4:$AB$1137,AJ39),1),$AU$4:$AU$83&amp;$AV$4:$AV$83,0),1),"")</f>
        <v>Team 2C</v>
      </c>
      <c r="AO39" s="187" t="str">
        <f>IF(AND(ISNUMBER(Fixture!H42),ISNUMBER(Fixture!J42)),"YES","")</f>
        <v/>
      </c>
      <c r="AP39" s="187" t="str">
        <f>IF(AO39="YES",IF(Fixture!H42&gt;Fixture!J42,HWin,IF(Fixture!H42=Fixture!J42,IF(Fixture!H42&gt;0,HDrawScore,HDraw),HLose)),"")</f>
        <v/>
      </c>
      <c r="AQ39" s="188" t="str">
        <f>IF(AO39="YES",IF(Fixture!H42&lt;Fixture!J42,AWin,IF(Fixture!H42=Fixture!J42,IF(Fixture!H42&gt;0,ADrawScore,ADraw),ALose)),"")</f>
        <v/>
      </c>
      <c r="AR39" s="187" t="str">
        <f>IF(AO39="YES",IF(Fixture!H42&gt;Fixture!J42,"W",IF(Fixture!H42=Fixture!J42,IF(Fixture!H42&gt;0,"D","D"),"L")),"")</f>
        <v/>
      </c>
      <c r="AS39" s="187" t="str">
        <f>IF(AO39="YES",IF(Fixture!H42&lt;Fixture!J42,"W",IF(Fixture!H42=Fixture!J42,IF(Fixture!H42&gt;0,"D","D"),"L")),"")</f>
        <v/>
      </c>
      <c r="AU39" s="192" t="str">
        <f>IF(ISNUMBER(AV39),Settings!$C$32,"")</f>
        <v/>
      </c>
      <c r="AV39" s="193" t="str">
        <f>Settings!Q13</f>
        <v/>
      </c>
      <c r="AW39" s="192" t="str">
        <f>IF(Settings!R13=0,"",Settings!R13)</f>
        <v/>
      </c>
      <c r="AX39" s="194" t="str">
        <f>IF(Settings!S13=0,"",Settings!S13)</f>
        <v/>
      </c>
      <c r="BO39" s="21"/>
      <c r="BP39" s="103"/>
      <c r="BQ39" s="103"/>
      <c r="BR39" s="103"/>
      <c r="BS39" s="103"/>
      <c r="BT39" s="103"/>
      <c r="BU39" s="103"/>
      <c r="BV39" s="103"/>
      <c r="BW39" s="103"/>
      <c r="BX39" s="103"/>
      <c r="BY39" s="103"/>
      <c r="BZ39" s="100"/>
      <c r="CA39" s="103"/>
      <c r="CB39" s="29"/>
      <c r="CC39" s="29"/>
      <c r="CD39" s="29"/>
      <c r="CE39" s="29"/>
      <c r="CF39" s="29"/>
      <c r="CG39" s="150"/>
    </row>
    <row r="40" spans="2:85" x14ac:dyDescent="0.25">
      <c r="B40" s="187" t="str">
        <f t="shared" si="50"/>
        <v/>
      </c>
      <c r="C40" s="184" t="str">
        <f t="shared" si="51"/>
        <v/>
      </c>
      <c r="D40" s="195" t="str">
        <f t="shared" si="52"/>
        <v/>
      </c>
      <c r="E40" s="184" t="str">
        <f t="shared" si="52"/>
        <v/>
      </c>
      <c r="F40" s="195" t="str">
        <f t="shared" si="52"/>
        <v/>
      </c>
      <c r="G40" s="184" t="str">
        <f t="shared" si="52"/>
        <v/>
      </c>
      <c r="H40" s="195" t="str">
        <f t="shared" si="52"/>
        <v/>
      </c>
      <c r="I40" s="184" t="str">
        <f t="shared" si="52"/>
        <v/>
      </c>
      <c r="J40" s="195" t="str">
        <f t="shared" si="52"/>
        <v/>
      </c>
      <c r="K40" s="184" t="str">
        <f t="shared" si="52"/>
        <v/>
      </c>
      <c r="L40" s="195" t="str">
        <f t="shared" si="52"/>
        <v/>
      </c>
      <c r="T40" s="339" t="str">
        <f t="array" ref="T40">IFERROR(SMALL(IF(Fixture!$F$7:$F$1141=chosenGroup,ROW(Fixture!$A$7:$A$1141),FALSE),ROW(A37)),"")</f>
        <v/>
      </c>
      <c r="V40" s="186" t="str">
        <f t="shared" si="48"/>
        <v/>
      </c>
      <c r="W40" s="187" t="str">
        <f t="shared" si="49"/>
        <v/>
      </c>
      <c r="X40" s="187" t="str">
        <f t="shared" si="45"/>
        <v/>
      </c>
      <c r="Y40" s="187" t="str">
        <f t="shared" si="46"/>
        <v/>
      </c>
      <c r="Z40" s="188" t="str">
        <f t="shared" si="47"/>
        <v/>
      </c>
      <c r="AB40" s="186">
        <f t="shared" si="7"/>
        <v>37</v>
      </c>
      <c r="AC40" s="187">
        <f t="shared" si="8"/>
        <v>4</v>
      </c>
      <c r="AD40" s="187">
        <f t="shared" si="40"/>
        <v>7</v>
      </c>
      <c r="AE40" s="187">
        <f t="shared" si="3"/>
        <v>1</v>
      </c>
      <c r="AF40" s="187" t="str">
        <f t="shared" si="4"/>
        <v>Group D</v>
      </c>
      <c r="AG40" s="187">
        <f t="array" ref="AG40">IFERROR(INDEX($Y$4:$Y$1090, MATCH(AC40&amp;AE40&amp;AF40,$V$4:$V$1090&amp;$W$4:$W$1090&amp;$X$4:$X$1090,0),1),"")</f>
        <v>4</v>
      </c>
      <c r="AH40" s="188">
        <f t="array" ref="AH40">IFERROR(INDEX($Z$4:$Z$1090, MATCH(AC40&amp;AE40&amp;AF40,$V$4:$V$1090&amp;$W$4:$W$1090&amp;$X$4:$X$1090,0),1),"")</f>
        <v>1</v>
      </c>
      <c r="AJ40" s="186">
        <f t="shared" si="11"/>
        <v>37</v>
      </c>
      <c r="AK40" s="187">
        <f t="array" ref="AK40">IFERROR(INDEX($AC$4:$AC$1137,SMALL($AB$4:$AB$1137,AJ40),1),"")</f>
        <v>4</v>
      </c>
      <c r="AL40" s="187" t="str">
        <f t="array" ref="AL40">IFERROR(INDEX($AF$4:$AF$1137,SMALL($AB$4:$AB$1137,AJ40),1),"")</f>
        <v>Group D</v>
      </c>
      <c r="AM40" s="187" t="str">
        <f t="array" ref="AM40">IFERROR(INDEX($AW$4:$AW$83,MATCH(AL40&amp;INDEX($AG$4:$AG$1137,SMALL($AB$4:$AB$1137,AJ40),1),$AU$4:$AU$83&amp;$AV$4:$AV$83,0),1),"")</f>
        <v>Team 4D</v>
      </c>
      <c r="AN40" s="187" t="str">
        <f t="array" ref="AN40">IFERROR(INDEX($AW$4:$AW$83,MATCH(AL40&amp;INDEX($AH$4:$AH$1137,SMALL($AB$4:$AB$1137,AJ40),1),$AU$4:$AU$83&amp;$AV$4:$AV$83,0),1),"")</f>
        <v>Team 1D</v>
      </c>
      <c r="AO40" s="187" t="str">
        <f>IF(AND(ISNUMBER(Fixture!H43),ISNUMBER(Fixture!J43)),"YES","")</f>
        <v/>
      </c>
      <c r="AP40" s="187" t="str">
        <f>IF(AO40="YES",IF(Fixture!H43&gt;Fixture!J43,HWin,IF(Fixture!H43=Fixture!J43,IF(Fixture!H43&gt;0,HDrawScore,HDraw),HLose)),"")</f>
        <v/>
      </c>
      <c r="AQ40" s="188" t="str">
        <f>IF(AO40="YES",IF(Fixture!H43&lt;Fixture!J43,AWin,IF(Fixture!H43=Fixture!J43,IF(Fixture!H43&gt;0,ADrawScore,ADraw),ALose)),"")</f>
        <v/>
      </c>
      <c r="AR40" s="187" t="str">
        <f>IF(AO40="YES",IF(Fixture!H43&gt;Fixture!J43,"W",IF(Fixture!H43=Fixture!J43,IF(Fixture!H43&gt;0,"D","D"),"L")),"")</f>
        <v/>
      </c>
      <c r="AS40" s="187" t="str">
        <f>IF(AO40="YES",IF(Fixture!H43&lt;Fixture!J43,"W",IF(Fixture!H43=Fixture!J43,IF(Fixture!H43&gt;0,"D","D"),"L")),"")</f>
        <v/>
      </c>
      <c r="AU40" s="192" t="str">
        <f>IF(ISNUMBER(AV40),Settings!$C$32,"")</f>
        <v/>
      </c>
      <c r="AV40" s="193" t="str">
        <f>Settings!Q14</f>
        <v/>
      </c>
      <c r="AW40" s="192" t="str">
        <f>IF(Settings!R14=0,"",Settings!R14)</f>
        <v/>
      </c>
      <c r="AX40" s="194" t="str">
        <f>IF(Settings!S14=0,"",Settings!S14)</f>
        <v/>
      </c>
      <c r="BO40" s="21"/>
      <c r="BP40" s="103"/>
      <c r="BQ40" s="103"/>
      <c r="BR40" s="103"/>
      <c r="BS40" s="103"/>
      <c r="BT40" s="103"/>
      <c r="BU40" s="100"/>
      <c r="BV40" s="103"/>
      <c r="BW40" s="103"/>
      <c r="BX40" s="103"/>
      <c r="BY40" s="103"/>
      <c r="BZ40" s="100"/>
      <c r="CA40" s="103"/>
      <c r="CB40" s="29"/>
      <c r="CC40" s="29"/>
      <c r="CD40" s="29"/>
      <c r="CE40" s="29"/>
      <c r="CF40" s="29"/>
      <c r="CG40" s="150"/>
    </row>
    <row r="41" spans="2:85" x14ac:dyDescent="0.25">
      <c r="B41" s="187" t="str">
        <f t="shared" si="50"/>
        <v/>
      </c>
      <c r="C41" s="184" t="str">
        <f t="shared" si="51"/>
        <v/>
      </c>
      <c r="D41" s="195" t="str">
        <f t="shared" si="52"/>
        <v/>
      </c>
      <c r="E41" s="184" t="str">
        <f t="shared" si="52"/>
        <v/>
      </c>
      <c r="F41" s="195" t="str">
        <f t="shared" si="52"/>
        <v/>
      </c>
      <c r="G41" s="184" t="str">
        <f t="shared" si="52"/>
        <v/>
      </c>
      <c r="H41" s="195" t="str">
        <f t="shared" si="52"/>
        <v/>
      </c>
      <c r="I41" s="184" t="str">
        <f t="shared" si="52"/>
        <v/>
      </c>
      <c r="J41" s="195" t="str">
        <f t="shared" si="52"/>
        <v/>
      </c>
      <c r="K41" s="184" t="str">
        <f t="shared" si="52"/>
        <v/>
      </c>
      <c r="L41" s="195" t="str">
        <f t="shared" si="52"/>
        <v/>
      </c>
      <c r="T41" s="339" t="str">
        <f t="array" ref="T41">IFERROR(SMALL(IF(Fixture!$F$7:$F$1141=chosenGroup,ROW(Fixture!$A$7:$A$1141),FALSE),ROW(A38)),"")</f>
        <v/>
      </c>
      <c r="V41" s="186" t="str">
        <f t="shared" si="48"/>
        <v/>
      </c>
      <c r="W41" s="187" t="str">
        <f t="shared" si="49"/>
        <v/>
      </c>
      <c r="X41" s="187" t="str">
        <f t="shared" si="45"/>
        <v/>
      </c>
      <c r="Y41" s="187" t="str">
        <f t="shared" si="46"/>
        <v/>
      </c>
      <c r="Z41" s="188" t="str">
        <f t="shared" si="47"/>
        <v/>
      </c>
      <c r="AB41" s="186">
        <f t="shared" si="7"/>
        <v>38</v>
      </c>
      <c r="AC41" s="187">
        <f t="shared" si="8"/>
        <v>4</v>
      </c>
      <c r="AD41" s="187">
        <f t="shared" si="40"/>
        <v>8</v>
      </c>
      <c r="AE41" s="187">
        <f t="shared" si="3"/>
        <v>2</v>
      </c>
      <c r="AF41" s="187" t="str">
        <f t="shared" si="4"/>
        <v>Group D</v>
      </c>
      <c r="AG41" s="187">
        <f t="array" ref="AG41">IFERROR(INDEX($Y$4:$Y$1090, MATCH(AC41&amp;AE41&amp;AF41,$V$4:$V$1090&amp;$W$4:$W$1090&amp;$X$4:$X$1090,0),1),"")</f>
        <v>3</v>
      </c>
      <c r="AH41" s="188">
        <f t="array" ref="AH41">IFERROR(INDEX($Z$4:$Z$1090, MATCH(AC41&amp;AE41&amp;AF41,$V$4:$V$1090&amp;$W$4:$W$1090&amp;$X$4:$X$1090,0),1),"")</f>
        <v>2</v>
      </c>
      <c r="AJ41" s="186">
        <f t="shared" si="11"/>
        <v>38</v>
      </c>
      <c r="AK41" s="187">
        <f t="array" ref="AK41">IFERROR(INDEX($AC$4:$AC$1137,SMALL($AB$4:$AB$1137,AJ41),1),"")</f>
        <v>4</v>
      </c>
      <c r="AL41" s="187" t="str">
        <f t="array" ref="AL41">IFERROR(INDEX($AF$4:$AF$1137,SMALL($AB$4:$AB$1137,AJ41),1),"")</f>
        <v>Group D</v>
      </c>
      <c r="AM41" s="187" t="str">
        <f t="array" ref="AM41">IFERROR(INDEX($AW$4:$AW$83,MATCH(AL41&amp;INDEX($AG$4:$AG$1137,SMALL($AB$4:$AB$1137,AJ41),1),$AU$4:$AU$83&amp;$AV$4:$AV$83,0),1),"")</f>
        <v>Team 3D</v>
      </c>
      <c r="AN41" s="187" t="str">
        <f t="array" ref="AN41">IFERROR(INDEX($AW$4:$AW$83,MATCH(AL41&amp;INDEX($AH$4:$AH$1137,SMALL($AB$4:$AB$1137,AJ41),1),$AU$4:$AU$83&amp;$AV$4:$AV$83,0),1),"")</f>
        <v>Team 2D</v>
      </c>
      <c r="AO41" s="187" t="str">
        <f>IF(AND(ISNUMBER(Fixture!H44),ISNUMBER(Fixture!J44)),"YES","")</f>
        <v/>
      </c>
      <c r="AP41" s="187" t="str">
        <f>IF(AO41="YES",IF(Fixture!H44&gt;Fixture!J44,HWin,IF(Fixture!H44=Fixture!J44,IF(Fixture!H44&gt;0,HDrawScore,HDraw),HLose)),"")</f>
        <v/>
      </c>
      <c r="AQ41" s="188" t="str">
        <f>IF(AO41="YES",IF(Fixture!H44&lt;Fixture!J44,AWin,IF(Fixture!H44=Fixture!J44,IF(Fixture!H44&gt;0,ADrawScore,ADraw),ALose)),"")</f>
        <v/>
      </c>
      <c r="AR41" s="187" t="str">
        <f>IF(AO41="YES",IF(Fixture!H44&gt;Fixture!J44,"W",IF(Fixture!H44=Fixture!J44,IF(Fixture!H44&gt;0,"D","D"),"L")),"")</f>
        <v/>
      </c>
      <c r="AS41" s="187" t="str">
        <f>IF(AO41="YES",IF(Fixture!H44&lt;Fixture!J44,"W",IF(Fixture!H44=Fixture!J44,IF(Fixture!H44&gt;0,"D","D"),"L")),"")</f>
        <v/>
      </c>
      <c r="AU41" s="192" t="str">
        <f>IF(ISNUMBER(AV41),Settings!$C$32,"")</f>
        <v/>
      </c>
      <c r="AV41" s="193" t="str">
        <f>Settings!Q15</f>
        <v/>
      </c>
      <c r="AW41" s="192" t="str">
        <f>IF(Settings!R15=0,"",Settings!R15)</f>
        <v/>
      </c>
      <c r="AX41" s="194" t="str">
        <f>IF(Settings!S15=0,"",Settings!S15)</f>
        <v/>
      </c>
      <c r="BO41" s="21"/>
      <c r="BP41" s="103"/>
      <c r="BQ41" s="103"/>
      <c r="BR41" s="103"/>
      <c r="BS41" s="103"/>
      <c r="BT41" s="103"/>
      <c r="BU41" s="103"/>
      <c r="BV41" s="103"/>
      <c r="BW41" s="103"/>
      <c r="BX41" s="103"/>
      <c r="BY41" s="103"/>
      <c r="BZ41" s="103"/>
      <c r="CA41" s="103"/>
      <c r="CB41" s="29"/>
      <c r="CC41" s="29"/>
      <c r="CD41" s="29"/>
      <c r="CE41" s="29"/>
      <c r="CF41" s="29"/>
      <c r="CG41" s="150"/>
    </row>
    <row r="42" spans="2:85" x14ac:dyDescent="0.25">
      <c r="B42" s="187" t="str">
        <f t="shared" si="50"/>
        <v/>
      </c>
      <c r="C42" s="184" t="str">
        <f t="shared" si="51"/>
        <v/>
      </c>
      <c r="D42" s="195" t="str">
        <f t="shared" si="52"/>
        <v/>
      </c>
      <c r="E42" s="184" t="str">
        <f t="shared" si="52"/>
        <v/>
      </c>
      <c r="F42" s="195" t="str">
        <f t="shared" si="52"/>
        <v/>
      </c>
      <c r="G42" s="184" t="str">
        <f t="shared" si="52"/>
        <v/>
      </c>
      <c r="H42" s="195" t="str">
        <f t="shared" si="52"/>
        <v/>
      </c>
      <c r="I42" s="184" t="str">
        <f t="shared" si="52"/>
        <v/>
      </c>
      <c r="J42" s="195" t="str">
        <f t="shared" si="52"/>
        <v/>
      </c>
      <c r="K42" s="184" t="str">
        <f t="shared" si="52"/>
        <v/>
      </c>
      <c r="L42" s="195" t="str">
        <f t="shared" si="52"/>
        <v/>
      </c>
      <c r="T42" s="339" t="str">
        <f t="array" ref="T42">IFERROR(SMALL(IF(Fixture!$F$7:$F$1141=chosenGroup,ROW(Fixture!$A$7:$A$1141),FALSE),ROW(A39)),"")</f>
        <v/>
      </c>
      <c r="V42" s="186" t="str">
        <f t="shared" si="48"/>
        <v/>
      </c>
      <c r="W42" s="187" t="str">
        <f t="shared" si="49"/>
        <v/>
      </c>
      <c r="X42" s="187" t="str">
        <f t="shared" si="45"/>
        <v/>
      </c>
      <c r="Y42" s="187" t="str">
        <f t="shared" si="46"/>
        <v/>
      </c>
      <c r="Z42" s="188" t="str">
        <f t="shared" si="47"/>
        <v/>
      </c>
      <c r="AB42" s="186">
        <f t="shared" si="7"/>
        <v>39</v>
      </c>
      <c r="AC42" s="187">
        <f t="shared" si="8"/>
        <v>4</v>
      </c>
      <c r="AD42" s="187">
        <f t="shared" si="40"/>
        <v>9</v>
      </c>
      <c r="AE42" s="187" t="str">
        <f t="shared" si="3"/>
        <v/>
      </c>
      <c r="AF42" s="187" t="str">
        <f t="shared" si="4"/>
        <v/>
      </c>
      <c r="AG42" s="187" t="str">
        <f t="array" ref="AG42">IFERROR(INDEX($Y$4:$Y$1090, MATCH(AC42&amp;AE42&amp;AF42,$V$4:$V$1090&amp;$W$4:$W$1090&amp;$X$4:$X$1090,0),1),"")</f>
        <v/>
      </c>
      <c r="AH42" s="188" t="str">
        <f t="array" ref="AH42">IFERROR(INDEX($Z$4:$Z$1090, MATCH(AC42&amp;AE42&amp;AF42,$V$4:$V$1090&amp;$W$4:$W$1090&amp;$X$4:$X$1090,0),1),"")</f>
        <v/>
      </c>
      <c r="AJ42" s="186">
        <f t="shared" si="11"/>
        <v>39</v>
      </c>
      <c r="AK42" s="187">
        <f t="array" ref="AK42">IFERROR(INDEX($AC$4:$AC$1137,SMALL($AB$4:$AB$1137,AJ42),1),"")</f>
        <v>4</v>
      </c>
      <c r="AL42" s="187" t="str">
        <f t="array" ref="AL42">IFERROR(INDEX($AF$4:$AF$1137,SMALL($AB$4:$AB$1137,AJ42),1),"")</f>
        <v/>
      </c>
      <c r="AM42" s="187" t="str">
        <f t="array" ref="AM42">IFERROR(INDEX($AW$4:$AW$83,MATCH(AL42&amp;INDEX($AG$4:$AG$1137,SMALL($AB$4:$AB$1137,AJ42),1),$AU$4:$AU$83&amp;$AV$4:$AV$83,0),1),"")</f>
        <v/>
      </c>
      <c r="AN42" s="187" t="str">
        <f t="array" ref="AN42">IFERROR(INDEX($AW$4:$AW$83,MATCH(AL42&amp;INDEX($AH$4:$AH$1137,SMALL($AB$4:$AB$1137,AJ42),1),$AU$4:$AU$83&amp;$AV$4:$AV$83,0),1),"")</f>
        <v/>
      </c>
      <c r="AO42" s="187" t="str">
        <f>IF(AND(ISNUMBER(Fixture!H45),ISNUMBER(Fixture!J45)),"YES","")</f>
        <v/>
      </c>
      <c r="AP42" s="187" t="str">
        <f>IF(AO42="YES",IF(Fixture!H45&gt;Fixture!J45,HWin,IF(Fixture!H45=Fixture!J45,IF(Fixture!H45&gt;0,HDrawScore,HDraw),HLose)),"")</f>
        <v/>
      </c>
      <c r="AQ42" s="188" t="str">
        <f>IF(AO42="YES",IF(Fixture!H45&lt;Fixture!J45,AWin,IF(Fixture!H45=Fixture!J45,IF(Fixture!H45&gt;0,ADrawScore,ADraw),ALose)),"")</f>
        <v/>
      </c>
      <c r="AR42" s="187" t="str">
        <f>IF(AO42="YES",IF(Fixture!H45&gt;Fixture!J45,"W",IF(Fixture!H45=Fixture!J45,IF(Fixture!H45&gt;0,"D","D"),"L")),"")</f>
        <v/>
      </c>
      <c r="AS42" s="187" t="str">
        <f>IF(AO42="YES",IF(Fixture!H45&lt;Fixture!J45,"W",IF(Fixture!H45=Fixture!J45,IF(Fixture!H45&gt;0,"D","D"),"L")),"")</f>
        <v/>
      </c>
      <c r="AU42" s="192" t="str">
        <f>IF(ISNUMBER(AV42),Settings!$C$32,"")</f>
        <v/>
      </c>
      <c r="AV42" s="193" t="str">
        <f>Settings!Q16</f>
        <v/>
      </c>
      <c r="AW42" s="192" t="str">
        <f>IF(Settings!R16=0,"",Settings!R16)</f>
        <v/>
      </c>
      <c r="AX42" s="194" t="str">
        <f>IF(Settings!S16=0,"",Settings!S16)</f>
        <v/>
      </c>
      <c r="BO42" s="21"/>
      <c r="BP42" s="103"/>
      <c r="BQ42" s="103"/>
      <c r="BR42" s="103"/>
      <c r="BS42" s="103"/>
      <c r="BT42" s="103"/>
      <c r="BU42" s="100"/>
      <c r="BV42" s="103"/>
      <c r="BW42" s="103"/>
      <c r="BX42" s="103"/>
      <c r="BY42" s="103"/>
      <c r="BZ42" s="103"/>
      <c r="CA42" s="103"/>
      <c r="CB42" s="29"/>
      <c r="CC42" s="29"/>
      <c r="CD42" s="29"/>
      <c r="CE42" s="29"/>
      <c r="CF42" s="29"/>
      <c r="CG42" s="150"/>
    </row>
    <row r="43" spans="2:85" x14ac:dyDescent="0.25">
      <c r="B43" s="187" t="str">
        <f t="shared" si="50"/>
        <v/>
      </c>
      <c r="C43" s="184" t="str">
        <f t="shared" si="51"/>
        <v/>
      </c>
      <c r="D43" s="195" t="str">
        <f t="shared" si="52"/>
        <v/>
      </c>
      <c r="E43" s="184" t="str">
        <f t="shared" si="52"/>
        <v/>
      </c>
      <c r="F43" s="195" t="str">
        <f t="shared" si="52"/>
        <v/>
      </c>
      <c r="G43" s="184" t="str">
        <f t="shared" si="52"/>
        <v/>
      </c>
      <c r="H43" s="195" t="str">
        <f t="shared" si="52"/>
        <v/>
      </c>
      <c r="I43" s="184" t="str">
        <f t="shared" si="52"/>
        <v/>
      </c>
      <c r="J43" s="195" t="str">
        <f t="shared" si="52"/>
        <v/>
      </c>
      <c r="K43" s="184" t="str">
        <f t="shared" si="52"/>
        <v/>
      </c>
      <c r="L43" s="195" t="str">
        <f t="shared" si="52"/>
        <v/>
      </c>
      <c r="T43" s="339" t="str">
        <f t="array" ref="T43">IFERROR(SMALL(IF(Fixture!$F$7:$F$1141=chosenGroup,ROW(Fixture!$A$7:$A$1141),FALSE),ROW(A40)),"")</f>
        <v/>
      </c>
      <c r="V43" s="186" t="str">
        <f t="shared" si="48"/>
        <v/>
      </c>
      <c r="W43" s="187" t="str">
        <f t="shared" si="49"/>
        <v/>
      </c>
      <c r="X43" s="187" t="str">
        <f t="shared" si="45"/>
        <v/>
      </c>
      <c r="Y43" s="187" t="str">
        <f t="shared" si="46"/>
        <v/>
      </c>
      <c r="Z43" s="188" t="str">
        <f t="shared" si="47"/>
        <v/>
      </c>
      <c r="AB43" s="186">
        <f t="shared" si="7"/>
        <v>40</v>
      </c>
      <c r="AC43" s="187">
        <f t="shared" si="8"/>
        <v>4</v>
      </c>
      <c r="AD43" s="187">
        <f t="shared" si="40"/>
        <v>10</v>
      </c>
      <c r="AE43" s="187" t="str">
        <f t="shared" si="3"/>
        <v/>
      </c>
      <c r="AF43" s="187" t="str">
        <f t="shared" si="4"/>
        <v/>
      </c>
      <c r="AG43" s="187" t="str">
        <f t="array" ref="AG43">IFERROR(INDEX($Y$4:$Y$1090, MATCH(AC43&amp;AE43&amp;AF43,$V$4:$V$1090&amp;$W$4:$W$1090&amp;$X$4:$X$1090,0),1),"")</f>
        <v/>
      </c>
      <c r="AH43" s="188" t="str">
        <f t="array" ref="AH43">IFERROR(INDEX($Z$4:$Z$1090, MATCH(AC43&amp;AE43&amp;AF43,$V$4:$V$1090&amp;$W$4:$W$1090&amp;$X$4:$X$1090,0),1),"")</f>
        <v/>
      </c>
      <c r="AJ43" s="186">
        <f t="shared" si="11"/>
        <v>40</v>
      </c>
      <c r="AK43" s="187">
        <f t="array" ref="AK43">IFERROR(INDEX($AC$4:$AC$1137,SMALL($AB$4:$AB$1137,AJ43),1),"")</f>
        <v>4</v>
      </c>
      <c r="AL43" s="187" t="str">
        <f t="array" ref="AL43">IFERROR(INDEX($AF$4:$AF$1137,SMALL($AB$4:$AB$1137,AJ43),1),"")</f>
        <v/>
      </c>
      <c r="AM43" s="187" t="str">
        <f t="array" ref="AM43">IFERROR(INDEX($AW$4:$AW$83,MATCH(AL43&amp;INDEX($AG$4:$AG$1137,SMALL($AB$4:$AB$1137,AJ43),1),$AU$4:$AU$83&amp;$AV$4:$AV$83,0),1),"")</f>
        <v/>
      </c>
      <c r="AN43" s="187" t="str">
        <f t="array" ref="AN43">IFERROR(INDEX($AW$4:$AW$83,MATCH(AL43&amp;INDEX($AH$4:$AH$1137,SMALL($AB$4:$AB$1137,AJ43),1),$AU$4:$AU$83&amp;$AV$4:$AV$83,0),1),"")</f>
        <v/>
      </c>
      <c r="AO43" s="187" t="str">
        <f>IF(AND(ISNUMBER(Fixture!H46),ISNUMBER(Fixture!J46)),"YES","")</f>
        <v/>
      </c>
      <c r="AP43" s="187" t="str">
        <f>IF(AO43="YES",IF(Fixture!H46&gt;Fixture!J46,HWin,IF(Fixture!H46=Fixture!J46,IF(Fixture!H46&gt;0,HDrawScore,HDraw),HLose)),"")</f>
        <v/>
      </c>
      <c r="AQ43" s="188" t="str">
        <f>IF(AO43="YES",IF(Fixture!H46&lt;Fixture!J46,AWin,IF(Fixture!H46=Fixture!J46,IF(Fixture!H46&gt;0,ADrawScore,ADraw),ALose)),"")</f>
        <v/>
      </c>
      <c r="AR43" s="187" t="str">
        <f>IF(AO43="YES",IF(Fixture!H46&gt;Fixture!J46,"W",IF(Fixture!H46=Fixture!J46,IF(Fixture!H46&gt;0,"D","D"),"L")),"")</f>
        <v/>
      </c>
      <c r="AS43" s="187" t="str">
        <f>IF(AO43="YES",IF(Fixture!H46&lt;Fixture!J46,"W",IF(Fixture!H46=Fixture!J46,IF(Fixture!H46&gt;0,"D","D"),"L")),"")</f>
        <v/>
      </c>
      <c r="AU43" s="192" t="str">
        <f>IF(ISNUMBER(AV43),Settings!$C$32,"")</f>
        <v/>
      </c>
      <c r="AV43" s="193" t="str">
        <f>Settings!Q17</f>
        <v/>
      </c>
      <c r="AW43" s="192" t="str">
        <f>IF(Settings!R17=0,"",Settings!R17)</f>
        <v/>
      </c>
      <c r="AX43" s="194" t="str">
        <f>IF(Settings!S17=0,"",Settings!S17)</f>
        <v/>
      </c>
      <c r="BO43" s="21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29"/>
      <c r="CC43" s="29"/>
      <c r="CD43" s="29"/>
      <c r="CE43" s="29"/>
      <c r="CF43" s="29"/>
      <c r="CG43" s="150"/>
    </row>
    <row r="44" spans="2:85" x14ac:dyDescent="0.25">
      <c r="B44" s="187" t="str">
        <f t="shared" si="50"/>
        <v/>
      </c>
      <c r="C44" s="184" t="str">
        <f t="shared" si="51"/>
        <v/>
      </c>
      <c r="D44" s="195" t="str">
        <f t="shared" si="52"/>
        <v/>
      </c>
      <c r="E44" s="184" t="str">
        <f t="shared" si="52"/>
        <v/>
      </c>
      <c r="F44" s="195" t="str">
        <f t="shared" si="52"/>
        <v/>
      </c>
      <c r="G44" s="184" t="str">
        <f t="shared" si="52"/>
        <v/>
      </c>
      <c r="H44" s="195" t="str">
        <f t="shared" si="52"/>
        <v/>
      </c>
      <c r="I44" s="184" t="str">
        <f t="shared" si="52"/>
        <v/>
      </c>
      <c r="J44" s="195" t="str">
        <f t="shared" si="52"/>
        <v/>
      </c>
      <c r="K44" s="184" t="str">
        <f t="shared" si="52"/>
        <v/>
      </c>
      <c r="L44" s="195" t="str">
        <f t="shared" si="52"/>
        <v/>
      </c>
      <c r="T44" s="339" t="str">
        <f t="array" ref="T44">IFERROR(SMALL(IF(Fixture!$F$7:$F$1141=chosenGroup,ROW(Fixture!$A$7:$A$1141),FALSE),ROW(A41)),"")</f>
        <v/>
      </c>
      <c r="V44" s="186" t="str">
        <f t="shared" si="48"/>
        <v/>
      </c>
      <c r="W44" s="187" t="str">
        <f t="shared" si="49"/>
        <v/>
      </c>
      <c r="X44" s="187" t="str">
        <f t="shared" si="45"/>
        <v/>
      </c>
      <c r="Y44" s="187" t="str">
        <f t="shared" si="46"/>
        <v/>
      </c>
      <c r="Z44" s="188" t="str">
        <f t="shared" si="47"/>
        <v/>
      </c>
      <c r="AB44" s="186">
        <f t="shared" si="7"/>
        <v>41</v>
      </c>
      <c r="AC44" s="187">
        <f t="shared" si="8"/>
        <v>5</v>
      </c>
      <c r="AD44" s="187">
        <f t="shared" si="40"/>
        <v>1</v>
      </c>
      <c r="AE44" s="187">
        <f t="shared" si="3"/>
        <v>1</v>
      </c>
      <c r="AF44" s="187" t="str">
        <f t="shared" si="4"/>
        <v>Group A</v>
      </c>
      <c r="AG44" s="187">
        <f t="array" ref="AG44">IFERROR(INDEX($Y$4:$Y$1090, MATCH(AC44&amp;AE44&amp;AF44,$V$4:$V$1090&amp;$W$4:$W$1090&amp;$X$4:$X$1090,0),1),"")</f>
        <v>3</v>
      </c>
      <c r="AH44" s="188">
        <f t="array" ref="AH44">IFERROR(INDEX($Z$4:$Z$1090, MATCH(AC44&amp;AE44&amp;AF44,$V$4:$V$1090&amp;$W$4:$W$1090&amp;$X$4:$X$1090,0),1),"")</f>
        <v>1</v>
      </c>
      <c r="AJ44" s="186">
        <f t="shared" si="11"/>
        <v>41</v>
      </c>
      <c r="AK44" s="187">
        <f t="array" ref="AK44">IFERROR(INDEX($AC$4:$AC$1137,SMALL($AB$4:$AB$1137,AJ44),1),"")</f>
        <v>5</v>
      </c>
      <c r="AL44" s="187" t="str">
        <f t="array" ref="AL44">IFERROR(INDEX($AF$4:$AF$1137,SMALL($AB$4:$AB$1137,AJ44),1),"")</f>
        <v>Group A</v>
      </c>
      <c r="AM44" s="187" t="str">
        <f t="array" ref="AM44">IFERROR(INDEX($AW$4:$AW$83,MATCH(AL44&amp;INDEX($AG$4:$AG$1137,SMALL($AB$4:$AB$1137,AJ44),1),$AU$4:$AU$83&amp;$AV$4:$AV$83,0),1),"")</f>
        <v>Team 3A</v>
      </c>
      <c r="AN44" s="187" t="str">
        <f t="array" ref="AN44">IFERROR(INDEX($AW$4:$AW$83,MATCH(AL44&amp;INDEX($AH$4:$AH$1137,SMALL($AB$4:$AB$1137,AJ44),1),$AU$4:$AU$83&amp;$AV$4:$AV$83,0),1),"")</f>
        <v>Team 1A</v>
      </c>
      <c r="AO44" s="187" t="str">
        <f>IF(AND(ISNUMBER(Fixture!H47),ISNUMBER(Fixture!J47)),"YES","")</f>
        <v/>
      </c>
      <c r="AP44" s="187" t="str">
        <f>IF(AO44="YES",IF(Fixture!H47&gt;Fixture!J47,HWin,IF(Fixture!H47=Fixture!J47,IF(Fixture!H47&gt;0,HDrawScore,HDraw),HLose)),"")</f>
        <v/>
      </c>
      <c r="AQ44" s="188" t="str">
        <f>IF(AO44="YES",IF(Fixture!H47&lt;Fixture!J47,AWin,IF(Fixture!H47=Fixture!J47,IF(Fixture!H47&gt;0,ADrawScore,ADraw),ALose)),"")</f>
        <v/>
      </c>
      <c r="AR44" s="187" t="str">
        <f>IF(AO44="YES",IF(Fixture!H47&gt;Fixture!J47,"W",IF(Fixture!H47=Fixture!J47,IF(Fixture!H47&gt;0,"D","D"),"L")),"")</f>
        <v/>
      </c>
      <c r="AS44" s="187" t="str">
        <f>IF(AO44="YES",IF(Fixture!H47&lt;Fixture!J47,"W",IF(Fixture!H47=Fixture!J47,IF(Fixture!H47&gt;0,"D","D"),"L")),"")</f>
        <v/>
      </c>
      <c r="AU44" s="192" t="str">
        <f>IF(ISNUMBER(AV44),Settings!$C$33,"")</f>
        <v/>
      </c>
      <c r="AV44" s="193" t="str">
        <f>Settings!T8</f>
        <v/>
      </c>
      <c r="AW44" s="192" t="str">
        <f>IF(Settings!U8=0,"",Settings!U8)</f>
        <v/>
      </c>
      <c r="AX44" s="194" t="str">
        <f>IF(Settings!V8=0,"",Settings!V8)</f>
        <v/>
      </c>
      <c r="BO44" s="21"/>
      <c r="BP44" s="103"/>
      <c r="BQ44" s="103"/>
      <c r="BR44" s="103"/>
      <c r="BS44" s="103"/>
      <c r="BT44" s="103"/>
      <c r="BU44" s="103"/>
      <c r="BV44" s="161" t="str">
        <f>FixtureCalc!$BK$8</f>
        <v>Team 4A</v>
      </c>
      <c r="BW44" s="154"/>
      <c r="BX44" s="100" t="s">
        <v>9</v>
      </c>
      <c r="BY44" s="155"/>
      <c r="BZ44" s="161" t="str">
        <f>FixtureCalc!$BK$10</f>
        <v>Team B4</v>
      </c>
      <c r="CA44" s="103"/>
      <c r="CB44" s="29"/>
      <c r="CC44" s="29"/>
      <c r="CD44" s="29"/>
      <c r="CE44" s="29"/>
      <c r="CF44" s="29"/>
      <c r="CG44" s="150"/>
    </row>
    <row r="45" spans="2:85" x14ac:dyDescent="0.25">
      <c r="B45" s="187" t="str">
        <f t="shared" si="50"/>
        <v/>
      </c>
      <c r="C45" s="184" t="str">
        <f t="shared" si="51"/>
        <v/>
      </c>
      <c r="D45" s="195" t="str">
        <f t="shared" si="52"/>
        <v/>
      </c>
      <c r="E45" s="184" t="str">
        <f t="shared" si="52"/>
        <v/>
      </c>
      <c r="F45" s="195" t="str">
        <f t="shared" si="52"/>
        <v/>
      </c>
      <c r="G45" s="184" t="str">
        <f t="shared" si="52"/>
        <v/>
      </c>
      <c r="H45" s="195" t="str">
        <f t="shared" si="52"/>
        <v/>
      </c>
      <c r="I45" s="184" t="str">
        <f t="shared" si="52"/>
        <v/>
      </c>
      <c r="J45" s="195" t="str">
        <f t="shared" si="52"/>
        <v/>
      </c>
      <c r="K45" s="184" t="str">
        <f t="shared" si="52"/>
        <v/>
      </c>
      <c r="L45" s="195" t="str">
        <f t="shared" si="52"/>
        <v/>
      </c>
      <c r="T45" s="339" t="str">
        <f t="array" ref="T45">IFERROR(SMALL(IF(Fixture!$F$7:$F$1141=chosenGroup,ROW(Fixture!$A$7:$A$1141),FALSE),ROW(A42)),"")</f>
        <v/>
      </c>
      <c r="V45" s="186" t="str">
        <f t="shared" si="48"/>
        <v/>
      </c>
      <c r="W45" s="187" t="str">
        <f t="shared" si="49"/>
        <v/>
      </c>
      <c r="X45" s="187" t="str">
        <f t="shared" si="45"/>
        <v/>
      </c>
      <c r="Y45" s="187" t="str">
        <f t="shared" si="46"/>
        <v/>
      </c>
      <c r="Z45" s="188" t="str">
        <f t="shared" si="47"/>
        <v/>
      </c>
      <c r="AB45" s="186">
        <f t="shared" si="7"/>
        <v>42</v>
      </c>
      <c r="AC45" s="187">
        <f t="shared" si="8"/>
        <v>5</v>
      </c>
      <c r="AD45" s="187">
        <f t="shared" si="40"/>
        <v>2</v>
      </c>
      <c r="AE45" s="187">
        <f t="shared" si="3"/>
        <v>2</v>
      </c>
      <c r="AF45" s="187" t="str">
        <f t="shared" si="4"/>
        <v>Group A</v>
      </c>
      <c r="AG45" s="187">
        <f t="array" ref="AG45">IFERROR(INDEX($Y$4:$Y$1090, MATCH(AC45&amp;AE45&amp;AF45,$V$4:$V$1090&amp;$W$4:$W$1090&amp;$X$4:$X$1090,0),1),"")</f>
        <v>2</v>
      </c>
      <c r="AH45" s="188">
        <f t="array" ref="AH45">IFERROR(INDEX($Z$4:$Z$1090, MATCH(AC45&amp;AE45&amp;AF45,$V$4:$V$1090&amp;$W$4:$W$1090&amp;$X$4:$X$1090,0),1),"")</f>
        <v>4</v>
      </c>
      <c r="AJ45" s="186">
        <f t="shared" si="11"/>
        <v>42</v>
      </c>
      <c r="AK45" s="187">
        <f t="array" ref="AK45">IFERROR(INDEX($AC$4:$AC$1137,SMALL($AB$4:$AB$1137,AJ45),1),"")</f>
        <v>5</v>
      </c>
      <c r="AL45" s="187" t="str">
        <f t="array" ref="AL45">IFERROR(INDEX($AF$4:$AF$1137,SMALL($AB$4:$AB$1137,AJ45),1),"")</f>
        <v>Group A</v>
      </c>
      <c r="AM45" s="187" t="str">
        <f t="array" ref="AM45">IFERROR(INDEX($AW$4:$AW$83,MATCH(AL45&amp;INDEX($AG$4:$AG$1137,SMALL($AB$4:$AB$1137,AJ45),1),$AU$4:$AU$83&amp;$AV$4:$AV$83,0),1),"")</f>
        <v>Team 2A</v>
      </c>
      <c r="AN45" s="187" t="str">
        <f t="array" ref="AN45">IFERROR(INDEX($AW$4:$AW$83,MATCH(AL45&amp;INDEX($AH$4:$AH$1137,SMALL($AB$4:$AB$1137,AJ45),1),$AU$4:$AU$83&amp;$AV$4:$AV$83,0),1),"")</f>
        <v>Team 4A</v>
      </c>
      <c r="AO45" s="187" t="str">
        <f>IF(AND(ISNUMBER(Fixture!H48),ISNUMBER(Fixture!J48)),"YES","")</f>
        <v/>
      </c>
      <c r="AP45" s="187" t="str">
        <f>IF(AO45="YES",IF(Fixture!H48&gt;Fixture!J48,HWin,IF(Fixture!H48=Fixture!J48,IF(Fixture!H48&gt;0,HDrawScore,HDraw),HLose)),"")</f>
        <v/>
      </c>
      <c r="AQ45" s="188" t="str">
        <f>IF(AO45="YES",IF(Fixture!H48&lt;Fixture!J48,AWin,IF(Fixture!H48=Fixture!J48,IF(Fixture!H48&gt;0,ADrawScore,ADraw),ALose)),"")</f>
        <v/>
      </c>
      <c r="AR45" s="187" t="str">
        <f>IF(AO45="YES",IF(Fixture!H48&gt;Fixture!J48,"W",IF(Fixture!H48=Fixture!J48,IF(Fixture!H48&gt;0,"D","D"),"L")),"")</f>
        <v/>
      </c>
      <c r="AS45" s="187" t="str">
        <f>IF(AO45="YES",IF(Fixture!H48&lt;Fixture!J48,"W",IF(Fixture!H48=Fixture!J48,IF(Fixture!H48&gt;0,"D","D"),"L")),"")</f>
        <v/>
      </c>
      <c r="AU45" s="192" t="str">
        <f>IF(ISNUMBER(AV45),Settings!$C$33,"")</f>
        <v/>
      </c>
      <c r="AV45" s="193" t="str">
        <f>Settings!T9</f>
        <v/>
      </c>
      <c r="AW45" s="192" t="str">
        <f>IF(Settings!U9=0,"",Settings!U9)</f>
        <v/>
      </c>
      <c r="AX45" s="194" t="str">
        <f>IF(Settings!V9=0,"",Settings!V9)</f>
        <v/>
      </c>
      <c r="BO45" s="21"/>
      <c r="BP45" s="103"/>
      <c r="BQ45" s="103"/>
      <c r="BR45" s="103"/>
      <c r="BS45" s="103"/>
      <c r="BT45" s="103"/>
      <c r="BU45" s="103"/>
      <c r="BV45" s="103"/>
      <c r="BW45" s="103"/>
      <c r="BX45" s="103"/>
      <c r="BY45" s="103"/>
      <c r="BZ45" s="103"/>
      <c r="CA45" s="103"/>
      <c r="CB45" s="29"/>
      <c r="CC45" s="29"/>
      <c r="CD45" s="29"/>
      <c r="CE45" s="29"/>
      <c r="CF45" s="29"/>
      <c r="CG45" s="150"/>
    </row>
    <row r="46" spans="2:85" x14ac:dyDescent="0.25">
      <c r="B46" s="187">
        <f>IF(ISNUMBER(B37),MAX(B37:B45)+1,"")</f>
        <v>4</v>
      </c>
      <c r="C46" s="184">
        <f t="shared" ref="C46:C54" si="53">IF(ISNUMBER(D37),D37,"")</f>
        <v>4</v>
      </c>
      <c r="D46" s="195">
        <f t="shared" ref="D46:D54" si="54">IF(ISNUMBER(C37),C37,"")</f>
        <v>1</v>
      </c>
      <c r="E46" s="184">
        <f t="shared" ref="E46:E54" si="55">IF(ISNUMBER(F37),F37,"")</f>
        <v>3</v>
      </c>
      <c r="F46" s="195">
        <f t="shared" ref="F46:F54" si="56">IF(ISNUMBER(E37),E37,"")</f>
        <v>2</v>
      </c>
      <c r="G46" s="184" t="str">
        <f t="shared" ref="G46:G54" si="57">IF(ISNUMBER(H37),H37,"")</f>
        <v/>
      </c>
      <c r="H46" s="195" t="str">
        <f t="shared" ref="H46:H54" si="58">IF(ISNUMBER(G37),G37,"")</f>
        <v/>
      </c>
      <c r="I46" s="184" t="str">
        <f t="shared" ref="I46:I54" si="59">IF(ISNUMBER(J37),J37,"")</f>
        <v/>
      </c>
      <c r="J46" s="195" t="str">
        <f t="shared" ref="J46:J54" si="60">IF(ISNUMBER(I37),I37,"")</f>
        <v/>
      </c>
      <c r="K46" s="184" t="str">
        <f t="shared" ref="K46:K54" si="61">IF(ISNUMBER(L37),L37,"")</f>
        <v/>
      </c>
      <c r="L46" s="195" t="str">
        <f t="shared" ref="L46:L54" si="62">IF(ISNUMBER(K37),K37,"")</f>
        <v/>
      </c>
      <c r="T46" s="339" t="str">
        <f t="array" ref="T46">IFERROR(SMALL(IF(Fixture!$F$7:$F$1141=chosenGroup,ROW(Fixture!$A$7:$A$1141),FALSE),ROW(A43)),"")</f>
        <v/>
      </c>
      <c r="V46" s="186" t="str">
        <f t="shared" si="48"/>
        <v/>
      </c>
      <c r="W46" s="187" t="str">
        <f t="shared" si="49"/>
        <v/>
      </c>
      <c r="X46" s="187" t="str">
        <f t="shared" si="45"/>
        <v/>
      </c>
      <c r="Y46" s="187" t="str">
        <f t="shared" si="46"/>
        <v/>
      </c>
      <c r="Z46" s="188" t="str">
        <f t="shared" si="47"/>
        <v/>
      </c>
      <c r="AB46" s="186">
        <f t="shared" si="7"/>
        <v>43</v>
      </c>
      <c r="AC46" s="187">
        <f t="shared" si="8"/>
        <v>5</v>
      </c>
      <c r="AD46" s="187">
        <f t="shared" si="40"/>
        <v>3</v>
      </c>
      <c r="AE46" s="187">
        <f t="shared" si="3"/>
        <v>1</v>
      </c>
      <c r="AF46" s="187" t="str">
        <f t="shared" si="4"/>
        <v>Group B</v>
      </c>
      <c r="AG46" s="187">
        <f t="array" ref="AG46">IFERROR(INDEX($Y$4:$Y$1090, MATCH(AC46&amp;AE46&amp;AF46,$V$4:$V$1090&amp;$W$4:$W$1090&amp;$X$4:$X$1090,0),1),"")</f>
        <v>3</v>
      </c>
      <c r="AH46" s="188">
        <f t="array" ref="AH46">IFERROR(INDEX($Z$4:$Z$1090, MATCH(AC46&amp;AE46&amp;AF46,$V$4:$V$1090&amp;$W$4:$W$1090&amp;$X$4:$X$1090,0),1),"")</f>
        <v>1</v>
      </c>
      <c r="AJ46" s="186">
        <f t="shared" si="11"/>
        <v>43</v>
      </c>
      <c r="AK46" s="187">
        <f t="array" ref="AK46">IFERROR(INDEX($AC$4:$AC$1137,SMALL($AB$4:$AB$1137,AJ46),1),"")</f>
        <v>5</v>
      </c>
      <c r="AL46" s="187" t="str">
        <f t="array" ref="AL46">IFERROR(INDEX($AF$4:$AF$1137,SMALL($AB$4:$AB$1137,AJ46),1),"")</f>
        <v>Group B</v>
      </c>
      <c r="AM46" s="187" t="str">
        <f t="array" ref="AM46">IFERROR(INDEX($AW$4:$AW$83,MATCH(AL46&amp;INDEX($AG$4:$AG$1137,SMALL($AB$4:$AB$1137,AJ46),1),$AU$4:$AU$83&amp;$AV$4:$AV$83,0),1),"")</f>
        <v>Team B3</v>
      </c>
      <c r="AN46" s="187" t="str">
        <f t="array" ref="AN46">IFERROR(INDEX($AW$4:$AW$83,MATCH(AL46&amp;INDEX($AH$4:$AH$1137,SMALL($AB$4:$AB$1137,AJ46),1),$AU$4:$AU$83&amp;$AV$4:$AV$83,0),1),"")</f>
        <v>Team B1</v>
      </c>
      <c r="AO46" s="187" t="str">
        <f>IF(AND(ISNUMBER(Fixture!H49),ISNUMBER(Fixture!J49)),"YES","")</f>
        <v/>
      </c>
      <c r="AP46" s="187" t="str">
        <f>IF(AO46="YES",IF(Fixture!H49&gt;Fixture!J49,HWin,IF(Fixture!H49=Fixture!J49,IF(Fixture!H49&gt;0,HDrawScore,HDraw),HLose)),"")</f>
        <v/>
      </c>
      <c r="AQ46" s="188" t="str">
        <f>IF(AO46="YES",IF(Fixture!H49&lt;Fixture!J49,AWin,IF(Fixture!H49=Fixture!J49,IF(Fixture!H49&gt;0,ADrawScore,ADraw),ALose)),"")</f>
        <v/>
      </c>
      <c r="AR46" s="187" t="str">
        <f>IF(AO46="YES",IF(Fixture!H49&gt;Fixture!J49,"W",IF(Fixture!H49=Fixture!J49,IF(Fixture!H49&gt;0,"D","D"),"L")),"")</f>
        <v/>
      </c>
      <c r="AS46" s="187" t="str">
        <f>IF(AO46="YES",IF(Fixture!H49&lt;Fixture!J49,"W",IF(Fixture!H49=Fixture!J49,IF(Fixture!H49&gt;0,"D","D"),"L")),"")</f>
        <v/>
      </c>
      <c r="AU46" s="192" t="str">
        <f>IF(ISNUMBER(AV46),Settings!$C$33,"")</f>
        <v/>
      </c>
      <c r="AV46" s="193" t="str">
        <f>Settings!T10</f>
        <v/>
      </c>
      <c r="AW46" s="192" t="str">
        <f>IF(Settings!U10=0,"",Settings!U10)</f>
        <v/>
      </c>
      <c r="AX46" s="194" t="str">
        <f>IF(Settings!V10=0,"",Settings!V10)</f>
        <v/>
      </c>
      <c r="BO46" s="21"/>
      <c r="BP46" s="103"/>
      <c r="BQ46" s="103"/>
      <c r="BR46" s="103"/>
      <c r="BS46" s="103"/>
      <c r="BT46" s="103"/>
      <c r="BU46" s="103"/>
      <c r="BV46" s="103"/>
      <c r="BW46" s="103"/>
      <c r="BX46" s="103"/>
      <c r="BY46" s="103"/>
      <c r="BZ46" s="103"/>
      <c r="CA46" s="103"/>
      <c r="CB46" s="29"/>
      <c r="CC46" s="29"/>
      <c r="CD46" s="29"/>
      <c r="CE46" s="29"/>
      <c r="CF46" s="29"/>
      <c r="CG46" s="150"/>
    </row>
    <row r="47" spans="2:85" x14ac:dyDescent="0.25">
      <c r="B47" s="187">
        <f t="shared" ref="B47:B54" si="63">IF(ISNUMBER(B38),B46+1,"")</f>
        <v>5</v>
      </c>
      <c r="C47" s="184">
        <f t="shared" si="53"/>
        <v>3</v>
      </c>
      <c r="D47" s="195">
        <f t="shared" si="54"/>
        <v>1</v>
      </c>
      <c r="E47" s="184">
        <f t="shared" si="55"/>
        <v>2</v>
      </c>
      <c r="F47" s="195">
        <f t="shared" si="56"/>
        <v>4</v>
      </c>
      <c r="G47" s="184" t="str">
        <f t="shared" si="57"/>
        <v/>
      </c>
      <c r="H47" s="195" t="str">
        <f t="shared" si="58"/>
        <v/>
      </c>
      <c r="I47" s="184" t="str">
        <f t="shared" si="59"/>
        <v/>
      </c>
      <c r="J47" s="195" t="str">
        <f t="shared" si="60"/>
        <v/>
      </c>
      <c r="K47" s="184" t="str">
        <f t="shared" si="61"/>
        <v/>
      </c>
      <c r="L47" s="195" t="str">
        <f t="shared" si="62"/>
        <v/>
      </c>
      <c r="T47" s="339" t="str">
        <f t="array" ref="T47">IFERROR(SMALL(IF(Fixture!$F$7:$F$1141=chosenGroup,ROW(Fixture!$A$7:$A$1141),FALSE),ROW(A44)),"")</f>
        <v/>
      </c>
      <c r="V47" s="186" t="str">
        <f t="shared" si="48"/>
        <v/>
      </c>
      <c r="W47" s="187" t="str">
        <f t="shared" si="49"/>
        <v/>
      </c>
      <c r="X47" s="187" t="str">
        <f t="shared" si="45"/>
        <v/>
      </c>
      <c r="Y47" s="187" t="str">
        <f t="shared" si="46"/>
        <v/>
      </c>
      <c r="Z47" s="188" t="str">
        <f t="shared" si="47"/>
        <v/>
      </c>
      <c r="AB47" s="186">
        <f t="shared" si="7"/>
        <v>44</v>
      </c>
      <c r="AC47" s="187">
        <f t="shared" si="8"/>
        <v>5</v>
      </c>
      <c r="AD47" s="187">
        <f t="shared" si="40"/>
        <v>4</v>
      </c>
      <c r="AE47" s="187">
        <f t="shared" si="3"/>
        <v>2</v>
      </c>
      <c r="AF47" s="187" t="str">
        <f t="shared" si="4"/>
        <v>Group B</v>
      </c>
      <c r="AG47" s="187">
        <f t="array" ref="AG47">IFERROR(INDEX($Y$4:$Y$1090, MATCH(AC47&amp;AE47&amp;AF47,$V$4:$V$1090&amp;$W$4:$W$1090&amp;$X$4:$X$1090,0),1),"")</f>
        <v>2</v>
      </c>
      <c r="AH47" s="188">
        <f t="array" ref="AH47">IFERROR(INDEX($Z$4:$Z$1090, MATCH(AC47&amp;AE47&amp;AF47,$V$4:$V$1090&amp;$W$4:$W$1090&amp;$X$4:$X$1090,0),1),"")</f>
        <v>4</v>
      </c>
      <c r="AJ47" s="186">
        <f t="shared" si="11"/>
        <v>44</v>
      </c>
      <c r="AK47" s="187">
        <f t="array" ref="AK47">IFERROR(INDEX($AC$4:$AC$1137,SMALL($AB$4:$AB$1137,AJ47),1),"")</f>
        <v>5</v>
      </c>
      <c r="AL47" s="187" t="str">
        <f t="array" ref="AL47">IFERROR(INDEX($AF$4:$AF$1137,SMALL($AB$4:$AB$1137,AJ47),1),"")</f>
        <v>Group B</v>
      </c>
      <c r="AM47" s="187" t="str">
        <f t="array" ref="AM47">IFERROR(INDEX($AW$4:$AW$83,MATCH(AL47&amp;INDEX($AG$4:$AG$1137,SMALL($AB$4:$AB$1137,AJ47),1),$AU$4:$AU$83&amp;$AV$4:$AV$83,0),1),"")</f>
        <v>Team B2</v>
      </c>
      <c r="AN47" s="187" t="str">
        <f t="array" ref="AN47">IFERROR(INDEX($AW$4:$AW$83,MATCH(AL47&amp;INDEX($AH$4:$AH$1137,SMALL($AB$4:$AB$1137,AJ47),1),$AU$4:$AU$83&amp;$AV$4:$AV$83,0),1),"")</f>
        <v>Team B4</v>
      </c>
      <c r="AO47" s="187" t="str">
        <f>IF(AND(ISNUMBER(Fixture!H50),ISNUMBER(Fixture!J50)),"YES","")</f>
        <v/>
      </c>
      <c r="AP47" s="187" t="str">
        <f>IF(AO47="YES",IF(Fixture!H50&gt;Fixture!J50,HWin,IF(Fixture!H50=Fixture!J50,IF(Fixture!H50&gt;0,HDrawScore,HDraw),HLose)),"")</f>
        <v/>
      </c>
      <c r="AQ47" s="188" t="str">
        <f>IF(AO47="YES",IF(Fixture!H50&lt;Fixture!J50,AWin,IF(Fixture!H50=Fixture!J50,IF(Fixture!H50&gt;0,ADrawScore,ADraw),ALose)),"")</f>
        <v/>
      </c>
      <c r="AR47" s="187" t="str">
        <f>IF(AO47="YES",IF(Fixture!H50&gt;Fixture!J50,"W",IF(Fixture!H50=Fixture!J50,IF(Fixture!H50&gt;0,"D","D"),"L")),"")</f>
        <v/>
      </c>
      <c r="AS47" s="187" t="str">
        <f>IF(AO47="YES",IF(Fixture!H50&lt;Fixture!J50,"W",IF(Fixture!H50=Fixture!J50,IF(Fixture!H50&gt;0,"D","D"),"L")),"")</f>
        <v/>
      </c>
      <c r="AU47" s="192" t="str">
        <f>IF(ISNUMBER(AV47),Settings!$C$33,"")</f>
        <v/>
      </c>
      <c r="AV47" s="193" t="str">
        <f>Settings!T11</f>
        <v/>
      </c>
      <c r="AW47" s="192" t="str">
        <f>IF(Settings!U11=0,"",Settings!U11)</f>
        <v/>
      </c>
      <c r="AX47" s="194" t="str">
        <f>IF(Settings!V11=0,"",Settings!V11)</f>
        <v/>
      </c>
      <c r="BO47" s="21"/>
      <c r="BP47" s="103"/>
      <c r="BQ47" s="103"/>
      <c r="BR47" s="103"/>
      <c r="BS47" s="103"/>
      <c r="BT47" s="103"/>
      <c r="BU47" s="103"/>
      <c r="BV47" s="103"/>
      <c r="BW47" s="103"/>
      <c r="BX47" s="103"/>
      <c r="BY47" s="103"/>
      <c r="BZ47" s="103"/>
      <c r="CA47" s="103"/>
      <c r="CB47" s="29"/>
      <c r="CC47" s="29"/>
      <c r="CD47" s="29"/>
      <c r="CE47" s="29"/>
      <c r="CF47" s="29"/>
      <c r="CG47" s="150"/>
    </row>
    <row r="48" spans="2:85" x14ac:dyDescent="0.25">
      <c r="B48" s="187">
        <f t="shared" si="63"/>
        <v>6</v>
      </c>
      <c r="C48" s="184">
        <f t="shared" si="53"/>
        <v>2</v>
      </c>
      <c r="D48" s="195">
        <f t="shared" si="54"/>
        <v>1</v>
      </c>
      <c r="E48" s="184">
        <f t="shared" si="55"/>
        <v>4</v>
      </c>
      <c r="F48" s="195">
        <f t="shared" si="56"/>
        <v>3</v>
      </c>
      <c r="G48" s="184" t="str">
        <f t="shared" si="57"/>
        <v/>
      </c>
      <c r="H48" s="195" t="str">
        <f t="shared" si="58"/>
        <v/>
      </c>
      <c r="I48" s="184" t="str">
        <f t="shared" si="59"/>
        <v/>
      </c>
      <c r="J48" s="195" t="str">
        <f t="shared" si="60"/>
        <v/>
      </c>
      <c r="K48" s="184" t="str">
        <f t="shared" si="61"/>
        <v/>
      </c>
      <c r="L48" s="195" t="str">
        <f t="shared" si="62"/>
        <v/>
      </c>
      <c r="T48" s="339" t="str">
        <f t="array" ref="T48">IFERROR(SMALL(IF(Fixture!$F$7:$F$1141=chosenGroup,ROW(Fixture!$A$7:$A$1141),FALSE),ROW(A45)),"")</f>
        <v/>
      </c>
      <c r="V48" s="186" t="str">
        <f t="shared" si="48"/>
        <v/>
      </c>
      <c r="W48" s="187" t="str">
        <f t="shared" si="49"/>
        <v/>
      </c>
      <c r="X48" s="187" t="str">
        <f t="shared" si="45"/>
        <v/>
      </c>
      <c r="Y48" s="187" t="str">
        <f t="shared" si="46"/>
        <v/>
      </c>
      <c r="Z48" s="188" t="str">
        <f t="shared" si="47"/>
        <v/>
      </c>
      <c r="AB48" s="186">
        <f t="shared" si="7"/>
        <v>45</v>
      </c>
      <c r="AC48" s="187">
        <f t="shared" si="8"/>
        <v>5</v>
      </c>
      <c r="AD48" s="187">
        <f t="shared" si="40"/>
        <v>5</v>
      </c>
      <c r="AE48" s="187">
        <f t="shared" si="3"/>
        <v>1</v>
      </c>
      <c r="AF48" s="187" t="str">
        <f t="shared" si="4"/>
        <v>Group C</v>
      </c>
      <c r="AG48" s="187">
        <f t="array" ref="AG48">IFERROR(INDEX($Y$4:$Y$1090, MATCH(AC48&amp;AE48&amp;AF48,$V$4:$V$1090&amp;$W$4:$W$1090&amp;$X$4:$X$1090,0),1),"")</f>
        <v>3</v>
      </c>
      <c r="AH48" s="188">
        <f t="array" ref="AH48">IFERROR(INDEX($Z$4:$Z$1090, MATCH(AC48&amp;AE48&amp;AF48,$V$4:$V$1090&amp;$W$4:$W$1090&amp;$X$4:$X$1090,0),1),"")</f>
        <v>1</v>
      </c>
      <c r="AJ48" s="186">
        <f t="shared" si="11"/>
        <v>45</v>
      </c>
      <c r="AK48" s="187">
        <f t="array" ref="AK48">IFERROR(INDEX($AC$4:$AC$1137,SMALL($AB$4:$AB$1137,AJ48),1),"")</f>
        <v>5</v>
      </c>
      <c r="AL48" s="187" t="str">
        <f t="array" ref="AL48">IFERROR(INDEX($AF$4:$AF$1137,SMALL($AB$4:$AB$1137,AJ48),1),"")</f>
        <v>Group C</v>
      </c>
      <c r="AM48" s="187" t="str">
        <f t="array" ref="AM48">IFERROR(INDEX($AW$4:$AW$83,MATCH(AL48&amp;INDEX($AG$4:$AG$1137,SMALL($AB$4:$AB$1137,AJ48),1),$AU$4:$AU$83&amp;$AV$4:$AV$83,0),1),"")</f>
        <v>Team 3C</v>
      </c>
      <c r="AN48" s="187" t="str">
        <f t="array" ref="AN48">IFERROR(INDEX($AW$4:$AW$83,MATCH(AL48&amp;INDEX($AH$4:$AH$1137,SMALL($AB$4:$AB$1137,AJ48),1),$AU$4:$AU$83&amp;$AV$4:$AV$83,0),1),"")</f>
        <v>Team 1C</v>
      </c>
      <c r="AO48" s="187" t="str">
        <f>IF(AND(ISNUMBER(Fixture!H51),ISNUMBER(Fixture!J51)),"YES","")</f>
        <v/>
      </c>
      <c r="AP48" s="187" t="str">
        <f>IF(AO48="YES",IF(Fixture!H51&gt;Fixture!J51,HWin,IF(Fixture!H51=Fixture!J51,IF(Fixture!H51&gt;0,HDrawScore,HDraw),HLose)),"")</f>
        <v/>
      </c>
      <c r="AQ48" s="188" t="str">
        <f>IF(AO48="YES",IF(Fixture!H51&lt;Fixture!J51,AWin,IF(Fixture!H51=Fixture!J51,IF(Fixture!H51&gt;0,ADrawScore,ADraw),ALose)),"")</f>
        <v/>
      </c>
      <c r="AR48" s="187" t="str">
        <f>IF(AO48="YES",IF(Fixture!H51&gt;Fixture!J51,"W",IF(Fixture!H51=Fixture!J51,IF(Fixture!H51&gt;0,"D","D"),"L")),"")</f>
        <v/>
      </c>
      <c r="AS48" s="187" t="str">
        <f>IF(AO48="YES",IF(Fixture!H51&lt;Fixture!J51,"W",IF(Fixture!H51=Fixture!J51,IF(Fixture!H51&gt;0,"D","D"),"L")),"")</f>
        <v/>
      </c>
      <c r="AU48" s="192" t="str">
        <f>IF(ISNUMBER(AV48),Settings!$C$33,"")</f>
        <v/>
      </c>
      <c r="AV48" s="193" t="str">
        <f>Settings!T12</f>
        <v/>
      </c>
      <c r="AW48" s="192" t="str">
        <f>IF(Settings!U12=0,"",Settings!U12)</f>
        <v/>
      </c>
      <c r="AX48" s="194" t="str">
        <f>IF(Settings!V12=0,"",Settings!V12)</f>
        <v/>
      </c>
      <c r="BO48" s="21"/>
      <c r="BP48" s="103"/>
      <c r="BQ48" s="103"/>
      <c r="BR48" s="103"/>
      <c r="BS48" s="103"/>
      <c r="BT48" s="103"/>
      <c r="BU48" s="103"/>
      <c r="BV48" s="103"/>
      <c r="BW48" s="103"/>
      <c r="BX48" s="103"/>
      <c r="BY48" s="103"/>
      <c r="BZ48" s="103"/>
      <c r="CA48" s="103"/>
      <c r="CB48" s="29"/>
      <c r="CC48" s="29"/>
      <c r="CD48" s="29"/>
      <c r="CE48" s="29"/>
      <c r="CF48" s="29"/>
      <c r="CG48" s="150"/>
    </row>
    <row r="49" spans="2:85" x14ac:dyDescent="0.25">
      <c r="B49" s="187" t="str">
        <f t="shared" si="63"/>
        <v/>
      </c>
      <c r="C49" s="184" t="str">
        <f t="shared" si="53"/>
        <v/>
      </c>
      <c r="D49" s="195" t="str">
        <f t="shared" si="54"/>
        <v/>
      </c>
      <c r="E49" s="184" t="str">
        <f t="shared" si="55"/>
        <v/>
      </c>
      <c r="F49" s="195" t="str">
        <f t="shared" si="56"/>
        <v/>
      </c>
      <c r="G49" s="184" t="str">
        <f t="shared" si="57"/>
        <v/>
      </c>
      <c r="H49" s="195" t="str">
        <f t="shared" si="58"/>
        <v/>
      </c>
      <c r="I49" s="184" t="str">
        <f t="shared" si="59"/>
        <v/>
      </c>
      <c r="J49" s="195" t="str">
        <f t="shared" si="60"/>
        <v/>
      </c>
      <c r="K49" s="184" t="str">
        <f t="shared" si="61"/>
        <v/>
      </c>
      <c r="L49" s="195" t="str">
        <f t="shared" si="62"/>
        <v/>
      </c>
      <c r="T49" s="339" t="str">
        <f t="array" ref="T49">IFERROR(SMALL(IF(Fixture!$F$7:$F$1141=chosenGroup,ROW(Fixture!$A$7:$A$1141),FALSE),ROW(A46)),"")</f>
        <v/>
      </c>
      <c r="V49" s="186" t="str">
        <f t="shared" si="48"/>
        <v/>
      </c>
      <c r="W49" s="187" t="str">
        <f t="shared" si="49"/>
        <v/>
      </c>
      <c r="X49" s="187" t="str">
        <f t="shared" si="45"/>
        <v/>
      </c>
      <c r="Y49" s="187" t="str">
        <f t="shared" si="46"/>
        <v/>
      </c>
      <c r="Z49" s="188" t="str">
        <f t="shared" si="47"/>
        <v/>
      </c>
      <c r="AB49" s="186">
        <f t="shared" si="7"/>
        <v>46</v>
      </c>
      <c r="AC49" s="187">
        <f t="shared" si="8"/>
        <v>5</v>
      </c>
      <c r="AD49" s="187">
        <f t="shared" si="40"/>
        <v>6</v>
      </c>
      <c r="AE49" s="187">
        <f t="shared" si="3"/>
        <v>2</v>
      </c>
      <c r="AF49" s="187" t="str">
        <f t="shared" si="4"/>
        <v>Group C</v>
      </c>
      <c r="AG49" s="187">
        <f t="array" ref="AG49">IFERROR(INDEX($Y$4:$Y$1090, MATCH(AC49&amp;AE49&amp;AF49,$V$4:$V$1090&amp;$W$4:$W$1090&amp;$X$4:$X$1090,0),1),"")</f>
        <v>2</v>
      </c>
      <c r="AH49" s="188">
        <f t="array" ref="AH49">IFERROR(INDEX($Z$4:$Z$1090, MATCH(AC49&amp;AE49&amp;AF49,$V$4:$V$1090&amp;$W$4:$W$1090&amp;$X$4:$X$1090,0),1),"")</f>
        <v>4</v>
      </c>
      <c r="AJ49" s="186">
        <f t="shared" si="11"/>
        <v>46</v>
      </c>
      <c r="AK49" s="187">
        <f t="array" ref="AK49">IFERROR(INDEX($AC$4:$AC$1137,SMALL($AB$4:$AB$1137,AJ49),1),"")</f>
        <v>5</v>
      </c>
      <c r="AL49" s="187" t="str">
        <f t="array" ref="AL49">IFERROR(INDEX($AF$4:$AF$1137,SMALL($AB$4:$AB$1137,AJ49),1),"")</f>
        <v>Group C</v>
      </c>
      <c r="AM49" s="187" t="str">
        <f t="array" ref="AM49">IFERROR(INDEX($AW$4:$AW$83,MATCH(AL49&amp;INDEX($AG$4:$AG$1137,SMALL($AB$4:$AB$1137,AJ49),1),$AU$4:$AU$83&amp;$AV$4:$AV$83,0),1),"")</f>
        <v>Team 2C</v>
      </c>
      <c r="AN49" s="187" t="str">
        <f t="array" ref="AN49">IFERROR(INDEX($AW$4:$AW$83,MATCH(AL49&amp;INDEX($AH$4:$AH$1137,SMALL($AB$4:$AB$1137,AJ49),1),$AU$4:$AU$83&amp;$AV$4:$AV$83,0),1),"")</f>
        <v>Team 4C</v>
      </c>
      <c r="AO49" s="187" t="str">
        <f>IF(AND(ISNUMBER(Fixture!H52),ISNUMBER(Fixture!J52)),"YES","")</f>
        <v/>
      </c>
      <c r="AP49" s="187" t="str">
        <f>IF(AO49="YES",IF(Fixture!H52&gt;Fixture!J52,HWin,IF(Fixture!H52=Fixture!J52,IF(Fixture!H52&gt;0,HDrawScore,HDraw),HLose)),"")</f>
        <v/>
      </c>
      <c r="AQ49" s="188" t="str">
        <f>IF(AO49="YES",IF(Fixture!H52&lt;Fixture!J52,AWin,IF(Fixture!H52=Fixture!J52,IF(Fixture!H52&gt;0,ADrawScore,ADraw),ALose)),"")</f>
        <v/>
      </c>
      <c r="AR49" s="187" t="str">
        <f>IF(AO49="YES",IF(Fixture!H52&gt;Fixture!J52,"W",IF(Fixture!H52=Fixture!J52,IF(Fixture!H52&gt;0,"D","D"),"L")),"")</f>
        <v/>
      </c>
      <c r="AS49" s="187" t="str">
        <f>IF(AO49="YES",IF(Fixture!H52&lt;Fixture!J52,"W",IF(Fixture!H52=Fixture!J52,IF(Fixture!H52&gt;0,"D","D"),"L")),"")</f>
        <v/>
      </c>
      <c r="AU49" s="192" t="str">
        <f>IF(ISNUMBER(AV49),Settings!$C$33,"")</f>
        <v/>
      </c>
      <c r="AV49" s="193" t="str">
        <f>Settings!T13</f>
        <v/>
      </c>
      <c r="AW49" s="192" t="str">
        <f>IF(Settings!U13=0,"",Settings!U13)</f>
        <v/>
      </c>
      <c r="AX49" s="194" t="str">
        <f>IF(Settings!V13=0,"",Settings!V13)</f>
        <v/>
      </c>
      <c r="BO49" s="21"/>
      <c r="BP49" s="103"/>
      <c r="BQ49" s="103"/>
      <c r="BR49" s="103"/>
      <c r="BS49" s="103"/>
      <c r="BT49" s="103"/>
      <c r="BU49" s="103"/>
      <c r="BV49" s="103"/>
      <c r="BW49" s="103"/>
      <c r="BX49" s="103"/>
      <c r="BY49" s="103"/>
      <c r="BZ49" s="103"/>
      <c r="CA49" s="103"/>
      <c r="CB49" s="103"/>
      <c r="CC49" s="103"/>
      <c r="CD49" s="103"/>
      <c r="CE49" s="103"/>
      <c r="CF49" s="103"/>
      <c r="CG49" s="150"/>
    </row>
    <row r="50" spans="2:85" x14ac:dyDescent="0.25">
      <c r="B50" s="187" t="str">
        <f t="shared" si="63"/>
        <v/>
      </c>
      <c r="C50" s="184" t="str">
        <f t="shared" si="53"/>
        <v/>
      </c>
      <c r="D50" s="195" t="str">
        <f t="shared" si="54"/>
        <v/>
      </c>
      <c r="E50" s="184" t="str">
        <f t="shared" si="55"/>
        <v/>
      </c>
      <c r="F50" s="195" t="str">
        <f t="shared" si="56"/>
        <v/>
      </c>
      <c r="G50" s="184" t="str">
        <f t="shared" si="57"/>
        <v/>
      </c>
      <c r="H50" s="195" t="str">
        <f t="shared" si="58"/>
        <v/>
      </c>
      <c r="I50" s="184" t="str">
        <f t="shared" si="59"/>
        <v/>
      </c>
      <c r="J50" s="195" t="str">
        <f t="shared" si="60"/>
        <v/>
      </c>
      <c r="K50" s="184" t="str">
        <f t="shared" si="61"/>
        <v/>
      </c>
      <c r="L50" s="195" t="str">
        <f t="shared" si="62"/>
        <v/>
      </c>
      <c r="T50" s="339" t="str">
        <f t="array" ref="T50">IFERROR(SMALL(IF(Fixture!$F$7:$F$1141=chosenGroup,ROW(Fixture!$A$7:$A$1141),FALSE),ROW(A47)),"")</f>
        <v/>
      </c>
      <c r="V50" s="186" t="str">
        <f t="shared" si="48"/>
        <v/>
      </c>
      <c r="W50" s="187" t="str">
        <f t="shared" si="49"/>
        <v/>
      </c>
      <c r="X50" s="187" t="str">
        <f t="shared" si="45"/>
        <v/>
      </c>
      <c r="Y50" s="187" t="str">
        <f t="shared" si="46"/>
        <v/>
      </c>
      <c r="Z50" s="188" t="str">
        <f t="shared" si="47"/>
        <v/>
      </c>
      <c r="AB50" s="186">
        <f t="shared" si="7"/>
        <v>47</v>
      </c>
      <c r="AC50" s="187">
        <f t="shared" si="8"/>
        <v>5</v>
      </c>
      <c r="AD50" s="187">
        <f t="shared" si="40"/>
        <v>7</v>
      </c>
      <c r="AE50" s="187">
        <f t="shared" si="3"/>
        <v>1</v>
      </c>
      <c r="AF50" s="187" t="str">
        <f t="shared" si="4"/>
        <v>Group D</v>
      </c>
      <c r="AG50" s="187">
        <f t="array" ref="AG50">IFERROR(INDEX($Y$4:$Y$1090, MATCH(AC50&amp;AE50&amp;AF50,$V$4:$V$1090&amp;$W$4:$W$1090&amp;$X$4:$X$1090,0),1),"")</f>
        <v>3</v>
      </c>
      <c r="AH50" s="188">
        <f t="array" ref="AH50">IFERROR(INDEX($Z$4:$Z$1090, MATCH(AC50&amp;AE50&amp;AF50,$V$4:$V$1090&amp;$W$4:$W$1090&amp;$X$4:$X$1090,0),1),"")</f>
        <v>1</v>
      </c>
      <c r="AJ50" s="186">
        <f t="shared" si="11"/>
        <v>47</v>
      </c>
      <c r="AK50" s="187">
        <f t="array" ref="AK50">IFERROR(INDEX($AC$4:$AC$1137,SMALL($AB$4:$AB$1137,AJ50),1),"")</f>
        <v>5</v>
      </c>
      <c r="AL50" s="187" t="str">
        <f t="array" ref="AL50">IFERROR(INDEX($AF$4:$AF$1137,SMALL($AB$4:$AB$1137,AJ50),1),"")</f>
        <v>Group D</v>
      </c>
      <c r="AM50" s="187" t="str">
        <f t="array" ref="AM50">IFERROR(INDEX($AW$4:$AW$83,MATCH(AL50&amp;INDEX($AG$4:$AG$1137,SMALL($AB$4:$AB$1137,AJ50),1),$AU$4:$AU$83&amp;$AV$4:$AV$83,0),1),"")</f>
        <v>Team 3D</v>
      </c>
      <c r="AN50" s="187" t="str">
        <f t="array" ref="AN50">IFERROR(INDEX($AW$4:$AW$83,MATCH(AL50&amp;INDEX($AH$4:$AH$1137,SMALL($AB$4:$AB$1137,AJ50),1),$AU$4:$AU$83&amp;$AV$4:$AV$83,0),1),"")</f>
        <v>Team 1D</v>
      </c>
      <c r="AO50" s="187" t="str">
        <f>IF(AND(ISNUMBER(Fixture!H53),ISNUMBER(Fixture!J53)),"YES","")</f>
        <v/>
      </c>
      <c r="AP50" s="187" t="str">
        <f>IF(AO50="YES",IF(Fixture!H53&gt;Fixture!J53,HWin,IF(Fixture!H53=Fixture!J53,IF(Fixture!H53&gt;0,HDrawScore,HDraw),HLose)),"")</f>
        <v/>
      </c>
      <c r="AQ50" s="188" t="str">
        <f>IF(AO50="YES",IF(Fixture!H53&lt;Fixture!J53,AWin,IF(Fixture!H53=Fixture!J53,IF(Fixture!H53&gt;0,ADrawScore,ADraw),ALose)),"")</f>
        <v/>
      </c>
      <c r="AR50" s="187" t="str">
        <f>IF(AO50="YES",IF(Fixture!H53&gt;Fixture!J53,"W",IF(Fixture!H53=Fixture!J53,IF(Fixture!H53&gt;0,"D","D"),"L")),"")</f>
        <v/>
      </c>
      <c r="AS50" s="187" t="str">
        <f>IF(AO50="YES",IF(Fixture!H53&lt;Fixture!J53,"W",IF(Fixture!H53=Fixture!J53,IF(Fixture!H53&gt;0,"D","D"),"L")),"")</f>
        <v/>
      </c>
      <c r="AU50" s="192" t="str">
        <f>IF(ISNUMBER(AV50),Settings!$C$33,"")</f>
        <v/>
      </c>
      <c r="AV50" s="193" t="str">
        <f>Settings!T14</f>
        <v/>
      </c>
      <c r="AW50" s="192" t="str">
        <f>IF(Settings!U14=0,"",Settings!U14)</f>
        <v/>
      </c>
      <c r="AX50" s="194" t="str">
        <f>IF(Settings!V14=0,"",Settings!V14)</f>
        <v/>
      </c>
      <c r="BO50" s="21"/>
      <c r="BP50" s="103"/>
      <c r="BQ50" s="103"/>
      <c r="BR50" s="103"/>
      <c r="BS50" s="103"/>
      <c r="BT50" s="103"/>
      <c r="BU50" s="103"/>
      <c r="BV50" s="103"/>
      <c r="BW50" s="103"/>
      <c r="BX50" s="103"/>
      <c r="BY50" s="103"/>
      <c r="BZ50" s="103"/>
      <c r="CA50" s="103"/>
      <c r="CB50" s="103"/>
      <c r="CC50" s="103"/>
      <c r="CD50" s="103"/>
      <c r="CE50" s="103"/>
      <c r="CF50" s="103"/>
      <c r="CG50" s="150"/>
    </row>
    <row r="51" spans="2:85" x14ac:dyDescent="0.25">
      <c r="B51" s="187" t="str">
        <f t="shared" si="63"/>
        <v/>
      </c>
      <c r="C51" s="184" t="str">
        <f t="shared" si="53"/>
        <v/>
      </c>
      <c r="D51" s="195" t="str">
        <f t="shared" si="54"/>
        <v/>
      </c>
      <c r="E51" s="184" t="str">
        <f t="shared" si="55"/>
        <v/>
      </c>
      <c r="F51" s="195" t="str">
        <f t="shared" si="56"/>
        <v/>
      </c>
      <c r="G51" s="184" t="str">
        <f t="shared" si="57"/>
        <v/>
      </c>
      <c r="H51" s="195" t="str">
        <f t="shared" si="58"/>
        <v/>
      </c>
      <c r="I51" s="184" t="str">
        <f t="shared" si="59"/>
        <v/>
      </c>
      <c r="J51" s="195" t="str">
        <f t="shared" si="60"/>
        <v/>
      </c>
      <c r="K51" s="184" t="str">
        <f t="shared" si="61"/>
        <v/>
      </c>
      <c r="L51" s="195" t="str">
        <f t="shared" si="62"/>
        <v/>
      </c>
      <c r="T51" s="339" t="str">
        <f t="array" ref="T51">IFERROR(SMALL(IF(Fixture!$F$7:$F$1141=chosenGroup,ROW(Fixture!$A$7:$A$1141),FALSE),ROW(A48)),"")</f>
        <v/>
      </c>
      <c r="V51" s="186" t="str">
        <f t="shared" si="48"/>
        <v/>
      </c>
      <c r="W51" s="187" t="str">
        <f t="shared" si="49"/>
        <v/>
      </c>
      <c r="X51" s="187" t="str">
        <f t="shared" si="45"/>
        <v/>
      </c>
      <c r="Y51" s="187" t="str">
        <f t="shared" si="46"/>
        <v/>
      </c>
      <c r="Z51" s="188" t="str">
        <f t="shared" si="47"/>
        <v/>
      </c>
      <c r="AB51" s="186">
        <f t="shared" si="7"/>
        <v>48</v>
      </c>
      <c r="AC51" s="187">
        <f t="shared" si="8"/>
        <v>5</v>
      </c>
      <c r="AD51" s="187">
        <f t="shared" si="40"/>
        <v>8</v>
      </c>
      <c r="AE51" s="187">
        <f t="shared" si="3"/>
        <v>2</v>
      </c>
      <c r="AF51" s="187" t="str">
        <f t="shared" si="4"/>
        <v>Group D</v>
      </c>
      <c r="AG51" s="187">
        <f t="array" ref="AG51">IFERROR(INDEX($Y$4:$Y$1090, MATCH(AC51&amp;AE51&amp;AF51,$V$4:$V$1090&amp;$W$4:$W$1090&amp;$X$4:$X$1090,0),1),"")</f>
        <v>2</v>
      </c>
      <c r="AH51" s="188">
        <f t="array" ref="AH51">IFERROR(INDEX($Z$4:$Z$1090, MATCH(AC51&amp;AE51&amp;AF51,$V$4:$V$1090&amp;$W$4:$W$1090&amp;$X$4:$X$1090,0),1),"")</f>
        <v>4</v>
      </c>
      <c r="AJ51" s="186">
        <f t="shared" si="11"/>
        <v>48</v>
      </c>
      <c r="AK51" s="187">
        <f t="array" ref="AK51">IFERROR(INDEX($AC$4:$AC$1137,SMALL($AB$4:$AB$1137,AJ51),1),"")</f>
        <v>5</v>
      </c>
      <c r="AL51" s="187" t="str">
        <f t="array" ref="AL51">IFERROR(INDEX($AF$4:$AF$1137,SMALL($AB$4:$AB$1137,AJ51),1),"")</f>
        <v>Group D</v>
      </c>
      <c r="AM51" s="187" t="str">
        <f t="array" ref="AM51">IFERROR(INDEX($AW$4:$AW$83,MATCH(AL51&amp;INDEX($AG$4:$AG$1137,SMALL($AB$4:$AB$1137,AJ51),1),$AU$4:$AU$83&amp;$AV$4:$AV$83,0),1),"")</f>
        <v>Team 2D</v>
      </c>
      <c r="AN51" s="187" t="str">
        <f t="array" ref="AN51">IFERROR(INDEX($AW$4:$AW$83,MATCH(AL51&amp;INDEX($AH$4:$AH$1137,SMALL($AB$4:$AB$1137,AJ51),1),$AU$4:$AU$83&amp;$AV$4:$AV$83,0),1),"")</f>
        <v>Team 4D</v>
      </c>
      <c r="AO51" s="187" t="str">
        <f>IF(AND(ISNUMBER(Fixture!H54),ISNUMBER(Fixture!J54)),"YES","")</f>
        <v/>
      </c>
      <c r="AP51" s="187" t="str">
        <f>IF(AO51="YES",IF(Fixture!H54&gt;Fixture!J54,HWin,IF(Fixture!H54=Fixture!J54,IF(Fixture!H54&gt;0,HDrawScore,HDraw),HLose)),"")</f>
        <v/>
      </c>
      <c r="AQ51" s="188" t="str">
        <f>IF(AO51="YES",IF(Fixture!H54&lt;Fixture!J54,AWin,IF(Fixture!H54=Fixture!J54,IF(Fixture!H54&gt;0,ADrawScore,ADraw),ALose)),"")</f>
        <v/>
      </c>
      <c r="AR51" s="187" t="str">
        <f>IF(AO51="YES",IF(Fixture!H54&gt;Fixture!J54,"W",IF(Fixture!H54=Fixture!J54,IF(Fixture!H54&gt;0,"D","D"),"L")),"")</f>
        <v/>
      </c>
      <c r="AS51" s="187" t="str">
        <f>IF(AO51="YES",IF(Fixture!H54&lt;Fixture!J54,"W",IF(Fixture!H54=Fixture!J54,IF(Fixture!H54&gt;0,"D","D"),"L")),"")</f>
        <v/>
      </c>
      <c r="AU51" s="192" t="str">
        <f>IF(ISNUMBER(AV51),Settings!$C$33,"")</f>
        <v/>
      </c>
      <c r="AV51" s="193" t="str">
        <f>Settings!T15</f>
        <v/>
      </c>
      <c r="AW51" s="192" t="str">
        <f>IF(Settings!U15=0,"",Settings!U15)</f>
        <v/>
      </c>
      <c r="AX51" s="194" t="str">
        <f>IF(Settings!V15=0,"",Settings!V15)</f>
        <v/>
      </c>
      <c r="BO51" s="21"/>
      <c r="BP51" s="103"/>
      <c r="BQ51" s="103"/>
      <c r="BR51" s="103"/>
      <c r="BS51" s="103" t="s">
        <v>89</v>
      </c>
      <c r="BT51" s="103"/>
      <c r="BU51" s="103"/>
      <c r="BV51" s="161" t="str">
        <f>IF(AND(ISNUMBER(BW36),ISNUMBER(BY36)),IF(BW36&gt;BY36,BZ36,BV36),"")</f>
        <v/>
      </c>
      <c r="BW51" s="154"/>
      <c r="BX51" s="100"/>
      <c r="BY51" s="155"/>
      <c r="BZ51" s="161" t="str">
        <f>IF(AND(ISNUMBER(BW44),ISNUMBER(BY44)),IF(BW44&gt;BY44,BZ44,BV44),"")</f>
        <v/>
      </c>
      <c r="CA51" s="103"/>
      <c r="CB51" s="103"/>
      <c r="CC51" s="103"/>
      <c r="CD51" s="103"/>
      <c r="CE51" s="103"/>
      <c r="CF51" s="103"/>
      <c r="CG51" s="150"/>
    </row>
    <row r="52" spans="2:85" x14ac:dyDescent="0.25">
      <c r="B52" s="187" t="str">
        <f t="shared" si="63"/>
        <v/>
      </c>
      <c r="C52" s="184" t="str">
        <f t="shared" si="53"/>
        <v/>
      </c>
      <c r="D52" s="195" t="str">
        <f t="shared" si="54"/>
        <v/>
      </c>
      <c r="E52" s="184" t="str">
        <f t="shared" si="55"/>
        <v/>
      </c>
      <c r="F52" s="195" t="str">
        <f t="shared" si="56"/>
        <v/>
      </c>
      <c r="G52" s="184" t="str">
        <f t="shared" si="57"/>
        <v/>
      </c>
      <c r="H52" s="195" t="str">
        <f t="shared" si="58"/>
        <v/>
      </c>
      <c r="I52" s="184" t="str">
        <f t="shared" si="59"/>
        <v/>
      </c>
      <c r="J52" s="195" t="str">
        <f t="shared" si="60"/>
        <v/>
      </c>
      <c r="K52" s="184" t="str">
        <f t="shared" si="61"/>
        <v/>
      </c>
      <c r="L52" s="195" t="str">
        <f t="shared" si="62"/>
        <v/>
      </c>
      <c r="T52" s="339" t="str">
        <f t="array" ref="T52">IFERROR(SMALL(IF(Fixture!$F$7:$F$1141=chosenGroup,ROW(Fixture!$A$7:$A$1141),FALSE),ROW(A49)),"")</f>
        <v/>
      </c>
      <c r="V52" s="186" t="str">
        <f t="shared" si="48"/>
        <v/>
      </c>
      <c r="W52" s="187" t="str">
        <f t="shared" si="49"/>
        <v/>
      </c>
      <c r="X52" s="187" t="str">
        <f t="shared" si="45"/>
        <v/>
      </c>
      <c r="Y52" s="187" t="str">
        <f t="shared" si="46"/>
        <v/>
      </c>
      <c r="Z52" s="188" t="str">
        <f t="shared" si="47"/>
        <v/>
      </c>
      <c r="AB52" s="186">
        <f t="shared" si="7"/>
        <v>49</v>
      </c>
      <c r="AC52" s="187">
        <f t="shared" si="8"/>
        <v>5</v>
      </c>
      <c r="AD52" s="187">
        <f t="shared" si="40"/>
        <v>9</v>
      </c>
      <c r="AE52" s="187" t="str">
        <f t="shared" si="3"/>
        <v/>
      </c>
      <c r="AF52" s="187" t="str">
        <f t="shared" si="4"/>
        <v/>
      </c>
      <c r="AG52" s="187" t="str">
        <f t="array" ref="AG52">IFERROR(INDEX($Y$4:$Y$1090, MATCH(AC52&amp;AE52&amp;AF52,$V$4:$V$1090&amp;$W$4:$W$1090&amp;$X$4:$X$1090,0),1),"")</f>
        <v/>
      </c>
      <c r="AH52" s="188" t="str">
        <f t="array" ref="AH52">IFERROR(INDEX($Z$4:$Z$1090, MATCH(AC52&amp;AE52&amp;AF52,$V$4:$V$1090&amp;$W$4:$W$1090&amp;$X$4:$X$1090,0),1),"")</f>
        <v/>
      </c>
      <c r="AJ52" s="186">
        <f t="shared" si="11"/>
        <v>49</v>
      </c>
      <c r="AK52" s="187">
        <f t="array" ref="AK52">IFERROR(INDEX($AC$4:$AC$1137,SMALL($AB$4:$AB$1137,AJ52),1),"")</f>
        <v>5</v>
      </c>
      <c r="AL52" s="187" t="str">
        <f t="array" ref="AL52">IFERROR(INDEX($AF$4:$AF$1137,SMALL($AB$4:$AB$1137,AJ52),1),"")</f>
        <v/>
      </c>
      <c r="AM52" s="187" t="str">
        <f t="array" ref="AM52">IFERROR(INDEX($AW$4:$AW$83,MATCH(AL52&amp;INDEX($AG$4:$AG$1137,SMALL($AB$4:$AB$1137,AJ52),1),$AU$4:$AU$83&amp;$AV$4:$AV$83,0),1),"")</f>
        <v/>
      </c>
      <c r="AN52" s="187" t="str">
        <f t="array" ref="AN52">IFERROR(INDEX($AW$4:$AW$83,MATCH(AL52&amp;INDEX($AH$4:$AH$1137,SMALL($AB$4:$AB$1137,AJ52),1),$AU$4:$AU$83&amp;$AV$4:$AV$83,0),1),"")</f>
        <v/>
      </c>
      <c r="AO52" s="187" t="str">
        <f>IF(AND(ISNUMBER(Fixture!H55),ISNUMBER(Fixture!J55)),"YES","")</f>
        <v/>
      </c>
      <c r="AP52" s="187" t="str">
        <f>IF(AO52="YES",IF(Fixture!H55&gt;Fixture!J55,HWin,IF(Fixture!H55=Fixture!J55,IF(Fixture!H55&gt;0,HDrawScore,HDraw),HLose)),"")</f>
        <v/>
      </c>
      <c r="AQ52" s="188" t="str">
        <f>IF(AO52="YES",IF(Fixture!H55&lt;Fixture!J55,AWin,IF(Fixture!H55=Fixture!J55,IF(Fixture!H55&gt;0,ADrawScore,ADraw),ALose)),"")</f>
        <v/>
      </c>
      <c r="AR52" s="187" t="str">
        <f>IF(AO52="YES",IF(Fixture!H55&gt;Fixture!J55,"W",IF(Fixture!H55=Fixture!J55,IF(Fixture!H55&gt;0,"D","D"),"L")),"")</f>
        <v/>
      </c>
      <c r="AS52" s="187" t="str">
        <f>IF(AO52="YES",IF(Fixture!H55&lt;Fixture!J55,"W",IF(Fixture!H55=Fixture!J55,IF(Fixture!H55&gt;0,"D","D"),"L")),"")</f>
        <v/>
      </c>
      <c r="AU52" s="192" t="str">
        <f>IF(ISNUMBER(AV52),Settings!$C$33,"")</f>
        <v/>
      </c>
      <c r="AV52" s="193" t="str">
        <f>Settings!T16</f>
        <v/>
      </c>
      <c r="AW52" s="192" t="str">
        <f>IF(Settings!U16=0,"",Settings!U16)</f>
        <v/>
      </c>
      <c r="AX52" s="194" t="str">
        <f>IF(Settings!V16=0,"",Settings!V16)</f>
        <v/>
      </c>
      <c r="BO52" s="21"/>
      <c r="BP52" s="103"/>
      <c r="BQ52" s="103"/>
      <c r="BR52" s="103"/>
      <c r="BS52" s="103"/>
      <c r="BT52" s="103"/>
      <c r="BU52" s="103"/>
      <c r="BV52" s="103"/>
      <c r="BW52" s="103"/>
      <c r="BX52" s="103"/>
      <c r="BY52" s="103"/>
      <c r="BZ52" s="103"/>
      <c r="CA52" s="103"/>
      <c r="CB52" s="103"/>
      <c r="CC52" s="103"/>
      <c r="CD52" s="103"/>
      <c r="CE52" s="103"/>
      <c r="CF52" s="103"/>
      <c r="CG52" s="150"/>
    </row>
    <row r="53" spans="2:85" x14ac:dyDescent="0.25">
      <c r="B53" s="187" t="str">
        <f t="shared" si="63"/>
        <v/>
      </c>
      <c r="C53" s="184" t="str">
        <f t="shared" si="53"/>
        <v/>
      </c>
      <c r="D53" s="195" t="str">
        <f t="shared" si="54"/>
        <v/>
      </c>
      <c r="E53" s="184" t="str">
        <f t="shared" si="55"/>
        <v/>
      </c>
      <c r="F53" s="195" t="str">
        <f t="shared" si="56"/>
        <v/>
      </c>
      <c r="G53" s="184" t="str">
        <f t="shared" si="57"/>
        <v/>
      </c>
      <c r="H53" s="195" t="str">
        <f t="shared" si="58"/>
        <v/>
      </c>
      <c r="I53" s="184" t="str">
        <f t="shared" si="59"/>
        <v/>
      </c>
      <c r="J53" s="195" t="str">
        <f t="shared" si="60"/>
        <v/>
      </c>
      <c r="K53" s="184" t="str">
        <f t="shared" si="61"/>
        <v/>
      </c>
      <c r="L53" s="195" t="str">
        <f t="shared" si="62"/>
        <v/>
      </c>
      <c r="T53" s="339" t="str">
        <f t="array" ref="T53">IFERROR(SMALL(IF(Fixture!$F$7:$F$1141=chosenGroup,ROW(Fixture!$A$7:$A$1141),FALSE),ROW(A50)),"")</f>
        <v/>
      </c>
      <c r="V53" s="186" t="str">
        <f t="shared" si="48"/>
        <v/>
      </c>
      <c r="W53" s="187" t="str">
        <f t="shared" si="49"/>
        <v/>
      </c>
      <c r="X53" s="187" t="str">
        <f t="shared" si="45"/>
        <v/>
      </c>
      <c r="Y53" s="187" t="str">
        <f t="shared" si="46"/>
        <v/>
      </c>
      <c r="Z53" s="188" t="str">
        <f t="shared" si="47"/>
        <v/>
      </c>
      <c r="AB53" s="186">
        <f t="shared" si="7"/>
        <v>50</v>
      </c>
      <c r="AC53" s="187">
        <f t="shared" si="8"/>
        <v>5</v>
      </c>
      <c r="AD53" s="187">
        <f t="shared" si="40"/>
        <v>10</v>
      </c>
      <c r="AE53" s="187" t="str">
        <f t="shared" si="3"/>
        <v/>
      </c>
      <c r="AF53" s="187" t="str">
        <f t="shared" si="4"/>
        <v/>
      </c>
      <c r="AG53" s="187" t="str">
        <f t="array" ref="AG53">IFERROR(INDEX($Y$4:$Y$1090, MATCH(AC53&amp;AE53&amp;AF53,$V$4:$V$1090&amp;$W$4:$W$1090&amp;$X$4:$X$1090,0),1),"")</f>
        <v/>
      </c>
      <c r="AH53" s="188" t="str">
        <f t="array" ref="AH53">IFERROR(INDEX($Z$4:$Z$1090, MATCH(AC53&amp;AE53&amp;AF53,$V$4:$V$1090&amp;$W$4:$W$1090&amp;$X$4:$X$1090,0),1),"")</f>
        <v/>
      </c>
      <c r="AJ53" s="186">
        <f t="shared" si="11"/>
        <v>50</v>
      </c>
      <c r="AK53" s="187">
        <f t="array" ref="AK53">IFERROR(INDEX($AC$4:$AC$1137,SMALL($AB$4:$AB$1137,AJ53),1),"")</f>
        <v>5</v>
      </c>
      <c r="AL53" s="187" t="str">
        <f t="array" ref="AL53">IFERROR(INDEX($AF$4:$AF$1137,SMALL($AB$4:$AB$1137,AJ53),1),"")</f>
        <v/>
      </c>
      <c r="AM53" s="187" t="str">
        <f t="array" ref="AM53">IFERROR(INDEX($AW$4:$AW$83,MATCH(AL53&amp;INDEX($AG$4:$AG$1137,SMALL($AB$4:$AB$1137,AJ53),1),$AU$4:$AU$83&amp;$AV$4:$AV$83,0),1),"")</f>
        <v/>
      </c>
      <c r="AN53" s="187" t="str">
        <f t="array" ref="AN53">IFERROR(INDEX($AW$4:$AW$83,MATCH(AL53&amp;INDEX($AH$4:$AH$1137,SMALL($AB$4:$AB$1137,AJ53),1),$AU$4:$AU$83&amp;$AV$4:$AV$83,0),1),"")</f>
        <v/>
      </c>
      <c r="AO53" s="187" t="str">
        <f>IF(AND(ISNUMBER(Fixture!H56),ISNUMBER(Fixture!J56)),"YES","")</f>
        <v/>
      </c>
      <c r="AP53" s="187" t="str">
        <f>IF(AO53="YES",IF(Fixture!H56&gt;Fixture!J56,HWin,IF(Fixture!H56=Fixture!J56,IF(Fixture!H56&gt;0,HDrawScore,HDraw),HLose)),"")</f>
        <v/>
      </c>
      <c r="AQ53" s="188" t="str">
        <f>IF(AO53="YES",IF(Fixture!H56&lt;Fixture!J56,AWin,IF(Fixture!H56=Fixture!J56,IF(Fixture!H56&gt;0,ADrawScore,ADraw),ALose)),"")</f>
        <v/>
      </c>
      <c r="AR53" s="187" t="str">
        <f>IF(AO53="YES",IF(Fixture!H56&gt;Fixture!J56,"W",IF(Fixture!H56=Fixture!J56,IF(Fixture!H56&gt;0,"D","D"),"L")),"")</f>
        <v/>
      </c>
      <c r="AS53" s="187" t="str">
        <f>IF(AO53="YES",IF(Fixture!H56&lt;Fixture!J56,"W",IF(Fixture!H56=Fixture!J56,IF(Fixture!H56&gt;0,"D","D"),"L")),"")</f>
        <v/>
      </c>
      <c r="AU53" s="192" t="str">
        <f>IF(ISNUMBER(AV53),Settings!$C$33,"")</f>
        <v/>
      </c>
      <c r="AV53" s="193" t="str">
        <f>Settings!T17</f>
        <v/>
      </c>
      <c r="AW53" s="192" t="str">
        <f>IF(Settings!U17=0,"",Settings!U17)</f>
        <v/>
      </c>
      <c r="AX53" s="194" t="str">
        <f>IF(Settings!V17=0,"",Settings!V17)</f>
        <v/>
      </c>
      <c r="BO53" s="21"/>
      <c r="BP53" s="103"/>
      <c r="BQ53" s="103"/>
      <c r="BR53" s="103"/>
      <c r="BS53" s="103" t="s">
        <v>88</v>
      </c>
      <c r="BT53" s="103"/>
      <c r="BU53" s="103"/>
      <c r="BV53" s="161" t="str">
        <f>IF(AND(ISNUMBER(BW36),ISNUMBER(BY36)),IF(BW36&gt;BY36,BV36,BZ36),"")</f>
        <v/>
      </c>
      <c r="BW53" s="154"/>
      <c r="BX53" s="100" t="s">
        <v>9</v>
      </c>
      <c r="BY53" s="155"/>
      <c r="BZ53" s="161" t="str">
        <f>IF(AND(ISNUMBER(BW44),ISNUMBER(BY44)),IF(BW44&gt;BY44,BV44,BZ44),"")</f>
        <v/>
      </c>
      <c r="CA53" s="103"/>
      <c r="CB53" s="103"/>
      <c r="CC53" s="103"/>
      <c r="CD53" s="103"/>
      <c r="CE53" s="103"/>
      <c r="CF53" s="103"/>
      <c r="CG53" s="150"/>
    </row>
    <row r="54" spans="2:85" x14ac:dyDescent="0.25">
      <c r="B54" s="187" t="str">
        <f t="shared" si="63"/>
        <v/>
      </c>
      <c r="C54" s="184" t="str">
        <f t="shared" si="53"/>
        <v/>
      </c>
      <c r="D54" s="195" t="str">
        <f t="shared" si="54"/>
        <v/>
      </c>
      <c r="E54" s="184" t="str">
        <f t="shared" si="55"/>
        <v/>
      </c>
      <c r="F54" s="195" t="str">
        <f t="shared" si="56"/>
        <v/>
      </c>
      <c r="G54" s="184" t="str">
        <f t="shared" si="57"/>
        <v/>
      </c>
      <c r="H54" s="195" t="str">
        <f t="shared" si="58"/>
        <v/>
      </c>
      <c r="I54" s="184" t="str">
        <f t="shared" si="59"/>
        <v/>
      </c>
      <c r="J54" s="195" t="str">
        <f t="shared" si="60"/>
        <v/>
      </c>
      <c r="K54" s="184" t="str">
        <f t="shared" si="61"/>
        <v/>
      </c>
      <c r="L54" s="195" t="str">
        <f t="shared" si="62"/>
        <v/>
      </c>
      <c r="T54" s="339" t="str">
        <f t="array" ref="T54">IFERROR(SMALL(IF(Fixture!$F$7:$F$1141=chosenGroup,ROW(Fixture!$A$7:$A$1141),FALSE),ROW(A51)),"")</f>
        <v/>
      </c>
      <c r="V54" s="186" t="str">
        <f t="shared" si="48"/>
        <v/>
      </c>
      <c r="W54" s="187" t="str">
        <f t="shared" si="49"/>
        <v/>
      </c>
      <c r="X54" s="187" t="str">
        <f t="shared" si="45"/>
        <v/>
      </c>
      <c r="Y54" s="187" t="str">
        <f t="shared" si="46"/>
        <v/>
      </c>
      <c r="Z54" s="188" t="str">
        <f t="shared" si="47"/>
        <v/>
      </c>
      <c r="AB54" s="186">
        <f t="shared" si="7"/>
        <v>51</v>
      </c>
      <c r="AC54" s="187">
        <f t="shared" si="8"/>
        <v>6</v>
      </c>
      <c r="AD54" s="187">
        <f t="shared" si="40"/>
        <v>1</v>
      </c>
      <c r="AE54" s="187">
        <f t="shared" si="3"/>
        <v>1</v>
      </c>
      <c r="AF54" s="187" t="str">
        <f t="shared" si="4"/>
        <v>Group A</v>
      </c>
      <c r="AG54" s="187">
        <f t="array" ref="AG54">IFERROR(INDEX($Y$4:$Y$1090, MATCH(AC54&amp;AE54&amp;AF54,$V$4:$V$1090&amp;$W$4:$W$1090&amp;$X$4:$X$1090,0),1),"")</f>
        <v>2</v>
      </c>
      <c r="AH54" s="188">
        <f t="array" ref="AH54">IFERROR(INDEX($Z$4:$Z$1090, MATCH(AC54&amp;AE54&amp;AF54,$V$4:$V$1090&amp;$W$4:$W$1090&amp;$X$4:$X$1090,0),1),"")</f>
        <v>1</v>
      </c>
      <c r="AJ54" s="186">
        <f t="shared" si="11"/>
        <v>51</v>
      </c>
      <c r="AK54" s="187">
        <f t="array" ref="AK54">IFERROR(INDEX($AC$4:$AC$1137,SMALL($AB$4:$AB$1137,AJ54),1),"")</f>
        <v>6</v>
      </c>
      <c r="AL54" s="187" t="str">
        <f t="array" ref="AL54">IFERROR(INDEX($AF$4:$AF$1137,SMALL($AB$4:$AB$1137,AJ54),1),"")</f>
        <v>Group A</v>
      </c>
      <c r="AM54" s="187" t="str">
        <f t="array" ref="AM54">IFERROR(INDEX($AW$4:$AW$83,MATCH(AL54&amp;INDEX($AG$4:$AG$1137,SMALL($AB$4:$AB$1137,AJ54),1),$AU$4:$AU$83&amp;$AV$4:$AV$83,0),1),"")</f>
        <v>Team 2A</v>
      </c>
      <c r="AN54" s="187" t="str">
        <f t="array" ref="AN54">IFERROR(INDEX($AW$4:$AW$83,MATCH(AL54&amp;INDEX($AH$4:$AH$1137,SMALL($AB$4:$AB$1137,AJ54),1),$AU$4:$AU$83&amp;$AV$4:$AV$83,0),1),"")</f>
        <v>Team 1A</v>
      </c>
      <c r="AO54" s="187" t="str">
        <f>IF(AND(ISNUMBER(Fixture!H57),ISNUMBER(Fixture!J57)),"YES","")</f>
        <v/>
      </c>
      <c r="AP54" s="187" t="str">
        <f>IF(AO54="YES",IF(Fixture!H57&gt;Fixture!J57,HWin,IF(Fixture!H57=Fixture!J57,IF(Fixture!H57&gt;0,HDrawScore,HDraw),HLose)),"")</f>
        <v/>
      </c>
      <c r="AQ54" s="188" t="str">
        <f>IF(AO54="YES",IF(Fixture!H57&lt;Fixture!J57,AWin,IF(Fixture!H57=Fixture!J57,IF(Fixture!H57&gt;0,ADrawScore,ADraw),ALose)),"")</f>
        <v/>
      </c>
      <c r="AR54" s="187" t="str">
        <f>IF(AO54="YES",IF(Fixture!H57&gt;Fixture!J57,"W",IF(Fixture!H57=Fixture!J57,IF(Fixture!H57&gt;0,"D","D"),"L")),"")</f>
        <v/>
      </c>
      <c r="AS54" s="187" t="str">
        <f>IF(AO54="YES",IF(Fixture!H57&lt;Fixture!J57,"W",IF(Fixture!H57=Fixture!J57,IF(Fixture!H57&gt;0,"D","D"),"L")),"")</f>
        <v/>
      </c>
      <c r="AU54" s="192" t="str">
        <f>IF(ISNUMBER(AV54),Settings!$C$34,"")</f>
        <v/>
      </c>
      <c r="AV54" s="193" t="str">
        <f>Settings!W8</f>
        <v/>
      </c>
      <c r="AW54" s="192" t="str">
        <f>IF(Settings!X8=0,"",Settings!X8)</f>
        <v/>
      </c>
      <c r="AX54" s="194" t="str">
        <f>IF(Settings!Y8=0,"",Settings!Y8)</f>
        <v/>
      </c>
      <c r="BO54" s="21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150"/>
    </row>
    <row r="55" spans="2:85" x14ac:dyDescent="0.25">
      <c r="B55" s="187">
        <f>IF(ISNUMBER(B46),MAX(B46:B54)+1,"")</f>
        <v>7</v>
      </c>
      <c r="C55" s="184">
        <f>C37</f>
        <v>1</v>
      </c>
      <c r="D55" s="195">
        <f t="shared" ref="D55:L55" si="64">D37</f>
        <v>4</v>
      </c>
      <c r="E55" s="184">
        <f t="shared" si="64"/>
        <v>2</v>
      </c>
      <c r="F55" s="195">
        <f t="shared" si="64"/>
        <v>3</v>
      </c>
      <c r="G55" s="184" t="str">
        <f t="shared" si="64"/>
        <v/>
      </c>
      <c r="H55" s="195" t="str">
        <f t="shared" si="64"/>
        <v/>
      </c>
      <c r="I55" s="184" t="str">
        <f t="shared" si="64"/>
        <v/>
      </c>
      <c r="J55" s="195" t="str">
        <f t="shared" si="64"/>
        <v/>
      </c>
      <c r="K55" s="184" t="str">
        <f t="shared" si="64"/>
        <v/>
      </c>
      <c r="L55" s="195" t="str">
        <f t="shared" si="64"/>
        <v/>
      </c>
      <c r="T55" s="339" t="str">
        <f t="array" ref="T55">IFERROR(SMALL(IF(Fixture!$F$7:$F$1141=chosenGroup,ROW(Fixture!$A$7:$A$1141),FALSE),ROW(A52)),"")</f>
        <v/>
      </c>
      <c r="V55" s="186" t="str">
        <f t="shared" si="48"/>
        <v/>
      </c>
      <c r="W55" s="187" t="str">
        <f t="shared" si="49"/>
        <v/>
      </c>
      <c r="X55" s="187" t="str">
        <f t="shared" si="45"/>
        <v/>
      </c>
      <c r="Y55" s="187" t="str">
        <f t="shared" si="46"/>
        <v/>
      </c>
      <c r="Z55" s="188" t="str">
        <f t="shared" si="47"/>
        <v/>
      </c>
      <c r="AB55" s="186">
        <f t="shared" si="7"/>
        <v>52</v>
      </c>
      <c r="AC55" s="187">
        <f t="shared" si="8"/>
        <v>6</v>
      </c>
      <c r="AD55" s="187">
        <f t="shared" si="40"/>
        <v>2</v>
      </c>
      <c r="AE55" s="187">
        <f t="shared" si="3"/>
        <v>2</v>
      </c>
      <c r="AF55" s="187" t="str">
        <f t="shared" si="4"/>
        <v>Group A</v>
      </c>
      <c r="AG55" s="187">
        <f t="array" ref="AG55">IFERROR(INDEX($Y$4:$Y$1090, MATCH(AC55&amp;AE55&amp;AF55,$V$4:$V$1090&amp;$W$4:$W$1090&amp;$X$4:$X$1090,0),1),"")</f>
        <v>4</v>
      </c>
      <c r="AH55" s="188">
        <f t="array" ref="AH55">IFERROR(INDEX($Z$4:$Z$1090, MATCH(AC55&amp;AE55&amp;AF55,$V$4:$V$1090&amp;$W$4:$W$1090&amp;$X$4:$X$1090,0),1),"")</f>
        <v>3</v>
      </c>
      <c r="AJ55" s="186">
        <f t="shared" si="11"/>
        <v>52</v>
      </c>
      <c r="AK55" s="187">
        <f t="array" ref="AK55">IFERROR(INDEX($AC$4:$AC$1137,SMALL($AB$4:$AB$1137,AJ55),1),"")</f>
        <v>6</v>
      </c>
      <c r="AL55" s="187" t="str">
        <f t="array" ref="AL55">IFERROR(INDEX($AF$4:$AF$1137,SMALL($AB$4:$AB$1137,AJ55),1),"")</f>
        <v>Group A</v>
      </c>
      <c r="AM55" s="187" t="str">
        <f t="array" ref="AM55">IFERROR(INDEX($AW$4:$AW$83,MATCH(AL55&amp;INDEX($AG$4:$AG$1137,SMALL($AB$4:$AB$1137,AJ55),1),$AU$4:$AU$83&amp;$AV$4:$AV$83,0),1),"")</f>
        <v>Team 4A</v>
      </c>
      <c r="AN55" s="187" t="str">
        <f t="array" ref="AN55">IFERROR(INDEX($AW$4:$AW$83,MATCH(AL55&amp;INDEX($AH$4:$AH$1137,SMALL($AB$4:$AB$1137,AJ55),1),$AU$4:$AU$83&amp;$AV$4:$AV$83,0),1),"")</f>
        <v>Team 3A</v>
      </c>
      <c r="AO55" s="187" t="str">
        <f>IF(AND(ISNUMBER(Fixture!H58),ISNUMBER(Fixture!J58)),"YES","")</f>
        <v/>
      </c>
      <c r="AP55" s="187" t="str">
        <f>IF(AO55="YES",IF(Fixture!H58&gt;Fixture!J58,HWin,IF(Fixture!H58=Fixture!J58,IF(Fixture!H58&gt;0,HDrawScore,HDraw),HLose)),"")</f>
        <v/>
      </c>
      <c r="AQ55" s="188" t="str">
        <f>IF(AO55="YES",IF(Fixture!H58&lt;Fixture!J58,AWin,IF(Fixture!H58=Fixture!J58,IF(Fixture!H58&gt;0,ADrawScore,ADraw),ALose)),"")</f>
        <v/>
      </c>
      <c r="AR55" s="187" t="str">
        <f>IF(AO55="YES",IF(Fixture!H58&gt;Fixture!J58,"W",IF(Fixture!H58=Fixture!J58,IF(Fixture!H58&gt;0,"D","D"),"L")),"")</f>
        <v/>
      </c>
      <c r="AS55" s="187" t="str">
        <f>IF(AO55="YES",IF(Fixture!H58&lt;Fixture!J58,"W",IF(Fixture!H58=Fixture!J58,IF(Fixture!H58&gt;0,"D","D"),"L")),"")</f>
        <v/>
      </c>
      <c r="AU55" s="192" t="str">
        <f>IF(ISNUMBER(AV55),Settings!$C$34,"")</f>
        <v/>
      </c>
      <c r="AV55" s="193" t="str">
        <f>Settings!W9</f>
        <v/>
      </c>
      <c r="AW55" s="192" t="str">
        <f>IF(Settings!X9=0,"",Settings!X9)</f>
        <v/>
      </c>
      <c r="AX55" s="194" t="str">
        <f>IF(Settings!Y9=0,"",Settings!Y9)</f>
        <v/>
      </c>
      <c r="BO55" s="21"/>
      <c r="BP55" s="2"/>
      <c r="BQ55" s="2"/>
      <c r="BR55" s="2"/>
      <c r="BS55" s="2"/>
      <c r="BT55" s="2"/>
      <c r="BU55" s="2"/>
      <c r="BV55" s="31" t="s">
        <v>84</v>
      </c>
      <c r="BW55" s="360" t="str">
        <f>IF(AND(ISNUMBER(BW53),ISNUMBER(BY53)),IF(BW53&gt;BY53,BV53,BZ53),"")</f>
        <v/>
      </c>
      <c r="BX55" s="361"/>
      <c r="BY55" s="361"/>
      <c r="BZ55" s="361"/>
      <c r="CA55" s="2"/>
      <c r="CB55" s="2"/>
      <c r="CC55" s="2"/>
      <c r="CD55" s="2"/>
      <c r="CE55" s="2"/>
      <c r="CF55" s="2"/>
      <c r="CG55" s="150"/>
    </row>
    <row r="56" spans="2:85" x14ac:dyDescent="0.25">
      <c r="B56" s="187">
        <f t="shared" ref="B56:B63" si="65">IF(ISNUMBER(B47),B55+1,"")</f>
        <v>8</v>
      </c>
      <c r="C56" s="184">
        <f t="shared" ref="C56:L56" si="66">C38</f>
        <v>1</v>
      </c>
      <c r="D56" s="195">
        <f t="shared" si="66"/>
        <v>3</v>
      </c>
      <c r="E56" s="184">
        <f t="shared" si="66"/>
        <v>4</v>
      </c>
      <c r="F56" s="195">
        <f t="shared" si="66"/>
        <v>2</v>
      </c>
      <c r="G56" s="184" t="str">
        <f t="shared" si="66"/>
        <v/>
      </c>
      <c r="H56" s="195" t="str">
        <f t="shared" si="66"/>
        <v/>
      </c>
      <c r="I56" s="184" t="str">
        <f t="shared" si="66"/>
        <v/>
      </c>
      <c r="J56" s="195" t="str">
        <f t="shared" si="66"/>
        <v/>
      </c>
      <c r="K56" s="184" t="str">
        <f t="shared" si="66"/>
        <v/>
      </c>
      <c r="L56" s="195" t="str">
        <f t="shared" si="66"/>
        <v/>
      </c>
      <c r="T56" s="339" t="str">
        <f t="array" ref="T56">IFERROR(SMALL(IF(Fixture!$F$7:$F$1141=chosenGroup,ROW(Fixture!$A$7:$A$1141),FALSE),ROW(A53)),"")</f>
        <v/>
      </c>
      <c r="V56" s="186" t="str">
        <f t="shared" si="48"/>
        <v/>
      </c>
      <c r="W56" s="187" t="str">
        <f t="shared" si="49"/>
        <v/>
      </c>
      <c r="X56" s="187" t="str">
        <f t="shared" si="45"/>
        <v/>
      </c>
      <c r="Y56" s="187" t="str">
        <f t="shared" si="46"/>
        <v/>
      </c>
      <c r="Z56" s="188" t="str">
        <f t="shared" si="47"/>
        <v/>
      </c>
      <c r="AB56" s="186">
        <f t="shared" si="7"/>
        <v>53</v>
      </c>
      <c r="AC56" s="187">
        <f t="shared" si="8"/>
        <v>6</v>
      </c>
      <c r="AD56" s="187">
        <f t="shared" si="40"/>
        <v>3</v>
      </c>
      <c r="AE56" s="187">
        <f t="shared" si="3"/>
        <v>1</v>
      </c>
      <c r="AF56" s="187" t="str">
        <f t="shared" si="4"/>
        <v>Group B</v>
      </c>
      <c r="AG56" s="187">
        <f t="array" ref="AG56">IFERROR(INDEX($Y$4:$Y$1090, MATCH(AC56&amp;AE56&amp;AF56,$V$4:$V$1090&amp;$W$4:$W$1090&amp;$X$4:$X$1090,0),1),"")</f>
        <v>2</v>
      </c>
      <c r="AH56" s="188">
        <f t="array" ref="AH56">IFERROR(INDEX($Z$4:$Z$1090, MATCH(AC56&amp;AE56&amp;AF56,$V$4:$V$1090&amp;$W$4:$W$1090&amp;$X$4:$X$1090,0),1),"")</f>
        <v>1</v>
      </c>
      <c r="AJ56" s="186">
        <f t="shared" si="11"/>
        <v>53</v>
      </c>
      <c r="AK56" s="187">
        <f t="array" ref="AK56">IFERROR(INDEX($AC$4:$AC$1137,SMALL($AB$4:$AB$1137,AJ56),1),"")</f>
        <v>6</v>
      </c>
      <c r="AL56" s="187" t="str">
        <f t="array" ref="AL56">IFERROR(INDEX($AF$4:$AF$1137,SMALL($AB$4:$AB$1137,AJ56),1),"")</f>
        <v>Group B</v>
      </c>
      <c r="AM56" s="187" t="str">
        <f t="array" ref="AM56">IFERROR(INDEX($AW$4:$AW$83,MATCH(AL56&amp;INDEX($AG$4:$AG$1137,SMALL($AB$4:$AB$1137,AJ56),1),$AU$4:$AU$83&amp;$AV$4:$AV$83,0),1),"")</f>
        <v>Team B2</v>
      </c>
      <c r="AN56" s="187" t="str">
        <f t="array" ref="AN56">IFERROR(INDEX($AW$4:$AW$83,MATCH(AL56&amp;INDEX($AH$4:$AH$1137,SMALL($AB$4:$AB$1137,AJ56),1),$AU$4:$AU$83&amp;$AV$4:$AV$83,0),1),"")</f>
        <v>Team B1</v>
      </c>
      <c r="AO56" s="187" t="str">
        <f>IF(AND(ISNUMBER(Fixture!H59),ISNUMBER(Fixture!J59)),"YES","")</f>
        <v/>
      </c>
      <c r="AP56" s="187" t="str">
        <f>IF(AO56="YES",IF(Fixture!H59&gt;Fixture!J59,HWin,IF(Fixture!H59=Fixture!J59,IF(Fixture!H59&gt;0,HDrawScore,HDraw),HLose)),"")</f>
        <v/>
      </c>
      <c r="AQ56" s="188" t="str">
        <f>IF(AO56="YES",IF(Fixture!H59&lt;Fixture!J59,AWin,IF(Fixture!H59=Fixture!J59,IF(Fixture!H59&gt;0,ADrawScore,ADraw),ALose)),"")</f>
        <v/>
      </c>
      <c r="AR56" s="187" t="str">
        <f>IF(AO56="YES",IF(Fixture!H59&gt;Fixture!J59,"W",IF(Fixture!H59=Fixture!J59,IF(Fixture!H59&gt;0,"D","D"),"L")),"")</f>
        <v/>
      </c>
      <c r="AS56" s="187" t="str">
        <f>IF(AO56="YES",IF(Fixture!H59&lt;Fixture!J59,"W",IF(Fixture!H59=Fixture!J59,IF(Fixture!H59&gt;0,"D","D"),"L")),"")</f>
        <v/>
      </c>
      <c r="AU56" s="192" t="str">
        <f>IF(ISNUMBER(AV56),Settings!$C$34,"")</f>
        <v/>
      </c>
      <c r="AV56" s="193" t="str">
        <f>Settings!W10</f>
        <v/>
      </c>
      <c r="AW56" s="192" t="str">
        <f>IF(Settings!X10=0,"",Settings!X10)</f>
        <v/>
      </c>
      <c r="AX56" s="194" t="str">
        <f>IF(Settings!Y10=0,"",Settings!Y10)</f>
        <v/>
      </c>
      <c r="BO56" s="151"/>
      <c r="BP56" s="152"/>
      <c r="BQ56" s="152"/>
      <c r="BR56" s="152"/>
      <c r="BS56" s="152"/>
      <c r="BT56" s="152"/>
      <c r="BU56" s="152"/>
      <c r="BV56" s="152"/>
      <c r="BW56" s="152"/>
      <c r="BX56" s="152"/>
      <c r="BY56" s="152"/>
      <c r="BZ56" s="152"/>
      <c r="CA56" s="152"/>
      <c r="CB56" s="152"/>
      <c r="CC56" s="152"/>
      <c r="CD56" s="152"/>
      <c r="CE56" s="152"/>
      <c r="CF56" s="152"/>
      <c r="CG56" s="153"/>
    </row>
    <row r="57" spans="2:85" x14ac:dyDescent="0.25">
      <c r="B57" s="187">
        <f t="shared" si="65"/>
        <v>9</v>
      </c>
      <c r="C57" s="184">
        <f t="shared" ref="C57:L57" si="67">C39</f>
        <v>1</v>
      </c>
      <c r="D57" s="195">
        <f t="shared" si="67"/>
        <v>2</v>
      </c>
      <c r="E57" s="184">
        <f t="shared" si="67"/>
        <v>3</v>
      </c>
      <c r="F57" s="195">
        <f t="shared" si="67"/>
        <v>4</v>
      </c>
      <c r="G57" s="184" t="str">
        <f t="shared" si="67"/>
        <v/>
      </c>
      <c r="H57" s="195" t="str">
        <f t="shared" si="67"/>
        <v/>
      </c>
      <c r="I57" s="184" t="str">
        <f t="shared" si="67"/>
        <v/>
      </c>
      <c r="J57" s="195" t="str">
        <f t="shared" si="67"/>
        <v/>
      </c>
      <c r="K57" s="184" t="str">
        <f t="shared" si="67"/>
        <v/>
      </c>
      <c r="L57" s="195" t="str">
        <f t="shared" si="67"/>
        <v/>
      </c>
      <c r="T57" s="339" t="str">
        <f t="array" ref="T57">IFERROR(SMALL(IF(Fixture!$F$7:$F$1141=chosenGroup,ROW(Fixture!$A$7:$A$1141),FALSE),ROW(A54)),"")</f>
        <v/>
      </c>
      <c r="V57" s="186" t="str">
        <f t="shared" si="48"/>
        <v/>
      </c>
      <c r="W57" s="187" t="str">
        <f t="shared" si="49"/>
        <v/>
      </c>
      <c r="X57" s="187" t="str">
        <f t="shared" si="45"/>
        <v/>
      </c>
      <c r="Y57" s="187" t="str">
        <f t="shared" si="46"/>
        <v/>
      </c>
      <c r="Z57" s="188" t="str">
        <f t="shared" si="47"/>
        <v/>
      </c>
      <c r="AB57" s="186">
        <f t="shared" si="7"/>
        <v>54</v>
      </c>
      <c r="AC57" s="187">
        <f t="shared" si="8"/>
        <v>6</v>
      </c>
      <c r="AD57" s="187">
        <f t="shared" si="40"/>
        <v>4</v>
      </c>
      <c r="AE57" s="187">
        <f t="shared" si="3"/>
        <v>2</v>
      </c>
      <c r="AF57" s="187" t="str">
        <f t="shared" si="4"/>
        <v>Group B</v>
      </c>
      <c r="AG57" s="187">
        <f t="array" ref="AG57">IFERROR(INDEX($Y$4:$Y$1090, MATCH(AC57&amp;AE57&amp;AF57,$V$4:$V$1090&amp;$W$4:$W$1090&amp;$X$4:$X$1090,0),1),"")</f>
        <v>4</v>
      </c>
      <c r="AH57" s="188">
        <f t="array" ref="AH57">IFERROR(INDEX($Z$4:$Z$1090, MATCH(AC57&amp;AE57&amp;AF57,$V$4:$V$1090&amp;$W$4:$W$1090&amp;$X$4:$X$1090,0),1),"")</f>
        <v>3</v>
      </c>
      <c r="AJ57" s="186">
        <f t="shared" si="11"/>
        <v>54</v>
      </c>
      <c r="AK57" s="187">
        <f t="array" ref="AK57">IFERROR(INDEX($AC$4:$AC$1137,SMALL($AB$4:$AB$1137,AJ57),1),"")</f>
        <v>6</v>
      </c>
      <c r="AL57" s="187" t="str">
        <f t="array" ref="AL57">IFERROR(INDEX($AF$4:$AF$1137,SMALL($AB$4:$AB$1137,AJ57),1),"")</f>
        <v>Group B</v>
      </c>
      <c r="AM57" s="187" t="str">
        <f t="array" ref="AM57">IFERROR(INDEX($AW$4:$AW$83,MATCH(AL57&amp;INDEX($AG$4:$AG$1137,SMALL($AB$4:$AB$1137,AJ57),1),$AU$4:$AU$83&amp;$AV$4:$AV$83,0),1),"")</f>
        <v>Team B4</v>
      </c>
      <c r="AN57" s="187" t="str">
        <f t="array" ref="AN57">IFERROR(INDEX($AW$4:$AW$83,MATCH(AL57&amp;INDEX($AH$4:$AH$1137,SMALL($AB$4:$AB$1137,AJ57),1),$AU$4:$AU$83&amp;$AV$4:$AV$83,0),1),"")</f>
        <v>Team B3</v>
      </c>
      <c r="AO57" s="187" t="str">
        <f>IF(AND(ISNUMBER(Fixture!H60),ISNUMBER(Fixture!J60)),"YES","")</f>
        <v/>
      </c>
      <c r="AP57" s="187" t="str">
        <f>IF(AO57="YES",IF(Fixture!H60&gt;Fixture!J60,HWin,IF(Fixture!H60=Fixture!J60,IF(Fixture!H60&gt;0,HDrawScore,HDraw),HLose)),"")</f>
        <v/>
      </c>
      <c r="AQ57" s="188" t="str">
        <f>IF(AO57="YES",IF(Fixture!H60&lt;Fixture!J60,AWin,IF(Fixture!H60=Fixture!J60,IF(Fixture!H60&gt;0,ADrawScore,ADraw),ALose)),"")</f>
        <v/>
      </c>
      <c r="AR57" s="187" t="str">
        <f>IF(AO57="YES",IF(Fixture!H60&gt;Fixture!J60,"W",IF(Fixture!H60=Fixture!J60,IF(Fixture!H60&gt;0,"D","D"),"L")),"")</f>
        <v/>
      </c>
      <c r="AS57" s="187" t="str">
        <f>IF(AO57="YES",IF(Fixture!H60&lt;Fixture!J60,"W",IF(Fixture!H60=Fixture!J60,IF(Fixture!H60&gt;0,"D","D"),"L")),"")</f>
        <v/>
      </c>
      <c r="AU57" s="192" t="str">
        <f>IF(ISNUMBER(AV57),Settings!$C$34,"")</f>
        <v/>
      </c>
      <c r="AV57" s="193" t="str">
        <f>Settings!W11</f>
        <v/>
      </c>
      <c r="AW57" s="192" t="str">
        <f>IF(Settings!X11=0,"",Settings!X11)</f>
        <v/>
      </c>
      <c r="AX57" s="194" t="str">
        <f>IF(Settings!Y11=0,"",Settings!Y11)</f>
        <v/>
      </c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</row>
    <row r="58" spans="2:85" x14ac:dyDescent="0.25">
      <c r="B58" s="187" t="str">
        <f t="shared" si="65"/>
        <v/>
      </c>
      <c r="C58" s="184" t="str">
        <f t="shared" ref="C58:L58" si="68">C40</f>
        <v/>
      </c>
      <c r="D58" s="195" t="str">
        <f t="shared" si="68"/>
        <v/>
      </c>
      <c r="E58" s="184" t="str">
        <f t="shared" si="68"/>
        <v/>
      </c>
      <c r="F58" s="195" t="str">
        <f t="shared" si="68"/>
        <v/>
      </c>
      <c r="G58" s="184" t="str">
        <f t="shared" si="68"/>
        <v/>
      </c>
      <c r="H58" s="195" t="str">
        <f t="shared" si="68"/>
        <v/>
      </c>
      <c r="I58" s="184" t="str">
        <f t="shared" si="68"/>
        <v/>
      </c>
      <c r="J58" s="195" t="str">
        <f t="shared" si="68"/>
        <v/>
      </c>
      <c r="K58" s="184" t="str">
        <f t="shared" si="68"/>
        <v/>
      </c>
      <c r="L58" s="195" t="str">
        <f t="shared" si="68"/>
        <v/>
      </c>
      <c r="T58" s="339" t="str">
        <f t="array" ref="T58">IFERROR(SMALL(IF(Fixture!$F$7:$F$1141=chosenGroup,ROW(Fixture!$A$7:$A$1141),FALSE),ROW(A55)),"")</f>
        <v/>
      </c>
      <c r="V58" s="186" t="str">
        <f t="shared" si="48"/>
        <v/>
      </c>
      <c r="W58" s="187" t="str">
        <f t="shared" si="49"/>
        <v/>
      </c>
      <c r="X58" s="187" t="str">
        <f t="shared" si="45"/>
        <v/>
      </c>
      <c r="Y58" s="187" t="str">
        <f t="shared" si="46"/>
        <v/>
      </c>
      <c r="Z58" s="188" t="str">
        <f t="shared" si="47"/>
        <v/>
      </c>
      <c r="AB58" s="186">
        <f t="shared" si="7"/>
        <v>55</v>
      </c>
      <c r="AC58" s="187">
        <f t="shared" si="8"/>
        <v>6</v>
      </c>
      <c r="AD58" s="187">
        <f t="shared" si="40"/>
        <v>5</v>
      </c>
      <c r="AE58" s="187">
        <f t="shared" si="3"/>
        <v>1</v>
      </c>
      <c r="AF58" s="187" t="str">
        <f t="shared" si="4"/>
        <v>Group C</v>
      </c>
      <c r="AG58" s="187">
        <f t="array" ref="AG58">IFERROR(INDEX($Y$4:$Y$1090, MATCH(AC58&amp;AE58&amp;AF58,$V$4:$V$1090&amp;$W$4:$W$1090&amp;$X$4:$X$1090,0),1),"")</f>
        <v>2</v>
      </c>
      <c r="AH58" s="188">
        <f t="array" ref="AH58">IFERROR(INDEX($Z$4:$Z$1090, MATCH(AC58&amp;AE58&amp;AF58,$V$4:$V$1090&amp;$W$4:$W$1090&amp;$X$4:$X$1090,0),1),"")</f>
        <v>1</v>
      </c>
      <c r="AJ58" s="186">
        <f>IFERROR(IF(AJ57+1&gt;$AH$2,"",AJ57+1),"")</f>
        <v>55</v>
      </c>
      <c r="AK58" s="187">
        <f t="array" ref="AK58">IFERROR(INDEX($AC$4:$AC$1137,SMALL($AB$4:$AB$1137,AJ58),1),"")</f>
        <v>6</v>
      </c>
      <c r="AL58" s="187" t="str">
        <f t="array" ref="AL58">IFERROR(INDEX($AF$4:$AF$1137,SMALL($AB$4:$AB$1137,AJ58),1),"")</f>
        <v>Group C</v>
      </c>
      <c r="AM58" s="187" t="str">
        <f t="array" ref="AM58">IFERROR(INDEX($AW$4:$AW$83,MATCH(AL58&amp;INDEX($AG$4:$AG$1137,SMALL($AB$4:$AB$1137,AJ58),1),$AU$4:$AU$83&amp;$AV$4:$AV$83,0),1),"")</f>
        <v>Team 2C</v>
      </c>
      <c r="AN58" s="187" t="str">
        <f t="array" ref="AN58">IFERROR(INDEX($AW$4:$AW$83,MATCH(AL58&amp;INDEX($AH$4:$AH$1137,SMALL($AB$4:$AB$1137,AJ58),1),$AU$4:$AU$83&amp;$AV$4:$AV$83,0),1),"")</f>
        <v>Team 1C</v>
      </c>
      <c r="AO58" s="187" t="str">
        <f>IF(AND(ISNUMBER(Fixture!H61),ISNUMBER(Fixture!J61)),"YES","")</f>
        <v/>
      </c>
      <c r="AP58" s="187" t="str">
        <f>IF(AO58="YES",IF(Fixture!H61&gt;Fixture!J61,HWin,IF(Fixture!H61=Fixture!J61,IF(Fixture!H61&gt;0,HDrawScore,HDraw),HLose)),"")</f>
        <v/>
      </c>
      <c r="AQ58" s="188" t="str">
        <f>IF(AO58="YES",IF(Fixture!H61&lt;Fixture!J61,AWin,IF(Fixture!H61=Fixture!J61,IF(Fixture!H61&gt;0,ADrawScore,ADraw),ALose)),"")</f>
        <v/>
      </c>
      <c r="AR58" s="187" t="str">
        <f>IF(AO58="YES",IF(Fixture!H61&gt;Fixture!J61,"W",IF(Fixture!H61=Fixture!J61,IF(Fixture!H61&gt;0,"D","D"),"L")),"")</f>
        <v/>
      </c>
      <c r="AS58" s="187" t="str">
        <f>IF(AO58="YES",IF(Fixture!H61&lt;Fixture!J61,"W",IF(Fixture!H61=Fixture!J61,IF(Fixture!H61&gt;0,"D","D"),"L")),"")</f>
        <v/>
      </c>
      <c r="AU58" s="192" t="str">
        <f>IF(ISNUMBER(AV58),Settings!$C$34,"")</f>
        <v/>
      </c>
      <c r="AV58" s="193" t="str">
        <f>Settings!W12</f>
        <v/>
      </c>
      <c r="AW58" s="192" t="str">
        <f>IF(Settings!X12=0,"",Settings!X12)</f>
        <v/>
      </c>
      <c r="AX58" s="194" t="str">
        <f>IF(Settings!Y12=0,"",Settings!Y12)</f>
        <v/>
      </c>
      <c r="BO58" s="2"/>
      <c r="BP58" s="2" t="s">
        <v>92</v>
      </c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</row>
    <row r="59" spans="2:85" x14ac:dyDescent="0.25">
      <c r="B59" s="187" t="str">
        <f t="shared" si="65"/>
        <v/>
      </c>
      <c r="C59" s="184" t="str">
        <f t="shared" ref="C59:L59" si="69">C41</f>
        <v/>
      </c>
      <c r="D59" s="195" t="str">
        <f t="shared" si="69"/>
        <v/>
      </c>
      <c r="E59" s="184" t="str">
        <f t="shared" si="69"/>
        <v/>
      </c>
      <c r="F59" s="195" t="str">
        <f t="shared" si="69"/>
        <v/>
      </c>
      <c r="G59" s="184" t="str">
        <f t="shared" si="69"/>
        <v/>
      </c>
      <c r="H59" s="195" t="str">
        <f t="shared" si="69"/>
        <v/>
      </c>
      <c r="I59" s="184" t="str">
        <f t="shared" si="69"/>
        <v/>
      </c>
      <c r="J59" s="195" t="str">
        <f t="shared" si="69"/>
        <v/>
      </c>
      <c r="K59" s="184" t="str">
        <f t="shared" si="69"/>
        <v/>
      </c>
      <c r="L59" s="195" t="str">
        <f t="shared" si="69"/>
        <v/>
      </c>
      <c r="T59" s="339" t="str">
        <f t="array" ref="T59">IFERROR(SMALL(IF(Fixture!$F$7:$F$1141=chosenGroup,ROW(Fixture!$A$7:$A$1141),FALSE),ROW(A56)),"")</f>
        <v/>
      </c>
      <c r="V59" s="186" t="str">
        <f t="shared" si="48"/>
        <v/>
      </c>
      <c r="W59" s="187" t="str">
        <f t="shared" si="49"/>
        <v/>
      </c>
      <c r="X59" s="187" t="str">
        <f t="shared" si="45"/>
        <v/>
      </c>
      <c r="Y59" s="187" t="str">
        <f t="shared" si="46"/>
        <v/>
      </c>
      <c r="Z59" s="188" t="str">
        <f t="shared" si="47"/>
        <v/>
      </c>
      <c r="AB59" s="186">
        <f t="shared" si="7"/>
        <v>56</v>
      </c>
      <c r="AC59" s="187">
        <f t="shared" si="8"/>
        <v>6</v>
      </c>
      <c r="AD59" s="187">
        <f t="shared" si="40"/>
        <v>6</v>
      </c>
      <c r="AE59" s="187">
        <f t="shared" si="3"/>
        <v>2</v>
      </c>
      <c r="AF59" s="187" t="str">
        <f t="shared" si="4"/>
        <v>Group C</v>
      </c>
      <c r="AG59" s="187">
        <f t="array" ref="AG59">IFERROR(INDEX($Y$4:$Y$1090, MATCH(AC59&amp;AE59&amp;AF59,$V$4:$V$1090&amp;$W$4:$W$1090&amp;$X$4:$X$1090,0),1),"")</f>
        <v>4</v>
      </c>
      <c r="AH59" s="188">
        <f t="array" ref="AH59">IFERROR(INDEX($Z$4:$Z$1090, MATCH(AC59&amp;AE59&amp;AF59,$V$4:$V$1090&amp;$W$4:$W$1090&amp;$X$4:$X$1090,0),1),"")</f>
        <v>3</v>
      </c>
      <c r="AJ59" s="186">
        <f t="shared" si="11"/>
        <v>56</v>
      </c>
      <c r="AK59" s="187">
        <f t="array" ref="AK59">IFERROR(INDEX($AC$4:$AC$1137,SMALL($AB$4:$AB$1137,AJ59),1),"")</f>
        <v>6</v>
      </c>
      <c r="AL59" s="187" t="str">
        <f t="array" ref="AL59">IFERROR(INDEX($AF$4:$AF$1137,SMALL($AB$4:$AB$1137,AJ59),1),"")</f>
        <v>Group C</v>
      </c>
      <c r="AM59" s="187" t="str">
        <f t="array" ref="AM59">IFERROR(INDEX($AW$4:$AW$83,MATCH(AL59&amp;INDEX($AG$4:$AG$1137,SMALL($AB$4:$AB$1137,AJ59),1),$AU$4:$AU$83&amp;$AV$4:$AV$83,0),1),"")</f>
        <v>Team 4C</v>
      </c>
      <c r="AN59" s="187" t="str">
        <f t="array" ref="AN59">IFERROR(INDEX($AW$4:$AW$83,MATCH(AL59&amp;INDEX($AH$4:$AH$1137,SMALL($AB$4:$AB$1137,AJ59),1),$AU$4:$AU$83&amp;$AV$4:$AV$83,0),1),"")</f>
        <v>Team 3C</v>
      </c>
      <c r="AO59" s="187" t="str">
        <f>IF(AND(ISNUMBER(Fixture!H62),ISNUMBER(Fixture!J62)),"YES","")</f>
        <v/>
      </c>
      <c r="AP59" s="187" t="str">
        <f>IF(AO59="YES",IF(Fixture!H62&gt;Fixture!J62,HWin,IF(Fixture!H62=Fixture!J62,IF(Fixture!H62&gt;0,HDrawScore,HDraw),HLose)),"")</f>
        <v/>
      </c>
      <c r="AQ59" s="188" t="str">
        <f>IF(AO59="YES",IF(Fixture!H62&lt;Fixture!J62,AWin,IF(Fixture!H62=Fixture!J62,IF(Fixture!H62&gt;0,ADrawScore,ADraw),ALose)),"")</f>
        <v/>
      </c>
      <c r="AR59" s="187" t="str">
        <f>IF(AO59="YES",IF(Fixture!H62&gt;Fixture!J62,"W",IF(Fixture!H62=Fixture!J62,IF(Fixture!H62&gt;0,"D","D"),"L")),"")</f>
        <v/>
      </c>
      <c r="AS59" s="187" t="str">
        <f>IF(AO59="YES",IF(Fixture!H62&lt;Fixture!J62,"W",IF(Fixture!H62=Fixture!J62,IF(Fixture!H62&gt;0,"D","D"),"L")),"")</f>
        <v/>
      </c>
      <c r="AU59" s="192" t="str">
        <f>IF(ISNUMBER(AV59),Settings!$C$34,"")</f>
        <v/>
      </c>
      <c r="AV59" s="193" t="str">
        <f>Settings!W13</f>
        <v/>
      </c>
      <c r="AW59" s="192" t="str">
        <f>IF(Settings!X13=0,"",Settings!X13)</f>
        <v/>
      </c>
      <c r="AX59" s="194" t="str">
        <f>IF(Settings!Y13=0,"",Settings!Y13)</f>
        <v/>
      </c>
      <c r="BO59" s="157"/>
      <c r="BP59" s="158"/>
      <c r="BQ59" s="158"/>
      <c r="BR59" s="158"/>
      <c r="BS59" s="158"/>
      <c r="BT59" s="158"/>
      <c r="BU59" s="158"/>
      <c r="BV59" s="158"/>
      <c r="BW59" s="158"/>
      <c r="BX59" s="158"/>
      <c r="BY59" s="158"/>
      <c r="BZ59" s="158"/>
      <c r="CA59" s="158"/>
      <c r="CB59" s="158"/>
      <c r="CC59" s="158"/>
      <c r="CD59" s="158"/>
      <c r="CE59" s="158"/>
      <c r="CF59" s="158"/>
      <c r="CG59" s="149"/>
    </row>
    <row r="60" spans="2:85" x14ac:dyDescent="0.25">
      <c r="B60" s="187" t="str">
        <f t="shared" si="65"/>
        <v/>
      </c>
      <c r="C60" s="184" t="str">
        <f t="shared" ref="C60:L60" si="70">C42</f>
        <v/>
      </c>
      <c r="D60" s="195" t="str">
        <f t="shared" si="70"/>
        <v/>
      </c>
      <c r="E60" s="184" t="str">
        <f t="shared" si="70"/>
        <v/>
      </c>
      <c r="F60" s="195" t="str">
        <f t="shared" si="70"/>
        <v/>
      </c>
      <c r="G60" s="184" t="str">
        <f t="shared" si="70"/>
        <v/>
      </c>
      <c r="H60" s="195" t="str">
        <f t="shared" si="70"/>
        <v/>
      </c>
      <c r="I60" s="184" t="str">
        <f t="shared" si="70"/>
        <v/>
      </c>
      <c r="J60" s="195" t="str">
        <f t="shared" si="70"/>
        <v/>
      </c>
      <c r="K60" s="184" t="str">
        <f t="shared" si="70"/>
        <v/>
      </c>
      <c r="L60" s="195" t="str">
        <f t="shared" si="70"/>
        <v/>
      </c>
      <c r="T60" s="339" t="str">
        <f t="array" ref="T60">IFERROR(SMALL(IF(Fixture!$F$7:$F$1141=chosenGroup,ROW(Fixture!$A$7:$A$1141),FALSE),ROW(A57)),"")</f>
        <v/>
      </c>
      <c r="V60" s="186" t="str">
        <f t="shared" si="48"/>
        <v/>
      </c>
      <c r="W60" s="187" t="str">
        <f t="shared" si="49"/>
        <v/>
      </c>
      <c r="X60" s="187" t="str">
        <f t="shared" si="45"/>
        <v/>
      </c>
      <c r="Y60" s="187" t="str">
        <f t="shared" si="46"/>
        <v/>
      </c>
      <c r="Z60" s="188" t="str">
        <f t="shared" si="47"/>
        <v/>
      </c>
      <c r="AB60" s="186">
        <f t="shared" si="7"/>
        <v>57</v>
      </c>
      <c r="AC60" s="187">
        <f t="shared" si="8"/>
        <v>6</v>
      </c>
      <c r="AD60" s="187">
        <f t="shared" si="40"/>
        <v>7</v>
      </c>
      <c r="AE60" s="187">
        <f t="shared" si="3"/>
        <v>1</v>
      </c>
      <c r="AF60" s="187" t="str">
        <f t="shared" si="4"/>
        <v>Group D</v>
      </c>
      <c r="AG60" s="187">
        <f t="array" ref="AG60">IFERROR(INDEX($Y$4:$Y$1090, MATCH(AC60&amp;AE60&amp;AF60,$V$4:$V$1090&amp;$W$4:$W$1090&amp;$X$4:$X$1090,0),1),"")</f>
        <v>2</v>
      </c>
      <c r="AH60" s="188">
        <f t="array" ref="AH60">IFERROR(INDEX($Z$4:$Z$1090, MATCH(AC60&amp;AE60&amp;AF60,$V$4:$V$1090&amp;$W$4:$W$1090&amp;$X$4:$X$1090,0),1),"")</f>
        <v>1</v>
      </c>
      <c r="AJ60" s="186">
        <f t="shared" si="11"/>
        <v>57</v>
      </c>
      <c r="AK60" s="187">
        <f t="array" ref="AK60">IFERROR(INDEX($AC$4:$AC$1137,SMALL($AB$4:$AB$1137,AJ60),1),"")</f>
        <v>6</v>
      </c>
      <c r="AL60" s="187" t="str">
        <f t="array" ref="AL60">IFERROR(INDEX($AF$4:$AF$1137,SMALL($AB$4:$AB$1137,AJ60),1),"")</f>
        <v>Group D</v>
      </c>
      <c r="AM60" s="187" t="str">
        <f t="array" ref="AM60">IFERROR(INDEX($AW$4:$AW$83,MATCH(AL60&amp;INDEX($AG$4:$AG$1137,SMALL($AB$4:$AB$1137,AJ60),1),$AU$4:$AU$83&amp;$AV$4:$AV$83,0),1),"")</f>
        <v>Team 2D</v>
      </c>
      <c r="AN60" s="187" t="str">
        <f t="array" ref="AN60">IFERROR(INDEX($AW$4:$AW$83,MATCH(AL60&amp;INDEX($AH$4:$AH$1137,SMALL($AB$4:$AB$1137,AJ60),1),$AU$4:$AU$83&amp;$AV$4:$AV$83,0),1),"")</f>
        <v>Team 1D</v>
      </c>
      <c r="AO60" s="187" t="str">
        <f>IF(AND(ISNUMBER(Fixture!H63),ISNUMBER(Fixture!J63)),"YES","")</f>
        <v/>
      </c>
      <c r="AP60" s="187" t="str">
        <f>IF(AO60="YES",IF(Fixture!H63&gt;Fixture!J63,HWin,IF(Fixture!H63=Fixture!J63,IF(Fixture!H63&gt;0,HDrawScore,HDraw),HLose)),"")</f>
        <v/>
      </c>
      <c r="AQ60" s="188" t="str">
        <f>IF(AO60="YES",IF(Fixture!H63&lt;Fixture!J63,AWin,IF(Fixture!H63=Fixture!J63,IF(Fixture!H63&gt;0,ADrawScore,ADraw),ALose)),"")</f>
        <v/>
      </c>
      <c r="AR60" s="187" t="str">
        <f>IF(AO60="YES",IF(Fixture!H63&gt;Fixture!J63,"W",IF(Fixture!H63=Fixture!J63,IF(Fixture!H63&gt;0,"D","D"),"L")),"")</f>
        <v/>
      </c>
      <c r="AS60" s="187" t="str">
        <f>IF(AO60="YES",IF(Fixture!H63&lt;Fixture!J63,"W",IF(Fixture!H63=Fixture!J63,IF(Fixture!H63&gt;0,"D","D"),"L")),"")</f>
        <v/>
      </c>
      <c r="AU60" s="192" t="str">
        <f>IF(ISNUMBER(AV60),Settings!$C$34,"")</f>
        <v/>
      </c>
      <c r="AV60" s="193" t="str">
        <f>Settings!W14</f>
        <v/>
      </c>
      <c r="AW60" s="192" t="str">
        <f>IF(Settings!X14=0,"",Settings!X14)</f>
        <v/>
      </c>
      <c r="AX60" s="194" t="str">
        <f>IF(Settings!Y14=0,"",Settings!Y14)</f>
        <v/>
      </c>
      <c r="BO60" s="21"/>
      <c r="BP60" s="29"/>
      <c r="BQ60" s="29"/>
      <c r="BR60" s="103"/>
      <c r="BS60" s="103"/>
      <c r="BT60" s="103"/>
      <c r="BU60" s="103"/>
      <c r="BV60" s="103"/>
      <c r="BW60" s="103"/>
      <c r="BX60" s="103"/>
      <c r="BY60" s="103"/>
      <c r="BZ60" s="103"/>
      <c r="CA60" s="103"/>
      <c r="CB60" s="103"/>
      <c r="CC60" s="103"/>
      <c r="CD60" s="103"/>
      <c r="CE60" s="29"/>
      <c r="CF60" s="29"/>
      <c r="CG60" s="150"/>
    </row>
    <row r="61" spans="2:85" x14ac:dyDescent="0.25">
      <c r="B61" s="187" t="str">
        <f t="shared" si="65"/>
        <v/>
      </c>
      <c r="C61" s="184" t="str">
        <f t="shared" ref="C61:L61" si="71">C43</f>
        <v/>
      </c>
      <c r="D61" s="195" t="str">
        <f t="shared" si="71"/>
        <v/>
      </c>
      <c r="E61" s="184" t="str">
        <f t="shared" si="71"/>
        <v/>
      </c>
      <c r="F61" s="195" t="str">
        <f t="shared" si="71"/>
        <v/>
      </c>
      <c r="G61" s="184" t="str">
        <f t="shared" si="71"/>
        <v/>
      </c>
      <c r="H61" s="195" t="str">
        <f t="shared" si="71"/>
        <v/>
      </c>
      <c r="I61" s="184" t="str">
        <f t="shared" si="71"/>
        <v/>
      </c>
      <c r="J61" s="195" t="str">
        <f t="shared" si="71"/>
        <v/>
      </c>
      <c r="K61" s="184" t="str">
        <f t="shared" si="71"/>
        <v/>
      </c>
      <c r="L61" s="195" t="str">
        <f t="shared" si="71"/>
        <v/>
      </c>
      <c r="M61" s="34"/>
      <c r="N61" s="34"/>
      <c r="O61" s="34"/>
      <c r="P61" s="34"/>
      <c r="Q61" s="34"/>
      <c r="R61" s="34"/>
      <c r="S61" s="34"/>
      <c r="T61" s="339" t="str">
        <f t="array" ref="T61">IFERROR(SMALL(IF(Fixture!$F$7:$F$1141=chosenGroup,ROW(Fixture!$A$7:$A$1141),FALSE),ROW(A58)),"")</f>
        <v/>
      </c>
      <c r="U61" s="34"/>
      <c r="V61" s="186" t="str">
        <f t="shared" si="48"/>
        <v/>
      </c>
      <c r="W61" s="187" t="str">
        <f t="shared" si="49"/>
        <v/>
      </c>
      <c r="X61" s="187" t="str">
        <f t="shared" si="45"/>
        <v/>
      </c>
      <c r="Y61" s="187" t="str">
        <f t="shared" si="46"/>
        <v/>
      </c>
      <c r="Z61" s="188" t="str">
        <f t="shared" si="47"/>
        <v/>
      </c>
      <c r="AB61" s="186">
        <f t="shared" si="7"/>
        <v>58</v>
      </c>
      <c r="AC61" s="187">
        <f t="shared" si="8"/>
        <v>6</v>
      </c>
      <c r="AD61" s="187">
        <f t="shared" si="40"/>
        <v>8</v>
      </c>
      <c r="AE61" s="187">
        <f t="shared" si="3"/>
        <v>2</v>
      </c>
      <c r="AF61" s="187" t="str">
        <f t="shared" si="4"/>
        <v>Group D</v>
      </c>
      <c r="AG61" s="187">
        <f t="array" ref="AG61">IFERROR(INDEX($Y$4:$Y$1090, MATCH(AC61&amp;AE61&amp;AF61,$V$4:$V$1090&amp;$W$4:$W$1090&amp;$X$4:$X$1090,0),1),"")</f>
        <v>4</v>
      </c>
      <c r="AH61" s="188">
        <f t="array" ref="AH61">IFERROR(INDEX($Z$4:$Z$1090, MATCH(AC61&amp;AE61&amp;AF61,$V$4:$V$1090&amp;$W$4:$W$1090&amp;$X$4:$X$1090,0),1),"")</f>
        <v>3</v>
      </c>
      <c r="AJ61" s="186">
        <f t="shared" si="11"/>
        <v>58</v>
      </c>
      <c r="AK61" s="187">
        <f t="array" ref="AK61">IFERROR(INDEX($AC$4:$AC$1137,SMALL($AB$4:$AB$1137,AJ61),1),"")</f>
        <v>6</v>
      </c>
      <c r="AL61" s="187" t="str">
        <f t="array" ref="AL61">IFERROR(INDEX($AF$4:$AF$1137,SMALL($AB$4:$AB$1137,AJ61),1),"")</f>
        <v>Group D</v>
      </c>
      <c r="AM61" s="187" t="str">
        <f t="array" ref="AM61">IFERROR(INDEX($AW$4:$AW$83,MATCH(AL61&amp;INDEX($AG$4:$AG$1137,SMALL($AB$4:$AB$1137,AJ61),1),$AU$4:$AU$83&amp;$AV$4:$AV$83,0),1),"")</f>
        <v>Team 4D</v>
      </c>
      <c r="AN61" s="187" t="str">
        <f t="array" ref="AN61">IFERROR(INDEX($AW$4:$AW$83,MATCH(AL61&amp;INDEX($AH$4:$AH$1137,SMALL($AB$4:$AB$1137,AJ61),1),$AU$4:$AU$83&amp;$AV$4:$AV$83,0),1),"")</f>
        <v>Team 3D</v>
      </c>
      <c r="AO61" s="187" t="str">
        <f>IF(AND(ISNUMBER(Fixture!H64),ISNUMBER(Fixture!J64)),"YES","")</f>
        <v/>
      </c>
      <c r="AP61" s="187" t="str">
        <f>IF(AO61="YES",IF(Fixture!H64&gt;Fixture!J64,HWin,IF(Fixture!H64=Fixture!J64,IF(Fixture!H64&gt;0,HDrawScore,HDraw),HLose)),"")</f>
        <v/>
      </c>
      <c r="AQ61" s="188" t="str">
        <f>IF(AO61="YES",IF(Fixture!H64&lt;Fixture!J64,AWin,IF(Fixture!H64=Fixture!J64,IF(Fixture!H64&gt;0,ADrawScore,ADraw),ALose)),"")</f>
        <v/>
      </c>
      <c r="AR61" s="187" t="str">
        <f>IF(AO61="YES",IF(Fixture!H64&gt;Fixture!J64,"W",IF(Fixture!H64=Fixture!J64,IF(Fixture!H64&gt;0,"D","D"),"L")),"")</f>
        <v/>
      </c>
      <c r="AS61" s="187" t="str">
        <f>IF(AO61="YES",IF(Fixture!H64&lt;Fixture!J64,"W",IF(Fixture!H64=Fixture!J64,IF(Fixture!H64&gt;0,"D","D"),"L")),"")</f>
        <v/>
      </c>
      <c r="AU61" s="192" t="str">
        <f>IF(ISNUMBER(AV61),Settings!$C$34,"")</f>
        <v/>
      </c>
      <c r="AV61" s="193" t="str">
        <f>Settings!W15</f>
        <v/>
      </c>
      <c r="AW61" s="192" t="str">
        <f>IF(Settings!X15=0,"",Settings!X15)</f>
        <v/>
      </c>
      <c r="AX61" s="194" t="str">
        <f>IF(Settings!Y15=0,"",Settings!Y15)</f>
        <v/>
      </c>
      <c r="BO61" s="21"/>
      <c r="BP61" s="29"/>
      <c r="BQ61" s="29"/>
      <c r="BR61" s="103"/>
      <c r="BS61" s="161" t="str">
        <f>FixtureCalc!$BK$7</f>
        <v>Team 3A</v>
      </c>
      <c r="BT61" s="154"/>
      <c r="BU61" s="103"/>
      <c r="BV61" s="103"/>
      <c r="BW61" s="103"/>
      <c r="BX61" s="103"/>
      <c r="BY61" s="103"/>
      <c r="BZ61" s="103"/>
      <c r="CA61" s="103"/>
      <c r="CB61" s="155"/>
      <c r="CC61" s="161" t="str">
        <f>FixtureCalc!$BK$8</f>
        <v>Team 4A</v>
      </c>
      <c r="CD61" s="103"/>
      <c r="CE61" s="29"/>
      <c r="CF61" s="29"/>
      <c r="CG61" s="150"/>
    </row>
    <row r="62" spans="2:85" x14ac:dyDescent="0.25">
      <c r="B62" s="187" t="str">
        <f t="shared" si="65"/>
        <v/>
      </c>
      <c r="C62" s="184" t="str">
        <f t="shared" ref="C62:L62" si="72">C44</f>
        <v/>
      </c>
      <c r="D62" s="195" t="str">
        <f t="shared" si="72"/>
        <v/>
      </c>
      <c r="E62" s="184" t="str">
        <f t="shared" si="72"/>
        <v/>
      </c>
      <c r="F62" s="195" t="str">
        <f t="shared" si="72"/>
        <v/>
      </c>
      <c r="G62" s="184" t="str">
        <f t="shared" si="72"/>
        <v/>
      </c>
      <c r="H62" s="195" t="str">
        <f t="shared" si="72"/>
        <v/>
      </c>
      <c r="I62" s="184" t="str">
        <f t="shared" si="72"/>
        <v/>
      </c>
      <c r="J62" s="195" t="str">
        <f t="shared" si="72"/>
        <v/>
      </c>
      <c r="K62" s="184" t="str">
        <f t="shared" si="72"/>
        <v/>
      </c>
      <c r="L62" s="195" t="str">
        <f t="shared" si="72"/>
        <v/>
      </c>
      <c r="T62" s="339" t="str">
        <f t="array" ref="T62">IFERROR(SMALL(IF(Fixture!$F$7:$F$1141=chosenGroup,ROW(Fixture!$A$7:$A$1141),FALSE),ROW(A59)),"")</f>
        <v/>
      </c>
      <c r="V62" s="186" t="str">
        <f t="shared" si="48"/>
        <v/>
      </c>
      <c r="W62" s="187" t="str">
        <f t="shared" si="49"/>
        <v/>
      </c>
      <c r="X62" s="187" t="str">
        <f t="shared" si="45"/>
        <v/>
      </c>
      <c r="Y62" s="187" t="str">
        <f t="shared" si="46"/>
        <v/>
      </c>
      <c r="Z62" s="188" t="str">
        <f t="shared" si="47"/>
        <v/>
      </c>
      <c r="AB62" s="186">
        <f t="shared" si="7"/>
        <v>59</v>
      </c>
      <c r="AC62" s="187">
        <f t="shared" si="8"/>
        <v>6</v>
      </c>
      <c r="AD62" s="187">
        <f t="shared" si="40"/>
        <v>9</v>
      </c>
      <c r="AE62" s="187" t="str">
        <f t="shared" si="3"/>
        <v/>
      </c>
      <c r="AF62" s="187" t="str">
        <f t="shared" si="4"/>
        <v/>
      </c>
      <c r="AG62" s="187" t="str">
        <f t="array" ref="AG62">IFERROR(INDEX($Y$4:$Y$1090, MATCH(AC62&amp;AE62&amp;AF62,$V$4:$V$1090&amp;$W$4:$W$1090&amp;$X$4:$X$1090,0),1),"")</f>
        <v/>
      </c>
      <c r="AH62" s="188" t="str">
        <f t="array" ref="AH62">IFERROR(INDEX($Z$4:$Z$1090, MATCH(AC62&amp;AE62&amp;AF62,$V$4:$V$1090&amp;$W$4:$W$1090&amp;$X$4:$X$1090,0),1),"")</f>
        <v/>
      </c>
      <c r="AJ62" s="186">
        <f t="shared" si="11"/>
        <v>59</v>
      </c>
      <c r="AK62" s="187">
        <f t="array" ref="AK62">IFERROR(INDEX($AC$4:$AC$1137,SMALL($AB$4:$AB$1137,AJ62),1),"")</f>
        <v>6</v>
      </c>
      <c r="AL62" s="187" t="str">
        <f t="array" ref="AL62">IFERROR(INDEX($AF$4:$AF$1137,SMALL($AB$4:$AB$1137,AJ62),1),"")</f>
        <v/>
      </c>
      <c r="AM62" s="187" t="str">
        <f t="array" ref="AM62">IFERROR(INDEX($AW$4:$AW$83,MATCH(AL62&amp;INDEX($AG$4:$AG$1137,SMALL($AB$4:$AB$1137,AJ62),1),$AU$4:$AU$83&amp;$AV$4:$AV$83,0),1),"")</f>
        <v/>
      </c>
      <c r="AN62" s="187" t="str">
        <f t="array" ref="AN62">IFERROR(INDEX($AW$4:$AW$83,MATCH(AL62&amp;INDEX($AH$4:$AH$1137,SMALL($AB$4:$AB$1137,AJ62),1),$AU$4:$AU$83&amp;$AV$4:$AV$83,0),1),"")</f>
        <v/>
      </c>
      <c r="AO62" s="187" t="str">
        <f>IF(AND(ISNUMBER(Fixture!H65),ISNUMBER(Fixture!J65)),"YES","")</f>
        <v/>
      </c>
      <c r="AP62" s="187" t="str">
        <f>IF(AO62="YES",IF(Fixture!H65&gt;Fixture!J65,HWin,IF(Fixture!H65=Fixture!J65,IF(Fixture!H65&gt;0,HDrawScore,HDraw),HLose)),"")</f>
        <v/>
      </c>
      <c r="AQ62" s="188" t="str">
        <f>IF(AO62="YES",IF(Fixture!H65&lt;Fixture!J65,AWin,IF(Fixture!H65=Fixture!J65,IF(Fixture!H65&gt;0,ADrawScore,ADraw),ALose)),"")</f>
        <v/>
      </c>
      <c r="AR62" s="187" t="str">
        <f>IF(AO62="YES",IF(Fixture!H65&gt;Fixture!J65,"W",IF(Fixture!H65=Fixture!J65,IF(Fixture!H65&gt;0,"D","D"),"L")),"")</f>
        <v/>
      </c>
      <c r="AS62" s="187" t="str">
        <f>IF(AO62="YES",IF(Fixture!H65&lt;Fixture!J65,"W",IF(Fixture!H65=Fixture!J65,IF(Fixture!H65&gt;0,"D","D"),"L")),"")</f>
        <v/>
      </c>
      <c r="AU62" s="192" t="str">
        <f>IF(ISNUMBER(AV62),Settings!$C$34,"")</f>
        <v/>
      </c>
      <c r="AV62" s="193" t="str">
        <f>Settings!W16</f>
        <v/>
      </c>
      <c r="AW62" s="192" t="str">
        <f>IF(Settings!X16=0,"",Settings!X16)</f>
        <v/>
      </c>
      <c r="AX62" s="194" t="str">
        <f>IF(Settings!Y16=0,"",Settings!Y16)</f>
        <v/>
      </c>
      <c r="BO62" s="21"/>
      <c r="BP62" s="29"/>
      <c r="BQ62" s="29"/>
      <c r="BR62" s="103"/>
      <c r="BS62" s="103"/>
      <c r="BT62" s="103"/>
      <c r="BU62" s="100"/>
      <c r="BV62" s="103"/>
      <c r="BW62" s="103"/>
      <c r="BX62" s="103"/>
      <c r="BY62" s="103"/>
      <c r="BZ62" s="159"/>
      <c r="CA62" s="103"/>
      <c r="CB62" s="103"/>
      <c r="CC62" s="103"/>
      <c r="CD62" s="103"/>
      <c r="CE62" s="29"/>
      <c r="CF62" s="29"/>
      <c r="CG62" s="150"/>
    </row>
    <row r="63" spans="2:85" x14ac:dyDescent="0.25">
      <c r="B63" s="187" t="str">
        <f t="shared" si="65"/>
        <v/>
      </c>
      <c r="C63" s="184" t="str">
        <f t="shared" ref="C63:L63" si="73">C45</f>
        <v/>
      </c>
      <c r="D63" s="195" t="str">
        <f t="shared" si="73"/>
        <v/>
      </c>
      <c r="E63" s="184" t="str">
        <f t="shared" si="73"/>
        <v/>
      </c>
      <c r="F63" s="195" t="str">
        <f t="shared" si="73"/>
        <v/>
      </c>
      <c r="G63" s="184" t="str">
        <f t="shared" si="73"/>
        <v/>
      </c>
      <c r="H63" s="195" t="str">
        <f t="shared" si="73"/>
        <v/>
      </c>
      <c r="I63" s="184" t="str">
        <f t="shared" si="73"/>
        <v/>
      </c>
      <c r="J63" s="195" t="str">
        <f t="shared" si="73"/>
        <v/>
      </c>
      <c r="K63" s="184" t="str">
        <f t="shared" si="73"/>
        <v/>
      </c>
      <c r="L63" s="195" t="str">
        <f t="shared" si="73"/>
        <v/>
      </c>
      <c r="T63" s="339" t="str">
        <f t="array" ref="T63">IFERROR(SMALL(IF(Fixture!$F$7:$F$1141=chosenGroup,ROW(Fixture!$A$7:$A$1141),FALSE),ROW(A60)),"")</f>
        <v/>
      </c>
      <c r="V63" s="186" t="str">
        <f t="shared" si="48"/>
        <v/>
      </c>
      <c r="W63" s="187" t="str">
        <f t="shared" si="49"/>
        <v/>
      </c>
      <c r="X63" s="187" t="str">
        <f t="shared" si="45"/>
        <v/>
      </c>
      <c r="Y63" s="187" t="str">
        <f t="shared" si="46"/>
        <v/>
      </c>
      <c r="Z63" s="188" t="str">
        <f t="shared" si="47"/>
        <v/>
      </c>
      <c r="AB63" s="186">
        <f t="shared" si="7"/>
        <v>60</v>
      </c>
      <c r="AC63" s="187">
        <f t="shared" si="8"/>
        <v>6</v>
      </c>
      <c r="AD63" s="187">
        <f t="shared" si="40"/>
        <v>10</v>
      </c>
      <c r="AE63" s="187" t="str">
        <f t="shared" si="3"/>
        <v/>
      </c>
      <c r="AF63" s="187" t="str">
        <f t="shared" si="4"/>
        <v/>
      </c>
      <c r="AG63" s="187" t="str">
        <f t="array" ref="AG63">IFERROR(INDEX($Y$4:$Y$1090, MATCH(AC63&amp;AE63&amp;AF63,$V$4:$V$1090&amp;$W$4:$W$1090&amp;$X$4:$X$1090,0),1),"")</f>
        <v/>
      </c>
      <c r="AH63" s="188" t="str">
        <f t="array" ref="AH63">IFERROR(INDEX($Z$4:$Z$1090, MATCH(AC63&amp;AE63&amp;AF63,$V$4:$V$1090&amp;$W$4:$W$1090&amp;$X$4:$X$1090,0),1),"")</f>
        <v/>
      </c>
      <c r="AJ63" s="186">
        <f t="shared" si="11"/>
        <v>60</v>
      </c>
      <c r="AK63" s="187">
        <f t="array" ref="AK63">IFERROR(INDEX($AC$4:$AC$1137,SMALL($AB$4:$AB$1137,AJ63),1),"")</f>
        <v>6</v>
      </c>
      <c r="AL63" s="187" t="str">
        <f t="array" ref="AL63">IFERROR(INDEX($AF$4:$AF$1137,SMALL($AB$4:$AB$1137,AJ63),1),"")</f>
        <v/>
      </c>
      <c r="AM63" s="187" t="str">
        <f t="array" ref="AM63">IFERROR(INDEX($AW$4:$AW$83,MATCH(AL63&amp;INDEX($AG$4:$AG$1137,SMALL($AB$4:$AB$1137,AJ63),1),$AU$4:$AU$83&amp;$AV$4:$AV$83,0),1),"")</f>
        <v/>
      </c>
      <c r="AN63" s="187" t="str">
        <f t="array" ref="AN63">IFERROR(INDEX($AW$4:$AW$83,MATCH(AL63&amp;INDEX($AH$4:$AH$1137,SMALL($AB$4:$AB$1137,AJ63),1),$AU$4:$AU$83&amp;$AV$4:$AV$83,0),1),"")</f>
        <v/>
      </c>
      <c r="AO63" s="187" t="str">
        <f>IF(AND(ISNUMBER(Fixture!H66),ISNUMBER(Fixture!J66)),"YES","")</f>
        <v/>
      </c>
      <c r="AP63" s="187" t="str">
        <f>IF(AO63="YES",IF(Fixture!H66&gt;Fixture!J66,HWin,IF(Fixture!H66=Fixture!J66,IF(Fixture!H66&gt;0,HDrawScore,HDraw),HLose)),"")</f>
        <v/>
      </c>
      <c r="AQ63" s="188" t="str">
        <f>IF(AO63="YES",IF(Fixture!H66&lt;Fixture!J66,AWin,IF(Fixture!H66=Fixture!J66,IF(Fixture!H66&gt;0,ADrawScore,ADraw),ALose)),"")</f>
        <v/>
      </c>
      <c r="AR63" s="187" t="str">
        <f>IF(AO63="YES",IF(Fixture!H66&gt;Fixture!J66,"W",IF(Fixture!H66=Fixture!J66,IF(Fixture!H66&gt;0,"D","D"),"L")),"")</f>
        <v/>
      </c>
      <c r="AS63" s="187" t="str">
        <f>IF(AO63="YES",IF(Fixture!H66&lt;Fixture!J66,"W",IF(Fixture!H66=Fixture!J66,IF(Fixture!H66&gt;0,"D","D"),"L")),"")</f>
        <v/>
      </c>
      <c r="AU63" s="192" t="str">
        <f>IF(ISNUMBER(AV63),Settings!$C$34,"")</f>
        <v/>
      </c>
      <c r="AV63" s="193" t="str">
        <f>Settings!W17</f>
        <v/>
      </c>
      <c r="AW63" s="192" t="str">
        <f>IF(Settings!X17=0,"",Settings!X17)</f>
        <v/>
      </c>
      <c r="AX63" s="194" t="str">
        <f>IF(Settings!Y17=0,"",Settings!Y17)</f>
        <v/>
      </c>
      <c r="BO63" s="21"/>
      <c r="BP63" s="29"/>
      <c r="BQ63" s="29"/>
      <c r="BR63" s="103"/>
      <c r="BS63" s="100"/>
      <c r="BT63" s="103"/>
      <c r="BU63" s="103"/>
      <c r="BV63" s="161" t="str">
        <f>IF(AND(ISNUMBER(BT61),ISNUMBER(BT65)),IF(BT61&gt;BT65,BS61,BS65),IF(AND(LEN(BS61)=0,LEN(BS65)&gt;0),BS65,IF(AND((BS61)&gt;0,LEN(BS65)=0),BS61,"")))</f>
        <v/>
      </c>
      <c r="BW63" s="154"/>
      <c r="BX63" s="100" t="s">
        <v>9</v>
      </c>
      <c r="BY63" s="155"/>
      <c r="BZ63" s="161" t="str">
        <f>IF(AND(ISNUMBER(CB61),ISNUMBER(CB65)),IF(CB61&gt;CB65,CC61,CC65),IF(AND(LEN(CC61)=0,LEN(CC65)&gt;0),CC65,IF(AND((CC61)&gt;0,LEN(CC65)=0),CC61,"")))</f>
        <v/>
      </c>
      <c r="CA63" s="103"/>
      <c r="CB63" s="103"/>
      <c r="CC63" s="100"/>
      <c r="CD63" s="103"/>
      <c r="CE63" s="29"/>
      <c r="CF63" s="29"/>
      <c r="CG63" s="150"/>
    </row>
    <row r="64" spans="2:85" x14ac:dyDescent="0.25">
      <c r="B64" s="33"/>
      <c r="T64" s="339" t="str">
        <f t="array" ref="T64">IFERROR(SMALL(IF(Fixture!$F$7:$F$1141=chosenGroup,ROW(Fixture!$A$7:$A$1141),FALSE),ROW(A61)),"")</f>
        <v/>
      </c>
      <c r="V64" s="186" t="str">
        <f t="shared" si="48"/>
        <v/>
      </c>
      <c r="W64" s="187" t="str">
        <f t="shared" si="49"/>
        <v/>
      </c>
      <c r="X64" s="187" t="str">
        <f t="shared" si="45"/>
        <v/>
      </c>
      <c r="Y64" s="187" t="str">
        <f t="shared" si="46"/>
        <v/>
      </c>
      <c r="Z64" s="188" t="str">
        <f t="shared" si="47"/>
        <v/>
      </c>
      <c r="AB64" s="186" t="str">
        <f t="shared" si="7"/>
        <v/>
      </c>
      <c r="AC64" s="187" t="str">
        <f t="shared" si="8"/>
        <v/>
      </c>
      <c r="AD64" s="187" t="str">
        <f t="shared" si="40"/>
        <v/>
      </c>
      <c r="AE64" s="187" t="str">
        <f t="shared" si="3"/>
        <v/>
      </c>
      <c r="AF64" s="187" t="str">
        <f t="shared" si="4"/>
        <v/>
      </c>
      <c r="AG64" s="187" t="str">
        <f t="array" ref="AG64">IFERROR(INDEX($Y$4:$Y$1090, MATCH(AC64&amp;AE64&amp;AF64,$V$4:$V$1090&amp;$W$4:$W$1090&amp;$X$4:$X$1090,0),1),"")</f>
        <v/>
      </c>
      <c r="AH64" s="188" t="str">
        <f t="array" ref="AH64">IFERROR(INDEX($Z$4:$Z$1090, MATCH(AC64&amp;AE64&amp;AF64,$V$4:$V$1090&amp;$W$4:$W$1090&amp;$X$4:$X$1090,0),1),"")</f>
        <v/>
      </c>
      <c r="AJ64" s="186" t="str">
        <f t="shared" si="11"/>
        <v/>
      </c>
      <c r="AK64" s="187" t="str">
        <f t="array" ref="AK64">IFERROR(INDEX($AC$4:$AC$1137,SMALL($AB$4:$AB$1137,AJ64),1),"")</f>
        <v/>
      </c>
      <c r="AL64" s="187" t="str">
        <f t="array" ref="AL64">IFERROR(INDEX($AF$4:$AF$1137,SMALL($AB$4:$AB$1137,AJ64),1),"")</f>
        <v/>
      </c>
      <c r="AM64" s="187" t="str">
        <f t="array" ref="AM64">IFERROR(INDEX($AW$4:$AW$83,MATCH(AL64&amp;INDEX($AG$4:$AG$1137,SMALL($AB$4:$AB$1137,AJ64),1),$AU$4:$AU$83&amp;$AV$4:$AV$83,0),1),"")</f>
        <v/>
      </c>
      <c r="AN64" s="187" t="str">
        <f t="array" ref="AN64">IFERROR(INDEX($AW$4:$AW$83,MATCH(AL64&amp;INDEX($AH$4:$AH$1137,SMALL($AB$4:$AB$1137,AJ64),1),$AU$4:$AU$83&amp;$AV$4:$AV$83,0),1),"")</f>
        <v/>
      </c>
      <c r="AO64" s="187" t="str">
        <f>IF(AND(ISNUMBER(Fixture!H67),ISNUMBER(Fixture!J67)),"YES","")</f>
        <v/>
      </c>
      <c r="AP64" s="187" t="str">
        <f>IF(AO64="YES",IF(Fixture!H67&gt;Fixture!J67,HWin,IF(Fixture!H67=Fixture!J67,IF(Fixture!H67&gt;0,HDrawScore,HDraw),HLose)),"")</f>
        <v/>
      </c>
      <c r="AQ64" s="188" t="str">
        <f>IF(AO64="YES",IF(Fixture!H67&lt;Fixture!J67,AWin,IF(Fixture!H67=Fixture!J67,IF(Fixture!H67&gt;0,ADrawScore,ADraw),ALose)),"")</f>
        <v/>
      </c>
      <c r="AR64" s="187" t="str">
        <f>IF(AO64="YES",IF(Fixture!H67&gt;Fixture!J67,"W",IF(Fixture!H67=Fixture!J67,IF(Fixture!H67&gt;0,"D","D"),"L")),"")</f>
        <v/>
      </c>
      <c r="AS64" s="187" t="str">
        <f>IF(AO64="YES",IF(Fixture!H67&lt;Fixture!J67,"W",IF(Fixture!H67=Fixture!J67,IF(Fixture!H67&gt;0,"D","D"),"L")),"")</f>
        <v/>
      </c>
      <c r="AU64" s="192" t="str">
        <f>IF(ISNUMBER(AV64),Settings!$C$35,"")</f>
        <v/>
      </c>
      <c r="AV64" s="193" t="str">
        <f>Settings!Z8</f>
        <v/>
      </c>
      <c r="AW64" s="192" t="str">
        <f>IF(Settings!AA8=0,"",Settings!AA8)</f>
        <v/>
      </c>
      <c r="AX64" s="194" t="str">
        <f>IF(Settings!AB8=0,"",Settings!AB8)</f>
        <v/>
      </c>
      <c r="BO64" s="21"/>
      <c r="BP64" s="29"/>
      <c r="BQ64" s="29"/>
      <c r="BR64" s="103"/>
      <c r="BS64" s="103"/>
      <c r="BT64" s="103"/>
      <c r="BU64" s="100"/>
      <c r="BV64" s="103"/>
      <c r="BW64" s="103"/>
      <c r="BX64" s="103"/>
      <c r="BY64" s="103"/>
      <c r="BZ64" s="100"/>
      <c r="CA64" s="103"/>
      <c r="CB64" s="103"/>
      <c r="CC64" s="103"/>
      <c r="CD64" s="103"/>
      <c r="CE64" s="29"/>
      <c r="CF64" s="29"/>
      <c r="CG64" s="150"/>
    </row>
    <row r="65" spans="2:85" x14ac:dyDescent="0.25">
      <c r="B65" s="178" t="str">
        <f>Settings!C31</f>
        <v>Group C</v>
      </c>
      <c r="C65" s="55"/>
      <c r="D65" s="179">
        <f>IF(ISODD(COUNTIF(FixtureCalc!$AU$4:$AU$83,B65)),COUNTIF(FixtureCalc!$AU$4:$AU$83,B65)+1,COUNTIF(FixtureCalc!$AU$4:$AU$83,B65))</f>
        <v>4</v>
      </c>
      <c r="E65" s="57"/>
      <c r="F65" s="58"/>
      <c r="G65" s="57"/>
      <c r="H65" s="57"/>
      <c r="I65" s="57"/>
      <c r="J65" s="57"/>
      <c r="K65" s="57"/>
      <c r="L65" s="56"/>
      <c r="T65" s="339" t="str">
        <f t="array" ref="T65">IFERROR(SMALL(IF(Fixture!$F$7:$F$1141=chosenGroup,ROW(Fixture!$A$7:$A$1141),FALSE),ROW(A62)),"")</f>
        <v/>
      </c>
      <c r="V65" s="186" t="str">
        <f t="shared" si="48"/>
        <v/>
      </c>
      <c r="W65" s="187" t="str">
        <f t="shared" si="49"/>
        <v/>
      </c>
      <c r="X65" s="187" t="str">
        <f t="shared" si="45"/>
        <v/>
      </c>
      <c r="Y65" s="187" t="str">
        <f t="shared" si="46"/>
        <v/>
      </c>
      <c r="Z65" s="188" t="str">
        <f t="shared" si="47"/>
        <v/>
      </c>
      <c r="AB65" s="186" t="str">
        <f t="shared" si="7"/>
        <v/>
      </c>
      <c r="AC65" s="187" t="str">
        <f t="shared" si="8"/>
        <v/>
      </c>
      <c r="AD65" s="187" t="str">
        <f t="shared" si="40"/>
        <v/>
      </c>
      <c r="AE65" s="187" t="str">
        <f t="shared" si="3"/>
        <v/>
      </c>
      <c r="AF65" s="187" t="str">
        <f t="shared" si="4"/>
        <v/>
      </c>
      <c r="AG65" s="187" t="str">
        <f t="array" ref="AG65">IFERROR(INDEX($Y$4:$Y$1090, MATCH(AC65&amp;AE65&amp;AF65,$V$4:$V$1090&amp;$W$4:$W$1090&amp;$X$4:$X$1090,0),1),"")</f>
        <v/>
      </c>
      <c r="AH65" s="188" t="str">
        <f t="array" ref="AH65">IFERROR(INDEX($Z$4:$Z$1090, MATCH(AC65&amp;AE65&amp;AF65,$V$4:$V$1090&amp;$W$4:$W$1090&amp;$X$4:$X$1090,0),1),"")</f>
        <v/>
      </c>
      <c r="AJ65" s="186" t="str">
        <f t="shared" si="11"/>
        <v/>
      </c>
      <c r="AK65" s="187" t="str">
        <f t="array" ref="AK65">IFERROR(INDEX($AC$4:$AC$1137,SMALL($AB$4:$AB$1137,AJ65),1),"")</f>
        <v/>
      </c>
      <c r="AL65" s="187" t="str">
        <f t="array" ref="AL65">IFERROR(INDEX($AF$4:$AF$1137,SMALL($AB$4:$AB$1137,AJ65),1),"")</f>
        <v/>
      </c>
      <c r="AM65" s="187" t="str">
        <f t="array" ref="AM65">IFERROR(INDEX($AW$4:$AW$83,MATCH(AL65&amp;INDEX($AG$4:$AG$1137,SMALL($AB$4:$AB$1137,AJ65),1),$AU$4:$AU$83&amp;$AV$4:$AV$83,0),1),"")</f>
        <v/>
      </c>
      <c r="AN65" s="187" t="str">
        <f t="array" ref="AN65">IFERROR(INDEX($AW$4:$AW$83,MATCH(AL65&amp;INDEX($AH$4:$AH$1137,SMALL($AB$4:$AB$1137,AJ65),1),$AU$4:$AU$83&amp;$AV$4:$AV$83,0),1),"")</f>
        <v/>
      </c>
      <c r="AO65" s="187" t="str">
        <f>IF(AND(ISNUMBER(Fixture!H68),ISNUMBER(Fixture!J68)),"YES","")</f>
        <v/>
      </c>
      <c r="AP65" s="187" t="str">
        <f>IF(AO65="YES",IF(Fixture!H68&gt;Fixture!J68,HWin,IF(Fixture!H68=Fixture!J68,IF(Fixture!H68&gt;0,HDrawScore,HDraw),HLose)),"")</f>
        <v/>
      </c>
      <c r="AQ65" s="188" t="str">
        <f>IF(AO65="YES",IF(Fixture!H68&lt;Fixture!J68,AWin,IF(Fixture!H68=Fixture!J68,IF(Fixture!H68&gt;0,ADrawScore,ADraw),ALose)),"")</f>
        <v/>
      </c>
      <c r="AR65" s="187" t="str">
        <f>IF(AO65="YES",IF(Fixture!H68&gt;Fixture!J68,"W",IF(Fixture!H68=Fixture!J68,IF(Fixture!H68&gt;0,"D","D"),"L")),"")</f>
        <v/>
      </c>
      <c r="AS65" s="187" t="str">
        <f>IF(AO65="YES",IF(Fixture!H68&lt;Fixture!J68,"W",IF(Fixture!H68=Fixture!J68,IF(Fixture!H68&gt;0,"D","D"),"L")),"")</f>
        <v/>
      </c>
      <c r="AU65" s="192" t="str">
        <f>IF(ISNUMBER(AV65),Settings!$C$35,"")</f>
        <v/>
      </c>
      <c r="AV65" s="193" t="str">
        <f>Settings!Z9</f>
        <v/>
      </c>
      <c r="AW65" s="192" t="str">
        <f>IF(Settings!AA9=0,"",Settings!AA9)</f>
        <v/>
      </c>
      <c r="AX65" s="194" t="str">
        <f>IF(Settings!AB9=0,"",Settings!AB9)</f>
        <v/>
      </c>
      <c r="BO65" s="21"/>
      <c r="BP65" s="29"/>
      <c r="BQ65" s="29"/>
      <c r="BR65" s="103"/>
      <c r="BS65" s="161" t="str">
        <f>FixtureCalc!$BK$9</f>
        <v>Team B3</v>
      </c>
      <c r="BT65" s="154"/>
      <c r="BU65" s="103"/>
      <c r="BV65" s="103"/>
      <c r="BW65" s="103"/>
      <c r="BX65" s="103"/>
      <c r="BY65" s="103"/>
      <c r="BZ65" s="100"/>
      <c r="CA65" s="103"/>
      <c r="CB65" s="155"/>
      <c r="CC65" s="161" t="str">
        <f>FixtureCalc!$BK$10</f>
        <v>Team B4</v>
      </c>
      <c r="CD65" s="103"/>
      <c r="CE65" s="29"/>
      <c r="CF65" s="29"/>
      <c r="CG65" s="150"/>
    </row>
    <row r="66" spans="2:85" x14ac:dyDescent="0.25">
      <c r="B66" s="59"/>
      <c r="C66" s="180">
        <f>IF((D65/2)&gt;=1,1,"")</f>
        <v>1</v>
      </c>
      <c r="D66" s="181">
        <f>IF((D65/2)&gt;=1,1,"")</f>
        <v>1</v>
      </c>
      <c r="E66" s="181">
        <f>IF((D65/2)&gt;=2,2,"")</f>
        <v>2</v>
      </c>
      <c r="F66" s="181">
        <f>IF((D65/2)&gt;=2,2,"")</f>
        <v>2</v>
      </c>
      <c r="G66" s="181" t="str">
        <f>IF((D65/2)&gt;=3,3,"")</f>
        <v/>
      </c>
      <c r="H66" s="181" t="str">
        <f>IF((D65/2)&gt;=3,3,"")</f>
        <v/>
      </c>
      <c r="I66" s="181" t="str">
        <f>IF((D65/2)&gt;=4,4,"")</f>
        <v/>
      </c>
      <c r="J66" s="181" t="str">
        <f>IF((D65/2)&gt;=4,4,"")</f>
        <v/>
      </c>
      <c r="K66" s="181" t="str">
        <f>IF((D65/2)&gt;=5,5,"")</f>
        <v/>
      </c>
      <c r="L66" s="182" t="str">
        <f>IF((D65/2)&gt;=5,5,"")</f>
        <v/>
      </c>
      <c r="T66" s="339" t="str">
        <f t="array" ref="T66">IFERROR(SMALL(IF(Fixture!$F$7:$F$1141=chosenGroup,ROW(Fixture!$A$7:$A$1141),FALSE),ROW(A63)),"")</f>
        <v/>
      </c>
      <c r="V66" s="186" t="str">
        <f t="shared" si="48"/>
        <v/>
      </c>
      <c r="W66" s="187" t="str">
        <f t="shared" si="49"/>
        <v/>
      </c>
      <c r="X66" s="187" t="str">
        <f t="shared" si="45"/>
        <v/>
      </c>
      <c r="Y66" s="187" t="str">
        <f t="shared" si="46"/>
        <v/>
      </c>
      <c r="Z66" s="188" t="str">
        <f t="shared" si="47"/>
        <v/>
      </c>
      <c r="AB66" s="186" t="str">
        <f t="shared" si="7"/>
        <v/>
      </c>
      <c r="AC66" s="187" t="str">
        <f t="shared" si="8"/>
        <v/>
      </c>
      <c r="AD66" s="187" t="str">
        <f t="shared" si="40"/>
        <v/>
      </c>
      <c r="AE66" s="187" t="str">
        <f t="shared" si="3"/>
        <v/>
      </c>
      <c r="AF66" s="187" t="str">
        <f t="shared" si="4"/>
        <v/>
      </c>
      <c r="AG66" s="187" t="str">
        <f t="array" ref="AG66">IFERROR(INDEX($Y$4:$Y$1090, MATCH(AC66&amp;AE66&amp;AF66,$V$4:$V$1090&amp;$W$4:$W$1090&amp;$X$4:$X$1090,0),1),"")</f>
        <v/>
      </c>
      <c r="AH66" s="188" t="str">
        <f t="array" ref="AH66">IFERROR(INDEX($Z$4:$Z$1090, MATCH(AC66&amp;AE66&amp;AF66,$V$4:$V$1090&amp;$W$4:$W$1090&amp;$X$4:$X$1090,0),1),"")</f>
        <v/>
      </c>
      <c r="AJ66" s="186" t="str">
        <f t="shared" si="11"/>
        <v/>
      </c>
      <c r="AK66" s="187" t="str">
        <f t="array" ref="AK66">IFERROR(INDEX($AC$4:$AC$1137,SMALL($AB$4:$AB$1137,AJ66),1),"")</f>
        <v/>
      </c>
      <c r="AL66" s="187" t="str">
        <f t="array" ref="AL66">IFERROR(INDEX($AF$4:$AF$1137,SMALL($AB$4:$AB$1137,AJ66),1),"")</f>
        <v/>
      </c>
      <c r="AM66" s="187" t="str">
        <f t="array" ref="AM66">IFERROR(INDEX($AW$4:$AW$83,MATCH(AL66&amp;INDEX($AG$4:$AG$1137,SMALL($AB$4:$AB$1137,AJ66),1),$AU$4:$AU$83&amp;$AV$4:$AV$83,0),1),"")</f>
        <v/>
      </c>
      <c r="AN66" s="187" t="str">
        <f t="array" ref="AN66">IFERROR(INDEX($AW$4:$AW$83,MATCH(AL66&amp;INDEX($AH$4:$AH$1137,SMALL($AB$4:$AB$1137,AJ66),1),$AU$4:$AU$83&amp;$AV$4:$AV$83,0),1),"")</f>
        <v/>
      </c>
      <c r="AO66" s="187" t="str">
        <f>IF(AND(ISNUMBER(Fixture!H69),ISNUMBER(Fixture!J69)),"YES","")</f>
        <v/>
      </c>
      <c r="AP66" s="187" t="str">
        <f>IF(AO66="YES",IF(Fixture!H69&gt;Fixture!J69,HWin,IF(Fixture!H69=Fixture!J69,IF(Fixture!H69&gt;0,HDrawScore,HDraw),HLose)),"")</f>
        <v/>
      </c>
      <c r="AQ66" s="188" t="str">
        <f>IF(AO66="YES",IF(Fixture!H69&lt;Fixture!J69,AWin,IF(Fixture!H69=Fixture!J69,IF(Fixture!H69&gt;0,ADrawScore,ADraw),ALose)),"")</f>
        <v/>
      </c>
      <c r="AR66" s="187" t="str">
        <f>IF(AO66="YES",IF(Fixture!H69&gt;Fixture!J69,"W",IF(Fixture!H69=Fixture!J69,IF(Fixture!H69&gt;0,"D","D"),"L")),"")</f>
        <v/>
      </c>
      <c r="AS66" s="187" t="str">
        <f>IF(AO66="YES",IF(Fixture!H69&lt;Fixture!J69,"W",IF(Fixture!H69=Fixture!J69,IF(Fixture!H69&gt;0,"D","D"),"L")),"")</f>
        <v/>
      </c>
      <c r="AU66" s="192" t="str">
        <f>IF(ISNUMBER(AV66),Settings!$C$35,"")</f>
        <v/>
      </c>
      <c r="AV66" s="193" t="str">
        <f>Settings!Z10</f>
        <v/>
      </c>
      <c r="AW66" s="192" t="str">
        <f>IF(Settings!AA10=0,"",Settings!AA10)</f>
        <v/>
      </c>
      <c r="AX66" s="194" t="str">
        <f>IF(Settings!AB10=0,"",Settings!AB10)</f>
        <v/>
      </c>
      <c r="BO66" s="21"/>
      <c r="BP66" s="29"/>
      <c r="BQ66" s="29"/>
      <c r="BR66" s="103"/>
      <c r="BS66" s="100"/>
      <c r="BT66" s="103"/>
      <c r="BU66" s="103"/>
      <c r="BV66" s="103"/>
      <c r="BW66" s="103"/>
      <c r="BX66" s="103"/>
      <c r="BY66" s="103"/>
      <c r="BZ66" s="100"/>
      <c r="CA66" s="103"/>
      <c r="CB66" s="103"/>
      <c r="CC66" s="100"/>
      <c r="CD66" s="103"/>
      <c r="CE66" s="29"/>
      <c r="CF66" s="29"/>
      <c r="CG66" s="150"/>
    </row>
    <row r="67" spans="2:85" x14ac:dyDescent="0.25">
      <c r="B67" s="62" t="s">
        <v>39</v>
      </c>
      <c r="C67" s="63" t="s">
        <v>40</v>
      </c>
      <c r="D67" s="64" t="s">
        <v>41</v>
      </c>
      <c r="E67" s="63" t="s">
        <v>42</v>
      </c>
      <c r="F67" s="64" t="s">
        <v>43</v>
      </c>
      <c r="G67" s="63" t="s">
        <v>44</v>
      </c>
      <c r="H67" s="64" t="s">
        <v>45</v>
      </c>
      <c r="I67" s="63" t="s">
        <v>46</v>
      </c>
      <c r="J67" s="64" t="s">
        <v>47</v>
      </c>
      <c r="K67" s="63" t="s">
        <v>48</v>
      </c>
      <c r="L67" s="64" t="s">
        <v>49</v>
      </c>
      <c r="T67" s="339" t="str">
        <f t="array" ref="T67">IFERROR(SMALL(IF(Fixture!$F$7:$F$1141=chosenGroup,ROW(Fixture!$A$7:$A$1141),FALSE),ROW(A64)),"")</f>
        <v/>
      </c>
      <c r="V67" s="186" t="str">
        <f t="shared" si="48"/>
        <v/>
      </c>
      <c r="W67" s="187" t="str">
        <f t="shared" si="49"/>
        <v/>
      </c>
      <c r="X67" s="187" t="str">
        <f t="shared" si="45"/>
        <v/>
      </c>
      <c r="Y67" s="187" t="str">
        <f t="shared" si="46"/>
        <v/>
      </c>
      <c r="Z67" s="188" t="str">
        <f t="shared" si="47"/>
        <v/>
      </c>
      <c r="AB67" s="186" t="str">
        <f t="shared" si="7"/>
        <v/>
      </c>
      <c r="AC67" s="187" t="str">
        <f t="shared" si="8"/>
        <v/>
      </c>
      <c r="AD67" s="187" t="str">
        <f t="shared" si="40"/>
        <v/>
      </c>
      <c r="AE67" s="187" t="str">
        <f t="shared" si="3"/>
        <v/>
      </c>
      <c r="AF67" s="187" t="str">
        <f t="shared" si="4"/>
        <v/>
      </c>
      <c r="AG67" s="187" t="str">
        <f t="array" ref="AG67">IFERROR(INDEX($Y$4:$Y$1090, MATCH(AC67&amp;AE67&amp;AF67,$V$4:$V$1090&amp;$W$4:$W$1090&amp;$X$4:$X$1090,0),1),"")</f>
        <v/>
      </c>
      <c r="AH67" s="188" t="str">
        <f t="array" ref="AH67">IFERROR(INDEX($Z$4:$Z$1090, MATCH(AC67&amp;AE67&amp;AF67,$V$4:$V$1090&amp;$W$4:$W$1090&amp;$X$4:$X$1090,0),1),"")</f>
        <v/>
      </c>
      <c r="AJ67" s="186" t="str">
        <f t="shared" si="11"/>
        <v/>
      </c>
      <c r="AK67" s="187" t="str">
        <f t="array" ref="AK67">IFERROR(INDEX($AC$4:$AC$1137,SMALL($AB$4:$AB$1137,AJ67),1),"")</f>
        <v/>
      </c>
      <c r="AL67" s="187" t="str">
        <f t="array" ref="AL67">IFERROR(INDEX($AF$4:$AF$1137,SMALL($AB$4:$AB$1137,AJ67),1),"")</f>
        <v/>
      </c>
      <c r="AM67" s="187" t="str">
        <f t="array" ref="AM67">IFERROR(INDEX($AW$4:$AW$83,MATCH(AL67&amp;INDEX($AG$4:$AG$1137,SMALL($AB$4:$AB$1137,AJ67),1),$AU$4:$AU$83&amp;$AV$4:$AV$83,0),1),"")</f>
        <v/>
      </c>
      <c r="AN67" s="187" t="str">
        <f t="array" ref="AN67">IFERROR(INDEX($AW$4:$AW$83,MATCH(AL67&amp;INDEX($AH$4:$AH$1137,SMALL($AB$4:$AB$1137,AJ67),1),$AU$4:$AU$83&amp;$AV$4:$AV$83,0),1),"")</f>
        <v/>
      </c>
      <c r="AO67" s="187" t="str">
        <f>IF(AND(ISNUMBER(Fixture!H70),ISNUMBER(Fixture!J70)),"YES","")</f>
        <v/>
      </c>
      <c r="AP67" s="187" t="str">
        <f>IF(AO67="YES",IF(Fixture!H70&gt;Fixture!J70,HWin,IF(Fixture!H70=Fixture!J70,IF(Fixture!H70&gt;0,HDrawScore,HDraw),HLose)),"")</f>
        <v/>
      </c>
      <c r="AQ67" s="188" t="str">
        <f>IF(AO67="YES",IF(Fixture!H70&lt;Fixture!J70,AWin,IF(Fixture!H70=Fixture!J70,IF(Fixture!H70&gt;0,ADrawScore,ADraw),ALose)),"")</f>
        <v/>
      </c>
      <c r="AR67" s="187" t="str">
        <f>IF(AO67="YES",IF(Fixture!H70&gt;Fixture!J70,"W",IF(Fixture!H70=Fixture!J70,IF(Fixture!H70&gt;0,"D","D"),"L")),"")</f>
        <v/>
      </c>
      <c r="AS67" s="187" t="str">
        <f>IF(AO67="YES",IF(Fixture!H70&lt;Fixture!J70,"W",IF(Fixture!H70=Fixture!J70,IF(Fixture!H70&gt;0,"D","D"),"L")),"")</f>
        <v/>
      </c>
      <c r="AU67" s="192" t="str">
        <f>IF(ISNUMBER(AV67),Settings!$C$35,"")</f>
        <v/>
      </c>
      <c r="AV67" s="193" t="str">
        <f>Settings!Z11</f>
        <v/>
      </c>
      <c r="AW67" s="192" t="str">
        <f>IF(Settings!AA11=0,"",Settings!AA11)</f>
        <v/>
      </c>
      <c r="AX67" s="194" t="str">
        <f>IF(Settings!AB11=0,"",Settings!AB11)</f>
        <v/>
      </c>
      <c r="BO67" s="21"/>
      <c r="BP67" s="29"/>
      <c r="BQ67" s="29"/>
      <c r="BR67" s="103"/>
      <c r="BS67" s="103"/>
      <c r="BT67" s="103"/>
      <c r="BU67" s="100"/>
      <c r="BV67" s="103"/>
      <c r="BW67" s="103"/>
      <c r="BX67" s="103"/>
      <c r="BY67" s="103"/>
      <c r="BZ67" s="100"/>
      <c r="CA67" s="103"/>
      <c r="CB67" s="103"/>
      <c r="CC67" s="103"/>
      <c r="CD67" s="103"/>
      <c r="CE67" s="29"/>
      <c r="CF67" s="29"/>
      <c r="CG67" s="150"/>
    </row>
    <row r="68" spans="2:85" x14ac:dyDescent="0.25">
      <c r="B68" s="187">
        <f>IF(D65&gt;0,1,"")</f>
        <v>1</v>
      </c>
      <c r="C68" s="184">
        <f>IF(ISNUMBER(B68+C66),1,"")</f>
        <v>1</v>
      </c>
      <c r="D68" s="195">
        <f>IF(ISNUMBER(B68+D66),D65,"")</f>
        <v>4</v>
      </c>
      <c r="E68" s="184">
        <f>IF(ISNUMBER($B68+E66),C68+1,"")</f>
        <v>2</v>
      </c>
      <c r="F68" s="195">
        <f>IF(ISNUMBER($B68+F66),D68-1,"")</f>
        <v>3</v>
      </c>
      <c r="G68" s="184" t="str">
        <f>IF(ISNUMBER($B68+G66),E68+1,"")</f>
        <v/>
      </c>
      <c r="H68" s="195" t="str">
        <f>IF(ISNUMBER($B68+H66),F68-1,"")</f>
        <v/>
      </c>
      <c r="I68" s="184" t="str">
        <f>IF(ISNUMBER($B68+I66),G68+1,"")</f>
        <v/>
      </c>
      <c r="J68" s="195" t="str">
        <f>IF(ISNUMBER($B68+J66),H68-1,"")</f>
        <v/>
      </c>
      <c r="K68" s="184" t="str">
        <f>IF(ISNUMBER($B68+K66),I68+1,"")</f>
        <v/>
      </c>
      <c r="L68" s="195" t="str">
        <f>IF(ISNUMBER($B68+L66),J68-1,"")</f>
        <v/>
      </c>
      <c r="T68" s="339" t="str">
        <f t="array" ref="T68">IFERROR(SMALL(IF(Fixture!$F$7:$F$1141=chosenGroup,ROW(Fixture!$A$7:$A$1141),FALSE),ROW(A65)),"")</f>
        <v/>
      </c>
      <c r="V68" s="186" t="str">
        <f t="shared" si="48"/>
        <v/>
      </c>
      <c r="W68" s="187" t="str">
        <f t="shared" si="49"/>
        <v/>
      </c>
      <c r="X68" s="187" t="str">
        <f t="shared" ref="X68:X99" si="74">IF(AND(ISNUMBER(V68),Y68&lt;=$Q$4,Z68&lt;=$Q$4),$B$3,"")</f>
        <v/>
      </c>
      <c r="Y68" s="187" t="str">
        <f t="shared" ref="Y68:Y99" si="75">IF(ISNUMBER(V68),INDEX($C$6:$L$32,MATCH($V68,$B$6:$B$32,0),MATCH("G"&amp;W68&amp;"-T1",$C$5:$L$5,0)),"")</f>
        <v/>
      </c>
      <c r="Z68" s="188" t="str">
        <f t="shared" ref="Z68:Z99" si="76">IF(ISNUMBER(V68),INDEX($C$6:$L$32,MATCH(V68,$B$6:$B$32,0),MATCH("G"&amp;W68&amp;"-T2",$C$5:$L$5,0)),"")</f>
        <v/>
      </c>
      <c r="AB68" s="186" t="str">
        <f t="shared" si="7"/>
        <v/>
      </c>
      <c r="AC68" s="187" t="str">
        <f t="shared" si="8"/>
        <v/>
      </c>
      <c r="AD68" s="187" t="str">
        <f t="shared" si="40"/>
        <v/>
      </c>
      <c r="AE68" s="187" t="str">
        <f t="shared" ref="AE68:AE131" si="77">IF(AF68&lt;&gt;"",IF(AF67=AF68,AE67+1,1),"")</f>
        <v/>
      </c>
      <c r="AF68" s="187" t="str">
        <f t="shared" ref="AF68:AF131" si="78">IF(AND(AD68&gt;0,AD68&lt;=$O$4),$B$3,IF(AND(AD68&gt;$O$4,AD68&lt;=$O$4+$O$5),$B$34,IF(AND(AD68&gt;$O$4+$O$5,AD68&lt;=$O$4+$O$5+$O$6),$B$65,IF(AND(AD68&gt;$O$4+$O$5+$O$6,AD68&lt;=$O$4+$O$5+$O$6+$O$7),$B$96,
IF(AND(AD68&gt;$O$4+$O$5+$O$6+$O$7,AD68&lt;=$O$4+$O$5+$O$6+$O$7+$O$8),$B$127,
IF(AND(AD68&gt;$O$4+$O$5+$O$6+$O$7+$O$8,AD68&lt;=$O$4+$O$5+$O$6+$O$7+$O$8+$O$9),$B$158,
IF(AND(AD68&gt;$O$4+$O$5+$O$6+$O$7+$O$8+$O$9,AD68&lt;=$O$4+$O$5+$O$6+$O$7+$O$8+$O$9+$O$10),$B$189,
IF(AND(AD68&gt;$O$4+$O$5+$O$6+$O$7+$O$8+$O$9+$O$10,AD68&lt;=$O$4+$O$5+$O$6+$O$7+$O$8+$O$9+$O$10+$O$11),$B$220,"")
)))))))</f>
        <v/>
      </c>
      <c r="AG68" s="187" t="str">
        <f t="array" ref="AG68">IFERROR(INDEX($Y$4:$Y$1090, MATCH(AC68&amp;AE68&amp;AF68,$V$4:$V$1090&amp;$W$4:$W$1090&amp;$X$4:$X$1090,0),1),"")</f>
        <v/>
      </c>
      <c r="AH68" s="188" t="str">
        <f t="array" ref="AH68">IFERROR(INDEX($Z$4:$Z$1090, MATCH(AC68&amp;AE68&amp;AF68,$V$4:$V$1090&amp;$W$4:$W$1090&amp;$X$4:$X$1090,0),1),"")</f>
        <v/>
      </c>
      <c r="AJ68" s="186" t="str">
        <f t="shared" si="11"/>
        <v/>
      </c>
      <c r="AK68" s="187" t="str">
        <f t="array" ref="AK68">IFERROR(INDEX($AC$4:$AC$1137,SMALL($AB$4:$AB$1137,AJ68),1),"")</f>
        <v/>
      </c>
      <c r="AL68" s="187" t="str">
        <f t="array" ref="AL68">IFERROR(INDEX($AF$4:$AF$1137,SMALL($AB$4:$AB$1137,AJ68),1),"")</f>
        <v/>
      </c>
      <c r="AM68" s="187" t="str">
        <f t="array" ref="AM68">IFERROR(INDEX($AW$4:$AW$83,MATCH(AL68&amp;INDEX($AG$4:$AG$1137,SMALL($AB$4:$AB$1137,AJ68),1),$AU$4:$AU$83&amp;$AV$4:$AV$83,0),1),"")</f>
        <v/>
      </c>
      <c r="AN68" s="187" t="str">
        <f t="array" ref="AN68">IFERROR(INDEX($AW$4:$AW$83,MATCH(AL68&amp;INDEX($AH$4:$AH$1137,SMALL($AB$4:$AB$1137,AJ68),1),$AU$4:$AU$83&amp;$AV$4:$AV$83,0),1),"")</f>
        <v/>
      </c>
      <c r="AO68" s="187" t="str">
        <f>IF(AND(ISNUMBER(Fixture!H71),ISNUMBER(Fixture!J71)),"YES","")</f>
        <v/>
      </c>
      <c r="AP68" s="187" t="str">
        <f>IF(AO68="YES",IF(Fixture!H71&gt;Fixture!J71,HWin,IF(Fixture!H71=Fixture!J71,IF(Fixture!H71&gt;0,HDrawScore,HDraw),HLose)),"")</f>
        <v/>
      </c>
      <c r="AQ68" s="188" t="str">
        <f>IF(AO68="YES",IF(Fixture!H71&lt;Fixture!J71,AWin,IF(Fixture!H71=Fixture!J71,IF(Fixture!H71&gt;0,ADrawScore,ADraw),ALose)),"")</f>
        <v/>
      </c>
      <c r="AR68" s="187" t="str">
        <f>IF(AO68="YES",IF(Fixture!H71&gt;Fixture!J71,"W",IF(Fixture!H71=Fixture!J71,IF(Fixture!H71&gt;0,"D","D"),"L")),"")</f>
        <v/>
      </c>
      <c r="AS68" s="187" t="str">
        <f>IF(AO68="YES",IF(Fixture!H71&lt;Fixture!J71,"W",IF(Fixture!H71=Fixture!J71,IF(Fixture!H71&gt;0,"D","D"),"L")),"")</f>
        <v/>
      </c>
      <c r="AU68" s="192" t="str">
        <f>IF(ISNUMBER(AV68),Settings!$C$35,"")</f>
        <v/>
      </c>
      <c r="AV68" s="193" t="str">
        <f>Settings!Z12</f>
        <v/>
      </c>
      <c r="AW68" s="192" t="str">
        <f>IF(Settings!AA12=0,"",Settings!AA12)</f>
        <v/>
      </c>
      <c r="AX68" s="194" t="str">
        <f>IF(Settings!AB12=0,"",Settings!AB12)</f>
        <v/>
      </c>
      <c r="BO68" s="21"/>
      <c r="BP68" s="29"/>
      <c r="BQ68" s="29"/>
      <c r="BR68" s="103"/>
      <c r="BS68" s="103"/>
      <c r="BT68" s="103"/>
      <c r="BU68" s="103"/>
      <c r="BV68" s="103"/>
      <c r="BW68" s="103"/>
      <c r="BX68" s="103"/>
      <c r="BY68" s="103"/>
      <c r="BZ68" s="103"/>
      <c r="CA68" s="103"/>
      <c r="CB68" s="103"/>
      <c r="CC68" s="100"/>
      <c r="CD68" s="103"/>
      <c r="CE68" s="29"/>
      <c r="CF68" s="29"/>
      <c r="CG68" s="150"/>
    </row>
    <row r="69" spans="2:85" x14ac:dyDescent="0.25">
      <c r="B69" s="187">
        <f t="shared" ref="B69:B76" si="79">IFERROR(IF(B68+1&gt;=$D$65,"",B68+1),"")</f>
        <v>2</v>
      </c>
      <c r="C69" s="184">
        <f t="shared" ref="C69:C76" si="80">IF(ISNUMBER(B69+C$66),1,"")</f>
        <v>1</v>
      </c>
      <c r="D69" s="195">
        <f t="shared" ref="D69:L76" si="81">IF(ISNUMBER($B69+D$66),MOD(D68-3,$D$65-1)+2,"")</f>
        <v>3</v>
      </c>
      <c r="E69" s="184">
        <f t="shared" si="81"/>
        <v>4</v>
      </c>
      <c r="F69" s="195">
        <f t="shared" si="81"/>
        <v>2</v>
      </c>
      <c r="G69" s="184" t="str">
        <f t="shared" si="81"/>
        <v/>
      </c>
      <c r="H69" s="195" t="str">
        <f t="shared" si="81"/>
        <v/>
      </c>
      <c r="I69" s="184" t="str">
        <f t="shared" si="81"/>
        <v/>
      </c>
      <c r="J69" s="195" t="str">
        <f t="shared" si="81"/>
        <v/>
      </c>
      <c r="K69" s="184" t="str">
        <f t="shared" si="81"/>
        <v/>
      </c>
      <c r="L69" s="195" t="str">
        <f t="shared" si="81"/>
        <v/>
      </c>
      <c r="T69" s="339" t="str">
        <f t="array" ref="T69">IFERROR(SMALL(IF(Fixture!$F$7:$F$1141=chosenGroup,ROW(Fixture!$A$7:$A$1141),FALSE),ROW(A66)),"")</f>
        <v/>
      </c>
      <c r="V69" s="186" t="str">
        <f t="shared" ref="V69:V100" si="82">IFERROR(IF(W68+1&lt;=O$4,V68,IF(V68+1&lt;=P$4,V68+1,"")),"")</f>
        <v/>
      </c>
      <c r="W69" s="187" t="str">
        <f t="shared" ref="W69:W100" si="83">IF(ISNUMBER(V69),IF(W68+1&lt;=O$4,W68+1,1),"")</f>
        <v/>
      </c>
      <c r="X69" s="187" t="str">
        <f t="shared" si="74"/>
        <v/>
      </c>
      <c r="Y69" s="187" t="str">
        <f t="shared" si="75"/>
        <v/>
      </c>
      <c r="Z69" s="188" t="str">
        <f t="shared" si="76"/>
        <v/>
      </c>
      <c r="AB69" s="186" t="str">
        <f t="shared" ref="AB69:AB132" si="84">IF(OR(ISNUMBER(AC69+AG69),AND( ISNUMBER(AC69),ISNUMBER(AE69)=FALSE)),ROW(AB69)-ROW($AB$3),"")</f>
        <v/>
      </c>
      <c r="AC69" s="187" t="str">
        <f t="shared" ref="AC69:AC132" si="85">IFERROR(IF(AD68+1&lt;=AD$2,AC68,IF(AC68+1&lt;=AF$2,AC68+1,"")),"")</f>
        <v/>
      </c>
      <c r="AD69" s="187" t="str">
        <f t="shared" si="40"/>
        <v/>
      </c>
      <c r="AE69" s="187" t="str">
        <f t="shared" si="77"/>
        <v/>
      </c>
      <c r="AF69" s="187" t="str">
        <f t="shared" si="78"/>
        <v/>
      </c>
      <c r="AG69" s="187" t="str">
        <f t="array" ref="AG69">IFERROR(INDEX($Y$4:$Y$1090, MATCH(AC69&amp;AE69&amp;AF69,$V$4:$V$1090&amp;$W$4:$W$1090&amp;$X$4:$X$1090,0),1),"")</f>
        <v/>
      </c>
      <c r="AH69" s="188" t="str">
        <f t="array" ref="AH69">IFERROR(INDEX($Z$4:$Z$1090, MATCH(AC69&amp;AE69&amp;AF69,$V$4:$V$1090&amp;$W$4:$W$1090&amp;$X$4:$X$1090,0),1),"")</f>
        <v/>
      </c>
      <c r="AJ69" s="186" t="str">
        <f t="shared" si="11"/>
        <v/>
      </c>
      <c r="AK69" s="187" t="str">
        <f t="array" ref="AK69">IFERROR(INDEX($AC$4:$AC$1137,SMALL($AB$4:$AB$1137,AJ69),1),"")</f>
        <v/>
      </c>
      <c r="AL69" s="187" t="str">
        <f t="array" ref="AL69">IFERROR(INDEX($AF$4:$AF$1137,SMALL($AB$4:$AB$1137,AJ69),1),"")</f>
        <v/>
      </c>
      <c r="AM69" s="187" t="str">
        <f t="array" ref="AM69">IFERROR(INDEX($AW$4:$AW$83,MATCH(AL69&amp;INDEX($AG$4:$AG$1137,SMALL($AB$4:$AB$1137,AJ69),1),$AU$4:$AU$83&amp;$AV$4:$AV$83,0),1),"")</f>
        <v/>
      </c>
      <c r="AN69" s="187" t="str">
        <f t="array" ref="AN69">IFERROR(INDEX($AW$4:$AW$83,MATCH(AL69&amp;INDEX($AH$4:$AH$1137,SMALL($AB$4:$AB$1137,AJ69),1),$AU$4:$AU$83&amp;$AV$4:$AV$83,0),1),"")</f>
        <v/>
      </c>
      <c r="AO69" s="187" t="str">
        <f>IF(AND(ISNUMBER(Fixture!H72),ISNUMBER(Fixture!J72)),"YES","")</f>
        <v/>
      </c>
      <c r="AP69" s="187" t="str">
        <f>IF(AO69="YES",IF(Fixture!H72&gt;Fixture!J72,HWin,IF(Fixture!H72=Fixture!J72,IF(Fixture!H72&gt;0,HDrawScore,HDraw),HLose)),"")</f>
        <v/>
      </c>
      <c r="AQ69" s="188" t="str">
        <f>IF(AO69="YES",IF(Fixture!H72&lt;Fixture!J72,AWin,IF(Fixture!H72=Fixture!J72,IF(Fixture!H72&gt;0,ADrawScore,ADraw),ALose)),"")</f>
        <v/>
      </c>
      <c r="AR69" s="187" t="str">
        <f>IF(AO69="YES",IF(Fixture!H72&gt;Fixture!J72,"W",IF(Fixture!H72=Fixture!J72,IF(Fixture!H72&gt;0,"D","D"),"L")),"")</f>
        <v/>
      </c>
      <c r="AS69" s="187" t="str">
        <f>IF(AO69="YES",IF(Fixture!H72&lt;Fixture!J72,"W",IF(Fixture!H72=Fixture!J72,IF(Fixture!H72&gt;0,"D","D"),"L")),"")</f>
        <v/>
      </c>
      <c r="AU69" s="192" t="str">
        <f>IF(ISNUMBER(AV69),Settings!$C$35,"")</f>
        <v/>
      </c>
      <c r="AV69" s="193" t="str">
        <f>Settings!Z13</f>
        <v/>
      </c>
      <c r="AW69" s="192" t="str">
        <f>IF(Settings!AA13=0,"",Settings!AA13)</f>
        <v/>
      </c>
      <c r="AX69" s="194" t="str">
        <f>IF(Settings!AB13=0,"",Settings!AB13)</f>
        <v/>
      </c>
      <c r="BO69" s="21"/>
      <c r="BP69" s="29"/>
      <c r="BQ69" s="29"/>
      <c r="BR69" s="103"/>
      <c r="BS69" s="161" t="str">
        <f>FixtureCalc!$BK$11</f>
        <v>Team 3C</v>
      </c>
      <c r="BT69" s="154"/>
      <c r="BU69" s="100"/>
      <c r="BV69" s="103"/>
      <c r="BW69" s="103"/>
      <c r="BX69" s="103"/>
      <c r="BY69" s="103"/>
      <c r="BZ69" s="103"/>
      <c r="CA69" s="103"/>
      <c r="CB69" s="155"/>
      <c r="CC69" s="161" t="str">
        <f>FixtureCalc!$BK$12</f>
        <v>Team 4C</v>
      </c>
      <c r="CD69" s="103"/>
      <c r="CE69" s="29"/>
      <c r="CF69" s="29"/>
      <c r="CG69" s="150"/>
    </row>
    <row r="70" spans="2:85" x14ac:dyDescent="0.25">
      <c r="B70" s="187">
        <f t="shared" si="79"/>
        <v>3</v>
      </c>
      <c r="C70" s="184">
        <f t="shared" si="80"/>
        <v>1</v>
      </c>
      <c r="D70" s="195">
        <f t="shared" si="81"/>
        <v>2</v>
      </c>
      <c r="E70" s="184">
        <f t="shared" si="81"/>
        <v>3</v>
      </c>
      <c r="F70" s="195">
        <f t="shared" si="81"/>
        <v>4</v>
      </c>
      <c r="G70" s="184" t="str">
        <f t="shared" si="81"/>
        <v/>
      </c>
      <c r="H70" s="195" t="str">
        <f t="shared" si="81"/>
        <v/>
      </c>
      <c r="I70" s="184" t="str">
        <f t="shared" si="81"/>
        <v/>
      </c>
      <c r="J70" s="195" t="str">
        <f t="shared" si="81"/>
        <v/>
      </c>
      <c r="K70" s="184" t="str">
        <f t="shared" si="81"/>
        <v/>
      </c>
      <c r="L70" s="195" t="str">
        <f t="shared" si="81"/>
        <v/>
      </c>
      <c r="T70" s="339" t="str">
        <f t="array" ref="T70">IFERROR(SMALL(IF(Fixture!$F$7:$F$1141=chosenGroup,ROW(Fixture!$A$7:$A$1141),FALSE),ROW(A67)),"")</f>
        <v/>
      </c>
      <c r="V70" s="186" t="str">
        <f t="shared" si="82"/>
        <v/>
      </c>
      <c r="W70" s="187" t="str">
        <f t="shared" si="83"/>
        <v/>
      </c>
      <c r="X70" s="187" t="str">
        <f t="shared" si="74"/>
        <v/>
      </c>
      <c r="Y70" s="187" t="str">
        <f t="shared" si="75"/>
        <v/>
      </c>
      <c r="Z70" s="188" t="str">
        <f t="shared" si="76"/>
        <v/>
      </c>
      <c r="AB70" s="186" t="str">
        <f t="shared" si="84"/>
        <v/>
      </c>
      <c r="AC70" s="187" t="str">
        <f t="shared" si="85"/>
        <v/>
      </c>
      <c r="AD70" s="187" t="str">
        <f t="shared" si="40"/>
        <v/>
      </c>
      <c r="AE70" s="187" t="str">
        <f t="shared" si="77"/>
        <v/>
      </c>
      <c r="AF70" s="187" t="str">
        <f t="shared" si="78"/>
        <v/>
      </c>
      <c r="AG70" s="187" t="str">
        <f t="array" ref="AG70">IFERROR(INDEX($Y$4:$Y$1090, MATCH(AC70&amp;AE70&amp;AF70,$V$4:$V$1090&amp;$W$4:$W$1090&amp;$X$4:$X$1090,0),1),"")</f>
        <v/>
      </c>
      <c r="AH70" s="188" t="str">
        <f t="array" ref="AH70">IFERROR(INDEX($Z$4:$Z$1090, MATCH(AC70&amp;AE70&amp;AF70,$V$4:$V$1090&amp;$W$4:$W$1090&amp;$X$4:$X$1090,0),1),"")</f>
        <v/>
      </c>
      <c r="AJ70" s="186" t="str">
        <f t="shared" ref="AJ70:AJ133" si="86">IFERROR(IF(AJ69+1&gt;$AH$2,"",AJ69+1),"")</f>
        <v/>
      </c>
      <c r="AK70" s="187" t="str">
        <f t="array" ref="AK70">IFERROR(INDEX($AC$4:$AC$1137,SMALL($AB$4:$AB$1137,AJ70),1),"")</f>
        <v/>
      </c>
      <c r="AL70" s="187" t="str">
        <f t="array" ref="AL70">IFERROR(INDEX($AF$4:$AF$1137,SMALL($AB$4:$AB$1137,AJ70),1),"")</f>
        <v/>
      </c>
      <c r="AM70" s="187" t="str">
        <f t="array" ref="AM70">IFERROR(INDEX($AW$4:$AW$83,MATCH(AL70&amp;INDEX($AG$4:$AG$1137,SMALL($AB$4:$AB$1137,AJ70),1),$AU$4:$AU$83&amp;$AV$4:$AV$83,0),1),"")</f>
        <v/>
      </c>
      <c r="AN70" s="187" t="str">
        <f t="array" ref="AN70">IFERROR(INDEX($AW$4:$AW$83,MATCH(AL70&amp;INDEX($AH$4:$AH$1137,SMALL($AB$4:$AB$1137,AJ70),1),$AU$4:$AU$83&amp;$AV$4:$AV$83,0),1),"")</f>
        <v/>
      </c>
      <c r="AO70" s="187" t="str">
        <f>IF(AND(ISNUMBER(Fixture!H73),ISNUMBER(Fixture!J73)),"YES","")</f>
        <v/>
      </c>
      <c r="AP70" s="187" t="str">
        <f>IF(AO70="YES",IF(Fixture!H73&gt;Fixture!J73,HWin,IF(Fixture!H73=Fixture!J73,IF(Fixture!H73&gt;0,HDrawScore,HDraw),HLose)),"")</f>
        <v/>
      </c>
      <c r="AQ70" s="188" t="str">
        <f>IF(AO70="YES",IF(Fixture!H73&lt;Fixture!J73,AWin,IF(Fixture!H73=Fixture!J73,IF(Fixture!H73&gt;0,ADrawScore,ADraw),ALose)),"")</f>
        <v/>
      </c>
      <c r="AR70" s="187" t="str">
        <f>IF(AO70="YES",IF(Fixture!H73&gt;Fixture!J73,"W",IF(Fixture!H73=Fixture!J73,IF(Fixture!H73&gt;0,"D","D"),"L")),"")</f>
        <v/>
      </c>
      <c r="AS70" s="187" t="str">
        <f>IF(AO70="YES",IF(Fixture!H73&lt;Fixture!J73,"W",IF(Fixture!H73=Fixture!J73,IF(Fixture!H73&gt;0,"D","D"),"L")),"")</f>
        <v/>
      </c>
      <c r="AU70" s="192" t="str">
        <f>IF(ISNUMBER(AV70),Settings!$C$35,"")</f>
        <v/>
      </c>
      <c r="AV70" s="193" t="str">
        <f>Settings!Z14</f>
        <v/>
      </c>
      <c r="AW70" s="192" t="str">
        <f>IF(Settings!AA14=0,"",Settings!AA14)</f>
        <v/>
      </c>
      <c r="AX70" s="194" t="str">
        <f>IF(Settings!AB14=0,"",Settings!AB14)</f>
        <v/>
      </c>
      <c r="BO70" s="21"/>
      <c r="BP70" s="29"/>
      <c r="BQ70" s="29"/>
      <c r="BR70" s="103"/>
      <c r="BS70" s="100"/>
      <c r="BT70" s="103"/>
      <c r="BU70" s="103"/>
      <c r="BV70" s="103"/>
      <c r="BW70" s="103"/>
      <c r="BX70" s="103"/>
      <c r="BY70" s="103"/>
      <c r="BZ70" s="103"/>
      <c r="CA70" s="103"/>
      <c r="CB70" s="103"/>
      <c r="CC70" s="103"/>
      <c r="CD70" s="103"/>
      <c r="CE70" s="29"/>
      <c r="CF70" s="29"/>
      <c r="CG70" s="150"/>
    </row>
    <row r="71" spans="2:85" x14ac:dyDescent="0.25">
      <c r="B71" s="187" t="str">
        <f t="shared" si="79"/>
        <v/>
      </c>
      <c r="C71" s="184" t="str">
        <f t="shared" si="80"/>
        <v/>
      </c>
      <c r="D71" s="195" t="str">
        <f t="shared" si="81"/>
        <v/>
      </c>
      <c r="E71" s="184" t="str">
        <f t="shared" si="81"/>
        <v/>
      </c>
      <c r="F71" s="195" t="str">
        <f t="shared" si="81"/>
        <v/>
      </c>
      <c r="G71" s="184" t="str">
        <f t="shared" si="81"/>
        <v/>
      </c>
      <c r="H71" s="195" t="str">
        <f t="shared" si="81"/>
        <v/>
      </c>
      <c r="I71" s="184" t="str">
        <f t="shared" si="81"/>
        <v/>
      </c>
      <c r="J71" s="195" t="str">
        <f t="shared" si="81"/>
        <v/>
      </c>
      <c r="K71" s="184" t="str">
        <f t="shared" si="81"/>
        <v/>
      </c>
      <c r="L71" s="195" t="str">
        <f t="shared" si="81"/>
        <v/>
      </c>
      <c r="T71" s="339" t="str">
        <f t="array" ref="T71">IFERROR(SMALL(IF(Fixture!$F$7:$F$1141=chosenGroup,ROW(Fixture!$A$7:$A$1141),FALSE),ROW(A68)),"")</f>
        <v/>
      </c>
      <c r="V71" s="186" t="str">
        <f t="shared" si="82"/>
        <v/>
      </c>
      <c r="W71" s="187" t="str">
        <f t="shared" si="83"/>
        <v/>
      </c>
      <c r="X71" s="187" t="str">
        <f t="shared" si="74"/>
        <v/>
      </c>
      <c r="Y71" s="187" t="str">
        <f t="shared" si="75"/>
        <v/>
      </c>
      <c r="Z71" s="188" t="str">
        <f t="shared" si="76"/>
        <v/>
      </c>
      <c r="AB71" s="186" t="str">
        <f t="shared" si="84"/>
        <v/>
      </c>
      <c r="AC71" s="187" t="str">
        <f t="shared" si="85"/>
        <v/>
      </c>
      <c r="AD71" s="187" t="str">
        <f t="shared" si="40"/>
        <v/>
      </c>
      <c r="AE71" s="187" t="str">
        <f t="shared" si="77"/>
        <v/>
      </c>
      <c r="AF71" s="187" t="str">
        <f t="shared" si="78"/>
        <v/>
      </c>
      <c r="AG71" s="187" t="str">
        <f t="array" ref="AG71">IFERROR(INDEX($Y$4:$Y$1090, MATCH(AC71&amp;AE71&amp;AF71,$V$4:$V$1090&amp;$W$4:$W$1090&amp;$X$4:$X$1090,0),1),"")</f>
        <v/>
      </c>
      <c r="AH71" s="188" t="str">
        <f t="array" ref="AH71">IFERROR(INDEX($Z$4:$Z$1090, MATCH(AC71&amp;AE71&amp;AF71,$V$4:$V$1090&amp;$W$4:$W$1090&amp;$X$4:$X$1090,0),1),"")</f>
        <v/>
      </c>
      <c r="AJ71" s="186" t="str">
        <f t="shared" si="86"/>
        <v/>
      </c>
      <c r="AK71" s="187" t="str">
        <f t="array" ref="AK71">IFERROR(INDEX($AC$4:$AC$1137,SMALL($AB$4:$AB$1137,AJ71),1),"")</f>
        <v/>
      </c>
      <c r="AL71" s="187" t="str">
        <f t="array" ref="AL71">IFERROR(INDEX($AF$4:$AF$1137,SMALL($AB$4:$AB$1137,AJ71),1),"")</f>
        <v/>
      </c>
      <c r="AM71" s="187" t="str">
        <f t="array" ref="AM71">IFERROR(INDEX($AW$4:$AW$83,MATCH(AL71&amp;INDEX($AG$4:$AG$1137,SMALL($AB$4:$AB$1137,AJ71),1),$AU$4:$AU$83&amp;$AV$4:$AV$83,0),1),"")</f>
        <v/>
      </c>
      <c r="AN71" s="187" t="str">
        <f t="array" ref="AN71">IFERROR(INDEX($AW$4:$AW$83,MATCH(AL71&amp;INDEX($AH$4:$AH$1137,SMALL($AB$4:$AB$1137,AJ71),1),$AU$4:$AU$83&amp;$AV$4:$AV$83,0),1),"")</f>
        <v/>
      </c>
      <c r="AO71" s="187" t="str">
        <f>IF(AND(ISNUMBER(Fixture!H74),ISNUMBER(Fixture!J74)),"YES","")</f>
        <v/>
      </c>
      <c r="AP71" s="187" t="str">
        <f>IF(AO71="YES",IF(Fixture!H74&gt;Fixture!J74,HWin,IF(Fixture!H74=Fixture!J74,IF(Fixture!H74&gt;0,HDrawScore,HDraw),HLose)),"")</f>
        <v/>
      </c>
      <c r="AQ71" s="188" t="str">
        <f>IF(AO71="YES",IF(Fixture!H74&lt;Fixture!J74,AWin,IF(Fixture!H74=Fixture!J74,IF(Fixture!H74&gt;0,ADrawScore,ADraw),ALose)),"")</f>
        <v/>
      </c>
      <c r="AR71" s="187" t="str">
        <f>IF(AO71="YES",IF(Fixture!H74&gt;Fixture!J74,"W",IF(Fixture!H74=Fixture!J74,IF(Fixture!H74&gt;0,"D","D"),"L")),"")</f>
        <v/>
      </c>
      <c r="AS71" s="187" t="str">
        <f>IF(AO71="YES",IF(Fixture!H74&lt;Fixture!J74,"W",IF(Fixture!H74=Fixture!J74,IF(Fixture!H74&gt;0,"D","D"),"L")),"")</f>
        <v/>
      </c>
      <c r="AU71" s="192" t="str">
        <f>IF(ISNUMBER(AV71),Settings!$C$35,"")</f>
        <v/>
      </c>
      <c r="AV71" s="193" t="str">
        <f>Settings!Z15</f>
        <v/>
      </c>
      <c r="AW71" s="192" t="str">
        <f>IF(Settings!AA15=0,"",Settings!AA15)</f>
        <v/>
      </c>
      <c r="AX71" s="194" t="str">
        <f>IF(Settings!AB15=0,"",Settings!AB15)</f>
        <v/>
      </c>
      <c r="BO71" s="21"/>
      <c r="BP71" s="29"/>
      <c r="BQ71" s="29"/>
      <c r="BR71" s="103"/>
      <c r="BS71" s="103"/>
      <c r="BT71" s="103"/>
      <c r="BU71" s="103"/>
      <c r="BV71" s="161" t="str">
        <f>IF(AND(ISNUMBER(BT69),ISNUMBER(BT73)),IF(BT69&gt;BT73,BS69,BS73),IF(AND(LEN(BS69)=0,LEN(BS73)&gt;0),BS73,IF(AND((BS69)&gt;0,LEN(BS73)=0),BS69,"")))</f>
        <v/>
      </c>
      <c r="BW71" s="154"/>
      <c r="BX71" s="100" t="s">
        <v>9</v>
      </c>
      <c r="BY71" s="155"/>
      <c r="BZ71" s="161" t="str">
        <f>IF(AND(ISNUMBER(CB69),ISNUMBER(CB73)),IF(CB69&gt;CB73,CC69,CC73),IF(AND(LEN(CC69)=0,LEN(CC73)&gt;0),CC73,IF(AND((CC69)&gt;0,LEN(CC73)=0),CC69,"")))</f>
        <v/>
      </c>
      <c r="CA71" s="103"/>
      <c r="CB71" s="103"/>
      <c r="CC71" s="103"/>
      <c r="CD71" s="103"/>
      <c r="CE71" s="29"/>
      <c r="CF71" s="29"/>
      <c r="CG71" s="150"/>
    </row>
    <row r="72" spans="2:85" x14ac:dyDescent="0.25">
      <c r="B72" s="187" t="str">
        <f t="shared" si="79"/>
        <v/>
      </c>
      <c r="C72" s="184" t="str">
        <f t="shared" si="80"/>
        <v/>
      </c>
      <c r="D72" s="195" t="str">
        <f t="shared" si="81"/>
        <v/>
      </c>
      <c r="E72" s="184" t="str">
        <f t="shared" si="81"/>
        <v/>
      </c>
      <c r="F72" s="195" t="str">
        <f t="shared" si="81"/>
        <v/>
      </c>
      <c r="G72" s="184" t="str">
        <f t="shared" si="81"/>
        <v/>
      </c>
      <c r="H72" s="195" t="str">
        <f t="shared" si="81"/>
        <v/>
      </c>
      <c r="I72" s="184" t="str">
        <f t="shared" si="81"/>
        <v/>
      </c>
      <c r="J72" s="195" t="str">
        <f t="shared" si="81"/>
        <v/>
      </c>
      <c r="K72" s="184" t="str">
        <f t="shared" si="81"/>
        <v/>
      </c>
      <c r="L72" s="195" t="str">
        <f t="shared" si="81"/>
        <v/>
      </c>
      <c r="T72" s="339" t="str">
        <f t="array" ref="T72">IFERROR(SMALL(IF(Fixture!$F$7:$F$1141=chosenGroup,ROW(Fixture!$A$7:$A$1141),FALSE),ROW(A69)),"")</f>
        <v/>
      </c>
      <c r="V72" s="186" t="str">
        <f t="shared" si="82"/>
        <v/>
      </c>
      <c r="W72" s="187" t="str">
        <f t="shared" si="83"/>
        <v/>
      </c>
      <c r="X72" s="187" t="str">
        <f t="shared" si="74"/>
        <v/>
      </c>
      <c r="Y72" s="187" t="str">
        <f t="shared" si="75"/>
        <v/>
      </c>
      <c r="Z72" s="188" t="str">
        <f t="shared" si="76"/>
        <v/>
      </c>
      <c r="AB72" s="186" t="str">
        <f t="shared" si="84"/>
        <v/>
      </c>
      <c r="AC72" s="187" t="str">
        <f t="shared" si="85"/>
        <v/>
      </c>
      <c r="AD72" s="187" t="str">
        <f t="shared" si="40"/>
        <v/>
      </c>
      <c r="AE72" s="187" t="str">
        <f t="shared" si="77"/>
        <v/>
      </c>
      <c r="AF72" s="187" t="str">
        <f t="shared" si="78"/>
        <v/>
      </c>
      <c r="AG72" s="187" t="str">
        <f t="array" ref="AG72">IFERROR(INDEX($Y$4:$Y$1090, MATCH(AC72&amp;AE72&amp;AF72,$V$4:$V$1090&amp;$W$4:$W$1090&amp;$X$4:$X$1090,0),1),"")</f>
        <v/>
      </c>
      <c r="AH72" s="188" t="str">
        <f t="array" ref="AH72">IFERROR(INDEX($Z$4:$Z$1090, MATCH(AC72&amp;AE72&amp;AF72,$V$4:$V$1090&amp;$W$4:$W$1090&amp;$X$4:$X$1090,0),1),"")</f>
        <v/>
      </c>
      <c r="AJ72" s="186" t="str">
        <f t="shared" si="86"/>
        <v/>
      </c>
      <c r="AK72" s="187" t="str">
        <f t="array" ref="AK72">IFERROR(INDEX($AC$4:$AC$1137,SMALL($AB$4:$AB$1137,AJ72),1),"")</f>
        <v/>
      </c>
      <c r="AL72" s="187" t="str">
        <f t="array" ref="AL72">IFERROR(INDEX($AF$4:$AF$1137,SMALL($AB$4:$AB$1137,AJ72),1),"")</f>
        <v/>
      </c>
      <c r="AM72" s="187" t="str">
        <f t="array" ref="AM72">IFERROR(INDEX($AW$4:$AW$83,MATCH(AL72&amp;INDEX($AG$4:$AG$1137,SMALL($AB$4:$AB$1137,AJ72),1),$AU$4:$AU$83&amp;$AV$4:$AV$83,0),1),"")</f>
        <v/>
      </c>
      <c r="AN72" s="187" t="str">
        <f t="array" ref="AN72">IFERROR(INDEX($AW$4:$AW$83,MATCH(AL72&amp;INDEX($AH$4:$AH$1137,SMALL($AB$4:$AB$1137,AJ72),1),$AU$4:$AU$83&amp;$AV$4:$AV$83,0),1),"")</f>
        <v/>
      </c>
      <c r="AO72" s="187" t="str">
        <f>IF(AND(ISNUMBER(Fixture!H75),ISNUMBER(Fixture!J75)),"YES","")</f>
        <v/>
      </c>
      <c r="AP72" s="187" t="str">
        <f>IF(AO72="YES",IF(Fixture!H75&gt;Fixture!J75,HWin,IF(Fixture!H75=Fixture!J75,IF(Fixture!H75&gt;0,HDrawScore,HDraw),HLose)),"")</f>
        <v/>
      </c>
      <c r="AQ72" s="188" t="str">
        <f>IF(AO72="YES",IF(Fixture!H75&lt;Fixture!J75,AWin,IF(Fixture!H75=Fixture!J75,IF(Fixture!H75&gt;0,ADrawScore,ADraw),ALose)),"")</f>
        <v/>
      </c>
      <c r="AR72" s="187" t="str">
        <f>IF(AO72="YES",IF(Fixture!H75&gt;Fixture!J75,"W",IF(Fixture!H75=Fixture!J75,IF(Fixture!H75&gt;0,"D","D"),"L")),"")</f>
        <v/>
      </c>
      <c r="AS72" s="187" t="str">
        <f>IF(AO72="YES",IF(Fixture!H75&lt;Fixture!J75,"W",IF(Fixture!H75=Fixture!J75,IF(Fixture!H75&gt;0,"D","D"),"L")),"")</f>
        <v/>
      </c>
      <c r="AU72" s="192" t="str">
        <f>IF(ISNUMBER(AV72),Settings!$C$35,"")</f>
        <v/>
      </c>
      <c r="AV72" s="193" t="str">
        <f>Settings!Z16</f>
        <v/>
      </c>
      <c r="AW72" s="192" t="str">
        <f>IF(Settings!AA16=0,"",Settings!AA16)</f>
        <v/>
      </c>
      <c r="AX72" s="194" t="str">
        <f>IF(Settings!AB16=0,"",Settings!AB16)</f>
        <v/>
      </c>
      <c r="BO72" s="21"/>
      <c r="BP72" s="29"/>
      <c r="BQ72" s="29"/>
      <c r="BR72" s="103"/>
      <c r="BS72" s="103"/>
      <c r="BT72" s="103"/>
      <c r="BU72" s="103"/>
      <c r="BV72" s="103"/>
      <c r="BW72" s="103"/>
      <c r="BX72" s="103"/>
      <c r="BY72" s="103"/>
      <c r="BZ72" s="103"/>
      <c r="CA72" s="103"/>
      <c r="CB72" s="103"/>
      <c r="CC72" s="103"/>
      <c r="CD72" s="103"/>
      <c r="CE72" s="29"/>
      <c r="CF72" s="29"/>
      <c r="CG72" s="150"/>
    </row>
    <row r="73" spans="2:85" x14ac:dyDescent="0.25">
      <c r="B73" s="187" t="str">
        <f t="shared" si="79"/>
        <v/>
      </c>
      <c r="C73" s="184" t="str">
        <f t="shared" si="80"/>
        <v/>
      </c>
      <c r="D73" s="195" t="str">
        <f t="shared" si="81"/>
        <v/>
      </c>
      <c r="E73" s="184" t="str">
        <f t="shared" si="81"/>
        <v/>
      </c>
      <c r="F73" s="195" t="str">
        <f t="shared" si="81"/>
        <v/>
      </c>
      <c r="G73" s="184" t="str">
        <f t="shared" si="81"/>
        <v/>
      </c>
      <c r="H73" s="195" t="str">
        <f t="shared" si="81"/>
        <v/>
      </c>
      <c r="I73" s="184" t="str">
        <f t="shared" si="81"/>
        <v/>
      </c>
      <c r="J73" s="195" t="str">
        <f t="shared" si="81"/>
        <v/>
      </c>
      <c r="K73" s="184" t="str">
        <f t="shared" si="81"/>
        <v/>
      </c>
      <c r="L73" s="195" t="str">
        <f t="shared" si="81"/>
        <v/>
      </c>
      <c r="T73" s="339" t="str">
        <f t="array" ref="T73">IFERROR(SMALL(IF(Fixture!$F$7:$F$1141=chosenGroup,ROW(Fixture!$A$7:$A$1141),FALSE),ROW(A70)),"")</f>
        <v/>
      </c>
      <c r="V73" s="186" t="str">
        <f t="shared" si="82"/>
        <v/>
      </c>
      <c r="W73" s="187" t="str">
        <f t="shared" si="83"/>
        <v/>
      </c>
      <c r="X73" s="187" t="str">
        <f t="shared" si="74"/>
        <v/>
      </c>
      <c r="Y73" s="187" t="str">
        <f t="shared" si="75"/>
        <v/>
      </c>
      <c r="Z73" s="188" t="str">
        <f t="shared" si="76"/>
        <v/>
      </c>
      <c r="AB73" s="186" t="str">
        <f t="shared" si="84"/>
        <v/>
      </c>
      <c r="AC73" s="187" t="str">
        <f t="shared" si="85"/>
        <v/>
      </c>
      <c r="AD73" s="187" t="str">
        <f t="shared" si="40"/>
        <v/>
      </c>
      <c r="AE73" s="187" t="str">
        <f t="shared" si="77"/>
        <v/>
      </c>
      <c r="AF73" s="187" t="str">
        <f t="shared" si="78"/>
        <v/>
      </c>
      <c r="AG73" s="187" t="str">
        <f t="array" ref="AG73">IFERROR(INDEX($Y$4:$Y$1090, MATCH(AC73&amp;AE73&amp;AF73,$V$4:$V$1090&amp;$W$4:$W$1090&amp;$X$4:$X$1090,0),1),"")</f>
        <v/>
      </c>
      <c r="AH73" s="188" t="str">
        <f t="array" ref="AH73">IFERROR(INDEX($Z$4:$Z$1090, MATCH(AC73&amp;AE73&amp;AF73,$V$4:$V$1090&amp;$W$4:$W$1090&amp;$X$4:$X$1090,0),1),"")</f>
        <v/>
      </c>
      <c r="AJ73" s="186" t="str">
        <f t="shared" si="86"/>
        <v/>
      </c>
      <c r="AK73" s="187" t="str">
        <f t="array" ref="AK73">IFERROR(INDEX($AC$4:$AC$1137,SMALL($AB$4:$AB$1137,AJ73),1),"")</f>
        <v/>
      </c>
      <c r="AL73" s="187" t="str">
        <f t="array" ref="AL73">IFERROR(INDEX($AF$4:$AF$1137,SMALL($AB$4:$AB$1137,AJ73),1),"")</f>
        <v/>
      </c>
      <c r="AM73" s="187" t="str">
        <f t="array" ref="AM73">IFERROR(INDEX($AW$4:$AW$83,MATCH(AL73&amp;INDEX($AG$4:$AG$1137,SMALL($AB$4:$AB$1137,AJ73),1),$AU$4:$AU$83&amp;$AV$4:$AV$83,0),1),"")</f>
        <v/>
      </c>
      <c r="AN73" s="187" t="str">
        <f t="array" ref="AN73">IFERROR(INDEX($AW$4:$AW$83,MATCH(AL73&amp;INDEX($AH$4:$AH$1137,SMALL($AB$4:$AB$1137,AJ73),1),$AU$4:$AU$83&amp;$AV$4:$AV$83,0),1),"")</f>
        <v/>
      </c>
      <c r="AO73" s="187" t="str">
        <f>IF(AND(ISNUMBER(Fixture!H76),ISNUMBER(Fixture!J76)),"YES","")</f>
        <v/>
      </c>
      <c r="AP73" s="187" t="str">
        <f>IF(AO73="YES",IF(Fixture!H76&gt;Fixture!J76,HWin,IF(Fixture!H76=Fixture!J76,IF(Fixture!H76&gt;0,HDrawScore,HDraw),HLose)),"")</f>
        <v/>
      </c>
      <c r="AQ73" s="188" t="str">
        <f>IF(AO73="YES",IF(Fixture!H76&lt;Fixture!J76,AWin,IF(Fixture!H76=Fixture!J76,IF(Fixture!H76&gt;0,ADrawScore,ADraw),ALose)),"")</f>
        <v/>
      </c>
      <c r="AR73" s="187" t="str">
        <f>IF(AO73="YES",IF(Fixture!H76&gt;Fixture!J76,"W",IF(Fixture!H76=Fixture!J76,IF(Fixture!H76&gt;0,"D","D"),"L")),"")</f>
        <v/>
      </c>
      <c r="AS73" s="187" t="str">
        <f>IF(AO73="YES",IF(Fixture!H76&lt;Fixture!J76,"W",IF(Fixture!H76=Fixture!J76,IF(Fixture!H76&gt;0,"D","D"),"L")),"")</f>
        <v/>
      </c>
      <c r="AU73" s="192" t="str">
        <f>IF(ISNUMBER(AV73),Settings!$C$35,"")</f>
        <v/>
      </c>
      <c r="AV73" s="193" t="str">
        <f>Settings!Z17</f>
        <v/>
      </c>
      <c r="AW73" s="192" t="str">
        <f>IF(Settings!AA17=0,"",Settings!AA17)</f>
        <v/>
      </c>
      <c r="AX73" s="194" t="str">
        <f>IF(Settings!AB17=0,"",Settings!AB17)</f>
        <v/>
      </c>
      <c r="BO73" s="21"/>
      <c r="BP73" s="29"/>
      <c r="BQ73" s="29"/>
      <c r="BR73" s="103"/>
      <c r="BS73" s="161" t="str">
        <f>FixtureCalc!$BK$13</f>
        <v>Team 3D</v>
      </c>
      <c r="BT73" s="154"/>
      <c r="BU73" s="103"/>
      <c r="BV73" s="103"/>
      <c r="BW73" s="103"/>
      <c r="BX73" s="103"/>
      <c r="BY73" s="103"/>
      <c r="BZ73" s="103"/>
      <c r="CA73" s="103"/>
      <c r="CB73" s="156"/>
      <c r="CC73" s="161" t="str">
        <f>FixtureCalc!$BK$13</f>
        <v>Team 3D</v>
      </c>
      <c r="CD73" s="103"/>
      <c r="CE73" s="29"/>
      <c r="CF73" s="29"/>
      <c r="CG73" s="150"/>
    </row>
    <row r="74" spans="2:85" x14ac:dyDescent="0.25">
      <c r="B74" s="187" t="str">
        <f t="shared" si="79"/>
        <v/>
      </c>
      <c r="C74" s="184" t="str">
        <f t="shared" si="80"/>
        <v/>
      </c>
      <c r="D74" s="195" t="str">
        <f t="shared" si="81"/>
        <v/>
      </c>
      <c r="E74" s="184" t="str">
        <f t="shared" si="81"/>
        <v/>
      </c>
      <c r="F74" s="195" t="str">
        <f t="shared" si="81"/>
        <v/>
      </c>
      <c r="G74" s="184" t="str">
        <f t="shared" si="81"/>
        <v/>
      </c>
      <c r="H74" s="195" t="str">
        <f t="shared" si="81"/>
        <v/>
      </c>
      <c r="I74" s="184" t="str">
        <f t="shared" si="81"/>
        <v/>
      </c>
      <c r="J74" s="195" t="str">
        <f t="shared" si="81"/>
        <v/>
      </c>
      <c r="K74" s="184" t="str">
        <f t="shared" si="81"/>
        <v/>
      </c>
      <c r="L74" s="195" t="str">
        <f t="shared" si="81"/>
        <v/>
      </c>
      <c r="T74" s="339" t="str">
        <f t="array" ref="T74">IFERROR(SMALL(IF(Fixture!$F$7:$F$1141=chosenGroup,ROW(Fixture!$A$7:$A$1141),FALSE),ROW(A71)),"")</f>
        <v/>
      </c>
      <c r="V74" s="186" t="str">
        <f t="shared" si="82"/>
        <v/>
      </c>
      <c r="W74" s="187" t="str">
        <f t="shared" si="83"/>
        <v/>
      </c>
      <c r="X74" s="187" t="str">
        <f t="shared" si="74"/>
        <v/>
      </c>
      <c r="Y74" s="187" t="str">
        <f t="shared" si="75"/>
        <v/>
      </c>
      <c r="Z74" s="188" t="str">
        <f t="shared" si="76"/>
        <v/>
      </c>
      <c r="AB74" s="186" t="str">
        <f t="shared" si="84"/>
        <v/>
      </c>
      <c r="AC74" s="187" t="str">
        <f t="shared" si="85"/>
        <v/>
      </c>
      <c r="AD74" s="187" t="str">
        <f t="shared" si="40"/>
        <v/>
      </c>
      <c r="AE74" s="187" t="str">
        <f t="shared" si="77"/>
        <v/>
      </c>
      <c r="AF74" s="187" t="str">
        <f t="shared" si="78"/>
        <v/>
      </c>
      <c r="AG74" s="187" t="str">
        <f t="array" ref="AG74">IFERROR(INDEX($Y$4:$Y$1090, MATCH(AC74&amp;AE74&amp;AF74,$V$4:$V$1090&amp;$W$4:$W$1090&amp;$X$4:$X$1090,0),1),"")</f>
        <v/>
      </c>
      <c r="AH74" s="188" t="str">
        <f t="array" ref="AH74">IFERROR(INDEX($Z$4:$Z$1090, MATCH(AC74&amp;AE74&amp;AF74,$V$4:$V$1090&amp;$W$4:$W$1090&amp;$X$4:$X$1090,0),1),"")</f>
        <v/>
      </c>
      <c r="AJ74" s="186" t="str">
        <f t="shared" si="86"/>
        <v/>
      </c>
      <c r="AK74" s="187" t="str">
        <f t="array" ref="AK74">IFERROR(INDEX($AC$4:$AC$1137,SMALL($AB$4:$AB$1137,AJ74),1),"")</f>
        <v/>
      </c>
      <c r="AL74" s="187" t="str">
        <f t="array" ref="AL74">IFERROR(INDEX($AF$4:$AF$1137,SMALL($AB$4:$AB$1137,AJ74),1),"")</f>
        <v/>
      </c>
      <c r="AM74" s="187" t="str">
        <f t="array" ref="AM74">IFERROR(INDEX($AW$4:$AW$83,MATCH(AL74&amp;INDEX($AG$4:$AG$1137,SMALL($AB$4:$AB$1137,AJ74),1),$AU$4:$AU$83&amp;$AV$4:$AV$83,0),1),"")</f>
        <v/>
      </c>
      <c r="AN74" s="187" t="str">
        <f t="array" ref="AN74">IFERROR(INDEX($AW$4:$AW$83,MATCH(AL74&amp;INDEX($AH$4:$AH$1137,SMALL($AB$4:$AB$1137,AJ74),1),$AU$4:$AU$83&amp;$AV$4:$AV$83,0),1),"")</f>
        <v/>
      </c>
      <c r="AO74" s="187" t="str">
        <f>IF(AND(ISNUMBER(Fixture!H77),ISNUMBER(Fixture!J77)),"YES","")</f>
        <v/>
      </c>
      <c r="AP74" s="187" t="str">
        <f>IF(AO74="YES",IF(Fixture!H77&gt;Fixture!J77,HWin,IF(Fixture!H77=Fixture!J77,IF(Fixture!H77&gt;0,HDrawScore,HDraw),HLose)),"")</f>
        <v/>
      </c>
      <c r="AQ74" s="188" t="str">
        <f>IF(AO74="YES",IF(Fixture!H77&lt;Fixture!J77,AWin,IF(Fixture!H77=Fixture!J77,IF(Fixture!H77&gt;0,ADrawScore,ADraw),ALose)),"")</f>
        <v/>
      </c>
      <c r="AR74" s="187" t="str">
        <f>IF(AO74="YES",IF(Fixture!H77&gt;Fixture!J77,"W",IF(Fixture!H77=Fixture!J77,IF(Fixture!H77&gt;0,"D","D"),"L")),"")</f>
        <v/>
      </c>
      <c r="AS74" s="187" t="str">
        <f>IF(AO74="YES",IF(Fixture!H77&lt;Fixture!J77,"W",IF(Fixture!H77=Fixture!J77,IF(Fixture!H77&gt;0,"D","D"),"L")),"")</f>
        <v/>
      </c>
      <c r="AU74" s="192" t="str">
        <f>IF(ISNUMBER(AV74),Settings!$C$36,"")</f>
        <v/>
      </c>
      <c r="AV74" s="193" t="str">
        <f>Settings!AC8</f>
        <v/>
      </c>
      <c r="AW74" s="192" t="str">
        <f>IF(Settings!AD8=0,"",Settings!AD8)</f>
        <v/>
      </c>
      <c r="AX74" s="194" t="str">
        <f>IF(Settings!AE8=0,"",Settings!AE8)</f>
        <v/>
      </c>
      <c r="BO74" s="21"/>
      <c r="BP74" s="29"/>
      <c r="BQ74" s="29"/>
      <c r="BR74" s="103"/>
      <c r="BS74" s="103"/>
      <c r="BT74" s="103"/>
      <c r="BU74" s="103"/>
      <c r="BV74" s="103"/>
      <c r="BW74" s="103"/>
      <c r="BX74" s="103"/>
      <c r="BY74" s="103"/>
      <c r="BZ74" s="103"/>
      <c r="CA74" s="103"/>
      <c r="CB74" s="103"/>
      <c r="CC74" s="103"/>
      <c r="CD74" s="103"/>
      <c r="CE74" s="29"/>
      <c r="CF74" s="29"/>
      <c r="CG74" s="150"/>
    </row>
    <row r="75" spans="2:85" x14ac:dyDescent="0.25">
      <c r="B75" s="187" t="str">
        <f t="shared" si="79"/>
        <v/>
      </c>
      <c r="C75" s="184" t="str">
        <f t="shared" si="80"/>
        <v/>
      </c>
      <c r="D75" s="195" t="str">
        <f t="shared" si="81"/>
        <v/>
      </c>
      <c r="E75" s="184" t="str">
        <f t="shared" si="81"/>
        <v/>
      </c>
      <c r="F75" s="195" t="str">
        <f t="shared" si="81"/>
        <v/>
      </c>
      <c r="G75" s="184" t="str">
        <f t="shared" si="81"/>
        <v/>
      </c>
      <c r="H75" s="195" t="str">
        <f t="shared" si="81"/>
        <v/>
      </c>
      <c r="I75" s="184" t="str">
        <f t="shared" si="81"/>
        <v/>
      </c>
      <c r="J75" s="195" t="str">
        <f t="shared" si="81"/>
        <v/>
      </c>
      <c r="K75" s="184" t="str">
        <f t="shared" si="81"/>
        <v/>
      </c>
      <c r="L75" s="195" t="str">
        <f t="shared" si="81"/>
        <v/>
      </c>
      <c r="M75" s="34"/>
      <c r="N75" s="34"/>
      <c r="O75" s="34"/>
      <c r="T75" s="339" t="str">
        <f t="array" ref="T75">IFERROR(SMALL(IF(Fixture!$F$7:$F$1141=chosenGroup,ROW(Fixture!$A$7:$A$1141),FALSE),ROW(A72)),"")</f>
        <v/>
      </c>
      <c r="V75" s="186" t="str">
        <f t="shared" si="82"/>
        <v/>
      </c>
      <c r="W75" s="187" t="str">
        <f t="shared" si="83"/>
        <v/>
      </c>
      <c r="X75" s="187" t="str">
        <f t="shared" si="74"/>
        <v/>
      </c>
      <c r="Y75" s="187" t="str">
        <f t="shared" si="75"/>
        <v/>
      </c>
      <c r="Z75" s="188" t="str">
        <f t="shared" si="76"/>
        <v/>
      </c>
      <c r="AB75" s="186" t="str">
        <f t="shared" si="84"/>
        <v/>
      </c>
      <c r="AC75" s="187" t="str">
        <f t="shared" si="85"/>
        <v/>
      </c>
      <c r="AD75" s="187" t="str">
        <f t="shared" si="40"/>
        <v/>
      </c>
      <c r="AE75" s="187" t="str">
        <f t="shared" si="77"/>
        <v/>
      </c>
      <c r="AF75" s="187" t="str">
        <f t="shared" si="78"/>
        <v/>
      </c>
      <c r="AG75" s="187" t="str">
        <f t="array" ref="AG75">IFERROR(INDEX($Y$4:$Y$1090, MATCH(AC75&amp;AE75&amp;AF75,$V$4:$V$1090&amp;$W$4:$W$1090&amp;$X$4:$X$1090,0),1),"")</f>
        <v/>
      </c>
      <c r="AH75" s="188" t="str">
        <f t="array" ref="AH75">IFERROR(INDEX($Z$4:$Z$1090, MATCH(AC75&amp;AE75&amp;AF75,$V$4:$V$1090&amp;$W$4:$W$1090&amp;$X$4:$X$1090,0),1),"")</f>
        <v/>
      </c>
      <c r="AJ75" s="186" t="str">
        <f t="shared" si="86"/>
        <v/>
      </c>
      <c r="AK75" s="187" t="str">
        <f t="array" ref="AK75">IFERROR(INDEX($AC$4:$AC$1137,SMALL($AB$4:$AB$1137,AJ75),1),"")</f>
        <v/>
      </c>
      <c r="AL75" s="187" t="str">
        <f t="array" ref="AL75">IFERROR(INDEX($AF$4:$AF$1137,SMALL($AB$4:$AB$1137,AJ75),1),"")</f>
        <v/>
      </c>
      <c r="AM75" s="187" t="str">
        <f t="array" ref="AM75">IFERROR(INDEX($AW$4:$AW$83,MATCH(AL75&amp;INDEX($AG$4:$AG$1137,SMALL($AB$4:$AB$1137,AJ75),1),$AU$4:$AU$83&amp;$AV$4:$AV$83,0),1),"")</f>
        <v/>
      </c>
      <c r="AN75" s="187" t="str">
        <f t="array" ref="AN75">IFERROR(INDEX($AW$4:$AW$83,MATCH(AL75&amp;INDEX($AH$4:$AH$1137,SMALL($AB$4:$AB$1137,AJ75),1),$AU$4:$AU$83&amp;$AV$4:$AV$83,0),1),"")</f>
        <v/>
      </c>
      <c r="AO75" s="187" t="str">
        <f>IF(AND(ISNUMBER(Fixture!H78),ISNUMBER(Fixture!J78)),"YES","")</f>
        <v/>
      </c>
      <c r="AP75" s="187" t="str">
        <f>IF(AO75="YES",IF(Fixture!H78&gt;Fixture!J78,HWin,IF(Fixture!H78=Fixture!J78,IF(Fixture!H78&gt;0,HDrawScore,HDraw),HLose)),"")</f>
        <v/>
      </c>
      <c r="AQ75" s="188" t="str">
        <f>IF(AO75="YES",IF(Fixture!H78&lt;Fixture!J78,AWin,IF(Fixture!H78=Fixture!J78,IF(Fixture!H78&gt;0,ADrawScore,ADraw),ALose)),"")</f>
        <v/>
      </c>
      <c r="AR75" s="187" t="str">
        <f>IF(AO75="YES",IF(Fixture!H78&gt;Fixture!J78,"W",IF(Fixture!H78=Fixture!J78,IF(Fixture!H78&gt;0,"D","D"),"L")),"")</f>
        <v/>
      </c>
      <c r="AS75" s="187" t="str">
        <f>IF(AO75="YES",IF(Fixture!H78&lt;Fixture!J78,"W",IF(Fixture!H78=Fixture!J78,IF(Fixture!H78&gt;0,"D","D"),"L")),"")</f>
        <v/>
      </c>
      <c r="AU75" s="192" t="str">
        <f>IF(ISNUMBER(AV75),Settings!$C$36,"")</f>
        <v/>
      </c>
      <c r="AV75" s="193" t="str">
        <f>Settings!AC9</f>
        <v/>
      </c>
      <c r="AW75" s="192" t="str">
        <f>IF(Settings!AD9=0,"",Settings!AD9)</f>
        <v/>
      </c>
      <c r="AX75" s="194" t="str">
        <f>IF(Settings!AE9=0,"",Settings!AE9)</f>
        <v/>
      </c>
      <c r="BO75" s="21"/>
      <c r="BP75" s="29"/>
      <c r="BQ75" s="29"/>
      <c r="BR75" s="103"/>
      <c r="BS75" s="103"/>
      <c r="BT75" s="103"/>
      <c r="BU75" s="103"/>
      <c r="BV75" s="103"/>
      <c r="BW75" s="103"/>
      <c r="BX75" s="103"/>
      <c r="BY75" s="103"/>
      <c r="BZ75" s="103"/>
      <c r="CA75" s="103"/>
      <c r="CB75" s="103"/>
      <c r="CC75" s="103"/>
      <c r="CD75" s="103"/>
      <c r="CE75" s="29"/>
      <c r="CF75" s="29"/>
      <c r="CG75" s="150"/>
    </row>
    <row r="76" spans="2:85" x14ac:dyDescent="0.25">
      <c r="B76" s="187" t="str">
        <f t="shared" si="79"/>
        <v/>
      </c>
      <c r="C76" s="184" t="str">
        <f t="shared" si="80"/>
        <v/>
      </c>
      <c r="D76" s="195" t="str">
        <f t="shared" si="81"/>
        <v/>
      </c>
      <c r="E76" s="184" t="str">
        <f t="shared" si="81"/>
        <v/>
      </c>
      <c r="F76" s="195" t="str">
        <f t="shared" si="81"/>
        <v/>
      </c>
      <c r="G76" s="184" t="str">
        <f t="shared" si="81"/>
        <v/>
      </c>
      <c r="H76" s="195" t="str">
        <f t="shared" si="81"/>
        <v/>
      </c>
      <c r="I76" s="184" t="str">
        <f t="shared" si="81"/>
        <v/>
      </c>
      <c r="J76" s="195" t="str">
        <f t="shared" si="81"/>
        <v/>
      </c>
      <c r="K76" s="184" t="str">
        <f t="shared" si="81"/>
        <v/>
      </c>
      <c r="L76" s="195" t="str">
        <f t="shared" si="81"/>
        <v/>
      </c>
      <c r="T76" s="339" t="str">
        <f t="array" ref="T76">IFERROR(SMALL(IF(Fixture!$F$7:$F$1141=chosenGroup,ROW(Fixture!$A$7:$A$1141),FALSE),ROW(A73)),"")</f>
        <v/>
      </c>
      <c r="V76" s="186" t="str">
        <f t="shared" si="82"/>
        <v/>
      </c>
      <c r="W76" s="187" t="str">
        <f t="shared" si="83"/>
        <v/>
      </c>
      <c r="X76" s="187" t="str">
        <f t="shared" si="74"/>
        <v/>
      </c>
      <c r="Y76" s="187" t="str">
        <f t="shared" si="75"/>
        <v/>
      </c>
      <c r="Z76" s="188" t="str">
        <f t="shared" si="76"/>
        <v/>
      </c>
      <c r="AB76" s="186" t="str">
        <f t="shared" si="84"/>
        <v/>
      </c>
      <c r="AC76" s="187" t="str">
        <f t="shared" si="85"/>
        <v/>
      </c>
      <c r="AD76" s="187" t="str">
        <f t="shared" si="40"/>
        <v/>
      </c>
      <c r="AE76" s="187" t="str">
        <f t="shared" si="77"/>
        <v/>
      </c>
      <c r="AF76" s="187" t="str">
        <f t="shared" si="78"/>
        <v/>
      </c>
      <c r="AG76" s="187" t="str">
        <f t="array" ref="AG76">IFERROR(INDEX($Y$4:$Y$1090, MATCH(AC76&amp;AE76&amp;AF76,$V$4:$V$1090&amp;$W$4:$W$1090&amp;$X$4:$X$1090,0),1),"")</f>
        <v/>
      </c>
      <c r="AH76" s="188" t="str">
        <f t="array" ref="AH76">IFERROR(INDEX($Z$4:$Z$1090, MATCH(AC76&amp;AE76&amp;AF76,$V$4:$V$1090&amp;$W$4:$W$1090&amp;$X$4:$X$1090,0),1),"")</f>
        <v/>
      </c>
      <c r="AJ76" s="186" t="str">
        <f t="shared" si="86"/>
        <v/>
      </c>
      <c r="AK76" s="187" t="str">
        <f t="array" ref="AK76">IFERROR(INDEX($AC$4:$AC$1137,SMALL($AB$4:$AB$1137,AJ76),1),"")</f>
        <v/>
      </c>
      <c r="AL76" s="187" t="str">
        <f t="array" ref="AL76">IFERROR(INDEX($AF$4:$AF$1137,SMALL($AB$4:$AB$1137,AJ76),1),"")</f>
        <v/>
      </c>
      <c r="AM76" s="187" t="str">
        <f t="array" ref="AM76">IFERROR(INDEX($AW$4:$AW$83,MATCH(AL76&amp;INDEX($AG$4:$AG$1137,SMALL($AB$4:$AB$1137,AJ76),1),$AU$4:$AU$83&amp;$AV$4:$AV$83,0),1),"")</f>
        <v/>
      </c>
      <c r="AN76" s="187" t="str">
        <f t="array" ref="AN76">IFERROR(INDEX($AW$4:$AW$83,MATCH(AL76&amp;INDEX($AH$4:$AH$1137,SMALL($AB$4:$AB$1137,AJ76),1),$AU$4:$AU$83&amp;$AV$4:$AV$83,0),1),"")</f>
        <v/>
      </c>
      <c r="AO76" s="187" t="str">
        <f>IF(AND(ISNUMBER(Fixture!H79),ISNUMBER(Fixture!J79)),"YES","")</f>
        <v/>
      </c>
      <c r="AP76" s="187" t="str">
        <f>IF(AO76="YES",IF(Fixture!H79&gt;Fixture!J79,HWin,IF(Fixture!H79=Fixture!J79,IF(Fixture!H79&gt;0,HDrawScore,HDraw),HLose)),"")</f>
        <v/>
      </c>
      <c r="AQ76" s="188" t="str">
        <f>IF(AO76="YES",IF(Fixture!H79&lt;Fixture!J79,AWin,IF(Fixture!H79=Fixture!J79,IF(Fixture!H79&gt;0,ADrawScore,ADraw),ALose)),"")</f>
        <v/>
      </c>
      <c r="AR76" s="187" t="str">
        <f>IF(AO76="YES",IF(Fixture!H79&gt;Fixture!J79,"W",IF(Fixture!H79=Fixture!J79,IF(Fixture!H79&gt;0,"D","D"),"L")),"")</f>
        <v/>
      </c>
      <c r="AS76" s="187" t="str">
        <f>IF(AO76="YES",IF(Fixture!H79&lt;Fixture!J79,"W",IF(Fixture!H79=Fixture!J79,IF(Fixture!H79&gt;0,"D","D"),"L")),"")</f>
        <v/>
      </c>
      <c r="AU76" s="192" t="str">
        <f>IF(ISNUMBER(AV76),Settings!$C$36,"")</f>
        <v/>
      </c>
      <c r="AV76" s="193" t="str">
        <f>Settings!AC10</f>
        <v/>
      </c>
      <c r="AW76" s="192" t="str">
        <f>IF(Settings!AD10=0,"",Settings!AD10)</f>
        <v/>
      </c>
      <c r="AX76" s="194" t="str">
        <f>IF(Settings!AE10=0,"",Settings!AE10)</f>
        <v/>
      </c>
      <c r="BO76" s="21"/>
      <c r="BP76" s="103"/>
      <c r="BQ76" s="103"/>
      <c r="BR76" s="103"/>
      <c r="BS76" s="103"/>
      <c r="BT76" s="103"/>
      <c r="BU76" s="103"/>
      <c r="BV76" s="103"/>
      <c r="BW76" s="103"/>
      <c r="BX76" s="103"/>
      <c r="BY76" s="103"/>
      <c r="BZ76" s="103"/>
      <c r="CA76" s="103"/>
      <c r="CB76" s="103"/>
      <c r="CC76" s="103"/>
      <c r="CD76" s="103"/>
      <c r="CE76" s="29"/>
      <c r="CF76" s="29"/>
      <c r="CG76" s="150"/>
    </row>
    <row r="77" spans="2:85" x14ac:dyDescent="0.25">
      <c r="B77" s="187">
        <f>IF(ISNUMBER(B68),MAX(B68:B76)+1,"")</f>
        <v>4</v>
      </c>
      <c r="C77" s="184">
        <f t="shared" ref="C77:C85" si="87">IF(ISNUMBER(D68),D68,"")</f>
        <v>4</v>
      </c>
      <c r="D77" s="195">
        <f t="shared" ref="D77:D85" si="88">IF(ISNUMBER(C68),C68,"")</f>
        <v>1</v>
      </c>
      <c r="E77" s="184">
        <f t="shared" ref="E77:E85" si="89">IF(ISNUMBER(F68),F68,"")</f>
        <v>3</v>
      </c>
      <c r="F77" s="195">
        <f t="shared" ref="F77:F85" si="90">IF(ISNUMBER(E68),E68,"")</f>
        <v>2</v>
      </c>
      <c r="G77" s="184" t="str">
        <f t="shared" ref="G77:G85" si="91">IF(ISNUMBER(H68),H68,"")</f>
        <v/>
      </c>
      <c r="H77" s="195" t="str">
        <f t="shared" ref="H77:H85" si="92">IF(ISNUMBER(G68),G68,"")</f>
        <v/>
      </c>
      <c r="I77" s="184" t="str">
        <f t="shared" ref="I77:I85" si="93">IF(ISNUMBER(J68),J68,"")</f>
        <v/>
      </c>
      <c r="J77" s="195" t="str">
        <f t="shared" ref="J77:J85" si="94">IF(ISNUMBER(I68),I68,"")</f>
        <v/>
      </c>
      <c r="K77" s="184" t="str">
        <f t="shared" ref="K77:K85" si="95">IF(ISNUMBER(L68),L68,"")</f>
        <v/>
      </c>
      <c r="L77" s="195" t="str">
        <f t="shared" ref="L77:L85" si="96">IF(ISNUMBER(K68),K68,"")</f>
        <v/>
      </c>
      <c r="T77" s="339" t="str">
        <f t="array" ref="T77">IFERROR(SMALL(IF(Fixture!$F$7:$F$1141=chosenGroup,ROW(Fixture!$A$7:$A$1141),FALSE),ROW(A74)),"")</f>
        <v/>
      </c>
      <c r="V77" s="186" t="str">
        <f t="shared" si="82"/>
        <v/>
      </c>
      <c r="W77" s="187" t="str">
        <f t="shared" si="83"/>
        <v/>
      </c>
      <c r="X77" s="187" t="str">
        <f t="shared" si="74"/>
        <v/>
      </c>
      <c r="Y77" s="187" t="str">
        <f t="shared" si="75"/>
        <v/>
      </c>
      <c r="Z77" s="188" t="str">
        <f t="shared" si="76"/>
        <v/>
      </c>
      <c r="AB77" s="186" t="str">
        <f t="shared" si="84"/>
        <v/>
      </c>
      <c r="AC77" s="187" t="str">
        <f t="shared" si="85"/>
        <v/>
      </c>
      <c r="AD77" s="187" t="str">
        <f t="shared" si="40"/>
        <v/>
      </c>
      <c r="AE77" s="187" t="str">
        <f t="shared" si="77"/>
        <v/>
      </c>
      <c r="AF77" s="187" t="str">
        <f t="shared" si="78"/>
        <v/>
      </c>
      <c r="AG77" s="187" t="str">
        <f t="array" ref="AG77">IFERROR(INDEX($Y$4:$Y$1090, MATCH(AC77&amp;AE77&amp;AF77,$V$4:$V$1090&amp;$W$4:$W$1090&amp;$X$4:$X$1090,0),1),"")</f>
        <v/>
      </c>
      <c r="AH77" s="188" t="str">
        <f t="array" ref="AH77">IFERROR(INDEX($Z$4:$Z$1090, MATCH(AC77&amp;AE77&amp;AF77,$V$4:$V$1090&amp;$W$4:$W$1090&amp;$X$4:$X$1090,0),1),"")</f>
        <v/>
      </c>
      <c r="AJ77" s="186" t="str">
        <f t="shared" si="86"/>
        <v/>
      </c>
      <c r="AK77" s="187" t="str">
        <f t="array" ref="AK77">IFERROR(INDEX($AC$4:$AC$1137,SMALL($AB$4:$AB$1137,AJ77),1),"")</f>
        <v/>
      </c>
      <c r="AL77" s="187" t="str">
        <f t="array" ref="AL77">IFERROR(INDEX($AF$4:$AF$1137,SMALL($AB$4:$AB$1137,AJ77),1),"")</f>
        <v/>
      </c>
      <c r="AM77" s="187" t="str">
        <f t="array" ref="AM77">IFERROR(INDEX($AW$4:$AW$83,MATCH(AL77&amp;INDEX($AG$4:$AG$1137,SMALL($AB$4:$AB$1137,AJ77),1),$AU$4:$AU$83&amp;$AV$4:$AV$83,0),1),"")</f>
        <v/>
      </c>
      <c r="AN77" s="187" t="str">
        <f t="array" ref="AN77">IFERROR(INDEX($AW$4:$AW$83,MATCH(AL77&amp;INDEX($AH$4:$AH$1137,SMALL($AB$4:$AB$1137,AJ77),1),$AU$4:$AU$83&amp;$AV$4:$AV$83,0),1),"")</f>
        <v/>
      </c>
      <c r="AO77" s="187" t="str">
        <f>IF(AND(ISNUMBER(Fixture!H80),ISNUMBER(Fixture!J80)),"YES","")</f>
        <v/>
      </c>
      <c r="AP77" s="187" t="str">
        <f>IF(AO77="YES",IF(Fixture!H80&gt;Fixture!J80,HWin,IF(Fixture!H80=Fixture!J80,IF(Fixture!H80&gt;0,HDrawScore,HDraw),HLose)),"")</f>
        <v/>
      </c>
      <c r="AQ77" s="188" t="str">
        <f>IF(AO77="YES",IF(Fixture!H80&lt;Fixture!J80,AWin,IF(Fixture!H80=Fixture!J80,IF(Fixture!H80&gt;0,ADrawScore,ADraw),ALose)),"")</f>
        <v/>
      </c>
      <c r="AR77" s="187" t="str">
        <f>IF(AO77="YES",IF(Fixture!H80&gt;Fixture!J80,"W",IF(Fixture!H80=Fixture!J80,IF(Fixture!H80&gt;0,"D","D"),"L")),"")</f>
        <v/>
      </c>
      <c r="AS77" s="187" t="str">
        <f>IF(AO77="YES",IF(Fixture!H80&lt;Fixture!J80,"W",IF(Fixture!H80=Fixture!J80,IF(Fixture!H80&gt;0,"D","D"),"L")),"")</f>
        <v/>
      </c>
      <c r="AU77" s="192" t="str">
        <f>IF(ISNUMBER(AV77),Settings!$C$36,"")</f>
        <v/>
      </c>
      <c r="AV77" s="193" t="str">
        <f>Settings!AC11</f>
        <v/>
      </c>
      <c r="AW77" s="192" t="str">
        <f>IF(Settings!AD11=0,"",Settings!AD11)</f>
        <v/>
      </c>
      <c r="AX77" s="194" t="str">
        <f>IF(Settings!AE11=0,"",Settings!AE11)</f>
        <v/>
      </c>
      <c r="BO77" s="21"/>
      <c r="BP77" s="103"/>
      <c r="BQ77" s="103"/>
      <c r="BR77" s="103"/>
      <c r="BS77" s="103"/>
      <c r="BT77" s="103"/>
      <c r="BU77" s="103"/>
      <c r="BV77" s="103"/>
      <c r="BW77" s="103"/>
      <c r="BX77" s="103"/>
      <c r="BY77" s="103"/>
      <c r="BZ77" s="103"/>
      <c r="CA77" s="103"/>
      <c r="CB77" s="103"/>
      <c r="CC77" s="103"/>
      <c r="CD77" s="103"/>
      <c r="CE77" s="103"/>
      <c r="CF77" s="103"/>
      <c r="CG77" s="150"/>
    </row>
    <row r="78" spans="2:85" x14ac:dyDescent="0.25">
      <c r="B78" s="187">
        <f t="shared" ref="B78:B85" si="97">IF(ISNUMBER(B69),B77+1,"")</f>
        <v>5</v>
      </c>
      <c r="C78" s="184">
        <f t="shared" si="87"/>
        <v>3</v>
      </c>
      <c r="D78" s="195">
        <f t="shared" si="88"/>
        <v>1</v>
      </c>
      <c r="E78" s="184">
        <f t="shared" si="89"/>
        <v>2</v>
      </c>
      <c r="F78" s="195">
        <f t="shared" si="90"/>
        <v>4</v>
      </c>
      <c r="G78" s="184" t="str">
        <f t="shared" si="91"/>
        <v/>
      </c>
      <c r="H78" s="195" t="str">
        <f t="shared" si="92"/>
        <v/>
      </c>
      <c r="I78" s="184" t="str">
        <f t="shared" si="93"/>
        <v/>
      </c>
      <c r="J78" s="195" t="str">
        <f t="shared" si="94"/>
        <v/>
      </c>
      <c r="K78" s="184" t="str">
        <f t="shared" si="95"/>
        <v/>
      </c>
      <c r="L78" s="195" t="str">
        <f t="shared" si="96"/>
        <v/>
      </c>
      <c r="T78" s="339" t="str">
        <f t="array" ref="T78">IFERROR(SMALL(IF(Fixture!$F$7:$F$1141=chosenGroup,ROW(Fixture!$A$7:$A$1141),FALSE),ROW(A75)),"")</f>
        <v/>
      </c>
      <c r="V78" s="186" t="str">
        <f t="shared" si="82"/>
        <v/>
      </c>
      <c r="W78" s="187" t="str">
        <f t="shared" si="83"/>
        <v/>
      </c>
      <c r="X78" s="187" t="str">
        <f t="shared" si="74"/>
        <v/>
      </c>
      <c r="Y78" s="187" t="str">
        <f t="shared" si="75"/>
        <v/>
      </c>
      <c r="Z78" s="188" t="str">
        <f t="shared" si="76"/>
        <v/>
      </c>
      <c r="AB78" s="186" t="str">
        <f t="shared" si="84"/>
        <v/>
      </c>
      <c r="AC78" s="187" t="str">
        <f t="shared" si="85"/>
        <v/>
      </c>
      <c r="AD78" s="187" t="str">
        <f t="shared" si="40"/>
        <v/>
      </c>
      <c r="AE78" s="187" t="str">
        <f t="shared" si="77"/>
        <v/>
      </c>
      <c r="AF78" s="187" t="str">
        <f t="shared" si="78"/>
        <v/>
      </c>
      <c r="AG78" s="187" t="str">
        <f t="array" ref="AG78">IFERROR(INDEX($Y$4:$Y$1090, MATCH(AC78&amp;AE78&amp;AF78,$V$4:$V$1090&amp;$W$4:$W$1090&amp;$X$4:$X$1090,0),1),"")</f>
        <v/>
      </c>
      <c r="AH78" s="188" t="str">
        <f t="array" ref="AH78">IFERROR(INDEX($Z$4:$Z$1090, MATCH(AC78&amp;AE78&amp;AF78,$V$4:$V$1090&amp;$W$4:$W$1090&amp;$X$4:$X$1090,0),1),"")</f>
        <v/>
      </c>
      <c r="AJ78" s="186" t="str">
        <f t="shared" si="86"/>
        <v/>
      </c>
      <c r="AK78" s="187" t="str">
        <f t="array" ref="AK78">IFERROR(INDEX($AC$4:$AC$1137,SMALL($AB$4:$AB$1137,AJ78),1),"")</f>
        <v/>
      </c>
      <c r="AL78" s="187" t="str">
        <f t="array" ref="AL78">IFERROR(INDEX($AF$4:$AF$1137,SMALL($AB$4:$AB$1137,AJ78),1),"")</f>
        <v/>
      </c>
      <c r="AM78" s="187" t="str">
        <f t="array" ref="AM78">IFERROR(INDEX($AW$4:$AW$83,MATCH(AL78&amp;INDEX($AG$4:$AG$1137,SMALL($AB$4:$AB$1137,AJ78),1),$AU$4:$AU$83&amp;$AV$4:$AV$83,0),1),"")</f>
        <v/>
      </c>
      <c r="AN78" s="187" t="str">
        <f t="array" ref="AN78">IFERROR(INDEX($AW$4:$AW$83,MATCH(AL78&amp;INDEX($AH$4:$AH$1137,SMALL($AB$4:$AB$1137,AJ78),1),$AU$4:$AU$83&amp;$AV$4:$AV$83,0),1),"")</f>
        <v/>
      </c>
      <c r="AO78" s="187" t="str">
        <f>IF(AND(ISNUMBER(Fixture!H81),ISNUMBER(Fixture!J81)),"YES","")</f>
        <v/>
      </c>
      <c r="AP78" s="187" t="str">
        <f>IF(AO78="YES",IF(Fixture!H81&gt;Fixture!J81,HWin,IF(Fixture!H81=Fixture!J81,IF(Fixture!H81&gt;0,HDrawScore,HDraw),HLose)),"")</f>
        <v/>
      </c>
      <c r="AQ78" s="188" t="str">
        <f>IF(AO78="YES",IF(Fixture!H81&lt;Fixture!J81,AWin,IF(Fixture!H81=Fixture!J81,IF(Fixture!H81&gt;0,ADrawScore,ADraw),ALose)),"")</f>
        <v/>
      </c>
      <c r="AR78" s="187" t="str">
        <f>IF(AO78="YES",IF(Fixture!H81&gt;Fixture!J81,"W",IF(Fixture!H81=Fixture!J81,IF(Fixture!H81&gt;0,"D","D"),"L")),"")</f>
        <v/>
      </c>
      <c r="AS78" s="187" t="str">
        <f>IF(AO78="YES",IF(Fixture!H81&lt;Fixture!J81,"W",IF(Fixture!H81=Fixture!J81,IF(Fixture!H81&gt;0,"D","D"),"L")),"")</f>
        <v/>
      </c>
      <c r="AU78" s="192" t="str">
        <f>IF(ISNUMBER(AV78),Settings!$C$36,"")</f>
        <v/>
      </c>
      <c r="AV78" s="193" t="str">
        <f>Settings!AC12</f>
        <v/>
      </c>
      <c r="AW78" s="192" t="str">
        <f>IF(Settings!AD12=0,"",Settings!AD12)</f>
        <v/>
      </c>
      <c r="AX78" s="194" t="str">
        <f>IF(Settings!AE12=0,"",Settings!AE12)</f>
        <v/>
      </c>
      <c r="BO78" s="21"/>
      <c r="BP78" s="103"/>
      <c r="BQ78" s="103"/>
      <c r="BR78" s="103"/>
      <c r="BS78" s="103" t="s">
        <v>89</v>
      </c>
      <c r="BT78" s="103"/>
      <c r="BU78" s="103"/>
      <c r="BV78" s="161" t="str">
        <f>IF(AND(ISNUMBER(BW63),ISNUMBER(BY63)),IF(BW63&gt;BY63,BZ63,BV63),"")</f>
        <v/>
      </c>
      <c r="BW78" s="154"/>
      <c r="BX78" s="100"/>
      <c r="BY78" s="155"/>
      <c r="BZ78" s="161" t="str">
        <f>IF(AND(ISNUMBER(BW71),ISNUMBER(BY71)),IF(BW71&gt;BY71,BZ71,BV71),"")</f>
        <v/>
      </c>
      <c r="CA78" s="103"/>
      <c r="CB78" s="103"/>
      <c r="CC78" s="103"/>
      <c r="CD78" s="103"/>
      <c r="CE78" s="103"/>
      <c r="CF78" s="103"/>
      <c r="CG78" s="150"/>
    </row>
    <row r="79" spans="2:85" x14ac:dyDescent="0.25">
      <c r="B79" s="187">
        <f t="shared" si="97"/>
        <v>6</v>
      </c>
      <c r="C79" s="184">
        <f t="shared" si="87"/>
        <v>2</v>
      </c>
      <c r="D79" s="195">
        <f t="shared" si="88"/>
        <v>1</v>
      </c>
      <c r="E79" s="184">
        <f t="shared" si="89"/>
        <v>4</v>
      </c>
      <c r="F79" s="195">
        <f t="shared" si="90"/>
        <v>3</v>
      </c>
      <c r="G79" s="184" t="str">
        <f t="shared" si="91"/>
        <v/>
      </c>
      <c r="H79" s="195" t="str">
        <f t="shared" si="92"/>
        <v/>
      </c>
      <c r="I79" s="184" t="str">
        <f t="shared" si="93"/>
        <v/>
      </c>
      <c r="J79" s="195" t="str">
        <f t="shared" si="94"/>
        <v/>
      </c>
      <c r="K79" s="184" t="str">
        <f t="shared" si="95"/>
        <v/>
      </c>
      <c r="L79" s="195" t="str">
        <f t="shared" si="96"/>
        <v/>
      </c>
      <c r="T79" s="339" t="str">
        <f t="array" ref="T79">IFERROR(SMALL(IF(Fixture!$F$7:$F$1141=chosenGroup,ROW(Fixture!$A$7:$A$1141),FALSE),ROW(A76)),"")</f>
        <v/>
      </c>
      <c r="V79" s="186" t="str">
        <f t="shared" si="82"/>
        <v/>
      </c>
      <c r="W79" s="187" t="str">
        <f t="shared" si="83"/>
        <v/>
      </c>
      <c r="X79" s="187" t="str">
        <f t="shared" si="74"/>
        <v/>
      </c>
      <c r="Y79" s="187" t="str">
        <f t="shared" si="75"/>
        <v/>
      </c>
      <c r="Z79" s="188" t="str">
        <f t="shared" si="76"/>
        <v/>
      </c>
      <c r="AB79" s="186" t="str">
        <f t="shared" si="84"/>
        <v/>
      </c>
      <c r="AC79" s="187" t="str">
        <f t="shared" si="85"/>
        <v/>
      </c>
      <c r="AD79" s="187" t="str">
        <f t="shared" si="40"/>
        <v/>
      </c>
      <c r="AE79" s="187" t="str">
        <f t="shared" si="77"/>
        <v/>
      </c>
      <c r="AF79" s="187" t="str">
        <f t="shared" si="78"/>
        <v/>
      </c>
      <c r="AG79" s="187" t="str">
        <f t="array" ref="AG79">IFERROR(INDEX($Y$4:$Y$1090, MATCH(AC79&amp;AE79&amp;AF79,$V$4:$V$1090&amp;$W$4:$W$1090&amp;$X$4:$X$1090,0),1),"")</f>
        <v/>
      </c>
      <c r="AH79" s="188" t="str">
        <f t="array" ref="AH79">IFERROR(INDEX($Z$4:$Z$1090, MATCH(AC79&amp;AE79&amp;AF79,$V$4:$V$1090&amp;$W$4:$W$1090&amp;$X$4:$X$1090,0),1),"")</f>
        <v/>
      </c>
      <c r="AJ79" s="186" t="str">
        <f t="shared" si="86"/>
        <v/>
      </c>
      <c r="AK79" s="187" t="str">
        <f t="array" ref="AK79">IFERROR(INDEX($AC$4:$AC$1137,SMALL($AB$4:$AB$1137,AJ79),1),"")</f>
        <v/>
      </c>
      <c r="AL79" s="187" t="str">
        <f t="array" ref="AL79">IFERROR(INDEX($AF$4:$AF$1137,SMALL($AB$4:$AB$1137,AJ79),1),"")</f>
        <v/>
      </c>
      <c r="AM79" s="187" t="str">
        <f t="array" ref="AM79">IFERROR(INDEX($AW$4:$AW$83,MATCH(AL79&amp;INDEX($AG$4:$AG$1137,SMALL($AB$4:$AB$1137,AJ79),1),$AU$4:$AU$83&amp;$AV$4:$AV$83,0),1),"")</f>
        <v/>
      </c>
      <c r="AN79" s="187" t="str">
        <f t="array" ref="AN79">IFERROR(INDEX($AW$4:$AW$83,MATCH(AL79&amp;INDEX($AH$4:$AH$1137,SMALL($AB$4:$AB$1137,AJ79),1),$AU$4:$AU$83&amp;$AV$4:$AV$83,0),1),"")</f>
        <v/>
      </c>
      <c r="AO79" s="187" t="str">
        <f>IF(AND(ISNUMBER(Fixture!H82),ISNUMBER(Fixture!J82)),"YES","")</f>
        <v/>
      </c>
      <c r="AP79" s="187" t="str">
        <f>IF(AO79="YES",IF(Fixture!H82&gt;Fixture!J82,HWin,IF(Fixture!H82=Fixture!J82,IF(Fixture!H82&gt;0,HDrawScore,HDraw),HLose)),"")</f>
        <v/>
      </c>
      <c r="AQ79" s="188" t="str">
        <f>IF(AO79="YES",IF(Fixture!H82&lt;Fixture!J82,AWin,IF(Fixture!H82=Fixture!J82,IF(Fixture!H82&gt;0,ADrawScore,ADraw),ALose)),"")</f>
        <v/>
      </c>
      <c r="AR79" s="187" t="str">
        <f>IF(AO79="YES",IF(Fixture!H82&gt;Fixture!J82,"W",IF(Fixture!H82=Fixture!J82,IF(Fixture!H82&gt;0,"D","D"),"L")),"")</f>
        <v/>
      </c>
      <c r="AS79" s="187" t="str">
        <f>IF(AO79="YES",IF(Fixture!H82&lt;Fixture!J82,"W",IF(Fixture!H82=Fixture!J82,IF(Fixture!H82&gt;0,"D","D"),"L")),"")</f>
        <v/>
      </c>
      <c r="AU79" s="192" t="str">
        <f>IF(ISNUMBER(AV79),Settings!$C$36,"")</f>
        <v/>
      </c>
      <c r="AV79" s="193" t="str">
        <f>Settings!AC13</f>
        <v/>
      </c>
      <c r="AW79" s="192" t="str">
        <f>IF(Settings!AD13=0,"",Settings!AD13)</f>
        <v/>
      </c>
      <c r="AX79" s="194" t="str">
        <f>IF(Settings!AE13=0,"",Settings!AE13)</f>
        <v/>
      </c>
      <c r="BO79" s="21"/>
      <c r="BP79" s="103"/>
      <c r="BQ79" s="103"/>
      <c r="BR79" s="103"/>
      <c r="BS79" s="103"/>
      <c r="BT79" s="103"/>
      <c r="BU79" s="103"/>
      <c r="BV79" s="103"/>
      <c r="BW79" s="103"/>
      <c r="BX79" s="103"/>
      <c r="BY79" s="103"/>
      <c r="BZ79" s="103"/>
      <c r="CA79" s="103"/>
      <c r="CB79" s="103"/>
      <c r="CC79" s="103"/>
      <c r="CD79" s="103"/>
      <c r="CE79" s="103"/>
      <c r="CF79" s="103"/>
      <c r="CG79" s="150"/>
    </row>
    <row r="80" spans="2:85" x14ac:dyDescent="0.25">
      <c r="B80" s="187" t="str">
        <f t="shared" si="97"/>
        <v/>
      </c>
      <c r="C80" s="184" t="str">
        <f t="shared" si="87"/>
        <v/>
      </c>
      <c r="D80" s="195" t="str">
        <f t="shared" si="88"/>
        <v/>
      </c>
      <c r="E80" s="184" t="str">
        <f t="shared" si="89"/>
        <v/>
      </c>
      <c r="F80" s="195" t="str">
        <f t="shared" si="90"/>
        <v/>
      </c>
      <c r="G80" s="184" t="str">
        <f t="shared" si="91"/>
        <v/>
      </c>
      <c r="H80" s="195" t="str">
        <f t="shared" si="92"/>
        <v/>
      </c>
      <c r="I80" s="184" t="str">
        <f t="shared" si="93"/>
        <v/>
      </c>
      <c r="J80" s="195" t="str">
        <f t="shared" si="94"/>
        <v/>
      </c>
      <c r="K80" s="184" t="str">
        <f t="shared" si="95"/>
        <v/>
      </c>
      <c r="L80" s="195" t="str">
        <f t="shared" si="96"/>
        <v/>
      </c>
      <c r="T80" s="339" t="str">
        <f t="array" ref="T80">IFERROR(SMALL(IF(Fixture!$F$7:$F$1141=chosenGroup,ROW(Fixture!$A$7:$A$1141),FALSE),ROW(A77)),"")</f>
        <v/>
      </c>
      <c r="V80" s="186" t="str">
        <f t="shared" si="82"/>
        <v/>
      </c>
      <c r="W80" s="187" t="str">
        <f t="shared" si="83"/>
        <v/>
      </c>
      <c r="X80" s="187" t="str">
        <f t="shared" si="74"/>
        <v/>
      </c>
      <c r="Y80" s="187" t="str">
        <f t="shared" si="75"/>
        <v/>
      </c>
      <c r="Z80" s="188" t="str">
        <f t="shared" si="76"/>
        <v/>
      </c>
      <c r="AB80" s="186" t="str">
        <f t="shared" si="84"/>
        <v/>
      </c>
      <c r="AC80" s="187" t="str">
        <f t="shared" si="85"/>
        <v/>
      </c>
      <c r="AD80" s="187" t="str">
        <f t="shared" si="40"/>
        <v/>
      </c>
      <c r="AE80" s="187" t="str">
        <f t="shared" si="77"/>
        <v/>
      </c>
      <c r="AF80" s="187" t="str">
        <f t="shared" si="78"/>
        <v/>
      </c>
      <c r="AG80" s="187" t="str">
        <f t="array" ref="AG80">IFERROR(INDEX($Y$4:$Y$1090, MATCH(AC80&amp;AE80&amp;AF80,$V$4:$V$1090&amp;$W$4:$W$1090&amp;$X$4:$X$1090,0),1),"")</f>
        <v/>
      </c>
      <c r="AH80" s="188" t="str">
        <f t="array" ref="AH80">IFERROR(INDEX($Z$4:$Z$1090, MATCH(AC80&amp;AE80&amp;AF80,$V$4:$V$1090&amp;$W$4:$W$1090&amp;$X$4:$X$1090,0),1),"")</f>
        <v/>
      </c>
      <c r="AJ80" s="186" t="str">
        <f t="shared" si="86"/>
        <v/>
      </c>
      <c r="AK80" s="187" t="str">
        <f t="array" ref="AK80">IFERROR(INDEX($AC$4:$AC$1137,SMALL($AB$4:$AB$1137,AJ80),1),"")</f>
        <v/>
      </c>
      <c r="AL80" s="187" t="str">
        <f t="array" ref="AL80">IFERROR(INDEX($AF$4:$AF$1137,SMALL($AB$4:$AB$1137,AJ80),1),"")</f>
        <v/>
      </c>
      <c r="AM80" s="187" t="str">
        <f t="array" ref="AM80">IFERROR(INDEX($AW$4:$AW$83,MATCH(AL80&amp;INDEX($AG$4:$AG$1137,SMALL($AB$4:$AB$1137,AJ80),1),$AU$4:$AU$83&amp;$AV$4:$AV$83,0),1),"")</f>
        <v/>
      </c>
      <c r="AN80" s="187" t="str">
        <f t="array" ref="AN80">IFERROR(INDEX($AW$4:$AW$83,MATCH(AL80&amp;INDEX($AH$4:$AH$1137,SMALL($AB$4:$AB$1137,AJ80),1),$AU$4:$AU$83&amp;$AV$4:$AV$83,0),1),"")</f>
        <v/>
      </c>
      <c r="AO80" s="187" t="str">
        <f>IF(AND(ISNUMBER(Fixture!H83),ISNUMBER(Fixture!J83)),"YES","")</f>
        <v/>
      </c>
      <c r="AP80" s="187" t="str">
        <f>IF(AO80="YES",IF(Fixture!H83&gt;Fixture!J83,HWin,IF(Fixture!H83=Fixture!J83,IF(Fixture!H83&gt;0,HDrawScore,HDraw),HLose)),"")</f>
        <v/>
      </c>
      <c r="AQ80" s="188" t="str">
        <f>IF(AO80="YES",IF(Fixture!H83&lt;Fixture!J83,AWin,IF(Fixture!H83=Fixture!J83,IF(Fixture!H83&gt;0,ADrawScore,ADraw),ALose)),"")</f>
        <v/>
      </c>
      <c r="AR80" s="187" t="str">
        <f>IF(AO80="YES",IF(Fixture!H83&gt;Fixture!J83,"W",IF(Fixture!H83=Fixture!J83,IF(Fixture!H83&gt;0,"D","D"),"L")),"")</f>
        <v/>
      </c>
      <c r="AS80" s="187" t="str">
        <f>IF(AO80="YES",IF(Fixture!H83&lt;Fixture!J83,"W",IF(Fixture!H83=Fixture!J83,IF(Fixture!H83&gt;0,"D","D"),"L")),"")</f>
        <v/>
      </c>
      <c r="AU80" s="192" t="str">
        <f>IF(ISNUMBER(AV80),Settings!$C$36,"")</f>
        <v/>
      </c>
      <c r="AV80" s="193" t="str">
        <f>Settings!AC14</f>
        <v/>
      </c>
      <c r="AW80" s="192" t="str">
        <f>IF(Settings!AD14=0,"",Settings!AD14)</f>
        <v/>
      </c>
      <c r="AX80" s="194" t="str">
        <f>IF(Settings!AE14=0,"",Settings!AE14)</f>
        <v/>
      </c>
      <c r="BO80" s="21"/>
      <c r="BP80" s="103"/>
      <c r="BQ80" s="103"/>
      <c r="BR80" s="103"/>
      <c r="BS80" s="103" t="s">
        <v>88</v>
      </c>
      <c r="BT80" s="103"/>
      <c r="BU80" s="103"/>
      <c r="BV80" s="161" t="str">
        <f>IF(AND(ISNUMBER(BW63),ISNUMBER(BY63)),IF(BW63&gt;BY63,BV63,BZ63),"")</f>
        <v/>
      </c>
      <c r="BW80" s="154"/>
      <c r="BX80" s="100" t="s">
        <v>9</v>
      </c>
      <c r="BY80" s="155"/>
      <c r="BZ80" s="161" t="str">
        <f>IF(AND(ISNUMBER(BW71),ISNUMBER(BY71)),IF(BW71&gt;BY71,BV71,BZ71),"")</f>
        <v/>
      </c>
      <c r="CA80" s="103"/>
      <c r="CB80" s="103"/>
      <c r="CC80" s="103"/>
      <c r="CD80" s="103"/>
      <c r="CE80" s="103"/>
      <c r="CF80" s="103"/>
      <c r="CG80" s="150"/>
    </row>
    <row r="81" spans="2:85" x14ac:dyDescent="0.25">
      <c r="B81" s="187" t="str">
        <f t="shared" si="97"/>
        <v/>
      </c>
      <c r="C81" s="184" t="str">
        <f t="shared" si="87"/>
        <v/>
      </c>
      <c r="D81" s="195" t="str">
        <f t="shared" si="88"/>
        <v/>
      </c>
      <c r="E81" s="184" t="str">
        <f t="shared" si="89"/>
        <v/>
      </c>
      <c r="F81" s="195" t="str">
        <f t="shared" si="90"/>
        <v/>
      </c>
      <c r="G81" s="184" t="str">
        <f t="shared" si="91"/>
        <v/>
      </c>
      <c r="H81" s="195" t="str">
        <f t="shared" si="92"/>
        <v/>
      </c>
      <c r="I81" s="184" t="str">
        <f t="shared" si="93"/>
        <v/>
      </c>
      <c r="J81" s="195" t="str">
        <f t="shared" si="94"/>
        <v/>
      </c>
      <c r="K81" s="184" t="str">
        <f t="shared" si="95"/>
        <v/>
      </c>
      <c r="L81" s="195" t="str">
        <f t="shared" si="96"/>
        <v/>
      </c>
      <c r="T81" s="339" t="str">
        <f t="array" ref="T81">IFERROR(SMALL(IF(Fixture!$F$7:$F$1141=chosenGroup,ROW(Fixture!$A$7:$A$1141),FALSE),ROW(A78)),"")</f>
        <v/>
      </c>
      <c r="V81" s="186" t="str">
        <f t="shared" si="82"/>
        <v/>
      </c>
      <c r="W81" s="187" t="str">
        <f t="shared" si="83"/>
        <v/>
      </c>
      <c r="X81" s="187" t="str">
        <f t="shared" si="74"/>
        <v/>
      </c>
      <c r="Y81" s="187" t="str">
        <f t="shared" si="75"/>
        <v/>
      </c>
      <c r="Z81" s="188" t="str">
        <f t="shared" si="76"/>
        <v/>
      </c>
      <c r="AB81" s="186" t="str">
        <f t="shared" si="84"/>
        <v/>
      </c>
      <c r="AC81" s="187" t="str">
        <f t="shared" si="85"/>
        <v/>
      </c>
      <c r="AD81" s="187" t="str">
        <f t="shared" si="40"/>
        <v/>
      </c>
      <c r="AE81" s="187" t="str">
        <f t="shared" si="77"/>
        <v/>
      </c>
      <c r="AF81" s="187" t="str">
        <f t="shared" si="78"/>
        <v/>
      </c>
      <c r="AG81" s="187" t="str">
        <f t="array" ref="AG81">IFERROR(INDEX($Y$4:$Y$1090, MATCH(AC81&amp;AE81&amp;AF81,$V$4:$V$1090&amp;$W$4:$W$1090&amp;$X$4:$X$1090,0),1),"")</f>
        <v/>
      </c>
      <c r="AH81" s="188" t="str">
        <f t="array" ref="AH81">IFERROR(INDEX($Z$4:$Z$1090, MATCH(AC81&amp;AE81&amp;AF81,$V$4:$V$1090&amp;$W$4:$W$1090&amp;$X$4:$X$1090,0),1),"")</f>
        <v/>
      </c>
      <c r="AJ81" s="186" t="str">
        <f t="shared" si="86"/>
        <v/>
      </c>
      <c r="AK81" s="187" t="str">
        <f t="array" ref="AK81">IFERROR(INDEX($AC$4:$AC$1137,SMALL($AB$4:$AB$1137,AJ81),1),"")</f>
        <v/>
      </c>
      <c r="AL81" s="187" t="str">
        <f t="array" ref="AL81">IFERROR(INDEX($AF$4:$AF$1137,SMALL($AB$4:$AB$1137,AJ81),1),"")</f>
        <v/>
      </c>
      <c r="AM81" s="187" t="str">
        <f t="array" ref="AM81">IFERROR(INDEX($AW$4:$AW$83,MATCH(AL81&amp;INDEX($AG$4:$AG$1137,SMALL($AB$4:$AB$1137,AJ81),1),$AU$4:$AU$83&amp;$AV$4:$AV$83,0),1),"")</f>
        <v/>
      </c>
      <c r="AN81" s="187" t="str">
        <f t="array" ref="AN81">IFERROR(INDEX($AW$4:$AW$83,MATCH(AL81&amp;INDEX($AH$4:$AH$1137,SMALL($AB$4:$AB$1137,AJ81),1),$AU$4:$AU$83&amp;$AV$4:$AV$83,0),1),"")</f>
        <v/>
      </c>
      <c r="AO81" s="187" t="str">
        <f>IF(AND(ISNUMBER(Fixture!H84),ISNUMBER(Fixture!J84)),"YES","")</f>
        <v/>
      </c>
      <c r="AP81" s="187" t="str">
        <f>IF(AO81="YES",IF(Fixture!H84&gt;Fixture!J84,HWin,IF(Fixture!H84=Fixture!J84,IF(Fixture!H84&gt;0,HDrawScore,HDraw),HLose)),"")</f>
        <v/>
      </c>
      <c r="AQ81" s="188" t="str">
        <f>IF(AO81="YES",IF(Fixture!H84&lt;Fixture!J84,AWin,IF(Fixture!H84=Fixture!J84,IF(Fixture!H84&gt;0,ADrawScore,ADraw),ALose)),"")</f>
        <v/>
      </c>
      <c r="AR81" s="187" t="str">
        <f>IF(AO81="YES",IF(Fixture!H84&gt;Fixture!J84,"W",IF(Fixture!H84=Fixture!J84,IF(Fixture!H84&gt;0,"D","D"),"L")),"")</f>
        <v/>
      </c>
      <c r="AS81" s="187" t="str">
        <f>IF(AO81="YES",IF(Fixture!H84&lt;Fixture!J84,"W",IF(Fixture!H84=Fixture!J84,IF(Fixture!H84&gt;0,"D","D"),"L")),"")</f>
        <v/>
      </c>
      <c r="AU81" s="192" t="str">
        <f>IF(ISNUMBER(AV81),Settings!$C$36,"")</f>
        <v/>
      </c>
      <c r="AV81" s="193" t="str">
        <f>Settings!AC15</f>
        <v/>
      </c>
      <c r="AW81" s="192" t="str">
        <f>IF(Settings!AD15=0,"",Settings!AD15)</f>
        <v/>
      </c>
      <c r="AX81" s="194" t="str">
        <f>IF(Settings!AE15=0,"",Settings!AE15)</f>
        <v/>
      </c>
      <c r="BO81" s="21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150"/>
    </row>
    <row r="82" spans="2:85" x14ac:dyDescent="0.25">
      <c r="B82" s="187" t="str">
        <f t="shared" si="97"/>
        <v/>
      </c>
      <c r="C82" s="184" t="str">
        <f t="shared" si="87"/>
        <v/>
      </c>
      <c r="D82" s="195" t="str">
        <f t="shared" si="88"/>
        <v/>
      </c>
      <c r="E82" s="184" t="str">
        <f t="shared" si="89"/>
        <v/>
      </c>
      <c r="F82" s="195" t="str">
        <f t="shared" si="90"/>
        <v/>
      </c>
      <c r="G82" s="184" t="str">
        <f t="shared" si="91"/>
        <v/>
      </c>
      <c r="H82" s="195" t="str">
        <f t="shared" si="92"/>
        <v/>
      </c>
      <c r="I82" s="184" t="str">
        <f t="shared" si="93"/>
        <v/>
      </c>
      <c r="J82" s="195" t="str">
        <f t="shared" si="94"/>
        <v/>
      </c>
      <c r="K82" s="184" t="str">
        <f t="shared" si="95"/>
        <v/>
      </c>
      <c r="L82" s="195" t="str">
        <f t="shared" si="96"/>
        <v/>
      </c>
      <c r="T82" s="339" t="str">
        <f t="array" ref="T82">IFERROR(SMALL(IF(Fixture!$F$7:$F$1141=chosenGroup,ROW(Fixture!$A$7:$A$1141),FALSE),ROW(A79)),"")</f>
        <v/>
      </c>
      <c r="V82" s="186" t="str">
        <f t="shared" si="82"/>
        <v/>
      </c>
      <c r="W82" s="187" t="str">
        <f t="shared" si="83"/>
        <v/>
      </c>
      <c r="X82" s="187" t="str">
        <f t="shared" si="74"/>
        <v/>
      </c>
      <c r="Y82" s="187" t="str">
        <f t="shared" si="75"/>
        <v/>
      </c>
      <c r="Z82" s="188" t="str">
        <f t="shared" si="76"/>
        <v/>
      </c>
      <c r="AB82" s="186" t="str">
        <f t="shared" si="84"/>
        <v/>
      </c>
      <c r="AC82" s="187" t="str">
        <f t="shared" si="85"/>
        <v/>
      </c>
      <c r="AD82" s="187" t="str">
        <f t="shared" si="40"/>
        <v/>
      </c>
      <c r="AE82" s="187" t="str">
        <f t="shared" si="77"/>
        <v/>
      </c>
      <c r="AF82" s="187" t="str">
        <f t="shared" si="78"/>
        <v/>
      </c>
      <c r="AG82" s="187" t="str">
        <f t="array" ref="AG82">IFERROR(INDEX($Y$4:$Y$1090, MATCH(AC82&amp;AE82&amp;AF82,$V$4:$V$1090&amp;$W$4:$W$1090&amp;$X$4:$X$1090,0),1),"")</f>
        <v/>
      </c>
      <c r="AH82" s="188" t="str">
        <f t="array" ref="AH82">IFERROR(INDEX($Z$4:$Z$1090, MATCH(AC82&amp;AE82&amp;AF82,$V$4:$V$1090&amp;$W$4:$W$1090&amp;$X$4:$X$1090,0),1),"")</f>
        <v/>
      </c>
      <c r="AJ82" s="186" t="str">
        <f t="shared" si="86"/>
        <v/>
      </c>
      <c r="AK82" s="187" t="str">
        <f t="array" ref="AK82">IFERROR(INDEX($AC$4:$AC$1137,SMALL($AB$4:$AB$1137,AJ82),1),"")</f>
        <v/>
      </c>
      <c r="AL82" s="187" t="str">
        <f t="array" ref="AL82">IFERROR(INDEX($AF$4:$AF$1137,SMALL($AB$4:$AB$1137,AJ82),1),"")</f>
        <v/>
      </c>
      <c r="AM82" s="187" t="str">
        <f t="array" ref="AM82">IFERROR(INDEX($AW$4:$AW$83,MATCH(AL82&amp;INDEX($AG$4:$AG$1137,SMALL($AB$4:$AB$1137,AJ82),1),$AU$4:$AU$83&amp;$AV$4:$AV$83,0),1),"")</f>
        <v/>
      </c>
      <c r="AN82" s="187" t="str">
        <f t="array" ref="AN82">IFERROR(INDEX($AW$4:$AW$83,MATCH(AL82&amp;INDEX($AH$4:$AH$1137,SMALL($AB$4:$AB$1137,AJ82),1),$AU$4:$AU$83&amp;$AV$4:$AV$83,0),1),"")</f>
        <v/>
      </c>
      <c r="AO82" s="187" t="str">
        <f>IF(AND(ISNUMBER(Fixture!H85),ISNUMBER(Fixture!J85)),"YES","")</f>
        <v/>
      </c>
      <c r="AP82" s="187" t="str">
        <f>IF(AO82="YES",IF(Fixture!H85&gt;Fixture!J85,HWin,IF(Fixture!H85=Fixture!J85,IF(Fixture!H85&gt;0,HDrawScore,HDraw),HLose)),"")</f>
        <v/>
      </c>
      <c r="AQ82" s="188" t="str">
        <f>IF(AO82="YES",IF(Fixture!H85&lt;Fixture!J85,AWin,IF(Fixture!H85=Fixture!J85,IF(Fixture!H85&gt;0,ADrawScore,ADraw),ALose)),"")</f>
        <v/>
      </c>
      <c r="AR82" s="187" t="str">
        <f>IF(AO82="YES",IF(Fixture!H85&gt;Fixture!J85,"W",IF(Fixture!H85=Fixture!J85,IF(Fixture!H85&gt;0,"D","D"),"L")),"")</f>
        <v/>
      </c>
      <c r="AS82" s="187" t="str">
        <f>IF(AO82="YES",IF(Fixture!H85&lt;Fixture!J85,"W",IF(Fixture!H85=Fixture!J85,IF(Fixture!H85&gt;0,"D","D"),"L")),"")</f>
        <v/>
      </c>
      <c r="AU82" s="192" t="str">
        <f>IF(ISNUMBER(AV82),Settings!$C$36,"")</f>
        <v/>
      </c>
      <c r="AV82" s="193" t="str">
        <f>Settings!AC16</f>
        <v/>
      </c>
      <c r="AW82" s="192" t="str">
        <f>IF(Settings!AD16=0,"",Settings!AD16)</f>
        <v/>
      </c>
      <c r="AX82" s="194" t="str">
        <f>IF(Settings!AE16=0,"",Settings!AE16)</f>
        <v/>
      </c>
      <c r="BO82" s="21"/>
      <c r="BP82" s="2"/>
      <c r="BQ82" s="2"/>
      <c r="BR82" s="2"/>
      <c r="BS82" s="2"/>
      <c r="BT82" s="2"/>
      <c r="BU82" s="2"/>
      <c r="BV82" s="31" t="s">
        <v>84</v>
      </c>
      <c r="BW82" s="360" t="str">
        <f>IF(AND(ISNUMBER(BW80),ISNUMBER(BY80)),IF(BW80&gt;BY80,BV80,BZ80),"")</f>
        <v/>
      </c>
      <c r="BX82" s="361"/>
      <c r="BY82" s="361"/>
      <c r="BZ82" s="361"/>
      <c r="CA82" s="2"/>
      <c r="CB82" s="2"/>
      <c r="CC82" s="2"/>
      <c r="CD82" s="2"/>
      <c r="CE82" s="2"/>
      <c r="CF82" s="2"/>
      <c r="CG82" s="150"/>
    </row>
    <row r="83" spans="2:85" x14ac:dyDescent="0.25">
      <c r="B83" s="187" t="str">
        <f t="shared" si="97"/>
        <v/>
      </c>
      <c r="C83" s="184" t="str">
        <f t="shared" si="87"/>
        <v/>
      </c>
      <c r="D83" s="195" t="str">
        <f t="shared" si="88"/>
        <v/>
      </c>
      <c r="E83" s="184" t="str">
        <f t="shared" si="89"/>
        <v/>
      </c>
      <c r="F83" s="195" t="str">
        <f t="shared" si="90"/>
        <v/>
      </c>
      <c r="G83" s="184" t="str">
        <f t="shared" si="91"/>
        <v/>
      </c>
      <c r="H83" s="195" t="str">
        <f t="shared" si="92"/>
        <v/>
      </c>
      <c r="I83" s="184" t="str">
        <f t="shared" si="93"/>
        <v/>
      </c>
      <c r="J83" s="195" t="str">
        <f t="shared" si="94"/>
        <v/>
      </c>
      <c r="K83" s="184" t="str">
        <f t="shared" si="95"/>
        <v/>
      </c>
      <c r="L83" s="195" t="str">
        <f t="shared" si="96"/>
        <v/>
      </c>
      <c r="T83" s="339" t="str">
        <f t="array" ref="T83">IFERROR(SMALL(IF(Fixture!$F$7:$F$1141=chosenGroup,ROW(Fixture!$A$7:$A$1141),FALSE),ROW(A80)),"")</f>
        <v/>
      </c>
      <c r="V83" s="186" t="str">
        <f t="shared" si="82"/>
        <v/>
      </c>
      <c r="W83" s="187" t="str">
        <f t="shared" si="83"/>
        <v/>
      </c>
      <c r="X83" s="187" t="str">
        <f t="shared" si="74"/>
        <v/>
      </c>
      <c r="Y83" s="187" t="str">
        <f t="shared" si="75"/>
        <v/>
      </c>
      <c r="Z83" s="188" t="str">
        <f t="shared" si="76"/>
        <v/>
      </c>
      <c r="AB83" s="186" t="str">
        <f t="shared" si="84"/>
        <v/>
      </c>
      <c r="AC83" s="187" t="str">
        <f t="shared" si="85"/>
        <v/>
      </c>
      <c r="AD83" s="187" t="str">
        <f t="shared" si="40"/>
        <v/>
      </c>
      <c r="AE83" s="187" t="str">
        <f t="shared" si="77"/>
        <v/>
      </c>
      <c r="AF83" s="187" t="str">
        <f t="shared" si="78"/>
        <v/>
      </c>
      <c r="AG83" s="187" t="str">
        <f t="array" ref="AG83">IFERROR(INDEX($Y$4:$Y$1090, MATCH(AC83&amp;AE83&amp;AF83,$V$4:$V$1090&amp;$W$4:$W$1090&amp;$X$4:$X$1090,0),1),"")</f>
        <v/>
      </c>
      <c r="AH83" s="188" t="str">
        <f t="array" ref="AH83">IFERROR(INDEX($Z$4:$Z$1090, MATCH(AC83&amp;AE83&amp;AF83,$V$4:$V$1090&amp;$W$4:$W$1090&amp;$X$4:$X$1090,0),1),"")</f>
        <v/>
      </c>
      <c r="AJ83" s="186" t="str">
        <f t="shared" si="86"/>
        <v/>
      </c>
      <c r="AK83" s="187" t="str">
        <f t="array" ref="AK83">IFERROR(INDEX($AC$4:$AC$1137,SMALL($AB$4:$AB$1137,AJ83),1),"")</f>
        <v/>
      </c>
      <c r="AL83" s="187" t="str">
        <f t="array" ref="AL83">IFERROR(INDEX($AF$4:$AF$1137,SMALL($AB$4:$AB$1137,AJ83),1),"")</f>
        <v/>
      </c>
      <c r="AM83" s="187" t="str">
        <f t="array" ref="AM83">IFERROR(INDEX($AW$4:$AW$83,MATCH(AL83&amp;INDEX($AG$4:$AG$1137,SMALL($AB$4:$AB$1137,AJ83),1),$AU$4:$AU$83&amp;$AV$4:$AV$83,0),1),"")</f>
        <v/>
      </c>
      <c r="AN83" s="187" t="str">
        <f t="array" ref="AN83">IFERROR(INDEX($AW$4:$AW$83,MATCH(AL83&amp;INDEX($AH$4:$AH$1137,SMALL($AB$4:$AB$1137,AJ83),1),$AU$4:$AU$83&amp;$AV$4:$AV$83,0),1),"")</f>
        <v/>
      </c>
      <c r="AO83" s="187" t="str">
        <f>IF(AND(ISNUMBER(Fixture!H86),ISNUMBER(Fixture!J86)),"YES","")</f>
        <v/>
      </c>
      <c r="AP83" s="187" t="str">
        <f>IF(AO83="YES",IF(Fixture!H86&gt;Fixture!J86,HWin,IF(Fixture!H86=Fixture!J86,IF(Fixture!H86&gt;0,HDrawScore,HDraw),HLose)),"")</f>
        <v/>
      </c>
      <c r="AQ83" s="188" t="str">
        <f>IF(AO83="YES",IF(Fixture!H86&lt;Fixture!J86,AWin,IF(Fixture!H86=Fixture!J86,IF(Fixture!H86&gt;0,ADrawScore,ADraw),ALose)),"")</f>
        <v/>
      </c>
      <c r="AR83" s="187" t="str">
        <f>IF(AO83="YES",IF(Fixture!H86&gt;Fixture!J86,"W",IF(Fixture!H86=Fixture!J86,IF(Fixture!H86&gt;0,"D","D"),"L")),"")</f>
        <v/>
      </c>
      <c r="AS83" s="187" t="str">
        <f>IF(AO83="YES",IF(Fixture!H86&lt;Fixture!J86,"W",IF(Fixture!H86=Fixture!J86,IF(Fixture!H86&gt;0,"D","D"),"L")),"")</f>
        <v/>
      </c>
      <c r="AU83" s="192" t="str">
        <f>IF(ISNUMBER(AV83),Settings!$C$36,"")</f>
        <v/>
      </c>
      <c r="AV83" s="193" t="str">
        <f>Settings!AC17</f>
        <v/>
      </c>
      <c r="AW83" s="192" t="str">
        <f>IF(Settings!AD17=0,"",Settings!AD17)</f>
        <v/>
      </c>
      <c r="AX83" s="194" t="str">
        <f>IF(Settings!AE17=0,"",Settings!AE17)</f>
        <v/>
      </c>
      <c r="BO83" s="151"/>
      <c r="BP83" s="152"/>
      <c r="BQ83" s="152"/>
      <c r="BR83" s="152"/>
      <c r="BS83" s="152"/>
      <c r="BT83" s="152"/>
      <c r="BU83" s="152"/>
      <c r="BV83" s="152"/>
      <c r="BW83" s="152"/>
      <c r="BX83" s="152"/>
      <c r="BY83" s="152"/>
      <c r="BZ83" s="152"/>
      <c r="CA83" s="152"/>
      <c r="CB83" s="152"/>
      <c r="CC83" s="152"/>
      <c r="CD83" s="152"/>
      <c r="CE83" s="152"/>
      <c r="CF83" s="152"/>
      <c r="CG83" s="153"/>
    </row>
    <row r="84" spans="2:85" x14ac:dyDescent="0.25">
      <c r="B84" s="187" t="str">
        <f t="shared" si="97"/>
        <v/>
      </c>
      <c r="C84" s="184" t="str">
        <f t="shared" si="87"/>
        <v/>
      </c>
      <c r="D84" s="195" t="str">
        <f t="shared" si="88"/>
        <v/>
      </c>
      <c r="E84" s="184" t="str">
        <f t="shared" si="89"/>
        <v/>
      </c>
      <c r="F84" s="195" t="str">
        <f t="shared" si="90"/>
        <v/>
      </c>
      <c r="G84" s="184" t="str">
        <f t="shared" si="91"/>
        <v/>
      </c>
      <c r="H84" s="195" t="str">
        <f t="shared" si="92"/>
        <v/>
      </c>
      <c r="I84" s="184" t="str">
        <f t="shared" si="93"/>
        <v/>
      </c>
      <c r="J84" s="195" t="str">
        <f t="shared" si="94"/>
        <v/>
      </c>
      <c r="K84" s="184" t="str">
        <f t="shared" si="95"/>
        <v/>
      </c>
      <c r="L84" s="195" t="str">
        <f t="shared" si="96"/>
        <v/>
      </c>
      <c r="T84" s="339" t="str">
        <f t="array" ref="T84">IFERROR(SMALL(IF(Fixture!$F$7:$F$1141=chosenGroup,ROW(Fixture!$A$7:$A$1141),FALSE),ROW(A81)),"")</f>
        <v/>
      </c>
      <c r="V84" s="186" t="str">
        <f t="shared" si="82"/>
        <v/>
      </c>
      <c r="W84" s="187" t="str">
        <f t="shared" si="83"/>
        <v/>
      </c>
      <c r="X84" s="187" t="str">
        <f t="shared" si="74"/>
        <v/>
      </c>
      <c r="Y84" s="187" t="str">
        <f t="shared" si="75"/>
        <v/>
      </c>
      <c r="Z84" s="188" t="str">
        <f t="shared" si="76"/>
        <v/>
      </c>
      <c r="AB84" s="186" t="str">
        <f t="shared" si="84"/>
        <v/>
      </c>
      <c r="AC84" s="187" t="str">
        <f t="shared" si="85"/>
        <v/>
      </c>
      <c r="AD84" s="187" t="str">
        <f t="shared" si="40"/>
        <v/>
      </c>
      <c r="AE84" s="187" t="str">
        <f t="shared" si="77"/>
        <v/>
      </c>
      <c r="AF84" s="187" t="str">
        <f t="shared" si="78"/>
        <v/>
      </c>
      <c r="AG84" s="187" t="str">
        <f t="array" ref="AG84">IFERROR(INDEX($Y$4:$Y$1090, MATCH(AC84&amp;AE84&amp;AF84,$V$4:$V$1090&amp;$W$4:$W$1090&amp;$X$4:$X$1090,0),1),"")</f>
        <v/>
      </c>
      <c r="AH84" s="188" t="str">
        <f t="array" ref="AH84">IFERROR(INDEX($Z$4:$Z$1090, MATCH(AC84&amp;AE84&amp;AF84,$V$4:$V$1090&amp;$W$4:$W$1090&amp;$X$4:$X$1090,0),1),"")</f>
        <v/>
      </c>
      <c r="AJ84" s="186" t="str">
        <f t="shared" si="86"/>
        <v/>
      </c>
      <c r="AK84" s="187" t="str">
        <f t="array" ref="AK84">IFERROR(INDEX($AC$4:$AC$1137,SMALL($AB$4:$AB$1137,AJ84),1),"")</f>
        <v/>
      </c>
      <c r="AL84" s="187" t="str">
        <f t="array" ref="AL84">IFERROR(INDEX($AF$4:$AF$1137,SMALL($AB$4:$AB$1137,AJ84),1),"")</f>
        <v/>
      </c>
      <c r="AM84" s="187" t="str">
        <f t="array" ref="AM84">IFERROR(INDEX($AW$4:$AW$83,MATCH(AL84&amp;INDEX($AG$4:$AG$1137,SMALL($AB$4:$AB$1137,AJ84),1),$AU$4:$AU$83&amp;$AV$4:$AV$83,0),1),"")</f>
        <v/>
      </c>
      <c r="AN84" s="187" t="str">
        <f t="array" ref="AN84">IFERROR(INDEX($AW$4:$AW$83,MATCH(AL84&amp;INDEX($AH$4:$AH$1137,SMALL($AB$4:$AB$1137,AJ84),1),$AU$4:$AU$83&amp;$AV$4:$AV$83,0),1),"")</f>
        <v/>
      </c>
      <c r="AO84" s="187" t="str">
        <f>IF(AND(ISNUMBER(Fixture!H87),ISNUMBER(Fixture!J87)),"YES","")</f>
        <v/>
      </c>
      <c r="AP84" s="187" t="str">
        <f>IF(AO84="YES",IF(Fixture!H87&gt;Fixture!J87,HWin,IF(Fixture!H87=Fixture!J87,IF(Fixture!H87&gt;0,HDrawScore,HDraw),HLose)),"")</f>
        <v/>
      </c>
      <c r="AQ84" s="188" t="str">
        <f>IF(AO84="YES",IF(Fixture!H87&lt;Fixture!J87,AWin,IF(Fixture!H87=Fixture!J87,IF(Fixture!H87&gt;0,ADrawScore,ADraw),ALose)),"")</f>
        <v/>
      </c>
      <c r="AR84" s="187" t="str">
        <f>IF(AO84="YES",IF(Fixture!H87&gt;Fixture!J87,"W",IF(Fixture!H87=Fixture!J87,IF(Fixture!H87&gt;0,"D","D"),"L")),"")</f>
        <v/>
      </c>
      <c r="AS84" s="187" t="str">
        <f>IF(AO84="YES",IF(Fixture!H87&lt;Fixture!J87,"W",IF(Fixture!H87=Fixture!J87,IF(Fixture!H87&gt;0,"D","D"),"L")),"")</f>
        <v/>
      </c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</row>
    <row r="85" spans="2:85" x14ac:dyDescent="0.25">
      <c r="B85" s="187" t="str">
        <f t="shared" si="97"/>
        <v/>
      </c>
      <c r="C85" s="184" t="str">
        <f t="shared" si="87"/>
        <v/>
      </c>
      <c r="D85" s="195" t="str">
        <f t="shared" si="88"/>
        <v/>
      </c>
      <c r="E85" s="184" t="str">
        <f t="shared" si="89"/>
        <v/>
      </c>
      <c r="F85" s="195" t="str">
        <f t="shared" si="90"/>
        <v/>
      </c>
      <c r="G85" s="184" t="str">
        <f t="shared" si="91"/>
        <v/>
      </c>
      <c r="H85" s="195" t="str">
        <f t="shared" si="92"/>
        <v/>
      </c>
      <c r="I85" s="184" t="str">
        <f t="shared" si="93"/>
        <v/>
      </c>
      <c r="J85" s="195" t="str">
        <f t="shared" si="94"/>
        <v/>
      </c>
      <c r="K85" s="184" t="str">
        <f t="shared" si="95"/>
        <v/>
      </c>
      <c r="L85" s="195" t="str">
        <f t="shared" si="96"/>
        <v/>
      </c>
      <c r="T85" s="339" t="str">
        <f t="array" ref="T85">IFERROR(SMALL(IF(Fixture!$F$7:$F$1141=chosenGroup,ROW(Fixture!$A$7:$A$1141),FALSE),ROW(A82)),"")</f>
        <v/>
      </c>
      <c r="V85" s="186" t="str">
        <f t="shared" si="82"/>
        <v/>
      </c>
      <c r="W85" s="187" t="str">
        <f t="shared" si="83"/>
        <v/>
      </c>
      <c r="X85" s="187" t="str">
        <f t="shared" si="74"/>
        <v/>
      </c>
      <c r="Y85" s="187" t="str">
        <f t="shared" si="75"/>
        <v/>
      </c>
      <c r="Z85" s="188" t="str">
        <f t="shared" si="76"/>
        <v/>
      </c>
      <c r="AB85" s="186" t="str">
        <f t="shared" si="84"/>
        <v/>
      </c>
      <c r="AC85" s="187" t="str">
        <f t="shared" si="85"/>
        <v/>
      </c>
      <c r="AD85" s="187" t="str">
        <f t="shared" si="40"/>
        <v/>
      </c>
      <c r="AE85" s="187" t="str">
        <f t="shared" si="77"/>
        <v/>
      </c>
      <c r="AF85" s="187" t="str">
        <f t="shared" si="78"/>
        <v/>
      </c>
      <c r="AG85" s="187" t="str">
        <f t="array" ref="AG85">IFERROR(INDEX($Y$4:$Y$1090, MATCH(AC85&amp;AE85&amp;AF85,$V$4:$V$1090&amp;$W$4:$W$1090&amp;$X$4:$X$1090,0),1),"")</f>
        <v/>
      </c>
      <c r="AH85" s="188" t="str">
        <f t="array" ref="AH85">IFERROR(INDEX($Z$4:$Z$1090, MATCH(AC85&amp;AE85&amp;AF85,$V$4:$V$1090&amp;$W$4:$W$1090&amp;$X$4:$X$1090,0),1),"")</f>
        <v/>
      </c>
      <c r="AJ85" s="186" t="str">
        <f t="shared" si="86"/>
        <v/>
      </c>
      <c r="AK85" s="187" t="str">
        <f t="array" ref="AK85">IFERROR(INDEX($AC$4:$AC$1137,SMALL($AB$4:$AB$1137,AJ85),1),"")</f>
        <v/>
      </c>
      <c r="AL85" s="187" t="str">
        <f t="array" ref="AL85">IFERROR(INDEX($AF$4:$AF$1137,SMALL($AB$4:$AB$1137,AJ85),1),"")</f>
        <v/>
      </c>
      <c r="AM85" s="187" t="str">
        <f t="array" ref="AM85">IFERROR(INDEX($AW$4:$AW$83,MATCH(AL85&amp;INDEX($AG$4:$AG$1137,SMALL($AB$4:$AB$1137,AJ85),1),$AU$4:$AU$83&amp;$AV$4:$AV$83,0),1),"")</f>
        <v/>
      </c>
      <c r="AN85" s="187" t="str">
        <f t="array" ref="AN85">IFERROR(INDEX($AW$4:$AW$83,MATCH(AL85&amp;INDEX($AH$4:$AH$1137,SMALL($AB$4:$AB$1137,AJ85),1),$AU$4:$AU$83&amp;$AV$4:$AV$83,0),1),"")</f>
        <v/>
      </c>
      <c r="AO85" s="187" t="str">
        <f>IF(AND(ISNUMBER(Fixture!H88),ISNUMBER(Fixture!J88)),"YES","")</f>
        <v/>
      </c>
      <c r="AP85" s="187" t="str">
        <f>IF(AO85="YES",IF(Fixture!H88&gt;Fixture!J88,HWin,IF(Fixture!H88=Fixture!J88,IF(Fixture!H88&gt;0,HDrawScore,HDraw),HLose)),"")</f>
        <v/>
      </c>
      <c r="AQ85" s="188" t="str">
        <f>IF(AO85="YES",IF(Fixture!H88&lt;Fixture!J88,AWin,IF(Fixture!H88=Fixture!J88,IF(Fixture!H88&gt;0,ADrawScore,ADraw),ALose)),"")</f>
        <v/>
      </c>
      <c r="AR85" s="187" t="str">
        <f>IF(AO85="YES",IF(Fixture!H88&gt;Fixture!J88,"W",IF(Fixture!H88=Fixture!J88,IF(Fixture!H88&gt;0,"D","D"),"L")),"")</f>
        <v/>
      </c>
      <c r="AS85" s="187" t="str">
        <f>IF(AO85="YES",IF(Fixture!H88&lt;Fixture!J88,"W",IF(Fixture!H88=Fixture!J88,IF(Fixture!H88&gt;0,"D","D"),"L")),"")</f>
        <v/>
      </c>
      <c r="BO85" s="2"/>
      <c r="BP85" s="2" t="s">
        <v>93</v>
      </c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</row>
    <row r="86" spans="2:85" x14ac:dyDescent="0.25">
      <c r="B86" s="187">
        <f>IF(ISNUMBER(B77),MAX(B77:B85)+1,"")</f>
        <v>7</v>
      </c>
      <c r="C86" s="184">
        <f>C68</f>
        <v>1</v>
      </c>
      <c r="D86" s="195">
        <f t="shared" ref="D86:L86" si="98">D68</f>
        <v>4</v>
      </c>
      <c r="E86" s="184">
        <f t="shared" si="98"/>
        <v>2</v>
      </c>
      <c r="F86" s="195">
        <f t="shared" si="98"/>
        <v>3</v>
      </c>
      <c r="G86" s="184" t="str">
        <f t="shared" si="98"/>
        <v/>
      </c>
      <c r="H86" s="195" t="str">
        <f t="shared" si="98"/>
        <v/>
      </c>
      <c r="I86" s="184" t="str">
        <f t="shared" si="98"/>
        <v/>
      </c>
      <c r="J86" s="195" t="str">
        <f t="shared" si="98"/>
        <v/>
      </c>
      <c r="K86" s="184" t="str">
        <f t="shared" si="98"/>
        <v/>
      </c>
      <c r="L86" s="195" t="str">
        <f t="shared" si="98"/>
        <v/>
      </c>
      <c r="T86" s="339" t="str">
        <f t="array" ref="T86">IFERROR(SMALL(IF(Fixture!$F$7:$F$1141=chosenGroup,ROW(Fixture!$A$7:$A$1141),FALSE),ROW(A83)),"")</f>
        <v/>
      </c>
      <c r="V86" s="186" t="str">
        <f t="shared" si="82"/>
        <v/>
      </c>
      <c r="W86" s="187" t="str">
        <f t="shared" si="83"/>
        <v/>
      </c>
      <c r="X86" s="187" t="str">
        <f t="shared" si="74"/>
        <v/>
      </c>
      <c r="Y86" s="187" t="str">
        <f t="shared" si="75"/>
        <v/>
      </c>
      <c r="Z86" s="188" t="str">
        <f t="shared" si="76"/>
        <v/>
      </c>
      <c r="AB86" s="186" t="str">
        <f t="shared" si="84"/>
        <v/>
      </c>
      <c r="AC86" s="187" t="str">
        <f t="shared" si="85"/>
        <v/>
      </c>
      <c r="AD86" s="187" t="str">
        <f t="shared" si="40"/>
        <v/>
      </c>
      <c r="AE86" s="187" t="str">
        <f t="shared" si="77"/>
        <v/>
      </c>
      <c r="AF86" s="187" t="str">
        <f t="shared" si="78"/>
        <v/>
      </c>
      <c r="AG86" s="187" t="str">
        <f t="array" ref="AG86">IFERROR(INDEX($Y$4:$Y$1090, MATCH(AC86&amp;AE86&amp;AF86,$V$4:$V$1090&amp;$W$4:$W$1090&amp;$X$4:$X$1090,0),1),"")</f>
        <v/>
      </c>
      <c r="AH86" s="188" t="str">
        <f t="array" ref="AH86">IFERROR(INDEX($Z$4:$Z$1090, MATCH(AC86&amp;AE86&amp;AF86,$V$4:$V$1090&amp;$W$4:$W$1090&amp;$X$4:$X$1090,0),1),"")</f>
        <v/>
      </c>
      <c r="AJ86" s="186" t="str">
        <f t="shared" si="86"/>
        <v/>
      </c>
      <c r="AK86" s="187" t="str">
        <f t="array" ref="AK86">IFERROR(INDEX($AC$4:$AC$1137,SMALL($AB$4:$AB$1137,AJ86),1),"")</f>
        <v/>
      </c>
      <c r="AL86" s="187" t="str">
        <f t="array" ref="AL86">IFERROR(INDEX($AF$4:$AF$1137,SMALL($AB$4:$AB$1137,AJ86),1),"")</f>
        <v/>
      </c>
      <c r="AM86" s="187" t="str">
        <f t="array" ref="AM86">IFERROR(INDEX($AW$4:$AW$83,MATCH(AL86&amp;INDEX($AG$4:$AG$1137,SMALL($AB$4:$AB$1137,AJ86),1),$AU$4:$AU$83&amp;$AV$4:$AV$83,0),1),"")</f>
        <v/>
      </c>
      <c r="AN86" s="187" t="str">
        <f t="array" ref="AN86">IFERROR(INDEX($AW$4:$AW$83,MATCH(AL86&amp;INDEX($AH$4:$AH$1137,SMALL($AB$4:$AB$1137,AJ86),1),$AU$4:$AU$83&amp;$AV$4:$AV$83,0),1),"")</f>
        <v/>
      </c>
      <c r="AO86" s="187" t="str">
        <f>IF(AND(ISNUMBER(Fixture!H89),ISNUMBER(Fixture!J89)),"YES","")</f>
        <v/>
      </c>
      <c r="AP86" s="187" t="str">
        <f>IF(AO86="YES",IF(Fixture!H89&gt;Fixture!J89,HWin,IF(Fixture!H89=Fixture!J89,IF(Fixture!H89&gt;0,HDrawScore,HDraw),HLose)),"")</f>
        <v/>
      </c>
      <c r="AQ86" s="188" t="str">
        <f>IF(AO86="YES",IF(Fixture!H89&lt;Fixture!J89,AWin,IF(Fixture!H89=Fixture!J89,IF(Fixture!H89&gt;0,ADrawScore,ADraw),ALose)),"")</f>
        <v/>
      </c>
      <c r="AR86" s="187" t="str">
        <f>IF(AO86="YES",IF(Fixture!H89&gt;Fixture!J89,"W",IF(Fixture!H89=Fixture!J89,IF(Fixture!H89&gt;0,"D","D"),"L")),"")</f>
        <v/>
      </c>
      <c r="AS86" s="187" t="str">
        <f>IF(AO86="YES",IF(Fixture!H89&lt;Fixture!J89,"W",IF(Fixture!H89=Fixture!J89,IF(Fixture!H89&gt;0,"D","D"),"L")),"")</f>
        <v/>
      </c>
      <c r="BO86" s="157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49"/>
    </row>
    <row r="87" spans="2:85" x14ac:dyDescent="0.25">
      <c r="B87" s="187">
        <f t="shared" ref="B87:B94" si="99">IF(ISNUMBER(B78),B86+1,"")</f>
        <v>8</v>
      </c>
      <c r="C87" s="184">
        <f t="shared" ref="C87:L87" si="100">C69</f>
        <v>1</v>
      </c>
      <c r="D87" s="195">
        <f t="shared" si="100"/>
        <v>3</v>
      </c>
      <c r="E87" s="184">
        <f t="shared" si="100"/>
        <v>4</v>
      </c>
      <c r="F87" s="195">
        <f t="shared" si="100"/>
        <v>2</v>
      </c>
      <c r="G87" s="184" t="str">
        <f t="shared" si="100"/>
        <v/>
      </c>
      <c r="H87" s="195" t="str">
        <f t="shared" si="100"/>
        <v/>
      </c>
      <c r="I87" s="184" t="str">
        <f t="shared" si="100"/>
        <v/>
      </c>
      <c r="J87" s="195" t="str">
        <f t="shared" si="100"/>
        <v/>
      </c>
      <c r="K87" s="184" t="str">
        <f t="shared" si="100"/>
        <v/>
      </c>
      <c r="L87" s="195" t="str">
        <f t="shared" si="100"/>
        <v/>
      </c>
      <c r="T87" s="339" t="str">
        <f t="array" ref="T87">IFERROR(SMALL(IF(Fixture!$F$7:$F$1141=chosenGroup,ROW(Fixture!$A$7:$A$1141),FALSE),ROW(A84)),"")</f>
        <v/>
      </c>
      <c r="V87" s="186" t="str">
        <f t="shared" si="82"/>
        <v/>
      </c>
      <c r="W87" s="187" t="str">
        <f t="shared" si="83"/>
        <v/>
      </c>
      <c r="X87" s="187" t="str">
        <f t="shared" si="74"/>
        <v/>
      </c>
      <c r="Y87" s="187" t="str">
        <f t="shared" si="75"/>
        <v/>
      </c>
      <c r="Z87" s="188" t="str">
        <f t="shared" si="76"/>
        <v/>
      </c>
      <c r="AB87" s="186" t="str">
        <f t="shared" si="84"/>
        <v/>
      </c>
      <c r="AC87" s="187" t="str">
        <f t="shared" si="85"/>
        <v/>
      </c>
      <c r="AD87" s="187" t="str">
        <f t="shared" si="40"/>
        <v/>
      </c>
      <c r="AE87" s="187" t="str">
        <f t="shared" si="77"/>
        <v/>
      </c>
      <c r="AF87" s="187" t="str">
        <f t="shared" si="78"/>
        <v/>
      </c>
      <c r="AG87" s="187" t="str">
        <f t="array" ref="AG87">IFERROR(INDEX($Y$4:$Y$1090, MATCH(AC87&amp;AE87&amp;AF87,$V$4:$V$1090&amp;$W$4:$W$1090&amp;$X$4:$X$1090,0),1),"")</f>
        <v/>
      </c>
      <c r="AH87" s="188" t="str">
        <f t="array" ref="AH87">IFERROR(INDEX($Z$4:$Z$1090, MATCH(AC87&amp;AE87&amp;AF87,$V$4:$V$1090&amp;$W$4:$W$1090&amp;$X$4:$X$1090,0),1),"")</f>
        <v/>
      </c>
      <c r="AJ87" s="186" t="str">
        <f t="shared" si="86"/>
        <v/>
      </c>
      <c r="AK87" s="187" t="str">
        <f t="array" ref="AK87">IFERROR(INDEX($AC$4:$AC$1137,SMALL($AB$4:$AB$1137,AJ87),1),"")</f>
        <v/>
      </c>
      <c r="AL87" s="187" t="str">
        <f t="array" ref="AL87">IFERROR(INDEX($AF$4:$AF$1137,SMALL($AB$4:$AB$1137,AJ87),1),"")</f>
        <v/>
      </c>
      <c r="AM87" s="187" t="str">
        <f t="array" ref="AM87">IFERROR(INDEX($AW$4:$AW$83,MATCH(AL87&amp;INDEX($AG$4:$AG$1137,SMALL($AB$4:$AB$1137,AJ87),1),$AU$4:$AU$83&amp;$AV$4:$AV$83,0),1),"")</f>
        <v/>
      </c>
      <c r="AN87" s="187" t="str">
        <f t="array" ref="AN87">IFERROR(INDEX($AW$4:$AW$83,MATCH(AL87&amp;INDEX($AH$4:$AH$1137,SMALL($AB$4:$AB$1137,AJ87),1),$AU$4:$AU$83&amp;$AV$4:$AV$83,0),1),"")</f>
        <v/>
      </c>
      <c r="AO87" s="187" t="str">
        <f>IF(AND(ISNUMBER(Fixture!H90),ISNUMBER(Fixture!J90)),"YES","")</f>
        <v/>
      </c>
      <c r="AP87" s="187" t="str">
        <f>IF(AO87="YES",IF(Fixture!H90&gt;Fixture!J90,HWin,IF(Fixture!H90=Fixture!J90,IF(Fixture!H90&gt;0,HDrawScore,HDraw),HLose)),"")</f>
        <v/>
      </c>
      <c r="AQ87" s="188" t="str">
        <f>IF(AO87="YES",IF(Fixture!H90&lt;Fixture!J90,AWin,IF(Fixture!H90=Fixture!J90,IF(Fixture!H90&gt;0,ADrawScore,ADraw),ALose)),"")</f>
        <v/>
      </c>
      <c r="AR87" s="187" t="str">
        <f>IF(AO87="YES",IF(Fixture!H90&gt;Fixture!J90,"W",IF(Fixture!H90=Fixture!J90,IF(Fixture!H90&gt;0,"D","D"),"L")),"")</f>
        <v/>
      </c>
      <c r="AS87" s="187" t="str">
        <f>IF(AO87="YES",IF(Fixture!H90&lt;Fixture!J90,"W",IF(Fixture!H90=Fixture!J90,IF(Fixture!H90&gt;0,"D","D"),"L")),"")</f>
        <v/>
      </c>
      <c r="BO87" s="21"/>
      <c r="BP87" s="161" t="str">
        <f>FixtureCalc!$BK$7</f>
        <v>Team 3A</v>
      </c>
      <c r="BQ87" s="154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55"/>
      <c r="CF87" s="161" t="str">
        <f>FixtureCalc!$BK$8</f>
        <v>Team 4A</v>
      </c>
      <c r="CG87" s="150"/>
    </row>
    <row r="88" spans="2:85" x14ac:dyDescent="0.25">
      <c r="B88" s="187">
        <f t="shared" si="99"/>
        <v>9</v>
      </c>
      <c r="C88" s="184">
        <f t="shared" ref="C88:L88" si="101">C70</f>
        <v>1</v>
      </c>
      <c r="D88" s="195">
        <f t="shared" si="101"/>
        <v>2</v>
      </c>
      <c r="E88" s="184">
        <f t="shared" si="101"/>
        <v>3</v>
      </c>
      <c r="F88" s="195">
        <f t="shared" si="101"/>
        <v>4</v>
      </c>
      <c r="G88" s="184" t="str">
        <f t="shared" si="101"/>
        <v/>
      </c>
      <c r="H88" s="195" t="str">
        <f t="shared" si="101"/>
        <v/>
      </c>
      <c r="I88" s="184" t="str">
        <f t="shared" si="101"/>
        <v/>
      </c>
      <c r="J88" s="195" t="str">
        <f t="shared" si="101"/>
        <v/>
      </c>
      <c r="K88" s="184" t="str">
        <f t="shared" si="101"/>
        <v/>
      </c>
      <c r="L88" s="195" t="str">
        <f t="shared" si="101"/>
        <v/>
      </c>
      <c r="T88" s="339" t="str">
        <f t="array" ref="T88">IFERROR(SMALL(IF(Fixture!$F$7:$F$1141=chosenGroup,ROW(Fixture!$A$7:$A$1141),FALSE),ROW(A85)),"")</f>
        <v/>
      </c>
      <c r="V88" s="186" t="str">
        <f t="shared" si="82"/>
        <v/>
      </c>
      <c r="W88" s="187" t="str">
        <f t="shared" si="83"/>
        <v/>
      </c>
      <c r="X88" s="187" t="str">
        <f t="shared" si="74"/>
        <v/>
      </c>
      <c r="Y88" s="187" t="str">
        <f t="shared" si="75"/>
        <v/>
      </c>
      <c r="Z88" s="188" t="str">
        <f t="shared" si="76"/>
        <v/>
      </c>
      <c r="AB88" s="186" t="str">
        <f t="shared" si="84"/>
        <v/>
      </c>
      <c r="AC88" s="187" t="str">
        <f t="shared" si="85"/>
        <v/>
      </c>
      <c r="AD88" s="187" t="str">
        <f t="shared" si="40"/>
        <v/>
      </c>
      <c r="AE88" s="187" t="str">
        <f t="shared" si="77"/>
        <v/>
      </c>
      <c r="AF88" s="187" t="str">
        <f t="shared" si="78"/>
        <v/>
      </c>
      <c r="AG88" s="187" t="str">
        <f t="array" ref="AG88">IFERROR(INDEX($Y$4:$Y$1090, MATCH(AC88&amp;AE88&amp;AF88,$V$4:$V$1090&amp;$W$4:$W$1090&amp;$X$4:$X$1090,0),1),"")</f>
        <v/>
      </c>
      <c r="AH88" s="188" t="str">
        <f t="array" ref="AH88">IFERROR(INDEX($Z$4:$Z$1090, MATCH(AC88&amp;AE88&amp;AF88,$V$4:$V$1090&amp;$W$4:$W$1090&amp;$X$4:$X$1090,0),1),"")</f>
        <v/>
      </c>
      <c r="AJ88" s="186" t="str">
        <f t="shared" si="86"/>
        <v/>
      </c>
      <c r="AK88" s="187" t="str">
        <f t="array" ref="AK88">IFERROR(INDEX($AC$4:$AC$1137,SMALL($AB$4:$AB$1137,AJ88),1),"")</f>
        <v/>
      </c>
      <c r="AL88" s="187" t="str">
        <f t="array" ref="AL88">IFERROR(INDEX($AF$4:$AF$1137,SMALL($AB$4:$AB$1137,AJ88),1),"")</f>
        <v/>
      </c>
      <c r="AM88" s="187" t="str">
        <f t="array" ref="AM88">IFERROR(INDEX($AW$4:$AW$83,MATCH(AL88&amp;INDEX($AG$4:$AG$1137,SMALL($AB$4:$AB$1137,AJ88),1),$AU$4:$AU$83&amp;$AV$4:$AV$83,0),1),"")</f>
        <v/>
      </c>
      <c r="AN88" s="187" t="str">
        <f t="array" ref="AN88">IFERROR(INDEX($AW$4:$AW$83,MATCH(AL88&amp;INDEX($AH$4:$AH$1137,SMALL($AB$4:$AB$1137,AJ88),1),$AU$4:$AU$83&amp;$AV$4:$AV$83,0),1),"")</f>
        <v/>
      </c>
      <c r="AO88" s="187" t="str">
        <f>IF(AND(ISNUMBER(Fixture!H91),ISNUMBER(Fixture!J91)),"YES","")</f>
        <v/>
      </c>
      <c r="AP88" s="187" t="str">
        <f>IF(AO88="YES",IF(Fixture!H91&gt;Fixture!J91,HWin,IF(Fixture!H91=Fixture!J91,IF(Fixture!H91&gt;0,HDrawScore,HDraw),HLose)),"")</f>
        <v/>
      </c>
      <c r="AQ88" s="188" t="str">
        <f>IF(AO88="YES",IF(Fixture!H91&lt;Fixture!J91,AWin,IF(Fixture!H91=Fixture!J91,IF(Fixture!H91&gt;0,ADrawScore,ADraw),ALose)),"")</f>
        <v/>
      </c>
      <c r="AR88" s="187" t="str">
        <f>IF(AO88="YES",IF(Fixture!H91&gt;Fixture!J91,"W",IF(Fixture!H91=Fixture!J91,IF(Fixture!H91&gt;0,"D","D"),"L")),"")</f>
        <v/>
      </c>
      <c r="AS88" s="187" t="str">
        <f>IF(AO88="YES",IF(Fixture!H91&lt;Fixture!J91,"W",IF(Fixture!H91=Fixture!J91,IF(Fixture!H91&gt;0,"D","D"),"L")),"")</f>
        <v/>
      </c>
      <c r="BO88" s="21"/>
      <c r="BP88" s="100"/>
      <c r="BQ88" s="103"/>
      <c r="BR88" s="103"/>
      <c r="BS88" s="161" t="str">
        <f>IF(AND(ISNUMBER(BQ87),ISNUMBER(BQ89)),IF(BQ87&gt;BQ89,BP87,BP89),IF(AND(LEN(BP87)=0,LEN(BP89)&gt;0),BP89,IF(AND((BP87)&gt;0,LEN(BP89)=0),BP87,"")))</f>
        <v/>
      </c>
      <c r="BT88" s="154"/>
      <c r="BU88" s="103"/>
      <c r="BV88" s="103"/>
      <c r="BW88" s="103"/>
      <c r="BX88" s="103"/>
      <c r="BY88" s="103"/>
      <c r="BZ88" s="103"/>
      <c r="CA88" s="103"/>
      <c r="CB88" s="155"/>
      <c r="CC88" s="161" t="str">
        <f>IF(AND(ISNUMBER(CE87),ISNUMBER(CE89)),IF(CE87&gt;CE89,CF87,CF89),IF(AND(LEN(CF87)=0,LEN(CF89)&gt;0),CF89,IF(AND((CF87)&gt;0,LEN(CF89)=0),CF87,"")))</f>
        <v/>
      </c>
      <c r="CD88" s="103"/>
      <c r="CE88" s="103"/>
      <c r="CF88" s="103"/>
      <c r="CG88" s="150"/>
    </row>
    <row r="89" spans="2:85" x14ac:dyDescent="0.25">
      <c r="B89" s="187" t="str">
        <f t="shared" si="99"/>
        <v/>
      </c>
      <c r="C89" s="184" t="str">
        <f t="shared" ref="C89:L89" si="102">C71</f>
        <v/>
      </c>
      <c r="D89" s="195" t="str">
        <f t="shared" si="102"/>
        <v/>
      </c>
      <c r="E89" s="184" t="str">
        <f t="shared" si="102"/>
        <v/>
      </c>
      <c r="F89" s="195" t="str">
        <f t="shared" si="102"/>
        <v/>
      </c>
      <c r="G89" s="184" t="str">
        <f t="shared" si="102"/>
        <v/>
      </c>
      <c r="H89" s="195" t="str">
        <f t="shared" si="102"/>
        <v/>
      </c>
      <c r="I89" s="184" t="str">
        <f t="shared" si="102"/>
        <v/>
      </c>
      <c r="J89" s="195" t="str">
        <f t="shared" si="102"/>
        <v/>
      </c>
      <c r="K89" s="184" t="str">
        <f t="shared" si="102"/>
        <v/>
      </c>
      <c r="L89" s="195" t="str">
        <f t="shared" si="102"/>
        <v/>
      </c>
      <c r="T89" s="339" t="str">
        <f t="array" ref="T89">IFERROR(SMALL(IF(Fixture!$F$7:$F$1141=chosenGroup,ROW(Fixture!$A$7:$A$1141),FALSE),ROW(A86)),"")</f>
        <v/>
      </c>
      <c r="V89" s="186" t="str">
        <f t="shared" si="82"/>
        <v/>
      </c>
      <c r="W89" s="187" t="str">
        <f t="shared" si="83"/>
        <v/>
      </c>
      <c r="X89" s="187" t="str">
        <f t="shared" si="74"/>
        <v/>
      </c>
      <c r="Y89" s="187" t="str">
        <f t="shared" si="75"/>
        <v/>
      </c>
      <c r="Z89" s="188" t="str">
        <f t="shared" si="76"/>
        <v/>
      </c>
      <c r="AB89" s="186" t="str">
        <f t="shared" si="84"/>
        <v/>
      </c>
      <c r="AC89" s="187" t="str">
        <f t="shared" si="85"/>
        <v/>
      </c>
      <c r="AD89" s="187" t="str">
        <f t="shared" si="40"/>
        <v/>
      </c>
      <c r="AE89" s="187" t="str">
        <f t="shared" si="77"/>
        <v/>
      </c>
      <c r="AF89" s="187" t="str">
        <f t="shared" si="78"/>
        <v/>
      </c>
      <c r="AG89" s="187" t="str">
        <f t="array" ref="AG89">IFERROR(INDEX($Y$4:$Y$1090, MATCH(AC89&amp;AE89&amp;AF89,$V$4:$V$1090&amp;$W$4:$W$1090&amp;$X$4:$X$1090,0),1),"")</f>
        <v/>
      </c>
      <c r="AH89" s="188" t="str">
        <f t="array" ref="AH89">IFERROR(INDEX($Z$4:$Z$1090, MATCH(AC89&amp;AE89&amp;AF89,$V$4:$V$1090&amp;$W$4:$W$1090&amp;$X$4:$X$1090,0),1),"")</f>
        <v/>
      </c>
      <c r="AJ89" s="186" t="str">
        <f t="shared" si="86"/>
        <v/>
      </c>
      <c r="AK89" s="187" t="str">
        <f t="array" ref="AK89">IFERROR(INDEX($AC$4:$AC$1137,SMALL($AB$4:$AB$1137,AJ89),1),"")</f>
        <v/>
      </c>
      <c r="AL89" s="187" t="str">
        <f t="array" ref="AL89">IFERROR(INDEX($AF$4:$AF$1137,SMALL($AB$4:$AB$1137,AJ89),1),"")</f>
        <v/>
      </c>
      <c r="AM89" s="187" t="str">
        <f t="array" ref="AM89">IFERROR(INDEX($AW$4:$AW$83,MATCH(AL89&amp;INDEX($AG$4:$AG$1137,SMALL($AB$4:$AB$1137,AJ89),1),$AU$4:$AU$83&amp;$AV$4:$AV$83,0),1),"")</f>
        <v/>
      </c>
      <c r="AN89" s="187" t="str">
        <f t="array" ref="AN89">IFERROR(INDEX($AW$4:$AW$83,MATCH(AL89&amp;INDEX($AH$4:$AH$1137,SMALL($AB$4:$AB$1137,AJ89),1),$AU$4:$AU$83&amp;$AV$4:$AV$83,0),1),"")</f>
        <v/>
      </c>
      <c r="AO89" s="187" t="str">
        <f>IF(AND(ISNUMBER(Fixture!H92),ISNUMBER(Fixture!J92)),"YES","")</f>
        <v/>
      </c>
      <c r="AP89" s="187" t="str">
        <f>IF(AO89="YES",IF(Fixture!H92&gt;Fixture!J92,HWin,IF(Fixture!H92=Fixture!J92,IF(Fixture!H92&gt;0,HDrawScore,HDraw),HLose)),"")</f>
        <v/>
      </c>
      <c r="AQ89" s="188" t="str">
        <f>IF(AO89="YES",IF(Fixture!H92&lt;Fixture!J92,AWin,IF(Fixture!H92=Fixture!J92,IF(Fixture!H92&gt;0,ADrawScore,ADraw),ALose)),"")</f>
        <v/>
      </c>
      <c r="AR89" s="187" t="str">
        <f>IF(AO89="YES",IF(Fixture!H92&gt;Fixture!J92,"W",IF(Fixture!H92=Fixture!J92,IF(Fixture!H92&gt;0,"D","D"),"L")),"")</f>
        <v/>
      </c>
      <c r="AS89" s="187" t="str">
        <f>IF(AO89="YES",IF(Fixture!H92&lt;Fixture!J92,"W",IF(Fixture!H92=Fixture!J92,IF(Fixture!H92&gt;0,"D","D"),"L")),"")</f>
        <v/>
      </c>
      <c r="BO89" s="21"/>
      <c r="BP89" s="161" t="str">
        <f>FixtureCalc!$BK$9</f>
        <v>Team B3</v>
      </c>
      <c r="BQ89" s="154"/>
      <c r="BR89" s="103"/>
      <c r="BS89" s="103"/>
      <c r="BT89" s="103"/>
      <c r="BU89" s="100"/>
      <c r="BV89" s="103"/>
      <c r="BW89" s="103"/>
      <c r="BX89" s="103"/>
      <c r="BY89" s="103"/>
      <c r="BZ89" s="159"/>
      <c r="CA89" s="103"/>
      <c r="CB89" s="103"/>
      <c r="CC89" s="103"/>
      <c r="CD89" s="103"/>
      <c r="CE89" s="155"/>
      <c r="CF89" s="161" t="str">
        <f>FixtureCalc!$BK$10</f>
        <v>Team B4</v>
      </c>
      <c r="CG89" s="150"/>
    </row>
    <row r="90" spans="2:85" x14ac:dyDescent="0.25">
      <c r="B90" s="187" t="str">
        <f t="shared" si="99"/>
        <v/>
      </c>
      <c r="C90" s="184" t="str">
        <f t="shared" ref="C90:L90" si="103">C72</f>
        <v/>
      </c>
      <c r="D90" s="195" t="str">
        <f t="shared" si="103"/>
        <v/>
      </c>
      <c r="E90" s="184" t="str">
        <f t="shared" si="103"/>
        <v/>
      </c>
      <c r="F90" s="195" t="str">
        <f t="shared" si="103"/>
        <v/>
      </c>
      <c r="G90" s="184" t="str">
        <f t="shared" si="103"/>
        <v/>
      </c>
      <c r="H90" s="195" t="str">
        <f t="shared" si="103"/>
        <v/>
      </c>
      <c r="I90" s="184" t="str">
        <f t="shared" si="103"/>
        <v/>
      </c>
      <c r="J90" s="195" t="str">
        <f t="shared" si="103"/>
        <v/>
      </c>
      <c r="K90" s="184" t="str">
        <f t="shared" si="103"/>
        <v/>
      </c>
      <c r="L90" s="195" t="str">
        <f t="shared" si="103"/>
        <v/>
      </c>
      <c r="T90" s="339" t="str">
        <f t="array" ref="T90">IFERROR(SMALL(IF(Fixture!$F$7:$F$1141=chosenGroup,ROW(Fixture!$A$7:$A$1141),FALSE),ROW(A87)),"")</f>
        <v/>
      </c>
      <c r="V90" s="186" t="str">
        <f t="shared" si="82"/>
        <v/>
      </c>
      <c r="W90" s="187" t="str">
        <f t="shared" si="83"/>
        <v/>
      </c>
      <c r="X90" s="187" t="str">
        <f t="shared" si="74"/>
        <v/>
      </c>
      <c r="Y90" s="187" t="str">
        <f t="shared" si="75"/>
        <v/>
      </c>
      <c r="Z90" s="188" t="str">
        <f t="shared" si="76"/>
        <v/>
      </c>
      <c r="AB90" s="186" t="str">
        <f t="shared" si="84"/>
        <v/>
      </c>
      <c r="AC90" s="187" t="str">
        <f t="shared" si="85"/>
        <v/>
      </c>
      <c r="AD90" s="187" t="str">
        <f t="shared" si="40"/>
        <v/>
      </c>
      <c r="AE90" s="187" t="str">
        <f t="shared" si="77"/>
        <v/>
      </c>
      <c r="AF90" s="187" t="str">
        <f t="shared" si="78"/>
        <v/>
      </c>
      <c r="AG90" s="187" t="str">
        <f t="array" ref="AG90">IFERROR(INDEX($Y$4:$Y$1090, MATCH(AC90&amp;AE90&amp;AF90,$V$4:$V$1090&amp;$W$4:$W$1090&amp;$X$4:$X$1090,0),1),"")</f>
        <v/>
      </c>
      <c r="AH90" s="188" t="str">
        <f t="array" ref="AH90">IFERROR(INDEX($Z$4:$Z$1090, MATCH(AC90&amp;AE90&amp;AF90,$V$4:$V$1090&amp;$W$4:$W$1090&amp;$X$4:$X$1090,0),1),"")</f>
        <v/>
      </c>
      <c r="AJ90" s="186" t="str">
        <f t="shared" si="86"/>
        <v/>
      </c>
      <c r="AK90" s="187" t="str">
        <f t="array" ref="AK90">IFERROR(INDEX($AC$4:$AC$1137,SMALL($AB$4:$AB$1137,AJ90),1),"")</f>
        <v/>
      </c>
      <c r="AL90" s="187" t="str">
        <f t="array" ref="AL90">IFERROR(INDEX($AF$4:$AF$1137,SMALL($AB$4:$AB$1137,AJ90),1),"")</f>
        <v/>
      </c>
      <c r="AM90" s="187" t="str">
        <f t="array" ref="AM90">IFERROR(INDEX($AW$4:$AW$83,MATCH(AL90&amp;INDEX($AG$4:$AG$1137,SMALL($AB$4:$AB$1137,AJ90),1),$AU$4:$AU$83&amp;$AV$4:$AV$83,0),1),"")</f>
        <v/>
      </c>
      <c r="AN90" s="187" t="str">
        <f t="array" ref="AN90">IFERROR(INDEX($AW$4:$AW$83,MATCH(AL90&amp;INDEX($AH$4:$AH$1137,SMALL($AB$4:$AB$1137,AJ90),1),$AU$4:$AU$83&amp;$AV$4:$AV$83,0),1),"")</f>
        <v/>
      </c>
      <c r="AO90" s="187" t="str">
        <f>IF(AND(ISNUMBER(Fixture!H93),ISNUMBER(Fixture!J93)),"YES","")</f>
        <v/>
      </c>
      <c r="AP90" s="187" t="str">
        <f>IF(AO90="YES",IF(Fixture!H93&gt;Fixture!J93,HWin,IF(Fixture!H93=Fixture!J93,IF(Fixture!H93&gt;0,HDrawScore,HDraw),HLose)),"")</f>
        <v/>
      </c>
      <c r="AQ90" s="188" t="str">
        <f>IF(AO90="YES",IF(Fixture!H93&lt;Fixture!J93,AWin,IF(Fixture!H93=Fixture!J93,IF(Fixture!H93&gt;0,ADrawScore,ADraw),ALose)),"")</f>
        <v/>
      </c>
      <c r="AR90" s="187" t="str">
        <f>IF(AO90="YES",IF(Fixture!H93&gt;Fixture!J93,"W",IF(Fixture!H93=Fixture!J93,IF(Fixture!H93&gt;0,"D","D"),"L")),"")</f>
        <v/>
      </c>
      <c r="AS90" s="187" t="str">
        <f>IF(AO90="YES",IF(Fixture!H93&lt;Fixture!J93,"W",IF(Fixture!H93=Fixture!J93,IF(Fixture!H93&gt;0,"D","D"),"L")),"")</f>
        <v/>
      </c>
      <c r="BO90" s="21"/>
      <c r="BP90" s="100"/>
      <c r="BQ90" s="103"/>
      <c r="BR90" s="103"/>
      <c r="BS90" s="100"/>
      <c r="BT90" s="103"/>
      <c r="BU90" s="103"/>
      <c r="BV90" s="161" t="str">
        <f>IF(AND(ISNUMBER(BT88),ISNUMBER(BT92)),IF(BT88&gt;BT92,BS88,BS92),IF(AND(LEN(BS88)=0,LEN(BS92)&gt;0),BS92,IF(AND((BS88)&gt;0,LEN(BS92)=0),BS88,"")))</f>
        <v/>
      </c>
      <c r="BW90" s="154"/>
      <c r="BX90" s="100" t="s">
        <v>9</v>
      </c>
      <c r="BY90" s="155"/>
      <c r="BZ90" s="161" t="str">
        <f>IF(AND(ISNUMBER(CB88),ISNUMBER(CB92)),IF(CB88&gt;CB92,CC88,CC92),IF(AND(LEN(CC88)=0,LEN(CC92)&gt;0),CC92,IF(AND((CC88)&gt;0,LEN(CC92)=0),CC88,"")))</f>
        <v/>
      </c>
      <c r="CA90" s="103"/>
      <c r="CB90" s="103"/>
      <c r="CC90" s="100"/>
      <c r="CD90" s="103"/>
      <c r="CE90" s="103"/>
      <c r="CF90" s="103"/>
      <c r="CG90" s="150"/>
    </row>
    <row r="91" spans="2:85" x14ac:dyDescent="0.25">
      <c r="B91" s="187" t="str">
        <f t="shared" si="99"/>
        <v/>
      </c>
      <c r="C91" s="184" t="str">
        <f t="shared" ref="C91:L91" si="104">C73</f>
        <v/>
      </c>
      <c r="D91" s="195" t="str">
        <f t="shared" si="104"/>
        <v/>
      </c>
      <c r="E91" s="184" t="str">
        <f t="shared" si="104"/>
        <v/>
      </c>
      <c r="F91" s="195" t="str">
        <f t="shared" si="104"/>
        <v/>
      </c>
      <c r="G91" s="184" t="str">
        <f t="shared" si="104"/>
        <v/>
      </c>
      <c r="H91" s="195" t="str">
        <f t="shared" si="104"/>
        <v/>
      </c>
      <c r="I91" s="184" t="str">
        <f t="shared" si="104"/>
        <v/>
      </c>
      <c r="J91" s="195" t="str">
        <f t="shared" si="104"/>
        <v/>
      </c>
      <c r="K91" s="184" t="str">
        <f t="shared" si="104"/>
        <v/>
      </c>
      <c r="L91" s="195" t="str">
        <f t="shared" si="104"/>
        <v/>
      </c>
      <c r="T91" s="339" t="str">
        <f t="array" ref="T91">IFERROR(SMALL(IF(Fixture!$F$7:$F$1141=chosenGroup,ROW(Fixture!$A$7:$A$1141),FALSE),ROW(A88)),"")</f>
        <v/>
      </c>
      <c r="V91" s="186" t="str">
        <f t="shared" si="82"/>
        <v/>
      </c>
      <c r="W91" s="187" t="str">
        <f t="shared" si="83"/>
        <v/>
      </c>
      <c r="X91" s="187" t="str">
        <f t="shared" si="74"/>
        <v/>
      </c>
      <c r="Y91" s="187" t="str">
        <f t="shared" si="75"/>
        <v/>
      </c>
      <c r="Z91" s="188" t="str">
        <f t="shared" si="76"/>
        <v/>
      </c>
      <c r="AB91" s="186" t="str">
        <f t="shared" si="84"/>
        <v/>
      </c>
      <c r="AC91" s="187" t="str">
        <f t="shared" si="85"/>
        <v/>
      </c>
      <c r="AD91" s="187" t="str">
        <f t="shared" si="40"/>
        <v/>
      </c>
      <c r="AE91" s="187" t="str">
        <f t="shared" si="77"/>
        <v/>
      </c>
      <c r="AF91" s="187" t="str">
        <f t="shared" si="78"/>
        <v/>
      </c>
      <c r="AG91" s="187" t="str">
        <f t="array" ref="AG91">IFERROR(INDEX($Y$4:$Y$1090, MATCH(AC91&amp;AE91&amp;AF91,$V$4:$V$1090&amp;$W$4:$W$1090&amp;$X$4:$X$1090,0),1),"")</f>
        <v/>
      </c>
      <c r="AH91" s="188" t="str">
        <f t="array" ref="AH91">IFERROR(INDEX($Z$4:$Z$1090, MATCH(AC91&amp;AE91&amp;AF91,$V$4:$V$1090&amp;$W$4:$W$1090&amp;$X$4:$X$1090,0),1),"")</f>
        <v/>
      </c>
      <c r="AJ91" s="186" t="str">
        <f t="shared" si="86"/>
        <v/>
      </c>
      <c r="AK91" s="187" t="str">
        <f t="array" ref="AK91">IFERROR(INDEX($AC$4:$AC$1137,SMALL($AB$4:$AB$1137,AJ91),1),"")</f>
        <v/>
      </c>
      <c r="AL91" s="187" t="str">
        <f t="array" ref="AL91">IFERROR(INDEX($AF$4:$AF$1137,SMALL($AB$4:$AB$1137,AJ91),1),"")</f>
        <v/>
      </c>
      <c r="AM91" s="187" t="str">
        <f t="array" ref="AM91">IFERROR(INDEX($AW$4:$AW$83,MATCH(AL91&amp;INDEX($AG$4:$AG$1137,SMALL($AB$4:$AB$1137,AJ91),1),$AU$4:$AU$83&amp;$AV$4:$AV$83,0),1),"")</f>
        <v/>
      </c>
      <c r="AN91" s="187" t="str">
        <f t="array" ref="AN91">IFERROR(INDEX($AW$4:$AW$83,MATCH(AL91&amp;INDEX($AH$4:$AH$1137,SMALL($AB$4:$AB$1137,AJ91),1),$AU$4:$AU$83&amp;$AV$4:$AV$83,0),1),"")</f>
        <v/>
      </c>
      <c r="AO91" s="187" t="str">
        <f>IF(AND(ISNUMBER(Fixture!H94),ISNUMBER(Fixture!J94)),"YES","")</f>
        <v/>
      </c>
      <c r="AP91" s="187" t="str">
        <f>IF(AO91="YES",IF(Fixture!H94&gt;Fixture!J94,HWin,IF(Fixture!H94=Fixture!J94,IF(Fixture!H94&gt;0,HDrawScore,HDraw),HLose)),"")</f>
        <v/>
      </c>
      <c r="AQ91" s="188" t="str">
        <f>IF(AO91="YES",IF(Fixture!H94&lt;Fixture!J94,AWin,IF(Fixture!H94=Fixture!J94,IF(Fixture!H94&gt;0,ADrawScore,ADraw),ALose)),"")</f>
        <v/>
      </c>
      <c r="AR91" s="187" t="str">
        <f>IF(AO91="YES",IF(Fixture!H94&gt;Fixture!J94,"W",IF(Fixture!H94=Fixture!J94,IF(Fixture!H94&gt;0,"D","D"),"L")),"")</f>
        <v/>
      </c>
      <c r="AS91" s="187" t="str">
        <f>IF(AO91="YES",IF(Fixture!H94&lt;Fixture!J94,"W",IF(Fixture!H94=Fixture!J94,IF(Fixture!H94&gt;0,"D","D"),"L")),"")</f>
        <v/>
      </c>
      <c r="BO91" s="21"/>
      <c r="BP91" s="161" t="str">
        <f>FixtureCalc!$BK$11</f>
        <v>Team 3C</v>
      </c>
      <c r="BQ91" s="154"/>
      <c r="BR91" s="103"/>
      <c r="BS91" s="103"/>
      <c r="BT91" s="103"/>
      <c r="BU91" s="100"/>
      <c r="BV91" s="103"/>
      <c r="BW91" s="103"/>
      <c r="BX91" s="103"/>
      <c r="BY91" s="103"/>
      <c r="BZ91" s="100"/>
      <c r="CA91" s="103"/>
      <c r="CB91" s="103"/>
      <c r="CC91" s="103"/>
      <c r="CD91" s="103"/>
      <c r="CE91" s="155"/>
      <c r="CF91" s="161" t="str">
        <f>FixtureCalc!$BK$12</f>
        <v>Team 4C</v>
      </c>
      <c r="CG91" s="150"/>
    </row>
    <row r="92" spans="2:85" x14ac:dyDescent="0.25">
      <c r="B92" s="187" t="str">
        <f t="shared" si="99"/>
        <v/>
      </c>
      <c r="C92" s="184" t="str">
        <f t="shared" ref="C92:L92" si="105">C74</f>
        <v/>
      </c>
      <c r="D92" s="195" t="str">
        <f t="shared" si="105"/>
        <v/>
      </c>
      <c r="E92" s="184" t="str">
        <f t="shared" si="105"/>
        <v/>
      </c>
      <c r="F92" s="195" t="str">
        <f t="shared" si="105"/>
        <v/>
      </c>
      <c r="G92" s="184" t="str">
        <f t="shared" si="105"/>
        <v/>
      </c>
      <c r="H92" s="195" t="str">
        <f t="shared" si="105"/>
        <v/>
      </c>
      <c r="I92" s="184" t="str">
        <f t="shared" si="105"/>
        <v/>
      </c>
      <c r="J92" s="195" t="str">
        <f t="shared" si="105"/>
        <v/>
      </c>
      <c r="K92" s="184" t="str">
        <f t="shared" si="105"/>
        <v/>
      </c>
      <c r="L92" s="195" t="str">
        <f t="shared" si="105"/>
        <v/>
      </c>
      <c r="T92" s="339" t="str">
        <f t="array" ref="T92">IFERROR(SMALL(IF(Fixture!$F$7:$F$1141=chosenGroup,ROW(Fixture!$A$7:$A$1141),FALSE),ROW(A89)),"")</f>
        <v/>
      </c>
      <c r="V92" s="186" t="str">
        <f t="shared" si="82"/>
        <v/>
      </c>
      <c r="W92" s="187" t="str">
        <f t="shared" si="83"/>
        <v/>
      </c>
      <c r="X92" s="187" t="str">
        <f t="shared" si="74"/>
        <v/>
      </c>
      <c r="Y92" s="187" t="str">
        <f t="shared" si="75"/>
        <v/>
      </c>
      <c r="Z92" s="188" t="str">
        <f t="shared" si="76"/>
        <v/>
      </c>
      <c r="AB92" s="186" t="str">
        <f t="shared" si="84"/>
        <v/>
      </c>
      <c r="AC92" s="187" t="str">
        <f t="shared" si="85"/>
        <v/>
      </c>
      <c r="AD92" s="187" t="str">
        <f t="shared" ref="AD92:AD155" si="106">IF(ISNUMBER(AC92),IF(AD91+1&lt;=AD$2,AD91+1,1),"")</f>
        <v/>
      </c>
      <c r="AE92" s="187" t="str">
        <f t="shared" si="77"/>
        <v/>
      </c>
      <c r="AF92" s="187" t="str">
        <f t="shared" si="78"/>
        <v/>
      </c>
      <c r="AG92" s="187" t="str">
        <f t="array" ref="AG92">IFERROR(INDEX($Y$4:$Y$1090, MATCH(AC92&amp;AE92&amp;AF92,$V$4:$V$1090&amp;$W$4:$W$1090&amp;$X$4:$X$1090,0),1),"")</f>
        <v/>
      </c>
      <c r="AH92" s="188" t="str">
        <f t="array" ref="AH92">IFERROR(INDEX($Z$4:$Z$1090, MATCH(AC92&amp;AE92&amp;AF92,$V$4:$V$1090&amp;$W$4:$W$1090&amp;$X$4:$X$1090,0),1),"")</f>
        <v/>
      </c>
      <c r="AJ92" s="186" t="str">
        <f t="shared" si="86"/>
        <v/>
      </c>
      <c r="AK92" s="187" t="str">
        <f t="array" ref="AK92">IFERROR(INDEX($AC$4:$AC$1137,SMALL($AB$4:$AB$1137,AJ92),1),"")</f>
        <v/>
      </c>
      <c r="AL92" s="187" t="str">
        <f t="array" ref="AL92">IFERROR(INDEX($AF$4:$AF$1137,SMALL($AB$4:$AB$1137,AJ92),1),"")</f>
        <v/>
      </c>
      <c r="AM92" s="187" t="str">
        <f t="array" ref="AM92">IFERROR(INDEX($AW$4:$AW$83,MATCH(AL92&amp;INDEX($AG$4:$AG$1137,SMALL($AB$4:$AB$1137,AJ92),1),$AU$4:$AU$83&amp;$AV$4:$AV$83,0),1),"")</f>
        <v/>
      </c>
      <c r="AN92" s="187" t="str">
        <f t="array" ref="AN92">IFERROR(INDEX($AW$4:$AW$83,MATCH(AL92&amp;INDEX($AH$4:$AH$1137,SMALL($AB$4:$AB$1137,AJ92),1),$AU$4:$AU$83&amp;$AV$4:$AV$83,0),1),"")</f>
        <v/>
      </c>
      <c r="AO92" s="187" t="str">
        <f>IF(AND(ISNUMBER(Fixture!H95),ISNUMBER(Fixture!J95)),"YES","")</f>
        <v/>
      </c>
      <c r="AP92" s="187" t="str">
        <f>IF(AO92="YES",IF(Fixture!H95&gt;Fixture!J95,HWin,IF(Fixture!H95=Fixture!J95,IF(Fixture!H95&gt;0,HDrawScore,HDraw),HLose)),"")</f>
        <v/>
      </c>
      <c r="AQ92" s="188" t="str">
        <f>IF(AO92="YES",IF(Fixture!H95&lt;Fixture!J95,AWin,IF(Fixture!H95=Fixture!J95,IF(Fixture!H95&gt;0,ADrawScore,ADraw),ALose)),"")</f>
        <v/>
      </c>
      <c r="AR92" s="187" t="str">
        <f>IF(AO92="YES",IF(Fixture!H95&gt;Fixture!J95,"W",IF(Fixture!H95=Fixture!J95,IF(Fixture!H95&gt;0,"D","D"),"L")),"")</f>
        <v/>
      </c>
      <c r="AS92" s="187" t="str">
        <f>IF(AO92="YES",IF(Fixture!H95&lt;Fixture!J95,"W",IF(Fixture!H95=Fixture!J95,IF(Fixture!H95&gt;0,"D","D"),"L")),"")</f>
        <v/>
      </c>
      <c r="BO92" s="21"/>
      <c r="BP92" s="100"/>
      <c r="BQ92" s="103"/>
      <c r="BR92" s="103"/>
      <c r="BS92" s="161" t="str">
        <f>IF(AND(ISNUMBER(BQ91),ISNUMBER(BQ93)),IF(BQ91&gt;BQ93,BP91,BP93),IF(AND(LEN(BP91)=0,LEN(BP93)&gt;0),BP93,IF(AND((BP91)&gt;0,LEN(BP93)=0),BP91,"")))</f>
        <v/>
      </c>
      <c r="BT92" s="154"/>
      <c r="BU92" s="103"/>
      <c r="BV92" s="103"/>
      <c r="BW92" s="103"/>
      <c r="BX92" s="103"/>
      <c r="BY92" s="103"/>
      <c r="BZ92" s="100"/>
      <c r="CA92" s="103"/>
      <c r="CB92" s="155"/>
      <c r="CC92" s="161" t="str">
        <f>IF(AND(ISNUMBER(CE91),ISNUMBER(CE93)),IF(CE91&gt;CE93,CF91,CF93),IF(AND(LEN(CF91)=0,LEN(CF93)&gt;0),CF93,IF(AND((CF91)&gt;0,LEN(CF93)=0),CF91,"")))</f>
        <v/>
      </c>
      <c r="CD92" s="103"/>
      <c r="CE92" s="103"/>
      <c r="CF92" s="103"/>
      <c r="CG92" s="150"/>
    </row>
    <row r="93" spans="2:85" x14ac:dyDescent="0.25">
      <c r="B93" s="187" t="str">
        <f t="shared" si="99"/>
        <v/>
      </c>
      <c r="C93" s="184" t="str">
        <f t="shared" ref="C93:L93" si="107">C75</f>
        <v/>
      </c>
      <c r="D93" s="195" t="str">
        <f t="shared" si="107"/>
        <v/>
      </c>
      <c r="E93" s="184" t="str">
        <f t="shared" si="107"/>
        <v/>
      </c>
      <c r="F93" s="195" t="str">
        <f t="shared" si="107"/>
        <v/>
      </c>
      <c r="G93" s="184" t="str">
        <f t="shared" si="107"/>
        <v/>
      </c>
      <c r="H93" s="195" t="str">
        <f t="shared" si="107"/>
        <v/>
      </c>
      <c r="I93" s="184" t="str">
        <f t="shared" si="107"/>
        <v/>
      </c>
      <c r="J93" s="195" t="str">
        <f t="shared" si="107"/>
        <v/>
      </c>
      <c r="K93" s="184" t="str">
        <f t="shared" si="107"/>
        <v/>
      </c>
      <c r="L93" s="195" t="str">
        <f t="shared" si="107"/>
        <v/>
      </c>
      <c r="T93" s="339" t="str">
        <f t="array" ref="T93">IFERROR(SMALL(IF(Fixture!$F$7:$F$1141=chosenGroup,ROW(Fixture!$A$7:$A$1141),FALSE),ROW(A90)),"")</f>
        <v/>
      </c>
      <c r="V93" s="186" t="str">
        <f t="shared" si="82"/>
        <v/>
      </c>
      <c r="W93" s="187" t="str">
        <f t="shared" si="83"/>
        <v/>
      </c>
      <c r="X93" s="187" t="str">
        <f t="shared" si="74"/>
        <v/>
      </c>
      <c r="Y93" s="187" t="str">
        <f t="shared" si="75"/>
        <v/>
      </c>
      <c r="Z93" s="188" t="str">
        <f t="shared" si="76"/>
        <v/>
      </c>
      <c r="AB93" s="186" t="str">
        <f t="shared" si="84"/>
        <v/>
      </c>
      <c r="AC93" s="187" t="str">
        <f t="shared" si="85"/>
        <v/>
      </c>
      <c r="AD93" s="187" t="str">
        <f t="shared" si="106"/>
        <v/>
      </c>
      <c r="AE93" s="187" t="str">
        <f t="shared" si="77"/>
        <v/>
      </c>
      <c r="AF93" s="187" t="str">
        <f t="shared" si="78"/>
        <v/>
      </c>
      <c r="AG93" s="187" t="str">
        <f t="array" ref="AG93">IFERROR(INDEX($Y$4:$Y$1090, MATCH(AC93&amp;AE93&amp;AF93,$V$4:$V$1090&amp;$W$4:$W$1090&amp;$X$4:$X$1090,0),1),"")</f>
        <v/>
      </c>
      <c r="AH93" s="188" t="str">
        <f t="array" ref="AH93">IFERROR(INDEX($Z$4:$Z$1090, MATCH(AC93&amp;AE93&amp;AF93,$V$4:$V$1090&amp;$W$4:$W$1090&amp;$X$4:$X$1090,0),1),"")</f>
        <v/>
      </c>
      <c r="AJ93" s="186" t="str">
        <f t="shared" si="86"/>
        <v/>
      </c>
      <c r="AK93" s="187" t="str">
        <f t="array" ref="AK93">IFERROR(INDEX($AC$4:$AC$1137,SMALL($AB$4:$AB$1137,AJ93),1),"")</f>
        <v/>
      </c>
      <c r="AL93" s="187" t="str">
        <f t="array" ref="AL93">IFERROR(INDEX($AF$4:$AF$1137,SMALL($AB$4:$AB$1137,AJ93),1),"")</f>
        <v/>
      </c>
      <c r="AM93" s="187" t="str">
        <f t="array" ref="AM93">IFERROR(INDEX($AW$4:$AW$83,MATCH(AL93&amp;INDEX($AG$4:$AG$1137,SMALL($AB$4:$AB$1137,AJ93),1),$AU$4:$AU$83&amp;$AV$4:$AV$83,0),1),"")</f>
        <v/>
      </c>
      <c r="AN93" s="187" t="str">
        <f t="array" ref="AN93">IFERROR(INDEX($AW$4:$AW$83,MATCH(AL93&amp;INDEX($AH$4:$AH$1137,SMALL($AB$4:$AB$1137,AJ93),1),$AU$4:$AU$83&amp;$AV$4:$AV$83,0),1),"")</f>
        <v/>
      </c>
      <c r="AO93" s="187" t="str">
        <f>IF(AND(ISNUMBER(Fixture!H96),ISNUMBER(Fixture!J96)),"YES","")</f>
        <v/>
      </c>
      <c r="AP93" s="187" t="str">
        <f>IF(AO93="YES",IF(Fixture!H96&gt;Fixture!J96,HWin,IF(Fixture!H96=Fixture!J96,IF(Fixture!H96&gt;0,HDrawScore,HDraw),HLose)),"")</f>
        <v/>
      </c>
      <c r="AQ93" s="188" t="str">
        <f>IF(AO93="YES",IF(Fixture!H96&lt;Fixture!J96,AWin,IF(Fixture!H96=Fixture!J96,IF(Fixture!H96&gt;0,ADrawScore,ADraw),ALose)),"")</f>
        <v/>
      </c>
      <c r="AR93" s="187" t="str">
        <f>IF(AO93="YES",IF(Fixture!H96&gt;Fixture!J96,"W",IF(Fixture!H96=Fixture!J96,IF(Fixture!H96&gt;0,"D","D"),"L")),"")</f>
        <v/>
      </c>
      <c r="AS93" s="187" t="str">
        <f>IF(AO93="YES",IF(Fixture!H96&lt;Fixture!J96,"W",IF(Fixture!H96=Fixture!J96,IF(Fixture!H96&gt;0,"D","D"),"L")),"")</f>
        <v/>
      </c>
      <c r="BO93" s="21"/>
      <c r="BP93" s="161" t="str">
        <f>FixtureCalc!$BK$13</f>
        <v>Team 3D</v>
      </c>
      <c r="BQ93" s="154"/>
      <c r="BR93" s="103"/>
      <c r="BS93" s="100"/>
      <c r="BT93" s="103"/>
      <c r="BU93" s="103"/>
      <c r="BV93" s="103"/>
      <c r="BW93" s="103"/>
      <c r="BX93" s="103"/>
      <c r="BY93" s="103"/>
      <c r="BZ93" s="100"/>
      <c r="CA93" s="103"/>
      <c r="CB93" s="103"/>
      <c r="CC93" s="100"/>
      <c r="CD93" s="103"/>
      <c r="CE93" s="155"/>
      <c r="CF93" s="161" t="str">
        <f>FixtureCalc!$BK$14</f>
        <v>Team 4D</v>
      </c>
      <c r="CG93" s="150"/>
    </row>
    <row r="94" spans="2:85" x14ac:dyDescent="0.25">
      <c r="B94" s="187" t="str">
        <f t="shared" si="99"/>
        <v/>
      </c>
      <c r="C94" s="184" t="str">
        <f t="shared" ref="C94:L94" si="108">C76</f>
        <v/>
      </c>
      <c r="D94" s="195" t="str">
        <f t="shared" si="108"/>
        <v/>
      </c>
      <c r="E94" s="184" t="str">
        <f t="shared" si="108"/>
        <v/>
      </c>
      <c r="F94" s="195" t="str">
        <f t="shared" si="108"/>
        <v/>
      </c>
      <c r="G94" s="184" t="str">
        <f t="shared" si="108"/>
        <v/>
      </c>
      <c r="H94" s="195" t="str">
        <f t="shared" si="108"/>
        <v/>
      </c>
      <c r="I94" s="184" t="str">
        <f t="shared" si="108"/>
        <v/>
      </c>
      <c r="J94" s="195" t="str">
        <f t="shared" si="108"/>
        <v/>
      </c>
      <c r="K94" s="184" t="str">
        <f t="shared" si="108"/>
        <v/>
      </c>
      <c r="L94" s="195" t="str">
        <f t="shared" si="108"/>
        <v/>
      </c>
      <c r="T94" s="339" t="str">
        <f t="array" ref="T94">IFERROR(SMALL(IF(Fixture!$F$7:$F$1141=chosenGroup,ROW(Fixture!$A$7:$A$1141),FALSE),ROW(A91)),"")</f>
        <v/>
      </c>
      <c r="V94" s="186" t="str">
        <f t="shared" si="82"/>
        <v/>
      </c>
      <c r="W94" s="187" t="str">
        <f t="shared" si="83"/>
        <v/>
      </c>
      <c r="X94" s="187" t="str">
        <f t="shared" si="74"/>
        <v/>
      </c>
      <c r="Y94" s="187" t="str">
        <f t="shared" si="75"/>
        <v/>
      </c>
      <c r="Z94" s="188" t="str">
        <f t="shared" si="76"/>
        <v/>
      </c>
      <c r="AB94" s="186" t="str">
        <f t="shared" si="84"/>
        <v/>
      </c>
      <c r="AC94" s="187" t="str">
        <f t="shared" si="85"/>
        <v/>
      </c>
      <c r="AD94" s="187" t="str">
        <f t="shared" si="106"/>
        <v/>
      </c>
      <c r="AE94" s="187" t="str">
        <f t="shared" si="77"/>
        <v/>
      </c>
      <c r="AF94" s="187" t="str">
        <f t="shared" si="78"/>
        <v/>
      </c>
      <c r="AG94" s="187" t="str">
        <f t="array" ref="AG94">IFERROR(INDEX($Y$4:$Y$1090, MATCH(AC94&amp;AE94&amp;AF94,$V$4:$V$1090&amp;$W$4:$W$1090&amp;$X$4:$X$1090,0),1),"")</f>
        <v/>
      </c>
      <c r="AH94" s="188" t="str">
        <f t="array" ref="AH94">IFERROR(INDEX($Z$4:$Z$1090, MATCH(AC94&amp;AE94&amp;AF94,$V$4:$V$1090&amp;$W$4:$W$1090&amp;$X$4:$X$1090,0),1),"")</f>
        <v/>
      </c>
      <c r="AJ94" s="186" t="str">
        <f t="shared" si="86"/>
        <v/>
      </c>
      <c r="AK94" s="187" t="str">
        <f t="array" ref="AK94">IFERROR(INDEX($AC$4:$AC$1137,SMALL($AB$4:$AB$1137,AJ94),1),"")</f>
        <v/>
      </c>
      <c r="AL94" s="187" t="str">
        <f t="array" ref="AL94">IFERROR(INDEX($AF$4:$AF$1137,SMALL($AB$4:$AB$1137,AJ94),1),"")</f>
        <v/>
      </c>
      <c r="AM94" s="187" t="str">
        <f t="array" ref="AM94">IFERROR(INDEX($AW$4:$AW$83,MATCH(AL94&amp;INDEX($AG$4:$AG$1137,SMALL($AB$4:$AB$1137,AJ94),1),$AU$4:$AU$83&amp;$AV$4:$AV$83,0),1),"")</f>
        <v/>
      </c>
      <c r="AN94" s="187" t="str">
        <f t="array" ref="AN94">IFERROR(INDEX($AW$4:$AW$83,MATCH(AL94&amp;INDEX($AH$4:$AH$1137,SMALL($AB$4:$AB$1137,AJ94),1),$AU$4:$AU$83&amp;$AV$4:$AV$83,0),1),"")</f>
        <v/>
      </c>
      <c r="AO94" s="187" t="str">
        <f>IF(AND(ISNUMBER(Fixture!H97),ISNUMBER(Fixture!J97)),"YES","")</f>
        <v/>
      </c>
      <c r="AP94" s="187" t="str">
        <f>IF(AO94="YES",IF(Fixture!H97&gt;Fixture!J97,HWin,IF(Fixture!H97=Fixture!J97,IF(Fixture!H97&gt;0,HDrawScore,HDraw),HLose)),"")</f>
        <v/>
      </c>
      <c r="AQ94" s="188" t="str">
        <f>IF(AO94="YES",IF(Fixture!H97&lt;Fixture!J97,AWin,IF(Fixture!H97=Fixture!J97,IF(Fixture!H97&gt;0,ADrawScore,ADraw),ALose)),"")</f>
        <v/>
      </c>
      <c r="AR94" s="187" t="str">
        <f>IF(AO94="YES",IF(Fixture!H97&gt;Fixture!J97,"W",IF(Fixture!H97=Fixture!J97,IF(Fixture!H97&gt;0,"D","D"),"L")),"")</f>
        <v/>
      </c>
      <c r="AS94" s="187" t="str">
        <f>IF(AO94="YES",IF(Fixture!H97&lt;Fixture!J97,"W",IF(Fixture!H97=Fixture!J97,IF(Fixture!H97&gt;0,"D","D"),"L")),"")</f>
        <v/>
      </c>
      <c r="BO94" s="21"/>
      <c r="BP94" s="103"/>
      <c r="BQ94" s="103"/>
      <c r="BR94" s="103"/>
      <c r="BS94" s="103"/>
      <c r="BT94" s="103"/>
      <c r="BU94" s="100"/>
      <c r="BV94" s="103"/>
      <c r="BW94" s="103"/>
      <c r="BX94" s="103"/>
      <c r="BY94" s="103"/>
      <c r="BZ94" s="100"/>
      <c r="CA94" s="103"/>
      <c r="CB94" s="103"/>
      <c r="CC94" s="103"/>
      <c r="CD94" s="103"/>
      <c r="CE94" s="103"/>
      <c r="CF94" s="103"/>
      <c r="CG94" s="150"/>
    </row>
    <row r="95" spans="2:85" x14ac:dyDescent="0.25">
      <c r="T95" s="339" t="str">
        <f t="array" ref="T95">IFERROR(SMALL(IF(Fixture!$F$7:$F$1141=chosenGroup,ROW(Fixture!$A$7:$A$1141),FALSE),ROW(A92)),"")</f>
        <v/>
      </c>
      <c r="V95" s="186" t="str">
        <f t="shared" si="82"/>
        <v/>
      </c>
      <c r="W95" s="187" t="str">
        <f t="shared" si="83"/>
        <v/>
      </c>
      <c r="X95" s="187" t="str">
        <f t="shared" si="74"/>
        <v/>
      </c>
      <c r="Y95" s="187" t="str">
        <f t="shared" si="75"/>
        <v/>
      </c>
      <c r="Z95" s="188" t="str">
        <f t="shared" si="76"/>
        <v/>
      </c>
      <c r="AB95" s="186" t="str">
        <f t="shared" si="84"/>
        <v/>
      </c>
      <c r="AC95" s="187" t="str">
        <f t="shared" si="85"/>
        <v/>
      </c>
      <c r="AD95" s="187" t="str">
        <f t="shared" si="106"/>
        <v/>
      </c>
      <c r="AE95" s="187" t="str">
        <f t="shared" si="77"/>
        <v/>
      </c>
      <c r="AF95" s="187" t="str">
        <f t="shared" si="78"/>
        <v/>
      </c>
      <c r="AG95" s="187" t="str">
        <f t="array" ref="AG95">IFERROR(INDEX($Y$4:$Y$1090, MATCH(AC95&amp;AE95&amp;AF95,$V$4:$V$1090&amp;$W$4:$W$1090&amp;$X$4:$X$1090,0),1),"")</f>
        <v/>
      </c>
      <c r="AH95" s="188" t="str">
        <f t="array" ref="AH95">IFERROR(INDEX($Z$4:$Z$1090, MATCH(AC95&amp;AE95&amp;AF95,$V$4:$V$1090&amp;$W$4:$W$1090&amp;$X$4:$X$1090,0),1),"")</f>
        <v/>
      </c>
      <c r="AJ95" s="186" t="str">
        <f t="shared" si="86"/>
        <v/>
      </c>
      <c r="AK95" s="187" t="str">
        <f t="array" ref="AK95">IFERROR(INDEX($AC$4:$AC$1137,SMALL($AB$4:$AB$1137,AJ95),1),"")</f>
        <v/>
      </c>
      <c r="AL95" s="187" t="str">
        <f t="array" ref="AL95">IFERROR(INDEX($AF$4:$AF$1137,SMALL($AB$4:$AB$1137,AJ95),1),"")</f>
        <v/>
      </c>
      <c r="AM95" s="187" t="str">
        <f t="array" ref="AM95">IFERROR(INDEX($AW$4:$AW$83,MATCH(AL95&amp;INDEX($AG$4:$AG$1137,SMALL($AB$4:$AB$1137,AJ95),1),$AU$4:$AU$83&amp;$AV$4:$AV$83,0),1),"")</f>
        <v/>
      </c>
      <c r="AN95" s="187" t="str">
        <f t="array" ref="AN95">IFERROR(INDEX($AW$4:$AW$83,MATCH(AL95&amp;INDEX($AH$4:$AH$1137,SMALL($AB$4:$AB$1137,AJ95),1),$AU$4:$AU$83&amp;$AV$4:$AV$83,0),1),"")</f>
        <v/>
      </c>
      <c r="AO95" s="187" t="str">
        <f>IF(AND(ISNUMBER(Fixture!H98),ISNUMBER(Fixture!J98)),"YES","")</f>
        <v/>
      </c>
      <c r="AP95" s="187" t="str">
        <f>IF(AO95="YES",IF(Fixture!H98&gt;Fixture!J98,HWin,IF(Fixture!H98=Fixture!J98,IF(Fixture!H98&gt;0,HDrawScore,HDraw),HLose)),"")</f>
        <v/>
      </c>
      <c r="AQ95" s="188" t="str">
        <f>IF(AO95="YES",IF(Fixture!H98&lt;Fixture!J98,AWin,IF(Fixture!H98=Fixture!J98,IF(Fixture!H98&gt;0,ADrawScore,ADraw),ALose)),"")</f>
        <v/>
      </c>
      <c r="AR95" s="187" t="str">
        <f>IF(AO95="YES",IF(Fixture!H98&gt;Fixture!J98,"W",IF(Fixture!H98=Fixture!J98,IF(Fixture!H98&gt;0,"D","D"),"L")),"")</f>
        <v/>
      </c>
      <c r="AS95" s="187" t="str">
        <f>IF(AO95="YES",IF(Fixture!H98&lt;Fixture!J98,"W",IF(Fixture!H98=Fixture!J98,IF(Fixture!H98&gt;0,"D","D"),"L")),"")</f>
        <v/>
      </c>
      <c r="BO95" s="21"/>
      <c r="BP95" s="161" t="str">
        <f>FixtureCalc!$BK$15</f>
        <v/>
      </c>
      <c r="BQ95" s="154"/>
      <c r="BR95" s="103"/>
      <c r="BS95" s="103"/>
      <c r="BT95" s="103"/>
      <c r="BU95" s="103"/>
      <c r="BV95" s="103"/>
      <c r="BW95" s="103"/>
      <c r="BX95" s="103"/>
      <c r="BY95" s="103"/>
      <c r="BZ95" s="103"/>
      <c r="CA95" s="103"/>
      <c r="CB95" s="103"/>
      <c r="CC95" s="100"/>
      <c r="CD95" s="103"/>
      <c r="CE95" s="155"/>
      <c r="CF95" s="161" t="str">
        <f>FixtureCalc!$BK$16</f>
        <v/>
      </c>
      <c r="CG95" s="150"/>
    </row>
    <row r="96" spans="2:85" x14ac:dyDescent="0.25">
      <c r="B96" s="178" t="str">
        <f>Settings!C32</f>
        <v>Group D</v>
      </c>
      <c r="C96" s="55"/>
      <c r="D96" s="179">
        <f>IF(ISODD(COUNTIF(FixtureCalc!$AU$4:$AU$83,B96)),COUNTIF(FixtureCalc!$AU$4:$AU$83,B96)+1,COUNTIF(FixtureCalc!$AU$4:$AU$83,B96))</f>
        <v>4</v>
      </c>
      <c r="E96" s="57"/>
      <c r="F96" s="58"/>
      <c r="G96" s="57"/>
      <c r="H96" s="57"/>
      <c r="I96" s="57"/>
      <c r="J96" s="57"/>
      <c r="K96" s="57"/>
      <c r="L96" s="56"/>
      <c r="T96" s="339" t="str">
        <f t="array" ref="T96">IFERROR(SMALL(IF(Fixture!$F$7:$F$1141=chosenGroup,ROW(Fixture!$A$7:$A$1141),FALSE),ROW(A93)),"")</f>
        <v/>
      </c>
      <c r="V96" s="186" t="str">
        <f t="shared" si="82"/>
        <v/>
      </c>
      <c r="W96" s="187" t="str">
        <f t="shared" si="83"/>
        <v/>
      </c>
      <c r="X96" s="187" t="str">
        <f t="shared" si="74"/>
        <v/>
      </c>
      <c r="Y96" s="187" t="str">
        <f t="shared" si="75"/>
        <v/>
      </c>
      <c r="Z96" s="188" t="str">
        <f t="shared" si="76"/>
        <v/>
      </c>
      <c r="AB96" s="186" t="str">
        <f t="shared" si="84"/>
        <v/>
      </c>
      <c r="AC96" s="187" t="str">
        <f t="shared" si="85"/>
        <v/>
      </c>
      <c r="AD96" s="187" t="str">
        <f t="shared" si="106"/>
        <v/>
      </c>
      <c r="AE96" s="187" t="str">
        <f t="shared" si="77"/>
        <v/>
      </c>
      <c r="AF96" s="187" t="str">
        <f t="shared" si="78"/>
        <v/>
      </c>
      <c r="AG96" s="187" t="str">
        <f t="array" ref="AG96">IFERROR(INDEX($Y$4:$Y$1090, MATCH(AC96&amp;AE96&amp;AF96,$V$4:$V$1090&amp;$W$4:$W$1090&amp;$X$4:$X$1090,0),1),"")</f>
        <v/>
      </c>
      <c r="AH96" s="188" t="str">
        <f t="array" ref="AH96">IFERROR(INDEX($Z$4:$Z$1090, MATCH(AC96&amp;AE96&amp;AF96,$V$4:$V$1090&amp;$W$4:$W$1090&amp;$X$4:$X$1090,0),1),"")</f>
        <v/>
      </c>
      <c r="AJ96" s="186" t="str">
        <f t="shared" si="86"/>
        <v/>
      </c>
      <c r="AK96" s="187" t="str">
        <f t="array" ref="AK96">IFERROR(INDEX($AC$4:$AC$1137,SMALL($AB$4:$AB$1137,AJ96),1),"")</f>
        <v/>
      </c>
      <c r="AL96" s="187" t="str">
        <f t="array" ref="AL96">IFERROR(INDEX($AF$4:$AF$1137,SMALL($AB$4:$AB$1137,AJ96),1),"")</f>
        <v/>
      </c>
      <c r="AM96" s="187" t="str">
        <f t="array" ref="AM96">IFERROR(INDEX($AW$4:$AW$83,MATCH(AL96&amp;INDEX($AG$4:$AG$1137,SMALL($AB$4:$AB$1137,AJ96),1),$AU$4:$AU$83&amp;$AV$4:$AV$83,0),1),"")</f>
        <v/>
      </c>
      <c r="AN96" s="187" t="str">
        <f t="array" ref="AN96">IFERROR(INDEX($AW$4:$AW$83,MATCH(AL96&amp;INDEX($AH$4:$AH$1137,SMALL($AB$4:$AB$1137,AJ96),1),$AU$4:$AU$83&amp;$AV$4:$AV$83,0),1),"")</f>
        <v/>
      </c>
      <c r="AO96" s="187" t="str">
        <f>IF(AND(ISNUMBER(Fixture!H99),ISNUMBER(Fixture!J99)),"YES","")</f>
        <v/>
      </c>
      <c r="AP96" s="187" t="str">
        <f>IF(AO96="YES",IF(Fixture!H99&gt;Fixture!J99,HWin,IF(Fixture!H99=Fixture!J99,IF(Fixture!H99&gt;0,HDrawScore,HDraw),HLose)),"")</f>
        <v/>
      </c>
      <c r="AQ96" s="188" t="str">
        <f>IF(AO96="YES",IF(Fixture!H99&lt;Fixture!J99,AWin,IF(Fixture!H99=Fixture!J99,IF(Fixture!H99&gt;0,ADrawScore,ADraw),ALose)),"")</f>
        <v/>
      </c>
      <c r="AR96" s="187" t="str">
        <f>IF(AO96="YES",IF(Fixture!H99&gt;Fixture!J99,"W",IF(Fixture!H99=Fixture!J99,IF(Fixture!H99&gt;0,"D","D"),"L")),"")</f>
        <v/>
      </c>
      <c r="AS96" s="187" t="str">
        <f>IF(AO96="YES",IF(Fixture!H99&lt;Fixture!J99,"W",IF(Fixture!H99=Fixture!J99,IF(Fixture!H99&gt;0,"D","D"),"L")),"")</f>
        <v/>
      </c>
      <c r="BO96" s="21"/>
      <c r="BP96" s="100"/>
      <c r="BQ96" s="103"/>
      <c r="BR96" s="103"/>
      <c r="BS96" s="161" t="str">
        <f>IF(AND(ISNUMBER(BQ95),ISNUMBER(BQ97)),IF(BQ95&gt;BQ97,BP95,BP97),IF(AND(LEN(BP95)=0,LEN(BP97)&gt;0),BP97,IF(AND((BP95)&gt;0,LEN(BP97)=0),BP95,"")))</f>
        <v/>
      </c>
      <c r="BT96" s="154"/>
      <c r="BU96" s="100"/>
      <c r="BV96" s="103"/>
      <c r="BW96" s="103"/>
      <c r="BX96" s="103"/>
      <c r="BY96" s="103"/>
      <c r="BZ96" s="103"/>
      <c r="CA96" s="103"/>
      <c r="CB96" s="155"/>
      <c r="CC96" s="161" t="str">
        <f>IF(AND(ISNUMBER(CE95),ISNUMBER(CE97)),IF(CE95&gt;CE97,CF95,CF97),IF(AND(LEN(CF95)=0,LEN(CF97)&gt;0),CF97,IF(AND((CF95)&gt;0,LEN(CF97)=0),CF95,"")))</f>
        <v/>
      </c>
      <c r="CD96" s="103"/>
      <c r="CE96" s="103"/>
      <c r="CF96" s="103"/>
      <c r="CG96" s="150"/>
    </row>
    <row r="97" spans="2:85" x14ac:dyDescent="0.25">
      <c r="B97" s="59"/>
      <c r="C97" s="180">
        <f>IF((D96/2)&gt;=1,1,"")</f>
        <v>1</v>
      </c>
      <c r="D97" s="181">
        <f>IF((D96/2)&gt;=1,1,"")</f>
        <v>1</v>
      </c>
      <c r="E97" s="181">
        <f>IF((D96/2)&gt;=2,2,"")</f>
        <v>2</v>
      </c>
      <c r="F97" s="181">
        <f>IF((D96/2)&gt;=2,2,"")</f>
        <v>2</v>
      </c>
      <c r="G97" s="181" t="str">
        <f>IF((D96/2)&gt;=3,3,"")</f>
        <v/>
      </c>
      <c r="H97" s="181" t="str">
        <f>IF((D96/2)&gt;=3,3,"")</f>
        <v/>
      </c>
      <c r="I97" s="181" t="str">
        <f>IF((D96/2)&gt;=4,4,"")</f>
        <v/>
      </c>
      <c r="J97" s="181" t="str">
        <f>IF((D96/2)&gt;=4,4,"")</f>
        <v/>
      </c>
      <c r="K97" s="181" t="str">
        <f>IF((D96/2)&gt;=5,5,"")</f>
        <v/>
      </c>
      <c r="L97" s="182" t="str">
        <f>IF((D96/2)&gt;=5,5,"")</f>
        <v/>
      </c>
      <c r="T97" s="339" t="str">
        <f t="array" ref="T97">IFERROR(SMALL(IF(Fixture!$F$7:$F$1141=chosenGroup,ROW(Fixture!$A$7:$A$1141),FALSE),ROW(A94)),"")</f>
        <v/>
      </c>
      <c r="V97" s="186" t="str">
        <f t="shared" si="82"/>
        <v/>
      </c>
      <c r="W97" s="187" t="str">
        <f t="shared" si="83"/>
        <v/>
      </c>
      <c r="X97" s="187" t="str">
        <f t="shared" si="74"/>
        <v/>
      </c>
      <c r="Y97" s="187" t="str">
        <f t="shared" si="75"/>
        <v/>
      </c>
      <c r="Z97" s="188" t="str">
        <f t="shared" si="76"/>
        <v/>
      </c>
      <c r="AB97" s="186" t="str">
        <f t="shared" si="84"/>
        <v/>
      </c>
      <c r="AC97" s="187" t="str">
        <f t="shared" si="85"/>
        <v/>
      </c>
      <c r="AD97" s="187" t="str">
        <f t="shared" si="106"/>
        <v/>
      </c>
      <c r="AE97" s="187" t="str">
        <f t="shared" si="77"/>
        <v/>
      </c>
      <c r="AF97" s="187" t="str">
        <f t="shared" si="78"/>
        <v/>
      </c>
      <c r="AG97" s="187" t="str">
        <f t="array" ref="AG97">IFERROR(INDEX($Y$4:$Y$1090, MATCH(AC97&amp;AE97&amp;AF97,$V$4:$V$1090&amp;$W$4:$W$1090&amp;$X$4:$X$1090,0),1),"")</f>
        <v/>
      </c>
      <c r="AH97" s="188" t="str">
        <f t="array" ref="AH97">IFERROR(INDEX($Z$4:$Z$1090, MATCH(AC97&amp;AE97&amp;AF97,$V$4:$V$1090&amp;$W$4:$W$1090&amp;$X$4:$X$1090,0),1),"")</f>
        <v/>
      </c>
      <c r="AJ97" s="186" t="str">
        <f t="shared" si="86"/>
        <v/>
      </c>
      <c r="AK97" s="187" t="str">
        <f t="array" ref="AK97">IFERROR(INDEX($AC$4:$AC$1137,SMALL($AB$4:$AB$1137,AJ97),1),"")</f>
        <v/>
      </c>
      <c r="AL97" s="187" t="str">
        <f t="array" ref="AL97">IFERROR(INDEX($AF$4:$AF$1137,SMALL($AB$4:$AB$1137,AJ97),1),"")</f>
        <v/>
      </c>
      <c r="AM97" s="187" t="str">
        <f t="array" ref="AM97">IFERROR(INDEX($AW$4:$AW$83,MATCH(AL97&amp;INDEX($AG$4:$AG$1137,SMALL($AB$4:$AB$1137,AJ97),1),$AU$4:$AU$83&amp;$AV$4:$AV$83,0),1),"")</f>
        <v/>
      </c>
      <c r="AN97" s="187" t="str">
        <f t="array" ref="AN97">IFERROR(INDEX($AW$4:$AW$83,MATCH(AL97&amp;INDEX($AH$4:$AH$1137,SMALL($AB$4:$AB$1137,AJ97),1),$AU$4:$AU$83&amp;$AV$4:$AV$83,0),1),"")</f>
        <v/>
      </c>
      <c r="AO97" s="187" t="str">
        <f>IF(AND(ISNUMBER(Fixture!H100),ISNUMBER(Fixture!J100)),"YES","")</f>
        <v/>
      </c>
      <c r="AP97" s="187" t="str">
        <f>IF(AO97="YES",IF(Fixture!H100&gt;Fixture!J100,HWin,IF(Fixture!H100=Fixture!J100,IF(Fixture!H100&gt;0,HDrawScore,HDraw),HLose)),"")</f>
        <v/>
      </c>
      <c r="AQ97" s="188" t="str">
        <f>IF(AO97="YES",IF(Fixture!H100&lt;Fixture!J100,AWin,IF(Fixture!H100=Fixture!J100,IF(Fixture!H100&gt;0,ADrawScore,ADraw),ALose)),"")</f>
        <v/>
      </c>
      <c r="AR97" s="187" t="str">
        <f>IF(AO97="YES",IF(Fixture!H100&gt;Fixture!J100,"W",IF(Fixture!H100=Fixture!J100,IF(Fixture!H100&gt;0,"D","D"),"L")),"")</f>
        <v/>
      </c>
      <c r="AS97" s="187" t="str">
        <f>IF(AO97="YES",IF(Fixture!H100&lt;Fixture!J100,"W",IF(Fixture!H100=Fixture!J100,IF(Fixture!H100&gt;0,"D","D"),"L")),"")</f>
        <v/>
      </c>
      <c r="BO97" s="21"/>
      <c r="BP97" s="161" t="str">
        <f>FixtureCalc!$BK$17</f>
        <v/>
      </c>
      <c r="BQ97" s="154"/>
      <c r="BR97" s="103"/>
      <c r="BS97" s="100"/>
      <c r="BT97" s="103"/>
      <c r="BU97" s="103"/>
      <c r="BV97" s="103"/>
      <c r="BW97" s="103"/>
      <c r="BX97" s="103"/>
      <c r="BY97" s="103"/>
      <c r="BZ97" s="103"/>
      <c r="CA97" s="103"/>
      <c r="CB97" s="103"/>
      <c r="CC97" s="103"/>
      <c r="CD97" s="103"/>
      <c r="CE97" s="155"/>
      <c r="CF97" s="161" t="str">
        <f>FixtureCalc!$BK$18</f>
        <v/>
      </c>
      <c r="CG97" s="150"/>
    </row>
    <row r="98" spans="2:85" x14ac:dyDescent="0.25">
      <c r="B98" s="62" t="s">
        <v>39</v>
      </c>
      <c r="C98" s="63" t="s">
        <v>40</v>
      </c>
      <c r="D98" s="64" t="s">
        <v>41</v>
      </c>
      <c r="E98" s="63" t="s">
        <v>42</v>
      </c>
      <c r="F98" s="64" t="s">
        <v>43</v>
      </c>
      <c r="G98" s="63" t="s">
        <v>44</v>
      </c>
      <c r="H98" s="64" t="s">
        <v>45</v>
      </c>
      <c r="I98" s="63" t="s">
        <v>46</v>
      </c>
      <c r="J98" s="64" t="s">
        <v>47</v>
      </c>
      <c r="K98" s="63" t="s">
        <v>48</v>
      </c>
      <c r="L98" s="64" t="s">
        <v>49</v>
      </c>
      <c r="T98" s="339" t="str">
        <f t="array" ref="T98">IFERROR(SMALL(IF(Fixture!$F$7:$F$1141=chosenGroup,ROW(Fixture!$A$7:$A$1141),FALSE),ROW(A95)),"")</f>
        <v/>
      </c>
      <c r="V98" s="186" t="str">
        <f t="shared" si="82"/>
        <v/>
      </c>
      <c r="W98" s="187" t="str">
        <f t="shared" si="83"/>
        <v/>
      </c>
      <c r="X98" s="187" t="str">
        <f t="shared" si="74"/>
        <v/>
      </c>
      <c r="Y98" s="187" t="str">
        <f t="shared" si="75"/>
        <v/>
      </c>
      <c r="Z98" s="188" t="str">
        <f t="shared" si="76"/>
        <v/>
      </c>
      <c r="AB98" s="186" t="str">
        <f t="shared" si="84"/>
        <v/>
      </c>
      <c r="AC98" s="187" t="str">
        <f t="shared" si="85"/>
        <v/>
      </c>
      <c r="AD98" s="187" t="str">
        <f t="shared" si="106"/>
        <v/>
      </c>
      <c r="AE98" s="187" t="str">
        <f t="shared" si="77"/>
        <v/>
      </c>
      <c r="AF98" s="187" t="str">
        <f t="shared" si="78"/>
        <v/>
      </c>
      <c r="AG98" s="187" t="str">
        <f t="array" ref="AG98">IFERROR(INDEX($Y$4:$Y$1090, MATCH(AC98&amp;AE98&amp;AF98,$V$4:$V$1090&amp;$W$4:$W$1090&amp;$X$4:$X$1090,0),1),"")</f>
        <v/>
      </c>
      <c r="AH98" s="188" t="str">
        <f t="array" ref="AH98">IFERROR(INDEX($Z$4:$Z$1090, MATCH(AC98&amp;AE98&amp;AF98,$V$4:$V$1090&amp;$W$4:$W$1090&amp;$X$4:$X$1090,0),1),"")</f>
        <v/>
      </c>
      <c r="AJ98" s="186" t="str">
        <f t="shared" si="86"/>
        <v/>
      </c>
      <c r="AK98" s="187" t="str">
        <f t="array" ref="AK98">IFERROR(INDEX($AC$4:$AC$1137,SMALL($AB$4:$AB$1137,AJ98),1),"")</f>
        <v/>
      </c>
      <c r="AL98" s="187" t="str">
        <f t="array" ref="AL98">IFERROR(INDEX($AF$4:$AF$1137,SMALL($AB$4:$AB$1137,AJ98),1),"")</f>
        <v/>
      </c>
      <c r="AM98" s="187" t="str">
        <f t="array" ref="AM98">IFERROR(INDEX($AW$4:$AW$83,MATCH(AL98&amp;INDEX($AG$4:$AG$1137,SMALL($AB$4:$AB$1137,AJ98),1),$AU$4:$AU$83&amp;$AV$4:$AV$83,0),1),"")</f>
        <v/>
      </c>
      <c r="AN98" s="187" t="str">
        <f t="array" ref="AN98">IFERROR(INDEX($AW$4:$AW$83,MATCH(AL98&amp;INDEX($AH$4:$AH$1137,SMALL($AB$4:$AB$1137,AJ98),1),$AU$4:$AU$83&amp;$AV$4:$AV$83,0),1),"")</f>
        <v/>
      </c>
      <c r="AO98" s="187" t="str">
        <f>IF(AND(ISNUMBER(Fixture!H101),ISNUMBER(Fixture!J101)),"YES","")</f>
        <v/>
      </c>
      <c r="AP98" s="187" t="str">
        <f>IF(AO98="YES",IF(Fixture!H101&gt;Fixture!J101,HWin,IF(Fixture!H101=Fixture!J101,IF(Fixture!H101&gt;0,HDrawScore,HDraw),HLose)),"")</f>
        <v/>
      </c>
      <c r="AQ98" s="188" t="str">
        <f>IF(AO98="YES",IF(Fixture!H101&lt;Fixture!J101,AWin,IF(Fixture!H101=Fixture!J101,IF(Fixture!H101&gt;0,ADrawScore,ADraw),ALose)),"")</f>
        <v/>
      </c>
      <c r="AR98" s="187" t="str">
        <f>IF(AO98="YES",IF(Fixture!H101&gt;Fixture!J101,"W",IF(Fixture!H101=Fixture!J101,IF(Fixture!H101&gt;0,"D","D"),"L")),"")</f>
        <v/>
      </c>
      <c r="AS98" s="187" t="str">
        <f>IF(AO98="YES",IF(Fixture!H101&lt;Fixture!J101,"W",IF(Fixture!H101=Fixture!J101,IF(Fixture!H101&gt;0,"D","D"),"L")),"")</f>
        <v/>
      </c>
      <c r="BO98" s="21"/>
      <c r="BP98" s="100"/>
      <c r="BQ98" s="103"/>
      <c r="BR98" s="103"/>
      <c r="BS98" s="103"/>
      <c r="BT98" s="103"/>
      <c r="BU98" s="103"/>
      <c r="BV98" s="161" t="str">
        <f>IF(AND(ISNUMBER(BT96),ISNUMBER(BT100)),IF(BT96&gt;BT100,BS96,BS100),IF(AND(LEN(BS96)=0,LEN(BS100)&gt;0),BS100,IF(AND((BS96)&gt;0,LEN(BS100)=0),BS96,"")))</f>
        <v/>
      </c>
      <c r="BW98" s="154"/>
      <c r="BX98" s="100" t="s">
        <v>9</v>
      </c>
      <c r="BY98" s="155"/>
      <c r="BZ98" s="161" t="str">
        <f>IF(AND(ISNUMBER(CB96),ISNUMBER(CB100)),IF(CB96&gt;CB100,CC96,CC100),IF(AND(LEN(CC96)=0,LEN(CC100)&gt;0),CC100,IF(AND((CC96)&gt;0,LEN(CC100)=0),CC96,"")))</f>
        <v/>
      </c>
      <c r="CA98" s="103"/>
      <c r="CB98" s="103"/>
      <c r="CC98" s="103"/>
      <c r="CD98" s="103"/>
      <c r="CE98" s="103"/>
      <c r="CF98" s="103"/>
      <c r="CG98" s="150"/>
    </row>
    <row r="99" spans="2:85" x14ac:dyDescent="0.25">
      <c r="B99" s="187">
        <f>IF(D96&gt;0,1,"")</f>
        <v>1</v>
      </c>
      <c r="C99" s="184">
        <f>IF(ISNUMBER(B99+C97),1,"")</f>
        <v>1</v>
      </c>
      <c r="D99" s="195">
        <f>IF(ISNUMBER(B99+D97),D96,"")</f>
        <v>4</v>
      </c>
      <c r="E99" s="184">
        <f>IF(ISNUMBER($B99+E97),C99+1,"")</f>
        <v>2</v>
      </c>
      <c r="F99" s="195">
        <f>IF(ISNUMBER($B99+F97),D99-1,"")</f>
        <v>3</v>
      </c>
      <c r="G99" s="184" t="str">
        <f>IF(ISNUMBER($B99+G97),E99+1,"")</f>
        <v/>
      </c>
      <c r="H99" s="195" t="str">
        <f>IF(ISNUMBER($B99+H97),F99-1,"")</f>
        <v/>
      </c>
      <c r="I99" s="184" t="str">
        <f>IF(ISNUMBER($B99+I97),G99+1,"")</f>
        <v/>
      </c>
      <c r="J99" s="195" t="str">
        <f>IF(ISNUMBER($B99+J97),H99-1,"")</f>
        <v/>
      </c>
      <c r="K99" s="184" t="str">
        <f>IF(ISNUMBER($B99+K97),I99+1,"")</f>
        <v/>
      </c>
      <c r="L99" s="195" t="str">
        <f>IF(ISNUMBER($B99+L97),J99-1,"")</f>
        <v/>
      </c>
      <c r="T99" s="339" t="str">
        <f t="array" ref="T99">IFERROR(SMALL(IF(Fixture!$F$7:$F$1141=chosenGroup,ROW(Fixture!$A$7:$A$1141),FALSE),ROW(A96)),"")</f>
        <v/>
      </c>
      <c r="V99" s="186" t="str">
        <f t="shared" si="82"/>
        <v/>
      </c>
      <c r="W99" s="187" t="str">
        <f t="shared" si="83"/>
        <v/>
      </c>
      <c r="X99" s="187" t="str">
        <f t="shared" si="74"/>
        <v/>
      </c>
      <c r="Y99" s="187" t="str">
        <f t="shared" si="75"/>
        <v/>
      </c>
      <c r="Z99" s="188" t="str">
        <f t="shared" si="76"/>
        <v/>
      </c>
      <c r="AB99" s="186" t="str">
        <f t="shared" si="84"/>
        <v/>
      </c>
      <c r="AC99" s="187" t="str">
        <f t="shared" si="85"/>
        <v/>
      </c>
      <c r="AD99" s="187" t="str">
        <f t="shared" si="106"/>
        <v/>
      </c>
      <c r="AE99" s="187" t="str">
        <f t="shared" si="77"/>
        <v/>
      </c>
      <c r="AF99" s="187" t="str">
        <f t="shared" si="78"/>
        <v/>
      </c>
      <c r="AG99" s="187" t="str">
        <f t="array" ref="AG99">IFERROR(INDEX($Y$4:$Y$1090, MATCH(AC99&amp;AE99&amp;AF99,$V$4:$V$1090&amp;$W$4:$W$1090&amp;$X$4:$X$1090,0),1),"")</f>
        <v/>
      </c>
      <c r="AH99" s="188" t="str">
        <f t="array" ref="AH99">IFERROR(INDEX($Z$4:$Z$1090, MATCH(AC99&amp;AE99&amp;AF99,$V$4:$V$1090&amp;$W$4:$W$1090&amp;$X$4:$X$1090,0),1),"")</f>
        <v/>
      </c>
      <c r="AJ99" s="186" t="str">
        <f t="shared" si="86"/>
        <v/>
      </c>
      <c r="AK99" s="187" t="str">
        <f t="array" ref="AK99">IFERROR(INDEX($AC$4:$AC$1137,SMALL($AB$4:$AB$1137,AJ99),1),"")</f>
        <v/>
      </c>
      <c r="AL99" s="187" t="str">
        <f t="array" ref="AL99">IFERROR(INDEX($AF$4:$AF$1137,SMALL($AB$4:$AB$1137,AJ99),1),"")</f>
        <v/>
      </c>
      <c r="AM99" s="187" t="str">
        <f t="array" ref="AM99">IFERROR(INDEX($AW$4:$AW$83,MATCH(AL99&amp;INDEX($AG$4:$AG$1137,SMALL($AB$4:$AB$1137,AJ99),1),$AU$4:$AU$83&amp;$AV$4:$AV$83,0),1),"")</f>
        <v/>
      </c>
      <c r="AN99" s="187" t="str">
        <f t="array" ref="AN99">IFERROR(INDEX($AW$4:$AW$83,MATCH(AL99&amp;INDEX($AH$4:$AH$1137,SMALL($AB$4:$AB$1137,AJ99),1),$AU$4:$AU$83&amp;$AV$4:$AV$83,0),1),"")</f>
        <v/>
      </c>
      <c r="AO99" s="187" t="str">
        <f>IF(AND(ISNUMBER(Fixture!H102),ISNUMBER(Fixture!J102)),"YES","")</f>
        <v/>
      </c>
      <c r="AP99" s="187" t="str">
        <f>IF(AO99="YES",IF(Fixture!H102&gt;Fixture!J102,HWin,IF(Fixture!H102=Fixture!J102,IF(Fixture!H102&gt;0,HDrawScore,HDraw),HLose)),"")</f>
        <v/>
      </c>
      <c r="AQ99" s="188" t="str">
        <f>IF(AO99="YES",IF(Fixture!H102&lt;Fixture!J102,AWin,IF(Fixture!H102=Fixture!J102,IF(Fixture!H102&gt;0,ADrawScore,ADraw),ALose)),"")</f>
        <v/>
      </c>
      <c r="AR99" s="187" t="str">
        <f>IF(AO99="YES",IF(Fixture!H102&gt;Fixture!J102,"W",IF(Fixture!H102=Fixture!J102,IF(Fixture!H102&gt;0,"D","D"),"L")),"")</f>
        <v/>
      </c>
      <c r="AS99" s="187" t="str">
        <f>IF(AO99="YES",IF(Fixture!H102&lt;Fixture!J102,"W",IF(Fixture!H102=Fixture!J102,IF(Fixture!H102&gt;0,"D","D"),"L")),"")</f>
        <v/>
      </c>
      <c r="BO99" s="21"/>
      <c r="BP99" s="161" t="str">
        <f>FixtureCalc!$BK$19</f>
        <v/>
      </c>
      <c r="BQ99" s="154"/>
      <c r="BR99" s="103"/>
      <c r="BS99" s="103"/>
      <c r="BT99" s="103"/>
      <c r="BU99" s="103"/>
      <c r="BV99" s="103"/>
      <c r="BW99" s="103"/>
      <c r="BX99" s="103"/>
      <c r="BY99" s="103"/>
      <c r="BZ99" s="103"/>
      <c r="CA99" s="103"/>
      <c r="CB99" s="103"/>
      <c r="CC99" s="103"/>
      <c r="CD99" s="103"/>
      <c r="CE99" s="155"/>
      <c r="CF99" s="161" t="str">
        <f>FixtureCalc!$BK$20</f>
        <v/>
      </c>
      <c r="CG99" s="150"/>
    </row>
    <row r="100" spans="2:85" x14ac:dyDescent="0.25">
      <c r="B100" s="187">
        <f t="shared" ref="B100:B107" si="109">IFERROR(IF(B99+1&gt;=$D$96,"",B99+1),"")</f>
        <v>2</v>
      </c>
      <c r="C100" s="184">
        <f t="shared" ref="C100:C107" si="110">IF(ISNUMBER(B100+C$97),1,"")</f>
        <v>1</v>
      </c>
      <c r="D100" s="195">
        <f t="shared" ref="D100:L107" si="111">IF(ISNUMBER($B100+D$97),MOD(D99-3,$D$96-1)+2,"")</f>
        <v>3</v>
      </c>
      <c r="E100" s="184">
        <f t="shared" si="111"/>
        <v>4</v>
      </c>
      <c r="F100" s="195">
        <f t="shared" si="111"/>
        <v>2</v>
      </c>
      <c r="G100" s="184" t="str">
        <f t="shared" si="111"/>
        <v/>
      </c>
      <c r="H100" s="195" t="str">
        <f t="shared" si="111"/>
        <v/>
      </c>
      <c r="I100" s="184" t="str">
        <f t="shared" si="111"/>
        <v/>
      </c>
      <c r="J100" s="195" t="str">
        <f t="shared" si="111"/>
        <v/>
      </c>
      <c r="K100" s="184" t="str">
        <f t="shared" si="111"/>
        <v/>
      </c>
      <c r="L100" s="195" t="str">
        <f t="shared" si="111"/>
        <v/>
      </c>
      <c r="T100" s="339" t="str">
        <f t="array" ref="T100">IFERROR(SMALL(IF(Fixture!$F$7:$F$1141=chosenGroup,ROW(Fixture!$A$7:$A$1141),FALSE),ROW(A97)),"")</f>
        <v/>
      </c>
      <c r="V100" s="186" t="str">
        <f t="shared" si="82"/>
        <v/>
      </c>
      <c r="W100" s="187" t="str">
        <f t="shared" si="83"/>
        <v/>
      </c>
      <c r="X100" s="187" t="str">
        <f t="shared" ref="X100:X131" si="112">IF(AND(ISNUMBER(V100),Y100&lt;=$Q$4,Z100&lt;=$Q$4),$B$3,"")</f>
        <v/>
      </c>
      <c r="Y100" s="187" t="str">
        <f t="shared" ref="Y100:Y131" si="113">IF(ISNUMBER(V100),INDEX($C$6:$L$32,MATCH($V100,$B$6:$B$32,0),MATCH("G"&amp;W100&amp;"-T1",$C$5:$L$5,0)),"")</f>
        <v/>
      </c>
      <c r="Z100" s="188" t="str">
        <f t="shared" ref="Z100:Z131" si="114">IF(ISNUMBER(V100),INDEX($C$6:$L$32,MATCH(V100,$B$6:$B$32,0),MATCH("G"&amp;W100&amp;"-T2",$C$5:$L$5,0)),"")</f>
        <v/>
      </c>
      <c r="AB100" s="186" t="str">
        <f t="shared" si="84"/>
        <v/>
      </c>
      <c r="AC100" s="187" t="str">
        <f t="shared" si="85"/>
        <v/>
      </c>
      <c r="AD100" s="187" t="str">
        <f t="shared" si="106"/>
        <v/>
      </c>
      <c r="AE100" s="187" t="str">
        <f t="shared" si="77"/>
        <v/>
      </c>
      <c r="AF100" s="187" t="str">
        <f t="shared" si="78"/>
        <v/>
      </c>
      <c r="AG100" s="187" t="str">
        <f t="array" ref="AG100">IFERROR(INDEX($Y$4:$Y$1090, MATCH(AC100&amp;AE100&amp;AF100,$V$4:$V$1090&amp;$W$4:$W$1090&amp;$X$4:$X$1090,0),1),"")</f>
        <v/>
      </c>
      <c r="AH100" s="188" t="str">
        <f t="array" ref="AH100">IFERROR(INDEX($Z$4:$Z$1090, MATCH(AC100&amp;AE100&amp;AF100,$V$4:$V$1090&amp;$W$4:$W$1090&amp;$X$4:$X$1090,0),1),"")</f>
        <v/>
      </c>
      <c r="AJ100" s="186" t="str">
        <f t="shared" si="86"/>
        <v/>
      </c>
      <c r="AK100" s="187" t="str">
        <f t="array" ref="AK100">IFERROR(INDEX($AC$4:$AC$1137,SMALL($AB$4:$AB$1137,AJ100),1),"")</f>
        <v/>
      </c>
      <c r="AL100" s="187" t="str">
        <f t="array" ref="AL100">IFERROR(INDEX($AF$4:$AF$1137,SMALL($AB$4:$AB$1137,AJ100),1),"")</f>
        <v/>
      </c>
      <c r="AM100" s="187" t="str">
        <f t="array" ref="AM100">IFERROR(INDEX($AW$4:$AW$83,MATCH(AL100&amp;INDEX($AG$4:$AG$1137,SMALL($AB$4:$AB$1137,AJ100),1),$AU$4:$AU$83&amp;$AV$4:$AV$83,0),1),"")</f>
        <v/>
      </c>
      <c r="AN100" s="187" t="str">
        <f t="array" ref="AN100">IFERROR(INDEX($AW$4:$AW$83,MATCH(AL100&amp;INDEX($AH$4:$AH$1137,SMALL($AB$4:$AB$1137,AJ100),1),$AU$4:$AU$83&amp;$AV$4:$AV$83,0),1),"")</f>
        <v/>
      </c>
      <c r="AO100" s="187" t="str">
        <f>IF(AND(ISNUMBER(Fixture!H103),ISNUMBER(Fixture!J103)),"YES","")</f>
        <v/>
      </c>
      <c r="AP100" s="187" t="str">
        <f>IF(AO100="YES",IF(Fixture!H103&gt;Fixture!J103,HWin,IF(Fixture!H103=Fixture!J103,IF(Fixture!H103&gt;0,HDrawScore,HDraw),HLose)),"")</f>
        <v/>
      </c>
      <c r="AQ100" s="188" t="str">
        <f>IF(AO100="YES",IF(Fixture!H103&lt;Fixture!J103,AWin,IF(Fixture!H103=Fixture!J103,IF(Fixture!H103&gt;0,ADrawScore,ADraw),ALose)),"")</f>
        <v/>
      </c>
      <c r="AR100" s="187" t="str">
        <f>IF(AO100="YES",IF(Fixture!H103&gt;Fixture!J103,"W",IF(Fixture!H103=Fixture!J103,IF(Fixture!H103&gt;0,"D","D"),"L")),"")</f>
        <v/>
      </c>
      <c r="AS100" s="187" t="str">
        <f>IF(AO100="YES",IF(Fixture!H103&lt;Fixture!J103,"W",IF(Fixture!H103=Fixture!J103,IF(Fixture!H103&gt;0,"D","D"),"L")),"")</f>
        <v/>
      </c>
      <c r="BO100" s="21"/>
      <c r="BP100" s="100"/>
      <c r="BQ100" s="103"/>
      <c r="BR100" s="103"/>
      <c r="BS100" s="161" t="str">
        <f>IF(AND(ISNUMBER(BQ99),ISNUMBER(BQ101)),IF(BQ99&gt;BQ101,BP99,BP101),IF(AND(LEN(BP99)=0,LEN(BP101)&gt;0),BP101,IF(AND((BP99)&gt;0,LEN(BP101)=0),BP99,"")))</f>
        <v/>
      </c>
      <c r="BT100" s="154"/>
      <c r="BU100" s="103"/>
      <c r="BV100" s="103"/>
      <c r="BW100" s="103"/>
      <c r="BX100" s="103"/>
      <c r="BY100" s="103"/>
      <c r="BZ100" s="103"/>
      <c r="CA100" s="103"/>
      <c r="CB100" s="156"/>
      <c r="CC100" s="161" t="str">
        <f>IF(AND(ISNUMBER(CE99),ISNUMBER(CE101)),IF(CE99&gt;CE101,CF99,CF101),IF(AND(LEN(CF99)=0,LEN(CF101)&gt;0),CF101,IF(AND((CF99)&gt;0,LEN(CF101)=0),CF99,"")))</f>
        <v/>
      </c>
      <c r="CD100" s="103"/>
      <c r="CE100" s="103"/>
      <c r="CF100" s="103"/>
      <c r="CG100" s="150"/>
    </row>
    <row r="101" spans="2:85" x14ac:dyDescent="0.25">
      <c r="B101" s="187">
        <f t="shared" si="109"/>
        <v>3</v>
      </c>
      <c r="C101" s="184">
        <f t="shared" si="110"/>
        <v>1</v>
      </c>
      <c r="D101" s="195">
        <f t="shared" si="111"/>
        <v>2</v>
      </c>
      <c r="E101" s="184">
        <f t="shared" si="111"/>
        <v>3</v>
      </c>
      <c r="F101" s="195">
        <f t="shared" si="111"/>
        <v>4</v>
      </c>
      <c r="G101" s="184" t="str">
        <f t="shared" si="111"/>
        <v/>
      </c>
      <c r="H101" s="195" t="str">
        <f t="shared" si="111"/>
        <v/>
      </c>
      <c r="I101" s="184" t="str">
        <f t="shared" si="111"/>
        <v/>
      </c>
      <c r="J101" s="195" t="str">
        <f t="shared" si="111"/>
        <v/>
      </c>
      <c r="K101" s="184" t="str">
        <f t="shared" si="111"/>
        <v/>
      </c>
      <c r="L101" s="195" t="str">
        <f t="shared" si="111"/>
        <v/>
      </c>
      <c r="T101" s="339" t="str">
        <f t="array" ref="T101">IFERROR(SMALL(IF(Fixture!$F$7:$F$1141=chosenGroup,ROW(Fixture!$A$7:$A$1141),FALSE),ROW(A98)),"")</f>
        <v/>
      </c>
      <c r="V101" s="186" t="str">
        <f t="shared" ref="V101:V132" si="115">IFERROR(IF(W100+1&lt;=O$4,V100,IF(V100+1&lt;=P$4,V100+1,"")),"")</f>
        <v/>
      </c>
      <c r="W101" s="187" t="str">
        <f t="shared" ref="W101:W132" si="116">IF(ISNUMBER(V101),IF(W100+1&lt;=O$4,W100+1,1),"")</f>
        <v/>
      </c>
      <c r="X101" s="187" t="str">
        <f t="shared" si="112"/>
        <v/>
      </c>
      <c r="Y101" s="187" t="str">
        <f t="shared" si="113"/>
        <v/>
      </c>
      <c r="Z101" s="188" t="str">
        <f t="shared" si="114"/>
        <v/>
      </c>
      <c r="AB101" s="186" t="str">
        <f t="shared" si="84"/>
        <v/>
      </c>
      <c r="AC101" s="187" t="str">
        <f t="shared" si="85"/>
        <v/>
      </c>
      <c r="AD101" s="187" t="str">
        <f t="shared" si="106"/>
        <v/>
      </c>
      <c r="AE101" s="187" t="str">
        <f t="shared" si="77"/>
        <v/>
      </c>
      <c r="AF101" s="187" t="str">
        <f t="shared" si="78"/>
        <v/>
      </c>
      <c r="AG101" s="187" t="str">
        <f t="array" ref="AG101">IFERROR(INDEX($Y$4:$Y$1090, MATCH(AC101&amp;AE101&amp;AF101,$V$4:$V$1090&amp;$W$4:$W$1090&amp;$X$4:$X$1090,0),1),"")</f>
        <v/>
      </c>
      <c r="AH101" s="188" t="str">
        <f t="array" ref="AH101">IFERROR(INDEX($Z$4:$Z$1090, MATCH(AC101&amp;AE101&amp;AF101,$V$4:$V$1090&amp;$W$4:$W$1090&amp;$X$4:$X$1090,0),1),"")</f>
        <v/>
      </c>
      <c r="AJ101" s="186" t="str">
        <f t="shared" si="86"/>
        <v/>
      </c>
      <c r="AK101" s="187" t="str">
        <f t="array" ref="AK101">IFERROR(INDEX($AC$4:$AC$1137,SMALL($AB$4:$AB$1137,AJ101),1),"")</f>
        <v/>
      </c>
      <c r="AL101" s="187" t="str">
        <f t="array" ref="AL101">IFERROR(INDEX($AF$4:$AF$1137,SMALL($AB$4:$AB$1137,AJ101),1),"")</f>
        <v/>
      </c>
      <c r="AM101" s="187" t="str">
        <f t="array" ref="AM101">IFERROR(INDEX($AW$4:$AW$83,MATCH(AL101&amp;INDEX($AG$4:$AG$1137,SMALL($AB$4:$AB$1137,AJ101),1),$AU$4:$AU$83&amp;$AV$4:$AV$83,0),1),"")</f>
        <v/>
      </c>
      <c r="AN101" s="187" t="str">
        <f t="array" ref="AN101">IFERROR(INDEX($AW$4:$AW$83,MATCH(AL101&amp;INDEX($AH$4:$AH$1137,SMALL($AB$4:$AB$1137,AJ101),1),$AU$4:$AU$83&amp;$AV$4:$AV$83,0),1),"")</f>
        <v/>
      </c>
      <c r="AO101" s="187" t="str">
        <f>IF(AND(ISNUMBER(Fixture!H104),ISNUMBER(Fixture!J104)),"YES","")</f>
        <v/>
      </c>
      <c r="AP101" s="187" t="str">
        <f>IF(AO101="YES",IF(Fixture!H104&gt;Fixture!J104,HWin,IF(Fixture!H104=Fixture!J104,IF(Fixture!H104&gt;0,HDrawScore,HDraw),HLose)),"")</f>
        <v/>
      </c>
      <c r="AQ101" s="188" t="str">
        <f>IF(AO101="YES",IF(Fixture!H104&lt;Fixture!J104,AWin,IF(Fixture!H104=Fixture!J104,IF(Fixture!H104&gt;0,ADrawScore,ADraw),ALose)),"")</f>
        <v/>
      </c>
      <c r="AR101" s="187" t="str">
        <f>IF(AO101="YES",IF(Fixture!H104&gt;Fixture!J104,"W",IF(Fixture!H104=Fixture!J104,IF(Fixture!H104&gt;0,"D","D"),"L")),"")</f>
        <v/>
      </c>
      <c r="AS101" s="187" t="str">
        <f>IF(AO101="YES",IF(Fixture!H104&lt;Fixture!J104,"W",IF(Fixture!H104=Fixture!J104,IF(Fixture!H104&gt;0,"D","D"),"L")),"")</f>
        <v/>
      </c>
      <c r="BO101" s="21"/>
      <c r="BP101" s="161" t="str">
        <f>FixtureCalc!$BK$21</f>
        <v/>
      </c>
      <c r="BQ101" s="154"/>
      <c r="BR101" s="103"/>
      <c r="BS101" s="103"/>
      <c r="BT101" s="103"/>
      <c r="BU101" s="103"/>
      <c r="BV101" s="103"/>
      <c r="BW101" s="103"/>
      <c r="BX101" s="103"/>
      <c r="BY101" s="103"/>
      <c r="BZ101" s="103"/>
      <c r="CA101" s="103"/>
      <c r="CB101" s="103"/>
      <c r="CC101" s="103"/>
      <c r="CD101" s="103"/>
      <c r="CE101" s="155"/>
      <c r="CF101" s="161" t="str">
        <f>FixtureCalc!$BK$22</f>
        <v/>
      </c>
      <c r="CG101" s="150"/>
    </row>
    <row r="102" spans="2:85" x14ac:dyDescent="0.25">
      <c r="B102" s="187" t="str">
        <f t="shared" si="109"/>
        <v/>
      </c>
      <c r="C102" s="184" t="str">
        <f t="shared" si="110"/>
        <v/>
      </c>
      <c r="D102" s="195" t="str">
        <f t="shared" si="111"/>
        <v/>
      </c>
      <c r="E102" s="184" t="str">
        <f t="shared" si="111"/>
        <v/>
      </c>
      <c r="F102" s="195" t="str">
        <f t="shared" si="111"/>
        <v/>
      </c>
      <c r="G102" s="184" t="str">
        <f t="shared" si="111"/>
        <v/>
      </c>
      <c r="H102" s="195" t="str">
        <f t="shared" si="111"/>
        <v/>
      </c>
      <c r="I102" s="184" t="str">
        <f t="shared" si="111"/>
        <v/>
      </c>
      <c r="J102" s="195" t="str">
        <f t="shared" si="111"/>
        <v/>
      </c>
      <c r="K102" s="184" t="str">
        <f t="shared" si="111"/>
        <v/>
      </c>
      <c r="L102" s="195" t="str">
        <f t="shared" si="111"/>
        <v/>
      </c>
      <c r="T102" s="339" t="str">
        <f t="array" ref="T102">IFERROR(SMALL(IF(Fixture!$F$7:$F$1141=chosenGroup,ROW(Fixture!$A$7:$A$1141),FALSE),ROW(A99)),"")</f>
        <v/>
      </c>
      <c r="V102" s="186" t="str">
        <f t="shared" si="115"/>
        <v/>
      </c>
      <c r="W102" s="187" t="str">
        <f t="shared" si="116"/>
        <v/>
      </c>
      <c r="X102" s="187" t="str">
        <f t="shared" si="112"/>
        <v/>
      </c>
      <c r="Y102" s="187" t="str">
        <f t="shared" si="113"/>
        <v/>
      </c>
      <c r="Z102" s="188" t="str">
        <f t="shared" si="114"/>
        <v/>
      </c>
      <c r="AB102" s="186" t="str">
        <f t="shared" si="84"/>
        <v/>
      </c>
      <c r="AC102" s="187" t="str">
        <f t="shared" si="85"/>
        <v/>
      </c>
      <c r="AD102" s="187" t="str">
        <f t="shared" si="106"/>
        <v/>
      </c>
      <c r="AE102" s="187" t="str">
        <f t="shared" si="77"/>
        <v/>
      </c>
      <c r="AF102" s="187" t="str">
        <f t="shared" si="78"/>
        <v/>
      </c>
      <c r="AG102" s="187" t="str">
        <f t="array" ref="AG102">IFERROR(INDEX($Y$4:$Y$1090, MATCH(AC102&amp;AE102&amp;AF102,$V$4:$V$1090&amp;$W$4:$W$1090&amp;$X$4:$X$1090,0),1),"")</f>
        <v/>
      </c>
      <c r="AH102" s="188" t="str">
        <f t="array" ref="AH102">IFERROR(INDEX($Z$4:$Z$1090, MATCH(AC102&amp;AE102&amp;AF102,$V$4:$V$1090&amp;$W$4:$W$1090&amp;$X$4:$X$1090,0),1),"")</f>
        <v/>
      </c>
      <c r="AJ102" s="186" t="str">
        <f t="shared" si="86"/>
        <v/>
      </c>
      <c r="AK102" s="187" t="str">
        <f t="array" ref="AK102">IFERROR(INDEX($AC$4:$AC$1137,SMALL($AB$4:$AB$1137,AJ102),1),"")</f>
        <v/>
      </c>
      <c r="AL102" s="187" t="str">
        <f t="array" ref="AL102">IFERROR(INDEX($AF$4:$AF$1137,SMALL($AB$4:$AB$1137,AJ102),1),"")</f>
        <v/>
      </c>
      <c r="AM102" s="187" t="str">
        <f t="array" ref="AM102">IFERROR(INDEX($AW$4:$AW$83,MATCH(AL102&amp;INDEX($AG$4:$AG$1137,SMALL($AB$4:$AB$1137,AJ102),1),$AU$4:$AU$83&amp;$AV$4:$AV$83,0),1),"")</f>
        <v/>
      </c>
      <c r="AN102" s="187" t="str">
        <f t="array" ref="AN102">IFERROR(INDEX($AW$4:$AW$83,MATCH(AL102&amp;INDEX($AH$4:$AH$1137,SMALL($AB$4:$AB$1137,AJ102),1),$AU$4:$AU$83&amp;$AV$4:$AV$83,0),1),"")</f>
        <v/>
      </c>
      <c r="AO102" s="187" t="str">
        <f>IF(AND(ISNUMBER(Fixture!H105),ISNUMBER(Fixture!J105)),"YES","")</f>
        <v/>
      </c>
      <c r="AP102" s="187" t="str">
        <f>IF(AO102="YES",IF(Fixture!H105&gt;Fixture!J105,HWin,IF(Fixture!H105=Fixture!J105,IF(Fixture!H105&gt;0,HDrawScore,HDraw),HLose)),"")</f>
        <v/>
      </c>
      <c r="AQ102" s="188" t="str">
        <f>IF(AO102="YES",IF(Fixture!H105&lt;Fixture!J105,AWin,IF(Fixture!H105=Fixture!J105,IF(Fixture!H105&gt;0,ADrawScore,ADraw),ALose)),"")</f>
        <v/>
      </c>
      <c r="AR102" s="187" t="str">
        <f>IF(AO102="YES",IF(Fixture!H105&gt;Fixture!J105,"W",IF(Fixture!H105=Fixture!J105,IF(Fixture!H105&gt;0,"D","D"),"L")),"")</f>
        <v/>
      </c>
      <c r="AS102" s="187" t="str">
        <f>IF(AO102="YES",IF(Fixture!H105&lt;Fixture!J105,"W",IF(Fixture!H105=Fixture!J105,IF(Fixture!H105&gt;0,"D","D"),"L")),"")</f>
        <v/>
      </c>
      <c r="BO102" s="21"/>
      <c r="BP102" s="103"/>
      <c r="BQ102" s="103"/>
      <c r="BR102" s="103"/>
      <c r="BS102" s="103"/>
      <c r="BT102" s="103"/>
      <c r="BU102" s="103"/>
      <c r="BV102" s="103"/>
      <c r="BW102" s="103"/>
      <c r="BX102" s="103"/>
      <c r="BY102" s="103"/>
      <c r="BZ102" s="103"/>
      <c r="CA102" s="103"/>
      <c r="CB102" s="103"/>
      <c r="CC102" s="103"/>
      <c r="CD102" s="103"/>
      <c r="CE102" s="103"/>
      <c r="CF102" s="103"/>
      <c r="CG102" s="150"/>
    </row>
    <row r="103" spans="2:85" x14ac:dyDescent="0.25">
      <c r="B103" s="187" t="str">
        <f t="shared" si="109"/>
        <v/>
      </c>
      <c r="C103" s="184" t="str">
        <f t="shared" si="110"/>
        <v/>
      </c>
      <c r="D103" s="195" t="str">
        <f t="shared" si="111"/>
        <v/>
      </c>
      <c r="E103" s="184" t="str">
        <f t="shared" si="111"/>
        <v/>
      </c>
      <c r="F103" s="195" t="str">
        <f t="shared" si="111"/>
        <v/>
      </c>
      <c r="G103" s="184" t="str">
        <f t="shared" si="111"/>
        <v/>
      </c>
      <c r="H103" s="195" t="str">
        <f t="shared" si="111"/>
        <v/>
      </c>
      <c r="I103" s="184" t="str">
        <f t="shared" si="111"/>
        <v/>
      </c>
      <c r="J103" s="195" t="str">
        <f t="shared" si="111"/>
        <v/>
      </c>
      <c r="K103" s="184" t="str">
        <f t="shared" si="111"/>
        <v/>
      </c>
      <c r="L103" s="195" t="str">
        <f t="shared" si="111"/>
        <v/>
      </c>
      <c r="T103" s="339" t="str">
        <f t="array" ref="T103">IFERROR(SMALL(IF(Fixture!$F$7:$F$1141=chosenGroup,ROW(Fixture!$A$7:$A$1141),FALSE),ROW(A100)),"")</f>
        <v/>
      </c>
      <c r="V103" s="186" t="str">
        <f t="shared" si="115"/>
        <v/>
      </c>
      <c r="W103" s="187" t="str">
        <f t="shared" si="116"/>
        <v/>
      </c>
      <c r="X103" s="187" t="str">
        <f t="shared" si="112"/>
        <v/>
      </c>
      <c r="Y103" s="187" t="str">
        <f t="shared" si="113"/>
        <v/>
      </c>
      <c r="Z103" s="188" t="str">
        <f t="shared" si="114"/>
        <v/>
      </c>
      <c r="AB103" s="186" t="str">
        <f t="shared" si="84"/>
        <v/>
      </c>
      <c r="AC103" s="187" t="str">
        <f t="shared" si="85"/>
        <v/>
      </c>
      <c r="AD103" s="187" t="str">
        <f t="shared" si="106"/>
        <v/>
      </c>
      <c r="AE103" s="187" t="str">
        <f t="shared" si="77"/>
        <v/>
      </c>
      <c r="AF103" s="187" t="str">
        <f t="shared" si="78"/>
        <v/>
      </c>
      <c r="AG103" s="187" t="str">
        <f t="array" ref="AG103">IFERROR(INDEX($Y$4:$Y$1090, MATCH(AC103&amp;AE103&amp;AF103,$V$4:$V$1090&amp;$W$4:$W$1090&amp;$X$4:$X$1090,0),1),"")</f>
        <v/>
      </c>
      <c r="AH103" s="188" t="str">
        <f t="array" ref="AH103">IFERROR(INDEX($Z$4:$Z$1090, MATCH(AC103&amp;AE103&amp;AF103,$V$4:$V$1090&amp;$W$4:$W$1090&amp;$X$4:$X$1090,0),1),"")</f>
        <v/>
      </c>
      <c r="AJ103" s="186" t="str">
        <f t="shared" si="86"/>
        <v/>
      </c>
      <c r="AK103" s="187" t="str">
        <f t="array" ref="AK103">IFERROR(INDEX($AC$4:$AC$1137,SMALL($AB$4:$AB$1137,AJ103),1),"")</f>
        <v/>
      </c>
      <c r="AL103" s="187" t="str">
        <f t="array" ref="AL103">IFERROR(INDEX($AF$4:$AF$1137,SMALL($AB$4:$AB$1137,AJ103),1),"")</f>
        <v/>
      </c>
      <c r="AM103" s="187" t="str">
        <f t="array" ref="AM103">IFERROR(INDEX($AW$4:$AW$83,MATCH(AL103&amp;INDEX($AG$4:$AG$1137,SMALL($AB$4:$AB$1137,AJ103),1),$AU$4:$AU$83&amp;$AV$4:$AV$83,0),1),"")</f>
        <v/>
      </c>
      <c r="AN103" s="187" t="str">
        <f t="array" ref="AN103">IFERROR(INDEX($AW$4:$AW$83,MATCH(AL103&amp;INDEX($AH$4:$AH$1137,SMALL($AB$4:$AB$1137,AJ103),1),$AU$4:$AU$83&amp;$AV$4:$AV$83,0),1),"")</f>
        <v/>
      </c>
      <c r="AO103" s="187" t="str">
        <f>IF(AND(ISNUMBER(Fixture!H106),ISNUMBER(Fixture!J106)),"YES","")</f>
        <v/>
      </c>
      <c r="AP103" s="187" t="str">
        <f>IF(AO103="YES",IF(Fixture!H106&gt;Fixture!J106,HWin,IF(Fixture!H106=Fixture!J106,IF(Fixture!H106&gt;0,HDrawScore,HDraw),HLose)),"")</f>
        <v/>
      </c>
      <c r="AQ103" s="188" t="str">
        <f>IF(AO103="YES",IF(Fixture!H106&lt;Fixture!J106,AWin,IF(Fixture!H106=Fixture!J106,IF(Fixture!H106&gt;0,ADrawScore,ADraw),ALose)),"")</f>
        <v/>
      </c>
      <c r="AR103" s="187" t="str">
        <f>IF(AO103="YES",IF(Fixture!H106&gt;Fixture!J106,"W",IF(Fixture!H106=Fixture!J106,IF(Fixture!H106&gt;0,"D","D"),"L")),"")</f>
        <v/>
      </c>
      <c r="AS103" s="187" t="str">
        <f>IF(AO103="YES",IF(Fixture!H106&lt;Fixture!J106,"W",IF(Fixture!H106=Fixture!J106,IF(Fixture!H106&gt;0,"D","D"),"L")),"")</f>
        <v/>
      </c>
      <c r="BO103" s="21"/>
      <c r="BP103" s="103"/>
      <c r="BQ103" s="103"/>
      <c r="BR103" s="103"/>
      <c r="BS103" s="103"/>
      <c r="BT103" s="103"/>
      <c r="BU103" s="103"/>
      <c r="BV103" s="103"/>
      <c r="BW103" s="103"/>
      <c r="BX103" s="103"/>
      <c r="BY103" s="103"/>
      <c r="BZ103" s="103"/>
      <c r="CA103" s="103"/>
      <c r="CB103" s="103"/>
      <c r="CC103" s="103"/>
      <c r="CD103" s="103"/>
      <c r="CE103" s="103"/>
      <c r="CF103" s="103"/>
      <c r="CG103" s="150"/>
    </row>
    <row r="104" spans="2:85" x14ac:dyDescent="0.25">
      <c r="B104" s="187" t="str">
        <f t="shared" si="109"/>
        <v/>
      </c>
      <c r="C104" s="184" t="str">
        <f t="shared" si="110"/>
        <v/>
      </c>
      <c r="D104" s="195" t="str">
        <f t="shared" si="111"/>
        <v/>
      </c>
      <c r="E104" s="184" t="str">
        <f t="shared" si="111"/>
        <v/>
      </c>
      <c r="F104" s="195" t="str">
        <f t="shared" si="111"/>
        <v/>
      </c>
      <c r="G104" s="184" t="str">
        <f t="shared" si="111"/>
        <v/>
      </c>
      <c r="H104" s="195" t="str">
        <f t="shared" si="111"/>
        <v/>
      </c>
      <c r="I104" s="184" t="str">
        <f t="shared" si="111"/>
        <v/>
      </c>
      <c r="J104" s="195" t="str">
        <f t="shared" si="111"/>
        <v/>
      </c>
      <c r="K104" s="184" t="str">
        <f t="shared" si="111"/>
        <v/>
      </c>
      <c r="L104" s="195" t="str">
        <f t="shared" si="111"/>
        <v/>
      </c>
      <c r="T104" s="339" t="str">
        <f t="array" ref="T104">IFERROR(SMALL(IF(Fixture!$F$7:$F$1141=chosenGroup,ROW(Fixture!$A$7:$A$1141),FALSE),ROW(A101)),"")</f>
        <v/>
      </c>
      <c r="V104" s="186" t="str">
        <f t="shared" si="115"/>
        <v/>
      </c>
      <c r="W104" s="187" t="str">
        <f t="shared" si="116"/>
        <v/>
      </c>
      <c r="X104" s="187" t="str">
        <f t="shared" si="112"/>
        <v/>
      </c>
      <c r="Y104" s="187" t="str">
        <f t="shared" si="113"/>
        <v/>
      </c>
      <c r="Z104" s="188" t="str">
        <f t="shared" si="114"/>
        <v/>
      </c>
      <c r="AB104" s="186" t="str">
        <f t="shared" si="84"/>
        <v/>
      </c>
      <c r="AC104" s="187" t="str">
        <f t="shared" si="85"/>
        <v/>
      </c>
      <c r="AD104" s="187" t="str">
        <f t="shared" si="106"/>
        <v/>
      </c>
      <c r="AE104" s="187" t="str">
        <f t="shared" si="77"/>
        <v/>
      </c>
      <c r="AF104" s="187" t="str">
        <f t="shared" si="78"/>
        <v/>
      </c>
      <c r="AG104" s="187" t="str">
        <f t="array" ref="AG104">IFERROR(INDEX($Y$4:$Y$1090, MATCH(AC104&amp;AE104&amp;AF104,$V$4:$V$1090&amp;$W$4:$W$1090&amp;$X$4:$X$1090,0),1),"")</f>
        <v/>
      </c>
      <c r="AH104" s="188" t="str">
        <f t="array" ref="AH104">IFERROR(INDEX($Z$4:$Z$1090, MATCH(AC104&amp;AE104&amp;AF104,$V$4:$V$1090&amp;$W$4:$W$1090&amp;$X$4:$X$1090,0),1),"")</f>
        <v/>
      </c>
      <c r="AJ104" s="186" t="str">
        <f t="shared" si="86"/>
        <v/>
      </c>
      <c r="AK104" s="187" t="str">
        <f t="array" ref="AK104">IFERROR(INDEX($AC$4:$AC$1137,SMALL($AB$4:$AB$1137,AJ104),1),"")</f>
        <v/>
      </c>
      <c r="AL104" s="187" t="str">
        <f t="array" ref="AL104">IFERROR(INDEX($AF$4:$AF$1137,SMALL($AB$4:$AB$1137,AJ104),1),"")</f>
        <v/>
      </c>
      <c r="AM104" s="187" t="str">
        <f t="array" ref="AM104">IFERROR(INDEX($AW$4:$AW$83,MATCH(AL104&amp;INDEX($AG$4:$AG$1137,SMALL($AB$4:$AB$1137,AJ104),1),$AU$4:$AU$83&amp;$AV$4:$AV$83,0),1),"")</f>
        <v/>
      </c>
      <c r="AN104" s="187" t="str">
        <f t="array" ref="AN104">IFERROR(INDEX($AW$4:$AW$83,MATCH(AL104&amp;INDEX($AH$4:$AH$1137,SMALL($AB$4:$AB$1137,AJ104),1),$AU$4:$AU$83&amp;$AV$4:$AV$83,0),1),"")</f>
        <v/>
      </c>
      <c r="AO104" s="187" t="str">
        <f>IF(AND(ISNUMBER(Fixture!H107),ISNUMBER(Fixture!J107)),"YES","")</f>
        <v/>
      </c>
      <c r="AP104" s="187" t="str">
        <f>IF(AO104="YES",IF(Fixture!H107&gt;Fixture!J107,HWin,IF(Fixture!H107=Fixture!J107,IF(Fixture!H107&gt;0,HDrawScore,HDraw),HLose)),"")</f>
        <v/>
      </c>
      <c r="AQ104" s="188" t="str">
        <f>IF(AO104="YES",IF(Fixture!H107&lt;Fixture!J107,AWin,IF(Fixture!H107=Fixture!J107,IF(Fixture!H107&gt;0,ADrawScore,ADraw),ALose)),"")</f>
        <v/>
      </c>
      <c r="AR104" s="187" t="str">
        <f>IF(AO104="YES",IF(Fixture!H107&gt;Fixture!J107,"W",IF(Fixture!H107=Fixture!J107,IF(Fixture!H107&gt;0,"D","D"),"L")),"")</f>
        <v/>
      </c>
      <c r="AS104" s="187" t="str">
        <f>IF(AO104="YES",IF(Fixture!H107&lt;Fixture!J107,"W",IF(Fixture!H107=Fixture!J107,IF(Fixture!H107&gt;0,"D","D"),"L")),"")</f>
        <v/>
      </c>
      <c r="BO104" s="21"/>
      <c r="BP104" s="103"/>
      <c r="BQ104" s="103"/>
      <c r="BR104" s="103"/>
      <c r="BS104" s="103"/>
      <c r="BT104" s="103"/>
      <c r="BU104" s="103"/>
      <c r="BV104" s="103"/>
      <c r="BW104" s="103"/>
      <c r="BX104" s="103"/>
      <c r="BY104" s="103"/>
      <c r="BZ104" s="103"/>
      <c r="CA104" s="103"/>
      <c r="CB104" s="103"/>
      <c r="CC104" s="103"/>
      <c r="CD104" s="103"/>
      <c r="CE104" s="103"/>
      <c r="CF104" s="103"/>
      <c r="CG104" s="150"/>
    </row>
    <row r="105" spans="2:85" x14ac:dyDescent="0.25">
      <c r="B105" s="187" t="str">
        <f t="shared" si="109"/>
        <v/>
      </c>
      <c r="C105" s="184" t="str">
        <f t="shared" si="110"/>
        <v/>
      </c>
      <c r="D105" s="195" t="str">
        <f t="shared" si="111"/>
        <v/>
      </c>
      <c r="E105" s="184" t="str">
        <f t="shared" si="111"/>
        <v/>
      </c>
      <c r="F105" s="195" t="str">
        <f t="shared" si="111"/>
        <v/>
      </c>
      <c r="G105" s="184" t="str">
        <f t="shared" si="111"/>
        <v/>
      </c>
      <c r="H105" s="195" t="str">
        <f t="shared" si="111"/>
        <v/>
      </c>
      <c r="I105" s="184" t="str">
        <f t="shared" si="111"/>
        <v/>
      </c>
      <c r="J105" s="195" t="str">
        <f t="shared" si="111"/>
        <v/>
      </c>
      <c r="K105" s="184" t="str">
        <f t="shared" si="111"/>
        <v/>
      </c>
      <c r="L105" s="195" t="str">
        <f t="shared" si="111"/>
        <v/>
      </c>
      <c r="T105" s="339" t="str">
        <f t="array" ref="T105">IFERROR(SMALL(IF(Fixture!$F$7:$F$1141=chosenGroup,ROW(Fixture!$A$7:$A$1141),FALSE),ROW(A102)),"")</f>
        <v/>
      </c>
      <c r="V105" s="186" t="str">
        <f t="shared" si="115"/>
        <v/>
      </c>
      <c r="W105" s="187" t="str">
        <f t="shared" si="116"/>
        <v/>
      </c>
      <c r="X105" s="187" t="str">
        <f t="shared" si="112"/>
        <v/>
      </c>
      <c r="Y105" s="187" t="str">
        <f t="shared" si="113"/>
        <v/>
      </c>
      <c r="Z105" s="188" t="str">
        <f t="shared" si="114"/>
        <v/>
      </c>
      <c r="AB105" s="186" t="str">
        <f t="shared" si="84"/>
        <v/>
      </c>
      <c r="AC105" s="187" t="str">
        <f t="shared" si="85"/>
        <v/>
      </c>
      <c r="AD105" s="187" t="str">
        <f t="shared" si="106"/>
        <v/>
      </c>
      <c r="AE105" s="187" t="str">
        <f t="shared" si="77"/>
        <v/>
      </c>
      <c r="AF105" s="187" t="str">
        <f t="shared" si="78"/>
        <v/>
      </c>
      <c r="AG105" s="187" t="str">
        <f t="array" ref="AG105">IFERROR(INDEX($Y$4:$Y$1090, MATCH(AC105&amp;AE105&amp;AF105,$V$4:$V$1090&amp;$W$4:$W$1090&amp;$X$4:$X$1090,0),1),"")</f>
        <v/>
      </c>
      <c r="AH105" s="188" t="str">
        <f t="array" ref="AH105">IFERROR(INDEX($Z$4:$Z$1090, MATCH(AC105&amp;AE105&amp;AF105,$V$4:$V$1090&amp;$W$4:$W$1090&amp;$X$4:$X$1090,0),1),"")</f>
        <v/>
      </c>
      <c r="AJ105" s="186" t="str">
        <f t="shared" si="86"/>
        <v/>
      </c>
      <c r="AK105" s="187" t="str">
        <f t="array" ref="AK105">IFERROR(INDEX($AC$4:$AC$1137,SMALL($AB$4:$AB$1137,AJ105),1),"")</f>
        <v/>
      </c>
      <c r="AL105" s="187" t="str">
        <f t="array" ref="AL105">IFERROR(INDEX($AF$4:$AF$1137,SMALL($AB$4:$AB$1137,AJ105),1),"")</f>
        <v/>
      </c>
      <c r="AM105" s="187" t="str">
        <f t="array" ref="AM105">IFERROR(INDEX($AW$4:$AW$83,MATCH(AL105&amp;INDEX($AG$4:$AG$1137,SMALL($AB$4:$AB$1137,AJ105),1),$AU$4:$AU$83&amp;$AV$4:$AV$83,0),1),"")</f>
        <v/>
      </c>
      <c r="AN105" s="187" t="str">
        <f t="array" ref="AN105">IFERROR(INDEX($AW$4:$AW$83,MATCH(AL105&amp;INDEX($AH$4:$AH$1137,SMALL($AB$4:$AB$1137,AJ105),1),$AU$4:$AU$83&amp;$AV$4:$AV$83,0),1),"")</f>
        <v/>
      </c>
      <c r="AO105" s="187" t="str">
        <f>IF(AND(ISNUMBER(Fixture!H108),ISNUMBER(Fixture!J108)),"YES","")</f>
        <v/>
      </c>
      <c r="AP105" s="187" t="str">
        <f>IF(AO105="YES",IF(Fixture!H108&gt;Fixture!J108,HWin,IF(Fixture!H108=Fixture!J108,IF(Fixture!H108&gt;0,HDrawScore,HDraw),HLose)),"")</f>
        <v/>
      </c>
      <c r="AQ105" s="188" t="str">
        <f>IF(AO105="YES",IF(Fixture!H108&lt;Fixture!J108,AWin,IF(Fixture!H108=Fixture!J108,IF(Fixture!H108&gt;0,ADrawScore,ADraw),ALose)),"")</f>
        <v/>
      </c>
      <c r="AR105" s="187" t="str">
        <f>IF(AO105="YES",IF(Fixture!H108&gt;Fixture!J108,"W",IF(Fixture!H108=Fixture!J108,IF(Fixture!H108&gt;0,"D","D"),"L")),"")</f>
        <v/>
      </c>
      <c r="AS105" s="187" t="str">
        <f>IF(AO105="YES",IF(Fixture!H108&lt;Fixture!J108,"W",IF(Fixture!H108=Fixture!J108,IF(Fixture!H108&gt;0,"D","D"),"L")),"")</f>
        <v/>
      </c>
      <c r="BO105" s="21"/>
      <c r="BP105" s="103"/>
      <c r="BQ105" s="103"/>
      <c r="BR105" s="103"/>
      <c r="BS105" s="103" t="s">
        <v>89</v>
      </c>
      <c r="BT105" s="103"/>
      <c r="BU105" s="103"/>
      <c r="BV105" s="161" t="str">
        <f>IF(AND(ISNUMBER(BW90),ISNUMBER(BY90)),IF(BW90&gt;BY90,BZ90,BV90),"")</f>
        <v/>
      </c>
      <c r="BW105" s="154"/>
      <c r="BX105" s="100"/>
      <c r="BY105" s="155"/>
      <c r="BZ105" s="161" t="str">
        <f>IF(AND(ISNUMBER(BW98),ISNUMBER(BY98)),IF(BW98&gt;BY98,BZ98,BV98),"")</f>
        <v/>
      </c>
      <c r="CA105" s="103"/>
      <c r="CB105" s="103"/>
      <c r="CC105" s="103"/>
      <c r="CD105" s="103"/>
      <c r="CE105" s="103"/>
      <c r="CF105" s="103"/>
      <c r="CG105" s="150"/>
    </row>
    <row r="106" spans="2:85" x14ac:dyDescent="0.25">
      <c r="B106" s="187" t="str">
        <f t="shared" si="109"/>
        <v/>
      </c>
      <c r="C106" s="184" t="str">
        <f t="shared" si="110"/>
        <v/>
      </c>
      <c r="D106" s="195" t="str">
        <f t="shared" si="111"/>
        <v/>
      </c>
      <c r="E106" s="184" t="str">
        <f t="shared" si="111"/>
        <v/>
      </c>
      <c r="F106" s="195" t="str">
        <f t="shared" si="111"/>
        <v/>
      </c>
      <c r="G106" s="184" t="str">
        <f t="shared" si="111"/>
        <v/>
      </c>
      <c r="H106" s="195" t="str">
        <f t="shared" si="111"/>
        <v/>
      </c>
      <c r="I106" s="184" t="str">
        <f t="shared" si="111"/>
        <v/>
      </c>
      <c r="J106" s="195" t="str">
        <f t="shared" si="111"/>
        <v/>
      </c>
      <c r="K106" s="184" t="str">
        <f t="shared" si="111"/>
        <v/>
      </c>
      <c r="L106" s="195" t="str">
        <f t="shared" si="111"/>
        <v/>
      </c>
      <c r="T106" s="339" t="str">
        <f t="array" ref="T106">IFERROR(SMALL(IF(Fixture!$F$7:$F$1141=chosenGroup,ROW(Fixture!$A$7:$A$1141),FALSE),ROW(A103)),"")</f>
        <v/>
      </c>
      <c r="V106" s="186" t="str">
        <f t="shared" si="115"/>
        <v/>
      </c>
      <c r="W106" s="187" t="str">
        <f t="shared" si="116"/>
        <v/>
      </c>
      <c r="X106" s="187" t="str">
        <f t="shared" si="112"/>
        <v/>
      </c>
      <c r="Y106" s="187" t="str">
        <f t="shared" si="113"/>
        <v/>
      </c>
      <c r="Z106" s="188" t="str">
        <f t="shared" si="114"/>
        <v/>
      </c>
      <c r="AB106" s="186" t="str">
        <f t="shared" si="84"/>
        <v/>
      </c>
      <c r="AC106" s="187" t="str">
        <f t="shared" si="85"/>
        <v/>
      </c>
      <c r="AD106" s="187" t="str">
        <f t="shared" si="106"/>
        <v/>
      </c>
      <c r="AE106" s="187" t="str">
        <f t="shared" si="77"/>
        <v/>
      </c>
      <c r="AF106" s="187" t="str">
        <f t="shared" si="78"/>
        <v/>
      </c>
      <c r="AG106" s="187" t="str">
        <f t="array" ref="AG106">IFERROR(INDEX($Y$4:$Y$1090, MATCH(AC106&amp;AE106&amp;AF106,$V$4:$V$1090&amp;$W$4:$W$1090&amp;$X$4:$X$1090,0),1),"")</f>
        <v/>
      </c>
      <c r="AH106" s="188" t="str">
        <f t="array" ref="AH106">IFERROR(INDEX($Z$4:$Z$1090, MATCH(AC106&amp;AE106&amp;AF106,$V$4:$V$1090&amp;$W$4:$W$1090&amp;$X$4:$X$1090,0),1),"")</f>
        <v/>
      </c>
      <c r="AJ106" s="186" t="str">
        <f t="shared" si="86"/>
        <v/>
      </c>
      <c r="AK106" s="187" t="str">
        <f t="array" ref="AK106">IFERROR(INDEX($AC$4:$AC$1137,SMALL($AB$4:$AB$1137,AJ106),1),"")</f>
        <v/>
      </c>
      <c r="AL106" s="187" t="str">
        <f t="array" ref="AL106">IFERROR(INDEX($AF$4:$AF$1137,SMALL($AB$4:$AB$1137,AJ106),1),"")</f>
        <v/>
      </c>
      <c r="AM106" s="187" t="str">
        <f t="array" ref="AM106">IFERROR(INDEX($AW$4:$AW$83,MATCH(AL106&amp;INDEX($AG$4:$AG$1137,SMALL($AB$4:$AB$1137,AJ106),1),$AU$4:$AU$83&amp;$AV$4:$AV$83,0),1),"")</f>
        <v/>
      </c>
      <c r="AN106" s="187" t="str">
        <f t="array" ref="AN106">IFERROR(INDEX($AW$4:$AW$83,MATCH(AL106&amp;INDEX($AH$4:$AH$1137,SMALL($AB$4:$AB$1137,AJ106),1),$AU$4:$AU$83&amp;$AV$4:$AV$83,0),1),"")</f>
        <v/>
      </c>
      <c r="AO106" s="187" t="str">
        <f>IF(AND(ISNUMBER(Fixture!H109),ISNUMBER(Fixture!J109)),"YES","")</f>
        <v/>
      </c>
      <c r="AP106" s="187" t="str">
        <f>IF(AO106="YES",IF(Fixture!H109&gt;Fixture!J109,HWin,IF(Fixture!H109=Fixture!J109,IF(Fixture!H109&gt;0,HDrawScore,HDraw),HLose)),"")</f>
        <v/>
      </c>
      <c r="AQ106" s="188" t="str">
        <f>IF(AO106="YES",IF(Fixture!H109&lt;Fixture!J109,AWin,IF(Fixture!H109=Fixture!J109,IF(Fixture!H109&gt;0,ADrawScore,ADraw),ALose)),"")</f>
        <v/>
      </c>
      <c r="AR106" s="187" t="str">
        <f>IF(AO106="YES",IF(Fixture!H109&gt;Fixture!J109,"W",IF(Fixture!H109=Fixture!J109,IF(Fixture!H109&gt;0,"D","D"),"L")),"")</f>
        <v/>
      </c>
      <c r="AS106" s="187" t="str">
        <f>IF(AO106="YES",IF(Fixture!H109&lt;Fixture!J109,"W",IF(Fixture!H109=Fixture!J109,IF(Fixture!H109&gt;0,"D","D"),"L")),"")</f>
        <v/>
      </c>
      <c r="BO106" s="21"/>
      <c r="BP106" s="103"/>
      <c r="BQ106" s="103"/>
      <c r="BR106" s="103"/>
      <c r="BS106" s="103"/>
      <c r="BT106" s="103"/>
      <c r="BU106" s="103"/>
      <c r="BV106" s="103"/>
      <c r="BW106" s="103"/>
      <c r="BX106" s="103"/>
      <c r="BY106" s="103"/>
      <c r="BZ106" s="103"/>
      <c r="CA106" s="103"/>
      <c r="CB106" s="103"/>
      <c r="CC106" s="103"/>
      <c r="CD106" s="103"/>
      <c r="CE106" s="103"/>
      <c r="CF106" s="103"/>
      <c r="CG106" s="150"/>
    </row>
    <row r="107" spans="2:85" x14ac:dyDescent="0.25">
      <c r="B107" s="187" t="str">
        <f t="shared" si="109"/>
        <v/>
      </c>
      <c r="C107" s="184" t="str">
        <f t="shared" si="110"/>
        <v/>
      </c>
      <c r="D107" s="195" t="str">
        <f t="shared" si="111"/>
        <v/>
      </c>
      <c r="E107" s="184" t="str">
        <f t="shared" si="111"/>
        <v/>
      </c>
      <c r="F107" s="195" t="str">
        <f t="shared" si="111"/>
        <v/>
      </c>
      <c r="G107" s="184" t="str">
        <f t="shared" si="111"/>
        <v/>
      </c>
      <c r="H107" s="195" t="str">
        <f t="shared" si="111"/>
        <v/>
      </c>
      <c r="I107" s="184" t="str">
        <f t="shared" si="111"/>
        <v/>
      </c>
      <c r="J107" s="195" t="str">
        <f t="shared" si="111"/>
        <v/>
      </c>
      <c r="K107" s="184" t="str">
        <f t="shared" si="111"/>
        <v/>
      </c>
      <c r="L107" s="195" t="str">
        <f t="shared" si="111"/>
        <v/>
      </c>
      <c r="T107" s="339" t="str">
        <f t="array" ref="T107">IFERROR(SMALL(IF(Fixture!$F$7:$F$1141=chosenGroup,ROW(Fixture!$A$7:$A$1141),FALSE),ROW(A104)),"")</f>
        <v/>
      </c>
      <c r="V107" s="186" t="str">
        <f t="shared" si="115"/>
        <v/>
      </c>
      <c r="W107" s="187" t="str">
        <f t="shared" si="116"/>
        <v/>
      </c>
      <c r="X107" s="187" t="str">
        <f t="shared" si="112"/>
        <v/>
      </c>
      <c r="Y107" s="187" t="str">
        <f t="shared" si="113"/>
        <v/>
      </c>
      <c r="Z107" s="188" t="str">
        <f t="shared" si="114"/>
        <v/>
      </c>
      <c r="AB107" s="186" t="str">
        <f t="shared" si="84"/>
        <v/>
      </c>
      <c r="AC107" s="187" t="str">
        <f t="shared" si="85"/>
        <v/>
      </c>
      <c r="AD107" s="187" t="str">
        <f t="shared" si="106"/>
        <v/>
      </c>
      <c r="AE107" s="187" t="str">
        <f t="shared" si="77"/>
        <v/>
      </c>
      <c r="AF107" s="187" t="str">
        <f t="shared" si="78"/>
        <v/>
      </c>
      <c r="AG107" s="187" t="str">
        <f t="array" ref="AG107">IFERROR(INDEX($Y$4:$Y$1090, MATCH(AC107&amp;AE107&amp;AF107,$V$4:$V$1090&amp;$W$4:$W$1090&amp;$X$4:$X$1090,0),1),"")</f>
        <v/>
      </c>
      <c r="AH107" s="188" t="str">
        <f t="array" ref="AH107">IFERROR(INDEX($Z$4:$Z$1090, MATCH(AC107&amp;AE107&amp;AF107,$V$4:$V$1090&amp;$W$4:$W$1090&amp;$X$4:$X$1090,0),1),"")</f>
        <v/>
      </c>
      <c r="AJ107" s="186" t="str">
        <f t="shared" si="86"/>
        <v/>
      </c>
      <c r="AK107" s="187" t="str">
        <f t="array" ref="AK107">IFERROR(INDEX($AC$4:$AC$1137,SMALL($AB$4:$AB$1137,AJ107),1),"")</f>
        <v/>
      </c>
      <c r="AL107" s="187" t="str">
        <f t="array" ref="AL107">IFERROR(INDEX($AF$4:$AF$1137,SMALL($AB$4:$AB$1137,AJ107),1),"")</f>
        <v/>
      </c>
      <c r="AM107" s="187" t="str">
        <f t="array" ref="AM107">IFERROR(INDEX($AW$4:$AW$83,MATCH(AL107&amp;INDEX($AG$4:$AG$1137,SMALL($AB$4:$AB$1137,AJ107),1),$AU$4:$AU$83&amp;$AV$4:$AV$83,0),1),"")</f>
        <v/>
      </c>
      <c r="AN107" s="187" t="str">
        <f t="array" ref="AN107">IFERROR(INDEX($AW$4:$AW$83,MATCH(AL107&amp;INDEX($AH$4:$AH$1137,SMALL($AB$4:$AB$1137,AJ107),1),$AU$4:$AU$83&amp;$AV$4:$AV$83,0),1),"")</f>
        <v/>
      </c>
      <c r="AO107" s="187" t="str">
        <f>IF(AND(ISNUMBER(Fixture!H110),ISNUMBER(Fixture!J110)),"YES","")</f>
        <v/>
      </c>
      <c r="AP107" s="187" t="str">
        <f>IF(AO107="YES",IF(Fixture!H110&gt;Fixture!J110,HWin,IF(Fixture!H110=Fixture!J110,IF(Fixture!H110&gt;0,HDrawScore,HDraw),HLose)),"")</f>
        <v/>
      </c>
      <c r="AQ107" s="188" t="str">
        <f>IF(AO107="YES",IF(Fixture!H110&lt;Fixture!J110,AWin,IF(Fixture!H110=Fixture!J110,IF(Fixture!H110&gt;0,ADrawScore,ADraw),ALose)),"")</f>
        <v/>
      </c>
      <c r="AR107" s="187" t="str">
        <f>IF(AO107="YES",IF(Fixture!H110&gt;Fixture!J110,"W",IF(Fixture!H110=Fixture!J110,IF(Fixture!H110&gt;0,"D","D"),"L")),"")</f>
        <v/>
      </c>
      <c r="AS107" s="187" t="str">
        <f>IF(AO107="YES",IF(Fixture!H110&lt;Fixture!J110,"W",IF(Fixture!H110=Fixture!J110,IF(Fixture!H110&gt;0,"D","D"),"L")),"")</f>
        <v/>
      </c>
      <c r="BO107" s="21"/>
      <c r="BP107" s="103"/>
      <c r="BQ107" s="103"/>
      <c r="BR107" s="103"/>
      <c r="BS107" s="103" t="s">
        <v>88</v>
      </c>
      <c r="BT107" s="103"/>
      <c r="BU107" s="103"/>
      <c r="BV107" s="161" t="str">
        <f>IF(AND(ISNUMBER(BW90),ISNUMBER(BY90)),IF(BW90&gt;BY90,BV90,BZ90),"")</f>
        <v/>
      </c>
      <c r="BW107" s="154"/>
      <c r="BX107" s="100" t="s">
        <v>9</v>
      </c>
      <c r="BY107" s="155"/>
      <c r="BZ107" s="161" t="str">
        <f>IF(AND(ISNUMBER(BW98),ISNUMBER(BY98)),IF(BW98&gt;BY98,BV98,BZ98),"")</f>
        <v/>
      </c>
      <c r="CA107" s="103"/>
      <c r="CB107" s="103"/>
      <c r="CC107" s="103"/>
      <c r="CD107" s="103"/>
      <c r="CE107" s="103"/>
      <c r="CF107" s="103"/>
      <c r="CG107" s="150"/>
    </row>
    <row r="108" spans="2:85" x14ac:dyDescent="0.25">
      <c r="B108" s="187">
        <f>IF(ISNUMBER(B99),MAX(B99:B107)+1,"")</f>
        <v>4</v>
      </c>
      <c r="C108" s="184">
        <f t="shared" ref="C108:C116" si="117">IF(ISNUMBER(D99),D99,"")</f>
        <v>4</v>
      </c>
      <c r="D108" s="195">
        <f t="shared" ref="D108:D116" si="118">IF(ISNUMBER(C99),C99,"")</f>
        <v>1</v>
      </c>
      <c r="E108" s="184">
        <f t="shared" ref="E108:E116" si="119">IF(ISNUMBER(F99),F99,"")</f>
        <v>3</v>
      </c>
      <c r="F108" s="195">
        <f t="shared" ref="F108:F116" si="120">IF(ISNUMBER(E99),E99,"")</f>
        <v>2</v>
      </c>
      <c r="G108" s="184" t="str">
        <f t="shared" ref="G108:G116" si="121">IF(ISNUMBER(H99),H99,"")</f>
        <v/>
      </c>
      <c r="H108" s="195" t="str">
        <f t="shared" ref="H108:H116" si="122">IF(ISNUMBER(G99),G99,"")</f>
        <v/>
      </c>
      <c r="I108" s="184" t="str">
        <f t="shared" ref="I108:I116" si="123">IF(ISNUMBER(J99),J99,"")</f>
        <v/>
      </c>
      <c r="J108" s="195" t="str">
        <f t="shared" ref="J108:J116" si="124">IF(ISNUMBER(I99),I99,"")</f>
        <v/>
      </c>
      <c r="K108" s="184" t="str">
        <f t="shared" ref="K108:K116" si="125">IF(ISNUMBER(L99),L99,"")</f>
        <v/>
      </c>
      <c r="L108" s="195" t="str">
        <f t="shared" ref="L108:L116" si="126">IF(ISNUMBER(K99),K99,"")</f>
        <v/>
      </c>
      <c r="T108" s="339" t="str">
        <f t="array" ref="T108">IFERROR(SMALL(IF(Fixture!$F$7:$F$1141=chosenGroup,ROW(Fixture!$A$7:$A$1141),FALSE),ROW(A105)),"")</f>
        <v/>
      </c>
      <c r="V108" s="186" t="str">
        <f t="shared" si="115"/>
        <v/>
      </c>
      <c r="W108" s="187" t="str">
        <f t="shared" si="116"/>
        <v/>
      </c>
      <c r="X108" s="187" t="str">
        <f t="shared" si="112"/>
        <v/>
      </c>
      <c r="Y108" s="187" t="str">
        <f t="shared" si="113"/>
        <v/>
      </c>
      <c r="Z108" s="188" t="str">
        <f t="shared" si="114"/>
        <v/>
      </c>
      <c r="AB108" s="186" t="str">
        <f t="shared" si="84"/>
        <v/>
      </c>
      <c r="AC108" s="187" t="str">
        <f t="shared" si="85"/>
        <v/>
      </c>
      <c r="AD108" s="187" t="str">
        <f t="shared" si="106"/>
        <v/>
      </c>
      <c r="AE108" s="187" t="str">
        <f t="shared" si="77"/>
        <v/>
      </c>
      <c r="AF108" s="187" t="str">
        <f t="shared" si="78"/>
        <v/>
      </c>
      <c r="AG108" s="187" t="str">
        <f t="array" ref="AG108">IFERROR(INDEX($Y$4:$Y$1090, MATCH(AC108&amp;AE108&amp;AF108,$V$4:$V$1090&amp;$W$4:$W$1090&amp;$X$4:$X$1090,0),1),"")</f>
        <v/>
      </c>
      <c r="AH108" s="188" t="str">
        <f t="array" ref="AH108">IFERROR(INDEX($Z$4:$Z$1090, MATCH(AC108&amp;AE108&amp;AF108,$V$4:$V$1090&amp;$W$4:$W$1090&amp;$X$4:$X$1090,0),1),"")</f>
        <v/>
      </c>
      <c r="AJ108" s="186" t="str">
        <f t="shared" si="86"/>
        <v/>
      </c>
      <c r="AK108" s="187" t="str">
        <f t="array" ref="AK108">IFERROR(INDEX($AC$4:$AC$1137,SMALL($AB$4:$AB$1137,AJ108),1),"")</f>
        <v/>
      </c>
      <c r="AL108" s="187" t="str">
        <f t="array" ref="AL108">IFERROR(INDEX($AF$4:$AF$1137,SMALL($AB$4:$AB$1137,AJ108),1),"")</f>
        <v/>
      </c>
      <c r="AM108" s="187" t="str">
        <f t="array" ref="AM108">IFERROR(INDEX($AW$4:$AW$83,MATCH(AL108&amp;INDEX($AG$4:$AG$1137,SMALL($AB$4:$AB$1137,AJ108),1),$AU$4:$AU$83&amp;$AV$4:$AV$83,0),1),"")</f>
        <v/>
      </c>
      <c r="AN108" s="187" t="str">
        <f t="array" ref="AN108">IFERROR(INDEX($AW$4:$AW$83,MATCH(AL108&amp;INDEX($AH$4:$AH$1137,SMALL($AB$4:$AB$1137,AJ108),1),$AU$4:$AU$83&amp;$AV$4:$AV$83,0),1),"")</f>
        <v/>
      </c>
      <c r="AO108" s="187" t="str">
        <f>IF(AND(ISNUMBER(Fixture!H111),ISNUMBER(Fixture!J111)),"YES","")</f>
        <v/>
      </c>
      <c r="AP108" s="187" t="str">
        <f>IF(AO108="YES",IF(Fixture!H111&gt;Fixture!J111,HWin,IF(Fixture!H111=Fixture!J111,IF(Fixture!H111&gt;0,HDrawScore,HDraw),HLose)),"")</f>
        <v/>
      </c>
      <c r="AQ108" s="188" t="str">
        <f>IF(AO108="YES",IF(Fixture!H111&lt;Fixture!J111,AWin,IF(Fixture!H111=Fixture!J111,IF(Fixture!H111&gt;0,ADrawScore,ADraw),ALose)),"")</f>
        <v/>
      </c>
      <c r="AR108" s="187" t="str">
        <f>IF(AO108="YES",IF(Fixture!H111&gt;Fixture!J111,"W",IF(Fixture!H111=Fixture!J111,IF(Fixture!H111&gt;0,"D","D"),"L")),"")</f>
        <v/>
      </c>
      <c r="AS108" s="187" t="str">
        <f>IF(AO108="YES",IF(Fixture!H111&lt;Fixture!J111,"W",IF(Fixture!H111=Fixture!J111,IF(Fixture!H111&gt;0,"D","D"),"L")),"")</f>
        <v/>
      </c>
      <c r="BO108" s="21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150"/>
    </row>
    <row r="109" spans="2:85" x14ac:dyDescent="0.25">
      <c r="B109" s="187">
        <f t="shared" ref="B109:B116" si="127">IF(ISNUMBER(B100),B108+1,"")</f>
        <v>5</v>
      </c>
      <c r="C109" s="184">
        <f t="shared" si="117"/>
        <v>3</v>
      </c>
      <c r="D109" s="195">
        <f t="shared" si="118"/>
        <v>1</v>
      </c>
      <c r="E109" s="184">
        <f t="shared" si="119"/>
        <v>2</v>
      </c>
      <c r="F109" s="195">
        <f t="shared" si="120"/>
        <v>4</v>
      </c>
      <c r="G109" s="184" t="str">
        <f t="shared" si="121"/>
        <v/>
      </c>
      <c r="H109" s="195" t="str">
        <f t="shared" si="122"/>
        <v/>
      </c>
      <c r="I109" s="184" t="str">
        <f t="shared" si="123"/>
        <v/>
      </c>
      <c r="J109" s="195" t="str">
        <f t="shared" si="124"/>
        <v/>
      </c>
      <c r="K109" s="184" t="str">
        <f t="shared" si="125"/>
        <v/>
      </c>
      <c r="L109" s="195" t="str">
        <f t="shared" si="126"/>
        <v/>
      </c>
      <c r="T109" s="339" t="str">
        <f t="array" ref="T109">IFERROR(SMALL(IF(Fixture!$F$7:$F$1141=chosenGroup,ROW(Fixture!$A$7:$A$1141),FALSE),ROW(A106)),"")</f>
        <v/>
      </c>
      <c r="V109" s="186" t="str">
        <f t="shared" si="115"/>
        <v/>
      </c>
      <c r="W109" s="187" t="str">
        <f t="shared" si="116"/>
        <v/>
      </c>
      <c r="X109" s="187" t="str">
        <f t="shared" si="112"/>
        <v/>
      </c>
      <c r="Y109" s="187" t="str">
        <f t="shared" si="113"/>
        <v/>
      </c>
      <c r="Z109" s="188" t="str">
        <f t="shared" si="114"/>
        <v/>
      </c>
      <c r="AB109" s="186" t="str">
        <f t="shared" si="84"/>
        <v/>
      </c>
      <c r="AC109" s="187" t="str">
        <f t="shared" si="85"/>
        <v/>
      </c>
      <c r="AD109" s="187" t="str">
        <f t="shared" si="106"/>
        <v/>
      </c>
      <c r="AE109" s="187" t="str">
        <f t="shared" si="77"/>
        <v/>
      </c>
      <c r="AF109" s="187" t="str">
        <f t="shared" si="78"/>
        <v/>
      </c>
      <c r="AG109" s="187" t="str">
        <f t="array" ref="AG109">IFERROR(INDEX($Y$4:$Y$1090, MATCH(AC109&amp;AE109&amp;AF109,$V$4:$V$1090&amp;$W$4:$W$1090&amp;$X$4:$X$1090,0),1),"")</f>
        <v/>
      </c>
      <c r="AH109" s="188" t="str">
        <f t="array" ref="AH109">IFERROR(INDEX($Z$4:$Z$1090, MATCH(AC109&amp;AE109&amp;AF109,$V$4:$V$1090&amp;$W$4:$W$1090&amp;$X$4:$X$1090,0),1),"")</f>
        <v/>
      </c>
      <c r="AJ109" s="186" t="str">
        <f t="shared" si="86"/>
        <v/>
      </c>
      <c r="AK109" s="187" t="str">
        <f t="array" ref="AK109">IFERROR(INDEX($AC$4:$AC$1137,SMALL($AB$4:$AB$1137,AJ109),1),"")</f>
        <v/>
      </c>
      <c r="AL109" s="187" t="str">
        <f t="array" ref="AL109">IFERROR(INDEX($AF$4:$AF$1137,SMALL($AB$4:$AB$1137,AJ109),1),"")</f>
        <v/>
      </c>
      <c r="AM109" s="187" t="str">
        <f t="array" ref="AM109">IFERROR(INDEX($AW$4:$AW$83,MATCH(AL109&amp;INDEX($AG$4:$AG$1137,SMALL($AB$4:$AB$1137,AJ109),1),$AU$4:$AU$83&amp;$AV$4:$AV$83,0),1),"")</f>
        <v/>
      </c>
      <c r="AN109" s="187" t="str">
        <f t="array" ref="AN109">IFERROR(INDEX($AW$4:$AW$83,MATCH(AL109&amp;INDEX($AH$4:$AH$1137,SMALL($AB$4:$AB$1137,AJ109),1),$AU$4:$AU$83&amp;$AV$4:$AV$83,0),1),"")</f>
        <v/>
      </c>
      <c r="AO109" s="187" t="str">
        <f>IF(AND(ISNUMBER(Fixture!H112),ISNUMBER(Fixture!J112)),"YES","")</f>
        <v/>
      </c>
      <c r="AP109" s="187" t="str">
        <f>IF(AO109="YES",IF(Fixture!H112&gt;Fixture!J112,HWin,IF(Fixture!H112=Fixture!J112,IF(Fixture!H112&gt;0,HDrawScore,HDraw),HLose)),"")</f>
        <v/>
      </c>
      <c r="AQ109" s="188" t="str">
        <f>IF(AO109="YES",IF(Fixture!H112&lt;Fixture!J112,AWin,IF(Fixture!H112=Fixture!J112,IF(Fixture!H112&gt;0,ADrawScore,ADraw),ALose)),"")</f>
        <v/>
      </c>
      <c r="AR109" s="187" t="str">
        <f>IF(AO109="YES",IF(Fixture!H112&gt;Fixture!J112,"W",IF(Fixture!H112=Fixture!J112,IF(Fixture!H112&gt;0,"D","D"),"L")),"")</f>
        <v/>
      </c>
      <c r="AS109" s="187" t="str">
        <f>IF(AO109="YES",IF(Fixture!H112&lt;Fixture!J112,"W",IF(Fixture!H112=Fixture!J112,IF(Fixture!H112&gt;0,"D","D"),"L")),"")</f>
        <v/>
      </c>
      <c r="BO109" s="21"/>
      <c r="BP109" s="2"/>
      <c r="BQ109" s="2"/>
      <c r="BR109" s="2"/>
      <c r="BS109" s="2"/>
      <c r="BT109" s="2"/>
      <c r="BU109" s="2"/>
      <c r="BV109" s="31" t="s">
        <v>84</v>
      </c>
      <c r="BW109" s="360" t="str">
        <f>IF(AND(ISNUMBER(BW107),ISNUMBER(BY107)),IF(BW107&gt;BY107,BV107,BZ107),"")</f>
        <v/>
      </c>
      <c r="BX109" s="361"/>
      <c r="BY109" s="361"/>
      <c r="BZ109" s="361"/>
      <c r="CA109" s="2"/>
      <c r="CB109" s="2"/>
      <c r="CC109" s="2"/>
      <c r="CD109" s="2"/>
      <c r="CE109" s="2"/>
      <c r="CF109" s="2"/>
      <c r="CG109" s="150"/>
    </row>
    <row r="110" spans="2:85" x14ac:dyDescent="0.25">
      <c r="B110" s="187">
        <f t="shared" si="127"/>
        <v>6</v>
      </c>
      <c r="C110" s="184">
        <f t="shared" si="117"/>
        <v>2</v>
      </c>
      <c r="D110" s="195">
        <f t="shared" si="118"/>
        <v>1</v>
      </c>
      <c r="E110" s="184">
        <f t="shared" si="119"/>
        <v>4</v>
      </c>
      <c r="F110" s="195">
        <f t="shared" si="120"/>
        <v>3</v>
      </c>
      <c r="G110" s="184" t="str">
        <f t="shared" si="121"/>
        <v/>
      </c>
      <c r="H110" s="195" t="str">
        <f t="shared" si="122"/>
        <v/>
      </c>
      <c r="I110" s="184" t="str">
        <f t="shared" si="123"/>
        <v/>
      </c>
      <c r="J110" s="195" t="str">
        <f t="shared" si="124"/>
        <v/>
      </c>
      <c r="K110" s="184" t="str">
        <f t="shared" si="125"/>
        <v/>
      </c>
      <c r="L110" s="195" t="str">
        <f t="shared" si="126"/>
        <v/>
      </c>
      <c r="T110" s="339" t="str">
        <f t="array" ref="T110">IFERROR(SMALL(IF(Fixture!$F$7:$F$1141=chosenGroup,ROW(Fixture!$A$7:$A$1141),FALSE),ROW(A107)),"")</f>
        <v/>
      </c>
      <c r="V110" s="186" t="str">
        <f t="shared" si="115"/>
        <v/>
      </c>
      <c r="W110" s="187" t="str">
        <f t="shared" si="116"/>
        <v/>
      </c>
      <c r="X110" s="187" t="str">
        <f t="shared" si="112"/>
        <v/>
      </c>
      <c r="Y110" s="187" t="str">
        <f t="shared" si="113"/>
        <v/>
      </c>
      <c r="Z110" s="188" t="str">
        <f t="shared" si="114"/>
        <v/>
      </c>
      <c r="AB110" s="186" t="str">
        <f t="shared" si="84"/>
        <v/>
      </c>
      <c r="AC110" s="187" t="str">
        <f t="shared" si="85"/>
        <v/>
      </c>
      <c r="AD110" s="187" t="str">
        <f t="shared" si="106"/>
        <v/>
      </c>
      <c r="AE110" s="187" t="str">
        <f t="shared" si="77"/>
        <v/>
      </c>
      <c r="AF110" s="187" t="str">
        <f t="shared" si="78"/>
        <v/>
      </c>
      <c r="AG110" s="187" t="str">
        <f t="array" ref="AG110">IFERROR(INDEX($Y$4:$Y$1090, MATCH(AC110&amp;AE110&amp;AF110,$V$4:$V$1090&amp;$W$4:$W$1090&amp;$X$4:$X$1090,0),1),"")</f>
        <v/>
      </c>
      <c r="AH110" s="188" t="str">
        <f t="array" ref="AH110">IFERROR(INDEX($Z$4:$Z$1090, MATCH(AC110&amp;AE110&amp;AF110,$V$4:$V$1090&amp;$W$4:$W$1090&amp;$X$4:$X$1090,0),1),"")</f>
        <v/>
      </c>
      <c r="AJ110" s="186" t="str">
        <f t="shared" si="86"/>
        <v/>
      </c>
      <c r="AK110" s="187" t="str">
        <f t="array" ref="AK110">IFERROR(INDEX($AC$4:$AC$1137,SMALL($AB$4:$AB$1137,AJ110),1),"")</f>
        <v/>
      </c>
      <c r="AL110" s="187" t="str">
        <f t="array" ref="AL110">IFERROR(INDEX($AF$4:$AF$1137,SMALL($AB$4:$AB$1137,AJ110),1),"")</f>
        <v/>
      </c>
      <c r="AM110" s="187" t="str">
        <f t="array" ref="AM110">IFERROR(INDEX($AW$4:$AW$83,MATCH(AL110&amp;INDEX($AG$4:$AG$1137,SMALL($AB$4:$AB$1137,AJ110),1),$AU$4:$AU$83&amp;$AV$4:$AV$83,0),1),"")</f>
        <v/>
      </c>
      <c r="AN110" s="187" t="str">
        <f t="array" ref="AN110">IFERROR(INDEX($AW$4:$AW$83,MATCH(AL110&amp;INDEX($AH$4:$AH$1137,SMALL($AB$4:$AB$1137,AJ110),1),$AU$4:$AU$83&amp;$AV$4:$AV$83,0),1),"")</f>
        <v/>
      </c>
      <c r="AO110" s="187" t="str">
        <f>IF(AND(ISNUMBER(Fixture!H113),ISNUMBER(Fixture!J113)),"YES","")</f>
        <v/>
      </c>
      <c r="AP110" s="187" t="str">
        <f>IF(AO110="YES",IF(Fixture!H113&gt;Fixture!J113,HWin,IF(Fixture!H113=Fixture!J113,IF(Fixture!H113&gt;0,HDrawScore,HDraw),HLose)),"")</f>
        <v/>
      </c>
      <c r="AQ110" s="188" t="str">
        <f>IF(AO110="YES",IF(Fixture!H113&lt;Fixture!J113,AWin,IF(Fixture!H113=Fixture!J113,IF(Fixture!H113&gt;0,ADrawScore,ADraw),ALose)),"")</f>
        <v/>
      </c>
      <c r="AR110" s="187" t="str">
        <f>IF(AO110="YES",IF(Fixture!H113&gt;Fixture!J113,"W",IF(Fixture!H113=Fixture!J113,IF(Fixture!H113&gt;0,"D","D"),"L")),"")</f>
        <v/>
      </c>
      <c r="AS110" s="187" t="str">
        <f>IF(AO110="YES",IF(Fixture!H113&lt;Fixture!J113,"W",IF(Fixture!H113=Fixture!J113,IF(Fixture!H113&gt;0,"D","D"),"L")),"")</f>
        <v/>
      </c>
      <c r="BO110" s="151"/>
      <c r="BP110" s="152"/>
      <c r="BQ110" s="152"/>
      <c r="BR110" s="152"/>
      <c r="BS110" s="152"/>
      <c r="BT110" s="152"/>
      <c r="BU110" s="152"/>
      <c r="BV110" s="152"/>
      <c r="BW110" s="152"/>
      <c r="BX110" s="152"/>
      <c r="BY110" s="152"/>
      <c r="BZ110" s="152"/>
      <c r="CA110" s="152"/>
      <c r="CB110" s="152"/>
      <c r="CC110" s="152"/>
      <c r="CD110" s="152"/>
      <c r="CE110" s="152"/>
      <c r="CF110" s="152"/>
      <c r="CG110" s="153"/>
    </row>
    <row r="111" spans="2:85" x14ac:dyDescent="0.25">
      <c r="B111" s="187" t="str">
        <f t="shared" si="127"/>
        <v/>
      </c>
      <c r="C111" s="184" t="str">
        <f t="shared" si="117"/>
        <v/>
      </c>
      <c r="D111" s="195" t="str">
        <f t="shared" si="118"/>
        <v/>
      </c>
      <c r="E111" s="184" t="str">
        <f t="shared" si="119"/>
        <v/>
      </c>
      <c r="F111" s="195" t="str">
        <f t="shared" si="120"/>
        <v/>
      </c>
      <c r="G111" s="184" t="str">
        <f t="shared" si="121"/>
        <v/>
      </c>
      <c r="H111" s="195" t="str">
        <f t="shared" si="122"/>
        <v/>
      </c>
      <c r="I111" s="184" t="str">
        <f t="shared" si="123"/>
        <v/>
      </c>
      <c r="J111" s="195" t="str">
        <f t="shared" si="124"/>
        <v/>
      </c>
      <c r="K111" s="184" t="str">
        <f t="shared" si="125"/>
        <v/>
      </c>
      <c r="L111" s="195" t="str">
        <f t="shared" si="126"/>
        <v/>
      </c>
      <c r="T111" s="339" t="str">
        <f t="array" ref="T111">IFERROR(SMALL(IF(Fixture!$F$7:$F$1141=chosenGroup,ROW(Fixture!$A$7:$A$1141),FALSE),ROW(A108)),"")</f>
        <v/>
      </c>
      <c r="V111" s="186" t="str">
        <f t="shared" si="115"/>
        <v/>
      </c>
      <c r="W111" s="187" t="str">
        <f t="shared" si="116"/>
        <v/>
      </c>
      <c r="X111" s="187" t="str">
        <f t="shared" si="112"/>
        <v/>
      </c>
      <c r="Y111" s="187" t="str">
        <f t="shared" si="113"/>
        <v/>
      </c>
      <c r="Z111" s="188" t="str">
        <f t="shared" si="114"/>
        <v/>
      </c>
      <c r="AB111" s="186" t="str">
        <f t="shared" si="84"/>
        <v/>
      </c>
      <c r="AC111" s="187" t="str">
        <f t="shared" si="85"/>
        <v/>
      </c>
      <c r="AD111" s="187" t="str">
        <f t="shared" si="106"/>
        <v/>
      </c>
      <c r="AE111" s="187" t="str">
        <f t="shared" si="77"/>
        <v/>
      </c>
      <c r="AF111" s="187" t="str">
        <f t="shared" si="78"/>
        <v/>
      </c>
      <c r="AG111" s="187" t="str">
        <f t="array" ref="AG111">IFERROR(INDEX($Y$4:$Y$1090, MATCH(AC111&amp;AE111&amp;AF111,$V$4:$V$1090&amp;$W$4:$W$1090&amp;$X$4:$X$1090,0),1),"")</f>
        <v/>
      </c>
      <c r="AH111" s="188" t="str">
        <f t="array" ref="AH111">IFERROR(INDEX($Z$4:$Z$1090, MATCH(AC111&amp;AE111&amp;AF111,$V$4:$V$1090&amp;$W$4:$W$1090&amp;$X$4:$X$1090,0),1),"")</f>
        <v/>
      </c>
      <c r="AJ111" s="186" t="str">
        <f t="shared" si="86"/>
        <v/>
      </c>
      <c r="AK111" s="187" t="str">
        <f t="array" ref="AK111">IFERROR(INDEX($AC$4:$AC$1137,SMALL($AB$4:$AB$1137,AJ111),1),"")</f>
        <v/>
      </c>
      <c r="AL111" s="187" t="str">
        <f t="array" ref="AL111">IFERROR(INDEX($AF$4:$AF$1137,SMALL($AB$4:$AB$1137,AJ111),1),"")</f>
        <v/>
      </c>
      <c r="AM111" s="187" t="str">
        <f t="array" ref="AM111">IFERROR(INDEX($AW$4:$AW$83,MATCH(AL111&amp;INDEX($AG$4:$AG$1137,SMALL($AB$4:$AB$1137,AJ111),1),$AU$4:$AU$83&amp;$AV$4:$AV$83,0),1),"")</f>
        <v/>
      </c>
      <c r="AN111" s="187" t="str">
        <f t="array" ref="AN111">IFERROR(INDEX($AW$4:$AW$83,MATCH(AL111&amp;INDEX($AH$4:$AH$1137,SMALL($AB$4:$AB$1137,AJ111),1),$AU$4:$AU$83&amp;$AV$4:$AV$83,0),1),"")</f>
        <v/>
      </c>
      <c r="AO111" s="187" t="str">
        <f>IF(AND(ISNUMBER(Fixture!H114),ISNUMBER(Fixture!J114)),"YES","")</f>
        <v/>
      </c>
      <c r="AP111" s="187" t="str">
        <f>IF(AO111="YES",IF(Fixture!H114&gt;Fixture!J114,HWin,IF(Fixture!H114=Fixture!J114,IF(Fixture!H114&gt;0,HDrawScore,HDraw),HLose)),"")</f>
        <v/>
      </c>
      <c r="AQ111" s="188" t="str">
        <f>IF(AO111="YES",IF(Fixture!H114&lt;Fixture!J114,AWin,IF(Fixture!H114=Fixture!J114,IF(Fixture!H114&gt;0,ADrawScore,ADraw),ALose)),"")</f>
        <v/>
      </c>
      <c r="AR111" s="187" t="str">
        <f>IF(AO111="YES",IF(Fixture!H114&gt;Fixture!J114,"W",IF(Fixture!H114=Fixture!J114,IF(Fixture!H114&gt;0,"D","D"),"L")),"")</f>
        <v/>
      </c>
      <c r="AS111" s="187" t="str">
        <f>IF(AO111="YES",IF(Fixture!H114&lt;Fixture!J114,"W",IF(Fixture!H114=Fixture!J114,IF(Fixture!H114&gt;0,"D","D"),"L")),"")</f>
        <v/>
      </c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</row>
    <row r="112" spans="2:85" x14ac:dyDescent="0.25">
      <c r="B112" s="187" t="str">
        <f t="shared" si="127"/>
        <v/>
      </c>
      <c r="C112" s="184" t="str">
        <f t="shared" si="117"/>
        <v/>
      </c>
      <c r="D112" s="195" t="str">
        <f t="shared" si="118"/>
        <v/>
      </c>
      <c r="E112" s="184" t="str">
        <f t="shared" si="119"/>
        <v/>
      </c>
      <c r="F112" s="195" t="str">
        <f t="shared" si="120"/>
        <v/>
      </c>
      <c r="G112" s="184" t="str">
        <f t="shared" si="121"/>
        <v/>
      </c>
      <c r="H112" s="195" t="str">
        <f t="shared" si="122"/>
        <v/>
      </c>
      <c r="I112" s="184" t="str">
        <f t="shared" si="123"/>
        <v/>
      </c>
      <c r="J112" s="195" t="str">
        <f t="shared" si="124"/>
        <v/>
      </c>
      <c r="K112" s="184" t="str">
        <f t="shared" si="125"/>
        <v/>
      </c>
      <c r="L112" s="195" t="str">
        <f t="shared" si="126"/>
        <v/>
      </c>
      <c r="T112" s="339" t="str">
        <f t="array" ref="T112">IFERROR(SMALL(IF(Fixture!$F$7:$F$1141=chosenGroup,ROW(Fixture!$A$7:$A$1141),FALSE),ROW(A109)),"")</f>
        <v/>
      </c>
      <c r="V112" s="186" t="str">
        <f t="shared" si="115"/>
        <v/>
      </c>
      <c r="W112" s="187" t="str">
        <f t="shared" si="116"/>
        <v/>
      </c>
      <c r="X112" s="187" t="str">
        <f t="shared" si="112"/>
        <v/>
      </c>
      <c r="Y112" s="187" t="str">
        <f t="shared" si="113"/>
        <v/>
      </c>
      <c r="Z112" s="188" t="str">
        <f t="shared" si="114"/>
        <v/>
      </c>
      <c r="AB112" s="186" t="str">
        <f t="shared" si="84"/>
        <v/>
      </c>
      <c r="AC112" s="187" t="str">
        <f t="shared" si="85"/>
        <v/>
      </c>
      <c r="AD112" s="187" t="str">
        <f t="shared" si="106"/>
        <v/>
      </c>
      <c r="AE112" s="187" t="str">
        <f t="shared" si="77"/>
        <v/>
      </c>
      <c r="AF112" s="187" t="str">
        <f t="shared" si="78"/>
        <v/>
      </c>
      <c r="AG112" s="187" t="str">
        <f t="array" ref="AG112">IFERROR(INDEX($Y$4:$Y$1090, MATCH(AC112&amp;AE112&amp;AF112,$V$4:$V$1090&amp;$W$4:$W$1090&amp;$X$4:$X$1090,0),1),"")</f>
        <v/>
      </c>
      <c r="AH112" s="188" t="str">
        <f t="array" ref="AH112">IFERROR(INDEX($Z$4:$Z$1090, MATCH(AC112&amp;AE112&amp;AF112,$V$4:$V$1090&amp;$W$4:$W$1090&amp;$X$4:$X$1090,0),1),"")</f>
        <v/>
      </c>
      <c r="AJ112" s="186" t="str">
        <f t="shared" si="86"/>
        <v/>
      </c>
      <c r="AK112" s="187" t="str">
        <f t="array" ref="AK112">IFERROR(INDEX($AC$4:$AC$1137,SMALL($AB$4:$AB$1137,AJ112),1),"")</f>
        <v/>
      </c>
      <c r="AL112" s="187" t="str">
        <f t="array" ref="AL112">IFERROR(INDEX($AF$4:$AF$1137,SMALL($AB$4:$AB$1137,AJ112),1),"")</f>
        <v/>
      </c>
      <c r="AM112" s="187" t="str">
        <f t="array" ref="AM112">IFERROR(INDEX($AW$4:$AW$83,MATCH(AL112&amp;INDEX($AG$4:$AG$1137,SMALL($AB$4:$AB$1137,AJ112),1),$AU$4:$AU$83&amp;$AV$4:$AV$83,0),1),"")</f>
        <v/>
      </c>
      <c r="AN112" s="187" t="str">
        <f t="array" ref="AN112">IFERROR(INDEX($AW$4:$AW$83,MATCH(AL112&amp;INDEX($AH$4:$AH$1137,SMALL($AB$4:$AB$1137,AJ112),1),$AU$4:$AU$83&amp;$AV$4:$AV$83,0),1),"")</f>
        <v/>
      </c>
      <c r="AO112" s="187" t="str">
        <f>IF(AND(ISNUMBER(Fixture!H115),ISNUMBER(Fixture!J115)),"YES","")</f>
        <v/>
      </c>
      <c r="AP112" s="187" t="str">
        <f>IF(AO112="YES",IF(Fixture!H115&gt;Fixture!J115,HWin,IF(Fixture!H115=Fixture!J115,IF(Fixture!H115&gt;0,HDrawScore,HDraw),HLose)),"")</f>
        <v/>
      </c>
      <c r="AQ112" s="188" t="str">
        <f>IF(AO112="YES",IF(Fixture!H115&lt;Fixture!J115,AWin,IF(Fixture!H115=Fixture!J115,IF(Fixture!H115&gt;0,ADrawScore,ADraw),ALose)),"")</f>
        <v/>
      </c>
      <c r="AR112" s="187" t="str">
        <f>IF(AO112="YES",IF(Fixture!H115&gt;Fixture!J115,"W",IF(Fixture!H115=Fixture!J115,IF(Fixture!H115&gt;0,"D","D"),"L")),"")</f>
        <v/>
      </c>
      <c r="AS112" s="187" t="str">
        <f>IF(AO112="YES",IF(Fixture!H115&lt;Fixture!J115,"W",IF(Fixture!H115=Fixture!J115,IF(Fixture!H115&gt;0,"D","D"),"L")),"")</f>
        <v/>
      </c>
      <c r="BO112" s="2"/>
      <c r="BP112" s="2"/>
      <c r="BQ112" s="2"/>
      <c r="BR112" s="2"/>
      <c r="BS112" s="2" t="s">
        <v>95</v>
      </c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</row>
    <row r="113" spans="2:85" x14ac:dyDescent="0.25">
      <c r="B113" s="187" t="str">
        <f t="shared" si="127"/>
        <v/>
      </c>
      <c r="C113" s="184" t="str">
        <f t="shared" si="117"/>
        <v/>
      </c>
      <c r="D113" s="195" t="str">
        <f t="shared" si="118"/>
        <v/>
      </c>
      <c r="E113" s="184" t="str">
        <f t="shared" si="119"/>
        <v/>
      </c>
      <c r="F113" s="195" t="str">
        <f t="shared" si="120"/>
        <v/>
      </c>
      <c r="G113" s="184" t="str">
        <f t="shared" si="121"/>
        <v/>
      </c>
      <c r="H113" s="195" t="str">
        <f t="shared" si="122"/>
        <v/>
      </c>
      <c r="I113" s="184" t="str">
        <f t="shared" si="123"/>
        <v/>
      </c>
      <c r="J113" s="195" t="str">
        <f t="shared" si="124"/>
        <v/>
      </c>
      <c r="K113" s="184" t="str">
        <f t="shared" si="125"/>
        <v/>
      </c>
      <c r="L113" s="195" t="str">
        <f t="shared" si="126"/>
        <v/>
      </c>
      <c r="T113" s="339" t="str">
        <f t="array" ref="T113">IFERROR(SMALL(IF(Fixture!$F$7:$F$1141=chosenGroup,ROW(Fixture!$A$7:$A$1141),FALSE),ROW(A110)),"")</f>
        <v/>
      </c>
      <c r="V113" s="186" t="str">
        <f t="shared" si="115"/>
        <v/>
      </c>
      <c r="W113" s="187" t="str">
        <f t="shared" si="116"/>
        <v/>
      </c>
      <c r="X113" s="187" t="str">
        <f t="shared" si="112"/>
        <v/>
      </c>
      <c r="Y113" s="187" t="str">
        <f t="shared" si="113"/>
        <v/>
      </c>
      <c r="Z113" s="188" t="str">
        <f t="shared" si="114"/>
        <v/>
      </c>
      <c r="AB113" s="186" t="str">
        <f t="shared" si="84"/>
        <v/>
      </c>
      <c r="AC113" s="187" t="str">
        <f t="shared" si="85"/>
        <v/>
      </c>
      <c r="AD113" s="187" t="str">
        <f t="shared" si="106"/>
        <v/>
      </c>
      <c r="AE113" s="187" t="str">
        <f t="shared" si="77"/>
        <v/>
      </c>
      <c r="AF113" s="187" t="str">
        <f t="shared" si="78"/>
        <v/>
      </c>
      <c r="AG113" s="187" t="str">
        <f t="array" ref="AG113">IFERROR(INDEX($Y$4:$Y$1090, MATCH(AC113&amp;AE113&amp;AF113,$V$4:$V$1090&amp;$W$4:$W$1090&amp;$X$4:$X$1090,0),1),"")</f>
        <v/>
      </c>
      <c r="AH113" s="188" t="str">
        <f t="array" ref="AH113">IFERROR(INDEX($Z$4:$Z$1090, MATCH(AC113&amp;AE113&amp;AF113,$V$4:$V$1090&amp;$W$4:$W$1090&amp;$X$4:$X$1090,0),1),"")</f>
        <v/>
      </c>
      <c r="AJ113" s="186" t="str">
        <f t="shared" si="86"/>
        <v/>
      </c>
      <c r="AK113" s="187" t="str">
        <f t="array" ref="AK113">IFERROR(INDEX($AC$4:$AC$1137,SMALL($AB$4:$AB$1137,AJ113),1),"")</f>
        <v/>
      </c>
      <c r="AL113" s="187" t="str">
        <f t="array" ref="AL113">IFERROR(INDEX($AF$4:$AF$1137,SMALL($AB$4:$AB$1137,AJ113),1),"")</f>
        <v/>
      </c>
      <c r="AM113" s="187" t="str">
        <f t="array" ref="AM113">IFERROR(INDEX($AW$4:$AW$83,MATCH(AL113&amp;INDEX($AG$4:$AG$1137,SMALL($AB$4:$AB$1137,AJ113),1),$AU$4:$AU$83&amp;$AV$4:$AV$83,0),1),"")</f>
        <v/>
      </c>
      <c r="AN113" s="187" t="str">
        <f t="array" ref="AN113">IFERROR(INDEX($AW$4:$AW$83,MATCH(AL113&amp;INDEX($AH$4:$AH$1137,SMALL($AB$4:$AB$1137,AJ113),1),$AU$4:$AU$83&amp;$AV$4:$AV$83,0),1),"")</f>
        <v/>
      </c>
      <c r="AO113" s="187" t="str">
        <f>IF(AND(ISNUMBER(Fixture!H116),ISNUMBER(Fixture!J116)),"YES","")</f>
        <v/>
      </c>
      <c r="AP113" s="187" t="str">
        <f>IF(AO113="YES",IF(Fixture!H116&gt;Fixture!J116,HWin,IF(Fixture!H116=Fixture!J116,IF(Fixture!H116&gt;0,HDrawScore,HDraw),HLose)),"")</f>
        <v/>
      </c>
      <c r="AQ113" s="188" t="str">
        <f>IF(AO113="YES",IF(Fixture!H116&lt;Fixture!J116,AWin,IF(Fixture!H116=Fixture!J116,IF(Fixture!H116&gt;0,ADrawScore,ADraw),ALose)),"")</f>
        <v/>
      </c>
      <c r="AR113" s="187" t="str">
        <f>IF(AO113="YES",IF(Fixture!H116&gt;Fixture!J116,"W",IF(Fixture!H116=Fixture!J116,IF(Fixture!H116&gt;0,"D","D"),"L")),"")</f>
        <v/>
      </c>
      <c r="AS113" s="187" t="str">
        <f>IF(AO113="YES",IF(Fixture!H116&lt;Fixture!J116,"W",IF(Fixture!H116=Fixture!J116,IF(Fixture!H116&gt;0,"D","D"),"L")),"")</f>
        <v/>
      </c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</row>
    <row r="114" spans="2:85" x14ac:dyDescent="0.25">
      <c r="B114" s="187" t="str">
        <f t="shared" si="127"/>
        <v/>
      </c>
      <c r="C114" s="184" t="str">
        <f t="shared" si="117"/>
        <v/>
      </c>
      <c r="D114" s="195" t="str">
        <f t="shared" si="118"/>
        <v/>
      </c>
      <c r="E114" s="184" t="str">
        <f t="shared" si="119"/>
        <v/>
      </c>
      <c r="F114" s="195" t="str">
        <f t="shared" si="120"/>
        <v/>
      </c>
      <c r="G114" s="184" t="str">
        <f t="shared" si="121"/>
        <v/>
      </c>
      <c r="H114" s="195" t="str">
        <f t="shared" si="122"/>
        <v/>
      </c>
      <c r="I114" s="184" t="str">
        <f t="shared" si="123"/>
        <v/>
      </c>
      <c r="J114" s="195" t="str">
        <f t="shared" si="124"/>
        <v/>
      </c>
      <c r="K114" s="184" t="str">
        <f t="shared" si="125"/>
        <v/>
      </c>
      <c r="L114" s="195" t="str">
        <f t="shared" si="126"/>
        <v/>
      </c>
      <c r="T114" s="339" t="str">
        <f t="array" ref="T114">IFERROR(SMALL(IF(Fixture!$F$7:$F$1141=chosenGroup,ROW(Fixture!$A$7:$A$1141),FALSE),ROW(A111)),"")</f>
        <v/>
      </c>
      <c r="V114" s="186" t="str">
        <f t="shared" si="115"/>
        <v/>
      </c>
      <c r="W114" s="187" t="str">
        <f t="shared" si="116"/>
        <v/>
      </c>
      <c r="X114" s="187" t="str">
        <f t="shared" si="112"/>
        <v/>
      </c>
      <c r="Y114" s="187" t="str">
        <f t="shared" si="113"/>
        <v/>
      </c>
      <c r="Z114" s="188" t="str">
        <f t="shared" si="114"/>
        <v/>
      </c>
      <c r="AB114" s="186" t="str">
        <f t="shared" si="84"/>
        <v/>
      </c>
      <c r="AC114" s="187" t="str">
        <f t="shared" si="85"/>
        <v/>
      </c>
      <c r="AD114" s="187" t="str">
        <f t="shared" si="106"/>
        <v/>
      </c>
      <c r="AE114" s="187" t="str">
        <f t="shared" si="77"/>
        <v/>
      </c>
      <c r="AF114" s="187" t="str">
        <f t="shared" si="78"/>
        <v/>
      </c>
      <c r="AG114" s="187" t="str">
        <f t="array" ref="AG114">IFERROR(INDEX($Y$4:$Y$1090, MATCH(AC114&amp;AE114&amp;AF114,$V$4:$V$1090&amp;$W$4:$W$1090&amp;$X$4:$X$1090,0),1),"")</f>
        <v/>
      </c>
      <c r="AH114" s="188" t="str">
        <f t="array" ref="AH114">IFERROR(INDEX($Z$4:$Z$1090, MATCH(AC114&amp;AE114&amp;AF114,$V$4:$V$1090&amp;$W$4:$W$1090&amp;$X$4:$X$1090,0),1),"")</f>
        <v/>
      </c>
      <c r="AJ114" s="186" t="str">
        <f t="shared" si="86"/>
        <v/>
      </c>
      <c r="AK114" s="187" t="str">
        <f t="array" ref="AK114">IFERROR(INDEX($AC$4:$AC$1137,SMALL($AB$4:$AB$1137,AJ114),1),"")</f>
        <v/>
      </c>
      <c r="AL114" s="187" t="str">
        <f t="array" ref="AL114">IFERROR(INDEX($AF$4:$AF$1137,SMALL($AB$4:$AB$1137,AJ114),1),"")</f>
        <v/>
      </c>
      <c r="AM114" s="187" t="str">
        <f t="array" ref="AM114">IFERROR(INDEX($AW$4:$AW$83,MATCH(AL114&amp;INDEX($AG$4:$AG$1137,SMALL($AB$4:$AB$1137,AJ114),1),$AU$4:$AU$83&amp;$AV$4:$AV$83,0),1),"")</f>
        <v/>
      </c>
      <c r="AN114" s="187" t="str">
        <f t="array" ref="AN114">IFERROR(INDEX($AW$4:$AW$83,MATCH(AL114&amp;INDEX($AH$4:$AH$1137,SMALL($AB$4:$AB$1137,AJ114),1),$AU$4:$AU$83&amp;$AV$4:$AV$83,0),1),"")</f>
        <v/>
      </c>
      <c r="AO114" s="187" t="str">
        <f>IF(AND(ISNUMBER(Fixture!H117),ISNUMBER(Fixture!J117)),"YES","")</f>
        <v/>
      </c>
      <c r="AP114" s="187" t="str">
        <f>IF(AO114="YES",IF(Fixture!H117&gt;Fixture!J117,HWin,IF(Fixture!H117=Fixture!J117,IF(Fixture!H117&gt;0,HDrawScore,HDraw),HLose)),"")</f>
        <v/>
      </c>
      <c r="AQ114" s="188" t="str">
        <f>IF(AO114="YES",IF(Fixture!H117&lt;Fixture!J117,AWin,IF(Fixture!H117=Fixture!J117,IF(Fixture!H117&gt;0,ADrawScore,ADraw),ALose)),"")</f>
        <v/>
      </c>
      <c r="AR114" s="187" t="str">
        <f>IF(AO114="YES",IF(Fixture!H117&gt;Fixture!J117,"W",IF(Fixture!H117=Fixture!J117,IF(Fixture!H117&gt;0,"D","D"),"L")),"")</f>
        <v/>
      </c>
      <c r="AS114" s="187" t="str">
        <f>IF(AO114="YES",IF(Fixture!H117&lt;Fixture!J117,"W",IF(Fixture!H117=Fixture!J117,IF(Fixture!H117&gt;0,"D","D"),"L")),"")</f>
        <v/>
      </c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</row>
    <row r="115" spans="2:85" x14ac:dyDescent="0.25">
      <c r="B115" s="187" t="str">
        <f t="shared" si="127"/>
        <v/>
      </c>
      <c r="C115" s="184" t="str">
        <f t="shared" si="117"/>
        <v/>
      </c>
      <c r="D115" s="195" t="str">
        <f t="shared" si="118"/>
        <v/>
      </c>
      <c r="E115" s="184" t="str">
        <f t="shared" si="119"/>
        <v/>
      </c>
      <c r="F115" s="195" t="str">
        <f t="shared" si="120"/>
        <v/>
      </c>
      <c r="G115" s="184" t="str">
        <f t="shared" si="121"/>
        <v/>
      </c>
      <c r="H115" s="195" t="str">
        <f t="shared" si="122"/>
        <v/>
      </c>
      <c r="I115" s="184" t="str">
        <f t="shared" si="123"/>
        <v/>
      </c>
      <c r="J115" s="195" t="str">
        <f t="shared" si="124"/>
        <v/>
      </c>
      <c r="K115" s="184" t="str">
        <f t="shared" si="125"/>
        <v/>
      </c>
      <c r="L115" s="195" t="str">
        <f t="shared" si="126"/>
        <v/>
      </c>
      <c r="T115" s="339" t="str">
        <f t="array" ref="T115">IFERROR(SMALL(IF(Fixture!$F$7:$F$1141=chosenGroup,ROW(Fixture!$A$7:$A$1141),FALSE),ROW(A112)),"")</f>
        <v/>
      </c>
      <c r="V115" s="186" t="str">
        <f t="shared" si="115"/>
        <v/>
      </c>
      <c r="W115" s="187" t="str">
        <f t="shared" si="116"/>
        <v/>
      </c>
      <c r="X115" s="187" t="str">
        <f t="shared" si="112"/>
        <v/>
      </c>
      <c r="Y115" s="187" t="str">
        <f t="shared" si="113"/>
        <v/>
      </c>
      <c r="Z115" s="188" t="str">
        <f t="shared" si="114"/>
        <v/>
      </c>
      <c r="AB115" s="186" t="str">
        <f t="shared" si="84"/>
        <v/>
      </c>
      <c r="AC115" s="187" t="str">
        <f t="shared" si="85"/>
        <v/>
      </c>
      <c r="AD115" s="187" t="str">
        <f t="shared" si="106"/>
        <v/>
      </c>
      <c r="AE115" s="187" t="str">
        <f t="shared" si="77"/>
        <v/>
      </c>
      <c r="AF115" s="187" t="str">
        <f t="shared" si="78"/>
        <v/>
      </c>
      <c r="AG115" s="187" t="str">
        <f t="array" ref="AG115">IFERROR(INDEX($Y$4:$Y$1090, MATCH(AC115&amp;AE115&amp;AF115,$V$4:$V$1090&amp;$W$4:$W$1090&amp;$X$4:$X$1090,0),1),"")</f>
        <v/>
      </c>
      <c r="AH115" s="188" t="str">
        <f t="array" ref="AH115">IFERROR(INDEX($Z$4:$Z$1090, MATCH(AC115&amp;AE115&amp;AF115,$V$4:$V$1090&amp;$W$4:$W$1090&amp;$X$4:$X$1090,0),1),"")</f>
        <v/>
      </c>
      <c r="AJ115" s="186" t="str">
        <f t="shared" si="86"/>
        <v/>
      </c>
      <c r="AK115" s="187" t="str">
        <f t="array" ref="AK115">IFERROR(INDEX($AC$4:$AC$1137,SMALL($AB$4:$AB$1137,AJ115),1),"")</f>
        <v/>
      </c>
      <c r="AL115" s="187" t="str">
        <f t="array" ref="AL115">IFERROR(INDEX($AF$4:$AF$1137,SMALL($AB$4:$AB$1137,AJ115),1),"")</f>
        <v/>
      </c>
      <c r="AM115" s="187" t="str">
        <f t="array" ref="AM115">IFERROR(INDEX($AW$4:$AW$83,MATCH(AL115&amp;INDEX($AG$4:$AG$1137,SMALL($AB$4:$AB$1137,AJ115),1),$AU$4:$AU$83&amp;$AV$4:$AV$83,0),1),"")</f>
        <v/>
      </c>
      <c r="AN115" s="187" t="str">
        <f t="array" ref="AN115">IFERROR(INDEX($AW$4:$AW$83,MATCH(AL115&amp;INDEX($AH$4:$AH$1137,SMALL($AB$4:$AB$1137,AJ115),1),$AU$4:$AU$83&amp;$AV$4:$AV$83,0),1),"")</f>
        <v/>
      </c>
      <c r="AO115" s="187" t="str">
        <f>IF(AND(ISNUMBER(Fixture!H118),ISNUMBER(Fixture!J118)),"YES","")</f>
        <v/>
      </c>
      <c r="AP115" s="187" t="str">
        <f>IF(AO115="YES",IF(Fixture!H118&gt;Fixture!J118,HWin,IF(Fixture!H118=Fixture!J118,IF(Fixture!H118&gt;0,HDrawScore,HDraw),HLose)),"")</f>
        <v/>
      </c>
      <c r="AQ115" s="188" t="str">
        <f>IF(AO115="YES",IF(Fixture!H118&lt;Fixture!J118,AWin,IF(Fixture!H118=Fixture!J118,IF(Fixture!H118&gt;0,ADrawScore,ADraw),ALose)),"")</f>
        <v/>
      </c>
      <c r="AR115" s="187" t="str">
        <f>IF(AO115="YES",IF(Fixture!H118&gt;Fixture!J118,"W",IF(Fixture!H118=Fixture!J118,IF(Fixture!H118&gt;0,"D","D"),"L")),"")</f>
        <v/>
      </c>
      <c r="AS115" s="187" t="str">
        <f>IF(AO115="YES",IF(Fixture!H118&lt;Fixture!J118,"W",IF(Fixture!H118=Fixture!J118,IF(Fixture!H118&gt;0,"D","D"),"L")),"")</f>
        <v/>
      </c>
      <c r="BO115" s="2"/>
      <c r="BP115" s="2"/>
      <c r="BQ115" s="2"/>
      <c r="BR115" s="2"/>
      <c r="BS115" s="161" t="str">
        <f>IF(AND(ISNUMBER(BQ114),ISNUMBER(BQ116)),IF(BQ114&gt;BQ116,BP114,BP116),IF(AND(LEN(BP114)=0,LEN(BP116)&gt;0),BP116,IF(AND((BP114)&gt;0,LEN(BP116)=0),BP114,"")))</f>
        <v/>
      </c>
      <c r="BT115" s="2"/>
      <c r="BU115" s="2"/>
      <c r="BV115" s="161" t="str">
        <f>IF(AND(ISNUMBER(BT113),ISNUMBER(BT117)),IF(BT113&gt;BT117,BS113,BS117),IF(AND(LEN(BS113)=0,LEN(BS117)&gt;0),BS117,IF(AND((BS113)&gt;0,LEN(BS117)=0),BS113,"")))</f>
        <v/>
      </c>
      <c r="BW115" s="2"/>
      <c r="BX115" s="2"/>
      <c r="BY115" s="2"/>
      <c r="BZ115" s="161" t="str">
        <f>IF(AND(ISNUMBER(CB113),ISNUMBER(CB117)),IF(CB113&gt;CB117,CC113,CC117),IF(AND(LEN(CC113)=0,LEN(CC117)&gt;0),CC117,IF(AND((CC113)&gt;0,LEN(CC117)=0),CC113,"")))</f>
        <v/>
      </c>
      <c r="CA115" s="2"/>
      <c r="CB115" s="2"/>
      <c r="CC115" s="161" t="str">
        <f>IF(AND(ISNUMBER(CE114),ISNUMBER(CE116)),IF(CE114&gt;CE116,CF114,CF116),IF(AND(LEN(CF114)=0,LEN(CF116)&gt;0),CF116,IF(AND((CF114)&gt;0,LEN(CF116)=0),CF114,"")))</f>
        <v/>
      </c>
      <c r="CD115" s="2"/>
      <c r="CE115" s="2"/>
      <c r="CF115" s="2"/>
      <c r="CG115" s="2"/>
    </row>
    <row r="116" spans="2:85" x14ac:dyDescent="0.25">
      <c r="B116" s="187" t="str">
        <f t="shared" si="127"/>
        <v/>
      </c>
      <c r="C116" s="184" t="str">
        <f t="shared" si="117"/>
        <v/>
      </c>
      <c r="D116" s="195" t="str">
        <f t="shared" si="118"/>
        <v/>
      </c>
      <c r="E116" s="184" t="str">
        <f t="shared" si="119"/>
        <v/>
      </c>
      <c r="F116" s="195" t="str">
        <f t="shared" si="120"/>
        <v/>
      </c>
      <c r="G116" s="184" t="str">
        <f t="shared" si="121"/>
        <v/>
      </c>
      <c r="H116" s="195" t="str">
        <f t="shared" si="122"/>
        <v/>
      </c>
      <c r="I116" s="184" t="str">
        <f t="shared" si="123"/>
        <v/>
      </c>
      <c r="J116" s="195" t="str">
        <f t="shared" si="124"/>
        <v/>
      </c>
      <c r="K116" s="184" t="str">
        <f t="shared" si="125"/>
        <v/>
      </c>
      <c r="L116" s="195" t="str">
        <f t="shared" si="126"/>
        <v/>
      </c>
      <c r="T116" s="339" t="str">
        <f t="array" ref="T116">IFERROR(SMALL(IF(Fixture!$F$7:$F$1141=chosenGroup,ROW(Fixture!$A$7:$A$1141),FALSE),ROW(A113)),"")</f>
        <v/>
      </c>
      <c r="V116" s="186" t="str">
        <f t="shared" si="115"/>
        <v/>
      </c>
      <c r="W116" s="187" t="str">
        <f t="shared" si="116"/>
        <v/>
      </c>
      <c r="X116" s="187" t="str">
        <f t="shared" si="112"/>
        <v/>
      </c>
      <c r="Y116" s="187" t="str">
        <f t="shared" si="113"/>
        <v/>
      </c>
      <c r="Z116" s="188" t="str">
        <f t="shared" si="114"/>
        <v/>
      </c>
      <c r="AB116" s="186" t="str">
        <f t="shared" si="84"/>
        <v/>
      </c>
      <c r="AC116" s="187" t="str">
        <f t="shared" si="85"/>
        <v/>
      </c>
      <c r="AD116" s="187" t="str">
        <f t="shared" si="106"/>
        <v/>
      </c>
      <c r="AE116" s="187" t="str">
        <f t="shared" si="77"/>
        <v/>
      </c>
      <c r="AF116" s="187" t="str">
        <f t="shared" si="78"/>
        <v/>
      </c>
      <c r="AG116" s="187" t="str">
        <f t="array" ref="AG116">IFERROR(INDEX($Y$4:$Y$1090, MATCH(AC116&amp;AE116&amp;AF116,$V$4:$V$1090&amp;$W$4:$W$1090&amp;$X$4:$X$1090,0),1),"")</f>
        <v/>
      </c>
      <c r="AH116" s="188" t="str">
        <f t="array" ref="AH116">IFERROR(INDEX($Z$4:$Z$1090, MATCH(AC116&amp;AE116&amp;AF116,$V$4:$V$1090&amp;$W$4:$W$1090&amp;$X$4:$X$1090,0),1),"")</f>
        <v/>
      </c>
      <c r="AJ116" s="186" t="str">
        <f t="shared" si="86"/>
        <v/>
      </c>
      <c r="AK116" s="187" t="str">
        <f t="array" ref="AK116">IFERROR(INDEX($AC$4:$AC$1137,SMALL($AB$4:$AB$1137,AJ116),1),"")</f>
        <v/>
      </c>
      <c r="AL116" s="187" t="str">
        <f t="array" ref="AL116">IFERROR(INDEX($AF$4:$AF$1137,SMALL($AB$4:$AB$1137,AJ116),1),"")</f>
        <v/>
      </c>
      <c r="AM116" s="187" t="str">
        <f t="array" ref="AM116">IFERROR(INDEX($AW$4:$AW$83,MATCH(AL116&amp;INDEX($AG$4:$AG$1137,SMALL($AB$4:$AB$1137,AJ116),1),$AU$4:$AU$83&amp;$AV$4:$AV$83,0),1),"")</f>
        <v/>
      </c>
      <c r="AN116" s="187" t="str">
        <f t="array" ref="AN116">IFERROR(INDEX($AW$4:$AW$83,MATCH(AL116&amp;INDEX($AH$4:$AH$1137,SMALL($AB$4:$AB$1137,AJ116),1),$AU$4:$AU$83&amp;$AV$4:$AV$83,0),1),"")</f>
        <v/>
      </c>
      <c r="AO116" s="187" t="str">
        <f>IF(AND(ISNUMBER(Fixture!H119),ISNUMBER(Fixture!J119)),"YES","")</f>
        <v/>
      </c>
      <c r="AP116" s="187" t="str">
        <f>IF(AO116="YES",IF(Fixture!H119&gt;Fixture!J119,HWin,IF(Fixture!H119=Fixture!J119,IF(Fixture!H119&gt;0,HDrawScore,HDraw),HLose)),"")</f>
        <v/>
      </c>
      <c r="AQ116" s="188" t="str">
        <f>IF(AO116="YES",IF(Fixture!H119&lt;Fixture!J119,AWin,IF(Fixture!H119=Fixture!J119,IF(Fixture!H119&gt;0,ADrawScore,ADraw),ALose)),"")</f>
        <v/>
      </c>
      <c r="AR116" s="187" t="str">
        <f>IF(AO116="YES",IF(Fixture!H119&gt;Fixture!J119,"W",IF(Fixture!H119=Fixture!J119,IF(Fixture!H119&gt;0,"D","D"),"L")),"")</f>
        <v/>
      </c>
      <c r="AS116" s="187" t="str">
        <f>IF(AO116="YES",IF(Fixture!H119&lt;Fixture!J119,"W",IF(Fixture!H119=Fixture!J119,IF(Fixture!H119&gt;0,"D","D"),"L")),"")</f>
        <v/>
      </c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</row>
    <row r="117" spans="2:85" x14ac:dyDescent="0.25">
      <c r="B117" s="187">
        <f>IF(ISNUMBER(B108),MAX(B108:B116)+1,"")</f>
        <v>7</v>
      </c>
      <c r="C117" s="184">
        <f>C99</f>
        <v>1</v>
      </c>
      <c r="D117" s="195">
        <f t="shared" ref="D117:L117" si="128">D99</f>
        <v>4</v>
      </c>
      <c r="E117" s="184">
        <f t="shared" si="128"/>
        <v>2</v>
      </c>
      <c r="F117" s="195">
        <f t="shared" si="128"/>
        <v>3</v>
      </c>
      <c r="G117" s="184" t="str">
        <f t="shared" si="128"/>
        <v/>
      </c>
      <c r="H117" s="195" t="str">
        <f t="shared" si="128"/>
        <v/>
      </c>
      <c r="I117" s="184" t="str">
        <f t="shared" si="128"/>
        <v/>
      </c>
      <c r="J117" s="195" t="str">
        <f t="shared" si="128"/>
        <v/>
      </c>
      <c r="K117" s="184" t="str">
        <f t="shared" si="128"/>
        <v/>
      </c>
      <c r="L117" s="195" t="str">
        <f t="shared" si="128"/>
        <v/>
      </c>
      <c r="T117" s="339" t="str">
        <f t="array" ref="T117">IFERROR(SMALL(IF(Fixture!$F$7:$F$1141=chosenGroup,ROW(Fixture!$A$7:$A$1141),FALSE),ROW(A114)),"")</f>
        <v/>
      </c>
      <c r="V117" s="186" t="str">
        <f t="shared" si="115"/>
        <v/>
      </c>
      <c r="W117" s="187" t="str">
        <f t="shared" si="116"/>
        <v/>
      </c>
      <c r="X117" s="187" t="str">
        <f t="shared" si="112"/>
        <v/>
      </c>
      <c r="Y117" s="187" t="str">
        <f t="shared" si="113"/>
        <v/>
      </c>
      <c r="Z117" s="188" t="str">
        <f t="shared" si="114"/>
        <v/>
      </c>
      <c r="AB117" s="186" t="str">
        <f t="shared" si="84"/>
        <v/>
      </c>
      <c r="AC117" s="187" t="str">
        <f t="shared" si="85"/>
        <v/>
      </c>
      <c r="AD117" s="187" t="str">
        <f t="shared" si="106"/>
        <v/>
      </c>
      <c r="AE117" s="187" t="str">
        <f t="shared" si="77"/>
        <v/>
      </c>
      <c r="AF117" s="187" t="str">
        <f t="shared" si="78"/>
        <v/>
      </c>
      <c r="AG117" s="187" t="str">
        <f t="array" ref="AG117">IFERROR(INDEX($Y$4:$Y$1090, MATCH(AC117&amp;AE117&amp;AF117,$V$4:$V$1090&amp;$W$4:$W$1090&amp;$X$4:$X$1090,0),1),"")</f>
        <v/>
      </c>
      <c r="AH117" s="188" t="str">
        <f t="array" ref="AH117">IFERROR(INDEX($Z$4:$Z$1090, MATCH(AC117&amp;AE117&amp;AF117,$V$4:$V$1090&amp;$W$4:$W$1090&amp;$X$4:$X$1090,0),1),"")</f>
        <v/>
      </c>
      <c r="AJ117" s="186" t="str">
        <f t="shared" si="86"/>
        <v/>
      </c>
      <c r="AK117" s="187" t="str">
        <f t="array" ref="AK117">IFERROR(INDEX($AC$4:$AC$1137,SMALL($AB$4:$AB$1137,AJ117),1),"")</f>
        <v/>
      </c>
      <c r="AL117" s="187" t="str">
        <f t="array" ref="AL117">IFERROR(INDEX($AF$4:$AF$1137,SMALL($AB$4:$AB$1137,AJ117),1),"")</f>
        <v/>
      </c>
      <c r="AM117" s="187" t="str">
        <f t="array" ref="AM117">IFERROR(INDEX($AW$4:$AW$83,MATCH(AL117&amp;INDEX($AG$4:$AG$1137,SMALL($AB$4:$AB$1137,AJ117),1),$AU$4:$AU$83&amp;$AV$4:$AV$83,0),1),"")</f>
        <v/>
      </c>
      <c r="AN117" s="187" t="str">
        <f t="array" ref="AN117">IFERROR(INDEX($AW$4:$AW$83,MATCH(AL117&amp;INDEX($AH$4:$AH$1137,SMALL($AB$4:$AB$1137,AJ117),1),$AU$4:$AU$83&amp;$AV$4:$AV$83,0),1),"")</f>
        <v/>
      </c>
      <c r="AO117" s="187" t="str">
        <f>IF(AND(ISNUMBER(Fixture!H120),ISNUMBER(Fixture!J120)),"YES","")</f>
        <v/>
      </c>
      <c r="AP117" s="187" t="str">
        <f>IF(AO117="YES",IF(Fixture!H120&gt;Fixture!J120,HWin,IF(Fixture!H120=Fixture!J120,IF(Fixture!H120&gt;0,HDrawScore,HDraw),HLose)),"")</f>
        <v/>
      </c>
      <c r="AQ117" s="188" t="str">
        <f>IF(AO117="YES",IF(Fixture!H120&lt;Fixture!J120,AWin,IF(Fixture!H120=Fixture!J120,IF(Fixture!H120&gt;0,ADrawScore,ADraw),ALose)),"")</f>
        <v/>
      </c>
      <c r="AR117" s="187" t="str">
        <f>IF(AO117="YES",IF(Fixture!H120&gt;Fixture!J120,"W",IF(Fixture!H120=Fixture!J120,IF(Fixture!H120&gt;0,"D","D"),"L")),"")</f>
        <v/>
      </c>
      <c r="AS117" s="187" t="str">
        <f>IF(AO117="YES",IF(Fixture!H120&lt;Fixture!J120,"W",IF(Fixture!H120=Fixture!J120,IF(Fixture!H120&gt;0,"D","D"),"L")),"")</f>
        <v/>
      </c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</row>
    <row r="118" spans="2:85" x14ac:dyDescent="0.25">
      <c r="B118" s="187">
        <f t="shared" ref="B118:B125" si="129">IF(ISNUMBER(B109),B117+1,"")</f>
        <v>8</v>
      </c>
      <c r="C118" s="184">
        <f t="shared" ref="C118:L125" si="130">C100</f>
        <v>1</v>
      </c>
      <c r="D118" s="195">
        <f t="shared" si="130"/>
        <v>3</v>
      </c>
      <c r="E118" s="184">
        <f t="shared" si="130"/>
        <v>4</v>
      </c>
      <c r="F118" s="195">
        <f t="shared" si="130"/>
        <v>2</v>
      </c>
      <c r="G118" s="184" t="str">
        <f t="shared" si="130"/>
        <v/>
      </c>
      <c r="H118" s="195" t="str">
        <f t="shared" si="130"/>
        <v/>
      </c>
      <c r="I118" s="184" t="str">
        <f t="shared" si="130"/>
        <v/>
      </c>
      <c r="J118" s="195" t="str">
        <f t="shared" si="130"/>
        <v/>
      </c>
      <c r="K118" s="184" t="str">
        <f t="shared" si="130"/>
        <v/>
      </c>
      <c r="L118" s="195" t="str">
        <f t="shared" si="130"/>
        <v/>
      </c>
      <c r="T118" s="339" t="str">
        <f t="array" ref="T118">IFERROR(SMALL(IF(Fixture!$F$7:$F$1141=chosenGroup,ROW(Fixture!$A$7:$A$1141),FALSE),ROW(A115)),"")</f>
        <v/>
      </c>
      <c r="V118" s="186" t="str">
        <f t="shared" si="115"/>
        <v/>
      </c>
      <c r="W118" s="187" t="str">
        <f t="shared" si="116"/>
        <v/>
      </c>
      <c r="X118" s="187" t="str">
        <f t="shared" si="112"/>
        <v/>
      </c>
      <c r="Y118" s="187" t="str">
        <f t="shared" si="113"/>
        <v/>
      </c>
      <c r="Z118" s="188" t="str">
        <f t="shared" si="114"/>
        <v/>
      </c>
      <c r="AB118" s="186" t="str">
        <f t="shared" si="84"/>
        <v/>
      </c>
      <c r="AC118" s="187" t="str">
        <f t="shared" si="85"/>
        <v/>
      </c>
      <c r="AD118" s="187" t="str">
        <f t="shared" si="106"/>
        <v/>
      </c>
      <c r="AE118" s="187" t="str">
        <f t="shared" si="77"/>
        <v/>
      </c>
      <c r="AF118" s="187" t="str">
        <f t="shared" si="78"/>
        <v/>
      </c>
      <c r="AG118" s="187" t="str">
        <f t="array" ref="AG118">IFERROR(INDEX($Y$4:$Y$1090, MATCH(AC118&amp;AE118&amp;AF118,$V$4:$V$1090&amp;$W$4:$W$1090&amp;$X$4:$X$1090,0),1),"")</f>
        <v/>
      </c>
      <c r="AH118" s="188" t="str">
        <f t="array" ref="AH118">IFERROR(INDEX($Z$4:$Z$1090, MATCH(AC118&amp;AE118&amp;AF118,$V$4:$V$1090&amp;$W$4:$W$1090&amp;$X$4:$X$1090,0),1),"")</f>
        <v/>
      </c>
      <c r="AJ118" s="186" t="str">
        <f t="shared" si="86"/>
        <v/>
      </c>
      <c r="AK118" s="187" t="str">
        <f t="array" ref="AK118">IFERROR(INDEX($AC$4:$AC$1137,SMALL($AB$4:$AB$1137,AJ118),1),"")</f>
        <v/>
      </c>
      <c r="AL118" s="187" t="str">
        <f t="array" ref="AL118">IFERROR(INDEX($AF$4:$AF$1137,SMALL($AB$4:$AB$1137,AJ118),1),"")</f>
        <v/>
      </c>
      <c r="AM118" s="187" t="str">
        <f t="array" ref="AM118">IFERROR(INDEX($AW$4:$AW$83,MATCH(AL118&amp;INDEX($AG$4:$AG$1137,SMALL($AB$4:$AB$1137,AJ118),1),$AU$4:$AU$83&amp;$AV$4:$AV$83,0),1),"")</f>
        <v/>
      </c>
      <c r="AN118" s="187" t="str">
        <f t="array" ref="AN118">IFERROR(INDEX($AW$4:$AW$83,MATCH(AL118&amp;INDEX($AH$4:$AH$1137,SMALL($AB$4:$AB$1137,AJ118),1),$AU$4:$AU$83&amp;$AV$4:$AV$83,0),1),"")</f>
        <v/>
      </c>
      <c r="AO118" s="187" t="str">
        <f>IF(AND(ISNUMBER(Fixture!H121),ISNUMBER(Fixture!J121)),"YES","")</f>
        <v/>
      </c>
      <c r="AP118" s="187" t="str">
        <f>IF(AO118="YES",IF(Fixture!H121&gt;Fixture!J121,HWin,IF(Fixture!H121=Fixture!J121,IF(Fixture!H121&gt;0,HDrawScore,HDraw),HLose)),"")</f>
        <v/>
      </c>
      <c r="AQ118" s="188" t="str">
        <f>IF(AO118="YES",IF(Fixture!H121&lt;Fixture!J121,AWin,IF(Fixture!H121=Fixture!J121,IF(Fixture!H121&gt;0,ADrawScore,ADraw),ALose)),"")</f>
        <v/>
      </c>
      <c r="AR118" s="187" t="str">
        <f>IF(AO118="YES",IF(Fixture!H121&gt;Fixture!J121,"W",IF(Fixture!H121=Fixture!J121,IF(Fixture!H121&gt;0,"D","D"),"L")),"")</f>
        <v/>
      </c>
      <c r="AS118" s="187" t="str">
        <f>IF(AO118="YES",IF(Fixture!H121&lt;Fixture!J121,"W",IF(Fixture!H121=Fixture!J121,IF(Fixture!H121&gt;0,"D","D"),"L")),"")</f>
        <v/>
      </c>
    </row>
    <row r="119" spans="2:85" x14ac:dyDescent="0.25">
      <c r="B119" s="187">
        <f t="shared" si="129"/>
        <v>9</v>
      </c>
      <c r="C119" s="184">
        <f t="shared" si="130"/>
        <v>1</v>
      </c>
      <c r="D119" s="195">
        <f t="shared" si="130"/>
        <v>2</v>
      </c>
      <c r="E119" s="184">
        <f t="shared" si="130"/>
        <v>3</v>
      </c>
      <c r="F119" s="195">
        <f t="shared" si="130"/>
        <v>4</v>
      </c>
      <c r="G119" s="184" t="str">
        <f t="shared" si="130"/>
        <v/>
      </c>
      <c r="H119" s="195" t="str">
        <f t="shared" si="130"/>
        <v/>
      </c>
      <c r="I119" s="184" t="str">
        <f t="shared" si="130"/>
        <v/>
      </c>
      <c r="J119" s="195" t="str">
        <f t="shared" si="130"/>
        <v/>
      </c>
      <c r="K119" s="184" t="str">
        <f t="shared" si="130"/>
        <v/>
      </c>
      <c r="L119" s="195" t="str">
        <f t="shared" si="130"/>
        <v/>
      </c>
      <c r="T119" s="339" t="str">
        <f t="array" ref="T119">IFERROR(SMALL(IF(Fixture!$F$7:$F$1141=chosenGroup,ROW(Fixture!$A$7:$A$1141),FALSE),ROW(A116)),"")</f>
        <v/>
      </c>
      <c r="V119" s="186" t="str">
        <f t="shared" si="115"/>
        <v/>
      </c>
      <c r="W119" s="187" t="str">
        <f t="shared" si="116"/>
        <v/>
      </c>
      <c r="X119" s="187" t="str">
        <f t="shared" si="112"/>
        <v/>
      </c>
      <c r="Y119" s="187" t="str">
        <f t="shared" si="113"/>
        <v/>
      </c>
      <c r="Z119" s="188" t="str">
        <f t="shared" si="114"/>
        <v/>
      </c>
      <c r="AB119" s="186" t="str">
        <f t="shared" si="84"/>
        <v/>
      </c>
      <c r="AC119" s="187" t="str">
        <f t="shared" si="85"/>
        <v/>
      </c>
      <c r="AD119" s="187" t="str">
        <f t="shared" si="106"/>
        <v/>
      </c>
      <c r="AE119" s="187" t="str">
        <f t="shared" si="77"/>
        <v/>
      </c>
      <c r="AF119" s="187" t="str">
        <f t="shared" si="78"/>
        <v/>
      </c>
      <c r="AG119" s="187" t="str">
        <f t="array" ref="AG119">IFERROR(INDEX($Y$4:$Y$1090, MATCH(AC119&amp;AE119&amp;AF119,$V$4:$V$1090&amp;$W$4:$W$1090&amp;$X$4:$X$1090,0),1),"")</f>
        <v/>
      </c>
      <c r="AH119" s="188" t="str">
        <f t="array" ref="AH119">IFERROR(INDEX($Z$4:$Z$1090, MATCH(AC119&amp;AE119&amp;AF119,$V$4:$V$1090&amp;$W$4:$W$1090&amp;$X$4:$X$1090,0),1),"")</f>
        <v/>
      </c>
      <c r="AJ119" s="186" t="str">
        <f t="shared" si="86"/>
        <v/>
      </c>
      <c r="AK119" s="187" t="str">
        <f t="array" ref="AK119">IFERROR(INDEX($AC$4:$AC$1137,SMALL($AB$4:$AB$1137,AJ119),1),"")</f>
        <v/>
      </c>
      <c r="AL119" s="187" t="str">
        <f t="array" ref="AL119">IFERROR(INDEX($AF$4:$AF$1137,SMALL($AB$4:$AB$1137,AJ119),1),"")</f>
        <v/>
      </c>
      <c r="AM119" s="187" t="str">
        <f t="array" ref="AM119">IFERROR(INDEX($AW$4:$AW$83,MATCH(AL119&amp;INDEX($AG$4:$AG$1137,SMALL($AB$4:$AB$1137,AJ119),1),$AU$4:$AU$83&amp;$AV$4:$AV$83,0),1),"")</f>
        <v/>
      </c>
      <c r="AN119" s="187" t="str">
        <f t="array" ref="AN119">IFERROR(INDEX($AW$4:$AW$83,MATCH(AL119&amp;INDEX($AH$4:$AH$1137,SMALL($AB$4:$AB$1137,AJ119),1),$AU$4:$AU$83&amp;$AV$4:$AV$83,0),1),"")</f>
        <v/>
      </c>
      <c r="AO119" s="187" t="str">
        <f>IF(AND(ISNUMBER(Fixture!H122),ISNUMBER(Fixture!J122)),"YES","")</f>
        <v/>
      </c>
      <c r="AP119" s="187" t="str">
        <f>IF(AO119="YES",IF(Fixture!H122&gt;Fixture!J122,HWin,IF(Fixture!H122=Fixture!J122,IF(Fixture!H122&gt;0,HDrawScore,HDraw),HLose)),"")</f>
        <v/>
      </c>
      <c r="AQ119" s="188" t="str">
        <f>IF(AO119="YES",IF(Fixture!H122&lt;Fixture!J122,AWin,IF(Fixture!H122=Fixture!J122,IF(Fixture!H122&gt;0,ADrawScore,ADraw),ALose)),"")</f>
        <v/>
      </c>
      <c r="AR119" s="187" t="str">
        <f>IF(AO119="YES",IF(Fixture!H122&gt;Fixture!J122,"W",IF(Fixture!H122=Fixture!J122,IF(Fixture!H122&gt;0,"D","D"),"L")),"")</f>
        <v/>
      </c>
      <c r="AS119" s="187" t="str">
        <f>IF(AO119="YES",IF(Fixture!H122&lt;Fixture!J122,"W",IF(Fixture!H122=Fixture!J122,IF(Fixture!H122&gt;0,"D","D"),"L")),"")</f>
        <v/>
      </c>
    </row>
    <row r="120" spans="2:85" x14ac:dyDescent="0.25">
      <c r="B120" s="187" t="str">
        <f t="shared" si="129"/>
        <v/>
      </c>
      <c r="C120" s="184" t="str">
        <f t="shared" si="130"/>
        <v/>
      </c>
      <c r="D120" s="195" t="str">
        <f t="shared" si="130"/>
        <v/>
      </c>
      <c r="E120" s="184" t="str">
        <f t="shared" si="130"/>
        <v/>
      </c>
      <c r="F120" s="195" t="str">
        <f t="shared" si="130"/>
        <v/>
      </c>
      <c r="G120" s="184" t="str">
        <f t="shared" si="130"/>
        <v/>
      </c>
      <c r="H120" s="195" t="str">
        <f t="shared" si="130"/>
        <v/>
      </c>
      <c r="I120" s="184" t="str">
        <f t="shared" si="130"/>
        <v/>
      </c>
      <c r="J120" s="195" t="str">
        <f t="shared" si="130"/>
        <v/>
      </c>
      <c r="K120" s="184" t="str">
        <f t="shared" si="130"/>
        <v/>
      </c>
      <c r="L120" s="195" t="str">
        <f t="shared" si="130"/>
        <v/>
      </c>
      <c r="T120" s="339" t="str">
        <f t="array" ref="T120">IFERROR(SMALL(IF(Fixture!$F$7:$F$1141=chosenGroup,ROW(Fixture!$A$7:$A$1141),FALSE),ROW(A117)),"")</f>
        <v/>
      </c>
      <c r="V120" s="186" t="str">
        <f t="shared" si="115"/>
        <v/>
      </c>
      <c r="W120" s="187" t="str">
        <f t="shared" si="116"/>
        <v/>
      </c>
      <c r="X120" s="187" t="str">
        <f t="shared" si="112"/>
        <v/>
      </c>
      <c r="Y120" s="187" t="str">
        <f t="shared" si="113"/>
        <v/>
      </c>
      <c r="Z120" s="188" t="str">
        <f t="shared" si="114"/>
        <v/>
      </c>
      <c r="AB120" s="186" t="str">
        <f t="shared" si="84"/>
        <v/>
      </c>
      <c r="AC120" s="187" t="str">
        <f t="shared" si="85"/>
        <v/>
      </c>
      <c r="AD120" s="187" t="str">
        <f t="shared" si="106"/>
        <v/>
      </c>
      <c r="AE120" s="187" t="str">
        <f t="shared" si="77"/>
        <v/>
      </c>
      <c r="AF120" s="187" t="str">
        <f t="shared" si="78"/>
        <v/>
      </c>
      <c r="AG120" s="187" t="str">
        <f t="array" ref="AG120">IFERROR(INDEX($Y$4:$Y$1090, MATCH(AC120&amp;AE120&amp;AF120,$V$4:$V$1090&amp;$W$4:$W$1090&amp;$X$4:$X$1090,0),1),"")</f>
        <v/>
      </c>
      <c r="AH120" s="188" t="str">
        <f t="array" ref="AH120">IFERROR(INDEX($Z$4:$Z$1090, MATCH(AC120&amp;AE120&amp;AF120,$V$4:$V$1090&amp;$W$4:$W$1090&amp;$X$4:$X$1090,0),1),"")</f>
        <v/>
      </c>
      <c r="AJ120" s="186" t="str">
        <f t="shared" si="86"/>
        <v/>
      </c>
      <c r="AK120" s="187" t="str">
        <f t="array" ref="AK120">IFERROR(INDEX($AC$4:$AC$1137,SMALL($AB$4:$AB$1137,AJ120),1),"")</f>
        <v/>
      </c>
      <c r="AL120" s="187" t="str">
        <f t="array" ref="AL120">IFERROR(INDEX($AF$4:$AF$1137,SMALL($AB$4:$AB$1137,AJ120),1),"")</f>
        <v/>
      </c>
      <c r="AM120" s="187" t="str">
        <f t="array" ref="AM120">IFERROR(INDEX($AW$4:$AW$83,MATCH(AL120&amp;INDEX($AG$4:$AG$1137,SMALL($AB$4:$AB$1137,AJ120),1),$AU$4:$AU$83&amp;$AV$4:$AV$83,0),1),"")</f>
        <v/>
      </c>
      <c r="AN120" s="187" t="str">
        <f t="array" ref="AN120">IFERROR(INDEX($AW$4:$AW$83,MATCH(AL120&amp;INDEX($AH$4:$AH$1137,SMALL($AB$4:$AB$1137,AJ120),1),$AU$4:$AU$83&amp;$AV$4:$AV$83,0),1),"")</f>
        <v/>
      </c>
      <c r="AO120" s="187" t="str">
        <f>IF(AND(ISNUMBER(Fixture!H123),ISNUMBER(Fixture!J123)),"YES","")</f>
        <v/>
      </c>
      <c r="AP120" s="187" t="str">
        <f>IF(AO120="YES",IF(Fixture!H123&gt;Fixture!J123,HWin,IF(Fixture!H123=Fixture!J123,IF(Fixture!H123&gt;0,HDrawScore,HDraw),HLose)),"")</f>
        <v/>
      </c>
      <c r="AQ120" s="188" t="str">
        <f>IF(AO120="YES",IF(Fixture!H123&lt;Fixture!J123,AWin,IF(Fixture!H123=Fixture!J123,IF(Fixture!H123&gt;0,ADrawScore,ADraw),ALose)),"")</f>
        <v/>
      </c>
      <c r="AR120" s="187" t="str">
        <f>IF(AO120="YES",IF(Fixture!H123&gt;Fixture!J123,"W",IF(Fixture!H123=Fixture!J123,IF(Fixture!H123&gt;0,"D","D"),"L")),"")</f>
        <v/>
      </c>
      <c r="AS120" s="187" t="str">
        <f>IF(AO120="YES",IF(Fixture!H123&lt;Fixture!J123,"W",IF(Fixture!H123=Fixture!J123,IF(Fixture!H123&gt;0,"D","D"),"L")),"")</f>
        <v/>
      </c>
    </row>
    <row r="121" spans="2:85" x14ac:dyDescent="0.25">
      <c r="B121" s="187" t="str">
        <f t="shared" si="129"/>
        <v/>
      </c>
      <c r="C121" s="184" t="str">
        <f t="shared" si="130"/>
        <v/>
      </c>
      <c r="D121" s="195" t="str">
        <f t="shared" si="130"/>
        <v/>
      </c>
      <c r="E121" s="184" t="str">
        <f t="shared" si="130"/>
        <v/>
      </c>
      <c r="F121" s="195" t="str">
        <f t="shared" si="130"/>
        <v/>
      </c>
      <c r="G121" s="184" t="str">
        <f t="shared" si="130"/>
        <v/>
      </c>
      <c r="H121" s="195" t="str">
        <f t="shared" si="130"/>
        <v/>
      </c>
      <c r="I121" s="184" t="str">
        <f t="shared" si="130"/>
        <v/>
      </c>
      <c r="J121" s="195" t="str">
        <f t="shared" si="130"/>
        <v/>
      </c>
      <c r="K121" s="184" t="str">
        <f t="shared" si="130"/>
        <v/>
      </c>
      <c r="L121" s="195" t="str">
        <f t="shared" si="130"/>
        <v/>
      </c>
      <c r="T121" s="339" t="str">
        <f t="array" ref="T121">IFERROR(SMALL(IF(Fixture!$F$7:$F$1141=chosenGroup,ROW(Fixture!$A$7:$A$1141),FALSE),ROW(A118)),"")</f>
        <v/>
      </c>
      <c r="V121" s="186" t="str">
        <f t="shared" si="115"/>
        <v/>
      </c>
      <c r="W121" s="187" t="str">
        <f t="shared" si="116"/>
        <v/>
      </c>
      <c r="X121" s="187" t="str">
        <f t="shared" si="112"/>
        <v/>
      </c>
      <c r="Y121" s="187" t="str">
        <f t="shared" si="113"/>
        <v/>
      </c>
      <c r="Z121" s="188" t="str">
        <f t="shared" si="114"/>
        <v/>
      </c>
      <c r="AB121" s="186" t="str">
        <f t="shared" si="84"/>
        <v/>
      </c>
      <c r="AC121" s="187" t="str">
        <f t="shared" si="85"/>
        <v/>
      </c>
      <c r="AD121" s="187" t="str">
        <f t="shared" si="106"/>
        <v/>
      </c>
      <c r="AE121" s="187" t="str">
        <f t="shared" si="77"/>
        <v/>
      </c>
      <c r="AF121" s="187" t="str">
        <f t="shared" si="78"/>
        <v/>
      </c>
      <c r="AG121" s="187" t="str">
        <f t="array" ref="AG121">IFERROR(INDEX($Y$4:$Y$1090, MATCH(AC121&amp;AE121&amp;AF121,$V$4:$V$1090&amp;$W$4:$W$1090&amp;$X$4:$X$1090,0),1),"")</f>
        <v/>
      </c>
      <c r="AH121" s="188" t="str">
        <f t="array" ref="AH121">IFERROR(INDEX($Z$4:$Z$1090, MATCH(AC121&amp;AE121&amp;AF121,$V$4:$V$1090&amp;$W$4:$W$1090&amp;$X$4:$X$1090,0),1),"")</f>
        <v/>
      </c>
      <c r="AJ121" s="186" t="str">
        <f t="shared" si="86"/>
        <v/>
      </c>
      <c r="AK121" s="187" t="str">
        <f t="array" ref="AK121">IFERROR(INDEX($AC$4:$AC$1137,SMALL($AB$4:$AB$1137,AJ121),1),"")</f>
        <v/>
      </c>
      <c r="AL121" s="187" t="str">
        <f t="array" ref="AL121">IFERROR(INDEX($AF$4:$AF$1137,SMALL($AB$4:$AB$1137,AJ121),1),"")</f>
        <v/>
      </c>
      <c r="AM121" s="187" t="str">
        <f t="array" ref="AM121">IFERROR(INDEX($AW$4:$AW$83,MATCH(AL121&amp;INDEX($AG$4:$AG$1137,SMALL($AB$4:$AB$1137,AJ121),1),$AU$4:$AU$83&amp;$AV$4:$AV$83,0),1),"")</f>
        <v/>
      </c>
      <c r="AN121" s="187" t="str">
        <f t="array" ref="AN121">IFERROR(INDEX($AW$4:$AW$83,MATCH(AL121&amp;INDEX($AH$4:$AH$1137,SMALL($AB$4:$AB$1137,AJ121),1),$AU$4:$AU$83&amp;$AV$4:$AV$83,0),1),"")</f>
        <v/>
      </c>
      <c r="AO121" s="187" t="str">
        <f>IF(AND(ISNUMBER(Fixture!H124),ISNUMBER(Fixture!J124)),"YES","")</f>
        <v/>
      </c>
      <c r="AP121" s="187" t="str">
        <f>IF(AO121="YES",IF(Fixture!H124&gt;Fixture!J124,HWin,IF(Fixture!H124=Fixture!J124,IF(Fixture!H124&gt;0,HDrawScore,HDraw),HLose)),"")</f>
        <v/>
      </c>
      <c r="AQ121" s="188" t="str">
        <f>IF(AO121="YES",IF(Fixture!H124&lt;Fixture!J124,AWin,IF(Fixture!H124=Fixture!J124,IF(Fixture!H124&gt;0,ADrawScore,ADraw),ALose)),"")</f>
        <v/>
      </c>
      <c r="AR121" s="187" t="str">
        <f>IF(AO121="YES",IF(Fixture!H124&gt;Fixture!J124,"W",IF(Fixture!H124=Fixture!J124,IF(Fixture!H124&gt;0,"D","D"),"L")),"")</f>
        <v/>
      </c>
      <c r="AS121" s="187" t="str">
        <f>IF(AO121="YES",IF(Fixture!H124&lt;Fixture!J124,"W",IF(Fixture!H124=Fixture!J124,IF(Fixture!H124&gt;0,"D","D"),"L")),"")</f>
        <v/>
      </c>
    </row>
    <row r="122" spans="2:85" x14ac:dyDescent="0.25">
      <c r="B122" s="187" t="str">
        <f t="shared" si="129"/>
        <v/>
      </c>
      <c r="C122" s="184" t="str">
        <f t="shared" si="130"/>
        <v/>
      </c>
      <c r="D122" s="195" t="str">
        <f t="shared" si="130"/>
        <v/>
      </c>
      <c r="E122" s="184" t="str">
        <f t="shared" si="130"/>
        <v/>
      </c>
      <c r="F122" s="195" t="str">
        <f t="shared" si="130"/>
        <v/>
      </c>
      <c r="G122" s="184" t="str">
        <f t="shared" si="130"/>
        <v/>
      </c>
      <c r="H122" s="195" t="str">
        <f t="shared" si="130"/>
        <v/>
      </c>
      <c r="I122" s="184" t="str">
        <f t="shared" si="130"/>
        <v/>
      </c>
      <c r="J122" s="195" t="str">
        <f t="shared" si="130"/>
        <v/>
      </c>
      <c r="K122" s="184" t="str">
        <f t="shared" si="130"/>
        <v/>
      </c>
      <c r="L122" s="195" t="str">
        <f t="shared" si="130"/>
        <v/>
      </c>
      <c r="T122" s="339" t="str">
        <f t="array" ref="T122">IFERROR(SMALL(IF(Fixture!$F$7:$F$1141=chosenGroup,ROW(Fixture!$A$7:$A$1141),FALSE),ROW(A119)),"")</f>
        <v/>
      </c>
      <c r="V122" s="186" t="str">
        <f t="shared" si="115"/>
        <v/>
      </c>
      <c r="W122" s="187" t="str">
        <f t="shared" si="116"/>
        <v/>
      </c>
      <c r="X122" s="187" t="str">
        <f t="shared" si="112"/>
        <v/>
      </c>
      <c r="Y122" s="187" t="str">
        <f t="shared" si="113"/>
        <v/>
      </c>
      <c r="Z122" s="188" t="str">
        <f t="shared" si="114"/>
        <v/>
      </c>
      <c r="AB122" s="186" t="str">
        <f t="shared" si="84"/>
        <v/>
      </c>
      <c r="AC122" s="187" t="str">
        <f t="shared" si="85"/>
        <v/>
      </c>
      <c r="AD122" s="187" t="str">
        <f t="shared" si="106"/>
        <v/>
      </c>
      <c r="AE122" s="187" t="str">
        <f t="shared" si="77"/>
        <v/>
      </c>
      <c r="AF122" s="187" t="str">
        <f t="shared" si="78"/>
        <v/>
      </c>
      <c r="AG122" s="187" t="str">
        <f t="array" ref="AG122">IFERROR(INDEX($Y$4:$Y$1090, MATCH(AC122&amp;AE122&amp;AF122,$V$4:$V$1090&amp;$W$4:$W$1090&amp;$X$4:$X$1090,0),1),"")</f>
        <v/>
      </c>
      <c r="AH122" s="188" t="str">
        <f t="array" ref="AH122">IFERROR(INDEX($Z$4:$Z$1090, MATCH(AC122&amp;AE122&amp;AF122,$V$4:$V$1090&amp;$W$4:$W$1090&amp;$X$4:$X$1090,0),1),"")</f>
        <v/>
      </c>
      <c r="AJ122" s="186" t="str">
        <f t="shared" si="86"/>
        <v/>
      </c>
      <c r="AK122" s="187" t="str">
        <f t="array" ref="AK122">IFERROR(INDEX($AC$4:$AC$1137,SMALL($AB$4:$AB$1137,AJ122),1),"")</f>
        <v/>
      </c>
      <c r="AL122" s="187" t="str">
        <f t="array" ref="AL122">IFERROR(INDEX($AF$4:$AF$1137,SMALL($AB$4:$AB$1137,AJ122),1),"")</f>
        <v/>
      </c>
      <c r="AM122" s="187" t="str">
        <f t="array" ref="AM122">IFERROR(INDEX($AW$4:$AW$83,MATCH(AL122&amp;INDEX($AG$4:$AG$1137,SMALL($AB$4:$AB$1137,AJ122),1),$AU$4:$AU$83&amp;$AV$4:$AV$83,0),1),"")</f>
        <v/>
      </c>
      <c r="AN122" s="187" t="str">
        <f t="array" ref="AN122">IFERROR(INDEX($AW$4:$AW$83,MATCH(AL122&amp;INDEX($AH$4:$AH$1137,SMALL($AB$4:$AB$1137,AJ122),1),$AU$4:$AU$83&amp;$AV$4:$AV$83,0),1),"")</f>
        <v/>
      </c>
      <c r="AO122" s="187" t="str">
        <f>IF(AND(ISNUMBER(Fixture!H125),ISNUMBER(Fixture!J125)),"YES","")</f>
        <v/>
      </c>
      <c r="AP122" s="187" t="str">
        <f>IF(AO122="YES",IF(Fixture!H125&gt;Fixture!J125,HWin,IF(Fixture!H125=Fixture!J125,IF(Fixture!H125&gt;0,HDrawScore,HDraw),HLose)),"")</f>
        <v/>
      </c>
      <c r="AQ122" s="188" t="str">
        <f>IF(AO122="YES",IF(Fixture!H125&lt;Fixture!J125,AWin,IF(Fixture!H125=Fixture!J125,IF(Fixture!H125&gt;0,ADrawScore,ADraw),ALose)),"")</f>
        <v/>
      </c>
      <c r="AR122" s="187" t="str">
        <f>IF(AO122="YES",IF(Fixture!H125&gt;Fixture!J125,"W",IF(Fixture!H125=Fixture!J125,IF(Fixture!H125&gt;0,"D","D"),"L")),"")</f>
        <v/>
      </c>
      <c r="AS122" s="187" t="str">
        <f>IF(AO122="YES",IF(Fixture!H125&lt;Fixture!J125,"W",IF(Fixture!H125=Fixture!J125,IF(Fixture!H125&gt;0,"D","D"),"L")),"")</f>
        <v/>
      </c>
    </row>
    <row r="123" spans="2:85" x14ac:dyDescent="0.25">
      <c r="B123" s="187" t="str">
        <f t="shared" si="129"/>
        <v/>
      </c>
      <c r="C123" s="184" t="str">
        <f t="shared" si="130"/>
        <v/>
      </c>
      <c r="D123" s="195" t="str">
        <f t="shared" si="130"/>
        <v/>
      </c>
      <c r="E123" s="184" t="str">
        <f t="shared" si="130"/>
        <v/>
      </c>
      <c r="F123" s="195" t="str">
        <f t="shared" si="130"/>
        <v/>
      </c>
      <c r="G123" s="184" t="str">
        <f t="shared" si="130"/>
        <v/>
      </c>
      <c r="H123" s="195" t="str">
        <f t="shared" si="130"/>
        <v/>
      </c>
      <c r="I123" s="184" t="str">
        <f t="shared" si="130"/>
        <v/>
      </c>
      <c r="J123" s="195" t="str">
        <f t="shared" si="130"/>
        <v/>
      </c>
      <c r="K123" s="184" t="str">
        <f t="shared" si="130"/>
        <v/>
      </c>
      <c r="L123" s="195" t="str">
        <f t="shared" si="130"/>
        <v/>
      </c>
      <c r="T123" s="339" t="str">
        <f t="array" ref="T123">IFERROR(SMALL(IF(Fixture!$F$7:$F$1141=chosenGroup,ROW(Fixture!$A$7:$A$1141),FALSE),ROW(A120)),"")</f>
        <v/>
      </c>
      <c r="V123" s="186" t="str">
        <f t="shared" si="115"/>
        <v/>
      </c>
      <c r="W123" s="187" t="str">
        <f t="shared" si="116"/>
        <v/>
      </c>
      <c r="X123" s="187" t="str">
        <f t="shared" si="112"/>
        <v/>
      </c>
      <c r="Y123" s="187" t="str">
        <f t="shared" si="113"/>
        <v/>
      </c>
      <c r="Z123" s="188" t="str">
        <f t="shared" si="114"/>
        <v/>
      </c>
      <c r="AB123" s="186" t="str">
        <f t="shared" si="84"/>
        <v/>
      </c>
      <c r="AC123" s="187" t="str">
        <f t="shared" si="85"/>
        <v/>
      </c>
      <c r="AD123" s="187" t="str">
        <f t="shared" si="106"/>
        <v/>
      </c>
      <c r="AE123" s="187" t="str">
        <f t="shared" si="77"/>
        <v/>
      </c>
      <c r="AF123" s="187" t="str">
        <f t="shared" si="78"/>
        <v/>
      </c>
      <c r="AG123" s="187" t="str">
        <f t="array" ref="AG123">IFERROR(INDEX($Y$4:$Y$1090, MATCH(AC123&amp;AE123&amp;AF123,$V$4:$V$1090&amp;$W$4:$W$1090&amp;$X$4:$X$1090,0),1),"")</f>
        <v/>
      </c>
      <c r="AH123" s="188" t="str">
        <f t="array" ref="AH123">IFERROR(INDEX($Z$4:$Z$1090, MATCH(AC123&amp;AE123&amp;AF123,$V$4:$V$1090&amp;$W$4:$W$1090&amp;$X$4:$X$1090,0),1),"")</f>
        <v/>
      </c>
      <c r="AJ123" s="186" t="str">
        <f t="shared" si="86"/>
        <v/>
      </c>
      <c r="AK123" s="187" t="str">
        <f t="array" ref="AK123">IFERROR(INDEX($AC$4:$AC$1137,SMALL($AB$4:$AB$1137,AJ123),1),"")</f>
        <v/>
      </c>
      <c r="AL123" s="187" t="str">
        <f t="array" ref="AL123">IFERROR(INDEX($AF$4:$AF$1137,SMALL($AB$4:$AB$1137,AJ123),1),"")</f>
        <v/>
      </c>
      <c r="AM123" s="187" t="str">
        <f t="array" ref="AM123">IFERROR(INDEX($AW$4:$AW$83,MATCH(AL123&amp;INDEX($AG$4:$AG$1137,SMALL($AB$4:$AB$1137,AJ123),1),$AU$4:$AU$83&amp;$AV$4:$AV$83,0),1),"")</f>
        <v/>
      </c>
      <c r="AN123" s="187" t="str">
        <f t="array" ref="AN123">IFERROR(INDEX($AW$4:$AW$83,MATCH(AL123&amp;INDEX($AH$4:$AH$1137,SMALL($AB$4:$AB$1137,AJ123),1),$AU$4:$AU$83&amp;$AV$4:$AV$83,0),1),"")</f>
        <v/>
      </c>
      <c r="AO123" s="187" t="str">
        <f>IF(AND(ISNUMBER(Fixture!H126),ISNUMBER(Fixture!J126)),"YES","")</f>
        <v/>
      </c>
      <c r="AP123" s="187" t="str">
        <f>IF(AO123="YES",IF(Fixture!H126&gt;Fixture!J126,HWin,IF(Fixture!H126=Fixture!J126,IF(Fixture!H126&gt;0,HDrawScore,HDraw),HLose)),"")</f>
        <v/>
      </c>
      <c r="AQ123" s="188" t="str">
        <f>IF(AO123="YES",IF(Fixture!H126&lt;Fixture!J126,AWin,IF(Fixture!H126=Fixture!J126,IF(Fixture!H126&gt;0,ADrawScore,ADraw),ALose)),"")</f>
        <v/>
      </c>
      <c r="AR123" s="187" t="str">
        <f>IF(AO123="YES",IF(Fixture!H126&gt;Fixture!J126,"W",IF(Fixture!H126=Fixture!J126,IF(Fixture!H126&gt;0,"D","D"),"L")),"")</f>
        <v/>
      </c>
      <c r="AS123" s="187" t="str">
        <f>IF(AO123="YES",IF(Fixture!H126&lt;Fixture!J126,"W",IF(Fixture!H126=Fixture!J126,IF(Fixture!H126&gt;0,"D","D"),"L")),"")</f>
        <v/>
      </c>
    </row>
    <row r="124" spans="2:85" x14ac:dyDescent="0.25">
      <c r="B124" s="187" t="str">
        <f t="shared" si="129"/>
        <v/>
      </c>
      <c r="C124" s="184" t="str">
        <f t="shared" si="130"/>
        <v/>
      </c>
      <c r="D124" s="195" t="str">
        <f t="shared" si="130"/>
        <v/>
      </c>
      <c r="E124" s="184" t="str">
        <f t="shared" si="130"/>
        <v/>
      </c>
      <c r="F124" s="195" t="str">
        <f t="shared" si="130"/>
        <v/>
      </c>
      <c r="G124" s="184" t="str">
        <f t="shared" si="130"/>
        <v/>
      </c>
      <c r="H124" s="195" t="str">
        <f t="shared" si="130"/>
        <v/>
      </c>
      <c r="I124" s="184" t="str">
        <f t="shared" si="130"/>
        <v/>
      </c>
      <c r="J124" s="195" t="str">
        <f t="shared" si="130"/>
        <v/>
      </c>
      <c r="K124" s="184" t="str">
        <f t="shared" si="130"/>
        <v/>
      </c>
      <c r="L124" s="195" t="str">
        <f t="shared" si="130"/>
        <v/>
      </c>
      <c r="T124" s="339" t="str">
        <f t="array" ref="T124">IFERROR(SMALL(IF(Fixture!$F$7:$F$1141=chosenGroup,ROW(Fixture!$A$7:$A$1141),FALSE),ROW(A121)),"")</f>
        <v/>
      </c>
      <c r="V124" s="186" t="str">
        <f t="shared" si="115"/>
        <v/>
      </c>
      <c r="W124" s="187" t="str">
        <f t="shared" si="116"/>
        <v/>
      </c>
      <c r="X124" s="187" t="str">
        <f t="shared" si="112"/>
        <v/>
      </c>
      <c r="Y124" s="187" t="str">
        <f t="shared" si="113"/>
        <v/>
      </c>
      <c r="Z124" s="188" t="str">
        <f t="shared" si="114"/>
        <v/>
      </c>
      <c r="AB124" s="186" t="str">
        <f t="shared" si="84"/>
        <v/>
      </c>
      <c r="AC124" s="187" t="str">
        <f t="shared" si="85"/>
        <v/>
      </c>
      <c r="AD124" s="187" t="str">
        <f t="shared" si="106"/>
        <v/>
      </c>
      <c r="AE124" s="187" t="str">
        <f t="shared" si="77"/>
        <v/>
      </c>
      <c r="AF124" s="187" t="str">
        <f t="shared" si="78"/>
        <v/>
      </c>
      <c r="AG124" s="187" t="str">
        <f t="array" ref="AG124">IFERROR(INDEX($Y$4:$Y$1090, MATCH(AC124&amp;AE124&amp;AF124,$V$4:$V$1090&amp;$W$4:$W$1090&amp;$X$4:$X$1090,0),1),"")</f>
        <v/>
      </c>
      <c r="AH124" s="188" t="str">
        <f t="array" ref="AH124">IFERROR(INDEX($Z$4:$Z$1090, MATCH(AC124&amp;AE124&amp;AF124,$V$4:$V$1090&amp;$W$4:$W$1090&amp;$X$4:$X$1090,0),1),"")</f>
        <v/>
      </c>
      <c r="AJ124" s="186" t="str">
        <f t="shared" si="86"/>
        <v/>
      </c>
      <c r="AK124" s="187" t="str">
        <f t="array" ref="AK124">IFERROR(INDEX($AC$4:$AC$1137,SMALL($AB$4:$AB$1137,AJ124),1),"")</f>
        <v/>
      </c>
      <c r="AL124" s="187" t="str">
        <f t="array" ref="AL124">IFERROR(INDEX($AF$4:$AF$1137,SMALL($AB$4:$AB$1137,AJ124),1),"")</f>
        <v/>
      </c>
      <c r="AM124" s="187" t="str">
        <f t="array" ref="AM124">IFERROR(INDEX($AW$4:$AW$83,MATCH(AL124&amp;INDEX($AG$4:$AG$1137,SMALL($AB$4:$AB$1137,AJ124),1),$AU$4:$AU$83&amp;$AV$4:$AV$83,0),1),"")</f>
        <v/>
      </c>
      <c r="AN124" s="187" t="str">
        <f t="array" ref="AN124">IFERROR(INDEX($AW$4:$AW$83,MATCH(AL124&amp;INDEX($AH$4:$AH$1137,SMALL($AB$4:$AB$1137,AJ124),1),$AU$4:$AU$83&amp;$AV$4:$AV$83,0),1),"")</f>
        <v/>
      </c>
      <c r="AO124" s="187" t="str">
        <f>IF(AND(ISNUMBER(Fixture!H127),ISNUMBER(Fixture!J127)),"YES","")</f>
        <v/>
      </c>
      <c r="AP124" s="187" t="str">
        <f>IF(AO124="YES",IF(Fixture!H127&gt;Fixture!J127,HWin,IF(Fixture!H127=Fixture!J127,IF(Fixture!H127&gt;0,HDrawScore,HDraw),HLose)),"")</f>
        <v/>
      </c>
      <c r="AQ124" s="188" t="str">
        <f>IF(AO124="YES",IF(Fixture!H127&lt;Fixture!J127,AWin,IF(Fixture!H127=Fixture!J127,IF(Fixture!H127&gt;0,ADrawScore,ADraw),ALose)),"")</f>
        <v/>
      </c>
      <c r="AR124" s="187" t="str">
        <f>IF(AO124="YES",IF(Fixture!H127&gt;Fixture!J127,"W",IF(Fixture!H127=Fixture!J127,IF(Fixture!H127&gt;0,"D","D"),"L")),"")</f>
        <v/>
      </c>
      <c r="AS124" s="187" t="str">
        <f>IF(AO124="YES",IF(Fixture!H127&lt;Fixture!J127,"W",IF(Fixture!H127=Fixture!J127,IF(Fixture!H127&gt;0,"D","D"),"L")),"")</f>
        <v/>
      </c>
    </row>
    <row r="125" spans="2:85" x14ac:dyDescent="0.25">
      <c r="B125" s="187" t="str">
        <f t="shared" si="129"/>
        <v/>
      </c>
      <c r="C125" s="184" t="str">
        <f t="shared" si="130"/>
        <v/>
      </c>
      <c r="D125" s="195" t="str">
        <f t="shared" si="130"/>
        <v/>
      </c>
      <c r="E125" s="184" t="str">
        <f t="shared" si="130"/>
        <v/>
      </c>
      <c r="F125" s="195" t="str">
        <f t="shared" si="130"/>
        <v/>
      </c>
      <c r="G125" s="184" t="str">
        <f t="shared" si="130"/>
        <v/>
      </c>
      <c r="H125" s="195" t="str">
        <f t="shared" si="130"/>
        <v/>
      </c>
      <c r="I125" s="184" t="str">
        <f t="shared" si="130"/>
        <v/>
      </c>
      <c r="J125" s="195" t="str">
        <f t="shared" si="130"/>
        <v/>
      </c>
      <c r="K125" s="184" t="str">
        <f t="shared" si="130"/>
        <v/>
      </c>
      <c r="L125" s="195" t="str">
        <f t="shared" si="130"/>
        <v/>
      </c>
      <c r="T125" s="339" t="str">
        <f t="array" ref="T125">IFERROR(SMALL(IF(Fixture!$F$7:$F$1141=chosenGroup,ROW(Fixture!$A$7:$A$1141),FALSE),ROW(A122)),"")</f>
        <v/>
      </c>
      <c r="V125" s="186" t="str">
        <f t="shared" si="115"/>
        <v/>
      </c>
      <c r="W125" s="187" t="str">
        <f t="shared" si="116"/>
        <v/>
      </c>
      <c r="X125" s="187" t="str">
        <f t="shared" si="112"/>
        <v/>
      </c>
      <c r="Y125" s="187" t="str">
        <f t="shared" si="113"/>
        <v/>
      </c>
      <c r="Z125" s="188" t="str">
        <f t="shared" si="114"/>
        <v/>
      </c>
      <c r="AB125" s="186" t="str">
        <f t="shared" si="84"/>
        <v/>
      </c>
      <c r="AC125" s="187" t="str">
        <f t="shared" si="85"/>
        <v/>
      </c>
      <c r="AD125" s="187" t="str">
        <f t="shared" si="106"/>
        <v/>
      </c>
      <c r="AE125" s="187" t="str">
        <f t="shared" si="77"/>
        <v/>
      </c>
      <c r="AF125" s="187" t="str">
        <f t="shared" si="78"/>
        <v/>
      </c>
      <c r="AG125" s="187" t="str">
        <f t="array" ref="AG125">IFERROR(INDEX($Y$4:$Y$1090, MATCH(AC125&amp;AE125&amp;AF125,$V$4:$V$1090&amp;$W$4:$W$1090&amp;$X$4:$X$1090,0),1),"")</f>
        <v/>
      </c>
      <c r="AH125" s="188" t="str">
        <f t="array" ref="AH125">IFERROR(INDEX($Z$4:$Z$1090, MATCH(AC125&amp;AE125&amp;AF125,$V$4:$V$1090&amp;$W$4:$W$1090&amp;$X$4:$X$1090,0),1),"")</f>
        <v/>
      </c>
      <c r="AJ125" s="186" t="str">
        <f t="shared" si="86"/>
        <v/>
      </c>
      <c r="AK125" s="187" t="str">
        <f t="array" ref="AK125">IFERROR(INDEX($AC$4:$AC$1137,SMALL($AB$4:$AB$1137,AJ125),1),"")</f>
        <v/>
      </c>
      <c r="AL125" s="187" t="str">
        <f t="array" ref="AL125">IFERROR(INDEX($AF$4:$AF$1137,SMALL($AB$4:$AB$1137,AJ125),1),"")</f>
        <v/>
      </c>
      <c r="AM125" s="187" t="str">
        <f t="array" ref="AM125">IFERROR(INDEX($AW$4:$AW$83,MATCH(AL125&amp;INDEX($AG$4:$AG$1137,SMALL($AB$4:$AB$1137,AJ125),1),$AU$4:$AU$83&amp;$AV$4:$AV$83,0),1),"")</f>
        <v/>
      </c>
      <c r="AN125" s="187" t="str">
        <f t="array" ref="AN125">IFERROR(INDEX($AW$4:$AW$83,MATCH(AL125&amp;INDEX($AH$4:$AH$1137,SMALL($AB$4:$AB$1137,AJ125),1),$AU$4:$AU$83&amp;$AV$4:$AV$83,0),1),"")</f>
        <v/>
      </c>
      <c r="AO125" s="187" t="str">
        <f>IF(AND(ISNUMBER(Fixture!H128),ISNUMBER(Fixture!J128)),"YES","")</f>
        <v/>
      </c>
      <c r="AP125" s="187" t="str">
        <f>IF(AO125="YES",IF(Fixture!H128&gt;Fixture!J128,HWin,IF(Fixture!H128=Fixture!J128,IF(Fixture!H128&gt;0,HDrawScore,HDraw),HLose)),"")</f>
        <v/>
      </c>
      <c r="AQ125" s="188" t="str">
        <f>IF(AO125="YES",IF(Fixture!H128&lt;Fixture!J128,AWin,IF(Fixture!H128=Fixture!J128,IF(Fixture!H128&gt;0,ADrawScore,ADraw),ALose)),"")</f>
        <v/>
      </c>
      <c r="AR125" s="187" t="str">
        <f>IF(AO125="YES",IF(Fixture!H128&gt;Fixture!J128,"W",IF(Fixture!H128=Fixture!J128,IF(Fixture!H128&gt;0,"D","D"),"L")),"")</f>
        <v/>
      </c>
      <c r="AS125" s="187" t="str">
        <f>IF(AO125="YES",IF(Fixture!H128&lt;Fixture!J128,"W",IF(Fixture!H128=Fixture!J128,IF(Fixture!H128&gt;0,"D","D"),"L")),"")</f>
        <v/>
      </c>
    </row>
    <row r="126" spans="2:85" x14ac:dyDescent="0.25">
      <c r="T126" s="339" t="str">
        <f t="array" ref="T126">IFERROR(SMALL(IF(Fixture!$F$7:$F$1141=chosenGroup,ROW(Fixture!$A$7:$A$1141),FALSE),ROW(A123)),"")</f>
        <v/>
      </c>
      <c r="V126" s="186" t="str">
        <f t="shared" si="115"/>
        <v/>
      </c>
      <c r="W126" s="187" t="str">
        <f t="shared" si="116"/>
        <v/>
      </c>
      <c r="X126" s="187" t="str">
        <f t="shared" si="112"/>
        <v/>
      </c>
      <c r="Y126" s="187" t="str">
        <f t="shared" si="113"/>
        <v/>
      </c>
      <c r="Z126" s="188" t="str">
        <f t="shared" si="114"/>
        <v/>
      </c>
      <c r="AB126" s="186" t="str">
        <f t="shared" si="84"/>
        <v/>
      </c>
      <c r="AC126" s="187" t="str">
        <f t="shared" si="85"/>
        <v/>
      </c>
      <c r="AD126" s="187" t="str">
        <f t="shared" si="106"/>
        <v/>
      </c>
      <c r="AE126" s="187" t="str">
        <f t="shared" si="77"/>
        <v/>
      </c>
      <c r="AF126" s="187" t="str">
        <f t="shared" si="78"/>
        <v/>
      </c>
      <c r="AG126" s="187" t="str">
        <f t="array" ref="AG126">IFERROR(INDEX($Y$4:$Y$1090, MATCH(AC126&amp;AE126&amp;AF126,$V$4:$V$1090&amp;$W$4:$W$1090&amp;$X$4:$X$1090,0),1),"")</f>
        <v/>
      </c>
      <c r="AH126" s="188" t="str">
        <f t="array" ref="AH126">IFERROR(INDEX($Z$4:$Z$1090, MATCH(AC126&amp;AE126&amp;AF126,$V$4:$V$1090&amp;$W$4:$W$1090&amp;$X$4:$X$1090,0),1),"")</f>
        <v/>
      </c>
      <c r="AJ126" s="186" t="str">
        <f t="shared" si="86"/>
        <v/>
      </c>
      <c r="AK126" s="187" t="str">
        <f t="array" ref="AK126">IFERROR(INDEX($AC$4:$AC$1137,SMALL($AB$4:$AB$1137,AJ126),1),"")</f>
        <v/>
      </c>
      <c r="AL126" s="187" t="str">
        <f t="array" ref="AL126">IFERROR(INDEX($AF$4:$AF$1137,SMALL($AB$4:$AB$1137,AJ126),1),"")</f>
        <v/>
      </c>
      <c r="AM126" s="187" t="str">
        <f t="array" ref="AM126">IFERROR(INDEX($AW$4:$AW$83,MATCH(AL126&amp;INDEX($AG$4:$AG$1137,SMALL($AB$4:$AB$1137,AJ126),1),$AU$4:$AU$83&amp;$AV$4:$AV$83,0),1),"")</f>
        <v/>
      </c>
      <c r="AN126" s="187" t="str">
        <f t="array" ref="AN126">IFERROR(INDEX($AW$4:$AW$83,MATCH(AL126&amp;INDEX($AH$4:$AH$1137,SMALL($AB$4:$AB$1137,AJ126),1),$AU$4:$AU$83&amp;$AV$4:$AV$83,0),1),"")</f>
        <v/>
      </c>
      <c r="AO126" s="187" t="str">
        <f>IF(AND(ISNUMBER(Fixture!H129),ISNUMBER(Fixture!J129)),"YES","")</f>
        <v/>
      </c>
      <c r="AP126" s="187" t="str">
        <f>IF(AO126="YES",IF(Fixture!H129&gt;Fixture!J129,HWin,IF(Fixture!H129=Fixture!J129,IF(Fixture!H129&gt;0,HDrawScore,HDraw),HLose)),"")</f>
        <v/>
      </c>
      <c r="AQ126" s="188" t="str">
        <f>IF(AO126="YES",IF(Fixture!H129&lt;Fixture!J129,AWin,IF(Fixture!H129=Fixture!J129,IF(Fixture!H129&gt;0,ADrawScore,ADraw),ALose)),"")</f>
        <v/>
      </c>
      <c r="AR126" s="187" t="str">
        <f>IF(AO126="YES",IF(Fixture!H129&gt;Fixture!J129,"W",IF(Fixture!H129=Fixture!J129,IF(Fixture!H129&gt;0,"D","D"),"L")),"")</f>
        <v/>
      </c>
      <c r="AS126" s="187" t="str">
        <f>IF(AO126="YES",IF(Fixture!H129&lt;Fixture!J129,"W",IF(Fixture!H129=Fixture!J129,IF(Fixture!H129&gt;0,"D","D"),"L")),"")</f>
        <v/>
      </c>
    </row>
    <row r="127" spans="2:85" x14ac:dyDescent="0.25">
      <c r="B127" s="178">
        <f>Settings!C33</f>
        <v>0</v>
      </c>
      <c r="C127" s="55"/>
      <c r="D127" s="179">
        <f>IF(ISODD(COUNTIF(FixtureCalc!$AU$4:$AU$83,B127)),COUNTIF(FixtureCalc!$AU$4:$AU$83,B127)+1,COUNTIF(FixtureCalc!$AU$4:$AU$83,B127))</f>
        <v>0</v>
      </c>
      <c r="E127" s="57"/>
      <c r="F127" s="58"/>
      <c r="G127" s="57"/>
      <c r="H127" s="57"/>
      <c r="I127" s="57"/>
      <c r="J127" s="57"/>
      <c r="K127" s="57"/>
      <c r="L127" s="56"/>
      <c r="T127" s="339" t="str">
        <f t="array" ref="T127">IFERROR(SMALL(IF(Fixture!$F$7:$F$1141=chosenGroup,ROW(Fixture!$A$7:$A$1141),FALSE),ROW(A124)),"")</f>
        <v/>
      </c>
      <c r="V127" s="186" t="str">
        <f t="shared" si="115"/>
        <v/>
      </c>
      <c r="W127" s="187" t="str">
        <f t="shared" si="116"/>
        <v/>
      </c>
      <c r="X127" s="187" t="str">
        <f t="shared" si="112"/>
        <v/>
      </c>
      <c r="Y127" s="187" t="str">
        <f t="shared" si="113"/>
        <v/>
      </c>
      <c r="Z127" s="188" t="str">
        <f t="shared" si="114"/>
        <v/>
      </c>
      <c r="AB127" s="186" t="str">
        <f t="shared" si="84"/>
        <v/>
      </c>
      <c r="AC127" s="187" t="str">
        <f t="shared" si="85"/>
        <v/>
      </c>
      <c r="AD127" s="187" t="str">
        <f t="shared" si="106"/>
        <v/>
      </c>
      <c r="AE127" s="187" t="str">
        <f t="shared" si="77"/>
        <v/>
      </c>
      <c r="AF127" s="187" t="str">
        <f t="shared" si="78"/>
        <v/>
      </c>
      <c r="AG127" s="187" t="str">
        <f t="array" ref="AG127">IFERROR(INDEX($Y$4:$Y$1090, MATCH(AC127&amp;AE127&amp;AF127,$V$4:$V$1090&amp;$W$4:$W$1090&amp;$X$4:$X$1090,0),1),"")</f>
        <v/>
      </c>
      <c r="AH127" s="188" t="str">
        <f t="array" ref="AH127">IFERROR(INDEX($Z$4:$Z$1090, MATCH(AC127&amp;AE127&amp;AF127,$V$4:$V$1090&amp;$W$4:$W$1090&amp;$X$4:$X$1090,0),1),"")</f>
        <v/>
      </c>
      <c r="AJ127" s="186" t="str">
        <f t="shared" si="86"/>
        <v/>
      </c>
      <c r="AK127" s="187" t="str">
        <f t="array" ref="AK127">IFERROR(INDEX($AC$4:$AC$1137,SMALL($AB$4:$AB$1137,AJ127),1),"")</f>
        <v/>
      </c>
      <c r="AL127" s="187" t="str">
        <f t="array" ref="AL127">IFERROR(INDEX($AF$4:$AF$1137,SMALL($AB$4:$AB$1137,AJ127),1),"")</f>
        <v/>
      </c>
      <c r="AM127" s="187" t="str">
        <f t="array" ref="AM127">IFERROR(INDEX($AW$4:$AW$83,MATCH(AL127&amp;INDEX($AG$4:$AG$1137,SMALL($AB$4:$AB$1137,AJ127),1),$AU$4:$AU$83&amp;$AV$4:$AV$83,0),1),"")</f>
        <v/>
      </c>
      <c r="AN127" s="187" t="str">
        <f t="array" ref="AN127">IFERROR(INDEX($AW$4:$AW$83,MATCH(AL127&amp;INDEX($AH$4:$AH$1137,SMALL($AB$4:$AB$1137,AJ127),1),$AU$4:$AU$83&amp;$AV$4:$AV$83,0),1),"")</f>
        <v/>
      </c>
      <c r="AO127" s="187" t="str">
        <f>IF(AND(ISNUMBER(Fixture!H130),ISNUMBER(Fixture!J130)),"YES","")</f>
        <v/>
      </c>
      <c r="AP127" s="187" t="str">
        <f>IF(AO127="YES",IF(Fixture!H130&gt;Fixture!J130,HWin,IF(Fixture!H130=Fixture!J130,IF(Fixture!H130&gt;0,HDrawScore,HDraw),HLose)),"")</f>
        <v/>
      </c>
      <c r="AQ127" s="188" t="str">
        <f>IF(AO127="YES",IF(Fixture!H130&lt;Fixture!J130,AWin,IF(Fixture!H130=Fixture!J130,IF(Fixture!H130&gt;0,ADrawScore,ADraw),ALose)),"")</f>
        <v/>
      </c>
      <c r="AR127" s="187" t="str">
        <f>IF(AO127="YES",IF(Fixture!H130&gt;Fixture!J130,"W",IF(Fixture!H130=Fixture!J130,IF(Fixture!H130&gt;0,"D","D"),"L")),"")</f>
        <v/>
      </c>
      <c r="AS127" s="187" t="str">
        <f>IF(AO127="YES",IF(Fixture!H130&lt;Fixture!J130,"W",IF(Fixture!H130=Fixture!J130,IF(Fixture!H130&gt;0,"D","D"),"L")),"")</f>
        <v/>
      </c>
    </row>
    <row r="128" spans="2:85" x14ac:dyDescent="0.25">
      <c r="B128" s="59"/>
      <c r="C128" s="180" t="str">
        <f>IF((D127/2)&gt;=1,1,"")</f>
        <v/>
      </c>
      <c r="D128" s="181" t="str">
        <f>IF((D127/2)&gt;=1,1,"")</f>
        <v/>
      </c>
      <c r="E128" s="181" t="str">
        <f>IF((D127/2)&gt;=2,2,"")</f>
        <v/>
      </c>
      <c r="F128" s="181" t="str">
        <f>IF((D127/2)&gt;=2,2,"")</f>
        <v/>
      </c>
      <c r="G128" s="181" t="str">
        <f>IF((D127/2)&gt;=3,3,"")</f>
        <v/>
      </c>
      <c r="H128" s="181" t="str">
        <f>IF((D127/2)&gt;=3,3,"")</f>
        <v/>
      </c>
      <c r="I128" s="181" t="str">
        <f>IF((D127/2)&gt;=4,4,"")</f>
        <v/>
      </c>
      <c r="J128" s="181" t="str">
        <f>IF((D127/2)&gt;=4,4,"")</f>
        <v/>
      </c>
      <c r="K128" s="181" t="str">
        <f>IF((D127/2)&gt;=5,5,"")</f>
        <v/>
      </c>
      <c r="L128" s="182" t="str">
        <f>IF((D127/2)&gt;=5,5,"")</f>
        <v/>
      </c>
      <c r="T128" s="339" t="str">
        <f t="array" ref="T128">IFERROR(SMALL(IF(Fixture!$F$7:$F$1141=chosenGroup,ROW(Fixture!$A$7:$A$1141),FALSE),ROW(A125)),"")</f>
        <v/>
      </c>
      <c r="V128" s="186" t="str">
        <f t="shared" si="115"/>
        <v/>
      </c>
      <c r="W128" s="187" t="str">
        <f t="shared" si="116"/>
        <v/>
      </c>
      <c r="X128" s="187" t="str">
        <f t="shared" si="112"/>
        <v/>
      </c>
      <c r="Y128" s="187" t="str">
        <f t="shared" si="113"/>
        <v/>
      </c>
      <c r="Z128" s="188" t="str">
        <f t="shared" si="114"/>
        <v/>
      </c>
      <c r="AB128" s="186" t="str">
        <f t="shared" si="84"/>
        <v/>
      </c>
      <c r="AC128" s="187" t="str">
        <f t="shared" si="85"/>
        <v/>
      </c>
      <c r="AD128" s="187" t="str">
        <f t="shared" si="106"/>
        <v/>
      </c>
      <c r="AE128" s="187" t="str">
        <f t="shared" si="77"/>
        <v/>
      </c>
      <c r="AF128" s="187" t="str">
        <f t="shared" si="78"/>
        <v/>
      </c>
      <c r="AG128" s="187" t="str">
        <f t="array" ref="AG128">IFERROR(INDEX($Y$4:$Y$1090, MATCH(AC128&amp;AE128&amp;AF128,$V$4:$V$1090&amp;$W$4:$W$1090&amp;$X$4:$X$1090,0),1),"")</f>
        <v/>
      </c>
      <c r="AH128" s="188" t="str">
        <f t="array" ref="AH128">IFERROR(INDEX($Z$4:$Z$1090, MATCH(AC128&amp;AE128&amp;AF128,$V$4:$V$1090&amp;$W$4:$W$1090&amp;$X$4:$X$1090,0),1),"")</f>
        <v/>
      </c>
      <c r="AJ128" s="186" t="str">
        <f t="shared" si="86"/>
        <v/>
      </c>
      <c r="AK128" s="187" t="str">
        <f t="array" ref="AK128">IFERROR(INDEX($AC$4:$AC$1137,SMALL($AB$4:$AB$1137,AJ128),1),"")</f>
        <v/>
      </c>
      <c r="AL128" s="187" t="str">
        <f t="array" ref="AL128">IFERROR(INDEX($AF$4:$AF$1137,SMALL($AB$4:$AB$1137,AJ128),1),"")</f>
        <v/>
      </c>
      <c r="AM128" s="187" t="str">
        <f t="array" ref="AM128">IFERROR(INDEX($AW$4:$AW$83,MATCH(AL128&amp;INDEX($AG$4:$AG$1137,SMALL($AB$4:$AB$1137,AJ128),1),$AU$4:$AU$83&amp;$AV$4:$AV$83,0),1),"")</f>
        <v/>
      </c>
      <c r="AN128" s="187" t="str">
        <f t="array" ref="AN128">IFERROR(INDEX($AW$4:$AW$83,MATCH(AL128&amp;INDEX($AH$4:$AH$1137,SMALL($AB$4:$AB$1137,AJ128),1),$AU$4:$AU$83&amp;$AV$4:$AV$83,0),1),"")</f>
        <v/>
      </c>
      <c r="AO128" s="187" t="str">
        <f>IF(AND(ISNUMBER(Fixture!H131),ISNUMBER(Fixture!J131)),"YES","")</f>
        <v/>
      </c>
      <c r="AP128" s="187" t="str">
        <f>IF(AO128="YES",IF(Fixture!H131&gt;Fixture!J131,HWin,IF(Fixture!H131=Fixture!J131,IF(Fixture!H131&gt;0,HDrawScore,HDraw),HLose)),"")</f>
        <v/>
      </c>
      <c r="AQ128" s="188" t="str">
        <f>IF(AO128="YES",IF(Fixture!H131&lt;Fixture!J131,AWin,IF(Fixture!H131=Fixture!J131,IF(Fixture!H131&gt;0,ADrawScore,ADraw),ALose)),"")</f>
        <v/>
      </c>
      <c r="AR128" s="187" t="str">
        <f>IF(AO128="YES",IF(Fixture!H131&gt;Fixture!J131,"W",IF(Fixture!H131=Fixture!J131,IF(Fixture!H131&gt;0,"D","D"),"L")),"")</f>
        <v/>
      </c>
      <c r="AS128" s="187" t="str">
        <f>IF(AO128="YES",IF(Fixture!H131&lt;Fixture!J131,"W",IF(Fixture!H131=Fixture!J131,IF(Fixture!H131&gt;0,"D","D"),"L")),"")</f>
        <v/>
      </c>
    </row>
    <row r="129" spans="2:45" x14ac:dyDescent="0.25">
      <c r="B129" s="62" t="s">
        <v>39</v>
      </c>
      <c r="C129" s="63" t="s">
        <v>40</v>
      </c>
      <c r="D129" s="64" t="s">
        <v>41</v>
      </c>
      <c r="E129" s="63" t="s">
        <v>42</v>
      </c>
      <c r="F129" s="64" t="s">
        <v>43</v>
      </c>
      <c r="G129" s="63" t="s">
        <v>44</v>
      </c>
      <c r="H129" s="64" t="s">
        <v>45</v>
      </c>
      <c r="I129" s="63" t="s">
        <v>46</v>
      </c>
      <c r="J129" s="64" t="s">
        <v>47</v>
      </c>
      <c r="K129" s="63" t="s">
        <v>48</v>
      </c>
      <c r="L129" s="64" t="s">
        <v>49</v>
      </c>
      <c r="T129" s="339" t="str">
        <f t="array" ref="T129">IFERROR(SMALL(IF(Fixture!$F$7:$F$1141=chosenGroup,ROW(Fixture!$A$7:$A$1141),FALSE),ROW(A126)),"")</f>
        <v/>
      </c>
      <c r="V129" s="186" t="str">
        <f t="shared" si="115"/>
        <v/>
      </c>
      <c r="W129" s="187" t="str">
        <f t="shared" si="116"/>
        <v/>
      </c>
      <c r="X129" s="187" t="str">
        <f t="shared" si="112"/>
        <v/>
      </c>
      <c r="Y129" s="187" t="str">
        <f t="shared" si="113"/>
        <v/>
      </c>
      <c r="Z129" s="188" t="str">
        <f t="shared" si="114"/>
        <v/>
      </c>
      <c r="AB129" s="186" t="str">
        <f t="shared" si="84"/>
        <v/>
      </c>
      <c r="AC129" s="187" t="str">
        <f t="shared" si="85"/>
        <v/>
      </c>
      <c r="AD129" s="187" t="str">
        <f t="shared" si="106"/>
        <v/>
      </c>
      <c r="AE129" s="187" t="str">
        <f t="shared" si="77"/>
        <v/>
      </c>
      <c r="AF129" s="187" t="str">
        <f t="shared" si="78"/>
        <v/>
      </c>
      <c r="AG129" s="187" t="str">
        <f t="array" ref="AG129">IFERROR(INDEX($Y$4:$Y$1090, MATCH(AC129&amp;AE129&amp;AF129,$V$4:$V$1090&amp;$W$4:$W$1090&amp;$X$4:$X$1090,0),1),"")</f>
        <v/>
      </c>
      <c r="AH129" s="188" t="str">
        <f t="array" ref="AH129">IFERROR(INDEX($Z$4:$Z$1090, MATCH(AC129&amp;AE129&amp;AF129,$V$4:$V$1090&amp;$W$4:$W$1090&amp;$X$4:$X$1090,0),1),"")</f>
        <v/>
      </c>
      <c r="AJ129" s="186" t="str">
        <f t="shared" si="86"/>
        <v/>
      </c>
      <c r="AK129" s="187" t="str">
        <f t="array" ref="AK129">IFERROR(INDEX($AC$4:$AC$1137,SMALL($AB$4:$AB$1137,AJ129),1),"")</f>
        <v/>
      </c>
      <c r="AL129" s="187" t="str">
        <f t="array" ref="AL129">IFERROR(INDEX($AF$4:$AF$1137,SMALL($AB$4:$AB$1137,AJ129),1),"")</f>
        <v/>
      </c>
      <c r="AM129" s="187" t="str">
        <f t="array" ref="AM129">IFERROR(INDEX($AW$4:$AW$83,MATCH(AL129&amp;INDEX($AG$4:$AG$1137,SMALL($AB$4:$AB$1137,AJ129),1),$AU$4:$AU$83&amp;$AV$4:$AV$83,0),1),"")</f>
        <v/>
      </c>
      <c r="AN129" s="187" t="str">
        <f t="array" ref="AN129">IFERROR(INDEX($AW$4:$AW$83,MATCH(AL129&amp;INDEX($AH$4:$AH$1137,SMALL($AB$4:$AB$1137,AJ129),1),$AU$4:$AU$83&amp;$AV$4:$AV$83,0),1),"")</f>
        <v/>
      </c>
      <c r="AO129" s="187" t="str">
        <f>IF(AND(ISNUMBER(Fixture!H132),ISNUMBER(Fixture!J132)),"YES","")</f>
        <v/>
      </c>
      <c r="AP129" s="187" t="str">
        <f>IF(AO129="YES",IF(Fixture!H132&gt;Fixture!J132,HWin,IF(Fixture!H132=Fixture!J132,IF(Fixture!H132&gt;0,HDrawScore,HDraw),HLose)),"")</f>
        <v/>
      </c>
      <c r="AQ129" s="188" t="str">
        <f>IF(AO129="YES",IF(Fixture!H132&lt;Fixture!J132,AWin,IF(Fixture!H132=Fixture!J132,IF(Fixture!H132&gt;0,ADrawScore,ADraw),ALose)),"")</f>
        <v/>
      </c>
      <c r="AR129" s="187" t="str">
        <f>IF(AO129="YES",IF(Fixture!H132&gt;Fixture!J132,"W",IF(Fixture!H132=Fixture!J132,IF(Fixture!H132&gt;0,"D","D"),"L")),"")</f>
        <v/>
      </c>
      <c r="AS129" s="187" t="str">
        <f>IF(AO129="YES",IF(Fixture!H132&lt;Fixture!J132,"W",IF(Fixture!H132=Fixture!J132,IF(Fixture!H132&gt;0,"D","D"),"L")),"")</f>
        <v/>
      </c>
    </row>
    <row r="130" spans="2:45" x14ac:dyDescent="0.25">
      <c r="B130" s="187" t="str">
        <f>IF(D127&gt;0,1,"")</f>
        <v/>
      </c>
      <c r="C130" s="184" t="str">
        <f>IF(ISNUMBER(B130+C128),1,"")</f>
        <v/>
      </c>
      <c r="D130" s="195" t="str">
        <f>IF(ISNUMBER(B130+D128),D127,"")</f>
        <v/>
      </c>
      <c r="E130" s="184" t="str">
        <f>IF(ISNUMBER($B130+E128),C130+1,"")</f>
        <v/>
      </c>
      <c r="F130" s="195" t="str">
        <f>IF(ISNUMBER($B130+F128),D130-1,"")</f>
        <v/>
      </c>
      <c r="G130" s="184" t="str">
        <f>IF(ISNUMBER($B130+G128),E130+1,"")</f>
        <v/>
      </c>
      <c r="H130" s="195" t="str">
        <f>IF(ISNUMBER($B130+H128),F130-1,"")</f>
        <v/>
      </c>
      <c r="I130" s="184" t="str">
        <f>IF(ISNUMBER($B130+I128),G130+1,"")</f>
        <v/>
      </c>
      <c r="J130" s="195" t="str">
        <f>IF(ISNUMBER($B130+J128),H130-1,"")</f>
        <v/>
      </c>
      <c r="K130" s="184" t="str">
        <f>IF(ISNUMBER($B130+K128),I130+1,"")</f>
        <v/>
      </c>
      <c r="L130" s="195" t="str">
        <f>IF(ISNUMBER($B130+L128),J130-1,"")</f>
        <v/>
      </c>
      <c r="T130" s="339" t="str">
        <f t="array" ref="T130">IFERROR(SMALL(IF(Fixture!$F$7:$F$1141=chosenGroup,ROW(Fixture!$A$7:$A$1141),FALSE),ROW(A127)),"")</f>
        <v/>
      </c>
      <c r="V130" s="186" t="str">
        <f t="shared" si="115"/>
        <v/>
      </c>
      <c r="W130" s="187" t="str">
        <f t="shared" si="116"/>
        <v/>
      </c>
      <c r="X130" s="187" t="str">
        <f t="shared" si="112"/>
        <v/>
      </c>
      <c r="Y130" s="187" t="str">
        <f t="shared" si="113"/>
        <v/>
      </c>
      <c r="Z130" s="188" t="str">
        <f t="shared" si="114"/>
        <v/>
      </c>
      <c r="AB130" s="186" t="str">
        <f t="shared" si="84"/>
        <v/>
      </c>
      <c r="AC130" s="187" t="str">
        <f t="shared" si="85"/>
        <v/>
      </c>
      <c r="AD130" s="187" t="str">
        <f t="shared" si="106"/>
        <v/>
      </c>
      <c r="AE130" s="187" t="str">
        <f t="shared" si="77"/>
        <v/>
      </c>
      <c r="AF130" s="187" t="str">
        <f t="shared" si="78"/>
        <v/>
      </c>
      <c r="AG130" s="187" t="str">
        <f t="array" ref="AG130">IFERROR(INDEX($Y$4:$Y$1090, MATCH(AC130&amp;AE130&amp;AF130,$V$4:$V$1090&amp;$W$4:$W$1090&amp;$X$4:$X$1090,0),1),"")</f>
        <v/>
      </c>
      <c r="AH130" s="188" t="str">
        <f t="array" ref="AH130">IFERROR(INDEX($Z$4:$Z$1090, MATCH(AC130&amp;AE130&amp;AF130,$V$4:$V$1090&amp;$W$4:$W$1090&amp;$X$4:$X$1090,0),1),"")</f>
        <v/>
      </c>
      <c r="AJ130" s="186" t="str">
        <f t="shared" si="86"/>
        <v/>
      </c>
      <c r="AK130" s="187" t="str">
        <f t="array" ref="AK130">IFERROR(INDEX($AC$4:$AC$1137,SMALL($AB$4:$AB$1137,AJ130),1),"")</f>
        <v/>
      </c>
      <c r="AL130" s="187" t="str">
        <f t="array" ref="AL130">IFERROR(INDEX($AF$4:$AF$1137,SMALL($AB$4:$AB$1137,AJ130),1),"")</f>
        <v/>
      </c>
      <c r="AM130" s="187" t="str">
        <f t="array" ref="AM130">IFERROR(INDEX($AW$4:$AW$83,MATCH(AL130&amp;INDEX($AG$4:$AG$1137,SMALL($AB$4:$AB$1137,AJ130),1),$AU$4:$AU$83&amp;$AV$4:$AV$83,0),1),"")</f>
        <v/>
      </c>
      <c r="AN130" s="187" t="str">
        <f t="array" ref="AN130">IFERROR(INDEX($AW$4:$AW$83,MATCH(AL130&amp;INDEX($AH$4:$AH$1137,SMALL($AB$4:$AB$1137,AJ130),1),$AU$4:$AU$83&amp;$AV$4:$AV$83,0),1),"")</f>
        <v/>
      </c>
      <c r="AO130" s="187" t="str">
        <f>IF(AND(ISNUMBER(Fixture!H133),ISNUMBER(Fixture!J133)),"YES","")</f>
        <v/>
      </c>
      <c r="AP130" s="187" t="str">
        <f>IF(AO130="YES",IF(Fixture!H133&gt;Fixture!J133,HWin,IF(Fixture!H133=Fixture!J133,IF(Fixture!H133&gt;0,HDrawScore,HDraw),HLose)),"")</f>
        <v/>
      </c>
      <c r="AQ130" s="188" t="str">
        <f>IF(AO130="YES",IF(Fixture!H133&lt;Fixture!J133,AWin,IF(Fixture!H133=Fixture!J133,IF(Fixture!H133&gt;0,ADrawScore,ADraw),ALose)),"")</f>
        <v/>
      </c>
      <c r="AR130" s="187" t="str">
        <f>IF(AO130="YES",IF(Fixture!H133&gt;Fixture!J133,"W",IF(Fixture!H133=Fixture!J133,IF(Fixture!H133&gt;0,"D","D"),"L")),"")</f>
        <v/>
      </c>
      <c r="AS130" s="187" t="str">
        <f>IF(AO130="YES",IF(Fixture!H133&lt;Fixture!J133,"W",IF(Fixture!H133=Fixture!J133,IF(Fixture!H133&gt;0,"D","D"),"L")),"")</f>
        <v/>
      </c>
    </row>
    <row r="131" spans="2:45" x14ac:dyDescent="0.25">
      <c r="B131" s="187" t="str">
        <f t="shared" ref="B131:B138" si="131">IFERROR(IF(B130+1&gt;=$D$127,"",B130+1),"")</f>
        <v/>
      </c>
      <c r="C131" s="184" t="str">
        <f t="shared" ref="C131:C138" si="132">IF(ISNUMBER(B131+C$128),1,"")</f>
        <v/>
      </c>
      <c r="D131" s="195" t="str">
        <f t="shared" ref="D131:L138" si="133">IF(ISNUMBER($B131+D$128),MOD(D130-3,$D$127-1)+2,"")</f>
        <v/>
      </c>
      <c r="E131" s="184" t="str">
        <f t="shared" si="133"/>
        <v/>
      </c>
      <c r="F131" s="195" t="str">
        <f t="shared" si="133"/>
        <v/>
      </c>
      <c r="G131" s="184" t="str">
        <f t="shared" si="133"/>
        <v/>
      </c>
      <c r="H131" s="195" t="str">
        <f t="shared" si="133"/>
        <v/>
      </c>
      <c r="I131" s="184" t="str">
        <f t="shared" si="133"/>
        <v/>
      </c>
      <c r="J131" s="195" t="str">
        <f t="shared" si="133"/>
        <v/>
      </c>
      <c r="K131" s="184" t="str">
        <f t="shared" si="133"/>
        <v/>
      </c>
      <c r="L131" s="195" t="str">
        <f t="shared" si="133"/>
        <v/>
      </c>
      <c r="T131" s="339" t="str">
        <f t="array" ref="T131">IFERROR(SMALL(IF(Fixture!$F$7:$F$1141=chosenGroup,ROW(Fixture!$A$7:$A$1141),FALSE),ROW(A128)),"")</f>
        <v/>
      </c>
      <c r="V131" s="186" t="str">
        <f t="shared" si="115"/>
        <v/>
      </c>
      <c r="W131" s="187" t="str">
        <f t="shared" si="116"/>
        <v/>
      </c>
      <c r="X131" s="187" t="str">
        <f t="shared" si="112"/>
        <v/>
      </c>
      <c r="Y131" s="187" t="str">
        <f t="shared" si="113"/>
        <v/>
      </c>
      <c r="Z131" s="188" t="str">
        <f t="shared" si="114"/>
        <v/>
      </c>
      <c r="AB131" s="186" t="str">
        <f t="shared" si="84"/>
        <v/>
      </c>
      <c r="AC131" s="187" t="str">
        <f t="shared" si="85"/>
        <v/>
      </c>
      <c r="AD131" s="187" t="str">
        <f t="shared" si="106"/>
        <v/>
      </c>
      <c r="AE131" s="187" t="str">
        <f t="shared" si="77"/>
        <v/>
      </c>
      <c r="AF131" s="187" t="str">
        <f t="shared" si="78"/>
        <v/>
      </c>
      <c r="AG131" s="187" t="str">
        <f t="array" ref="AG131">IFERROR(INDEX($Y$4:$Y$1090, MATCH(AC131&amp;AE131&amp;AF131,$V$4:$V$1090&amp;$W$4:$W$1090&amp;$X$4:$X$1090,0),1),"")</f>
        <v/>
      </c>
      <c r="AH131" s="188" t="str">
        <f t="array" ref="AH131">IFERROR(INDEX($Z$4:$Z$1090, MATCH(AC131&amp;AE131&amp;AF131,$V$4:$V$1090&amp;$W$4:$W$1090&amp;$X$4:$X$1090,0),1),"")</f>
        <v/>
      </c>
      <c r="AJ131" s="186" t="str">
        <f t="shared" si="86"/>
        <v/>
      </c>
      <c r="AK131" s="187" t="str">
        <f t="array" ref="AK131">IFERROR(INDEX($AC$4:$AC$1137,SMALL($AB$4:$AB$1137,AJ131),1),"")</f>
        <v/>
      </c>
      <c r="AL131" s="187" t="str">
        <f t="array" ref="AL131">IFERROR(INDEX($AF$4:$AF$1137,SMALL($AB$4:$AB$1137,AJ131),1),"")</f>
        <v/>
      </c>
      <c r="AM131" s="187" t="str">
        <f t="array" ref="AM131">IFERROR(INDEX($AW$4:$AW$83,MATCH(AL131&amp;INDEX($AG$4:$AG$1137,SMALL($AB$4:$AB$1137,AJ131),1),$AU$4:$AU$83&amp;$AV$4:$AV$83,0),1),"")</f>
        <v/>
      </c>
      <c r="AN131" s="187" t="str">
        <f t="array" ref="AN131">IFERROR(INDEX($AW$4:$AW$83,MATCH(AL131&amp;INDEX($AH$4:$AH$1137,SMALL($AB$4:$AB$1137,AJ131),1),$AU$4:$AU$83&amp;$AV$4:$AV$83,0),1),"")</f>
        <v/>
      </c>
      <c r="AO131" s="187" t="str">
        <f>IF(AND(ISNUMBER(Fixture!H134),ISNUMBER(Fixture!J134)),"YES","")</f>
        <v/>
      </c>
      <c r="AP131" s="187" t="str">
        <f>IF(AO131="YES",IF(Fixture!H134&gt;Fixture!J134,HWin,IF(Fixture!H134=Fixture!J134,IF(Fixture!H134&gt;0,HDrawScore,HDraw),HLose)),"")</f>
        <v/>
      </c>
      <c r="AQ131" s="188" t="str">
        <f>IF(AO131="YES",IF(Fixture!H134&lt;Fixture!J134,AWin,IF(Fixture!H134=Fixture!J134,IF(Fixture!H134&gt;0,ADrawScore,ADraw),ALose)),"")</f>
        <v/>
      </c>
      <c r="AR131" s="187" t="str">
        <f>IF(AO131="YES",IF(Fixture!H134&gt;Fixture!J134,"W",IF(Fixture!H134=Fixture!J134,IF(Fixture!H134&gt;0,"D","D"),"L")),"")</f>
        <v/>
      </c>
      <c r="AS131" s="187" t="str">
        <f>IF(AO131="YES",IF(Fixture!H134&lt;Fixture!J134,"W",IF(Fixture!H134=Fixture!J134,IF(Fixture!H134&gt;0,"D","D"),"L")),"")</f>
        <v/>
      </c>
    </row>
    <row r="132" spans="2:45" x14ac:dyDescent="0.25">
      <c r="B132" s="187" t="str">
        <f t="shared" si="131"/>
        <v/>
      </c>
      <c r="C132" s="184" t="str">
        <f t="shared" si="132"/>
        <v/>
      </c>
      <c r="D132" s="195" t="str">
        <f t="shared" si="133"/>
        <v/>
      </c>
      <c r="E132" s="184" t="str">
        <f t="shared" si="133"/>
        <v/>
      </c>
      <c r="F132" s="195" t="str">
        <f t="shared" si="133"/>
        <v/>
      </c>
      <c r="G132" s="184" t="str">
        <f t="shared" si="133"/>
        <v/>
      </c>
      <c r="H132" s="195" t="str">
        <f t="shared" si="133"/>
        <v/>
      </c>
      <c r="I132" s="184" t="str">
        <f t="shared" si="133"/>
        <v/>
      </c>
      <c r="J132" s="195" t="str">
        <f t="shared" si="133"/>
        <v/>
      </c>
      <c r="K132" s="184" t="str">
        <f t="shared" si="133"/>
        <v/>
      </c>
      <c r="L132" s="195" t="str">
        <f t="shared" si="133"/>
        <v/>
      </c>
      <c r="T132" s="339" t="str">
        <f t="array" ref="T132">IFERROR(SMALL(IF(Fixture!$F$7:$F$1141=chosenGroup,ROW(Fixture!$A$7:$A$1141),FALSE),ROW(A129)),"")</f>
        <v/>
      </c>
      <c r="V132" s="186" t="str">
        <f t="shared" si="115"/>
        <v/>
      </c>
      <c r="W132" s="187" t="str">
        <f t="shared" si="116"/>
        <v/>
      </c>
      <c r="X132" s="187" t="str">
        <f t="shared" ref="X132:X138" si="134">IF(AND(ISNUMBER(V132),Y132&lt;=$Q$4,Z132&lt;=$Q$4),$B$3,"")</f>
        <v/>
      </c>
      <c r="Y132" s="187" t="str">
        <f t="shared" ref="Y132:Y138" si="135">IF(ISNUMBER(V132),INDEX($C$6:$L$32,MATCH($V132,$B$6:$B$32,0),MATCH("G"&amp;W132&amp;"-T1",$C$5:$L$5,0)),"")</f>
        <v/>
      </c>
      <c r="Z132" s="188" t="str">
        <f t="shared" ref="Z132:Z138" si="136">IF(ISNUMBER(V132),INDEX($C$6:$L$32,MATCH(V132,$B$6:$B$32,0),MATCH("G"&amp;W132&amp;"-T2",$C$5:$L$5,0)),"")</f>
        <v/>
      </c>
      <c r="AB132" s="186" t="str">
        <f t="shared" si="84"/>
        <v/>
      </c>
      <c r="AC132" s="187" t="str">
        <f t="shared" si="85"/>
        <v/>
      </c>
      <c r="AD132" s="187" t="str">
        <f t="shared" si="106"/>
        <v/>
      </c>
      <c r="AE132" s="187" t="str">
        <f t="shared" ref="AE132:AE195" si="137">IF(AF132&lt;&gt;"",IF(AF131=AF132,AE131+1,1),"")</f>
        <v/>
      </c>
      <c r="AF132" s="187" t="str">
        <f t="shared" ref="AF132:AF195" si="138">IF(AND(AD132&gt;0,AD132&lt;=$O$4),$B$3,IF(AND(AD132&gt;$O$4,AD132&lt;=$O$4+$O$5),$B$34,IF(AND(AD132&gt;$O$4+$O$5,AD132&lt;=$O$4+$O$5+$O$6),$B$65,IF(AND(AD132&gt;$O$4+$O$5+$O$6,AD132&lt;=$O$4+$O$5+$O$6+$O$7),$B$96,
IF(AND(AD132&gt;$O$4+$O$5+$O$6+$O$7,AD132&lt;=$O$4+$O$5+$O$6+$O$7+$O$8),$B$127,
IF(AND(AD132&gt;$O$4+$O$5+$O$6+$O$7+$O$8,AD132&lt;=$O$4+$O$5+$O$6+$O$7+$O$8+$O$9),$B$158,
IF(AND(AD132&gt;$O$4+$O$5+$O$6+$O$7+$O$8+$O$9,AD132&lt;=$O$4+$O$5+$O$6+$O$7+$O$8+$O$9+$O$10),$B$189,
IF(AND(AD132&gt;$O$4+$O$5+$O$6+$O$7+$O$8+$O$9+$O$10,AD132&lt;=$O$4+$O$5+$O$6+$O$7+$O$8+$O$9+$O$10+$O$11),$B$220,"")
)))))))</f>
        <v/>
      </c>
      <c r="AG132" s="187" t="str">
        <f t="array" ref="AG132">IFERROR(INDEX($Y$4:$Y$1090, MATCH(AC132&amp;AE132&amp;AF132,$V$4:$V$1090&amp;$W$4:$W$1090&amp;$X$4:$X$1090,0),1),"")</f>
        <v/>
      </c>
      <c r="AH132" s="188" t="str">
        <f t="array" ref="AH132">IFERROR(INDEX($Z$4:$Z$1090, MATCH(AC132&amp;AE132&amp;AF132,$V$4:$V$1090&amp;$W$4:$W$1090&amp;$X$4:$X$1090,0),1),"")</f>
        <v/>
      </c>
      <c r="AJ132" s="186" t="str">
        <f t="shared" si="86"/>
        <v/>
      </c>
      <c r="AK132" s="187" t="str">
        <f t="array" ref="AK132">IFERROR(INDEX($AC$4:$AC$1137,SMALL($AB$4:$AB$1137,AJ132),1),"")</f>
        <v/>
      </c>
      <c r="AL132" s="187" t="str">
        <f t="array" ref="AL132">IFERROR(INDEX($AF$4:$AF$1137,SMALL($AB$4:$AB$1137,AJ132),1),"")</f>
        <v/>
      </c>
      <c r="AM132" s="187" t="str">
        <f t="array" ref="AM132">IFERROR(INDEX($AW$4:$AW$83,MATCH(AL132&amp;INDEX($AG$4:$AG$1137,SMALL($AB$4:$AB$1137,AJ132),1),$AU$4:$AU$83&amp;$AV$4:$AV$83,0),1),"")</f>
        <v/>
      </c>
      <c r="AN132" s="187" t="str">
        <f t="array" ref="AN132">IFERROR(INDEX($AW$4:$AW$83,MATCH(AL132&amp;INDEX($AH$4:$AH$1137,SMALL($AB$4:$AB$1137,AJ132),1),$AU$4:$AU$83&amp;$AV$4:$AV$83,0),1),"")</f>
        <v/>
      </c>
      <c r="AO132" s="187" t="str">
        <f>IF(AND(ISNUMBER(Fixture!H135),ISNUMBER(Fixture!J135)),"YES","")</f>
        <v/>
      </c>
      <c r="AP132" s="187" t="str">
        <f>IF(AO132="YES",IF(Fixture!H135&gt;Fixture!J135,HWin,IF(Fixture!H135=Fixture!J135,IF(Fixture!H135&gt;0,HDrawScore,HDraw),HLose)),"")</f>
        <v/>
      </c>
      <c r="AQ132" s="188" t="str">
        <f>IF(AO132="YES",IF(Fixture!H135&lt;Fixture!J135,AWin,IF(Fixture!H135=Fixture!J135,IF(Fixture!H135&gt;0,ADrawScore,ADraw),ALose)),"")</f>
        <v/>
      </c>
      <c r="AR132" s="187" t="str">
        <f>IF(AO132="YES",IF(Fixture!H135&gt;Fixture!J135,"W",IF(Fixture!H135=Fixture!J135,IF(Fixture!H135&gt;0,"D","D"),"L")),"")</f>
        <v/>
      </c>
      <c r="AS132" s="187" t="str">
        <f>IF(AO132="YES",IF(Fixture!H135&lt;Fixture!J135,"W",IF(Fixture!H135=Fixture!J135,IF(Fixture!H135&gt;0,"D","D"),"L")),"")</f>
        <v/>
      </c>
    </row>
    <row r="133" spans="2:45" x14ac:dyDescent="0.25">
      <c r="B133" s="187" t="str">
        <f t="shared" si="131"/>
        <v/>
      </c>
      <c r="C133" s="184" t="str">
        <f t="shared" si="132"/>
        <v/>
      </c>
      <c r="D133" s="195" t="str">
        <f t="shared" si="133"/>
        <v/>
      </c>
      <c r="E133" s="184" t="str">
        <f t="shared" si="133"/>
        <v/>
      </c>
      <c r="F133" s="195" t="str">
        <f t="shared" si="133"/>
        <v/>
      </c>
      <c r="G133" s="184" t="str">
        <f t="shared" si="133"/>
        <v/>
      </c>
      <c r="H133" s="195" t="str">
        <f t="shared" si="133"/>
        <v/>
      </c>
      <c r="I133" s="184" t="str">
        <f t="shared" si="133"/>
        <v/>
      </c>
      <c r="J133" s="195" t="str">
        <f t="shared" si="133"/>
        <v/>
      </c>
      <c r="K133" s="184" t="str">
        <f t="shared" si="133"/>
        <v/>
      </c>
      <c r="L133" s="195" t="str">
        <f t="shared" si="133"/>
        <v/>
      </c>
      <c r="T133" s="339" t="str">
        <f t="array" ref="T133">IFERROR(SMALL(IF(Fixture!$F$7:$F$1141=chosenGroup,ROW(Fixture!$A$7:$A$1141),FALSE),ROW(A130)),"")</f>
        <v/>
      </c>
      <c r="V133" s="186" t="str">
        <f t="shared" ref="V133:V138" si="139">IFERROR(IF(W132+1&lt;=O$4,V132,IF(V132+1&lt;=P$4,V132+1,"")),"")</f>
        <v/>
      </c>
      <c r="W133" s="187" t="str">
        <f t="shared" ref="W133:W138" si="140">IF(ISNUMBER(V133),IF(W132+1&lt;=O$4,W132+1,1),"")</f>
        <v/>
      </c>
      <c r="X133" s="187" t="str">
        <f t="shared" si="134"/>
        <v/>
      </c>
      <c r="Y133" s="187" t="str">
        <f t="shared" si="135"/>
        <v/>
      </c>
      <c r="Z133" s="188" t="str">
        <f t="shared" si="136"/>
        <v/>
      </c>
      <c r="AB133" s="186" t="str">
        <f t="shared" ref="AB133:AB196" si="141">IF(OR(ISNUMBER(AC133+AG133),AND( ISNUMBER(AC133),ISNUMBER(AE133)=FALSE)),ROW(AB133)-ROW($AB$3),"")</f>
        <v/>
      </c>
      <c r="AC133" s="187" t="str">
        <f t="shared" ref="AC133:AC196" si="142">IFERROR(IF(AD132+1&lt;=AD$2,AC132,IF(AC132+1&lt;=AF$2,AC132+1,"")),"")</f>
        <v/>
      </c>
      <c r="AD133" s="187" t="str">
        <f t="shared" si="106"/>
        <v/>
      </c>
      <c r="AE133" s="187" t="str">
        <f t="shared" si="137"/>
        <v/>
      </c>
      <c r="AF133" s="187" t="str">
        <f t="shared" si="138"/>
        <v/>
      </c>
      <c r="AG133" s="187" t="str">
        <f t="array" ref="AG133">IFERROR(INDEX($Y$4:$Y$1090, MATCH(AC133&amp;AE133&amp;AF133,$V$4:$V$1090&amp;$W$4:$W$1090&amp;$X$4:$X$1090,0),1),"")</f>
        <v/>
      </c>
      <c r="AH133" s="188" t="str">
        <f t="array" ref="AH133">IFERROR(INDEX($Z$4:$Z$1090, MATCH(AC133&amp;AE133&amp;AF133,$V$4:$V$1090&amp;$W$4:$W$1090&amp;$X$4:$X$1090,0),1),"")</f>
        <v/>
      </c>
      <c r="AJ133" s="186" t="str">
        <f t="shared" si="86"/>
        <v/>
      </c>
      <c r="AK133" s="187" t="str">
        <f t="array" ref="AK133">IFERROR(INDEX($AC$4:$AC$1137,SMALL($AB$4:$AB$1137,AJ133),1),"")</f>
        <v/>
      </c>
      <c r="AL133" s="187" t="str">
        <f t="array" ref="AL133">IFERROR(INDEX($AF$4:$AF$1137,SMALL($AB$4:$AB$1137,AJ133),1),"")</f>
        <v/>
      </c>
      <c r="AM133" s="187" t="str">
        <f t="array" ref="AM133">IFERROR(INDEX($AW$4:$AW$83,MATCH(AL133&amp;INDEX($AG$4:$AG$1137,SMALL($AB$4:$AB$1137,AJ133),1),$AU$4:$AU$83&amp;$AV$4:$AV$83,0),1),"")</f>
        <v/>
      </c>
      <c r="AN133" s="187" t="str">
        <f t="array" ref="AN133">IFERROR(INDEX($AW$4:$AW$83,MATCH(AL133&amp;INDEX($AH$4:$AH$1137,SMALL($AB$4:$AB$1137,AJ133),1),$AU$4:$AU$83&amp;$AV$4:$AV$83,0),1),"")</f>
        <v/>
      </c>
      <c r="AO133" s="187" t="str">
        <f>IF(AND(ISNUMBER(Fixture!H136),ISNUMBER(Fixture!J136)),"YES","")</f>
        <v/>
      </c>
      <c r="AP133" s="187" t="str">
        <f>IF(AO133="YES",IF(Fixture!H136&gt;Fixture!J136,HWin,IF(Fixture!H136=Fixture!J136,IF(Fixture!H136&gt;0,HDrawScore,HDraw),HLose)),"")</f>
        <v/>
      </c>
      <c r="AQ133" s="188" t="str">
        <f>IF(AO133="YES",IF(Fixture!H136&lt;Fixture!J136,AWin,IF(Fixture!H136=Fixture!J136,IF(Fixture!H136&gt;0,ADrawScore,ADraw),ALose)),"")</f>
        <v/>
      </c>
      <c r="AR133" s="187" t="str">
        <f>IF(AO133="YES",IF(Fixture!H136&gt;Fixture!J136,"W",IF(Fixture!H136=Fixture!J136,IF(Fixture!H136&gt;0,"D","D"),"L")),"")</f>
        <v/>
      </c>
      <c r="AS133" s="187" t="str">
        <f>IF(AO133="YES",IF(Fixture!H136&lt;Fixture!J136,"W",IF(Fixture!H136=Fixture!J136,IF(Fixture!H136&gt;0,"D","D"),"L")),"")</f>
        <v/>
      </c>
    </row>
    <row r="134" spans="2:45" x14ac:dyDescent="0.25">
      <c r="B134" s="187" t="str">
        <f t="shared" si="131"/>
        <v/>
      </c>
      <c r="C134" s="184" t="str">
        <f t="shared" si="132"/>
        <v/>
      </c>
      <c r="D134" s="195" t="str">
        <f t="shared" si="133"/>
        <v/>
      </c>
      <c r="E134" s="184" t="str">
        <f t="shared" si="133"/>
        <v/>
      </c>
      <c r="F134" s="195" t="str">
        <f t="shared" si="133"/>
        <v/>
      </c>
      <c r="G134" s="184" t="str">
        <f t="shared" si="133"/>
        <v/>
      </c>
      <c r="H134" s="195" t="str">
        <f t="shared" si="133"/>
        <v/>
      </c>
      <c r="I134" s="184" t="str">
        <f t="shared" si="133"/>
        <v/>
      </c>
      <c r="J134" s="195" t="str">
        <f t="shared" si="133"/>
        <v/>
      </c>
      <c r="K134" s="184" t="str">
        <f t="shared" si="133"/>
        <v/>
      </c>
      <c r="L134" s="195" t="str">
        <f t="shared" si="133"/>
        <v/>
      </c>
      <c r="T134" s="339" t="str">
        <f t="array" ref="T134">IFERROR(SMALL(IF(Fixture!$F$7:$F$1141=chosenGroup,ROW(Fixture!$A$7:$A$1141),FALSE),ROW(A131)),"")</f>
        <v/>
      </c>
      <c r="V134" s="186" t="str">
        <f t="shared" si="139"/>
        <v/>
      </c>
      <c r="W134" s="187" t="str">
        <f t="shared" si="140"/>
        <v/>
      </c>
      <c r="X134" s="187" t="str">
        <f t="shared" si="134"/>
        <v/>
      </c>
      <c r="Y134" s="187" t="str">
        <f t="shared" si="135"/>
        <v/>
      </c>
      <c r="Z134" s="188" t="str">
        <f t="shared" si="136"/>
        <v/>
      </c>
      <c r="AB134" s="186" t="str">
        <f t="shared" si="141"/>
        <v/>
      </c>
      <c r="AC134" s="187" t="str">
        <f t="shared" si="142"/>
        <v/>
      </c>
      <c r="AD134" s="187" t="str">
        <f t="shared" si="106"/>
        <v/>
      </c>
      <c r="AE134" s="187" t="str">
        <f t="shared" si="137"/>
        <v/>
      </c>
      <c r="AF134" s="187" t="str">
        <f t="shared" si="138"/>
        <v/>
      </c>
      <c r="AG134" s="187" t="str">
        <f t="array" ref="AG134">IFERROR(INDEX($Y$4:$Y$1090, MATCH(AC134&amp;AE134&amp;AF134,$V$4:$V$1090&amp;$W$4:$W$1090&amp;$X$4:$X$1090,0),1),"")</f>
        <v/>
      </c>
      <c r="AH134" s="188" t="str">
        <f t="array" ref="AH134">IFERROR(INDEX($Z$4:$Z$1090, MATCH(AC134&amp;AE134&amp;AF134,$V$4:$V$1090&amp;$W$4:$W$1090&amp;$X$4:$X$1090,0),1),"")</f>
        <v/>
      </c>
      <c r="AJ134" s="186" t="str">
        <f t="shared" ref="AJ134:AJ197" si="143">IFERROR(IF(AJ133+1&gt;$AH$2,"",AJ133+1),"")</f>
        <v/>
      </c>
      <c r="AK134" s="187" t="str">
        <f t="array" ref="AK134">IFERROR(INDEX($AC$4:$AC$1137,SMALL($AB$4:$AB$1137,AJ134),1),"")</f>
        <v/>
      </c>
      <c r="AL134" s="187" t="str">
        <f t="array" ref="AL134">IFERROR(INDEX($AF$4:$AF$1137,SMALL($AB$4:$AB$1137,AJ134),1),"")</f>
        <v/>
      </c>
      <c r="AM134" s="187" t="str">
        <f t="array" ref="AM134">IFERROR(INDEX($AW$4:$AW$83,MATCH(AL134&amp;INDEX($AG$4:$AG$1137,SMALL($AB$4:$AB$1137,AJ134),1),$AU$4:$AU$83&amp;$AV$4:$AV$83,0),1),"")</f>
        <v/>
      </c>
      <c r="AN134" s="187" t="str">
        <f t="array" ref="AN134">IFERROR(INDEX($AW$4:$AW$83,MATCH(AL134&amp;INDEX($AH$4:$AH$1137,SMALL($AB$4:$AB$1137,AJ134),1),$AU$4:$AU$83&amp;$AV$4:$AV$83,0),1),"")</f>
        <v/>
      </c>
      <c r="AO134" s="187" t="str">
        <f>IF(AND(ISNUMBER(Fixture!H137),ISNUMBER(Fixture!J137)),"YES","")</f>
        <v/>
      </c>
      <c r="AP134" s="187" t="str">
        <f>IF(AO134="YES",IF(Fixture!H137&gt;Fixture!J137,HWin,IF(Fixture!H137=Fixture!J137,IF(Fixture!H137&gt;0,HDrawScore,HDraw),HLose)),"")</f>
        <v/>
      </c>
      <c r="AQ134" s="188" t="str">
        <f>IF(AO134="YES",IF(Fixture!H137&lt;Fixture!J137,AWin,IF(Fixture!H137=Fixture!J137,IF(Fixture!H137&gt;0,ADrawScore,ADraw),ALose)),"")</f>
        <v/>
      </c>
      <c r="AR134" s="187" t="str">
        <f>IF(AO134="YES",IF(Fixture!H137&gt;Fixture!J137,"W",IF(Fixture!H137=Fixture!J137,IF(Fixture!H137&gt;0,"D","D"),"L")),"")</f>
        <v/>
      </c>
      <c r="AS134" s="187" t="str">
        <f>IF(AO134="YES",IF(Fixture!H137&lt;Fixture!J137,"W",IF(Fixture!H137=Fixture!J137,IF(Fixture!H137&gt;0,"D","D"),"L")),"")</f>
        <v/>
      </c>
    </row>
    <row r="135" spans="2:45" x14ac:dyDescent="0.25">
      <c r="B135" s="187" t="str">
        <f t="shared" si="131"/>
        <v/>
      </c>
      <c r="C135" s="184" t="str">
        <f t="shared" si="132"/>
        <v/>
      </c>
      <c r="D135" s="195" t="str">
        <f t="shared" si="133"/>
        <v/>
      </c>
      <c r="E135" s="184" t="str">
        <f t="shared" si="133"/>
        <v/>
      </c>
      <c r="F135" s="195" t="str">
        <f t="shared" si="133"/>
        <v/>
      </c>
      <c r="G135" s="184" t="str">
        <f t="shared" si="133"/>
        <v/>
      </c>
      <c r="H135" s="195" t="str">
        <f t="shared" si="133"/>
        <v/>
      </c>
      <c r="I135" s="184" t="str">
        <f t="shared" si="133"/>
        <v/>
      </c>
      <c r="J135" s="195" t="str">
        <f t="shared" si="133"/>
        <v/>
      </c>
      <c r="K135" s="184" t="str">
        <f t="shared" si="133"/>
        <v/>
      </c>
      <c r="L135" s="195" t="str">
        <f t="shared" si="133"/>
        <v/>
      </c>
      <c r="T135" s="339" t="str">
        <f t="array" ref="T135">IFERROR(SMALL(IF(Fixture!$F$7:$F$1141=chosenGroup,ROW(Fixture!$A$7:$A$1141),FALSE),ROW(A132)),"")</f>
        <v/>
      </c>
      <c r="V135" s="186" t="str">
        <f t="shared" si="139"/>
        <v/>
      </c>
      <c r="W135" s="187" t="str">
        <f t="shared" si="140"/>
        <v/>
      </c>
      <c r="X135" s="187" t="str">
        <f t="shared" si="134"/>
        <v/>
      </c>
      <c r="Y135" s="187" t="str">
        <f t="shared" si="135"/>
        <v/>
      </c>
      <c r="Z135" s="188" t="str">
        <f t="shared" si="136"/>
        <v/>
      </c>
      <c r="AB135" s="186" t="str">
        <f t="shared" si="141"/>
        <v/>
      </c>
      <c r="AC135" s="187" t="str">
        <f t="shared" si="142"/>
        <v/>
      </c>
      <c r="AD135" s="187" t="str">
        <f t="shared" si="106"/>
        <v/>
      </c>
      <c r="AE135" s="187" t="str">
        <f t="shared" si="137"/>
        <v/>
      </c>
      <c r="AF135" s="187" t="str">
        <f t="shared" si="138"/>
        <v/>
      </c>
      <c r="AG135" s="187" t="str">
        <f t="array" ref="AG135">IFERROR(INDEX($Y$4:$Y$1090, MATCH(AC135&amp;AE135&amp;AF135,$V$4:$V$1090&amp;$W$4:$W$1090&amp;$X$4:$X$1090,0),1),"")</f>
        <v/>
      </c>
      <c r="AH135" s="188" t="str">
        <f t="array" ref="AH135">IFERROR(INDEX($Z$4:$Z$1090, MATCH(AC135&amp;AE135&amp;AF135,$V$4:$V$1090&amp;$W$4:$W$1090&amp;$X$4:$X$1090,0),1),"")</f>
        <v/>
      </c>
      <c r="AJ135" s="186" t="str">
        <f t="shared" si="143"/>
        <v/>
      </c>
      <c r="AK135" s="187" t="str">
        <f t="array" ref="AK135">IFERROR(INDEX($AC$4:$AC$1137,SMALL($AB$4:$AB$1137,AJ135),1),"")</f>
        <v/>
      </c>
      <c r="AL135" s="187" t="str">
        <f t="array" ref="AL135">IFERROR(INDEX($AF$4:$AF$1137,SMALL($AB$4:$AB$1137,AJ135),1),"")</f>
        <v/>
      </c>
      <c r="AM135" s="187" t="str">
        <f t="array" ref="AM135">IFERROR(INDEX($AW$4:$AW$83,MATCH(AL135&amp;INDEX($AG$4:$AG$1137,SMALL($AB$4:$AB$1137,AJ135),1),$AU$4:$AU$83&amp;$AV$4:$AV$83,0),1),"")</f>
        <v/>
      </c>
      <c r="AN135" s="187" t="str">
        <f t="array" ref="AN135">IFERROR(INDEX($AW$4:$AW$83,MATCH(AL135&amp;INDEX($AH$4:$AH$1137,SMALL($AB$4:$AB$1137,AJ135),1),$AU$4:$AU$83&amp;$AV$4:$AV$83,0),1),"")</f>
        <v/>
      </c>
      <c r="AO135" s="187" t="str">
        <f>IF(AND(ISNUMBER(Fixture!H138),ISNUMBER(Fixture!J138)),"YES","")</f>
        <v/>
      </c>
      <c r="AP135" s="187" t="str">
        <f>IF(AO135="YES",IF(Fixture!H138&gt;Fixture!J138,HWin,IF(Fixture!H138=Fixture!J138,IF(Fixture!H138&gt;0,HDrawScore,HDraw),HLose)),"")</f>
        <v/>
      </c>
      <c r="AQ135" s="188" t="str">
        <f>IF(AO135="YES",IF(Fixture!H138&lt;Fixture!J138,AWin,IF(Fixture!H138=Fixture!J138,IF(Fixture!H138&gt;0,ADrawScore,ADraw),ALose)),"")</f>
        <v/>
      </c>
      <c r="AR135" s="187" t="str">
        <f>IF(AO135="YES",IF(Fixture!H138&gt;Fixture!J138,"W",IF(Fixture!H138=Fixture!J138,IF(Fixture!H138&gt;0,"D","D"),"L")),"")</f>
        <v/>
      </c>
      <c r="AS135" s="187" t="str">
        <f>IF(AO135="YES",IF(Fixture!H138&lt;Fixture!J138,"W",IF(Fixture!H138=Fixture!J138,IF(Fixture!H138&gt;0,"D","D"),"L")),"")</f>
        <v/>
      </c>
    </row>
    <row r="136" spans="2:45" x14ac:dyDescent="0.25">
      <c r="B136" s="187" t="str">
        <f t="shared" si="131"/>
        <v/>
      </c>
      <c r="C136" s="184" t="str">
        <f t="shared" si="132"/>
        <v/>
      </c>
      <c r="D136" s="195" t="str">
        <f t="shared" si="133"/>
        <v/>
      </c>
      <c r="E136" s="184" t="str">
        <f t="shared" si="133"/>
        <v/>
      </c>
      <c r="F136" s="195" t="str">
        <f t="shared" si="133"/>
        <v/>
      </c>
      <c r="G136" s="184" t="str">
        <f t="shared" si="133"/>
        <v/>
      </c>
      <c r="H136" s="195" t="str">
        <f t="shared" si="133"/>
        <v/>
      </c>
      <c r="I136" s="184" t="str">
        <f t="shared" si="133"/>
        <v/>
      </c>
      <c r="J136" s="195" t="str">
        <f t="shared" si="133"/>
        <v/>
      </c>
      <c r="K136" s="184" t="str">
        <f t="shared" si="133"/>
        <v/>
      </c>
      <c r="L136" s="195" t="str">
        <f t="shared" si="133"/>
        <v/>
      </c>
      <c r="T136" s="339" t="str">
        <f t="array" ref="T136">IFERROR(SMALL(IF(Fixture!$F$7:$F$1141=chosenGroup,ROW(Fixture!$A$7:$A$1141),FALSE),ROW(A133)),"")</f>
        <v/>
      </c>
      <c r="V136" s="186" t="str">
        <f t="shared" si="139"/>
        <v/>
      </c>
      <c r="W136" s="187" t="str">
        <f t="shared" si="140"/>
        <v/>
      </c>
      <c r="X136" s="187" t="str">
        <f t="shared" si="134"/>
        <v/>
      </c>
      <c r="Y136" s="187" t="str">
        <f t="shared" si="135"/>
        <v/>
      </c>
      <c r="Z136" s="188" t="str">
        <f t="shared" si="136"/>
        <v/>
      </c>
      <c r="AB136" s="186" t="str">
        <f t="shared" si="141"/>
        <v/>
      </c>
      <c r="AC136" s="187" t="str">
        <f t="shared" si="142"/>
        <v/>
      </c>
      <c r="AD136" s="187" t="str">
        <f t="shared" si="106"/>
        <v/>
      </c>
      <c r="AE136" s="187" t="str">
        <f t="shared" si="137"/>
        <v/>
      </c>
      <c r="AF136" s="187" t="str">
        <f t="shared" si="138"/>
        <v/>
      </c>
      <c r="AG136" s="187" t="str">
        <f t="array" ref="AG136">IFERROR(INDEX($Y$4:$Y$1090, MATCH(AC136&amp;AE136&amp;AF136,$V$4:$V$1090&amp;$W$4:$W$1090&amp;$X$4:$X$1090,0),1),"")</f>
        <v/>
      </c>
      <c r="AH136" s="188" t="str">
        <f t="array" ref="AH136">IFERROR(INDEX($Z$4:$Z$1090, MATCH(AC136&amp;AE136&amp;AF136,$V$4:$V$1090&amp;$W$4:$W$1090&amp;$X$4:$X$1090,0),1),"")</f>
        <v/>
      </c>
      <c r="AJ136" s="186" t="str">
        <f t="shared" si="143"/>
        <v/>
      </c>
      <c r="AK136" s="187" t="str">
        <f t="array" ref="AK136">IFERROR(INDEX($AC$4:$AC$1137,SMALL($AB$4:$AB$1137,AJ136),1),"")</f>
        <v/>
      </c>
      <c r="AL136" s="187" t="str">
        <f t="array" ref="AL136">IFERROR(INDEX($AF$4:$AF$1137,SMALL($AB$4:$AB$1137,AJ136),1),"")</f>
        <v/>
      </c>
      <c r="AM136" s="187" t="str">
        <f t="array" ref="AM136">IFERROR(INDEX($AW$4:$AW$83,MATCH(AL136&amp;INDEX($AG$4:$AG$1137,SMALL($AB$4:$AB$1137,AJ136),1),$AU$4:$AU$83&amp;$AV$4:$AV$83,0),1),"")</f>
        <v/>
      </c>
      <c r="AN136" s="187" t="str">
        <f t="array" ref="AN136">IFERROR(INDEX($AW$4:$AW$83,MATCH(AL136&amp;INDEX($AH$4:$AH$1137,SMALL($AB$4:$AB$1137,AJ136),1),$AU$4:$AU$83&amp;$AV$4:$AV$83,0),1),"")</f>
        <v/>
      </c>
      <c r="AO136" s="187" t="str">
        <f>IF(AND(ISNUMBER(Fixture!H139),ISNUMBER(Fixture!J139)),"YES","")</f>
        <v/>
      </c>
      <c r="AP136" s="187" t="str">
        <f>IF(AO136="YES",IF(Fixture!H139&gt;Fixture!J139,HWin,IF(Fixture!H139=Fixture!J139,IF(Fixture!H139&gt;0,HDrawScore,HDraw),HLose)),"")</f>
        <v/>
      </c>
      <c r="AQ136" s="188" t="str">
        <f>IF(AO136="YES",IF(Fixture!H139&lt;Fixture!J139,AWin,IF(Fixture!H139=Fixture!J139,IF(Fixture!H139&gt;0,ADrawScore,ADraw),ALose)),"")</f>
        <v/>
      </c>
      <c r="AR136" s="187" t="str">
        <f>IF(AO136="YES",IF(Fixture!H139&gt;Fixture!J139,"W",IF(Fixture!H139=Fixture!J139,IF(Fixture!H139&gt;0,"D","D"),"L")),"")</f>
        <v/>
      </c>
      <c r="AS136" s="187" t="str">
        <f>IF(AO136="YES",IF(Fixture!H139&lt;Fixture!J139,"W",IF(Fixture!H139=Fixture!J139,IF(Fixture!H139&gt;0,"D","D"),"L")),"")</f>
        <v/>
      </c>
    </row>
    <row r="137" spans="2:45" x14ac:dyDescent="0.25">
      <c r="B137" s="187" t="str">
        <f t="shared" si="131"/>
        <v/>
      </c>
      <c r="C137" s="184" t="str">
        <f t="shared" si="132"/>
        <v/>
      </c>
      <c r="D137" s="195" t="str">
        <f t="shared" si="133"/>
        <v/>
      </c>
      <c r="E137" s="184" t="str">
        <f t="shared" si="133"/>
        <v/>
      </c>
      <c r="F137" s="195" t="str">
        <f t="shared" si="133"/>
        <v/>
      </c>
      <c r="G137" s="184" t="str">
        <f t="shared" si="133"/>
        <v/>
      </c>
      <c r="H137" s="195" t="str">
        <f t="shared" si="133"/>
        <v/>
      </c>
      <c r="I137" s="184" t="str">
        <f t="shared" si="133"/>
        <v/>
      </c>
      <c r="J137" s="195" t="str">
        <f t="shared" si="133"/>
        <v/>
      </c>
      <c r="K137" s="184" t="str">
        <f t="shared" si="133"/>
        <v/>
      </c>
      <c r="L137" s="195" t="str">
        <f t="shared" si="133"/>
        <v/>
      </c>
      <c r="T137" s="339" t="str">
        <f t="array" ref="T137">IFERROR(SMALL(IF(Fixture!$F$7:$F$1141=chosenGroup,ROW(Fixture!$A$7:$A$1141),FALSE),ROW(A134)),"")</f>
        <v/>
      </c>
      <c r="V137" s="186" t="str">
        <f t="shared" si="139"/>
        <v/>
      </c>
      <c r="W137" s="187" t="str">
        <f t="shared" si="140"/>
        <v/>
      </c>
      <c r="X137" s="187" t="str">
        <f t="shared" si="134"/>
        <v/>
      </c>
      <c r="Y137" s="187" t="str">
        <f t="shared" si="135"/>
        <v/>
      </c>
      <c r="Z137" s="188" t="str">
        <f t="shared" si="136"/>
        <v/>
      </c>
      <c r="AB137" s="186" t="str">
        <f t="shared" si="141"/>
        <v/>
      </c>
      <c r="AC137" s="187" t="str">
        <f t="shared" si="142"/>
        <v/>
      </c>
      <c r="AD137" s="187" t="str">
        <f t="shared" si="106"/>
        <v/>
      </c>
      <c r="AE137" s="187" t="str">
        <f t="shared" si="137"/>
        <v/>
      </c>
      <c r="AF137" s="187" t="str">
        <f t="shared" si="138"/>
        <v/>
      </c>
      <c r="AG137" s="187" t="str">
        <f t="array" ref="AG137">IFERROR(INDEX($Y$4:$Y$1090, MATCH(AC137&amp;AE137&amp;AF137,$V$4:$V$1090&amp;$W$4:$W$1090&amp;$X$4:$X$1090,0),1),"")</f>
        <v/>
      </c>
      <c r="AH137" s="188" t="str">
        <f t="array" ref="AH137">IFERROR(INDEX($Z$4:$Z$1090, MATCH(AC137&amp;AE137&amp;AF137,$V$4:$V$1090&amp;$W$4:$W$1090&amp;$X$4:$X$1090,0),1),"")</f>
        <v/>
      </c>
      <c r="AJ137" s="186" t="str">
        <f t="shared" si="143"/>
        <v/>
      </c>
      <c r="AK137" s="187" t="str">
        <f t="array" ref="AK137">IFERROR(INDEX($AC$4:$AC$1137,SMALL($AB$4:$AB$1137,AJ137),1),"")</f>
        <v/>
      </c>
      <c r="AL137" s="187" t="str">
        <f t="array" ref="AL137">IFERROR(INDEX($AF$4:$AF$1137,SMALL($AB$4:$AB$1137,AJ137),1),"")</f>
        <v/>
      </c>
      <c r="AM137" s="187" t="str">
        <f t="array" ref="AM137">IFERROR(INDEX($AW$4:$AW$83,MATCH(AL137&amp;INDEX($AG$4:$AG$1137,SMALL($AB$4:$AB$1137,AJ137),1),$AU$4:$AU$83&amp;$AV$4:$AV$83,0),1),"")</f>
        <v/>
      </c>
      <c r="AN137" s="187" t="str">
        <f t="array" ref="AN137">IFERROR(INDEX($AW$4:$AW$83,MATCH(AL137&amp;INDEX($AH$4:$AH$1137,SMALL($AB$4:$AB$1137,AJ137),1),$AU$4:$AU$83&amp;$AV$4:$AV$83,0),1),"")</f>
        <v/>
      </c>
      <c r="AO137" s="187" t="str">
        <f>IF(AND(ISNUMBER(Fixture!H140),ISNUMBER(Fixture!J140)),"YES","")</f>
        <v/>
      </c>
      <c r="AP137" s="187" t="str">
        <f>IF(AO137="YES",IF(Fixture!H140&gt;Fixture!J140,HWin,IF(Fixture!H140=Fixture!J140,IF(Fixture!H140&gt;0,HDrawScore,HDraw),HLose)),"")</f>
        <v/>
      </c>
      <c r="AQ137" s="188" t="str">
        <f>IF(AO137="YES",IF(Fixture!H140&lt;Fixture!J140,AWin,IF(Fixture!H140=Fixture!J140,IF(Fixture!H140&gt;0,ADrawScore,ADraw),ALose)),"")</f>
        <v/>
      </c>
      <c r="AR137" s="187" t="str">
        <f>IF(AO137="YES",IF(Fixture!H140&gt;Fixture!J140,"W",IF(Fixture!H140=Fixture!J140,IF(Fixture!H140&gt;0,"D","D"),"L")),"")</f>
        <v/>
      </c>
      <c r="AS137" s="187" t="str">
        <f>IF(AO137="YES",IF(Fixture!H140&lt;Fixture!J140,"W",IF(Fixture!H140=Fixture!J140,IF(Fixture!H140&gt;0,"D","D"),"L")),"")</f>
        <v/>
      </c>
    </row>
    <row r="138" spans="2:45" x14ac:dyDescent="0.25">
      <c r="B138" s="187" t="str">
        <f t="shared" si="131"/>
        <v/>
      </c>
      <c r="C138" s="184" t="str">
        <f t="shared" si="132"/>
        <v/>
      </c>
      <c r="D138" s="195" t="str">
        <f t="shared" si="133"/>
        <v/>
      </c>
      <c r="E138" s="184" t="str">
        <f t="shared" si="133"/>
        <v/>
      </c>
      <c r="F138" s="195" t="str">
        <f t="shared" si="133"/>
        <v/>
      </c>
      <c r="G138" s="184" t="str">
        <f t="shared" si="133"/>
        <v/>
      </c>
      <c r="H138" s="195" t="str">
        <f t="shared" si="133"/>
        <v/>
      </c>
      <c r="I138" s="184" t="str">
        <f t="shared" si="133"/>
        <v/>
      </c>
      <c r="J138" s="195" t="str">
        <f t="shared" si="133"/>
        <v/>
      </c>
      <c r="K138" s="184" t="str">
        <f t="shared" si="133"/>
        <v/>
      </c>
      <c r="L138" s="195" t="str">
        <f t="shared" si="133"/>
        <v/>
      </c>
      <c r="P138"/>
      <c r="Q138"/>
      <c r="R138"/>
      <c r="S138"/>
      <c r="T138" s="339" t="str">
        <f t="array" ref="T138">IFERROR(SMALL(IF(Fixture!$F$7:$F$1141=chosenGroup,ROW(Fixture!$A$7:$A$1141),FALSE),ROW(A135)),"")</f>
        <v/>
      </c>
      <c r="U138"/>
      <c r="V138" s="189" t="str">
        <f t="shared" si="139"/>
        <v/>
      </c>
      <c r="W138" s="190" t="str">
        <f t="shared" si="140"/>
        <v/>
      </c>
      <c r="X138" s="190" t="str">
        <f t="shared" si="134"/>
        <v/>
      </c>
      <c r="Y138" s="190" t="str">
        <f t="shared" si="135"/>
        <v/>
      </c>
      <c r="Z138" s="191" t="str">
        <f t="shared" si="136"/>
        <v/>
      </c>
      <c r="AB138" s="186" t="str">
        <f t="shared" si="141"/>
        <v/>
      </c>
      <c r="AC138" s="187" t="str">
        <f t="shared" si="142"/>
        <v/>
      </c>
      <c r="AD138" s="187" t="str">
        <f t="shared" si="106"/>
        <v/>
      </c>
      <c r="AE138" s="187" t="str">
        <f t="shared" si="137"/>
        <v/>
      </c>
      <c r="AF138" s="187" t="str">
        <f t="shared" si="138"/>
        <v/>
      </c>
      <c r="AG138" s="187" t="str">
        <f t="array" ref="AG138">IFERROR(INDEX($Y$4:$Y$1090, MATCH(AC138&amp;AE138&amp;AF138,$V$4:$V$1090&amp;$W$4:$W$1090&amp;$X$4:$X$1090,0),1),"")</f>
        <v/>
      </c>
      <c r="AH138" s="188" t="str">
        <f t="array" ref="AH138">IFERROR(INDEX($Z$4:$Z$1090, MATCH(AC138&amp;AE138&amp;AF138,$V$4:$V$1090&amp;$W$4:$W$1090&amp;$X$4:$X$1090,0),1),"")</f>
        <v/>
      </c>
      <c r="AJ138" s="186" t="str">
        <f t="shared" si="143"/>
        <v/>
      </c>
      <c r="AK138" s="187" t="str">
        <f t="array" ref="AK138">IFERROR(INDEX($AC$4:$AC$1137,SMALL($AB$4:$AB$1137,AJ138),1),"")</f>
        <v/>
      </c>
      <c r="AL138" s="187" t="str">
        <f t="array" ref="AL138">IFERROR(INDEX($AF$4:$AF$1137,SMALL($AB$4:$AB$1137,AJ138),1),"")</f>
        <v/>
      </c>
      <c r="AM138" s="187" t="str">
        <f t="array" ref="AM138">IFERROR(INDEX($AW$4:$AW$83,MATCH(AL138&amp;INDEX($AG$4:$AG$1137,SMALL($AB$4:$AB$1137,AJ138),1),$AU$4:$AU$83&amp;$AV$4:$AV$83,0),1),"")</f>
        <v/>
      </c>
      <c r="AN138" s="187" t="str">
        <f t="array" ref="AN138">IFERROR(INDEX($AW$4:$AW$83,MATCH(AL138&amp;INDEX($AH$4:$AH$1137,SMALL($AB$4:$AB$1137,AJ138),1),$AU$4:$AU$83&amp;$AV$4:$AV$83,0),1),"")</f>
        <v/>
      </c>
      <c r="AO138" s="187" t="str">
        <f>IF(AND(ISNUMBER(Fixture!H141),ISNUMBER(Fixture!J141)),"YES","")</f>
        <v/>
      </c>
      <c r="AP138" s="187" t="str">
        <f>IF(AO138="YES",IF(Fixture!H141&gt;Fixture!J141,HWin,IF(Fixture!H141=Fixture!J141,IF(Fixture!H141&gt;0,HDrawScore,HDraw),HLose)),"")</f>
        <v/>
      </c>
      <c r="AQ138" s="188" t="str">
        <f>IF(AO138="YES",IF(Fixture!H141&lt;Fixture!J141,AWin,IF(Fixture!H141=Fixture!J141,IF(Fixture!H141&gt;0,ADrawScore,ADraw),ALose)),"")</f>
        <v/>
      </c>
      <c r="AR138" s="187" t="str">
        <f>IF(AO138="YES",IF(Fixture!H141&gt;Fixture!J141,"W",IF(Fixture!H141=Fixture!J141,IF(Fixture!H141&gt;0,"D","D"),"L")),"")</f>
        <v/>
      </c>
      <c r="AS138" s="187" t="str">
        <f>IF(AO138="YES",IF(Fixture!H141&lt;Fixture!J141,"W",IF(Fixture!H141=Fixture!J141,IF(Fixture!H141&gt;0,"D","D"),"L")),"")</f>
        <v/>
      </c>
    </row>
    <row r="139" spans="2:45" x14ac:dyDescent="0.25">
      <c r="B139" s="187" t="str">
        <f>IF(ISNUMBER(B130),MAX(B130:B138)+1,"")</f>
        <v/>
      </c>
      <c r="C139" s="184" t="str">
        <f t="shared" ref="C139:C147" si="144">IF(ISNUMBER(D130),D130,"")</f>
        <v/>
      </c>
      <c r="D139" s="195" t="str">
        <f t="shared" ref="D139:D147" si="145">IF(ISNUMBER(C130),C130,"")</f>
        <v/>
      </c>
      <c r="E139" s="184" t="str">
        <f t="shared" ref="E139:E147" si="146">IF(ISNUMBER(F130),F130,"")</f>
        <v/>
      </c>
      <c r="F139" s="195" t="str">
        <f t="shared" ref="F139:F147" si="147">IF(ISNUMBER(E130),E130,"")</f>
        <v/>
      </c>
      <c r="G139" s="184" t="str">
        <f t="shared" ref="G139:G147" si="148">IF(ISNUMBER(H130),H130,"")</f>
        <v/>
      </c>
      <c r="H139" s="195" t="str">
        <f t="shared" ref="H139:H147" si="149">IF(ISNUMBER(G130),G130,"")</f>
        <v/>
      </c>
      <c r="I139" s="184" t="str">
        <f t="shared" ref="I139:I147" si="150">IF(ISNUMBER(J130),J130,"")</f>
        <v/>
      </c>
      <c r="J139" s="195" t="str">
        <f t="shared" ref="J139:J147" si="151">IF(ISNUMBER(I130),I130,"")</f>
        <v/>
      </c>
      <c r="K139" s="184" t="str">
        <f t="shared" ref="K139:K147" si="152">IF(ISNUMBER(L130),L130,"")</f>
        <v/>
      </c>
      <c r="L139" s="195" t="str">
        <f t="shared" ref="L139:L147" si="153">IF(ISNUMBER(K130),K130,"")</f>
        <v/>
      </c>
      <c r="M139" s="34"/>
      <c r="N139" s="34"/>
      <c r="O139" s="34"/>
      <c r="P139"/>
      <c r="Q139"/>
      <c r="R139"/>
      <c r="S139"/>
      <c r="T139" s="339" t="str">
        <f t="array" ref="T139">IFERROR(SMALL(IF(Fixture!$F$7:$F$1141=chosenGroup,ROW(Fixture!$A$7:$A$1141),FALSE),ROW(A136)),"")</f>
        <v/>
      </c>
      <c r="U139"/>
      <c r="V139" s="50" t="s">
        <v>79</v>
      </c>
      <c r="W139" s="51" t="s">
        <v>51</v>
      </c>
      <c r="X139" s="51" t="s">
        <v>50</v>
      </c>
      <c r="Y139" s="51" t="s">
        <v>52</v>
      </c>
      <c r="Z139" s="52" t="s">
        <v>53</v>
      </c>
      <c r="AB139" s="186" t="str">
        <f t="shared" si="141"/>
        <v/>
      </c>
      <c r="AC139" s="187" t="str">
        <f t="shared" si="142"/>
        <v/>
      </c>
      <c r="AD139" s="187" t="str">
        <f t="shared" si="106"/>
        <v/>
      </c>
      <c r="AE139" s="187" t="str">
        <f t="shared" si="137"/>
        <v/>
      </c>
      <c r="AF139" s="187" t="str">
        <f t="shared" si="138"/>
        <v/>
      </c>
      <c r="AG139" s="187" t="str">
        <f t="array" ref="AG139">IFERROR(INDEX($Y$4:$Y$1090, MATCH(AC139&amp;AE139&amp;AF139,$V$4:$V$1090&amp;$W$4:$W$1090&amp;$X$4:$X$1090,0),1),"")</f>
        <v/>
      </c>
      <c r="AH139" s="188" t="str">
        <f t="array" ref="AH139">IFERROR(INDEX($Z$4:$Z$1090, MATCH(AC139&amp;AE139&amp;AF139,$V$4:$V$1090&amp;$W$4:$W$1090&amp;$X$4:$X$1090,0),1),"")</f>
        <v/>
      </c>
      <c r="AJ139" s="186" t="str">
        <f t="shared" si="143"/>
        <v/>
      </c>
      <c r="AK139" s="187" t="str">
        <f t="array" ref="AK139">IFERROR(INDEX($AC$4:$AC$1137,SMALL($AB$4:$AB$1137,AJ139),1),"")</f>
        <v/>
      </c>
      <c r="AL139" s="187" t="str">
        <f t="array" ref="AL139">IFERROR(INDEX($AF$4:$AF$1137,SMALL($AB$4:$AB$1137,AJ139),1),"")</f>
        <v/>
      </c>
      <c r="AM139" s="187" t="str">
        <f t="array" ref="AM139">IFERROR(INDEX($AW$4:$AW$83,MATCH(AL139&amp;INDEX($AG$4:$AG$1137,SMALL($AB$4:$AB$1137,AJ139),1),$AU$4:$AU$83&amp;$AV$4:$AV$83,0),1),"")</f>
        <v/>
      </c>
      <c r="AN139" s="187" t="str">
        <f t="array" ref="AN139">IFERROR(INDEX($AW$4:$AW$83,MATCH(AL139&amp;INDEX($AH$4:$AH$1137,SMALL($AB$4:$AB$1137,AJ139),1),$AU$4:$AU$83&amp;$AV$4:$AV$83,0),1),"")</f>
        <v/>
      </c>
      <c r="AO139" s="187" t="str">
        <f>IF(AND(ISNUMBER(Fixture!H142),ISNUMBER(Fixture!J142)),"YES","")</f>
        <v/>
      </c>
      <c r="AP139" s="187" t="str">
        <f>IF(AO139="YES",IF(Fixture!H142&gt;Fixture!J142,HWin,IF(Fixture!H142=Fixture!J142,IF(Fixture!H142&gt;0,HDrawScore,HDraw),HLose)),"")</f>
        <v/>
      </c>
      <c r="AQ139" s="188" t="str">
        <f>IF(AO139="YES",IF(Fixture!H142&lt;Fixture!J142,AWin,IF(Fixture!H142=Fixture!J142,IF(Fixture!H142&gt;0,ADrawScore,ADraw),ALose)),"")</f>
        <v/>
      </c>
      <c r="AR139" s="187" t="str">
        <f>IF(AO139="YES",IF(Fixture!H142&gt;Fixture!J142,"W",IF(Fixture!H142=Fixture!J142,IF(Fixture!H142&gt;0,"D","D"),"L")),"")</f>
        <v/>
      </c>
      <c r="AS139" s="187" t="str">
        <f>IF(AO139="YES",IF(Fixture!H142&lt;Fixture!J142,"W",IF(Fixture!H142=Fixture!J142,IF(Fixture!H142&gt;0,"D","D"),"L")),"")</f>
        <v/>
      </c>
    </row>
    <row r="140" spans="2:45" x14ac:dyDescent="0.25">
      <c r="B140" s="187" t="str">
        <f t="shared" ref="B140:B147" si="154">IF(ISNUMBER(B131),B139+1,"")</f>
        <v/>
      </c>
      <c r="C140" s="184" t="str">
        <f t="shared" si="144"/>
        <v/>
      </c>
      <c r="D140" s="195" t="str">
        <f t="shared" si="145"/>
        <v/>
      </c>
      <c r="E140" s="184" t="str">
        <f t="shared" si="146"/>
        <v/>
      </c>
      <c r="F140" s="195" t="str">
        <f t="shared" si="147"/>
        <v/>
      </c>
      <c r="G140" s="184" t="str">
        <f t="shared" si="148"/>
        <v/>
      </c>
      <c r="H140" s="195" t="str">
        <f t="shared" si="149"/>
        <v/>
      </c>
      <c r="I140" s="184" t="str">
        <f t="shared" si="150"/>
        <v/>
      </c>
      <c r="J140" s="195" t="str">
        <f t="shared" si="151"/>
        <v/>
      </c>
      <c r="K140" s="184" t="str">
        <f t="shared" si="152"/>
        <v/>
      </c>
      <c r="L140" s="195" t="str">
        <f t="shared" si="153"/>
        <v/>
      </c>
      <c r="P140"/>
      <c r="Q140"/>
      <c r="R140"/>
      <c r="S140"/>
      <c r="T140" s="339" t="str">
        <f t="array" ref="T140">IFERROR(SMALL(IF(Fixture!$F$7:$F$1141=chosenGroup,ROW(Fixture!$A$7:$A$1141),FALSE),ROW(A137)),"")</f>
        <v/>
      </c>
      <c r="U140"/>
      <c r="V140" s="195">
        <f>IF(O5&gt;0,1,"")</f>
        <v>1</v>
      </c>
      <c r="W140" s="185">
        <f>IF(ISNUMBER(V140),1,"")</f>
        <v>1</v>
      </c>
      <c r="X140" s="185" t="str">
        <f t="shared" ref="X140:X171" si="155">IF(AND(ISNUMBER(V140),Y140&lt;=$Q$5,Z140&lt;=$Q$5),$B$34,"")</f>
        <v>Group B</v>
      </c>
      <c r="Y140" s="185">
        <f t="shared" ref="Y140:Y171" si="156">IF(ISNUMBER(V140),INDEX($C$37:$L$63,MATCH(V140,$B$37:$B$63,0),MATCH("G"&amp;W140&amp;"-T1",$C$36:$L$36,0)),"")</f>
        <v>1</v>
      </c>
      <c r="Z140" s="184">
        <f t="shared" ref="Z140:Z171" si="157">IF(ISNUMBER(V140),INDEX($C$37:$L$63,MATCH(V140,$B$37:$B$63,0),MATCH("G"&amp;W140&amp;"-T2",$C$36:$L$36,0)),"")</f>
        <v>4</v>
      </c>
      <c r="AB140" s="186" t="str">
        <f t="shared" si="141"/>
        <v/>
      </c>
      <c r="AC140" s="187" t="str">
        <f t="shared" si="142"/>
        <v/>
      </c>
      <c r="AD140" s="187" t="str">
        <f t="shared" si="106"/>
        <v/>
      </c>
      <c r="AE140" s="187" t="str">
        <f t="shared" si="137"/>
        <v/>
      </c>
      <c r="AF140" s="187" t="str">
        <f t="shared" si="138"/>
        <v/>
      </c>
      <c r="AG140" s="187" t="str">
        <f t="array" ref="AG140">IFERROR(INDEX($Y$4:$Y$1090, MATCH(AC140&amp;AE140&amp;AF140,$V$4:$V$1090&amp;$W$4:$W$1090&amp;$X$4:$X$1090,0),1),"")</f>
        <v/>
      </c>
      <c r="AH140" s="188" t="str">
        <f t="array" ref="AH140">IFERROR(INDEX($Z$4:$Z$1090, MATCH(AC140&amp;AE140&amp;AF140,$V$4:$V$1090&amp;$W$4:$W$1090&amp;$X$4:$X$1090,0),1),"")</f>
        <v/>
      </c>
      <c r="AJ140" s="186" t="str">
        <f t="shared" si="143"/>
        <v/>
      </c>
      <c r="AK140" s="187" t="str">
        <f t="array" ref="AK140">IFERROR(INDEX($AC$4:$AC$1137,SMALL($AB$4:$AB$1137,AJ140),1),"")</f>
        <v/>
      </c>
      <c r="AL140" s="187" t="str">
        <f t="array" ref="AL140">IFERROR(INDEX($AF$4:$AF$1137,SMALL($AB$4:$AB$1137,AJ140),1),"")</f>
        <v/>
      </c>
      <c r="AM140" s="187" t="str">
        <f t="array" ref="AM140">IFERROR(INDEX($AW$4:$AW$83,MATCH(AL140&amp;INDEX($AG$4:$AG$1137,SMALL($AB$4:$AB$1137,AJ140),1),$AU$4:$AU$83&amp;$AV$4:$AV$83,0),1),"")</f>
        <v/>
      </c>
      <c r="AN140" s="187" t="str">
        <f t="array" ref="AN140">IFERROR(INDEX($AW$4:$AW$83,MATCH(AL140&amp;INDEX($AH$4:$AH$1137,SMALL($AB$4:$AB$1137,AJ140),1),$AU$4:$AU$83&amp;$AV$4:$AV$83,0),1),"")</f>
        <v/>
      </c>
      <c r="AO140" s="187" t="str">
        <f>IF(AND(ISNUMBER(Fixture!H143),ISNUMBER(Fixture!J143)),"YES","")</f>
        <v/>
      </c>
      <c r="AP140" s="187" t="str">
        <f>IF(AO140="YES",IF(Fixture!H143&gt;Fixture!J143,HWin,IF(Fixture!H143=Fixture!J143,IF(Fixture!H143&gt;0,HDrawScore,HDraw),HLose)),"")</f>
        <v/>
      </c>
      <c r="AQ140" s="188" t="str">
        <f>IF(AO140="YES",IF(Fixture!H143&lt;Fixture!J143,AWin,IF(Fixture!H143=Fixture!J143,IF(Fixture!H143&gt;0,ADrawScore,ADraw),ALose)),"")</f>
        <v/>
      </c>
      <c r="AR140" s="187" t="str">
        <f>IF(AO140="YES",IF(Fixture!H143&gt;Fixture!J143,"W",IF(Fixture!H143=Fixture!J143,IF(Fixture!H143&gt;0,"D","D"),"L")),"")</f>
        <v/>
      </c>
      <c r="AS140" s="187" t="str">
        <f>IF(AO140="YES",IF(Fixture!H143&lt;Fixture!J143,"W",IF(Fixture!H143=Fixture!J143,IF(Fixture!H143&gt;0,"D","D"),"L")),"")</f>
        <v/>
      </c>
    </row>
    <row r="141" spans="2:45" x14ac:dyDescent="0.25">
      <c r="B141" s="187" t="str">
        <f t="shared" si="154"/>
        <v/>
      </c>
      <c r="C141" s="184" t="str">
        <f t="shared" si="144"/>
        <v/>
      </c>
      <c r="D141" s="195" t="str">
        <f t="shared" si="145"/>
        <v/>
      </c>
      <c r="E141" s="184" t="str">
        <f t="shared" si="146"/>
        <v/>
      </c>
      <c r="F141" s="195" t="str">
        <f t="shared" si="147"/>
        <v/>
      </c>
      <c r="G141" s="184" t="str">
        <f t="shared" si="148"/>
        <v/>
      </c>
      <c r="H141" s="195" t="str">
        <f t="shared" si="149"/>
        <v/>
      </c>
      <c r="I141" s="184" t="str">
        <f t="shared" si="150"/>
        <v/>
      </c>
      <c r="J141" s="195" t="str">
        <f t="shared" si="151"/>
        <v/>
      </c>
      <c r="K141" s="184" t="str">
        <f t="shared" si="152"/>
        <v/>
      </c>
      <c r="L141" s="195" t="str">
        <f t="shared" si="153"/>
        <v/>
      </c>
      <c r="P141"/>
      <c r="Q141"/>
      <c r="R141"/>
      <c r="S141"/>
      <c r="T141" s="339" t="str">
        <f t="array" ref="T141">IFERROR(SMALL(IF(Fixture!$F$7:$F$1141=chosenGroup,ROW(Fixture!$A$7:$A$1141),FALSE),ROW(A138)),"")</f>
        <v/>
      </c>
      <c r="U141"/>
      <c r="V141" s="195">
        <f t="shared" ref="V141:V172" si="158">IFERROR(IF(W140+1&lt;=O$5,V140,IF(V140+1&lt;=P$5,V140+1,"")),"")</f>
        <v>1</v>
      </c>
      <c r="W141" s="185">
        <f t="shared" ref="W141:W172" si="159">IF(ISNUMBER(V141),IF(W140+1&lt;=O$5,W140+1,1),"")</f>
        <v>2</v>
      </c>
      <c r="X141" s="185" t="str">
        <f t="shared" si="155"/>
        <v>Group B</v>
      </c>
      <c r="Y141" s="185">
        <f t="shared" si="156"/>
        <v>2</v>
      </c>
      <c r="Z141" s="184">
        <f t="shared" si="157"/>
        <v>3</v>
      </c>
      <c r="AB141" s="186" t="str">
        <f t="shared" si="141"/>
        <v/>
      </c>
      <c r="AC141" s="187" t="str">
        <f t="shared" si="142"/>
        <v/>
      </c>
      <c r="AD141" s="187" t="str">
        <f t="shared" si="106"/>
        <v/>
      </c>
      <c r="AE141" s="187" t="str">
        <f t="shared" si="137"/>
        <v/>
      </c>
      <c r="AF141" s="187" t="str">
        <f t="shared" si="138"/>
        <v/>
      </c>
      <c r="AG141" s="187" t="str">
        <f t="array" ref="AG141">IFERROR(INDEX($Y$4:$Y$1090, MATCH(AC141&amp;AE141&amp;AF141,$V$4:$V$1090&amp;$W$4:$W$1090&amp;$X$4:$X$1090,0),1),"")</f>
        <v/>
      </c>
      <c r="AH141" s="188" t="str">
        <f t="array" ref="AH141">IFERROR(INDEX($Z$4:$Z$1090, MATCH(AC141&amp;AE141&amp;AF141,$V$4:$V$1090&amp;$W$4:$W$1090&amp;$X$4:$X$1090,0),1),"")</f>
        <v/>
      </c>
      <c r="AJ141" s="186" t="str">
        <f t="shared" si="143"/>
        <v/>
      </c>
      <c r="AK141" s="187" t="str">
        <f t="array" ref="AK141">IFERROR(INDEX($AC$4:$AC$1137,SMALL($AB$4:$AB$1137,AJ141),1),"")</f>
        <v/>
      </c>
      <c r="AL141" s="187" t="str">
        <f t="array" ref="AL141">IFERROR(INDEX($AF$4:$AF$1137,SMALL($AB$4:$AB$1137,AJ141),1),"")</f>
        <v/>
      </c>
      <c r="AM141" s="187" t="str">
        <f t="array" ref="AM141">IFERROR(INDEX($AW$4:$AW$83,MATCH(AL141&amp;INDEX($AG$4:$AG$1137,SMALL($AB$4:$AB$1137,AJ141),1),$AU$4:$AU$83&amp;$AV$4:$AV$83,0),1),"")</f>
        <v/>
      </c>
      <c r="AN141" s="187" t="str">
        <f t="array" ref="AN141">IFERROR(INDEX($AW$4:$AW$83,MATCH(AL141&amp;INDEX($AH$4:$AH$1137,SMALL($AB$4:$AB$1137,AJ141),1),$AU$4:$AU$83&amp;$AV$4:$AV$83,0),1),"")</f>
        <v/>
      </c>
      <c r="AO141" s="187" t="str">
        <f>IF(AND(ISNUMBER(Fixture!H144),ISNUMBER(Fixture!J144)),"YES","")</f>
        <v/>
      </c>
      <c r="AP141" s="187" t="str">
        <f>IF(AO141="YES",IF(Fixture!H144&gt;Fixture!J144,HWin,IF(Fixture!H144=Fixture!J144,IF(Fixture!H144&gt;0,HDrawScore,HDraw),HLose)),"")</f>
        <v/>
      </c>
      <c r="AQ141" s="188" t="str">
        <f>IF(AO141="YES",IF(Fixture!H144&lt;Fixture!J144,AWin,IF(Fixture!H144=Fixture!J144,IF(Fixture!H144&gt;0,ADrawScore,ADraw),ALose)),"")</f>
        <v/>
      </c>
      <c r="AR141" s="187" t="str">
        <f>IF(AO141="YES",IF(Fixture!H144&gt;Fixture!J144,"W",IF(Fixture!H144=Fixture!J144,IF(Fixture!H144&gt;0,"D","D"),"L")),"")</f>
        <v/>
      </c>
      <c r="AS141" s="187" t="str">
        <f>IF(AO141="YES",IF(Fixture!H144&lt;Fixture!J144,"W",IF(Fixture!H144=Fixture!J144,IF(Fixture!H144&gt;0,"D","D"),"L")),"")</f>
        <v/>
      </c>
    </row>
    <row r="142" spans="2:45" x14ac:dyDescent="0.25">
      <c r="B142" s="187" t="str">
        <f t="shared" si="154"/>
        <v/>
      </c>
      <c r="C142" s="184" t="str">
        <f t="shared" si="144"/>
        <v/>
      </c>
      <c r="D142" s="195" t="str">
        <f t="shared" si="145"/>
        <v/>
      </c>
      <c r="E142" s="184" t="str">
        <f t="shared" si="146"/>
        <v/>
      </c>
      <c r="F142" s="195" t="str">
        <f t="shared" si="147"/>
        <v/>
      </c>
      <c r="G142" s="184" t="str">
        <f t="shared" si="148"/>
        <v/>
      </c>
      <c r="H142" s="195" t="str">
        <f t="shared" si="149"/>
        <v/>
      </c>
      <c r="I142" s="184" t="str">
        <f t="shared" si="150"/>
        <v/>
      </c>
      <c r="J142" s="195" t="str">
        <f t="shared" si="151"/>
        <v/>
      </c>
      <c r="K142" s="184" t="str">
        <f t="shared" si="152"/>
        <v/>
      </c>
      <c r="L142" s="195" t="str">
        <f t="shared" si="153"/>
        <v/>
      </c>
      <c r="P142"/>
      <c r="Q142"/>
      <c r="R142"/>
      <c r="S142"/>
      <c r="T142" s="339" t="str">
        <f t="array" ref="T142">IFERROR(SMALL(IF(Fixture!$F$7:$F$1141=chosenGroup,ROW(Fixture!$A$7:$A$1141),FALSE),ROW(A139)),"")</f>
        <v/>
      </c>
      <c r="U142"/>
      <c r="V142" s="195">
        <f t="shared" si="158"/>
        <v>2</v>
      </c>
      <c r="W142" s="185">
        <f t="shared" si="159"/>
        <v>1</v>
      </c>
      <c r="X142" s="185" t="str">
        <f t="shared" si="155"/>
        <v>Group B</v>
      </c>
      <c r="Y142" s="185">
        <f t="shared" si="156"/>
        <v>1</v>
      </c>
      <c r="Z142" s="184">
        <f t="shared" si="157"/>
        <v>3</v>
      </c>
      <c r="AB142" s="186" t="str">
        <f t="shared" si="141"/>
        <v/>
      </c>
      <c r="AC142" s="187" t="str">
        <f t="shared" si="142"/>
        <v/>
      </c>
      <c r="AD142" s="187" t="str">
        <f t="shared" si="106"/>
        <v/>
      </c>
      <c r="AE142" s="187" t="str">
        <f t="shared" si="137"/>
        <v/>
      </c>
      <c r="AF142" s="187" t="str">
        <f t="shared" si="138"/>
        <v/>
      </c>
      <c r="AG142" s="187" t="str">
        <f t="array" ref="AG142">IFERROR(INDEX($Y$4:$Y$1090, MATCH(AC142&amp;AE142&amp;AF142,$V$4:$V$1090&amp;$W$4:$W$1090&amp;$X$4:$X$1090,0),1),"")</f>
        <v/>
      </c>
      <c r="AH142" s="188" t="str">
        <f t="array" ref="AH142">IFERROR(INDEX($Z$4:$Z$1090, MATCH(AC142&amp;AE142&amp;AF142,$V$4:$V$1090&amp;$W$4:$W$1090&amp;$X$4:$X$1090,0),1),"")</f>
        <v/>
      </c>
      <c r="AJ142" s="186" t="str">
        <f t="shared" si="143"/>
        <v/>
      </c>
      <c r="AK142" s="187" t="str">
        <f t="array" ref="AK142">IFERROR(INDEX($AC$4:$AC$1137,SMALL($AB$4:$AB$1137,AJ142),1),"")</f>
        <v/>
      </c>
      <c r="AL142" s="187" t="str">
        <f t="array" ref="AL142">IFERROR(INDEX($AF$4:$AF$1137,SMALL($AB$4:$AB$1137,AJ142),1),"")</f>
        <v/>
      </c>
      <c r="AM142" s="187" t="str">
        <f t="array" ref="AM142">IFERROR(INDEX($AW$4:$AW$83,MATCH(AL142&amp;INDEX($AG$4:$AG$1137,SMALL($AB$4:$AB$1137,AJ142),1),$AU$4:$AU$83&amp;$AV$4:$AV$83,0),1),"")</f>
        <v/>
      </c>
      <c r="AN142" s="187" t="str">
        <f t="array" ref="AN142">IFERROR(INDEX($AW$4:$AW$83,MATCH(AL142&amp;INDEX($AH$4:$AH$1137,SMALL($AB$4:$AB$1137,AJ142),1),$AU$4:$AU$83&amp;$AV$4:$AV$83,0),1),"")</f>
        <v/>
      </c>
      <c r="AO142" s="187" t="str">
        <f>IF(AND(ISNUMBER(Fixture!H145),ISNUMBER(Fixture!J145)),"YES","")</f>
        <v/>
      </c>
      <c r="AP142" s="187" t="str">
        <f>IF(AO142="YES",IF(Fixture!H145&gt;Fixture!J145,HWin,IF(Fixture!H145=Fixture!J145,IF(Fixture!H145&gt;0,HDrawScore,HDraw),HLose)),"")</f>
        <v/>
      </c>
      <c r="AQ142" s="188" t="str">
        <f>IF(AO142="YES",IF(Fixture!H145&lt;Fixture!J145,AWin,IF(Fixture!H145=Fixture!J145,IF(Fixture!H145&gt;0,ADrawScore,ADraw),ALose)),"")</f>
        <v/>
      </c>
      <c r="AR142" s="187" t="str">
        <f>IF(AO142="YES",IF(Fixture!H145&gt;Fixture!J145,"W",IF(Fixture!H145=Fixture!J145,IF(Fixture!H145&gt;0,"D","D"),"L")),"")</f>
        <v/>
      </c>
      <c r="AS142" s="187" t="str">
        <f>IF(AO142="YES",IF(Fixture!H145&lt;Fixture!J145,"W",IF(Fixture!H145=Fixture!J145,IF(Fixture!H145&gt;0,"D","D"),"L")),"")</f>
        <v/>
      </c>
    </row>
    <row r="143" spans="2:45" x14ac:dyDescent="0.25">
      <c r="B143" s="187" t="str">
        <f t="shared" si="154"/>
        <v/>
      </c>
      <c r="C143" s="184" t="str">
        <f t="shared" si="144"/>
        <v/>
      </c>
      <c r="D143" s="195" t="str">
        <f t="shared" si="145"/>
        <v/>
      </c>
      <c r="E143" s="184" t="str">
        <f t="shared" si="146"/>
        <v/>
      </c>
      <c r="F143" s="195" t="str">
        <f t="shared" si="147"/>
        <v/>
      </c>
      <c r="G143" s="184" t="str">
        <f t="shared" si="148"/>
        <v/>
      </c>
      <c r="H143" s="195" t="str">
        <f t="shared" si="149"/>
        <v/>
      </c>
      <c r="I143" s="184" t="str">
        <f t="shared" si="150"/>
        <v/>
      </c>
      <c r="J143" s="195" t="str">
        <f t="shared" si="151"/>
        <v/>
      </c>
      <c r="K143" s="184" t="str">
        <f t="shared" si="152"/>
        <v/>
      </c>
      <c r="L143" s="195" t="str">
        <f t="shared" si="153"/>
        <v/>
      </c>
      <c r="P143"/>
      <c r="Q143"/>
      <c r="R143"/>
      <c r="S143"/>
      <c r="T143" s="339" t="str">
        <f t="array" ref="T143">IFERROR(SMALL(IF(Fixture!$F$7:$F$1141=chosenGroup,ROW(Fixture!$A$7:$A$1141),FALSE),ROW(A140)),"")</f>
        <v/>
      </c>
      <c r="U143"/>
      <c r="V143" s="195">
        <f t="shared" si="158"/>
        <v>2</v>
      </c>
      <c r="W143" s="185">
        <f t="shared" si="159"/>
        <v>2</v>
      </c>
      <c r="X143" s="185" t="str">
        <f t="shared" si="155"/>
        <v>Group B</v>
      </c>
      <c r="Y143" s="185">
        <f t="shared" si="156"/>
        <v>4</v>
      </c>
      <c r="Z143" s="184">
        <f t="shared" si="157"/>
        <v>2</v>
      </c>
      <c r="AB143" s="186" t="str">
        <f t="shared" si="141"/>
        <v/>
      </c>
      <c r="AC143" s="187" t="str">
        <f t="shared" si="142"/>
        <v/>
      </c>
      <c r="AD143" s="187" t="str">
        <f t="shared" si="106"/>
        <v/>
      </c>
      <c r="AE143" s="187" t="str">
        <f t="shared" si="137"/>
        <v/>
      </c>
      <c r="AF143" s="187" t="str">
        <f t="shared" si="138"/>
        <v/>
      </c>
      <c r="AG143" s="187" t="str">
        <f t="array" ref="AG143">IFERROR(INDEX($Y$4:$Y$1090, MATCH(AC143&amp;AE143&amp;AF143,$V$4:$V$1090&amp;$W$4:$W$1090&amp;$X$4:$X$1090,0),1),"")</f>
        <v/>
      </c>
      <c r="AH143" s="188" t="str">
        <f t="array" ref="AH143">IFERROR(INDEX($Z$4:$Z$1090, MATCH(AC143&amp;AE143&amp;AF143,$V$4:$V$1090&amp;$W$4:$W$1090&amp;$X$4:$X$1090,0),1),"")</f>
        <v/>
      </c>
      <c r="AJ143" s="186" t="str">
        <f t="shared" si="143"/>
        <v/>
      </c>
      <c r="AK143" s="187" t="str">
        <f t="array" ref="AK143">IFERROR(INDEX($AC$4:$AC$1137,SMALL($AB$4:$AB$1137,AJ143),1),"")</f>
        <v/>
      </c>
      <c r="AL143" s="187" t="str">
        <f t="array" ref="AL143">IFERROR(INDEX($AF$4:$AF$1137,SMALL($AB$4:$AB$1137,AJ143),1),"")</f>
        <v/>
      </c>
      <c r="AM143" s="187" t="str">
        <f t="array" ref="AM143">IFERROR(INDEX($AW$4:$AW$83,MATCH(AL143&amp;INDEX($AG$4:$AG$1137,SMALL($AB$4:$AB$1137,AJ143),1),$AU$4:$AU$83&amp;$AV$4:$AV$83,0),1),"")</f>
        <v/>
      </c>
      <c r="AN143" s="187" t="str">
        <f t="array" ref="AN143">IFERROR(INDEX($AW$4:$AW$83,MATCH(AL143&amp;INDEX($AH$4:$AH$1137,SMALL($AB$4:$AB$1137,AJ143),1),$AU$4:$AU$83&amp;$AV$4:$AV$83,0),1),"")</f>
        <v/>
      </c>
      <c r="AO143" s="187" t="str">
        <f>IF(AND(ISNUMBER(Fixture!H146),ISNUMBER(Fixture!J146)),"YES","")</f>
        <v/>
      </c>
      <c r="AP143" s="187" t="str">
        <f>IF(AO143="YES",IF(Fixture!H146&gt;Fixture!J146,HWin,IF(Fixture!H146=Fixture!J146,IF(Fixture!H146&gt;0,HDrawScore,HDraw),HLose)),"")</f>
        <v/>
      </c>
      <c r="AQ143" s="188" t="str">
        <f>IF(AO143="YES",IF(Fixture!H146&lt;Fixture!J146,AWin,IF(Fixture!H146=Fixture!J146,IF(Fixture!H146&gt;0,ADrawScore,ADraw),ALose)),"")</f>
        <v/>
      </c>
      <c r="AR143" s="187" t="str">
        <f>IF(AO143="YES",IF(Fixture!H146&gt;Fixture!J146,"W",IF(Fixture!H146=Fixture!J146,IF(Fixture!H146&gt;0,"D","D"),"L")),"")</f>
        <v/>
      </c>
      <c r="AS143" s="187" t="str">
        <f>IF(AO143="YES",IF(Fixture!H146&lt;Fixture!J146,"W",IF(Fixture!H146=Fixture!J146,IF(Fixture!H146&gt;0,"D","D"),"L")),"")</f>
        <v/>
      </c>
    </row>
    <row r="144" spans="2:45" x14ac:dyDescent="0.25">
      <c r="B144" s="187" t="str">
        <f t="shared" si="154"/>
        <v/>
      </c>
      <c r="C144" s="184" t="str">
        <f t="shared" si="144"/>
        <v/>
      </c>
      <c r="D144" s="195" t="str">
        <f t="shared" si="145"/>
        <v/>
      </c>
      <c r="E144" s="184" t="str">
        <f t="shared" si="146"/>
        <v/>
      </c>
      <c r="F144" s="195" t="str">
        <f t="shared" si="147"/>
        <v/>
      </c>
      <c r="G144" s="184" t="str">
        <f t="shared" si="148"/>
        <v/>
      </c>
      <c r="H144" s="195" t="str">
        <f t="shared" si="149"/>
        <v/>
      </c>
      <c r="I144" s="184" t="str">
        <f t="shared" si="150"/>
        <v/>
      </c>
      <c r="J144" s="195" t="str">
        <f t="shared" si="151"/>
        <v/>
      </c>
      <c r="K144" s="184" t="str">
        <f t="shared" si="152"/>
        <v/>
      </c>
      <c r="L144" s="195" t="str">
        <f t="shared" si="153"/>
        <v/>
      </c>
      <c r="P144"/>
      <c r="Q144"/>
      <c r="R144"/>
      <c r="S144"/>
      <c r="T144" s="339" t="str">
        <f t="array" ref="T144">IFERROR(SMALL(IF(Fixture!$F$7:$F$1141=chosenGroup,ROW(Fixture!$A$7:$A$1141),FALSE),ROW(A141)),"")</f>
        <v/>
      </c>
      <c r="U144"/>
      <c r="V144" s="195">
        <f t="shared" si="158"/>
        <v>3</v>
      </c>
      <c r="W144" s="185">
        <f t="shared" si="159"/>
        <v>1</v>
      </c>
      <c r="X144" s="185" t="str">
        <f t="shared" si="155"/>
        <v>Group B</v>
      </c>
      <c r="Y144" s="185">
        <f t="shared" si="156"/>
        <v>1</v>
      </c>
      <c r="Z144" s="184">
        <f t="shared" si="157"/>
        <v>2</v>
      </c>
      <c r="AB144" s="186" t="str">
        <f t="shared" si="141"/>
        <v/>
      </c>
      <c r="AC144" s="187" t="str">
        <f t="shared" si="142"/>
        <v/>
      </c>
      <c r="AD144" s="187" t="str">
        <f t="shared" si="106"/>
        <v/>
      </c>
      <c r="AE144" s="187" t="str">
        <f t="shared" si="137"/>
        <v/>
      </c>
      <c r="AF144" s="187" t="str">
        <f t="shared" si="138"/>
        <v/>
      </c>
      <c r="AG144" s="187" t="str">
        <f t="array" ref="AG144">IFERROR(INDEX($Y$4:$Y$1090, MATCH(AC144&amp;AE144&amp;AF144,$V$4:$V$1090&amp;$W$4:$W$1090&amp;$X$4:$X$1090,0),1),"")</f>
        <v/>
      </c>
      <c r="AH144" s="188" t="str">
        <f t="array" ref="AH144">IFERROR(INDEX($Z$4:$Z$1090, MATCH(AC144&amp;AE144&amp;AF144,$V$4:$V$1090&amp;$W$4:$W$1090&amp;$X$4:$X$1090,0),1),"")</f>
        <v/>
      </c>
      <c r="AJ144" s="186" t="str">
        <f t="shared" si="143"/>
        <v/>
      </c>
      <c r="AK144" s="187" t="str">
        <f t="array" ref="AK144">IFERROR(INDEX($AC$4:$AC$1137,SMALL($AB$4:$AB$1137,AJ144),1),"")</f>
        <v/>
      </c>
      <c r="AL144" s="187" t="str">
        <f t="array" ref="AL144">IFERROR(INDEX($AF$4:$AF$1137,SMALL($AB$4:$AB$1137,AJ144),1),"")</f>
        <v/>
      </c>
      <c r="AM144" s="187" t="str">
        <f t="array" ref="AM144">IFERROR(INDEX($AW$4:$AW$83,MATCH(AL144&amp;INDEX($AG$4:$AG$1137,SMALL($AB$4:$AB$1137,AJ144),1),$AU$4:$AU$83&amp;$AV$4:$AV$83,0),1),"")</f>
        <v/>
      </c>
      <c r="AN144" s="187" t="str">
        <f t="array" ref="AN144">IFERROR(INDEX($AW$4:$AW$83,MATCH(AL144&amp;INDEX($AH$4:$AH$1137,SMALL($AB$4:$AB$1137,AJ144),1),$AU$4:$AU$83&amp;$AV$4:$AV$83,0),1),"")</f>
        <v/>
      </c>
      <c r="AO144" s="187" t="str">
        <f>IF(AND(ISNUMBER(Fixture!H147),ISNUMBER(Fixture!J147)),"YES","")</f>
        <v/>
      </c>
      <c r="AP144" s="187" t="str">
        <f>IF(AO144="YES",IF(Fixture!H147&gt;Fixture!J147,HWin,IF(Fixture!H147=Fixture!J147,IF(Fixture!H147&gt;0,HDrawScore,HDraw),HLose)),"")</f>
        <v/>
      </c>
      <c r="AQ144" s="188" t="str">
        <f>IF(AO144="YES",IF(Fixture!H147&lt;Fixture!J147,AWin,IF(Fixture!H147=Fixture!J147,IF(Fixture!H147&gt;0,ADrawScore,ADraw),ALose)),"")</f>
        <v/>
      </c>
      <c r="AR144" s="187" t="str">
        <f>IF(AO144="YES",IF(Fixture!H147&gt;Fixture!J147,"W",IF(Fixture!H147=Fixture!J147,IF(Fixture!H147&gt;0,"D","D"),"L")),"")</f>
        <v/>
      </c>
      <c r="AS144" s="187" t="str">
        <f>IF(AO144="YES",IF(Fixture!H147&lt;Fixture!J147,"W",IF(Fixture!H147=Fixture!J147,IF(Fixture!H147&gt;0,"D","D"),"L")),"")</f>
        <v/>
      </c>
    </row>
    <row r="145" spans="2:45" x14ac:dyDescent="0.25">
      <c r="B145" s="187" t="str">
        <f t="shared" si="154"/>
        <v/>
      </c>
      <c r="C145" s="184" t="str">
        <f t="shared" si="144"/>
        <v/>
      </c>
      <c r="D145" s="195" t="str">
        <f t="shared" si="145"/>
        <v/>
      </c>
      <c r="E145" s="184" t="str">
        <f t="shared" si="146"/>
        <v/>
      </c>
      <c r="F145" s="195" t="str">
        <f t="shared" si="147"/>
        <v/>
      </c>
      <c r="G145" s="184" t="str">
        <f t="shared" si="148"/>
        <v/>
      </c>
      <c r="H145" s="195" t="str">
        <f t="shared" si="149"/>
        <v/>
      </c>
      <c r="I145" s="184" t="str">
        <f t="shared" si="150"/>
        <v/>
      </c>
      <c r="J145" s="195" t="str">
        <f t="shared" si="151"/>
        <v/>
      </c>
      <c r="K145" s="184" t="str">
        <f t="shared" si="152"/>
        <v/>
      </c>
      <c r="L145" s="195" t="str">
        <f t="shared" si="153"/>
        <v/>
      </c>
      <c r="T145" s="339" t="str">
        <f t="array" ref="T145">IFERROR(SMALL(IF(Fixture!$F$7:$F$1141=chosenGroup,ROW(Fixture!$A$7:$A$1141),FALSE),ROW(A142)),"")</f>
        <v/>
      </c>
      <c r="V145" s="195">
        <f t="shared" si="158"/>
        <v>3</v>
      </c>
      <c r="W145" s="185">
        <f t="shared" si="159"/>
        <v>2</v>
      </c>
      <c r="X145" s="185" t="str">
        <f t="shared" si="155"/>
        <v>Group B</v>
      </c>
      <c r="Y145" s="185">
        <f t="shared" si="156"/>
        <v>3</v>
      </c>
      <c r="Z145" s="184">
        <f t="shared" si="157"/>
        <v>4</v>
      </c>
      <c r="AB145" s="186" t="str">
        <f t="shared" si="141"/>
        <v/>
      </c>
      <c r="AC145" s="187" t="str">
        <f t="shared" si="142"/>
        <v/>
      </c>
      <c r="AD145" s="187" t="str">
        <f t="shared" si="106"/>
        <v/>
      </c>
      <c r="AE145" s="187" t="str">
        <f t="shared" si="137"/>
        <v/>
      </c>
      <c r="AF145" s="187" t="str">
        <f t="shared" si="138"/>
        <v/>
      </c>
      <c r="AG145" s="187" t="str">
        <f t="array" ref="AG145">IFERROR(INDEX($Y$4:$Y$1090, MATCH(AC145&amp;AE145&amp;AF145,$V$4:$V$1090&amp;$W$4:$W$1090&amp;$X$4:$X$1090,0),1),"")</f>
        <v/>
      </c>
      <c r="AH145" s="188" t="str">
        <f t="array" ref="AH145">IFERROR(INDEX($Z$4:$Z$1090, MATCH(AC145&amp;AE145&amp;AF145,$V$4:$V$1090&amp;$W$4:$W$1090&amp;$X$4:$X$1090,0),1),"")</f>
        <v/>
      </c>
      <c r="AJ145" s="186" t="str">
        <f t="shared" si="143"/>
        <v/>
      </c>
      <c r="AK145" s="187" t="str">
        <f t="array" ref="AK145">IFERROR(INDEX($AC$4:$AC$1137,SMALL($AB$4:$AB$1137,AJ145),1),"")</f>
        <v/>
      </c>
      <c r="AL145" s="187" t="str">
        <f t="array" ref="AL145">IFERROR(INDEX($AF$4:$AF$1137,SMALL($AB$4:$AB$1137,AJ145),1),"")</f>
        <v/>
      </c>
      <c r="AM145" s="187" t="str">
        <f t="array" ref="AM145">IFERROR(INDEX($AW$4:$AW$83,MATCH(AL145&amp;INDEX($AG$4:$AG$1137,SMALL($AB$4:$AB$1137,AJ145),1),$AU$4:$AU$83&amp;$AV$4:$AV$83,0),1),"")</f>
        <v/>
      </c>
      <c r="AN145" s="187" t="str">
        <f t="array" ref="AN145">IFERROR(INDEX($AW$4:$AW$83,MATCH(AL145&amp;INDEX($AH$4:$AH$1137,SMALL($AB$4:$AB$1137,AJ145),1),$AU$4:$AU$83&amp;$AV$4:$AV$83,0),1),"")</f>
        <v/>
      </c>
      <c r="AO145" s="187" t="str">
        <f>IF(AND(ISNUMBER(Fixture!H148),ISNUMBER(Fixture!J148)),"YES","")</f>
        <v/>
      </c>
      <c r="AP145" s="187" t="str">
        <f>IF(AO145="YES",IF(Fixture!H148&gt;Fixture!J148,HWin,IF(Fixture!H148=Fixture!J148,IF(Fixture!H148&gt;0,HDrawScore,HDraw),HLose)),"")</f>
        <v/>
      </c>
      <c r="AQ145" s="188" t="str">
        <f>IF(AO145="YES",IF(Fixture!H148&lt;Fixture!J148,AWin,IF(Fixture!H148=Fixture!J148,IF(Fixture!H148&gt;0,ADrawScore,ADraw),ALose)),"")</f>
        <v/>
      </c>
      <c r="AR145" s="187" t="str">
        <f>IF(AO145="YES",IF(Fixture!H148&gt;Fixture!J148,"W",IF(Fixture!H148=Fixture!J148,IF(Fixture!H148&gt;0,"D","D"),"L")),"")</f>
        <v/>
      </c>
      <c r="AS145" s="187" t="str">
        <f>IF(AO145="YES",IF(Fixture!H148&lt;Fixture!J148,"W",IF(Fixture!H148=Fixture!J148,IF(Fixture!H148&gt;0,"D","D"),"L")),"")</f>
        <v/>
      </c>
    </row>
    <row r="146" spans="2:45" x14ac:dyDescent="0.25">
      <c r="B146" s="187" t="str">
        <f t="shared" si="154"/>
        <v/>
      </c>
      <c r="C146" s="184" t="str">
        <f t="shared" si="144"/>
        <v/>
      </c>
      <c r="D146" s="195" t="str">
        <f t="shared" si="145"/>
        <v/>
      </c>
      <c r="E146" s="184" t="str">
        <f t="shared" si="146"/>
        <v/>
      </c>
      <c r="F146" s="195" t="str">
        <f t="shared" si="147"/>
        <v/>
      </c>
      <c r="G146" s="184" t="str">
        <f t="shared" si="148"/>
        <v/>
      </c>
      <c r="H146" s="195" t="str">
        <f t="shared" si="149"/>
        <v/>
      </c>
      <c r="I146" s="184" t="str">
        <f t="shared" si="150"/>
        <v/>
      </c>
      <c r="J146" s="195" t="str">
        <f t="shared" si="151"/>
        <v/>
      </c>
      <c r="K146" s="184" t="str">
        <f t="shared" si="152"/>
        <v/>
      </c>
      <c r="L146" s="195" t="str">
        <f t="shared" si="153"/>
        <v/>
      </c>
      <c r="T146" s="339" t="str">
        <f t="array" ref="T146">IFERROR(SMALL(IF(Fixture!$F$7:$F$1141=chosenGroup,ROW(Fixture!$A$7:$A$1141),FALSE),ROW(A143)),"")</f>
        <v/>
      </c>
      <c r="V146" s="195">
        <f t="shared" si="158"/>
        <v>4</v>
      </c>
      <c r="W146" s="185">
        <f t="shared" si="159"/>
        <v>1</v>
      </c>
      <c r="X146" s="185" t="str">
        <f t="shared" si="155"/>
        <v>Group B</v>
      </c>
      <c r="Y146" s="185">
        <f t="shared" si="156"/>
        <v>4</v>
      </c>
      <c r="Z146" s="184">
        <f t="shared" si="157"/>
        <v>1</v>
      </c>
      <c r="AB146" s="186" t="str">
        <f t="shared" si="141"/>
        <v/>
      </c>
      <c r="AC146" s="187" t="str">
        <f t="shared" si="142"/>
        <v/>
      </c>
      <c r="AD146" s="187" t="str">
        <f t="shared" si="106"/>
        <v/>
      </c>
      <c r="AE146" s="187" t="str">
        <f t="shared" si="137"/>
        <v/>
      </c>
      <c r="AF146" s="187" t="str">
        <f t="shared" si="138"/>
        <v/>
      </c>
      <c r="AG146" s="187" t="str">
        <f t="array" ref="AG146">IFERROR(INDEX($Y$4:$Y$1090, MATCH(AC146&amp;AE146&amp;AF146,$V$4:$V$1090&amp;$W$4:$W$1090&amp;$X$4:$X$1090,0),1),"")</f>
        <v/>
      </c>
      <c r="AH146" s="188" t="str">
        <f t="array" ref="AH146">IFERROR(INDEX($Z$4:$Z$1090, MATCH(AC146&amp;AE146&amp;AF146,$V$4:$V$1090&amp;$W$4:$W$1090&amp;$X$4:$X$1090,0),1),"")</f>
        <v/>
      </c>
      <c r="AJ146" s="186" t="str">
        <f t="shared" si="143"/>
        <v/>
      </c>
      <c r="AK146" s="187" t="str">
        <f t="array" ref="AK146">IFERROR(INDEX($AC$4:$AC$1137,SMALL($AB$4:$AB$1137,AJ146),1),"")</f>
        <v/>
      </c>
      <c r="AL146" s="187" t="str">
        <f t="array" ref="AL146">IFERROR(INDEX($AF$4:$AF$1137,SMALL($AB$4:$AB$1137,AJ146),1),"")</f>
        <v/>
      </c>
      <c r="AM146" s="187" t="str">
        <f t="array" ref="AM146">IFERROR(INDEX($AW$4:$AW$83,MATCH(AL146&amp;INDEX($AG$4:$AG$1137,SMALL($AB$4:$AB$1137,AJ146),1),$AU$4:$AU$83&amp;$AV$4:$AV$83,0),1),"")</f>
        <v/>
      </c>
      <c r="AN146" s="187" t="str">
        <f t="array" ref="AN146">IFERROR(INDEX($AW$4:$AW$83,MATCH(AL146&amp;INDEX($AH$4:$AH$1137,SMALL($AB$4:$AB$1137,AJ146),1),$AU$4:$AU$83&amp;$AV$4:$AV$83,0),1),"")</f>
        <v/>
      </c>
      <c r="AO146" s="187" t="str">
        <f>IF(AND(ISNUMBER(Fixture!H149),ISNUMBER(Fixture!J149)),"YES","")</f>
        <v/>
      </c>
      <c r="AP146" s="187" t="str">
        <f>IF(AO146="YES",IF(Fixture!H149&gt;Fixture!J149,HWin,IF(Fixture!H149=Fixture!J149,IF(Fixture!H149&gt;0,HDrawScore,HDraw),HLose)),"")</f>
        <v/>
      </c>
      <c r="AQ146" s="188" t="str">
        <f>IF(AO146="YES",IF(Fixture!H149&lt;Fixture!J149,AWin,IF(Fixture!H149=Fixture!J149,IF(Fixture!H149&gt;0,ADrawScore,ADraw),ALose)),"")</f>
        <v/>
      </c>
      <c r="AR146" s="187" t="str">
        <f>IF(AO146="YES",IF(Fixture!H149&gt;Fixture!J149,"W",IF(Fixture!H149=Fixture!J149,IF(Fixture!H149&gt;0,"D","D"),"L")),"")</f>
        <v/>
      </c>
      <c r="AS146" s="187" t="str">
        <f>IF(AO146="YES",IF(Fixture!H149&lt;Fixture!J149,"W",IF(Fixture!H149=Fixture!J149,IF(Fixture!H149&gt;0,"D","D"),"L")),"")</f>
        <v/>
      </c>
    </row>
    <row r="147" spans="2:45" x14ac:dyDescent="0.25">
      <c r="B147" s="187" t="str">
        <f t="shared" si="154"/>
        <v/>
      </c>
      <c r="C147" s="184" t="str">
        <f t="shared" si="144"/>
        <v/>
      </c>
      <c r="D147" s="195" t="str">
        <f t="shared" si="145"/>
        <v/>
      </c>
      <c r="E147" s="184" t="str">
        <f t="shared" si="146"/>
        <v/>
      </c>
      <c r="F147" s="195" t="str">
        <f t="shared" si="147"/>
        <v/>
      </c>
      <c r="G147" s="184" t="str">
        <f t="shared" si="148"/>
        <v/>
      </c>
      <c r="H147" s="195" t="str">
        <f t="shared" si="149"/>
        <v/>
      </c>
      <c r="I147" s="184" t="str">
        <f t="shared" si="150"/>
        <v/>
      </c>
      <c r="J147" s="195" t="str">
        <f t="shared" si="151"/>
        <v/>
      </c>
      <c r="K147" s="184" t="str">
        <f t="shared" si="152"/>
        <v/>
      </c>
      <c r="L147" s="195" t="str">
        <f t="shared" si="153"/>
        <v/>
      </c>
      <c r="T147" s="339" t="str">
        <f t="array" ref="T147">IFERROR(SMALL(IF(Fixture!$F$7:$F$1141=chosenGroup,ROW(Fixture!$A$7:$A$1141),FALSE),ROW(A144)),"")</f>
        <v/>
      </c>
      <c r="V147" s="195">
        <f t="shared" si="158"/>
        <v>4</v>
      </c>
      <c r="W147" s="185">
        <f t="shared" si="159"/>
        <v>2</v>
      </c>
      <c r="X147" s="185" t="str">
        <f t="shared" si="155"/>
        <v>Group B</v>
      </c>
      <c r="Y147" s="185">
        <f t="shared" si="156"/>
        <v>3</v>
      </c>
      <c r="Z147" s="184">
        <f t="shared" si="157"/>
        <v>2</v>
      </c>
      <c r="AB147" s="186" t="str">
        <f t="shared" si="141"/>
        <v/>
      </c>
      <c r="AC147" s="187" t="str">
        <f t="shared" si="142"/>
        <v/>
      </c>
      <c r="AD147" s="187" t="str">
        <f t="shared" si="106"/>
        <v/>
      </c>
      <c r="AE147" s="187" t="str">
        <f t="shared" si="137"/>
        <v/>
      </c>
      <c r="AF147" s="187" t="str">
        <f t="shared" si="138"/>
        <v/>
      </c>
      <c r="AG147" s="187" t="str">
        <f t="array" ref="AG147">IFERROR(INDEX($Y$4:$Y$1090, MATCH(AC147&amp;AE147&amp;AF147,$V$4:$V$1090&amp;$W$4:$W$1090&amp;$X$4:$X$1090,0),1),"")</f>
        <v/>
      </c>
      <c r="AH147" s="188" t="str">
        <f t="array" ref="AH147">IFERROR(INDEX($Z$4:$Z$1090, MATCH(AC147&amp;AE147&amp;AF147,$V$4:$V$1090&amp;$W$4:$W$1090&amp;$X$4:$X$1090,0),1),"")</f>
        <v/>
      </c>
      <c r="AJ147" s="186" t="str">
        <f t="shared" si="143"/>
        <v/>
      </c>
      <c r="AK147" s="187" t="str">
        <f t="array" ref="AK147">IFERROR(INDEX($AC$4:$AC$1137,SMALL($AB$4:$AB$1137,AJ147),1),"")</f>
        <v/>
      </c>
      <c r="AL147" s="187" t="str">
        <f t="array" ref="AL147">IFERROR(INDEX($AF$4:$AF$1137,SMALL($AB$4:$AB$1137,AJ147),1),"")</f>
        <v/>
      </c>
      <c r="AM147" s="187" t="str">
        <f t="array" ref="AM147">IFERROR(INDEX($AW$4:$AW$83,MATCH(AL147&amp;INDEX($AG$4:$AG$1137,SMALL($AB$4:$AB$1137,AJ147),1),$AU$4:$AU$83&amp;$AV$4:$AV$83,0),1),"")</f>
        <v/>
      </c>
      <c r="AN147" s="187" t="str">
        <f t="array" ref="AN147">IFERROR(INDEX($AW$4:$AW$83,MATCH(AL147&amp;INDEX($AH$4:$AH$1137,SMALL($AB$4:$AB$1137,AJ147),1),$AU$4:$AU$83&amp;$AV$4:$AV$83,0),1),"")</f>
        <v/>
      </c>
      <c r="AO147" s="187" t="str">
        <f>IF(AND(ISNUMBER(Fixture!H150),ISNUMBER(Fixture!J150)),"YES","")</f>
        <v/>
      </c>
      <c r="AP147" s="187" t="str">
        <f>IF(AO147="YES",IF(Fixture!H150&gt;Fixture!J150,HWin,IF(Fixture!H150=Fixture!J150,IF(Fixture!H150&gt;0,HDrawScore,HDraw),HLose)),"")</f>
        <v/>
      </c>
      <c r="AQ147" s="188" t="str">
        <f>IF(AO147="YES",IF(Fixture!H150&lt;Fixture!J150,AWin,IF(Fixture!H150=Fixture!J150,IF(Fixture!H150&gt;0,ADrawScore,ADraw),ALose)),"")</f>
        <v/>
      </c>
      <c r="AR147" s="187" t="str">
        <f>IF(AO147="YES",IF(Fixture!H150&gt;Fixture!J150,"W",IF(Fixture!H150=Fixture!J150,IF(Fixture!H150&gt;0,"D","D"),"L")),"")</f>
        <v/>
      </c>
      <c r="AS147" s="187" t="str">
        <f>IF(AO147="YES",IF(Fixture!H150&lt;Fixture!J150,"W",IF(Fixture!H150=Fixture!J150,IF(Fixture!H150&gt;0,"D","D"),"L")),"")</f>
        <v/>
      </c>
    </row>
    <row r="148" spans="2:45" x14ac:dyDescent="0.25">
      <c r="B148" s="187" t="str">
        <f>IF(ISNUMBER(B139),MAX(B139:B147)+1,"")</f>
        <v/>
      </c>
      <c r="C148" s="184" t="str">
        <f>C130</f>
        <v/>
      </c>
      <c r="D148" s="195" t="str">
        <f t="shared" ref="D148:L148" si="160">D130</f>
        <v/>
      </c>
      <c r="E148" s="184" t="str">
        <f t="shared" si="160"/>
        <v/>
      </c>
      <c r="F148" s="195" t="str">
        <f t="shared" si="160"/>
        <v/>
      </c>
      <c r="G148" s="184" t="str">
        <f t="shared" si="160"/>
        <v/>
      </c>
      <c r="H148" s="195" t="str">
        <f t="shared" si="160"/>
        <v/>
      </c>
      <c r="I148" s="184" t="str">
        <f t="shared" si="160"/>
        <v/>
      </c>
      <c r="J148" s="195" t="str">
        <f t="shared" si="160"/>
        <v/>
      </c>
      <c r="K148" s="184" t="str">
        <f t="shared" si="160"/>
        <v/>
      </c>
      <c r="L148" s="195" t="str">
        <f t="shared" si="160"/>
        <v/>
      </c>
      <c r="T148" s="339" t="str">
        <f t="array" ref="T148">IFERROR(SMALL(IF(Fixture!$F$7:$F$1141=chosenGroup,ROW(Fixture!$A$7:$A$1141),FALSE),ROW(A145)),"")</f>
        <v/>
      </c>
      <c r="V148" s="195">
        <f t="shared" si="158"/>
        <v>5</v>
      </c>
      <c r="W148" s="185">
        <f t="shared" si="159"/>
        <v>1</v>
      </c>
      <c r="X148" s="185" t="str">
        <f t="shared" si="155"/>
        <v>Group B</v>
      </c>
      <c r="Y148" s="185">
        <f t="shared" si="156"/>
        <v>3</v>
      </c>
      <c r="Z148" s="184">
        <f t="shared" si="157"/>
        <v>1</v>
      </c>
      <c r="AB148" s="186" t="str">
        <f t="shared" si="141"/>
        <v/>
      </c>
      <c r="AC148" s="187" t="str">
        <f t="shared" si="142"/>
        <v/>
      </c>
      <c r="AD148" s="187" t="str">
        <f t="shared" si="106"/>
        <v/>
      </c>
      <c r="AE148" s="187" t="str">
        <f t="shared" si="137"/>
        <v/>
      </c>
      <c r="AF148" s="187" t="str">
        <f t="shared" si="138"/>
        <v/>
      </c>
      <c r="AG148" s="187" t="str">
        <f t="array" ref="AG148">IFERROR(INDEX($Y$4:$Y$1090, MATCH(AC148&amp;AE148&amp;AF148,$V$4:$V$1090&amp;$W$4:$W$1090&amp;$X$4:$X$1090,0),1),"")</f>
        <v/>
      </c>
      <c r="AH148" s="188" t="str">
        <f t="array" ref="AH148">IFERROR(INDEX($Z$4:$Z$1090, MATCH(AC148&amp;AE148&amp;AF148,$V$4:$V$1090&amp;$W$4:$W$1090&amp;$X$4:$X$1090,0),1),"")</f>
        <v/>
      </c>
      <c r="AJ148" s="186" t="str">
        <f t="shared" si="143"/>
        <v/>
      </c>
      <c r="AK148" s="187" t="str">
        <f t="array" ref="AK148">IFERROR(INDEX($AC$4:$AC$1137,SMALL($AB$4:$AB$1137,AJ148),1),"")</f>
        <v/>
      </c>
      <c r="AL148" s="187" t="str">
        <f t="array" ref="AL148">IFERROR(INDEX($AF$4:$AF$1137,SMALL($AB$4:$AB$1137,AJ148),1),"")</f>
        <v/>
      </c>
      <c r="AM148" s="187" t="str">
        <f t="array" ref="AM148">IFERROR(INDEX($AW$4:$AW$83,MATCH(AL148&amp;INDEX($AG$4:$AG$1137,SMALL($AB$4:$AB$1137,AJ148),1),$AU$4:$AU$83&amp;$AV$4:$AV$83,0),1),"")</f>
        <v/>
      </c>
      <c r="AN148" s="187" t="str">
        <f t="array" ref="AN148">IFERROR(INDEX($AW$4:$AW$83,MATCH(AL148&amp;INDEX($AH$4:$AH$1137,SMALL($AB$4:$AB$1137,AJ148),1),$AU$4:$AU$83&amp;$AV$4:$AV$83,0),1),"")</f>
        <v/>
      </c>
      <c r="AO148" s="187" t="str">
        <f>IF(AND(ISNUMBER(Fixture!H151),ISNUMBER(Fixture!J151)),"YES","")</f>
        <v/>
      </c>
      <c r="AP148" s="187" t="str">
        <f>IF(AO148="YES",IF(Fixture!H151&gt;Fixture!J151,HWin,IF(Fixture!H151=Fixture!J151,IF(Fixture!H151&gt;0,HDrawScore,HDraw),HLose)),"")</f>
        <v/>
      </c>
      <c r="AQ148" s="188" t="str">
        <f>IF(AO148="YES",IF(Fixture!H151&lt;Fixture!J151,AWin,IF(Fixture!H151=Fixture!J151,IF(Fixture!H151&gt;0,ADrawScore,ADraw),ALose)),"")</f>
        <v/>
      </c>
      <c r="AR148" s="187" t="str">
        <f>IF(AO148="YES",IF(Fixture!H151&gt;Fixture!J151,"W",IF(Fixture!H151=Fixture!J151,IF(Fixture!H151&gt;0,"D","D"),"L")),"")</f>
        <v/>
      </c>
      <c r="AS148" s="187" t="str">
        <f>IF(AO148="YES",IF(Fixture!H151&lt;Fixture!J151,"W",IF(Fixture!H151=Fixture!J151,IF(Fixture!H151&gt;0,"D","D"),"L")),"")</f>
        <v/>
      </c>
    </row>
    <row r="149" spans="2:45" x14ac:dyDescent="0.25">
      <c r="B149" s="187" t="str">
        <f t="shared" ref="B149:B156" si="161">IF(ISNUMBER(B140),B148+1,"")</f>
        <v/>
      </c>
      <c r="C149" s="184" t="str">
        <f t="shared" ref="C149:L149" si="162">C131</f>
        <v/>
      </c>
      <c r="D149" s="195" t="str">
        <f t="shared" si="162"/>
        <v/>
      </c>
      <c r="E149" s="184" t="str">
        <f t="shared" si="162"/>
        <v/>
      </c>
      <c r="F149" s="195" t="str">
        <f t="shared" si="162"/>
        <v/>
      </c>
      <c r="G149" s="184" t="str">
        <f t="shared" si="162"/>
        <v/>
      </c>
      <c r="H149" s="195" t="str">
        <f t="shared" si="162"/>
        <v/>
      </c>
      <c r="I149" s="184" t="str">
        <f t="shared" si="162"/>
        <v/>
      </c>
      <c r="J149" s="195" t="str">
        <f t="shared" si="162"/>
        <v/>
      </c>
      <c r="K149" s="184" t="str">
        <f t="shared" si="162"/>
        <v/>
      </c>
      <c r="L149" s="195" t="str">
        <f t="shared" si="162"/>
        <v/>
      </c>
      <c r="T149" s="339" t="str">
        <f t="array" ref="T149">IFERROR(SMALL(IF(Fixture!$F$7:$F$1141=chosenGroup,ROW(Fixture!$A$7:$A$1141),FALSE),ROW(A146)),"")</f>
        <v/>
      </c>
      <c r="V149" s="195">
        <f t="shared" si="158"/>
        <v>5</v>
      </c>
      <c r="W149" s="185">
        <f t="shared" si="159"/>
        <v>2</v>
      </c>
      <c r="X149" s="185" t="str">
        <f t="shared" si="155"/>
        <v>Group B</v>
      </c>
      <c r="Y149" s="185">
        <f t="shared" si="156"/>
        <v>2</v>
      </c>
      <c r="Z149" s="184">
        <f t="shared" si="157"/>
        <v>4</v>
      </c>
      <c r="AB149" s="186" t="str">
        <f t="shared" si="141"/>
        <v/>
      </c>
      <c r="AC149" s="187" t="str">
        <f t="shared" si="142"/>
        <v/>
      </c>
      <c r="AD149" s="187" t="str">
        <f t="shared" si="106"/>
        <v/>
      </c>
      <c r="AE149" s="187" t="str">
        <f t="shared" si="137"/>
        <v/>
      </c>
      <c r="AF149" s="187" t="str">
        <f t="shared" si="138"/>
        <v/>
      </c>
      <c r="AG149" s="187" t="str">
        <f t="array" ref="AG149">IFERROR(INDEX($Y$4:$Y$1090, MATCH(AC149&amp;AE149&amp;AF149,$V$4:$V$1090&amp;$W$4:$W$1090&amp;$X$4:$X$1090,0),1),"")</f>
        <v/>
      </c>
      <c r="AH149" s="188" t="str">
        <f t="array" ref="AH149">IFERROR(INDEX($Z$4:$Z$1090, MATCH(AC149&amp;AE149&amp;AF149,$V$4:$V$1090&amp;$W$4:$W$1090&amp;$X$4:$X$1090,0),1),"")</f>
        <v/>
      </c>
      <c r="AJ149" s="186" t="str">
        <f t="shared" si="143"/>
        <v/>
      </c>
      <c r="AK149" s="187" t="str">
        <f t="array" ref="AK149">IFERROR(INDEX($AC$4:$AC$1137,SMALL($AB$4:$AB$1137,AJ149),1),"")</f>
        <v/>
      </c>
      <c r="AL149" s="187" t="str">
        <f t="array" ref="AL149">IFERROR(INDEX($AF$4:$AF$1137,SMALL($AB$4:$AB$1137,AJ149),1),"")</f>
        <v/>
      </c>
      <c r="AM149" s="187" t="str">
        <f t="array" ref="AM149">IFERROR(INDEX($AW$4:$AW$83,MATCH(AL149&amp;INDEX($AG$4:$AG$1137,SMALL($AB$4:$AB$1137,AJ149),1),$AU$4:$AU$83&amp;$AV$4:$AV$83,0),1),"")</f>
        <v/>
      </c>
      <c r="AN149" s="187" t="str">
        <f t="array" ref="AN149">IFERROR(INDEX($AW$4:$AW$83,MATCH(AL149&amp;INDEX($AH$4:$AH$1137,SMALL($AB$4:$AB$1137,AJ149),1),$AU$4:$AU$83&amp;$AV$4:$AV$83,0),1),"")</f>
        <v/>
      </c>
      <c r="AO149" s="187" t="str">
        <f>IF(AND(ISNUMBER(Fixture!H152),ISNUMBER(Fixture!J152)),"YES","")</f>
        <v/>
      </c>
      <c r="AP149" s="187" t="str">
        <f>IF(AO149="YES",IF(Fixture!H152&gt;Fixture!J152,HWin,IF(Fixture!H152=Fixture!J152,IF(Fixture!H152&gt;0,HDrawScore,HDraw),HLose)),"")</f>
        <v/>
      </c>
      <c r="AQ149" s="188" t="str">
        <f>IF(AO149="YES",IF(Fixture!H152&lt;Fixture!J152,AWin,IF(Fixture!H152=Fixture!J152,IF(Fixture!H152&gt;0,ADrawScore,ADraw),ALose)),"")</f>
        <v/>
      </c>
      <c r="AR149" s="187" t="str">
        <f>IF(AO149="YES",IF(Fixture!H152&gt;Fixture!J152,"W",IF(Fixture!H152=Fixture!J152,IF(Fixture!H152&gt;0,"D","D"),"L")),"")</f>
        <v/>
      </c>
      <c r="AS149" s="187" t="str">
        <f>IF(AO149="YES",IF(Fixture!H152&lt;Fixture!J152,"W",IF(Fixture!H152=Fixture!J152,IF(Fixture!H152&gt;0,"D","D"),"L")),"")</f>
        <v/>
      </c>
    </row>
    <row r="150" spans="2:45" x14ac:dyDescent="0.25">
      <c r="B150" s="187" t="str">
        <f t="shared" si="161"/>
        <v/>
      </c>
      <c r="C150" s="184" t="str">
        <f t="shared" ref="C150:L150" si="163">C132</f>
        <v/>
      </c>
      <c r="D150" s="195" t="str">
        <f t="shared" si="163"/>
        <v/>
      </c>
      <c r="E150" s="184" t="str">
        <f t="shared" si="163"/>
        <v/>
      </c>
      <c r="F150" s="195" t="str">
        <f t="shared" si="163"/>
        <v/>
      </c>
      <c r="G150" s="184" t="str">
        <f t="shared" si="163"/>
        <v/>
      </c>
      <c r="H150" s="195" t="str">
        <f t="shared" si="163"/>
        <v/>
      </c>
      <c r="I150" s="184" t="str">
        <f t="shared" si="163"/>
        <v/>
      </c>
      <c r="J150" s="195" t="str">
        <f t="shared" si="163"/>
        <v/>
      </c>
      <c r="K150" s="184" t="str">
        <f t="shared" si="163"/>
        <v/>
      </c>
      <c r="L150" s="195" t="str">
        <f t="shared" si="163"/>
        <v/>
      </c>
      <c r="T150" s="339" t="str">
        <f t="array" ref="T150">IFERROR(SMALL(IF(Fixture!$F$7:$F$1141=chosenGroup,ROW(Fixture!$A$7:$A$1141),FALSE),ROW(A147)),"")</f>
        <v/>
      </c>
      <c r="V150" s="195">
        <f t="shared" si="158"/>
        <v>6</v>
      </c>
      <c r="W150" s="185">
        <f t="shared" si="159"/>
        <v>1</v>
      </c>
      <c r="X150" s="185" t="str">
        <f t="shared" si="155"/>
        <v>Group B</v>
      </c>
      <c r="Y150" s="185">
        <f t="shared" si="156"/>
        <v>2</v>
      </c>
      <c r="Z150" s="184">
        <f t="shared" si="157"/>
        <v>1</v>
      </c>
      <c r="AB150" s="186" t="str">
        <f t="shared" si="141"/>
        <v/>
      </c>
      <c r="AC150" s="187" t="str">
        <f t="shared" si="142"/>
        <v/>
      </c>
      <c r="AD150" s="187" t="str">
        <f t="shared" si="106"/>
        <v/>
      </c>
      <c r="AE150" s="187" t="str">
        <f t="shared" si="137"/>
        <v/>
      </c>
      <c r="AF150" s="187" t="str">
        <f t="shared" si="138"/>
        <v/>
      </c>
      <c r="AG150" s="187" t="str">
        <f t="array" ref="AG150">IFERROR(INDEX($Y$4:$Y$1090, MATCH(AC150&amp;AE150&amp;AF150,$V$4:$V$1090&amp;$W$4:$W$1090&amp;$X$4:$X$1090,0),1),"")</f>
        <v/>
      </c>
      <c r="AH150" s="188" t="str">
        <f t="array" ref="AH150">IFERROR(INDEX($Z$4:$Z$1090, MATCH(AC150&amp;AE150&amp;AF150,$V$4:$V$1090&amp;$W$4:$W$1090&amp;$X$4:$X$1090,0),1),"")</f>
        <v/>
      </c>
      <c r="AJ150" s="186" t="str">
        <f t="shared" si="143"/>
        <v/>
      </c>
      <c r="AK150" s="187" t="str">
        <f t="array" ref="AK150">IFERROR(INDEX($AC$4:$AC$1137,SMALL($AB$4:$AB$1137,AJ150),1),"")</f>
        <v/>
      </c>
      <c r="AL150" s="187" t="str">
        <f t="array" ref="AL150">IFERROR(INDEX($AF$4:$AF$1137,SMALL($AB$4:$AB$1137,AJ150),1),"")</f>
        <v/>
      </c>
      <c r="AM150" s="187" t="str">
        <f t="array" ref="AM150">IFERROR(INDEX($AW$4:$AW$83,MATCH(AL150&amp;INDEX($AG$4:$AG$1137,SMALL($AB$4:$AB$1137,AJ150),1),$AU$4:$AU$83&amp;$AV$4:$AV$83,0),1),"")</f>
        <v/>
      </c>
      <c r="AN150" s="187" t="str">
        <f t="array" ref="AN150">IFERROR(INDEX($AW$4:$AW$83,MATCH(AL150&amp;INDEX($AH$4:$AH$1137,SMALL($AB$4:$AB$1137,AJ150),1),$AU$4:$AU$83&amp;$AV$4:$AV$83,0),1),"")</f>
        <v/>
      </c>
      <c r="AO150" s="187" t="str">
        <f>IF(AND(ISNUMBER(Fixture!H153),ISNUMBER(Fixture!J153)),"YES","")</f>
        <v/>
      </c>
      <c r="AP150" s="187" t="str">
        <f>IF(AO150="YES",IF(Fixture!H153&gt;Fixture!J153,HWin,IF(Fixture!H153=Fixture!J153,IF(Fixture!H153&gt;0,HDrawScore,HDraw),HLose)),"")</f>
        <v/>
      </c>
      <c r="AQ150" s="188" t="str">
        <f>IF(AO150="YES",IF(Fixture!H153&lt;Fixture!J153,AWin,IF(Fixture!H153=Fixture!J153,IF(Fixture!H153&gt;0,ADrawScore,ADraw),ALose)),"")</f>
        <v/>
      </c>
      <c r="AR150" s="187" t="str">
        <f>IF(AO150="YES",IF(Fixture!H153&gt;Fixture!J153,"W",IF(Fixture!H153=Fixture!J153,IF(Fixture!H153&gt;0,"D","D"),"L")),"")</f>
        <v/>
      </c>
      <c r="AS150" s="187" t="str">
        <f>IF(AO150="YES",IF(Fixture!H153&lt;Fixture!J153,"W",IF(Fixture!H153=Fixture!J153,IF(Fixture!H153&gt;0,"D","D"),"L")),"")</f>
        <v/>
      </c>
    </row>
    <row r="151" spans="2:45" x14ac:dyDescent="0.25">
      <c r="B151" s="187" t="str">
        <f t="shared" si="161"/>
        <v/>
      </c>
      <c r="C151" s="184" t="str">
        <f t="shared" ref="C151:L151" si="164">C133</f>
        <v/>
      </c>
      <c r="D151" s="195" t="str">
        <f t="shared" si="164"/>
        <v/>
      </c>
      <c r="E151" s="184" t="str">
        <f t="shared" si="164"/>
        <v/>
      </c>
      <c r="F151" s="195" t="str">
        <f t="shared" si="164"/>
        <v/>
      </c>
      <c r="G151" s="184" t="str">
        <f t="shared" si="164"/>
        <v/>
      </c>
      <c r="H151" s="195" t="str">
        <f t="shared" si="164"/>
        <v/>
      </c>
      <c r="I151" s="184" t="str">
        <f t="shared" si="164"/>
        <v/>
      </c>
      <c r="J151" s="195" t="str">
        <f t="shared" si="164"/>
        <v/>
      </c>
      <c r="K151" s="184" t="str">
        <f t="shared" si="164"/>
        <v/>
      </c>
      <c r="L151" s="195" t="str">
        <f t="shared" si="164"/>
        <v/>
      </c>
      <c r="T151" s="339" t="str">
        <f t="array" ref="T151">IFERROR(SMALL(IF(Fixture!$F$7:$F$1141=chosenGroup,ROW(Fixture!$A$7:$A$1141),FALSE),ROW(A148)),"")</f>
        <v/>
      </c>
      <c r="V151" s="195">
        <f t="shared" si="158"/>
        <v>6</v>
      </c>
      <c r="W151" s="185">
        <f t="shared" si="159"/>
        <v>2</v>
      </c>
      <c r="X151" s="185" t="str">
        <f t="shared" si="155"/>
        <v>Group B</v>
      </c>
      <c r="Y151" s="185">
        <f t="shared" si="156"/>
        <v>4</v>
      </c>
      <c r="Z151" s="184">
        <f t="shared" si="157"/>
        <v>3</v>
      </c>
      <c r="AB151" s="186" t="str">
        <f t="shared" si="141"/>
        <v/>
      </c>
      <c r="AC151" s="187" t="str">
        <f t="shared" si="142"/>
        <v/>
      </c>
      <c r="AD151" s="187" t="str">
        <f t="shared" si="106"/>
        <v/>
      </c>
      <c r="AE151" s="187" t="str">
        <f t="shared" si="137"/>
        <v/>
      </c>
      <c r="AF151" s="187" t="str">
        <f t="shared" si="138"/>
        <v/>
      </c>
      <c r="AG151" s="187" t="str">
        <f t="array" ref="AG151">IFERROR(INDEX($Y$4:$Y$1090, MATCH(AC151&amp;AE151&amp;AF151,$V$4:$V$1090&amp;$W$4:$W$1090&amp;$X$4:$X$1090,0),1),"")</f>
        <v/>
      </c>
      <c r="AH151" s="188" t="str">
        <f t="array" ref="AH151">IFERROR(INDEX($Z$4:$Z$1090, MATCH(AC151&amp;AE151&amp;AF151,$V$4:$V$1090&amp;$W$4:$W$1090&amp;$X$4:$X$1090,0),1),"")</f>
        <v/>
      </c>
      <c r="AJ151" s="186" t="str">
        <f t="shared" si="143"/>
        <v/>
      </c>
      <c r="AK151" s="187" t="str">
        <f t="array" ref="AK151">IFERROR(INDEX($AC$4:$AC$1137,SMALL($AB$4:$AB$1137,AJ151),1),"")</f>
        <v/>
      </c>
      <c r="AL151" s="187" t="str">
        <f t="array" ref="AL151">IFERROR(INDEX($AF$4:$AF$1137,SMALL($AB$4:$AB$1137,AJ151),1),"")</f>
        <v/>
      </c>
      <c r="AM151" s="187" t="str">
        <f t="array" ref="AM151">IFERROR(INDEX($AW$4:$AW$83,MATCH(AL151&amp;INDEX($AG$4:$AG$1137,SMALL($AB$4:$AB$1137,AJ151),1),$AU$4:$AU$83&amp;$AV$4:$AV$83,0),1),"")</f>
        <v/>
      </c>
      <c r="AN151" s="187" t="str">
        <f t="array" ref="AN151">IFERROR(INDEX($AW$4:$AW$83,MATCH(AL151&amp;INDEX($AH$4:$AH$1137,SMALL($AB$4:$AB$1137,AJ151),1),$AU$4:$AU$83&amp;$AV$4:$AV$83,0),1),"")</f>
        <v/>
      </c>
      <c r="AO151" s="187" t="str">
        <f>IF(AND(ISNUMBER(Fixture!H154),ISNUMBER(Fixture!J154)),"YES","")</f>
        <v/>
      </c>
      <c r="AP151" s="187" t="str">
        <f>IF(AO151="YES",IF(Fixture!H154&gt;Fixture!J154,HWin,IF(Fixture!H154=Fixture!J154,IF(Fixture!H154&gt;0,HDrawScore,HDraw),HLose)),"")</f>
        <v/>
      </c>
      <c r="AQ151" s="188" t="str">
        <f>IF(AO151="YES",IF(Fixture!H154&lt;Fixture!J154,AWin,IF(Fixture!H154=Fixture!J154,IF(Fixture!H154&gt;0,ADrawScore,ADraw),ALose)),"")</f>
        <v/>
      </c>
      <c r="AR151" s="187" t="str">
        <f>IF(AO151="YES",IF(Fixture!H154&gt;Fixture!J154,"W",IF(Fixture!H154=Fixture!J154,IF(Fixture!H154&gt;0,"D","D"),"L")),"")</f>
        <v/>
      </c>
      <c r="AS151" s="187" t="str">
        <f>IF(AO151="YES",IF(Fixture!H154&lt;Fixture!J154,"W",IF(Fixture!H154=Fixture!J154,IF(Fixture!H154&gt;0,"D","D"),"L")),"")</f>
        <v/>
      </c>
    </row>
    <row r="152" spans="2:45" x14ac:dyDescent="0.25">
      <c r="B152" s="187" t="str">
        <f t="shared" si="161"/>
        <v/>
      </c>
      <c r="C152" s="184" t="str">
        <f t="shared" ref="C152:L152" si="165">C134</f>
        <v/>
      </c>
      <c r="D152" s="195" t="str">
        <f t="shared" si="165"/>
        <v/>
      </c>
      <c r="E152" s="184" t="str">
        <f t="shared" si="165"/>
        <v/>
      </c>
      <c r="F152" s="195" t="str">
        <f t="shared" si="165"/>
        <v/>
      </c>
      <c r="G152" s="184" t="str">
        <f t="shared" si="165"/>
        <v/>
      </c>
      <c r="H152" s="195" t="str">
        <f t="shared" si="165"/>
        <v/>
      </c>
      <c r="I152" s="184" t="str">
        <f t="shared" si="165"/>
        <v/>
      </c>
      <c r="J152" s="195" t="str">
        <f t="shared" si="165"/>
        <v/>
      </c>
      <c r="K152" s="184" t="str">
        <f t="shared" si="165"/>
        <v/>
      </c>
      <c r="L152" s="195" t="str">
        <f t="shared" si="165"/>
        <v/>
      </c>
      <c r="T152" s="339" t="str">
        <f t="array" ref="T152">IFERROR(SMALL(IF(Fixture!$F$7:$F$1141=chosenGroup,ROW(Fixture!$A$7:$A$1141),FALSE),ROW(A149)),"")</f>
        <v/>
      </c>
      <c r="V152" s="195" t="str">
        <f t="shared" si="158"/>
        <v/>
      </c>
      <c r="W152" s="185" t="str">
        <f t="shared" si="159"/>
        <v/>
      </c>
      <c r="X152" s="185" t="str">
        <f t="shared" si="155"/>
        <v/>
      </c>
      <c r="Y152" s="185" t="str">
        <f t="shared" si="156"/>
        <v/>
      </c>
      <c r="Z152" s="184" t="str">
        <f t="shared" si="157"/>
        <v/>
      </c>
      <c r="AB152" s="186" t="str">
        <f t="shared" si="141"/>
        <v/>
      </c>
      <c r="AC152" s="187" t="str">
        <f t="shared" si="142"/>
        <v/>
      </c>
      <c r="AD152" s="187" t="str">
        <f t="shared" si="106"/>
        <v/>
      </c>
      <c r="AE152" s="187" t="str">
        <f t="shared" si="137"/>
        <v/>
      </c>
      <c r="AF152" s="187" t="str">
        <f t="shared" si="138"/>
        <v/>
      </c>
      <c r="AG152" s="187" t="str">
        <f t="array" ref="AG152">IFERROR(INDEX($Y$4:$Y$1090, MATCH(AC152&amp;AE152&amp;AF152,$V$4:$V$1090&amp;$W$4:$W$1090&amp;$X$4:$X$1090,0),1),"")</f>
        <v/>
      </c>
      <c r="AH152" s="188" t="str">
        <f t="array" ref="AH152">IFERROR(INDEX($Z$4:$Z$1090, MATCH(AC152&amp;AE152&amp;AF152,$V$4:$V$1090&amp;$W$4:$W$1090&amp;$X$4:$X$1090,0),1),"")</f>
        <v/>
      </c>
      <c r="AJ152" s="186" t="str">
        <f t="shared" si="143"/>
        <v/>
      </c>
      <c r="AK152" s="187" t="str">
        <f t="array" ref="AK152">IFERROR(INDEX($AC$4:$AC$1137,SMALL($AB$4:$AB$1137,AJ152),1),"")</f>
        <v/>
      </c>
      <c r="AL152" s="187" t="str">
        <f t="array" ref="AL152">IFERROR(INDEX($AF$4:$AF$1137,SMALL($AB$4:$AB$1137,AJ152),1),"")</f>
        <v/>
      </c>
      <c r="AM152" s="187" t="str">
        <f t="array" ref="AM152">IFERROR(INDEX($AW$4:$AW$83,MATCH(AL152&amp;INDEX($AG$4:$AG$1137,SMALL($AB$4:$AB$1137,AJ152),1),$AU$4:$AU$83&amp;$AV$4:$AV$83,0),1),"")</f>
        <v/>
      </c>
      <c r="AN152" s="187" t="str">
        <f t="array" ref="AN152">IFERROR(INDEX($AW$4:$AW$83,MATCH(AL152&amp;INDEX($AH$4:$AH$1137,SMALL($AB$4:$AB$1137,AJ152),1),$AU$4:$AU$83&amp;$AV$4:$AV$83,0),1),"")</f>
        <v/>
      </c>
      <c r="AO152" s="187" t="str">
        <f>IF(AND(ISNUMBER(Fixture!H155),ISNUMBER(Fixture!J155)),"YES","")</f>
        <v/>
      </c>
      <c r="AP152" s="187" t="str">
        <f>IF(AO152="YES",IF(Fixture!H155&gt;Fixture!J155,HWin,IF(Fixture!H155=Fixture!J155,IF(Fixture!H155&gt;0,HDrawScore,HDraw),HLose)),"")</f>
        <v/>
      </c>
      <c r="AQ152" s="188" t="str">
        <f>IF(AO152="YES",IF(Fixture!H155&lt;Fixture!J155,AWin,IF(Fixture!H155=Fixture!J155,IF(Fixture!H155&gt;0,ADrawScore,ADraw),ALose)),"")</f>
        <v/>
      </c>
      <c r="AR152" s="187" t="str">
        <f>IF(AO152="YES",IF(Fixture!H155&gt;Fixture!J155,"W",IF(Fixture!H155=Fixture!J155,IF(Fixture!H155&gt;0,"D","D"),"L")),"")</f>
        <v/>
      </c>
      <c r="AS152" s="187" t="str">
        <f>IF(AO152="YES",IF(Fixture!H155&lt;Fixture!J155,"W",IF(Fixture!H155=Fixture!J155,IF(Fixture!H155&gt;0,"D","D"),"L")),"")</f>
        <v/>
      </c>
    </row>
    <row r="153" spans="2:45" x14ac:dyDescent="0.25">
      <c r="B153" s="187" t="str">
        <f t="shared" si="161"/>
        <v/>
      </c>
      <c r="C153" s="184" t="str">
        <f t="shared" ref="C153:L153" si="166">C135</f>
        <v/>
      </c>
      <c r="D153" s="195" t="str">
        <f t="shared" si="166"/>
        <v/>
      </c>
      <c r="E153" s="184" t="str">
        <f t="shared" si="166"/>
        <v/>
      </c>
      <c r="F153" s="195" t="str">
        <f t="shared" si="166"/>
        <v/>
      </c>
      <c r="G153" s="184" t="str">
        <f t="shared" si="166"/>
        <v/>
      </c>
      <c r="H153" s="195" t="str">
        <f t="shared" si="166"/>
        <v/>
      </c>
      <c r="I153" s="184" t="str">
        <f t="shared" si="166"/>
        <v/>
      </c>
      <c r="J153" s="195" t="str">
        <f t="shared" si="166"/>
        <v/>
      </c>
      <c r="K153" s="184" t="str">
        <f t="shared" si="166"/>
        <v/>
      </c>
      <c r="L153" s="195" t="str">
        <f t="shared" si="166"/>
        <v/>
      </c>
      <c r="M153" s="34"/>
      <c r="N153" s="34"/>
      <c r="O153" s="34"/>
      <c r="T153" s="339" t="str">
        <f t="array" ref="T153">IFERROR(SMALL(IF(Fixture!$F$7:$F$1141=chosenGroup,ROW(Fixture!$A$7:$A$1141),FALSE),ROW(A150)),"")</f>
        <v/>
      </c>
      <c r="V153" s="195" t="str">
        <f t="shared" si="158"/>
        <v/>
      </c>
      <c r="W153" s="185" t="str">
        <f t="shared" si="159"/>
        <v/>
      </c>
      <c r="X153" s="185" t="str">
        <f t="shared" si="155"/>
        <v/>
      </c>
      <c r="Y153" s="185" t="str">
        <f t="shared" si="156"/>
        <v/>
      </c>
      <c r="Z153" s="184" t="str">
        <f t="shared" si="157"/>
        <v/>
      </c>
      <c r="AB153" s="186" t="str">
        <f t="shared" si="141"/>
        <v/>
      </c>
      <c r="AC153" s="187" t="str">
        <f t="shared" si="142"/>
        <v/>
      </c>
      <c r="AD153" s="187" t="str">
        <f t="shared" si="106"/>
        <v/>
      </c>
      <c r="AE153" s="187" t="str">
        <f t="shared" si="137"/>
        <v/>
      </c>
      <c r="AF153" s="187" t="str">
        <f t="shared" si="138"/>
        <v/>
      </c>
      <c r="AG153" s="187" t="str">
        <f t="array" ref="AG153">IFERROR(INDEX($Y$4:$Y$1090, MATCH(AC153&amp;AE153&amp;AF153,$V$4:$V$1090&amp;$W$4:$W$1090&amp;$X$4:$X$1090,0),1),"")</f>
        <v/>
      </c>
      <c r="AH153" s="188" t="str">
        <f t="array" ref="AH153">IFERROR(INDEX($Z$4:$Z$1090, MATCH(AC153&amp;AE153&amp;AF153,$V$4:$V$1090&amp;$W$4:$W$1090&amp;$X$4:$X$1090,0),1),"")</f>
        <v/>
      </c>
      <c r="AJ153" s="186" t="str">
        <f t="shared" si="143"/>
        <v/>
      </c>
      <c r="AK153" s="187" t="str">
        <f t="array" ref="AK153">IFERROR(INDEX($AC$4:$AC$1137,SMALL($AB$4:$AB$1137,AJ153),1),"")</f>
        <v/>
      </c>
      <c r="AL153" s="187" t="str">
        <f t="array" ref="AL153">IFERROR(INDEX($AF$4:$AF$1137,SMALL($AB$4:$AB$1137,AJ153),1),"")</f>
        <v/>
      </c>
      <c r="AM153" s="187" t="str">
        <f t="array" ref="AM153">IFERROR(INDEX($AW$4:$AW$83,MATCH(AL153&amp;INDEX($AG$4:$AG$1137,SMALL($AB$4:$AB$1137,AJ153),1),$AU$4:$AU$83&amp;$AV$4:$AV$83,0),1),"")</f>
        <v/>
      </c>
      <c r="AN153" s="187" t="str">
        <f t="array" ref="AN153">IFERROR(INDEX($AW$4:$AW$83,MATCH(AL153&amp;INDEX($AH$4:$AH$1137,SMALL($AB$4:$AB$1137,AJ153),1),$AU$4:$AU$83&amp;$AV$4:$AV$83,0),1),"")</f>
        <v/>
      </c>
      <c r="AO153" s="187" t="str">
        <f>IF(AND(ISNUMBER(Fixture!H156),ISNUMBER(Fixture!J156)),"YES","")</f>
        <v/>
      </c>
      <c r="AP153" s="187" t="str">
        <f>IF(AO153="YES",IF(Fixture!H156&gt;Fixture!J156,HWin,IF(Fixture!H156=Fixture!J156,IF(Fixture!H156&gt;0,HDrawScore,HDraw),HLose)),"")</f>
        <v/>
      </c>
      <c r="AQ153" s="188" t="str">
        <f>IF(AO153="YES",IF(Fixture!H156&lt;Fixture!J156,AWin,IF(Fixture!H156=Fixture!J156,IF(Fixture!H156&gt;0,ADrawScore,ADraw),ALose)),"")</f>
        <v/>
      </c>
      <c r="AR153" s="187" t="str">
        <f>IF(AO153="YES",IF(Fixture!H156&gt;Fixture!J156,"W",IF(Fixture!H156=Fixture!J156,IF(Fixture!H156&gt;0,"D","D"),"L")),"")</f>
        <v/>
      </c>
      <c r="AS153" s="187" t="str">
        <f>IF(AO153="YES",IF(Fixture!H156&lt;Fixture!J156,"W",IF(Fixture!H156=Fixture!J156,IF(Fixture!H156&gt;0,"D","D"),"L")),"")</f>
        <v/>
      </c>
    </row>
    <row r="154" spans="2:45" x14ac:dyDescent="0.25">
      <c r="B154" s="187" t="str">
        <f t="shared" si="161"/>
        <v/>
      </c>
      <c r="C154" s="184" t="str">
        <f t="shared" ref="C154:L154" si="167">C136</f>
        <v/>
      </c>
      <c r="D154" s="195" t="str">
        <f t="shared" si="167"/>
        <v/>
      </c>
      <c r="E154" s="184" t="str">
        <f t="shared" si="167"/>
        <v/>
      </c>
      <c r="F154" s="195" t="str">
        <f t="shared" si="167"/>
        <v/>
      </c>
      <c r="G154" s="184" t="str">
        <f t="shared" si="167"/>
        <v/>
      </c>
      <c r="H154" s="195" t="str">
        <f t="shared" si="167"/>
        <v/>
      </c>
      <c r="I154" s="184" t="str">
        <f t="shared" si="167"/>
        <v/>
      </c>
      <c r="J154" s="195" t="str">
        <f t="shared" si="167"/>
        <v/>
      </c>
      <c r="K154" s="184" t="str">
        <f t="shared" si="167"/>
        <v/>
      </c>
      <c r="L154" s="195" t="str">
        <f t="shared" si="167"/>
        <v/>
      </c>
      <c r="T154" s="339" t="str">
        <f t="array" ref="T154">IFERROR(SMALL(IF(Fixture!$F$7:$F$1141=chosenGroup,ROW(Fixture!$A$7:$A$1141),FALSE),ROW(A151)),"")</f>
        <v/>
      </c>
      <c r="V154" s="195" t="str">
        <f t="shared" si="158"/>
        <v/>
      </c>
      <c r="W154" s="185" t="str">
        <f t="shared" si="159"/>
        <v/>
      </c>
      <c r="X154" s="185" t="str">
        <f t="shared" si="155"/>
        <v/>
      </c>
      <c r="Y154" s="185" t="str">
        <f t="shared" si="156"/>
        <v/>
      </c>
      <c r="Z154" s="184" t="str">
        <f t="shared" si="157"/>
        <v/>
      </c>
      <c r="AB154" s="186" t="str">
        <f t="shared" si="141"/>
        <v/>
      </c>
      <c r="AC154" s="187" t="str">
        <f t="shared" si="142"/>
        <v/>
      </c>
      <c r="AD154" s="187" t="str">
        <f t="shared" si="106"/>
        <v/>
      </c>
      <c r="AE154" s="187" t="str">
        <f t="shared" si="137"/>
        <v/>
      </c>
      <c r="AF154" s="187" t="str">
        <f t="shared" si="138"/>
        <v/>
      </c>
      <c r="AG154" s="187" t="str">
        <f t="array" ref="AG154">IFERROR(INDEX($Y$4:$Y$1090, MATCH(AC154&amp;AE154&amp;AF154,$V$4:$V$1090&amp;$W$4:$W$1090&amp;$X$4:$X$1090,0),1),"")</f>
        <v/>
      </c>
      <c r="AH154" s="188" t="str">
        <f t="array" ref="AH154">IFERROR(INDEX($Z$4:$Z$1090, MATCH(AC154&amp;AE154&amp;AF154,$V$4:$V$1090&amp;$W$4:$W$1090&amp;$X$4:$X$1090,0),1),"")</f>
        <v/>
      </c>
      <c r="AJ154" s="186" t="str">
        <f t="shared" si="143"/>
        <v/>
      </c>
      <c r="AK154" s="187" t="str">
        <f t="array" ref="AK154">IFERROR(INDEX($AC$4:$AC$1137,SMALL($AB$4:$AB$1137,AJ154),1),"")</f>
        <v/>
      </c>
      <c r="AL154" s="187" t="str">
        <f t="array" ref="AL154">IFERROR(INDEX($AF$4:$AF$1137,SMALL($AB$4:$AB$1137,AJ154),1),"")</f>
        <v/>
      </c>
      <c r="AM154" s="187" t="str">
        <f t="array" ref="AM154">IFERROR(INDEX($AW$4:$AW$83,MATCH(AL154&amp;INDEX($AG$4:$AG$1137,SMALL($AB$4:$AB$1137,AJ154),1),$AU$4:$AU$83&amp;$AV$4:$AV$83,0),1),"")</f>
        <v/>
      </c>
      <c r="AN154" s="187" t="str">
        <f t="array" ref="AN154">IFERROR(INDEX($AW$4:$AW$83,MATCH(AL154&amp;INDEX($AH$4:$AH$1137,SMALL($AB$4:$AB$1137,AJ154),1),$AU$4:$AU$83&amp;$AV$4:$AV$83,0),1),"")</f>
        <v/>
      </c>
      <c r="AO154" s="187" t="str">
        <f>IF(AND(ISNUMBER(Fixture!H157),ISNUMBER(Fixture!J157)),"YES","")</f>
        <v/>
      </c>
      <c r="AP154" s="187" t="str">
        <f>IF(AO154="YES",IF(Fixture!H157&gt;Fixture!J157,HWin,IF(Fixture!H157=Fixture!J157,IF(Fixture!H157&gt;0,HDrawScore,HDraw),HLose)),"")</f>
        <v/>
      </c>
      <c r="AQ154" s="188" t="str">
        <f>IF(AO154="YES",IF(Fixture!H157&lt;Fixture!J157,AWin,IF(Fixture!H157=Fixture!J157,IF(Fixture!H157&gt;0,ADrawScore,ADraw),ALose)),"")</f>
        <v/>
      </c>
      <c r="AR154" s="187" t="str">
        <f>IF(AO154="YES",IF(Fixture!H157&gt;Fixture!J157,"W",IF(Fixture!H157=Fixture!J157,IF(Fixture!H157&gt;0,"D","D"),"L")),"")</f>
        <v/>
      </c>
      <c r="AS154" s="187" t="str">
        <f>IF(AO154="YES",IF(Fixture!H157&lt;Fixture!J157,"W",IF(Fixture!H157=Fixture!J157,IF(Fixture!H157&gt;0,"D","D"),"L")),"")</f>
        <v/>
      </c>
    </row>
    <row r="155" spans="2:45" x14ac:dyDescent="0.25">
      <c r="B155" s="187" t="str">
        <f t="shared" si="161"/>
        <v/>
      </c>
      <c r="C155" s="184" t="str">
        <f t="shared" ref="C155:L155" si="168">C137</f>
        <v/>
      </c>
      <c r="D155" s="195" t="str">
        <f t="shared" si="168"/>
        <v/>
      </c>
      <c r="E155" s="184" t="str">
        <f t="shared" si="168"/>
        <v/>
      </c>
      <c r="F155" s="195" t="str">
        <f t="shared" si="168"/>
        <v/>
      </c>
      <c r="G155" s="184" t="str">
        <f t="shared" si="168"/>
        <v/>
      </c>
      <c r="H155" s="195" t="str">
        <f t="shared" si="168"/>
        <v/>
      </c>
      <c r="I155" s="184" t="str">
        <f t="shared" si="168"/>
        <v/>
      </c>
      <c r="J155" s="195" t="str">
        <f t="shared" si="168"/>
        <v/>
      </c>
      <c r="K155" s="184" t="str">
        <f t="shared" si="168"/>
        <v/>
      </c>
      <c r="L155" s="195" t="str">
        <f t="shared" si="168"/>
        <v/>
      </c>
      <c r="T155" s="339" t="str">
        <f t="array" ref="T155">IFERROR(SMALL(IF(Fixture!$F$7:$F$1141=chosenGroup,ROW(Fixture!$A$7:$A$1141),FALSE),ROW(A152)),"")</f>
        <v/>
      </c>
      <c r="V155" s="195" t="str">
        <f t="shared" si="158"/>
        <v/>
      </c>
      <c r="W155" s="185" t="str">
        <f t="shared" si="159"/>
        <v/>
      </c>
      <c r="X155" s="185" t="str">
        <f t="shared" si="155"/>
        <v/>
      </c>
      <c r="Y155" s="185" t="str">
        <f t="shared" si="156"/>
        <v/>
      </c>
      <c r="Z155" s="184" t="str">
        <f t="shared" si="157"/>
        <v/>
      </c>
      <c r="AB155" s="186" t="str">
        <f t="shared" si="141"/>
        <v/>
      </c>
      <c r="AC155" s="187" t="str">
        <f t="shared" si="142"/>
        <v/>
      </c>
      <c r="AD155" s="187" t="str">
        <f t="shared" si="106"/>
        <v/>
      </c>
      <c r="AE155" s="187" t="str">
        <f t="shared" si="137"/>
        <v/>
      </c>
      <c r="AF155" s="187" t="str">
        <f t="shared" si="138"/>
        <v/>
      </c>
      <c r="AG155" s="187" t="str">
        <f t="array" ref="AG155">IFERROR(INDEX($Y$4:$Y$1090, MATCH(AC155&amp;AE155&amp;AF155,$V$4:$V$1090&amp;$W$4:$W$1090&amp;$X$4:$X$1090,0),1),"")</f>
        <v/>
      </c>
      <c r="AH155" s="188" t="str">
        <f t="array" ref="AH155">IFERROR(INDEX($Z$4:$Z$1090, MATCH(AC155&amp;AE155&amp;AF155,$V$4:$V$1090&amp;$W$4:$W$1090&amp;$X$4:$X$1090,0),1),"")</f>
        <v/>
      </c>
      <c r="AJ155" s="186" t="str">
        <f t="shared" si="143"/>
        <v/>
      </c>
      <c r="AK155" s="187" t="str">
        <f t="array" ref="AK155">IFERROR(INDEX($AC$4:$AC$1137,SMALL($AB$4:$AB$1137,AJ155),1),"")</f>
        <v/>
      </c>
      <c r="AL155" s="187" t="str">
        <f t="array" ref="AL155">IFERROR(INDEX($AF$4:$AF$1137,SMALL($AB$4:$AB$1137,AJ155),1),"")</f>
        <v/>
      </c>
      <c r="AM155" s="187" t="str">
        <f t="array" ref="AM155">IFERROR(INDEX($AW$4:$AW$83,MATCH(AL155&amp;INDEX($AG$4:$AG$1137,SMALL($AB$4:$AB$1137,AJ155),1),$AU$4:$AU$83&amp;$AV$4:$AV$83,0),1),"")</f>
        <v/>
      </c>
      <c r="AN155" s="187" t="str">
        <f t="array" ref="AN155">IFERROR(INDEX($AW$4:$AW$83,MATCH(AL155&amp;INDEX($AH$4:$AH$1137,SMALL($AB$4:$AB$1137,AJ155),1),$AU$4:$AU$83&amp;$AV$4:$AV$83,0),1),"")</f>
        <v/>
      </c>
      <c r="AO155" s="187" t="str">
        <f>IF(AND(ISNUMBER(Fixture!H158),ISNUMBER(Fixture!J158)),"YES","")</f>
        <v/>
      </c>
      <c r="AP155" s="187" t="str">
        <f>IF(AO155="YES",IF(Fixture!H158&gt;Fixture!J158,HWin,IF(Fixture!H158=Fixture!J158,IF(Fixture!H158&gt;0,HDrawScore,HDraw),HLose)),"")</f>
        <v/>
      </c>
      <c r="AQ155" s="188" t="str">
        <f>IF(AO155="YES",IF(Fixture!H158&lt;Fixture!J158,AWin,IF(Fixture!H158=Fixture!J158,IF(Fixture!H158&gt;0,ADrawScore,ADraw),ALose)),"")</f>
        <v/>
      </c>
      <c r="AR155" s="187" t="str">
        <f>IF(AO155="YES",IF(Fixture!H158&gt;Fixture!J158,"W",IF(Fixture!H158=Fixture!J158,IF(Fixture!H158&gt;0,"D","D"),"L")),"")</f>
        <v/>
      </c>
      <c r="AS155" s="187" t="str">
        <f>IF(AO155="YES",IF(Fixture!H158&lt;Fixture!J158,"W",IF(Fixture!H158=Fixture!J158,IF(Fixture!H158&gt;0,"D","D"),"L")),"")</f>
        <v/>
      </c>
    </row>
    <row r="156" spans="2:45" x14ac:dyDescent="0.25">
      <c r="B156" s="187" t="str">
        <f t="shared" si="161"/>
        <v/>
      </c>
      <c r="C156" s="184" t="str">
        <f t="shared" ref="C156:L156" si="169">C138</f>
        <v/>
      </c>
      <c r="D156" s="195" t="str">
        <f t="shared" si="169"/>
        <v/>
      </c>
      <c r="E156" s="184" t="str">
        <f t="shared" si="169"/>
        <v/>
      </c>
      <c r="F156" s="195" t="str">
        <f t="shared" si="169"/>
        <v/>
      </c>
      <c r="G156" s="184" t="str">
        <f t="shared" si="169"/>
        <v/>
      </c>
      <c r="H156" s="195" t="str">
        <f t="shared" si="169"/>
        <v/>
      </c>
      <c r="I156" s="184" t="str">
        <f t="shared" si="169"/>
        <v/>
      </c>
      <c r="J156" s="195" t="str">
        <f t="shared" si="169"/>
        <v/>
      </c>
      <c r="K156" s="184" t="str">
        <f t="shared" si="169"/>
        <v/>
      </c>
      <c r="L156" s="195" t="str">
        <f t="shared" si="169"/>
        <v/>
      </c>
      <c r="T156" s="339" t="str">
        <f t="array" ref="T156">IFERROR(SMALL(IF(Fixture!$F$7:$F$1141=chosenGroup,ROW(Fixture!$A$7:$A$1141),FALSE),ROW(A153)),"")</f>
        <v/>
      </c>
      <c r="V156" s="195" t="str">
        <f t="shared" si="158"/>
        <v/>
      </c>
      <c r="W156" s="185" t="str">
        <f t="shared" si="159"/>
        <v/>
      </c>
      <c r="X156" s="185" t="str">
        <f t="shared" si="155"/>
        <v/>
      </c>
      <c r="Y156" s="185" t="str">
        <f t="shared" si="156"/>
        <v/>
      </c>
      <c r="Z156" s="184" t="str">
        <f t="shared" si="157"/>
        <v/>
      </c>
      <c r="AB156" s="186" t="str">
        <f t="shared" si="141"/>
        <v/>
      </c>
      <c r="AC156" s="187" t="str">
        <f t="shared" si="142"/>
        <v/>
      </c>
      <c r="AD156" s="187" t="str">
        <f t="shared" ref="AD156:AD219" si="170">IF(ISNUMBER(AC156),IF(AD155+1&lt;=AD$2,AD155+1,1),"")</f>
        <v/>
      </c>
      <c r="AE156" s="187" t="str">
        <f t="shared" si="137"/>
        <v/>
      </c>
      <c r="AF156" s="187" t="str">
        <f t="shared" si="138"/>
        <v/>
      </c>
      <c r="AG156" s="187" t="str">
        <f t="array" ref="AG156">IFERROR(INDEX($Y$4:$Y$1090, MATCH(AC156&amp;AE156&amp;AF156,$V$4:$V$1090&amp;$W$4:$W$1090&amp;$X$4:$X$1090,0),1),"")</f>
        <v/>
      </c>
      <c r="AH156" s="188" t="str">
        <f t="array" ref="AH156">IFERROR(INDEX($Z$4:$Z$1090, MATCH(AC156&amp;AE156&amp;AF156,$V$4:$V$1090&amp;$W$4:$W$1090&amp;$X$4:$X$1090,0),1),"")</f>
        <v/>
      </c>
      <c r="AJ156" s="186" t="str">
        <f t="shared" si="143"/>
        <v/>
      </c>
      <c r="AK156" s="187" t="str">
        <f t="array" ref="AK156">IFERROR(INDEX($AC$4:$AC$1137,SMALL($AB$4:$AB$1137,AJ156),1),"")</f>
        <v/>
      </c>
      <c r="AL156" s="187" t="str">
        <f t="array" ref="AL156">IFERROR(INDEX($AF$4:$AF$1137,SMALL($AB$4:$AB$1137,AJ156),1),"")</f>
        <v/>
      </c>
      <c r="AM156" s="187" t="str">
        <f t="array" ref="AM156">IFERROR(INDEX($AW$4:$AW$83,MATCH(AL156&amp;INDEX($AG$4:$AG$1137,SMALL($AB$4:$AB$1137,AJ156),1),$AU$4:$AU$83&amp;$AV$4:$AV$83,0),1),"")</f>
        <v/>
      </c>
      <c r="AN156" s="187" t="str">
        <f t="array" ref="AN156">IFERROR(INDEX($AW$4:$AW$83,MATCH(AL156&amp;INDEX($AH$4:$AH$1137,SMALL($AB$4:$AB$1137,AJ156),1),$AU$4:$AU$83&amp;$AV$4:$AV$83,0),1),"")</f>
        <v/>
      </c>
      <c r="AO156" s="187" t="str">
        <f>IF(AND(ISNUMBER(Fixture!H159),ISNUMBER(Fixture!J159)),"YES","")</f>
        <v/>
      </c>
      <c r="AP156" s="187" t="str">
        <f>IF(AO156="YES",IF(Fixture!H159&gt;Fixture!J159,HWin,IF(Fixture!H159=Fixture!J159,IF(Fixture!H159&gt;0,HDrawScore,HDraw),HLose)),"")</f>
        <v/>
      </c>
      <c r="AQ156" s="188" t="str">
        <f>IF(AO156="YES",IF(Fixture!H159&lt;Fixture!J159,AWin,IF(Fixture!H159=Fixture!J159,IF(Fixture!H159&gt;0,ADrawScore,ADraw),ALose)),"")</f>
        <v/>
      </c>
      <c r="AR156" s="187" t="str">
        <f>IF(AO156="YES",IF(Fixture!H159&gt;Fixture!J159,"W",IF(Fixture!H159=Fixture!J159,IF(Fixture!H159&gt;0,"D","D"),"L")),"")</f>
        <v/>
      </c>
      <c r="AS156" s="187" t="str">
        <f>IF(AO156="YES",IF(Fixture!H159&lt;Fixture!J159,"W",IF(Fixture!H159=Fixture!J159,IF(Fixture!H159&gt;0,"D","D"),"L")),"")</f>
        <v/>
      </c>
    </row>
    <row r="157" spans="2:45" x14ac:dyDescent="0.25">
      <c r="B157" s="33"/>
      <c r="T157" s="339" t="str">
        <f t="array" ref="T157">IFERROR(SMALL(IF(Fixture!$F$7:$F$1141=chosenGroup,ROW(Fixture!$A$7:$A$1141),FALSE),ROW(A154)),"")</f>
        <v/>
      </c>
      <c r="V157" s="195" t="str">
        <f t="shared" si="158"/>
        <v/>
      </c>
      <c r="W157" s="185" t="str">
        <f t="shared" si="159"/>
        <v/>
      </c>
      <c r="X157" s="185" t="str">
        <f t="shared" si="155"/>
        <v/>
      </c>
      <c r="Y157" s="185" t="str">
        <f t="shared" si="156"/>
        <v/>
      </c>
      <c r="Z157" s="184" t="str">
        <f t="shared" si="157"/>
        <v/>
      </c>
      <c r="AB157" s="186" t="str">
        <f t="shared" si="141"/>
        <v/>
      </c>
      <c r="AC157" s="187" t="str">
        <f t="shared" si="142"/>
        <v/>
      </c>
      <c r="AD157" s="187" t="str">
        <f t="shared" si="170"/>
        <v/>
      </c>
      <c r="AE157" s="187" t="str">
        <f t="shared" si="137"/>
        <v/>
      </c>
      <c r="AF157" s="187" t="str">
        <f t="shared" si="138"/>
        <v/>
      </c>
      <c r="AG157" s="187" t="str">
        <f t="array" ref="AG157">IFERROR(INDEX($Y$4:$Y$1090, MATCH(AC157&amp;AE157&amp;AF157,$V$4:$V$1090&amp;$W$4:$W$1090&amp;$X$4:$X$1090,0),1),"")</f>
        <v/>
      </c>
      <c r="AH157" s="188" t="str">
        <f t="array" ref="AH157">IFERROR(INDEX($Z$4:$Z$1090, MATCH(AC157&amp;AE157&amp;AF157,$V$4:$V$1090&amp;$W$4:$W$1090&amp;$X$4:$X$1090,0),1),"")</f>
        <v/>
      </c>
      <c r="AJ157" s="186" t="str">
        <f t="shared" si="143"/>
        <v/>
      </c>
      <c r="AK157" s="187" t="str">
        <f t="array" ref="AK157">IFERROR(INDEX($AC$4:$AC$1137,SMALL($AB$4:$AB$1137,AJ157),1),"")</f>
        <v/>
      </c>
      <c r="AL157" s="187" t="str">
        <f t="array" ref="AL157">IFERROR(INDEX($AF$4:$AF$1137,SMALL($AB$4:$AB$1137,AJ157),1),"")</f>
        <v/>
      </c>
      <c r="AM157" s="187" t="str">
        <f t="array" ref="AM157">IFERROR(INDEX($AW$4:$AW$83,MATCH(AL157&amp;INDEX($AG$4:$AG$1137,SMALL($AB$4:$AB$1137,AJ157),1),$AU$4:$AU$83&amp;$AV$4:$AV$83,0),1),"")</f>
        <v/>
      </c>
      <c r="AN157" s="187" t="str">
        <f t="array" ref="AN157">IFERROR(INDEX($AW$4:$AW$83,MATCH(AL157&amp;INDEX($AH$4:$AH$1137,SMALL($AB$4:$AB$1137,AJ157),1),$AU$4:$AU$83&amp;$AV$4:$AV$83,0),1),"")</f>
        <v/>
      </c>
      <c r="AO157" s="187" t="str">
        <f>IF(AND(ISNUMBER(Fixture!H160),ISNUMBER(Fixture!J160)),"YES","")</f>
        <v/>
      </c>
      <c r="AP157" s="187" t="str">
        <f>IF(AO157="YES",IF(Fixture!H160&gt;Fixture!J160,HWin,IF(Fixture!H160=Fixture!J160,IF(Fixture!H160&gt;0,HDrawScore,HDraw),HLose)),"")</f>
        <v/>
      </c>
      <c r="AQ157" s="188" t="str">
        <f>IF(AO157="YES",IF(Fixture!H160&lt;Fixture!J160,AWin,IF(Fixture!H160=Fixture!J160,IF(Fixture!H160&gt;0,ADrawScore,ADraw),ALose)),"")</f>
        <v/>
      </c>
      <c r="AR157" s="187" t="str">
        <f>IF(AO157="YES",IF(Fixture!H160&gt;Fixture!J160,"W",IF(Fixture!H160=Fixture!J160,IF(Fixture!H160&gt;0,"D","D"),"L")),"")</f>
        <v/>
      </c>
      <c r="AS157" s="187" t="str">
        <f>IF(AO157="YES",IF(Fixture!H160&lt;Fixture!J160,"W",IF(Fixture!H160=Fixture!J160,IF(Fixture!H160&gt;0,"D","D"),"L")),"")</f>
        <v/>
      </c>
    </row>
    <row r="158" spans="2:45" x14ac:dyDescent="0.25">
      <c r="B158" s="178">
        <f>Settings!C34</f>
        <v>0</v>
      </c>
      <c r="C158" s="55"/>
      <c r="D158" s="179">
        <f>IF(ISODD(COUNTIF(FixtureCalc!$AU$4:$AU$83,B158)),COUNTIF(FixtureCalc!$AU$4:$AU$83,B158)+1,COUNTIF(FixtureCalc!$AU$4:$AU$83,B158))</f>
        <v>0</v>
      </c>
      <c r="E158" s="57"/>
      <c r="F158" s="58"/>
      <c r="G158" s="57"/>
      <c r="H158" s="57"/>
      <c r="I158" s="57"/>
      <c r="J158" s="57"/>
      <c r="K158" s="57"/>
      <c r="L158" s="56"/>
      <c r="T158" s="339" t="str">
        <f t="array" ref="T158">IFERROR(SMALL(IF(Fixture!$F$7:$F$1141=chosenGroup,ROW(Fixture!$A$7:$A$1141),FALSE),ROW(A155)),"")</f>
        <v/>
      </c>
      <c r="V158" s="195" t="str">
        <f t="shared" si="158"/>
        <v/>
      </c>
      <c r="W158" s="185" t="str">
        <f t="shared" si="159"/>
        <v/>
      </c>
      <c r="X158" s="185" t="str">
        <f t="shared" si="155"/>
        <v/>
      </c>
      <c r="Y158" s="185" t="str">
        <f t="shared" si="156"/>
        <v/>
      </c>
      <c r="Z158" s="184" t="str">
        <f t="shared" si="157"/>
        <v/>
      </c>
      <c r="AB158" s="186" t="str">
        <f t="shared" si="141"/>
        <v/>
      </c>
      <c r="AC158" s="187" t="str">
        <f t="shared" si="142"/>
        <v/>
      </c>
      <c r="AD158" s="187" t="str">
        <f t="shared" si="170"/>
        <v/>
      </c>
      <c r="AE158" s="187" t="str">
        <f t="shared" si="137"/>
        <v/>
      </c>
      <c r="AF158" s="187" t="str">
        <f t="shared" si="138"/>
        <v/>
      </c>
      <c r="AG158" s="187" t="str">
        <f t="array" ref="AG158">IFERROR(INDEX($Y$4:$Y$1090, MATCH(AC158&amp;AE158&amp;AF158,$V$4:$V$1090&amp;$W$4:$W$1090&amp;$X$4:$X$1090,0),1),"")</f>
        <v/>
      </c>
      <c r="AH158" s="188" t="str">
        <f t="array" ref="AH158">IFERROR(INDEX($Z$4:$Z$1090, MATCH(AC158&amp;AE158&amp;AF158,$V$4:$V$1090&amp;$W$4:$W$1090&amp;$X$4:$X$1090,0),1),"")</f>
        <v/>
      </c>
      <c r="AJ158" s="186" t="str">
        <f t="shared" si="143"/>
        <v/>
      </c>
      <c r="AK158" s="187" t="str">
        <f t="array" ref="AK158">IFERROR(INDEX($AC$4:$AC$1137,SMALL($AB$4:$AB$1137,AJ158),1),"")</f>
        <v/>
      </c>
      <c r="AL158" s="187" t="str">
        <f t="array" ref="AL158">IFERROR(INDEX($AF$4:$AF$1137,SMALL($AB$4:$AB$1137,AJ158),1),"")</f>
        <v/>
      </c>
      <c r="AM158" s="187" t="str">
        <f t="array" ref="AM158">IFERROR(INDEX($AW$4:$AW$83,MATCH(AL158&amp;INDEX($AG$4:$AG$1137,SMALL($AB$4:$AB$1137,AJ158),1),$AU$4:$AU$83&amp;$AV$4:$AV$83,0),1),"")</f>
        <v/>
      </c>
      <c r="AN158" s="187" t="str">
        <f t="array" ref="AN158">IFERROR(INDEX($AW$4:$AW$83,MATCH(AL158&amp;INDEX($AH$4:$AH$1137,SMALL($AB$4:$AB$1137,AJ158),1),$AU$4:$AU$83&amp;$AV$4:$AV$83,0),1),"")</f>
        <v/>
      </c>
      <c r="AO158" s="187" t="str">
        <f>IF(AND(ISNUMBER(Fixture!H161),ISNUMBER(Fixture!J161)),"YES","")</f>
        <v/>
      </c>
      <c r="AP158" s="187" t="str">
        <f>IF(AO158="YES",IF(Fixture!H161&gt;Fixture!J161,HWin,IF(Fixture!H161=Fixture!J161,IF(Fixture!H161&gt;0,HDrawScore,HDraw),HLose)),"")</f>
        <v/>
      </c>
      <c r="AQ158" s="188" t="str">
        <f>IF(AO158="YES",IF(Fixture!H161&lt;Fixture!J161,AWin,IF(Fixture!H161=Fixture!J161,IF(Fixture!H161&gt;0,ADrawScore,ADraw),ALose)),"")</f>
        <v/>
      </c>
      <c r="AR158" s="187" t="str">
        <f>IF(AO158="YES",IF(Fixture!H161&gt;Fixture!J161,"W",IF(Fixture!H161=Fixture!J161,IF(Fixture!H161&gt;0,"D","D"),"L")),"")</f>
        <v/>
      </c>
      <c r="AS158" s="187" t="str">
        <f>IF(AO158="YES",IF(Fixture!H161&lt;Fixture!J161,"W",IF(Fixture!H161=Fixture!J161,IF(Fixture!H161&gt;0,"D","D"),"L")),"")</f>
        <v/>
      </c>
    </row>
    <row r="159" spans="2:45" x14ac:dyDescent="0.25">
      <c r="B159" s="59"/>
      <c r="C159" s="180" t="str">
        <f>IF((D158/2)&gt;=1,1,"")</f>
        <v/>
      </c>
      <c r="D159" s="181" t="str">
        <f>IF((D158/2)&gt;=1,1,"")</f>
        <v/>
      </c>
      <c r="E159" s="181" t="str">
        <f>IF((D158/2)&gt;=2,2,"")</f>
        <v/>
      </c>
      <c r="F159" s="181" t="str">
        <f>IF((D158/2)&gt;=2,2,"")</f>
        <v/>
      </c>
      <c r="G159" s="181" t="str">
        <f>IF((D158/2)&gt;=3,3,"")</f>
        <v/>
      </c>
      <c r="H159" s="181" t="str">
        <f>IF((D158/2)&gt;=3,3,"")</f>
        <v/>
      </c>
      <c r="I159" s="181" t="str">
        <f>IF((D158/2)&gt;=4,4,"")</f>
        <v/>
      </c>
      <c r="J159" s="181" t="str">
        <f>IF((D158/2)&gt;=4,4,"")</f>
        <v/>
      </c>
      <c r="K159" s="181" t="str">
        <f>IF((D158/2)&gt;=5,5,"")</f>
        <v/>
      </c>
      <c r="L159" s="182" t="str">
        <f>IF((D158/2)&gt;=5,5,"")</f>
        <v/>
      </c>
      <c r="T159" s="339" t="str">
        <f t="array" ref="T159">IFERROR(SMALL(IF(Fixture!$F$7:$F$1141=chosenGroup,ROW(Fixture!$A$7:$A$1141),FALSE),ROW(A156)),"")</f>
        <v/>
      </c>
      <c r="V159" s="195" t="str">
        <f t="shared" si="158"/>
        <v/>
      </c>
      <c r="W159" s="185" t="str">
        <f t="shared" si="159"/>
        <v/>
      </c>
      <c r="X159" s="185" t="str">
        <f t="shared" si="155"/>
        <v/>
      </c>
      <c r="Y159" s="185" t="str">
        <f t="shared" si="156"/>
        <v/>
      </c>
      <c r="Z159" s="184" t="str">
        <f t="shared" si="157"/>
        <v/>
      </c>
      <c r="AB159" s="186" t="str">
        <f t="shared" si="141"/>
        <v/>
      </c>
      <c r="AC159" s="187" t="str">
        <f t="shared" si="142"/>
        <v/>
      </c>
      <c r="AD159" s="187" t="str">
        <f t="shared" si="170"/>
        <v/>
      </c>
      <c r="AE159" s="187" t="str">
        <f t="shared" si="137"/>
        <v/>
      </c>
      <c r="AF159" s="187" t="str">
        <f t="shared" si="138"/>
        <v/>
      </c>
      <c r="AG159" s="187" t="str">
        <f t="array" ref="AG159">IFERROR(INDEX($Y$4:$Y$1090, MATCH(AC159&amp;AE159&amp;AF159,$V$4:$V$1090&amp;$W$4:$W$1090&amp;$X$4:$X$1090,0),1),"")</f>
        <v/>
      </c>
      <c r="AH159" s="188" t="str">
        <f t="array" ref="AH159">IFERROR(INDEX($Z$4:$Z$1090, MATCH(AC159&amp;AE159&amp;AF159,$V$4:$V$1090&amp;$W$4:$W$1090&amp;$X$4:$X$1090,0),1),"")</f>
        <v/>
      </c>
      <c r="AJ159" s="186" t="str">
        <f t="shared" si="143"/>
        <v/>
      </c>
      <c r="AK159" s="187" t="str">
        <f t="array" ref="AK159">IFERROR(INDEX($AC$4:$AC$1137,SMALL($AB$4:$AB$1137,AJ159),1),"")</f>
        <v/>
      </c>
      <c r="AL159" s="187" t="str">
        <f t="array" ref="AL159">IFERROR(INDEX($AF$4:$AF$1137,SMALL($AB$4:$AB$1137,AJ159),1),"")</f>
        <v/>
      </c>
      <c r="AM159" s="187" t="str">
        <f t="array" ref="AM159">IFERROR(INDEX($AW$4:$AW$83,MATCH(AL159&amp;INDEX($AG$4:$AG$1137,SMALL($AB$4:$AB$1137,AJ159),1),$AU$4:$AU$83&amp;$AV$4:$AV$83,0),1),"")</f>
        <v/>
      </c>
      <c r="AN159" s="187" t="str">
        <f t="array" ref="AN159">IFERROR(INDEX($AW$4:$AW$83,MATCH(AL159&amp;INDEX($AH$4:$AH$1137,SMALL($AB$4:$AB$1137,AJ159),1),$AU$4:$AU$83&amp;$AV$4:$AV$83,0),1),"")</f>
        <v/>
      </c>
      <c r="AO159" s="187" t="str">
        <f>IF(AND(ISNUMBER(Fixture!H162),ISNUMBER(Fixture!J162)),"YES","")</f>
        <v/>
      </c>
      <c r="AP159" s="187" t="str">
        <f>IF(AO159="YES",IF(Fixture!H162&gt;Fixture!J162,HWin,IF(Fixture!H162=Fixture!J162,IF(Fixture!H162&gt;0,HDrawScore,HDraw),HLose)),"")</f>
        <v/>
      </c>
      <c r="AQ159" s="188" t="str">
        <f>IF(AO159="YES",IF(Fixture!H162&lt;Fixture!J162,AWin,IF(Fixture!H162=Fixture!J162,IF(Fixture!H162&gt;0,ADrawScore,ADraw),ALose)),"")</f>
        <v/>
      </c>
      <c r="AR159" s="187" t="str">
        <f>IF(AO159="YES",IF(Fixture!H162&gt;Fixture!J162,"W",IF(Fixture!H162=Fixture!J162,IF(Fixture!H162&gt;0,"D","D"),"L")),"")</f>
        <v/>
      </c>
      <c r="AS159" s="187" t="str">
        <f>IF(AO159="YES",IF(Fixture!H162&lt;Fixture!J162,"W",IF(Fixture!H162=Fixture!J162,IF(Fixture!H162&gt;0,"D","D"),"L")),"")</f>
        <v/>
      </c>
    </row>
    <row r="160" spans="2:45" x14ac:dyDescent="0.25">
      <c r="B160" s="62" t="s">
        <v>39</v>
      </c>
      <c r="C160" s="63" t="s">
        <v>40</v>
      </c>
      <c r="D160" s="64" t="s">
        <v>41</v>
      </c>
      <c r="E160" s="63" t="s">
        <v>42</v>
      </c>
      <c r="F160" s="64" t="s">
        <v>43</v>
      </c>
      <c r="G160" s="63" t="s">
        <v>44</v>
      </c>
      <c r="H160" s="64" t="s">
        <v>45</v>
      </c>
      <c r="I160" s="63" t="s">
        <v>46</v>
      </c>
      <c r="J160" s="64" t="s">
        <v>47</v>
      </c>
      <c r="K160" s="63" t="s">
        <v>48</v>
      </c>
      <c r="L160" s="64" t="s">
        <v>49</v>
      </c>
      <c r="T160" s="339" t="str">
        <f t="array" ref="T160">IFERROR(SMALL(IF(Fixture!$F$7:$F$1141=chosenGroup,ROW(Fixture!$A$7:$A$1141),FALSE),ROW(A157)),"")</f>
        <v/>
      </c>
      <c r="V160" s="195" t="str">
        <f t="shared" si="158"/>
        <v/>
      </c>
      <c r="W160" s="185" t="str">
        <f t="shared" si="159"/>
        <v/>
      </c>
      <c r="X160" s="185" t="str">
        <f t="shared" si="155"/>
        <v/>
      </c>
      <c r="Y160" s="185" t="str">
        <f t="shared" si="156"/>
        <v/>
      </c>
      <c r="Z160" s="184" t="str">
        <f t="shared" si="157"/>
        <v/>
      </c>
      <c r="AB160" s="186" t="str">
        <f t="shared" si="141"/>
        <v/>
      </c>
      <c r="AC160" s="187" t="str">
        <f t="shared" si="142"/>
        <v/>
      </c>
      <c r="AD160" s="187" t="str">
        <f t="shared" si="170"/>
        <v/>
      </c>
      <c r="AE160" s="187" t="str">
        <f t="shared" si="137"/>
        <v/>
      </c>
      <c r="AF160" s="187" t="str">
        <f t="shared" si="138"/>
        <v/>
      </c>
      <c r="AG160" s="187" t="str">
        <f t="array" ref="AG160">IFERROR(INDEX($Y$4:$Y$1090, MATCH(AC160&amp;AE160&amp;AF160,$V$4:$V$1090&amp;$W$4:$W$1090&amp;$X$4:$X$1090,0),1),"")</f>
        <v/>
      </c>
      <c r="AH160" s="188" t="str">
        <f t="array" ref="AH160">IFERROR(INDEX($Z$4:$Z$1090, MATCH(AC160&amp;AE160&amp;AF160,$V$4:$V$1090&amp;$W$4:$W$1090&amp;$X$4:$X$1090,0),1),"")</f>
        <v/>
      </c>
      <c r="AJ160" s="186" t="str">
        <f t="shared" si="143"/>
        <v/>
      </c>
      <c r="AK160" s="187" t="str">
        <f t="array" ref="AK160">IFERROR(INDEX($AC$4:$AC$1137,SMALL($AB$4:$AB$1137,AJ160),1),"")</f>
        <v/>
      </c>
      <c r="AL160" s="187" t="str">
        <f t="array" ref="AL160">IFERROR(INDEX($AF$4:$AF$1137,SMALL($AB$4:$AB$1137,AJ160),1),"")</f>
        <v/>
      </c>
      <c r="AM160" s="187" t="str">
        <f t="array" ref="AM160">IFERROR(INDEX($AW$4:$AW$83,MATCH(AL160&amp;INDEX($AG$4:$AG$1137,SMALL($AB$4:$AB$1137,AJ160),1),$AU$4:$AU$83&amp;$AV$4:$AV$83,0),1),"")</f>
        <v/>
      </c>
      <c r="AN160" s="187" t="str">
        <f t="array" ref="AN160">IFERROR(INDEX($AW$4:$AW$83,MATCH(AL160&amp;INDEX($AH$4:$AH$1137,SMALL($AB$4:$AB$1137,AJ160),1),$AU$4:$AU$83&amp;$AV$4:$AV$83,0),1),"")</f>
        <v/>
      </c>
      <c r="AO160" s="187" t="str">
        <f>IF(AND(ISNUMBER(Fixture!H163),ISNUMBER(Fixture!J163)),"YES","")</f>
        <v/>
      </c>
      <c r="AP160" s="187" t="str">
        <f>IF(AO160="YES",IF(Fixture!H163&gt;Fixture!J163,HWin,IF(Fixture!H163=Fixture!J163,IF(Fixture!H163&gt;0,HDrawScore,HDraw),HLose)),"")</f>
        <v/>
      </c>
      <c r="AQ160" s="188" t="str">
        <f>IF(AO160="YES",IF(Fixture!H163&lt;Fixture!J163,AWin,IF(Fixture!H163=Fixture!J163,IF(Fixture!H163&gt;0,ADrawScore,ADraw),ALose)),"")</f>
        <v/>
      </c>
      <c r="AR160" s="187" t="str">
        <f>IF(AO160="YES",IF(Fixture!H163&gt;Fixture!J163,"W",IF(Fixture!H163=Fixture!J163,IF(Fixture!H163&gt;0,"D","D"),"L")),"")</f>
        <v/>
      </c>
      <c r="AS160" s="187" t="str">
        <f>IF(AO160="YES",IF(Fixture!H163&lt;Fixture!J163,"W",IF(Fixture!H163=Fixture!J163,IF(Fixture!H163&gt;0,"D","D"),"L")),"")</f>
        <v/>
      </c>
    </row>
    <row r="161" spans="2:45" x14ac:dyDescent="0.25">
      <c r="B161" s="187" t="str">
        <f>IF(D158&gt;0,1,"")</f>
        <v/>
      </c>
      <c r="C161" s="184" t="str">
        <f>IF(ISNUMBER(B161+C159),1,"")</f>
        <v/>
      </c>
      <c r="D161" s="195" t="str">
        <f>IF(ISNUMBER(B161+D159),D158,"")</f>
        <v/>
      </c>
      <c r="E161" s="184" t="str">
        <f>IF(ISNUMBER($B161+E159),C161+1,"")</f>
        <v/>
      </c>
      <c r="F161" s="195" t="str">
        <f>IF(ISNUMBER($B161+F159),D161-1,"")</f>
        <v/>
      </c>
      <c r="G161" s="184" t="str">
        <f>IF(ISNUMBER($B161+G159),E161+1,"")</f>
        <v/>
      </c>
      <c r="H161" s="195" t="str">
        <f>IF(ISNUMBER($B161+H159),F161-1,"")</f>
        <v/>
      </c>
      <c r="I161" s="184" t="str">
        <f>IF(ISNUMBER($B161+I159),G161+1,"")</f>
        <v/>
      </c>
      <c r="J161" s="195" t="str">
        <f>IF(ISNUMBER($B161+J159),H161-1,"")</f>
        <v/>
      </c>
      <c r="K161" s="184" t="str">
        <f>IF(ISNUMBER($B161+K159),I161+1,"")</f>
        <v/>
      </c>
      <c r="L161" s="195" t="str">
        <f>IF(ISNUMBER($B161+L159),J161-1,"")</f>
        <v/>
      </c>
      <c r="T161" s="339" t="str">
        <f t="array" ref="T161">IFERROR(SMALL(IF(Fixture!$F$7:$F$1141=chosenGroup,ROW(Fixture!$A$7:$A$1141),FALSE),ROW(A158)),"")</f>
        <v/>
      </c>
      <c r="V161" s="195" t="str">
        <f t="shared" si="158"/>
        <v/>
      </c>
      <c r="W161" s="185" t="str">
        <f t="shared" si="159"/>
        <v/>
      </c>
      <c r="X161" s="185" t="str">
        <f t="shared" si="155"/>
        <v/>
      </c>
      <c r="Y161" s="185" t="str">
        <f t="shared" si="156"/>
        <v/>
      </c>
      <c r="Z161" s="184" t="str">
        <f t="shared" si="157"/>
        <v/>
      </c>
      <c r="AB161" s="186" t="str">
        <f t="shared" si="141"/>
        <v/>
      </c>
      <c r="AC161" s="187" t="str">
        <f t="shared" si="142"/>
        <v/>
      </c>
      <c r="AD161" s="187" t="str">
        <f t="shared" si="170"/>
        <v/>
      </c>
      <c r="AE161" s="187" t="str">
        <f t="shared" si="137"/>
        <v/>
      </c>
      <c r="AF161" s="187" t="str">
        <f t="shared" si="138"/>
        <v/>
      </c>
      <c r="AG161" s="187" t="str">
        <f t="array" ref="AG161">IFERROR(INDEX($Y$4:$Y$1090, MATCH(AC161&amp;AE161&amp;AF161,$V$4:$V$1090&amp;$W$4:$W$1090&amp;$X$4:$X$1090,0),1),"")</f>
        <v/>
      </c>
      <c r="AH161" s="188" t="str">
        <f t="array" ref="AH161">IFERROR(INDEX($Z$4:$Z$1090, MATCH(AC161&amp;AE161&amp;AF161,$V$4:$V$1090&amp;$W$4:$W$1090&amp;$X$4:$X$1090,0),1),"")</f>
        <v/>
      </c>
      <c r="AJ161" s="186" t="str">
        <f t="shared" si="143"/>
        <v/>
      </c>
      <c r="AK161" s="187" t="str">
        <f t="array" ref="AK161">IFERROR(INDEX($AC$4:$AC$1137,SMALL($AB$4:$AB$1137,AJ161),1),"")</f>
        <v/>
      </c>
      <c r="AL161" s="187" t="str">
        <f t="array" ref="AL161">IFERROR(INDEX($AF$4:$AF$1137,SMALL($AB$4:$AB$1137,AJ161),1),"")</f>
        <v/>
      </c>
      <c r="AM161" s="187" t="str">
        <f t="array" ref="AM161">IFERROR(INDEX($AW$4:$AW$83,MATCH(AL161&amp;INDEX($AG$4:$AG$1137,SMALL($AB$4:$AB$1137,AJ161),1),$AU$4:$AU$83&amp;$AV$4:$AV$83,0),1),"")</f>
        <v/>
      </c>
      <c r="AN161" s="187" t="str">
        <f t="array" ref="AN161">IFERROR(INDEX($AW$4:$AW$83,MATCH(AL161&amp;INDEX($AH$4:$AH$1137,SMALL($AB$4:$AB$1137,AJ161),1),$AU$4:$AU$83&amp;$AV$4:$AV$83,0),1),"")</f>
        <v/>
      </c>
      <c r="AO161" s="187" t="str">
        <f>IF(AND(ISNUMBER(Fixture!H164),ISNUMBER(Fixture!J164)),"YES","")</f>
        <v/>
      </c>
      <c r="AP161" s="187" t="str">
        <f>IF(AO161="YES",IF(Fixture!H164&gt;Fixture!J164,HWin,IF(Fixture!H164=Fixture!J164,IF(Fixture!H164&gt;0,HDrawScore,HDraw),HLose)),"")</f>
        <v/>
      </c>
      <c r="AQ161" s="188" t="str">
        <f>IF(AO161="YES",IF(Fixture!H164&lt;Fixture!J164,AWin,IF(Fixture!H164=Fixture!J164,IF(Fixture!H164&gt;0,ADrawScore,ADraw),ALose)),"")</f>
        <v/>
      </c>
      <c r="AR161" s="187" t="str">
        <f>IF(AO161="YES",IF(Fixture!H164&gt;Fixture!J164,"W",IF(Fixture!H164=Fixture!J164,IF(Fixture!H164&gt;0,"D","D"),"L")),"")</f>
        <v/>
      </c>
      <c r="AS161" s="187" t="str">
        <f>IF(AO161="YES",IF(Fixture!H164&lt;Fixture!J164,"W",IF(Fixture!H164=Fixture!J164,IF(Fixture!H164&gt;0,"D","D"),"L")),"")</f>
        <v/>
      </c>
    </row>
    <row r="162" spans="2:45" x14ac:dyDescent="0.25">
      <c r="B162" s="187" t="str">
        <f t="shared" ref="B162:B169" si="171">IFERROR(IF(B161+1&gt;=$D$158,"",B161+1),"")</f>
        <v/>
      </c>
      <c r="C162" s="184" t="str">
        <f t="shared" ref="C162:C169" si="172">IF(ISNUMBER(B162+C$159),1,"")</f>
        <v/>
      </c>
      <c r="D162" s="195" t="str">
        <f t="shared" ref="D162:L169" si="173">IF(ISNUMBER($B162+D$159),MOD(D161-3,$D$158-1)+2,"")</f>
        <v/>
      </c>
      <c r="E162" s="184" t="str">
        <f t="shared" si="173"/>
        <v/>
      </c>
      <c r="F162" s="195" t="str">
        <f t="shared" si="173"/>
        <v/>
      </c>
      <c r="G162" s="184" t="str">
        <f t="shared" si="173"/>
        <v/>
      </c>
      <c r="H162" s="195" t="str">
        <f t="shared" si="173"/>
        <v/>
      </c>
      <c r="I162" s="184" t="str">
        <f t="shared" si="173"/>
        <v/>
      </c>
      <c r="J162" s="195" t="str">
        <f t="shared" si="173"/>
        <v/>
      </c>
      <c r="K162" s="184" t="str">
        <f t="shared" si="173"/>
        <v/>
      </c>
      <c r="L162" s="195" t="str">
        <f t="shared" si="173"/>
        <v/>
      </c>
      <c r="T162" s="339" t="str">
        <f t="array" ref="T162">IFERROR(SMALL(IF(Fixture!$F$7:$F$1141=chosenGroup,ROW(Fixture!$A$7:$A$1141),FALSE),ROW(A159)),"")</f>
        <v/>
      </c>
      <c r="V162" s="195" t="str">
        <f t="shared" si="158"/>
        <v/>
      </c>
      <c r="W162" s="185" t="str">
        <f t="shared" si="159"/>
        <v/>
      </c>
      <c r="X162" s="185" t="str">
        <f t="shared" si="155"/>
        <v/>
      </c>
      <c r="Y162" s="185" t="str">
        <f t="shared" si="156"/>
        <v/>
      </c>
      <c r="Z162" s="184" t="str">
        <f t="shared" si="157"/>
        <v/>
      </c>
      <c r="AB162" s="186" t="str">
        <f t="shared" si="141"/>
        <v/>
      </c>
      <c r="AC162" s="187" t="str">
        <f t="shared" si="142"/>
        <v/>
      </c>
      <c r="AD162" s="187" t="str">
        <f t="shared" si="170"/>
        <v/>
      </c>
      <c r="AE162" s="187" t="str">
        <f t="shared" si="137"/>
        <v/>
      </c>
      <c r="AF162" s="187" t="str">
        <f t="shared" si="138"/>
        <v/>
      </c>
      <c r="AG162" s="187" t="str">
        <f t="array" ref="AG162">IFERROR(INDEX($Y$4:$Y$1090, MATCH(AC162&amp;AE162&amp;AF162,$V$4:$V$1090&amp;$W$4:$W$1090&amp;$X$4:$X$1090,0),1),"")</f>
        <v/>
      </c>
      <c r="AH162" s="188" t="str">
        <f t="array" ref="AH162">IFERROR(INDEX($Z$4:$Z$1090, MATCH(AC162&amp;AE162&amp;AF162,$V$4:$V$1090&amp;$W$4:$W$1090&amp;$X$4:$X$1090,0),1),"")</f>
        <v/>
      </c>
      <c r="AJ162" s="186" t="str">
        <f t="shared" si="143"/>
        <v/>
      </c>
      <c r="AK162" s="187" t="str">
        <f t="array" ref="AK162">IFERROR(INDEX($AC$4:$AC$1137,SMALL($AB$4:$AB$1137,AJ162),1),"")</f>
        <v/>
      </c>
      <c r="AL162" s="187" t="str">
        <f t="array" ref="AL162">IFERROR(INDEX($AF$4:$AF$1137,SMALL($AB$4:$AB$1137,AJ162),1),"")</f>
        <v/>
      </c>
      <c r="AM162" s="187" t="str">
        <f t="array" ref="AM162">IFERROR(INDEX($AW$4:$AW$83,MATCH(AL162&amp;INDEX($AG$4:$AG$1137,SMALL($AB$4:$AB$1137,AJ162),1),$AU$4:$AU$83&amp;$AV$4:$AV$83,0),1),"")</f>
        <v/>
      </c>
      <c r="AN162" s="187" t="str">
        <f t="array" ref="AN162">IFERROR(INDEX($AW$4:$AW$83,MATCH(AL162&amp;INDEX($AH$4:$AH$1137,SMALL($AB$4:$AB$1137,AJ162),1),$AU$4:$AU$83&amp;$AV$4:$AV$83,0),1),"")</f>
        <v/>
      </c>
      <c r="AO162" s="187" t="str">
        <f>IF(AND(ISNUMBER(Fixture!H165),ISNUMBER(Fixture!J165)),"YES","")</f>
        <v/>
      </c>
      <c r="AP162" s="187" t="str">
        <f>IF(AO162="YES",IF(Fixture!H165&gt;Fixture!J165,HWin,IF(Fixture!H165=Fixture!J165,IF(Fixture!H165&gt;0,HDrawScore,HDraw),HLose)),"")</f>
        <v/>
      </c>
      <c r="AQ162" s="188" t="str">
        <f>IF(AO162="YES",IF(Fixture!H165&lt;Fixture!J165,AWin,IF(Fixture!H165=Fixture!J165,IF(Fixture!H165&gt;0,ADrawScore,ADraw),ALose)),"")</f>
        <v/>
      </c>
      <c r="AR162" s="187" t="str">
        <f>IF(AO162="YES",IF(Fixture!H165&gt;Fixture!J165,"W",IF(Fixture!H165=Fixture!J165,IF(Fixture!H165&gt;0,"D","D"),"L")),"")</f>
        <v/>
      </c>
      <c r="AS162" s="187" t="str">
        <f>IF(AO162="YES",IF(Fixture!H165&lt;Fixture!J165,"W",IF(Fixture!H165=Fixture!J165,IF(Fixture!H165&gt;0,"D","D"),"L")),"")</f>
        <v/>
      </c>
    </row>
    <row r="163" spans="2:45" x14ac:dyDescent="0.25">
      <c r="B163" s="187" t="str">
        <f t="shared" si="171"/>
        <v/>
      </c>
      <c r="C163" s="184" t="str">
        <f t="shared" si="172"/>
        <v/>
      </c>
      <c r="D163" s="195" t="str">
        <f t="shared" si="173"/>
        <v/>
      </c>
      <c r="E163" s="184" t="str">
        <f t="shared" si="173"/>
        <v/>
      </c>
      <c r="F163" s="195" t="str">
        <f t="shared" si="173"/>
        <v/>
      </c>
      <c r="G163" s="184" t="str">
        <f t="shared" si="173"/>
        <v/>
      </c>
      <c r="H163" s="195" t="str">
        <f t="shared" si="173"/>
        <v/>
      </c>
      <c r="I163" s="184" t="str">
        <f t="shared" si="173"/>
        <v/>
      </c>
      <c r="J163" s="195" t="str">
        <f t="shared" si="173"/>
        <v/>
      </c>
      <c r="K163" s="184" t="str">
        <f t="shared" si="173"/>
        <v/>
      </c>
      <c r="L163" s="195" t="str">
        <f t="shared" si="173"/>
        <v/>
      </c>
      <c r="T163" s="339" t="str">
        <f t="array" ref="T163">IFERROR(SMALL(IF(Fixture!$F$7:$F$1141=chosenGroup,ROW(Fixture!$A$7:$A$1141),FALSE),ROW(A160)),"")</f>
        <v/>
      </c>
      <c r="V163" s="195" t="str">
        <f t="shared" si="158"/>
        <v/>
      </c>
      <c r="W163" s="185" t="str">
        <f t="shared" si="159"/>
        <v/>
      </c>
      <c r="X163" s="185" t="str">
        <f t="shared" si="155"/>
        <v/>
      </c>
      <c r="Y163" s="185" t="str">
        <f t="shared" si="156"/>
        <v/>
      </c>
      <c r="Z163" s="184" t="str">
        <f t="shared" si="157"/>
        <v/>
      </c>
      <c r="AB163" s="186" t="str">
        <f t="shared" si="141"/>
        <v/>
      </c>
      <c r="AC163" s="187" t="str">
        <f t="shared" si="142"/>
        <v/>
      </c>
      <c r="AD163" s="187" t="str">
        <f t="shared" si="170"/>
        <v/>
      </c>
      <c r="AE163" s="187" t="str">
        <f t="shared" si="137"/>
        <v/>
      </c>
      <c r="AF163" s="187" t="str">
        <f t="shared" si="138"/>
        <v/>
      </c>
      <c r="AG163" s="187" t="str">
        <f t="array" ref="AG163">IFERROR(INDEX($Y$4:$Y$1090, MATCH(AC163&amp;AE163&amp;AF163,$V$4:$V$1090&amp;$W$4:$W$1090&amp;$X$4:$X$1090,0),1),"")</f>
        <v/>
      </c>
      <c r="AH163" s="188" t="str">
        <f t="array" ref="AH163">IFERROR(INDEX($Z$4:$Z$1090, MATCH(AC163&amp;AE163&amp;AF163,$V$4:$V$1090&amp;$W$4:$W$1090&amp;$X$4:$X$1090,0),1),"")</f>
        <v/>
      </c>
      <c r="AJ163" s="186" t="str">
        <f t="shared" si="143"/>
        <v/>
      </c>
      <c r="AK163" s="187" t="str">
        <f t="array" ref="AK163">IFERROR(INDEX($AC$4:$AC$1137,SMALL($AB$4:$AB$1137,AJ163),1),"")</f>
        <v/>
      </c>
      <c r="AL163" s="187" t="str">
        <f t="array" ref="AL163">IFERROR(INDEX($AF$4:$AF$1137,SMALL($AB$4:$AB$1137,AJ163),1),"")</f>
        <v/>
      </c>
      <c r="AM163" s="187" t="str">
        <f t="array" ref="AM163">IFERROR(INDEX($AW$4:$AW$83,MATCH(AL163&amp;INDEX($AG$4:$AG$1137,SMALL($AB$4:$AB$1137,AJ163),1),$AU$4:$AU$83&amp;$AV$4:$AV$83,0),1),"")</f>
        <v/>
      </c>
      <c r="AN163" s="187" t="str">
        <f t="array" ref="AN163">IFERROR(INDEX($AW$4:$AW$83,MATCH(AL163&amp;INDEX($AH$4:$AH$1137,SMALL($AB$4:$AB$1137,AJ163),1),$AU$4:$AU$83&amp;$AV$4:$AV$83,0),1),"")</f>
        <v/>
      </c>
      <c r="AO163" s="187" t="str">
        <f>IF(AND(ISNUMBER(Fixture!H166),ISNUMBER(Fixture!J166)),"YES","")</f>
        <v/>
      </c>
      <c r="AP163" s="187" t="str">
        <f>IF(AO163="YES",IF(Fixture!H166&gt;Fixture!J166,HWin,IF(Fixture!H166=Fixture!J166,IF(Fixture!H166&gt;0,HDrawScore,HDraw),HLose)),"")</f>
        <v/>
      </c>
      <c r="AQ163" s="188" t="str">
        <f>IF(AO163="YES",IF(Fixture!H166&lt;Fixture!J166,AWin,IF(Fixture!H166=Fixture!J166,IF(Fixture!H166&gt;0,ADrawScore,ADraw),ALose)),"")</f>
        <v/>
      </c>
      <c r="AR163" s="187" t="str">
        <f>IF(AO163="YES",IF(Fixture!H166&gt;Fixture!J166,"W",IF(Fixture!H166=Fixture!J166,IF(Fixture!H166&gt;0,"D","D"),"L")),"")</f>
        <v/>
      </c>
      <c r="AS163" s="187" t="str">
        <f>IF(AO163="YES",IF(Fixture!H166&lt;Fixture!J166,"W",IF(Fixture!H166=Fixture!J166,IF(Fixture!H166&gt;0,"D","D"),"L")),"")</f>
        <v/>
      </c>
    </row>
    <row r="164" spans="2:45" x14ac:dyDescent="0.25">
      <c r="B164" s="187" t="str">
        <f t="shared" si="171"/>
        <v/>
      </c>
      <c r="C164" s="184" t="str">
        <f t="shared" si="172"/>
        <v/>
      </c>
      <c r="D164" s="195" t="str">
        <f t="shared" si="173"/>
        <v/>
      </c>
      <c r="E164" s="184" t="str">
        <f t="shared" si="173"/>
        <v/>
      </c>
      <c r="F164" s="195" t="str">
        <f t="shared" si="173"/>
        <v/>
      </c>
      <c r="G164" s="184" t="str">
        <f t="shared" si="173"/>
        <v/>
      </c>
      <c r="H164" s="195" t="str">
        <f t="shared" si="173"/>
        <v/>
      </c>
      <c r="I164" s="184" t="str">
        <f t="shared" si="173"/>
        <v/>
      </c>
      <c r="J164" s="195" t="str">
        <f t="shared" si="173"/>
        <v/>
      </c>
      <c r="K164" s="184" t="str">
        <f t="shared" si="173"/>
        <v/>
      </c>
      <c r="L164" s="195" t="str">
        <f t="shared" si="173"/>
        <v/>
      </c>
      <c r="T164" s="339" t="str">
        <f t="array" ref="T164">IFERROR(SMALL(IF(Fixture!$F$7:$F$1141=chosenGroup,ROW(Fixture!$A$7:$A$1141),FALSE),ROW(A161)),"")</f>
        <v/>
      </c>
      <c r="V164" s="195" t="str">
        <f t="shared" si="158"/>
        <v/>
      </c>
      <c r="W164" s="185" t="str">
        <f t="shared" si="159"/>
        <v/>
      </c>
      <c r="X164" s="185" t="str">
        <f t="shared" si="155"/>
        <v/>
      </c>
      <c r="Y164" s="185" t="str">
        <f t="shared" si="156"/>
        <v/>
      </c>
      <c r="Z164" s="184" t="str">
        <f t="shared" si="157"/>
        <v/>
      </c>
      <c r="AB164" s="186" t="str">
        <f t="shared" si="141"/>
        <v/>
      </c>
      <c r="AC164" s="187" t="str">
        <f t="shared" si="142"/>
        <v/>
      </c>
      <c r="AD164" s="187" t="str">
        <f t="shared" si="170"/>
        <v/>
      </c>
      <c r="AE164" s="187" t="str">
        <f t="shared" si="137"/>
        <v/>
      </c>
      <c r="AF164" s="187" t="str">
        <f t="shared" si="138"/>
        <v/>
      </c>
      <c r="AG164" s="187" t="str">
        <f t="array" ref="AG164">IFERROR(INDEX($Y$4:$Y$1090, MATCH(AC164&amp;AE164&amp;AF164,$V$4:$V$1090&amp;$W$4:$W$1090&amp;$X$4:$X$1090,0),1),"")</f>
        <v/>
      </c>
      <c r="AH164" s="188" t="str">
        <f t="array" ref="AH164">IFERROR(INDEX($Z$4:$Z$1090, MATCH(AC164&amp;AE164&amp;AF164,$V$4:$V$1090&amp;$W$4:$W$1090&amp;$X$4:$X$1090,0),1),"")</f>
        <v/>
      </c>
      <c r="AJ164" s="186" t="str">
        <f t="shared" si="143"/>
        <v/>
      </c>
      <c r="AK164" s="187" t="str">
        <f t="array" ref="AK164">IFERROR(INDEX($AC$4:$AC$1137,SMALL($AB$4:$AB$1137,AJ164),1),"")</f>
        <v/>
      </c>
      <c r="AL164" s="187" t="str">
        <f t="array" ref="AL164">IFERROR(INDEX($AF$4:$AF$1137,SMALL($AB$4:$AB$1137,AJ164),1),"")</f>
        <v/>
      </c>
      <c r="AM164" s="187" t="str">
        <f t="array" ref="AM164">IFERROR(INDEX($AW$4:$AW$83,MATCH(AL164&amp;INDEX($AG$4:$AG$1137,SMALL($AB$4:$AB$1137,AJ164),1),$AU$4:$AU$83&amp;$AV$4:$AV$83,0),1),"")</f>
        <v/>
      </c>
      <c r="AN164" s="187" t="str">
        <f t="array" ref="AN164">IFERROR(INDEX($AW$4:$AW$83,MATCH(AL164&amp;INDEX($AH$4:$AH$1137,SMALL($AB$4:$AB$1137,AJ164),1),$AU$4:$AU$83&amp;$AV$4:$AV$83,0),1),"")</f>
        <v/>
      </c>
      <c r="AO164" s="187" t="str">
        <f>IF(AND(ISNUMBER(Fixture!H167),ISNUMBER(Fixture!J167)),"YES","")</f>
        <v/>
      </c>
      <c r="AP164" s="187" t="str">
        <f>IF(AO164="YES",IF(Fixture!H167&gt;Fixture!J167,HWin,IF(Fixture!H167=Fixture!J167,IF(Fixture!H167&gt;0,HDrawScore,HDraw),HLose)),"")</f>
        <v/>
      </c>
      <c r="AQ164" s="188" t="str">
        <f>IF(AO164="YES",IF(Fixture!H167&lt;Fixture!J167,AWin,IF(Fixture!H167=Fixture!J167,IF(Fixture!H167&gt;0,ADrawScore,ADraw),ALose)),"")</f>
        <v/>
      </c>
      <c r="AR164" s="187" t="str">
        <f>IF(AO164="YES",IF(Fixture!H167&gt;Fixture!J167,"W",IF(Fixture!H167=Fixture!J167,IF(Fixture!H167&gt;0,"D","D"),"L")),"")</f>
        <v/>
      </c>
      <c r="AS164" s="187" t="str">
        <f>IF(AO164="YES",IF(Fixture!H167&lt;Fixture!J167,"W",IF(Fixture!H167=Fixture!J167,IF(Fixture!H167&gt;0,"D","D"),"L")),"")</f>
        <v/>
      </c>
    </row>
    <row r="165" spans="2:45" x14ac:dyDescent="0.25">
      <c r="B165" s="187" t="str">
        <f t="shared" si="171"/>
        <v/>
      </c>
      <c r="C165" s="184" t="str">
        <f t="shared" si="172"/>
        <v/>
      </c>
      <c r="D165" s="195" t="str">
        <f t="shared" si="173"/>
        <v/>
      </c>
      <c r="E165" s="184" t="str">
        <f t="shared" si="173"/>
        <v/>
      </c>
      <c r="F165" s="195" t="str">
        <f t="shared" si="173"/>
        <v/>
      </c>
      <c r="G165" s="184" t="str">
        <f t="shared" si="173"/>
        <v/>
      </c>
      <c r="H165" s="195" t="str">
        <f t="shared" si="173"/>
        <v/>
      </c>
      <c r="I165" s="184" t="str">
        <f t="shared" si="173"/>
        <v/>
      </c>
      <c r="J165" s="195" t="str">
        <f t="shared" si="173"/>
        <v/>
      </c>
      <c r="K165" s="184" t="str">
        <f t="shared" si="173"/>
        <v/>
      </c>
      <c r="L165" s="195" t="str">
        <f t="shared" si="173"/>
        <v/>
      </c>
      <c r="T165" s="339" t="str">
        <f t="array" ref="T165">IFERROR(SMALL(IF(Fixture!$F$7:$F$1141=chosenGroup,ROW(Fixture!$A$7:$A$1141),FALSE),ROW(A162)),"")</f>
        <v/>
      </c>
      <c r="V165" s="195" t="str">
        <f t="shared" si="158"/>
        <v/>
      </c>
      <c r="W165" s="185" t="str">
        <f t="shared" si="159"/>
        <v/>
      </c>
      <c r="X165" s="185" t="str">
        <f t="shared" si="155"/>
        <v/>
      </c>
      <c r="Y165" s="185" t="str">
        <f t="shared" si="156"/>
        <v/>
      </c>
      <c r="Z165" s="184" t="str">
        <f t="shared" si="157"/>
        <v/>
      </c>
      <c r="AB165" s="186" t="str">
        <f t="shared" si="141"/>
        <v/>
      </c>
      <c r="AC165" s="187" t="str">
        <f t="shared" si="142"/>
        <v/>
      </c>
      <c r="AD165" s="187" t="str">
        <f t="shared" si="170"/>
        <v/>
      </c>
      <c r="AE165" s="187" t="str">
        <f t="shared" si="137"/>
        <v/>
      </c>
      <c r="AF165" s="187" t="str">
        <f t="shared" si="138"/>
        <v/>
      </c>
      <c r="AG165" s="187" t="str">
        <f t="array" ref="AG165">IFERROR(INDEX($Y$4:$Y$1090, MATCH(AC165&amp;AE165&amp;AF165,$V$4:$V$1090&amp;$W$4:$W$1090&amp;$X$4:$X$1090,0),1),"")</f>
        <v/>
      </c>
      <c r="AH165" s="188" t="str">
        <f t="array" ref="AH165">IFERROR(INDEX($Z$4:$Z$1090, MATCH(AC165&amp;AE165&amp;AF165,$V$4:$V$1090&amp;$W$4:$W$1090&amp;$X$4:$X$1090,0),1),"")</f>
        <v/>
      </c>
      <c r="AJ165" s="186" t="str">
        <f t="shared" si="143"/>
        <v/>
      </c>
      <c r="AK165" s="187" t="str">
        <f t="array" ref="AK165">IFERROR(INDEX($AC$4:$AC$1137,SMALL($AB$4:$AB$1137,AJ165),1),"")</f>
        <v/>
      </c>
      <c r="AL165" s="187" t="str">
        <f t="array" ref="AL165">IFERROR(INDEX($AF$4:$AF$1137,SMALL($AB$4:$AB$1137,AJ165),1),"")</f>
        <v/>
      </c>
      <c r="AM165" s="187" t="str">
        <f t="array" ref="AM165">IFERROR(INDEX($AW$4:$AW$83,MATCH(AL165&amp;INDEX($AG$4:$AG$1137,SMALL($AB$4:$AB$1137,AJ165),1),$AU$4:$AU$83&amp;$AV$4:$AV$83,0),1),"")</f>
        <v/>
      </c>
      <c r="AN165" s="187" t="str">
        <f t="array" ref="AN165">IFERROR(INDEX($AW$4:$AW$83,MATCH(AL165&amp;INDEX($AH$4:$AH$1137,SMALL($AB$4:$AB$1137,AJ165),1),$AU$4:$AU$83&amp;$AV$4:$AV$83,0),1),"")</f>
        <v/>
      </c>
      <c r="AO165" s="187" t="str">
        <f>IF(AND(ISNUMBER(Fixture!H168),ISNUMBER(Fixture!J168)),"YES","")</f>
        <v/>
      </c>
      <c r="AP165" s="187" t="str">
        <f>IF(AO165="YES",IF(Fixture!H168&gt;Fixture!J168,HWin,IF(Fixture!H168=Fixture!J168,IF(Fixture!H168&gt;0,HDrawScore,HDraw),HLose)),"")</f>
        <v/>
      </c>
      <c r="AQ165" s="188" t="str">
        <f>IF(AO165="YES",IF(Fixture!H168&lt;Fixture!J168,AWin,IF(Fixture!H168=Fixture!J168,IF(Fixture!H168&gt;0,ADrawScore,ADraw),ALose)),"")</f>
        <v/>
      </c>
      <c r="AR165" s="187" t="str">
        <f>IF(AO165="YES",IF(Fixture!H168&gt;Fixture!J168,"W",IF(Fixture!H168=Fixture!J168,IF(Fixture!H168&gt;0,"D","D"),"L")),"")</f>
        <v/>
      </c>
      <c r="AS165" s="187" t="str">
        <f>IF(AO165="YES",IF(Fixture!H168&lt;Fixture!J168,"W",IF(Fixture!H168=Fixture!J168,IF(Fixture!H168&gt;0,"D","D"),"L")),"")</f>
        <v/>
      </c>
    </row>
    <row r="166" spans="2:45" x14ac:dyDescent="0.25">
      <c r="B166" s="187" t="str">
        <f t="shared" si="171"/>
        <v/>
      </c>
      <c r="C166" s="184" t="str">
        <f t="shared" si="172"/>
        <v/>
      </c>
      <c r="D166" s="195" t="str">
        <f t="shared" si="173"/>
        <v/>
      </c>
      <c r="E166" s="184" t="str">
        <f t="shared" si="173"/>
        <v/>
      </c>
      <c r="F166" s="195" t="str">
        <f t="shared" si="173"/>
        <v/>
      </c>
      <c r="G166" s="184" t="str">
        <f t="shared" si="173"/>
        <v/>
      </c>
      <c r="H166" s="195" t="str">
        <f t="shared" si="173"/>
        <v/>
      </c>
      <c r="I166" s="184" t="str">
        <f t="shared" si="173"/>
        <v/>
      </c>
      <c r="J166" s="195" t="str">
        <f t="shared" si="173"/>
        <v/>
      </c>
      <c r="K166" s="184" t="str">
        <f t="shared" si="173"/>
        <v/>
      </c>
      <c r="L166" s="195" t="str">
        <f t="shared" si="173"/>
        <v/>
      </c>
      <c r="M166" s="34"/>
      <c r="N166" s="34"/>
      <c r="O166" s="34"/>
      <c r="T166" s="339" t="str">
        <f t="array" ref="T166">IFERROR(SMALL(IF(Fixture!$F$7:$F$1141=chosenGroup,ROW(Fixture!$A$7:$A$1141),FALSE),ROW(A163)),"")</f>
        <v/>
      </c>
      <c r="V166" s="195" t="str">
        <f t="shared" si="158"/>
        <v/>
      </c>
      <c r="W166" s="185" t="str">
        <f t="shared" si="159"/>
        <v/>
      </c>
      <c r="X166" s="185" t="str">
        <f t="shared" si="155"/>
        <v/>
      </c>
      <c r="Y166" s="185" t="str">
        <f t="shared" si="156"/>
        <v/>
      </c>
      <c r="Z166" s="184" t="str">
        <f t="shared" si="157"/>
        <v/>
      </c>
      <c r="AB166" s="186" t="str">
        <f t="shared" si="141"/>
        <v/>
      </c>
      <c r="AC166" s="187" t="str">
        <f t="shared" si="142"/>
        <v/>
      </c>
      <c r="AD166" s="187" t="str">
        <f t="shared" si="170"/>
        <v/>
      </c>
      <c r="AE166" s="187" t="str">
        <f t="shared" si="137"/>
        <v/>
      </c>
      <c r="AF166" s="187" t="str">
        <f t="shared" si="138"/>
        <v/>
      </c>
      <c r="AG166" s="187" t="str">
        <f t="array" ref="AG166">IFERROR(INDEX($Y$4:$Y$1090, MATCH(AC166&amp;AE166&amp;AF166,$V$4:$V$1090&amp;$W$4:$W$1090&amp;$X$4:$X$1090,0),1),"")</f>
        <v/>
      </c>
      <c r="AH166" s="188" t="str">
        <f t="array" ref="AH166">IFERROR(INDEX($Z$4:$Z$1090, MATCH(AC166&amp;AE166&amp;AF166,$V$4:$V$1090&amp;$W$4:$W$1090&amp;$X$4:$X$1090,0),1),"")</f>
        <v/>
      </c>
      <c r="AJ166" s="186" t="str">
        <f t="shared" si="143"/>
        <v/>
      </c>
      <c r="AK166" s="187" t="str">
        <f t="array" ref="AK166">IFERROR(INDEX($AC$4:$AC$1137,SMALL($AB$4:$AB$1137,AJ166),1),"")</f>
        <v/>
      </c>
      <c r="AL166" s="187" t="str">
        <f t="array" ref="AL166">IFERROR(INDEX($AF$4:$AF$1137,SMALL($AB$4:$AB$1137,AJ166),1),"")</f>
        <v/>
      </c>
      <c r="AM166" s="187" t="str">
        <f t="array" ref="AM166">IFERROR(INDEX($AW$4:$AW$83,MATCH(AL166&amp;INDEX($AG$4:$AG$1137,SMALL($AB$4:$AB$1137,AJ166),1),$AU$4:$AU$83&amp;$AV$4:$AV$83,0),1),"")</f>
        <v/>
      </c>
      <c r="AN166" s="187" t="str">
        <f t="array" ref="AN166">IFERROR(INDEX($AW$4:$AW$83,MATCH(AL166&amp;INDEX($AH$4:$AH$1137,SMALL($AB$4:$AB$1137,AJ166),1),$AU$4:$AU$83&amp;$AV$4:$AV$83,0),1),"")</f>
        <v/>
      </c>
      <c r="AO166" s="187" t="str">
        <f>IF(AND(ISNUMBER(Fixture!H169),ISNUMBER(Fixture!J169)),"YES","")</f>
        <v/>
      </c>
      <c r="AP166" s="187" t="str">
        <f>IF(AO166="YES",IF(Fixture!H169&gt;Fixture!J169,HWin,IF(Fixture!H169=Fixture!J169,IF(Fixture!H169&gt;0,HDrawScore,HDraw),HLose)),"")</f>
        <v/>
      </c>
      <c r="AQ166" s="188" t="str">
        <f>IF(AO166="YES",IF(Fixture!H169&lt;Fixture!J169,AWin,IF(Fixture!H169=Fixture!J169,IF(Fixture!H169&gt;0,ADrawScore,ADraw),ALose)),"")</f>
        <v/>
      </c>
      <c r="AR166" s="187" t="str">
        <f>IF(AO166="YES",IF(Fixture!H169&gt;Fixture!J169,"W",IF(Fixture!H169=Fixture!J169,IF(Fixture!H169&gt;0,"D","D"),"L")),"")</f>
        <v/>
      </c>
      <c r="AS166" s="187" t="str">
        <f>IF(AO166="YES",IF(Fixture!H169&lt;Fixture!J169,"W",IF(Fixture!H169=Fixture!J169,IF(Fixture!H169&gt;0,"D","D"),"L")),"")</f>
        <v/>
      </c>
    </row>
    <row r="167" spans="2:45" x14ac:dyDescent="0.25">
      <c r="B167" s="187" t="str">
        <f t="shared" si="171"/>
        <v/>
      </c>
      <c r="C167" s="184" t="str">
        <f t="shared" si="172"/>
        <v/>
      </c>
      <c r="D167" s="195" t="str">
        <f t="shared" si="173"/>
        <v/>
      </c>
      <c r="E167" s="184" t="str">
        <f t="shared" si="173"/>
        <v/>
      </c>
      <c r="F167" s="195" t="str">
        <f t="shared" si="173"/>
        <v/>
      </c>
      <c r="G167" s="184" t="str">
        <f t="shared" si="173"/>
        <v/>
      </c>
      <c r="H167" s="195" t="str">
        <f t="shared" si="173"/>
        <v/>
      </c>
      <c r="I167" s="184" t="str">
        <f t="shared" si="173"/>
        <v/>
      </c>
      <c r="J167" s="195" t="str">
        <f t="shared" si="173"/>
        <v/>
      </c>
      <c r="K167" s="184" t="str">
        <f t="shared" si="173"/>
        <v/>
      </c>
      <c r="L167" s="195" t="str">
        <f t="shared" si="173"/>
        <v/>
      </c>
      <c r="T167" s="339" t="str">
        <f t="array" ref="T167">IFERROR(SMALL(IF(Fixture!$F$7:$F$1141=chosenGroup,ROW(Fixture!$A$7:$A$1141),FALSE),ROW(A164)),"")</f>
        <v/>
      </c>
      <c r="V167" s="195" t="str">
        <f t="shared" si="158"/>
        <v/>
      </c>
      <c r="W167" s="185" t="str">
        <f t="shared" si="159"/>
        <v/>
      </c>
      <c r="X167" s="185" t="str">
        <f t="shared" si="155"/>
        <v/>
      </c>
      <c r="Y167" s="185" t="str">
        <f t="shared" si="156"/>
        <v/>
      </c>
      <c r="Z167" s="184" t="str">
        <f t="shared" si="157"/>
        <v/>
      </c>
      <c r="AB167" s="186" t="str">
        <f t="shared" si="141"/>
        <v/>
      </c>
      <c r="AC167" s="187" t="str">
        <f t="shared" si="142"/>
        <v/>
      </c>
      <c r="AD167" s="187" t="str">
        <f t="shared" si="170"/>
        <v/>
      </c>
      <c r="AE167" s="187" t="str">
        <f t="shared" si="137"/>
        <v/>
      </c>
      <c r="AF167" s="187" t="str">
        <f t="shared" si="138"/>
        <v/>
      </c>
      <c r="AG167" s="187" t="str">
        <f t="array" ref="AG167">IFERROR(INDEX($Y$4:$Y$1090, MATCH(AC167&amp;AE167&amp;AF167,$V$4:$V$1090&amp;$W$4:$W$1090&amp;$X$4:$X$1090,0),1),"")</f>
        <v/>
      </c>
      <c r="AH167" s="188" t="str">
        <f t="array" ref="AH167">IFERROR(INDEX($Z$4:$Z$1090, MATCH(AC167&amp;AE167&amp;AF167,$V$4:$V$1090&amp;$W$4:$W$1090&amp;$X$4:$X$1090,0),1),"")</f>
        <v/>
      </c>
      <c r="AJ167" s="186" t="str">
        <f t="shared" si="143"/>
        <v/>
      </c>
      <c r="AK167" s="187" t="str">
        <f t="array" ref="AK167">IFERROR(INDEX($AC$4:$AC$1137,SMALL($AB$4:$AB$1137,AJ167),1),"")</f>
        <v/>
      </c>
      <c r="AL167" s="187" t="str">
        <f t="array" ref="AL167">IFERROR(INDEX($AF$4:$AF$1137,SMALL($AB$4:$AB$1137,AJ167),1),"")</f>
        <v/>
      </c>
      <c r="AM167" s="187" t="str">
        <f t="array" ref="AM167">IFERROR(INDEX($AW$4:$AW$83,MATCH(AL167&amp;INDEX($AG$4:$AG$1137,SMALL($AB$4:$AB$1137,AJ167),1),$AU$4:$AU$83&amp;$AV$4:$AV$83,0),1),"")</f>
        <v/>
      </c>
      <c r="AN167" s="187" t="str">
        <f t="array" ref="AN167">IFERROR(INDEX($AW$4:$AW$83,MATCH(AL167&amp;INDEX($AH$4:$AH$1137,SMALL($AB$4:$AB$1137,AJ167),1),$AU$4:$AU$83&amp;$AV$4:$AV$83,0),1),"")</f>
        <v/>
      </c>
      <c r="AO167" s="187" t="str">
        <f>IF(AND(ISNUMBER(Fixture!H170),ISNUMBER(Fixture!J170)),"YES","")</f>
        <v/>
      </c>
      <c r="AP167" s="187" t="str">
        <f>IF(AO167="YES",IF(Fixture!H170&gt;Fixture!J170,HWin,IF(Fixture!H170=Fixture!J170,IF(Fixture!H170&gt;0,HDrawScore,HDraw),HLose)),"")</f>
        <v/>
      </c>
      <c r="AQ167" s="188" t="str">
        <f>IF(AO167="YES",IF(Fixture!H170&lt;Fixture!J170,AWin,IF(Fixture!H170=Fixture!J170,IF(Fixture!H170&gt;0,ADrawScore,ADraw),ALose)),"")</f>
        <v/>
      </c>
      <c r="AR167" s="187" t="str">
        <f>IF(AO167="YES",IF(Fixture!H170&gt;Fixture!J170,"W",IF(Fixture!H170=Fixture!J170,IF(Fixture!H170&gt;0,"D","D"),"L")),"")</f>
        <v/>
      </c>
      <c r="AS167" s="187" t="str">
        <f>IF(AO167="YES",IF(Fixture!H170&lt;Fixture!J170,"W",IF(Fixture!H170=Fixture!J170,IF(Fixture!H170&gt;0,"D","D"),"L")),"")</f>
        <v/>
      </c>
    </row>
    <row r="168" spans="2:45" x14ac:dyDescent="0.25">
      <c r="B168" s="187" t="str">
        <f t="shared" si="171"/>
        <v/>
      </c>
      <c r="C168" s="184" t="str">
        <f t="shared" si="172"/>
        <v/>
      </c>
      <c r="D168" s="195" t="str">
        <f t="shared" si="173"/>
        <v/>
      </c>
      <c r="E168" s="184" t="str">
        <f t="shared" si="173"/>
        <v/>
      </c>
      <c r="F168" s="195" t="str">
        <f t="shared" si="173"/>
        <v/>
      </c>
      <c r="G168" s="184" t="str">
        <f t="shared" si="173"/>
        <v/>
      </c>
      <c r="H168" s="195" t="str">
        <f t="shared" si="173"/>
        <v/>
      </c>
      <c r="I168" s="184" t="str">
        <f t="shared" si="173"/>
        <v/>
      </c>
      <c r="J168" s="195" t="str">
        <f t="shared" si="173"/>
        <v/>
      </c>
      <c r="K168" s="184" t="str">
        <f t="shared" si="173"/>
        <v/>
      </c>
      <c r="L168" s="195" t="str">
        <f t="shared" si="173"/>
        <v/>
      </c>
      <c r="T168" s="339" t="str">
        <f t="array" ref="T168">IFERROR(SMALL(IF(Fixture!$F$7:$F$1141=chosenGroup,ROW(Fixture!$A$7:$A$1141),FALSE),ROW(A165)),"")</f>
        <v/>
      </c>
      <c r="V168" s="195" t="str">
        <f t="shared" si="158"/>
        <v/>
      </c>
      <c r="W168" s="185" t="str">
        <f t="shared" si="159"/>
        <v/>
      </c>
      <c r="X168" s="185" t="str">
        <f t="shared" si="155"/>
        <v/>
      </c>
      <c r="Y168" s="185" t="str">
        <f t="shared" si="156"/>
        <v/>
      </c>
      <c r="Z168" s="184" t="str">
        <f t="shared" si="157"/>
        <v/>
      </c>
      <c r="AB168" s="186" t="str">
        <f t="shared" si="141"/>
        <v/>
      </c>
      <c r="AC168" s="187" t="str">
        <f t="shared" si="142"/>
        <v/>
      </c>
      <c r="AD168" s="187" t="str">
        <f t="shared" si="170"/>
        <v/>
      </c>
      <c r="AE168" s="187" t="str">
        <f t="shared" si="137"/>
        <v/>
      </c>
      <c r="AF168" s="187" t="str">
        <f t="shared" si="138"/>
        <v/>
      </c>
      <c r="AG168" s="187" t="str">
        <f t="array" ref="AG168">IFERROR(INDEX($Y$4:$Y$1090, MATCH(AC168&amp;AE168&amp;AF168,$V$4:$V$1090&amp;$W$4:$W$1090&amp;$X$4:$X$1090,0),1),"")</f>
        <v/>
      </c>
      <c r="AH168" s="188" t="str">
        <f t="array" ref="AH168">IFERROR(INDEX($Z$4:$Z$1090, MATCH(AC168&amp;AE168&amp;AF168,$V$4:$V$1090&amp;$W$4:$W$1090&amp;$X$4:$X$1090,0),1),"")</f>
        <v/>
      </c>
      <c r="AJ168" s="186" t="str">
        <f t="shared" si="143"/>
        <v/>
      </c>
      <c r="AK168" s="187" t="str">
        <f t="array" ref="AK168">IFERROR(INDEX($AC$4:$AC$1137,SMALL($AB$4:$AB$1137,AJ168),1),"")</f>
        <v/>
      </c>
      <c r="AL168" s="187" t="str">
        <f t="array" ref="AL168">IFERROR(INDEX($AF$4:$AF$1137,SMALL($AB$4:$AB$1137,AJ168),1),"")</f>
        <v/>
      </c>
      <c r="AM168" s="187" t="str">
        <f t="array" ref="AM168">IFERROR(INDEX($AW$4:$AW$83,MATCH(AL168&amp;INDEX($AG$4:$AG$1137,SMALL($AB$4:$AB$1137,AJ168),1),$AU$4:$AU$83&amp;$AV$4:$AV$83,0),1),"")</f>
        <v/>
      </c>
      <c r="AN168" s="187" t="str">
        <f t="array" ref="AN168">IFERROR(INDEX($AW$4:$AW$83,MATCH(AL168&amp;INDEX($AH$4:$AH$1137,SMALL($AB$4:$AB$1137,AJ168),1),$AU$4:$AU$83&amp;$AV$4:$AV$83,0),1),"")</f>
        <v/>
      </c>
      <c r="AO168" s="187" t="str">
        <f>IF(AND(ISNUMBER(Fixture!H171),ISNUMBER(Fixture!J171)),"YES","")</f>
        <v/>
      </c>
      <c r="AP168" s="187" t="str">
        <f>IF(AO168="YES",IF(Fixture!H171&gt;Fixture!J171,HWin,IF(Fixture!H171=Fixture!J171,IF(Fixture!H171&gt;0,HDrawScore,HDraw),HLose)),"")</f>
        <v/>
      </c>
      <c r="AQ168" s="188" t="str">
        <f>IF(AO168="YES",IF(Fixture!H171&lt;Fixture!J171,AWin,IF(Fixture!H171=Fixture!J171,IF(Fixture!H171&gt;0,ADrawScore,ADraw),ALose)),"")</f>
        <v/>
      </c>
      <c r="AR168" s="187" t="str">
        <f>IF(AO168="YES",IF(Fixture!H171&gt;Fixture!J171,"W",IF(Fixture!H171=Fixture!J171,IF(Fixture!H171&gt;0,"D","D"),"L")),"")</f>
        <v/>
      </c>
      <c r="AS168" s="187" t="str">
        <f>IF(AO168="YES",IF(Fixture!H171&lt;Fixture!J171,"W",IF(Fixture!H171=Fixture!J171,IF(Fixture!H171&gt;0,"D","D"),"L")),"")</f>
        <v/>
      </c>
    </row>
    <row r="169" spans="2:45" x14ac:dyDescent="0.25">
      <c r="B169" s="187" t="str">
        <f t="shared" si="171"/>
        <v/>
      </c>
      <c r="C169" s="184" t="str">
        <f t="shared" si="172"/>
        <v/>
      </c>
      <c r="D169" s="195" t="str">
        <f t="shared" si="173"/>
        <v/>
      </c>
      <c r="E169" s="184" t="str">
        <f t="shared" si="173"/>
        <v/>
      </c>
      <c r="F169" s="195" t="str">
        <f t="shared" si="173"/>
        <v/>
      </c>
      <c r="G169" s="184" t="str">
        <f t="shared" si="173"/>
        <v/>
      </c>
      <c r="H169" s="195" t="str">
        <f t="shared" si="173"/>
        <v/>
      </c>
      <c r="I169" s="184" t="str">
        <f t="shared" si="173"/>
        <v/>
      </c>
      <c r="J169" s="195" t="str">
        <f t="shared" si="173"/>
        <v/>
      </c>
      <c r="K169" s="184" t="str">
        <f t="shared" si="173"/>
        <v/>
      </c>
      <c r="L169" s="195" t="str">
        <f t="shared" si="173"/>
        <v/>
      </c>
      <c r="T169" s="339" t="str">
        <f t="array" ref="T169">IFERROR(SMALL(IF(Fixture!$F$7:$F$1141=chosenGroup,ROW(Fixture!$A$7:$A$1141),FALSE),ROW(A166)),"")</f>
        <v/>
      </c>
      <c r="V169" s="195" t="str">
        <f t="shared" si="158"/>
        <v/>
      </c>
      <c r="W169" s="185" t="str">
        <f t="shared" si="159"/>
        <v/>
      </c>
      <c r="X169" s="185" t="str">
        <f t="shared" si="155"/>
        <v/>
      </c>
      <c r="Y169" s="185" t="str">
        <f t="shared" si="156"/>
        <v/>
      </c>
      <c r="Z169" s="184" t="str">
        <f t="shared" si="157"/>
        <v/>
      </c>
      <c r="AB169" s="186" t="str">
        <f t="shared" si="141"/>
        <v/>
      </c>
      <c r="AC169" s="187" t="str">
        <f t="shared" si="142"/>
        <v/>
      </c>
      <c r="AD169" s="187" t="str">
        <f t="shared" si="170"/>
        <v/>
      </c>
      <c r="AE169" s="187" t="str">
        <f t="shared" si="137"/>
        <v/>
      </c>
      <c r="AF169" s="187" t="str">
        <f t="shared" si="138"/>
        <v/>
      </c>
      <c r="AG169" s="187" t="str">
        <f t="array" ref="AG169">IFERROR(INDEX($Y$4:$Y$1090, MATCH(AC169&amp;AE169&amp;AF169,$V$4:$V$1090&amp;$W$4:$W$1090&amp;$X$4:$X$1090,0),1),"")</f>
        <v/>
      </c>
      <c r="AH169" s="188" t="str">
        <f t="array" ref="AH169">IFERROR(INDEX($Z$4:$Z$1090, MATCH(AC169&amp;AE169&amp;AF169,$V$4:$V$1090&amp;$W$4:$W$1090&amp;$X$4:$X$1090,0),1),"")</f>
        <v/>
      </c>
      <c r="AJ169" s="186" t="str">
        <f t="shared" si="143"/>
        <v/>
      </c>
      <c r="AK169" s="187" t="str">
        <f t="array" ref="AK169">IFERROR(INDEX($AC$4:$AC$1137,SMALL($AB$4:$AB$1137,AJ169),1),"")</f>
        <v/>
      </c>
      <c r="AL169" s="187" t="str">
        <f t="array" ref="AL169">IFERROR(INDEX($AF$4:$AF$1137,SMALL($AB$4:$AB$1137,AJ169),1),"")</f>
        <v/>
      </c>
      <c r="AM169" s="187" t="str">
        <f t="array" ref="AM169">IFERROR(INDEX($AW$4:$AW$83,MATCH(AL169&amp;INDEX($AG$4:$AG$1137,SMALL($AB$4:$AB$1137,AJ169),1),$AU$4:$AU$83&amp;$AV$4:$AV$83,0),1),"")</f>
        <v/>
      </c>
      <c r="AN169" s="187" t="str">
        <f t="array" ref="AN169">IFERROR(INDEX($AW$4:$AW$83,MATCH(AL169&amp;INDEX($AH$4:$AH$1137,SMALL($AB$4:$AB$1137,AJ169),1),$AU$4:$AU$83&amp;$AV$4:$AV$83,0),1),"")</f>
        <v/>
      </c>
      <c r="AO169" s="187" t="str">
        <f>IF(AND(ISNUMBER(Fixture!H172),ISNUMBER(Fixture!J172)),"YES","")</f>
        <v/>
      </c>
      <c r="AP169" s="187" t="str">
        <f>IF(AO169="YES",IF(Fixture!H172&gt;Fixture!J172,HWin,IF(Fixture!H172=Fixture!J172,IF(Fixture!H172&gt;0,HDrawScore,HDraw),HLose)),"")</f>
        <v/>
      </c>
      <c r="AQ169" s="188" t="str">
        <f>IF(AO169="YES",IF(Fixture!H172&lt;Fixture!J172,AWin,IF(Fixture!H172=Fixture!J172,IF(Fixture!H172&gt;0,ADrawScore,ADraw),ALose)),"")</f>
        <v/>
      </c>
      <c r="AR169" s="187" t="str">
        <f>IF(AO169="YES",IF(Fixture!H172&gt;Fixture!J172,"W",IF(Fixture!H172=Fixture!J172,IF(Fixture!H172&gt;0,"D","D"),"L")),"")</f>
        <v/>
      </c>
      <c r="AS169" s="187" t="str">
        <f>IF(AO169="YES",IF(Fixture!H172&lt;Fixture!J172,"W",IF(Fixture!H172=Fixture!J172,IF(Fixture!H172&gt;0,"D","D"),"L")),"")</f>
        <v/>
      </c>
    </row>
    <row r="170" spans="2:45" x14ac:dyDescent="0.25">
      <c r="B170" s="187" t="str">
        <f>IF(ISNUMBER(B161),MAX(B161:B169)+1,"")</f>
        <v/>
      </c>
      <c r="C170" s="184" t="str">
        <f t="shared" ref="C170:C178" si="174">IF(ISNUMBER(D161),D161,"")</f>
        <v/>
      </c>
      <c r="D170" s="195" t="str">
        <f t="shared" ref="D170:D178" si="175">IF(ISNUMBER(C161),C161,"")</f>
        <v/>
      </c>
      <c r="E170" s="184" t="str">
        <f t="shared" ref="E170:E178" si="176">IF(ISNUMBER(F161),F161,"")</f>
        <v/>
      </c>
      <c r="F170" s="195" t="str">
        <f t="shared" ref="F170:F178" si="177">IF(ISNUMBER(E161),E161,"")</f>
        <v/>
      </c>
      <c r="G170" s="184" t="str">
        <f t="shared" ref="G170:G178" si="178">IF(ISNUMBER(H161),H161,"")</f>
        <v/>
      </c>
      <c r="H170" s="195" t="str">
        <f t="shared" ref="H170:H178" si="179">IF(ISNUMBER(G161),G161,"")</f>
        <v/>
      </c>
      <c r="I170" s="184" t="str">
        <f t="shared" ref="I170:I178" si="180">IF(ISNUMBER(J161),J161,"")</f>
        <v/>
      </c>
      <c r="J170" s="195" t="str">
        <f t="shared" ref="J170:J178" si="181">IF(ISNUMBER(I161),I161,"")</f>
        <v/>
      </c>
      <c r="K170" s="184" t="str">
        <f t="shared" ref="K170:K178" si="182">IF(ISNUMBER(L161),L161,"")</f>
        <v/>
      </c>
      <c r="L170" s="195" t="str">
        <f t="shared" ref="L170:L178" si="183">IF(ISNUMBER(K161),K161,"")</f>
        <v/>
      </c>
      <c r="T170" s="339" t="str">
        <f t="array" ref="T170">IFERROR(SMALL(IF(Fixture!$F$7:$F$1141=chosenGroup,ROW(Fixture!$A$7:$A$1141),FALSE),ROW(A167)),"")</f>
        <v/>
      </c>
      <c r="V170" s="195" t="str">
        <f t="shared" si="158"/>
        <v/>
      </c>
      <c r="W170" s="185" t="str">
        <f t="shared" si="159"/>
        <v/>
      </c>
      <c r="X170" s="185" t="str">
        <f t="shared" si="155"/>
        <v/>
      </c>
      <c r="Y170" s="185" t="str">
        <f t="shared" si="156"/>
        <v/>
      </c>
      <c r="Z170" s="184" t="str">
        <f t="shared" si="157"/>
        <v/>
      </c>
      <c r="AB170" s="186" t="str">
        <f t="shared" si="141"/>
        <v/>
      </c>
      <c r="AC170" s="187" t="str">
        <f t="shared" si="142"/>
        <v/>
      </c>
      <c r="AD170" s="187" t="str">
        <f t="shared" si="170"/>
        <v/>
      </c>
      <c r="AE170" s="187" t="str">
        <f t="shared" si="137"/>
        <v/>
      </c>
      <c r="AF170" s="187" t="str">
        <f t="shared" si="138"/>
        <v/>
      </c>
      <c r="AG170" s="187" t="str">
        <f t="array" ref="AG170">IFERROR(INDEX($Y$4:$Y$1090, MATCH(AC170&amp;AE170&amp;AF170,$V$4:$V$1090&amp;$W$4:$W$1090&amp;$X$4:$X$1090,0),1),"")</f>
        <v/>
      </c>
      <c r="AH170" s="188" t="str">
        <f t="array" ref="AH170">IFERROR(INDEX($Z$4:$Z$1090, MATCH(AC170&amp;AE170&amp;AF170,$V$4:$V$1090&amp;$W$4:$W$1090&amp;$X$4:$X$1090,0),1),"")</f>
        <v/>
      </c>
      <c r="AJ170" s="186" t="str">
        <f t="shared" si="143"/>
        <v/>
      </c>
      <c r="AK170" s="187" t="str">
        <f t="array" ref="AK170">IFERROR(INDEX($AC$4:$AC$1137,SMALL($AB$4:$AB$1137,AJ170),1),"")</f>
        <v/>
      </c>
      <c r="AL170" s="187" t="str">
        <f t="array" ref="AL170">IFERROR(INDEX($AF$4:$AF$1137,SMALL($AB$4:$AB$1137,AJ170),1),"")</f>
        <v/>
      </c>
      <c r="AM170" s="187" t="str">
        <f t="array" ref="AM170">IFERROR(INDEX($AW$4:$AW$83,MATCH(AL170&amp;INDEX($AG$4:$AG$1137,SMALL($AB$4:$AB$1137,AJ170),1),$AU$4:$AU$83&amp;$AV$4:$AV$83,0),1),"")</f>
        <v/>
      </c>
      <c r="AN170" s="187" t="str">
        <f t="array" ref="AN170">IFERROR(INDEX($AW$4:$AW$83,MATCH(AL170&amp;INDEX($AH$4:$AH$1137,SMALL($AB$4:$AB$1137,AJ170),1),$AU$4:$AU$83&amp;$AV$4:$AV$83,0),1),"")</f>
        <v/>
      </c>
      <c r="AO170" s="187" t="str">
        <f>IF(AND(ISNUMBER(Fixture!H173),ISNUMBER(Fixture!J173)),"YES","")</f>
        <v/>
      </c>
      <c r="AP170" s="187" t="str">
        <f>IF(AO170="YES",IF(Fixture!H173&gt;Fixture!J173,HWin,IF(Fixture!H173=Fixture!J173,IF(Fixture!H173&gt;0,HDrawScore,HDraw),HLose)),"")</f>
        <v/>
      </c>
      <c r="AQ170" s="188" t="str">
        <f>IF(AO170="YES",IF(Fixture!H173&lt;Fixture!J173,AWin,IF(Fixture!H173=Fixture!J173,IF(Fixture!H173&gt;0,ADrawScore,ADraw),ALose)),"")</f>
        <v/>
      </c>
      <c r="AR170" s="187" t="str">
        <f>IF(AO170="YES",IF(Fixture!H173&gt;Fixture!J173,"W",IF(Fixture!H173=Fixture!J173,IF(Fixture!H173&gt;0,"D","D"),"L")),"")</f>
        <v/>
      </c>
      <c r="AS170" s="187" t="str">
        <f>IF(AO170="YES",IF(Fixture!H173&lt;Fixture!J173,"W",IF(Fixture!H173=Fixture!J173,IF(Fixture!H173&gt;0,"D","D"),"L")),"")</f>
        <v/>
      </c>
    </row>
    <row r="171" spans="2:45" x14ac:dyDescent="0.25">
      <c r="B171" s="187" t="str">
        <f t="shared" ref="B171:B178" si="184">IF(ISNUMBER(B162),B170+1,"")</f>
        <v/>
      </c>
      <c r="C171" s="184" t="str">
        <f t="shared" si="174"/>
        <v/>
      </c>
      <c r="D171" s="195" t="str">
        <f t="shared" si="175"/>
        <v/>
      </c>
      <c r="E171" s="184" t="str">
        <f t="shared" si="176"/>
        <v/>
      </c>
      <c r="F171" s="195" t="str">
        <f t="shared" si="177"/>
        <v/>
      </c>
      <c r="G171" s="184" t="str">
        <f t="shared" si="178"/>
        <v/>
      </c>
      <c r="H171" s="195" t="str">
        <f t="shared" si="179"/>
        <v/>
      </c>
      <c r="I171" s="184" t="str">
        <f t="shared" si="180"/>
        <v/>
      </c>
      <c r="J171" s="195" t="str">
        <f t="shared" si="181"/>
        <v/>
      </c>
      <c r="K171" s="184" t="str">
        <f t="shared" si="182"/>
        <v/>
      </c>
      <c r="L171" s="195" t="str">
        <f t="shared" si="183"/>
        <v/>
      </c>
      <c r="T171" s="339" t="str">
        <f t="array" ref="T171">IFERROR(SMALL(IF(Fixture!$F$7:$F$1141=chosenGroup,ROW(Fixture!$A$7:$A$1141),FALSE),ROW(A168)),"")</f>
        <v/>
      </c>
      <c r="V171" s="195" t="str">
        <f t="shared" si="158"/>
        <v/>
      </c>
      <c r="W171" s="185" t="str">
        <f t="shared" si="159"/>
        <v/>
      </c>
      <c r="X171" s="185" t="str">
        <f t="shared" si="155"/>
        <v/>
      </c>
      <c r="Y171" s="185" t="str">
        <f t="shared" si="156"/>
        <v/>
      </c>
      <c r="Z171" s="184" t="str">
        <f t="shared" si="157"/>
        <v/>
      </c>
      <c r="AB171" s="186" t="str">
        <f t="shared" si="141"/>
        <v/>
      </c>
      <c r="AC171" s="187" t="str">
        <f t="shared" si="142"/>
        <v/>
      </c>
      <c r="AD171" s="187" t="str">
        <f t="shared" si="170"/>
        <v/>
      </c>
      <c r="AE171" s="187" t="str">
        <f t="shared" si="137"/>
        <v/>
      </c>
      <c r="AF171" s="187" t="str">
        <f t="shared" si="138"/>
        <v/>
      </c>
      <c r="AG171" s="187" t="str">
        <f t="array" ref="AG171">IFERROR(INDEX($Y$4:$Y$1090, MATCH(AC171&amp;AE171&amp;AF171,$V$4:$V$1090&amp;$W$4:$W$1090&amp;$X$4:$X$1090,0),1),"")</f>
        <v/>
      </c>
      <c r="AH171" s="188" t="str">
        <f t="array" ref="AH171">IFERROR(INDEX($Z$4:$Z$1090, MATCH(AC171&amp;AE171&amp;AF171,$V$4:$V$1090&amp;$W$4:$W$1090&amp;$X$4:$X$1090,0),1),"")</f>
        <v/>
      </c>
      <c r="AJ171" s="186" t="str">
        <f t="shared" si="143"/>
        <v/>
      </c>
      <c r="AK171" s="187" t="str">
        <f t="array" ref="AK171">IFERROR(INDEX($AC$4:$AC$1137,SMALL($AB$4:$AB$1137,AJ171),1),"")</f>
        <v/>
      </c>
      <c r="AL171" s="187" t="str">
        <f t="array" ref="AL171">IFERROR(INDEX($AF$4:$AF$1137,SMALL($AB$4:$AB$1137,AJ171),1),"")</f>
        <v/>
      </c>
      <c r="AM171" s="187" t="str">
        <f t="array" ref="AM171">IFERROR(INDEX($AW$4:$AW$83,MATCH(AL171&amp;INDEX($AG$4:$AG$1137,SMALL($AB$4:$AB$1137,AJ171),1),$AU$4:$AU$83&amp;$AV$4:$AV$83,0),1),"")</f>
        <v/>
      </c>
      <c r="AN171" s="187" t="str">
        <f t="array" ref="AN171">IFERROR(INDEX($AW$4:$AW$83,MATCH(AL171&amp;INDEX($AH$4:$AH$1137,SMALL($AB$4:$AB$1137,AJ171),1),$AU$4:$AU$83&amp;$AV$4:$AV$83,0),1),"")</f>
        <v/>
      </c>
      <c r="AO171" s="187" t="str">
        <f>IF(AND(ISNUMBER(Fixture!H174),ISNUMBER(Fixture!J174)),"YES","")</f>
        <v/>
      </c>
      <c r="AP171" s="187" t="str">
        <f>IF(AO171="YES",IF(Fixture!H174&gt;Fixture!J174,HWin,IF(Fixture!H174=Fixture!J174,IF(Fixture!H174&gt;0,HDrawScore,HDraw),HLose)),"")</f>
        <v/>
      </c>
      <c r="AQ171" s="188" t="str">
        <f>IF(AO171="YES",IF(Fixture!H174&lt;Fixture!J174,AWin,IF(Fixture!H174=Fixture!J174,IF(Fixture!H174&gt;0,ADrawScore,ADraw),ALose)),"")</f>
        <v/>
      </c>
      <c r="AR171" s="187" t="str">
        <f>IF(AO171="YES",IF(Fixture!H174&gt;Fixture!J174,"W",IF(Fixture!H174=Fixture!J174,IF(Fixture!H174&gt;0,"D","D"),"L")),"")</f>
        <v/>
      </c>
      <c r="AS171" s="187" t="str">
        <f>IF(AO171="YES",IF(Fixture!H174&lt;Fixture!J174,"W",IF(Fixture!H174=Fixture!J174,IF(Fixture!H174&gt;0,"D","D"),"L")),"")</f>
        <v/>
      </c>
    </row>
    <row r="172" spans="2:45" x14ac:dyDescent="0.25">
      <c r="B172" s="187" t="str">
        <f t="shared" si="184"/>
        <v/>
      </c>
      <c r="C172" s="184" t="str">
        <f t="shared" si="174"/>
        <v/>
      </c>
      <c r="D172" s="195" t="str">
        <f t="shared" si="175"/>
        <v/>
      </c>
      <c r="E172" s="184" t="str">
        <f t="shared" si="176"/>
        <v/>
      </c>
      <c r="F172" s="195" t="str">
        <f t="shared" si="177"/>
        <v/>
      </c>
      <c r="G172" s="184" t="str">
        <f t="shared" si="178"/>
        <v/>
      </c>
      <c r="H172" s="195" t="str">
        <f t="shared" si="179"/>
        <v/>
      </c>
      <c r="I172" s="184" t="str">
        <f t="shared" si="180"/>
        <v/>
      </c>
      <c r="J172" s="195" t="str">
        <f t="shared" si="181"/>
        <v/>
      </c>
      <c r="K172" s="184" t="str">
        <f t="shared" si="182"/>
        <v/>
      </c>
      <c r="L172" s="195" t="str">
        <f t="shared" si="183"/>
        <v/>
      </c>
      <c r="T172" s="339" t="str">
        <f t="array" ref="T172">IFERROR(SMALL(IF(Fixture!$F$7:$F$1141=chosenGroup,ROW(Fixture!$A$7:$A$1141),FALSE),ROW(A169)),"")</f>
        <v/>
      </c>
      <c r="V172" s="195" t="str">
        <f t="shared" si="158"/>
        <v/>
      </c>
      <c r="W172" s="185" t="str">
        <f t="shared" si="159"/>
        <v/>
      </c>
      <c r="X172" s="185" t="str">
        <f t="shared" ref="X172:X203" si="185">IF(AND(ISNUMBER(V172),Y172&lt;=$Q$5,Z172&lt;=$Q$5),$B$34,"")</f>
        <v/>
      </c>
      <c r="Y172" s="185" t="str">
        <f t="shared" ref="Y172:Y203" si="186">IF(ISNUMBER(V172),INDEX($C$37:$L$63,MATCH(V172,$B$37:$B$63,0),MATCH("G"&amp;W172&amp;"-T1",$C$36:$L$36,0)),"")</f>
        <v/>
      </c>
      <c r="Z172" s="184" t="str">
        <f t="shared" ref="Z172:Z203" si="187">IF(ISNUMBER(V172),INDEX($C$37:$L$63,MATCH(V172,$B$37:$B$63,0),MATCH("G"&amp;W172&amp;"-T2",$C$36:$L$36,0)),"")</f>
        <v/>
      </c>
      <c r="AB172" s="186" t="str">
        <f t="shared" si="141"/>
        <v/>
      </c>
      <c r="AC172" s="187" t="str">
        <f t="shared" si="142"/>
        <v/>
      </c>
      <c r="AD172" s="187" t="str">
        <f t="shared" si="170"/>
        <v/>
      </c>
      <c r="AE172" s="187" t="str">
        <f t="shared" si="137"/>
        <v/>
      </c>
      <c r="AF172" s="187" t="str">
        <f t="shared" si="138"/>
        <v/>
      </c>
      <c r="AG172" s="187" t="str">
        <f t="array" ref="AG172">IFERROR(INDEX($Y$4:$Y$1090, MATCH(AC172&amp;AE172&amp;AF172,$V$4:$V$1090&amp;$W$4:$W$1090&amp;$X$4:$X$1090,0),1),"")</f>
        <v/>
      </c>
      <c r="AH172" s="188" t="str">
        <f t="array" ref="AH172">IFERROR(INDEX($Z$4:$Z$1090, MATCH(AC172&amp;AE172&amp;AF172,$V$4:$V$1090&amp;$W$4:$W$1090&amp;$X$4:$X$1090,0),1),"")</f>
        <v/>
      </c>
      <c r="AJ172" s="186" t="str">
        <f t="shared" si="143"/>
        <v/>
      </c>
      <c r="AK172" s="187" t="str">
        <f t="array" ref="AK172">IFERROR(INDEX($AC$4:$AC$1137,SMALL($AB$4:$AB$1137,AJ172),1),"")</f>
        <v/>
      </c>
      <c r="AL172" s="187" t="str">
        <f t="array" ref="AL172">IFERROR(INDEX($AF$4:$AF$1137,SMALL($AB$4:$AB$1137,AJ172),1),"")</f>
        <v/>
      </c>
      <c r="AM172" s="187" t="str">
        <f t="array" ref="AM172">IFERROR(INDEX($AW$4:$AW$83,MATCH(AL172&amp;INDEX($AG$4:$AG$1137,SMALL($AB$4:$AB$1137,AJ172),1),$AU$4:$AU$83&amp;$AV$4:$AV$83,0),1),"")</f>
        <v/>
      </c>
      <c r="AN172" s="187" t="str">
        <f t="array" ref="AN172">IFERROR(INDEX($AW$4:$AW$83,MATCH(AL172&amp;INDEX($AH$4:$AH$1137,SMALL($AB$4:$AB$1137,AJ172),1),$AU$4:$AU$83&amp;$AV$4:$AV$83,0),1),"")</f>
        <v/>
      </c>
      <c r="AO172" s="187" t="str">
        <f>IF(AND(ISNUMBER(Fixture!H175),ISNUMBER(Fixture!J175)),"YES","")</f>
        <v/>
      </c>
      <c r="AP172" s="187" t="str">
        <f>IF(AO172="YES",IF(Fixture!H175&gt;Fixture!J175,HWin,IF(Fixture!H175=Fixture!J175,IF(Fixture!H175&gt;0,HDrawScore,HDraw),HLose)),"")</f>
        <v/>
      </c>
      <c r="AQ172" s="188" t="str">
        <f>IF(AO172="YES",IF(Fixture!H175&lt;Fixture!J175,AWin,IF(Fixture!H175=Fixture!J175,IF(Fixture!H175&gt;0,ADrawScore,ADraw),ALose)),"")</f>
        <v/>
      </c>
      <c r="AR172" s="187" t="str">
        <f>IF(AO172="YES",IF(Fixture!H175&gt;Fixture!J175,"W",IF(Fixture!H175=Fixture!J175,IF(Fixture!H175&gt;0,"D","D"),"L")),"")</f>
        <v/>
      </c>
      <c r="AS172" s="187" t="str">
        <f>IF(AO172="YES",IF(Fixture!H175&lt;Fixture!J175,"W",IF(Fixture!H175=Fixture!J175,IF(Fixture!H175&gt;0,"D","D"),"L")),"")</f>
        <v/>
      </c>
    </row>
    <row r="173" spans="2:45" x14ac:dyDescent="0.25">
      <c r="B173" s="187" t="str">
        <f t="shared" si="184"/>
        <v/>
      </c>
      <c r="C173" s="184" t="str">
        <f t="shared" si="174"/>
        <v/>
      </c>
      <c r="D173" s="195" t="str">
        <f t="shared" si="175"/>
        <v/>
      </c>
      <c r="E173" s="184" t="str">
        <f t="shared" si="176"/>
        <v/>
      </c>
      <c r="F173" s="195" t="str">
        <f t="shared" si="177"/>
        <v/>
      </c>
      <c r="G173" s="184" t="str">
        <f t="shared" si="178"/>
        <v/>
      </c>
      <c r="H173" s="195" t="str">
        <f t="shared" si="179"/>
        <v/>
      </c>
      <c r="I173" s="184" t="str">
        <f t="shared" si="180"/>
        <v/>
      </c>
      <c r="J173" s="195" t="str">
        <f t="shared" si="181"/>
        <v/>
      </c>
      <c r="K173" s="184" t="str">
        <f t="shared" si="182"/>
        <v/>
      </c>
      <c r="L173" s="195" t="str">
        <f t="shared" si="183"/>
        <v/>
      </c>
      <c r="T173" s="339" t="str">
        <f t="array" ref="T173">IFERROR(SMALL(IF(Fixture!$F$7:$F$1141=chosenGroup,ROW(Fixture!$A$7:$A$1141),FALSE),ROW(A170)),"")</f>
        <v/>
      </c>
      <c r="V173" s="195" t="str">
        <f t="shared" ref="V173:V204" si="188">IFERROR(IF(W172+1&lt;=O$5,V172,IF(V172+1&lt;=P$5,V172+1,"")),"")</f>
        <v/>
      </c>
      <c r="W173" s="185" t="str">
        <f t="shared" ref="W173:W204" si="189">IF(ISNUMBER(V173),IF(W172+1&lt;=O$5,W172+1,1),"")</f>
        <v/>
      </c>
      <c r="X173" s="185" t="str">
        <f t="shared" si="185"/>
        <v/>
      </c>
      <c r="Y173" s="185" t="str">
        <f t="shared" si="186"/>
        <v/>
      </c>
      <c r="Z173" s="184" t="str">
        <f t="shared" si="187"/>
        <v/>
      </c>
      <c r="AB173" s="186" t="str">
        <f t="shared" si="141"/>
        <v/>
      </c>
      <c r="AC173" s="187" t="str">
        <f t="shared" si="142"/>
        <v/>
      </c>
      <c r="AD173" s="187" t="str">
        <f t="shared" si="170"/>
        <v/>
      </c>
      <c r="AE173" s="187" t="str">
        <f t="shared" si="137"/>
        <v/>
      </c>
      <c r="AF173" s="187" t="str">
        <f t="shared" si="138"/>
        <v/>
      </c>
      <c r="AG173" s="187" t="str">
        <f t="array" ref="AG173">IFERROR(INDEX($Y$4:$Y$1090, MATCH(AC173&amp;AE173&amp;AF173,$V$4:$V$1090&amp;$W$4:$W$1090&amp;$X$4:$X$1090,0),1),"")</f>
        <v/>
      </c>
      <c r="AH173" s="188" t="str">
        <f t="array" ref="AH173">IFERROR(INDEX($Z$4:$Z$1090, MATCH(AC173&amp;AE173&amp;AF173,$V$4:$V$1090&amp;$W$4:$W$1090&amp;$X$4:$X$1090,0),1),"")</f>
        <v/>
      </c>
      <c r="AJ173" s="186" t="str">
        <f t="shared" si="143"/>
        <v/>
      </c>
      <c r="AK173" s="187" t="str">
        <f t="array" ref="AK173">IFERROR(INDEX($AC$4:$AC$1137,SMALL($AB$4:$AB$1137,AJ173),1),"")</f>
        <v/>
      </c>
      <c r="AL173" s="187" t="str">
        <f t="array" ref="AL173">IFERROR(INDEX($AF$4:$AF$1137,SMALL($AB$4:$AB$1137,AJ173),1),"")</f>
        <v/>
      </c>
      <c r="AM173" s="187" t="str">
        <f t="array" ref="AM173">IFERROR(INDEX($AW$4:$AW$83,MATCH(AL173&amp;INDEX($AG$4:$AG$1137,SMALL($AB$4:$AB$1137,AJ173),1),$AU$4:$AU$83&amp;$AV$4:$AV$83,0),1),"")</f>
        <v/>
      </c>
      <c r="AN173" s="187" t="str">
        <f t="array" ref="AN173">IFERROR(INDEX($AW$4:$AW$83,MATCH(AL173&amp;INDEX($AH$4:$AH$1137,SMALL($AB$4:$AB$1137,AJ173),1),$AU$4:$AU$83&amp;$AV$4:$AV$83,0),1),"")</f>
        <v/>
      </c>
      <c r="AO173" s="187" t="str">
        <f>IF(AND(ISNUMBER(Fixture!H176),ISNUMBER(Fixture!J176)),"YES","")</f>
        <v/>
      </c>
      <c r="AP173" s="187" t="str">
        <f>IF(AO173="YES",IF(Fixture!H176&gt;Fixture!J176,HWin,IF(Fixture!H176=Fixture!J176,IF(Fixture!H176&gt;0,HDrawScore,HDraw),HLose)),"")</f>
        <v/>
      </c>
      <c r="AQ173" s="188" t="str">
        <f>IF(AO173="YES",IF(Fixture!H176&lt;Fixture!J176,AWin,IF(Fixture!H176=Fixture!J176,IF(Fixture!H176&gt;0,ADrawScore,ADraw),ALose)),"")</f>
        <v/>
      </c>
      <c r="AR173" s="187" t="str">
        <f>IF(AO173="YES",IF(Fixture!H176&gt;Fixture!J176,"W",IF(Fixture!H176=Fixture!J176,IF(Fixture!H176&gt;0,"D","D"),"L")),"")</f>
        <v/>
      </c>
      <c r="AS173" s="187" t="str">
        <f>IF(AO173="YES",IF(Fixture!H176&lt;Fixture!J176,"W",IF(Fixture!H176=Fixture!J176,IF(Fixture!H176&gt;0,"D","D"),"L")),"")</f>
        <v/>
      </c>
    </row>
    <row r="174" spans="2:45" x14ac:dyDescent="0.25">
      <c r="B174" s="187" t="str">
        <f t="shared" si="184"/>
        <v/>
      </c>
      <c r="C174" s="184" t="str">
        <f t="shared" si="174"/>
        <v/>
      </c>
      <c r="D174" s="195" t="str">
        <f t="shared" si="175"/>
        <v/>
      </c>
      <c r="E174" s="184" t="str">
        <f t="shared" si="176"/>
        <v/>
      </c>
      <c r="F174" s="195" t="str">
        <f t="shared" si="177"/>
        <v/>
      </c>
      <c r="G174" s="184" t="str">
        <f t="shared" si="178"/>
        <v/>
      </c>
      <c r="H174" s="195" t="str">
        <f t="shared" si="179"/>
        <v/>
      </c>
      <c r="I174" s="184" t="str">
        <f t="shared" si="180"/>
        <v/>
      </c>
      <c r="J174" s="195" t="str">
        <f t="shared" si="181"/>
        <v/>
      </c>
      <c r="K174" s="184" t="str">
        <f t="shared" si="182"/>
        <v/>
      </c>
      <c r="L174" s="195" t="str">
        <f t="shared" si="183"/>
        <v/>
      </c>
      <c r="T174" s="339" t="str">
        <f t="array" ref="T174">IFERROR(SMALL(IF(Fixture!$F$7:$F$1141=chosenGroup,ROW(Fixture!$A$7:$A$1141),FALSE),ROW(A171)),"")</f>
        <v/>
      </c>
      <c r="V174" s="195" t="str">
        <f t="shared" si="188"/>
        <v/>
      </c>
      <c r="W174" s="185" t="str">
        <f t="shared" si="189"/>
        <v/>
      </c>
      <c r="X174" s="185" t="str">
        <f t="shared" si="185"/>
        <v/>
      </c>
      <c r="Y174" s="185" t="str">
        <f t="shared" si="186"/>
        <v/>
      </c>
      <c r="Z174" s="184" t="str">
        <f t="shared" si="187"/>
        <v/>
      </c>
      <c r="AB174" s="186" t="str">
        <f t="shared" si="141"/>
        <v/>
      </c>
      <c r="AC174" s="187" t="str">
        <f t="shared" si="142"/>
        <v/>
      </c>
      <c r="AD174" s="187" t="str">
        <f t="shared" si="170"/>
        <v/>
      </c>
      <c r="AE174" s="187" t="str">
        <f t="shared" si="137"/>
        <v/>
      </c>
      <c r="AF174" s="187" t="str">
        <f t="shared" si="138"/>
        <v/>
      </c>
      <c r="AG174" s="187" t="str">
        <f t="array" ref="AG174">IFERROR(INDEX($Y$4:$Y$1090, MATCH(AC174&amp;AE174&amp;AF174,$V$4:$V$1090&amp;$W$4:$W$1090&amp;$X$4:$X$1090,0),1),"")</f>
        <v/>
      </c>
      <c r="AH174" s="188" t="str">
        <f t="array" ref="AH174">IFERROR(INDEX($Z$4:$Z$1090, MATCH(AC174&amp;AE174&amp;AF174,$V$4:$V$1090&amp;$W$4:$W$1090&amp;$X$4:$X$1090,0),1),"")</f>
        <v/>
      </c>
      <c r="AJ174" s="186" t="str">
        <f t="shared" si="143"/>
        <v/>
      </c>
      <c r="AK174" s="187" t="str">
        <f t="array" ref="AK174">IFERROR(INDEX($AC$4:$AC$1137,SMALL($AB$4:$AB$1137,AJ174),1),"")</f>
        <v/>
      </c>
      <c r="AL174" s="187" t="str">
        <f t="array" ref="AL174">IFERROR(INDEX($AF$4:$AF$1137,SMALL($AB$4:$AB$1137,AJ174),1),"")</f>
        <v/>
      </c>
      <c r="AM174" s="187" t="str">
        <f t="array" ref="AM174">IFERROR(INDEX($AW$4:$AW$83,MATCH(AL174&amp;INDEX($AG$4:$AG$1137,SMALL($AB$4:$AB$1137,AJ174),1),$AU$4:$AU$83&amp;$AV$4:$AV$83,0),1),"")</f>
        <v/>
      </c>
      <c r="AN174" s="187" t="str">
        <f t="array" ref="AN174">IFERROR(INDEX($AW$4:$AW$83,MATCH(AL174&amp;INDEX($AH$4:$AH$1137,SMALL($AB$4:$AB$1137,AJ174),1),$AU$4:$AU$83&amp;$AV$4:$AV$83,0),1),"")</f>
        <v/>
      </c>
      <c r="AO174" s="187" t="str">
        <f>IF(AND(ISNUMBER(Fixture!H177),ISNUMBER(Fixture!J177)),"YES","")</f>
        <v/>
      </c>
      <c r="AP174" s="187" t="str">
        <f>IF(AO174="YES",IF(Fixture!H177&gt;Fixture!J177,HWin,IF(Fixture!H177=Fixture!J177,IF(Fixture!H177&gt;0,HDrawScore,HDraw),HLose)),"")</f>
        <v/>
      </c>
      <c r="AQ174" s="188" t="str">
        <f>IF(AO174="YES",IF(Fixture!H177&lt;Fixture!J177,AWin,IF(Fixture!H177=Fixture!J177,IF(Fixture!H177&gt;0,ADrawScore,ADraw),ALose)),"")</f>
        <v/>
      </c>
      <c r="AR174" s="187" t="str">
        <f>IF(AO174="YES",IF(Fixture!H177&gt;Fixture!J177,"W",IF(Fixture!H177=Fixture!J177,IF(Fixture!H177&gt;0,"D","D"),"L")),"")</f>
        <v/>
      </c>
      <c r="AS174" s="187" t="str">
        <f>IF(AO174="YES",IF(Fixture!H177&lt;Fixture!J177,"W",IF(Fixture!H177=Fixture!J177,IF(Fixture!H177&gt;0,"D","D"),"L")),"")</f>
        <v/>
      </c>
    </row>
    <row r="175" spans="2:45" x14ac:dyDescent="0.25">
      <c r="B175" s="187" t="str">
        <f t="shared" si="184"/>
        <v/>
      </c>
      <c r="C175" s="184" t="str">
        <f t="shared" si="174"/>
        <v/>
      </c>
      <c r="D175" s="195" t="str">
        <f t="shared" si="175"/>
        <v/>
      </c>
      <c r="E175" s="184" t="str">
        <f t="shared" si="176"/>
        <v/>
      </c>
      <c r="F175" s="195" t="str">
        <f t="shared" si="177"/>
        <v/>
      </c>
      <c r="G175" s="184" t="str">
        <f t="shared" si="178"/>
        <v/>
      </c>
      <c r="H175" s="195" t="str">
        <f t="shared" si="179"/>
        <v/>
      </c>
      <c r="I175" s="184" t="str">
        <f t="shared" si="180"/>
        <v/>
      </c>
      <c r="J175" s="195" t="str">
        <f t="shared" si="181"/>
        <v/>
      </c>
      <c r="K175" s="184" t="str">
        <f t="shared" si="182"/>
        <v/>
      </c>
      <c r="L175" s="195" t="str">
        <f t="shared" si="183"/>
        <v/>
      </c>
      <c r="T175" s="339" t="str">
        <f t="array" ref="T175">IFERROR(SMALL(IF(Fixture!$F$7:$F$1141=chosenGroup,ROW(Fixture!$A$7:$A$1141),FALSE),ROW(A172)),"")</f>
        <v/>
      </c>
      <c r="V175" s="195" t="str">
        <f t="shared" si="188"/>
        <v/>
      </c>
      <c r="W175" s="185" t="str">
        <f t="shared" si="189"/>
        <v/>
      </c>
      <c r="X175" s="185" t="str">
        <f t="shared" si="185"/>
        <v/>
      </c>
      <c r="Y175" s="185" t="str">
        <f t="shared" si="186"/>
        <v/>
      </c>
      <c r="Z175" s="184" t="str">
        <f t="shared" si="187"/>
        <v/>
      </c>
      <c r="AB175" s="186" t="str">
        <f t="shared" si="141"/>
        <v/>
      </c>
      <c r="AC175" s="187" t="str">
        <f t="shared" si="142"/>
        <v/>
      </c>
      <c r="AD175" s="187" t="str">
        <f t="shared" si="170"/>
        <v/>
      </c>
      <c r="AE175" s="187" t="str">
        <f t="shared" si="137"/>
        <v/>
      </c>
      <c r="AF175" s="187" t="str">
        <f t="shared" si="138"/>
        <v/>
      </c>
      <c r="AG175" s="187" t="str">
        <f t="array" ref="AG175">IFERROR(INDEX($Y$4:$Y$1090, MATCH(AC175&amp;AE175&amp;AF175,$V$4:$V$1090&amp;$W$4:$W$1090&amp;$X$4:$X$1090,0),1),"")</f>
        <v/>
      </c>
      <c r="AH175" s="188" t="str">
        <f t="array" ref="AH175">IFERROR(INDEX($Z$4:$Z$1090, MATCH(AC175&amp;AE175&amp;AF175,$V$4:$V$1090&amp;$W$4:$W$1090&amp;$X$4:$X$1090,0),1),"")</f>
        <v/>
      </c>
      <c r="AJ175" s="186" t="str">
        <f t="shared" si="143"/>
        <v/>
      </c>
      <c r="AK175" s="187" t="str">
        <f t="array" ref="AK175">IFERROR(INDEX($AC$4:$AC$1137,SMALL($AB$4:$AB$1137,AJ175),1),"")</f>
        <v/>
      </c>
      <c r="AL175" s="187" t="str">
        <f t="array" ref="AL175">IFERROR(INDEX($AF$4:$AF$1137,SMALL($AB$4:$AB$1137,AJ175),1),"")</f>
        <v/>
      </c>
      <c r="AM175" s="187" t="str">
        <f t="array" ref="AM175">IFERROR(INDEX($AW$4:$AW$83,MATCH(AL175&amp;INDEX($AG$4:$AG$1137,SMALL($AB$4:$AB$1137,AJ175),1),$AU$4:$AU$83&amp;$AV$4:$AV$83,0),1),"")</f>
        <v/>
      </c>
      <c r="AN175" s="187" t="str">
        <f t="array" ref="AN175">IFERROR(INDEX($AW$4:$AW$83,MATCH(AL175&amp;INDEX($AH$4:$AH$1137,SMALL($AB$4:$AB$1137,AJ175),1),$AU$4:$AU$83&amp;$AV$4:$AV$83,0),1),"")</f>
        <v/>
      </c>
      <c r="AO175" s="187" t="str">
        <f>IF(AND(ISNUMBER(Fixture!H178),ISNUMBER(Fixture!J178)),"YES","")</f>
        <v/>
      </c>
      <c r="AP175" s="187" t="str">
        <f>IF(AO175="YES",IF(Fixture!H178&gt;Fixture!J178,HWin,IF(Fixture!H178=Fixture!J178,IF(Fixture!H178&gt;0,HDrawScore,HDraw),HLose)),"")</f>
        <v/>
      </c>
      <c r="AQ175" s="188" t="str">
        <f>IF(AO175="YES",IF(Fixture!H178&lt;Fixture!J178,AWin,IF(Fixture!H178=Fixture!J178,IF(Fixture!H178&gt;0,ADrawScore,ADraw),ALose)),"")</f>
        <v/>
      </c>
      <c r="AR175" s="187" t="str">
        <f>IF(AO175="YES",IF(Fixture!H178&gt;Fixture!J178,"W",IF(Fixture!H178=Fixture!J178,IF(Fixture!H178&gt;0,"D","D"),"L")),"")</f>
        <v/>
      </c>
      <c r="AS175" s="187" t="str">
        <f>IF(AO175="YES",IF(Fixture!H178&lt;Fixture!J178,"W",IF(Fixture!H178=Fixture!J178,IF(Fixture!H178&gt;0,"D","D"),"L")),"")</f>
        <v/>
      </c>
    </row>
    <row r="176" spans="2:45" x14ac:dyDescent="0.25">
      <c r="B176" s="187" t="str">
        <f t="shared" si="184"/>
        <v/>
      </c>
      <c r="C176" s="184" t="str">
        <f t="shared" si="174"/>
        <v/>
      </c>
      <c r="D176" s="195" t="str">
        <f t="shared" si="175"/>
        <v/>
      </c>
      <c r="E176" s="184" t="str">
        <f t="shared" si="176"/>
        <v/>
      </c>
      <c r="F176" s="195" t="str">
        <f t="shared" si="177"/>
        <v/>
      </c>
      <c r="G176" s="184" t="str">
        <f t="shared" si="178"/>
        <v/>
      </c>
      <c r="H176" s="195" t="str">
        <f t="shared" si="179"/>
        <v/>
      </c>
      <c r="I176" s="184" t="str">
        <f t="shared" si="180"/>
        <v/>
      </c>
      <c r="J176" s="195" t="str">
        <f t="shared" si="181"/>
        <v/>
      </c>
      <c r="K176" s="184" t="str">
        <f t="shared" si="182"/>
        <v/>
      </c>
      <c r="L176" s="195" t="str">
        <f t="shared" si="183"/>
        <v/>
      </c>
      <c r="T176" s="339" t="str">
        <f t="array" ref="T176">IFERROR(SMALL(IF(Fixture!$F$7:$F$1141=chosenGroup,ROW(Fixture!$A$7:$A$1141),FALSE),ROW(A173)),"")</f>
        <v/>
      </c>
      <c r="V176" s="195" t="str">
        <f t="shared" si="188"/>
        <v/>
      </c>
      <c r="W176" s="185" t="str">
        <f t="shared" si="189"/>
        <v/>
      </c>
      <c r="X176" s="185" t="str">
        <f t="shared" si="185"/>
        <v/>
      </c>
      <c r="Y176" s="185" t="str">
        <f t="shared" si="186"/>
        <v/>
      </c>
      <c r="Z176" s="184" t="str">
        <f t="shared" si="187"/>
        <v/>
      </c>
      <c r="AB176" s="186" t="str">
        <f t="shared" si="141"/>
        <v/>
      </c>
      <c r="AC176" s="187" t="str">
        <f t="shared" si="142"/>
        <v/>
      </c>
      <c r="AD176" s="187" t="str">
        <f t="shared" si="170"/>
        <v/>
      </c>
      <c r="AE176" s="187" t="str">
        <f t="shared" si="137"/>
        <v/>
      </c>
      <c r="AF176" s="187" t="str">
        <f t="shared" si="138"/>
        <v/>
      </c>
      <c r="AG176" s="187" t="str">
        <f t="array" ref="AG176">IFERROR(INDEX($Y$4:$Y$1090, MATCH(AC176&amp;AE176&amp;AF176,$V$4:$V$1090&amp;$W$4:$W$1090&amp;$X$4:$X$1090,0),1),"")</f>
        <v/>
      </c>
      <c r="AH176" s="188" t="str">
        <f t="array" ref="AH176">IFERROR(INDEX($Z$4:$Z$1090, MATCH(AC176&amp;AE176&amp;AF176,$V$4:$V$1090&amp;$W$4:$W$1090&amp;$X$4:$X$1090,0),1),"")</f>
        <v/>
      </c>
      <c r="AJ176" s="186" t="str">
        <f t="shared" si="143"/>
        <v/>
      </c>
      <c r="AK176" s="187" t="str">
        <f t="array" ref="AK176">IFERROR(INDEX($AC$4:$AC$1137,SMALL($AB$4:$AB$1137,AJ176),1),"")</f>
        <v/>
      </c>
      <c r="AL176" s="187" t="str">
        <f t="array" ref="AL176">IFERROR(INDEX($AF$4:$AF$1137,SMALL($AB$4:$AB$1137,AJ176),1),"")</f>
        <v/>
      </c>
      <c r="AM176" s="187" t="str">
        <f t="array" ref="AM176">IFERROR(INDEX($AW$4:$AW$83,MATCH(AL176&amp;INDEX($AG$4:$AG$1137,SMALL($AB$4:$AB$1137,AJ176),1),$AU$4:$AU$83&amp;$AV$4:$AV$83,0),1),"")</f>
        <v/>
      </c>
      <c r="AN176" s="187" t="str">
        <f t="array" ref="AN176">IFERROR(INDEX($AW$4:$AW$83,MATCH(AL176&amp;INDEX($AH$4:$AH$1137,SMALL($AB$4:$AB$1137,AJ176),1),$AU$4:$AU$83&amp;$AV$4:$AV$83,0),1),"")</f>
        <v/>
      </c>
      <c r="AO176" s="187" t="str">
        <f>IF(AND(ISNUMBER(Fixture!H179),ISNUMBER(Fixture!J179)),"YES","")</f>
        <v/>
      </c>
      <c r="AP176" s="187" t="str">
        <f>IF(AO176="YES",IF(Fixture!H179&gt;Fixture!J179,HWin,IF(Fixture!H179=Fixture!J179,IF(Fixture!H179&gt;0,HDrawScore,HDraw),HLose)),"")</f>
        <v/>
      </c>
      <c r="AQ176" s="188" t="str">
        <f>IF(AO176="YES",IF(Fixture!H179&lt;Fixture!J179,AWin,IF(Fixture!H179=Fixture!J179,IF(Fixture!H179&gt;0,ADrawScore,ADraw),ALose)),"")</f>
        <v/>
      </c>
      <c r="AR176" s="187" t="str">
        <f>IF(AO176="YES",IF(Fixture!H179&gt;Fixture!J179,"W",IF(Fixture!H179=Fixture!J179,IF(Fixture!H179&gt;0,"D","D"),"L")),"")</f>
        <v/>
      </c>
      <c r="AS176" s="187" t="str">
        <f>IF(AO176="YES",IF(Fixture!H179&lt;Fixture!J179,"W",IF(Fixture!H179=Fixture!J179,IF(Fixture!H179&gt;0,"D","D"),"L")),"")</f>
        <v/>
      </c>
    </row>
    <row r="177" spans="2:45" x14ac:dyDescent="0.25">
      <c r="B177" s="187" t="str">
        <f t="shared" si="184"/>
        <v/>
      </c>
      <c r="C177" s="184" t="str">
        <f t="shared" si="174"/>
        <v/>
      </c>
      <c r="D177" s="195" t="str">
        <f t="shared" si="175"/>
        <v/>
      </c>
      <c r="E177" s="184" t="str">
        <f t="shared" si="176"/>
        <v/>
      </c>
      <c r="F177" s="195" t="str">
        <f t="shared" si="177"/>
        <v/>
      </c>
      <c r="G177" s="184" t="str">
        <f t="shared" si="178"/>
        <v/>
      </c>
      <c r="H177" s="195" t="str">
        <f t="shared" si="179"/>
        <v/>
      </c>
      <c r="I177" s="184" t="str">
        <f t="shared" si="180"/>
        <v/>
      </c>
      <c r="J177" s="195" t="str">
        <f t="shared" si="181"/>
        <v/>
      </c>
      <c r="K177" s="184" t="str">
        <f t="shared" si="182"/>
        <v/>
      </c>
      <c r="L177" s="195" t="str">
        <f t="shared" si="183"/>
        <v/>
      </c>
      <c r="T177" s="339" t="str">
        <f t="array" ref="T177">IFERROR(SMALL(IF(Fixture!$F$7:$F$1141=chosenGroup,ROW(Fixture!$A$7:$A$1141),FALSE),ROW(A174)),"")</f>
        <v/>
      </c>
      <c r="V177" s="195" t="str">
        <f t="shared" si="188"/>
        <v/>
      </c>
      <c r="W177" s="185" t="str">
        <f t="shared" si="189"/>
        <v/>
      </c>
      <c r="X177" s="185" t="str">
        <f t="shared" si="185"/>
        <v/>
      </c>
      <c r="Y177" s="185" t="str">
        <f t="shared" si="186"/>
        <v/>
      </c>
      <c r="Z177" s="184" t="str">
        <f t="shared" si="187"/>
        <v/>
      </c>
      <c r="AB177" s="186" t="str">
        <f t="shared" si="141"/>
        <v/>
      </c>
      <c r="AC177" s="187" t="str">
        <f t="shared" si="142"/>
        <v/>
      </c>
      <c r="AD177" s="187" t="str">
        <f t="shared" si="170"/>
        <v/>
      </c>
      <c r="AE177" s="187" t="str">
        <f t="shared" si="137"/>
        <v/>
      </c>
      <c r="AF177" s="187" t="str">
        <f t="shared" si="138"/>
        <v/>
      </c>
      <c r="AG177" s="187" t="str">
        <f t="array" ref="AG177">IFERROR(INDEX($Y$4:$Y$1090, MATCH(AC177&amp;AE177&amp;AF177,$V$4:$V$1090&amp;$W$4:$W$1090&amp;$X$4:$X$1090,0),1),"")</f>
        <v/>
      </c>
      <c r="AH177" s="188" t="str">
        <f t="array" ref="AH177">IFERROR(INDEX($Z$4:$Z$1090, MATCH(AC177&amp;AE177&amp;AF177,$V$4:$V$1090&amp;$W$4:$W$1090&amp;$X$4:$X$1090,0),1),"")</f>
        <v/>
      </c>
      <c r="AJ177" s="186" t="str">
        <f t="shared" si="143"/>
        <v/>
      </c>
      <c r="AK177" s="187" t="str">
        <f t="array" ref="AK177">IFERROR(INDEX($AC$4:$AC$1137,SMALL($AB$4:$AB$1137,AJ177),1),"")</f>
        <v/>
      </c>
      <c r="AL177" s="187" t="str">
        <f t="array" ref="AL177">IFERROR(INDEX($AF$4:$AF$1137,SMALL($AB$4:$AB$1137,AJ177),1),"")</f>
        <v/>
      </c>
      <c r="AM177" s="187" t="str">
        <f t="array" ref="AM177">IFERROR(INDEX($AW$4:$AW$83,MATCH(AL177&amp;INDEX($AG$4:$AG$1137,SMALL($AB$4:$AB$1137,AJ177),1),$AU$4:$AU$83&amp;$AV$4:$AV$83,0),1),"")</f>
        <v/>
      </c>
      <c r="AN177" s="187" t="str">
        <f t="array" ref="AN177">IFERROR(INDEX($AW$4:$AW$83,MATCH(AL177&amp;INDEX($AH$4:$AH$1137,SMALL($AB$4:$AB$1137,AJ177),1),$AU$4:$AU$83&amp;$AV$4:$AV$83,0),1),"")</f>
        <v/>
      </c>
      <c r="AO177" s="187" t="str">
        <f>IF(AND(ISNUMBER(Fixture!H180),ISNUMBER(Fixture!J180)),"YES","")</f>
        <v/>
      </c>
      <c r="AP177" s="187" t="str">
        <f>IF(AO177="YES",IF(Fixture!H180&gt;Fixture!J180,HWin,IF(Fixture!H180=Fixture!J180,IF(Fixture!H180&gt;0,HDrawScore,HDraw),HLose)),"")</f>
        <v/>
      </c>
      <c r="AQ177" s="188" t="str">
        <f>IF(AO177="YES",IF(Fixture!H180&lt;Fixture!J180,AWin,IF(Fixture!H180=Fixture!J180,IF(Fixture!H180&gt;0,ADrawScore,ADraw),ALose)),"")</f>
        <v/>
      </c>
      <c r="AR177" s="187" t="str">
        <f>IF(AO177="YES",IF(Fixture!H180&gt;Fixture!J180,"W",IF(Fixture!H180=Fixture!J180,IF(Fixture!H180&gt;0,"D","D"),"L")),"")</f>
        <v/>
      </c>
      <c r="AS177" s="187" t="str">
        <f>IF(AO177="YES",IF(Fixture!H180&lt;Fixture!J180,"W",IF(Fixture!H180=Fixture!J180,IF(Fixture!H180&gt;0,"D","D"),"L")),"")</f>
        <v/>
      </c>
    </row>
    <row r="178" spans="2:45" x14ac:dyDescent="0.25">
      <c r="B178" s="187" t="str">
        <f t="shared" si="184"/>
        <v/>
      </c>
      <c r="C178" s="184" t="str">
        <f t="shared" si="174"/>
        <v/>
      </c>
      <c r="D178" s="195" t="str">
        <f t="shared" si="175"/>
        <v/>
      </c>
      <c r="E178" s="184" t="str">
        <f t="shared" si="176"/>
        <v/>
      </c>
      <c r="F178" s="195" t="str">
        <f t="shared" si="177"/>
        <v/>
      </c>
      <c r="G178" s="184" t="str">
        <f t="shared" si="178"/>
        <v/>
      </c>
      <c r="H178" s="195" t="str">
        <f t="shared" si="179"/>
        <v/>
      </c>
      <c r="I178" s="184" t="str">
        <f t="shared" si="180"/>
        <v/>
      </c>
      <c r="J178" s="195" t="str">
        <f t="shared" si="181"/>
        <v/>
      </c>
      <c r="K178" s="184" t="str">
        <f t="shared" si="182"/>
        <v/>
      </c>
      <c r="L178" s="195" t="str">
        <f t="shared" si="183"/>
        <v/>
      </c>
      <c r="T178" s="339" t="str">
        <f t="array" ref="T178">IFERROR(SMALL(IF(Fixture!$F$7:$F$1141=chosenGroup,ROW(Fixture!$A$7:$A$1141),FALSE),ROW(A175)),"")</f>
        <v/>
      </c>
      <c r="V178" s="195" t="str">
        <f t="shared" si="188"/>
        <v/>
      </c>
      <c r="W178" s="185" t="str">
        <f t="shared" si="189"/>
        <v/>
      </c>
      <c r="X178" s="185" t="str">
        <f t="shared" si="185"/>
        <v/>
      </c>
      <c r="Y178" s="185" t="str">
        <f t="shared" si="186"/>
        <v/>
      </c>
      <c r="Z178" s="184" t="str">
        <f t="shared" si="187"/>
        <v/>
      </c>
      <c r="AB178" s="186" t="str">
        <f t="shared" si="141"/>
        <v/>
      </c>
      <c r="AC178" s="187" t="str">
        <f t="shared" si="142"/>
        <v/>
      </c>
      <c r="AD178" s="187" t="str">
        <f t="shared" si="170"/>
        <v/>
      </c>
      <c r="AE178" s="187" t="str">
        <f t="shared" si="137"/>
        <v/>
      </c>
      <c r="AF178" s="187" t="str">
        <f t="shared" si="138"/>
        <v/>
      </c>
      <c r="AG178" s="187" t="str">
        <f t="array" ref="AG178">IFERROR(INDEX($Y$4:$Y$1090, MATCH(AC178&amp;AE178&amp;AF178,$V$4:$V$1090&amp;$W$4:$W$1090&amp;$X$4:$X$1090,0),1),"")</f>
        <v/>
      </c>
      <c r="AH178" s="188" t="str">
        <f t="array" ref="AH178">IFERROR(INDEX($Z$4:$Z$1090, MATCH(AC178&amp;AE178&amp;AF178,$V$4:$V$1090&amp;$W$4:$W$1090&amp;$X$4:$X$1090,0),1),"")</f>
        <v/>
      </c>
      <c r="AJ178" s="186" t="str">
        <f t="shared" si="143"/>
        <v/>
      </c>
      <c r="AK178" s="187" t="str">
        <f t="array" ref="AK178">IFERROR(INDEX($AC$4:$AC$1137,SMALL($AB$4:$AB$1137,AJ178),1),"")</f>
        <v/>
      </c>
      <c r="AL178" s="187" t="str">
        <f t="array" ref="AL178">IFERROR(INDEX($AF$4:$AF$1137,SMALL($AB$4:$AB$1137,AJ178),1),"")</f>
        <v/>
      </c>
      <c r="AM178" s="187" t="str">
        <f t="array" ref="AM178">IFERROR(INDEX($AW$4:$AW$83,MATCH(AL178&amp;INDEX($AG$4:$AG$1137,SMALL($AB$4:$AB$1137,AJ178),1),$AU$4:$AU$83&amp;$AV$4:$AV$83,0),1),"")</f>
        <v/>
      </c>
      <c r="AN178" s="187" t="str">
        <f t="array" ref="AN178">IFERROR(INDEX($AW$4:$AW$83,MATCH(AL178&amp;INDEX($AH$4:$AH$1137,SMALL($AB$4:$AB$1137,AJ178),1),$AU$4:$AU$83&amp;$AV$4:$AV$83,0),1),"")</f>
        <v/>
      </c>
      <c r="AO178" s="187" t="str">
        <f>IF(AND(ISNUMBER(Fixture!H181),ISNUMBER(Fixture!J181)),"YES","")</f>
        <v/>
      </c>
      <c r="AP178" s="187" t="str">
        <f>IF(AO178="YES",IF(Fixture!H181&gt;Fixture!J181,HWin,IF(Fixture!H181=Fixture!J181,IF(Fixture!H181&gt;0,HDrawScore,HDraw),HLose)),"")</f>
        <v/>
      </c>
      <c r="AQ178" s="188" t="str">
        <f>IF(AO178="YES",IF(Fixture!H181&lt;Fixture!J181,AWin,IF(Fixture!H181=Fixture!J181,IF(Fixture!H181&gt;0,ADrawScore,ADraw),ALose)),"")</f>
        <v/>
      </c>
      <c r="AR178" s="187" t="str">
        <f>IF(AO178="YES",IF(Fixture!H181&gt;Fixture!J181,"W",IF(Fixture!H181=Fixture!J181,IF(Fixture!H181&gt;0,"D","D"),"L")),"")</f>
        <v/>
      </c>
      <c r="AS178" s="187" t="str">
        <f>IF(AO178="YES",IF(Fixture!H181&lt;Fixture!J181,"W",IF(Fixture!H181=Fixture!J181,IF(Fixture!H181&gt;0,"D","D"),"L")),"")</f>
        <v/>
      </c>
    </row>
    <row r="179" spans="2:45" x14ac:dyDescent="0.25">
      <c r="B179" s="187" t="str">
        <f>IF(ISNUMBER(B170),MAX(B170:B178)+1,"")</f>
        <v/>
      </c>
      <c r="C179" s="184" t="str">
        <f>C161</f>
        <v/>
      </c>
      <c r="D179" s="195" t="str">
        <f t="shared" ref="D179:L179" si="190">D161</f>
        <v/>
      </c>
      <c r="E179" s="184" t="str">
        <f>E161</f>
        <v/>
      </c>
      <c r="F179" s="195" t="str">
        <f t="shared" si="190"/>
        <v/>
      </c>
      <c r="G179" s="184" t="str">
        <f t="shared" si="190"/>
        <v/>
      </c>
      <c r="H179" s="195" t="str">
        <f t="shared" si="190"/>
        <v/>
      </c>
      <c r="I179" s="184" t="str">
        <f t="shared" si="190"/>
        <v/>
      </c>
      <c r="J179" s="195" t="str">
        <f t="shared" si="190"/>
        <v/>
      </c>
      <c r="K179" s="184" t="str">
        <f t="shared" si="190"/>
        <v/>
      </c>
      <c r="L179" s="195" t="str">
        <f t="shared" si="190"/>
        <v/>
      </c>
      <c r="T179" s="339" t="str">
        <f t="array" ref="T179">IFERROR(SMALL(IF(Fixture!$F$7:$F$1141=chosenGroup,ROW(Fixture!$A$7:$A$1141),FALSE),ROW(A176)),"")</f>
        <v/>
      </c>
      <c r="V179" s="195" t="str">
        <f t="shared" si="188"/>
        <v/>
      </c>
      <c r="W179" s="185" t="str">
        <f t="shared" si="189"/>
        <v/>
      </c>
      <c r="X179" s="185" t="str">
        <f t="shared" si="185"/>
        <v/>
      </c>
      <c r="Y179" s="185" t="str">
        <f t="shared" si="186"/>
        <v/>
      </c>
      <c r="Z179" s="184" t="str">
        <f t="shared" si="187"/>
        <v/>
      </c>
      <c r="AB179" s="186" t="str">
        <f t="shared" si="141"/>
        <v/>
      </c>
      <c r="AC179" s="187" t="str">
        <f t="shared" si="142"/>
        <v/>
      </c>
      <c r="AD179" s="187" t="str">
        <f t="shared" si="170"/>
        <v/>
      </c>
      <c r="AE179" s="187" t="str">
        <f t="shared" si="137"/>
        <v/>
      </c>
      <c r="AF179" s="187" t="str">
        <f t="shared" si="138"/>
        <v/>
      </c>
      <c r="AG179" s="187" t="str">
        <f t="array" ref="AG179">IFERROR(INDEX($Y$4:$Y$1090, MATCH(AC179&amp;AE179&amp;AF179,$V$4:$V$1090&amp;$W$4:$W$1090&amp;$X$4:$X$1090,0),1),"")</f>
        <v/>
      </c>
      <c r="AH179" s="188" t="str">
        <f t="array" ref="AH179">IFERROR(INDEX($Z$4:$Z$1090, MATCH(AC179&amp;AE179&amp;AF179,$V$4:$V$1090&amp;$W$4:$W$1090&amp;$X$4:$X$1090,0),1),"")</f>
        <v/>
      </c>
      <c r="AJ179" s="186" t="str">
        <f t="shared" si="143"/>
        <v/>
      </c>
      <c r="AK179" s="187" t="str">
        <f t="array" ref="AK179">IFERROR(INDEX($AC$4:$AC$1137,SMALL($AB$4:$AB$1137,AJ179),1),"")</f>
        <v/>
      </c>
      <c r="AL179" s="187" t="str">
        <f t="array" ref="AL179">IFERROR(INDEX($AF$4:$AF$1137,SMALL($AB$4:$AB$1137,AJ179),1),"")</f>
        <v/>
      </c>
      <c r="AM179" s="187" t="str">
        <f t="array" ref="AM179">IFERROR(INDEX($AW$4:$AW$83,MATCH(AL179&amp;INDEX($AG$4:$AG$1137,SMALL($AB$4:$AB$1137,AJ179),1),$AU$4:$AU$83&amp;$AV$4:$AV$83,0),1),"")</f>
        <v/>
      </c>
      <c r="AN179" s="187" t="str">
        <f t="array" ref="AN179">IFERROR(INDEX($AW$4:$AW$83,MATCH(AL179&amp;INDEX($AH$4:$AH$1137,SMALL($AB$4:$AB$1137,AJ179),1),$AU$4:$AU$83&amp;$AV$4:$AV$83,0),1),"")</f>
        <v/>
      </c>
      <c r="AO179" s="187" t="str">
        <f>IF(AND(ISNUMBER(Fixture!H182),ISNUMBER(Fixture!J182)),"YES","")</f>
        <v/>
      </c>
      <c r="AP179" s="187" t="str">
        <f>IF(AO179="YES",IF(Fixture!H182&gt;Fixture!J182,HWin,IF(Fixture!H182=Fixture!J182,IF(Fixture!H182&gt;0,HDrawScore,HDraw),HLose)),"")</f>
        <v/>
      </c>
      <c r="AQ179" s="188" t="str">
        <f>IF(AO179="YES",IF(Fixture!H182&lt;Fixture!J182,AWin,IF(Fixture!H182=Fixture!J182,IF(Fixture!H182&gt;0,ADrawScore,ADraw),ALose)),"")</f>
        <v/>
      </c>
      <c r="AR179" s="187" t="str">
        <f>IF(AO179="YES",IF(Fixture!H182&gt;Fixture!J182,"W",IF(Fixture!H182=Fixture!J182,IF(Fixture!H182&gt;0,"D","D"),"L")),"")</f>
        <v/>
      </c>
      <c r="AS179" s="187" t="str">
        <f>IF(AO179="YES",IF(Fixture!H182&lt;Fixture!J182,"W",IF(Fixture!H182=Fixture!J182,IF(Fixture!H182&gt;0,"D","D"),"L")),"")</f>
        <v/>
      </c>
    </row>
    <row r="180" spans="2:45" x14ac:dyDescent="0.25">
      <c r="B180" s="187" t="str">
        <f t="shared" ref="B180:B187" si="191">IF(ISNUMBER(B171),B179+1,"")</f>
        <v/>
      </c>
      <c r="C180" s="184" t="str">
        <f t="shared" ref="C180:L180" si="192">C162</f>
        <v/>
      </c>
      <c r="D180" s="195" t="str">
        <f t="shared" si="192"/>
        <v/>
      </c>
      <c r="E180" s="184" t="str">
        <f t="shared" si="192"/>
        <v/>
      </c>
      <c r="F180" s="195" t="str">
        <f t="shared" si="192"/>
        <v/>
      </c>
      <c r="G180" s="184" t="str">
        <f t="shared" si="192"/>
        <v/>
      </c>
      <c r="H180" s="195" t="str">
        <f t="shared" si="192"/>
        <v/>
      </c>
      <c r="I180" s="184" t="str">
        <f t="shared" si="192"/>
        <v/>
      </c>
      <c r="J180" s="195" t="str">
        <f t="shared" si="192"/>
        <v/>
      </c>
      <c r="K180" s="184" t="str">
        <f t="shared" si="192"/>
        <v/>
      </c>
      <c r="L180" s="195" t="str">
        <f t="shared" si="192"/>
        <v/>
      </c>
      <c r="T180" s="339" t="str">
        <f t="array" ref="T180">IFERROR(SMALL(IF(Fixture!$F$7:$F$1141=chosenGroup,ROW(Fixture!$A$7:$A$1141),FALSE),ROW(A177)),"")</f>
        <v/>
      </c>
      <c r="V180" s="195" t="str">
        <f t="shared" si="188"/>
        <v/>
      </c>
      <c r="W180" s="185" t="str">
        <f t="shared" si="189"/>
        <v/>
      </c>
      <c r="X180" s="185" t="str">
        <f t="shared" si="185"/>
        <v/>
      </c>
      <c r="Y180" s="185" t="str">
        <f t="shared" si="186"/>
        <v/>
      </c>
      <c r="Z180" s="184" t="str">
        <f t="shared" si="187"/>
        <v/>
      </c>
      <c r="AB180" s="186" t="str">
        <f t="shared" si="141"/>
        <v/>
      </c>
      <c r="AC180" s="187" t="str">
        <f t="shared" si="142"/>
        <v/>
      </c>
      <c r="AD180" s="187" t="str">
        <f t="shared" si="170"/>
        <v/>
      </c>
      <c r="AE180" s="187" t="str">
        <f t="shared" si="137"/>
        <v/>
      </c>
      <c r="AF180" s="187" t="str">
        <f t="shared" si="138"/>
        <v/>
      </c>
      <c r="AG180" s="187" t="str">
        <f t="array" ref="AG180">IFERROR(INDEX($Y$4:$Y$1090, MATCH(AC180&amp;AE180&amp;AF180,$V$4:$V$1090&amp;$W$4:$W$1090&amp;$X$4:$X$1090,0),1),"")</f>
        <v/>
      </c>
      <c r="AH180" s="188" t="str">
        <f t="array" ref="AH180">IFERROR(INDEX($Z$4:$Z$1090, MATCH(AC180&amp;AE180&amp;AF180,$V$4:$V$1090&amp;$W$4:$W$1090&amp;$X$4:$X$1090,0),1),"")</f>
        <v/>
      </c>
      <c r="AJ180" s="186" t="str">
        <f t="shared" si="143"/>
        <v/>
      </c>
      <c r="AK180" s="187" t="str">
        <f t="array" ref="AK180">IFERROR(INDEX($AC$4:$AC$1137,SMALL($AB$4:$AB$1137,AJ180),1),"")</f>
        <v/>
      </c>
      <c r="AL180" s="187" t="str">
        <f t="array" ref="AL180">IFERROR(INDEX($AF$4:$AF$1137,SMALL($AB$4:$AB$1137,AJ180),1),"")</f>
        <v/>
      </c>
      <c r="AM180" s="187" t="str">
        <f t="array" ref="AM180">IFERROR(INDEX($AW$4:$AW$83,MATCH(AL180&amp;INDEX($AG$4:$AG$1137,SMALL($AB$4:$AB$1137,AJ180),1),$AU$4:$AU$83&amp;$AV$4:$AV$83,0),1),"")</f>
        <v/>
      </c>
      <c r="AN180" s="187" t="str">
        <f t="array" ref="AN180">IFERROR(INDEX($AW$4:$AW$83,MATCH(AL180&amp;INDEX($AH$4:$AH$1137,SMALL($AB$4:$AB$1137,AJ180),1),$AU$4:$AU$83&amp;$AV$4:$AV$83,0),1),"")</f>
        <v/>
      </c>
      <c r="AO180" s="187" t="str">
        <f>IF(AND(ISNUMBER(Fixture!H183),ISNUMBER(Fixture!J183)),"YES","")</f>
        <v/>
      </c>
      <c r="AP180" s="187" t="str">
        <f>IF(AO180="YES",IF(Fixture!H183&gt;Fixture!J183,HWin,IF(Fixture!H183=Fixture!J183,IF(Fixture!H183&gt;0,HDrawScore,HDraw),HLose)),"")</f>
        <v/>
      </c>
      <c r="AQ180" s="188" t="str">
        <f>IF(AO180="YES",IF(Fixture!H183&lt;Fixture!J183,AWin,IF(Fixture!H183=Fixture!J183,IF(Fixture!H183&gt;0,ADrawScore,ADraw),ALose)),"")</f>
        <v/>
      </c>
      <c r="AR180" s="187" t="str">
        <f>IF(AO180="YES",IF(Fixture!H183&gt;Fixture!J183,"W",IF(Fixture!H183=Fixture!J183,IF(Fixture!H183&gt;0,"D","D"),"L")),"")</f>
        <v/>
      </c>
      <c r="AS180" s="187" t="str">
        <f>IF(AO180="YES",IF(Fixture!H183&lt;Fixture!J183,"W",IF(Fixture!H183=Fixture!J183,IF(Fixture!H183&gt;0,"D","D"),"L")),"")</f>
        <v/>
      </c>
    </row>
    <row r="181" spans="2:45" x14ac:dyDescent="0.25">
      <c r="B181" s="187" t="str">
        <f t="shared" si="191"/>
        <v/>
      </c>
      <c r="C181" s="184" t="str">
        <f t="shared" ref="C181:L181" si="193">C163</f>
        <v/>
      </c>
      <c r="D181" s="195" t="str">
        <f t="shared" si="193"/>
        <v/>
      </c>
      <c r="E181" s="184" t="str">
        <f t="shared" si="193"/>
        <v/>
      </c>
      <c r="F181" s="195" t="str">
        <f t="shared" si="193"/>
        <v/>
      </c>
      <c r="G181" s="184" t="str">
        <f t="shared" si="193"/>
        <v/>
      </c>
      <c r="H181" s="195" t="str">
        <f t="shared" si="193"/>
        <v/>
      </c>
      <c r="I181" s="184" t="str">
        <f t="shared" si="193"/>
        <v/>
      </c>
      <c r="J181" s="195" t="str">
        <f t="shared" si="193"/>
        <v/>
      </c>
      <c r="K181" s="184" t="str">
        <f t="shared" si="193"/>
        <v/>
      </c>
      <c r="L181" s="195" t="str">
        <f t="shared" si="193"/>
        <v/>
      </c>
      <c r="T181" s="339" t="str">
        <f t="array" ref="T181">IFERROR(SMALL(IF(Fixture!$F$7:$F$1141=chosenGroup,ROW(Fixture!$A$7:$A$1141),FALSE),ROW(A178)),"")</f>
        <v/>
      </c>
      <c r="V181" s="195" t="str">
        <f t="shared" si="188"/>
        <v/>
      </c>
      <c r="W181" s="185" t="str">
        <f t="shared" si="189"/>
        <v/>
      </c>
      <c r="X181" s="185" t="str">
        <f t="shared" si="185"/>
        <v/>
      </c>
      <c r="Y181" s="185" t="str">
        <f t="shared" si="186"/>
        <v/>
      </c>
      <c r="Z181" s="184" t="str">
        <f t="shared" si="187"/>
        <v/>
      </c>
      <c r="AB181" s="186" t="str">
        <f t="shared" si="141"/>
        <v/>
      </c>
      <c r="AC181" s="187" t="str">
        <f t="shared" si="142"/>
        <v/>
      </c>
      <c r="AD181" s="187" t="str">
        <f t="shared" si="170"/>
        <v/>
      </c>
      <c r="AE181" s="187" t="str">
        <f t="shared" si="137"/>
        <v/>
      </c>
      <c r="AF181" s="187" t="str">
        <f t="shared" si="138"/>
        <v/>
      </c>
      <c r="AG181" s="187" t="str">
        <f t="array" ref="AG181">IFERROR(INDEX($Y$4:$Y$1090, MATCH(AC181&amp;AE181&amp;AF181,$V$4:$V$1090&amp;$W$4:$W$1090&amp;$X$4:$X$1090,0),1),"")</f>
        <v/>
      </c>
      <c r="AH181" s="188" t="str">
        <f t="array" ref="AH181">IFERROR(INDEX($Z$4:$Z$1090, MATCH(AC181&amp;AE181&amp;AF181,$V$4:$V$1090&amp;$W$4:$W$1090&amp;$X$4:$X$1090,0),1),"")</f>
        <v/>
      </c>
      <c r="AJ181" s="186" t="str">
        <f t="shared" si="143"/>
        <v/>
      </c>
      <c r="AK181" s="187" t="str">
        <f t="array" ref="AK181">IFERROR(INDEX($AC$4:$AC$1137,SMALL($AB$4:$AB$1137,AJ181),1),"")</f>
        <v/>
      </c>
      <c r="AL181" s="187" t="str">
        <f t="array" ref="AL181">IFERROR(INDEX($AF$4:$AF$1137,SMALL($AB$4:$AB$1137,AJ181),1),"")</f>
        <v/>
      </c>
      <c r="AM181" s="187" t="str">
        <f t="array" ref="AM181">IFERROR(INDEX($AW$4:$AW$83,MATCH(AL181&amp;INDEX($AG$4:$AG$1137,SMALL($AB$4:$AB$1137,AJ181),1),$AU$4:$AU$83&amp;$AV$4:$AV$83,0),1),"")</f>
        <v/>
      </c>
      <c r="AN181" s="187" t="str">
        <f t="array" ref="AN181">IFERROR(INDEX($AW$4:$AW$83,MATCH(AL181&amp;INDEX($AH$4:$AH$1137,SMALL($AB$4:$AB$1137,AJ181),1),$AU$4:$AU$83&amp;$AV$4:$AV$83,0),1),"")</f>
        <v/>
      </c>
      <c r="AO181" s="187" t="str">
        <f>IF(AND(ISNUMBER(Fixture!H184),ISNUMBER(Fixture!J184)),"YES","")</f>
        <v/>
      </c>
      <c r="AP181" s="187" t="str">
        <f>IF(AO181="YES",IF(Fixture!H184&gt;Fixture!J184,HWin,IF(Fixture!H184=Fixture!J184,IF(Fixture!H184&gt;0,HDrawScore,HDraw),HLose)),"")</f>
        <v/>
      </c>
      <c r="AQ181" s="188" t="str">
        <f>IF(AO181="YES",IF(Fixture!H184&lt;Fixture!J184,AWin,IF(Fixture!H184=Fixture!J184,IF(Fixture!H184&gt;0,ADrawScore,ADraw),ALose)),"")</f>
        <v/>
      </c>
      <c r="AR181" s="187" t="str">
        <f>IF(AO181="YES",IF(Fixture!H184&gt;Fixture!J184,"W",IF(Fixture!H184=Fixture!J184,IF(Fixture!H184&gt;0,"D","D"),"L")),"")</f>
        <v/>
      </c>
      <c r="AS181" s="187" t="str">
        <f>IF(AO181="YES",IF(Fixture!H184&lt;Fixture!J184,"W",IF(Fixture!H184=Fixture!J184,IF(Fixture!H184&gt;0,"D","D"),"L")),"")</f>
        <v/>
      </c>
    </row>
    <row r="182" spans="2:45" x14ac:dyDescent="0.25">
      <c r="B182" s="187" t="str">
        <f t="shared" si="191"/>
        <v/>
      </c>
      <c r="C182" s="184" t="str">
        <f t="shared" ref="C182:L182" si="194">C164</f>
        <v/>
      </c>
      <c r="D182" s="195" t="str">
        <f t="shared" si="194"/>
        <v/>
      </c>
      <c r="E182" s="184" t="str">
        <f t="shared" si="194"/>
        <v/>
      </c>
      <c r="F182" s="195" t="str">
        <f t="shared" si="194"/>
        <v/>
      </c>
      <c r="G182" s="184" t="str">
        <f t="shared" si="194"/>
        <v/>
      </c>
      <c r="H182" s="195" t="str">
        <f t="shared" si="194"/>
        <v/>
      </c>
      <c r="I182" s="184" t="str">
        <f t="shared" si="194"/>
        <v/>
      </c>
      <c r="J182" s="195" t="str">
        <f t="shared" si="194"/>
        <v/>
      </c>
      <c r="K182" s="184" t="str">
        <f t="shared" si="194"/>
        <v/>
      </c>
      <c r="L182" s="195" t="str">
        <f t="shared" si="194"/>
        <v/>
      </c>
      <c r="T182" s="339" t="str">
        <f t="array" ref="T182">IFERROR(SMALL(IF(Fixture!$F$7:$F$1141=chosenGroup,ROW(Fixture!$A$7:$A$1141),FALSE),ROW(A179)),"")</f>
        <v/>
      </c>
      <c r="V182" s="195" t="str">
        <f t="shared" si="188"/>
        <v/>
      </c>
      <c r="W182" s="185" t="str">
        <f t="shared" si="189"/>
        <v/>
      </c>
      <c r="X182" s="185" t="str">
        <f t="shared" si="185"/>
        <v/>
      </c>
      <c r="Y182" s="185" t="str">
        <f t="shared" si="186"/>
        <v/>
      </c>
      <c r="Z182" s="184" t="str">
        <f t="shared" si="187"/>
        <v/>
      </c>
      <c r="AB182" s="186" t="str">
        <f t="shared" si="141"/>
        <v/>
      </c>
      <c r="AC182" s="187" t="str">
        <f t="shared" si="142"/>
        <v/>
      </c>
      <c r="AD182" s="187" t="str">
        <f t="shared" si="170"/>
        <v/>
      </c>
      <c r="AE182" s="187" t="str">
        <f t="shared" si="137"/>
        <v/>
      </c>
      <c r="AF182" s="187" t="str">
        <f t="shared" si="138"/>
        <v/>
      </c>
      <c r="AG182" s="187" t="str">
        <f t="array" ref="AG182">IFERROR(INDEX($Y$4:$Y$1090, MATCH(AC182&amp;AE182&amp;AF182,$V$4:$V$1090&amp;$W$4:$W$1090&amp;$X$4:$X$1090,0),1),"")</f>
        <v/>
      </c>
      <c r="AH182" s="188" t="str">
        <f t="array" ref="AH182">IFERROR(INDEX($Z$4:$Z$1090, MATCH(AC182&amp;AE182&amp;AF182,$V$4:$V$1090&amp;$W$4:$W$1090&amp;$X$4:$X$1090,0),1),"")</f>
        <v/>
      </c>
      <c r="AJ182" s="186" t="str">
        <f t="shared" si="143"/>
        <v/>
      </c>
      <c r="AK182" s="187" t="str">
        <f t="array" ref="AK182">IFERROR(INDEX($AC$4:$AC$1137,SMALL($AB$4:$AB$1137,AJ182),1),"")</f>
        <v/>
      </c>
      <c r="AL182" s="187" t="str">
        <f t="array" ref="AL182">IFERROR(INDEX($AF$4:$AF$1137,SMALL($AB$4:$AB$1137,AJ182),1),"")</f>
        <v/>
      </c>
      <c r="AM182" s="187" t="str">
        <f t="array" ref="AM182">IFERROR(INDEX($AW$4:$AW$83,MATCH(AL182&amp;INDEX($AG$4:$AG$1137,SMALL($AB$4:$AB$1137,AJ182),1),$AU$4:$AU$83&amp;$AV$4:$AV$83,0),1),"")</f>
        <v/>
      </c>
      <c r="AN182" s="187" t="str">
        <f t="array" ref="AN182">IFERROR(INDEX($AW$4:$AW$83,MATCH(AL182&amp;INDEX($AH$4:$AH$1137,SMALL($AB$4:$AB$1137,AJ182),1),$AU$4:$AU$83&amp;$AV$4:$AV$83,0),1),"")</f>
        <v/>
      </c>
      <c r="AO182" s="187" t="str">
        <f>IF(AND(ISNUMBER(Fixture!H185),ISNUMBER(Fixture!J185)),"YES","")</f>
        <v/>
      </c>
      <c r="AP182" s="187" t="str">
        <f>IF(AO182="YES",IF(Fixture!H185&gt;Fixture!J185,HWin,IF(Fixture!H185=Fixture!J185,IF(Fixture!H185&gt;0,HDrawScore,HDraw),HLose)),"")</f>
        <v/>
      </c>
      <c r="AQ182" s="188" t="str">
        <f>IF(AO182="YES",IF(Fixture!H185&lt;Fixture!J185,AWin,IF(Fixture!H185=Fixture!J185,IF(Fixture!H185&gt;0,ADrawScore,ADraw),ALose)),"")</f>
        <v/>
      </c>
      <c r="AR182" s="187" t="str">
        <f>IF(AO182="YES",IF(Fixture!H185&gt;Fixture!J185,"W",IF(Fixture!H185=Fixture!J185,IF(Fixture!H185&gt;0,"D","D"),"L")),"")</f>
        <v/>
      </c>
      <c r="AS182" s="187" t="str">
        <f>IF(AO182="YES",IF(Fixture!H185&lt;Fixture!J185,"W",IF(Fixture!H185=Fixture!J185,IF(Fixture!H185&gt;0,"D","D"),"L")),"")</f>
        <v/>
      </c>
    </row>
    <row r="183" spans="2:45" x14ac:dyDescent="0.25">
      <c r="B183" s="187" t="str">
        <f t="shared" si="191"/>
        <v/>
      </c>
      <c r="C183" s="184" t="str">
        <f t="shared" ref="C183:L183" si="195">C165</f>
        <v/>
      </c>
      <c r="D183" s="195" t="str">
        <f t="shared" si="195"/>
        <v/>
      </c>
      <c r="E183" s="184" t="str">
        <f t="shared" si="195"/>
        <v/>
      </c>
      <c r="F183" s="195" t="str">
        <f t="shared" si="195"/>
        <v/>
      </c>
      <c r="G183" s="184" t="str">
        <f t="shared" si="195"/>
        <v/>
      </c>
      <c r="H183" s="195" t="str">
        <f t="shared" si="195"/>
        <v/>
      </c>
      <c r="I183" s="184" t="str">
        <f t="shared" si="195"/>
        <v/>
      </c>
      <c r="J183" s="195" t="str">
        <f t="shared" si="195"/>
        <v/>
      </c>
      <c r="K183" s="184" t="str">
        <f t="shared" si="195"/>
        <v/>
      </c>
      <c r="L183" s="195" t="str">
        <f t="shared" si="195"/>
        <v/>
      </c>
      <c r="T183" s="339" t="str">
        <f t="array" ref="T183">IFERROR(SMALL(IF(Fixture!$F$7:$F$1141=chosenGroup,ROW(Fixture!$A$7:$A$1141),FALSE),ROW(A180)),"")</f>
        <v/>
      </c>
      <c r="V183" s="195" t="str">
        <f t="shared" si="188"/>
        <v/>
      </c>
      <c r="W183" s="185" t="str">
        <f t="shared" si="189"/>
        <v/>
      </c>
      <c r="X183" s="185" t="str">
        <f t="shared" si="185"/>
        <v/>
      </c>
      <c r="Y183" s="185" t="str">
        <f t="shared" si="186"/>
        <v/>
      </c>
      <c r="Z183" s="184" t="str">
        <f t="shared" si="187"/>
        <v/>
      </c>
      <c r="AB183" s="186" t="str">
        <f t="shared" si="141"/>
        <v/>
      </c>
      <c r="AC183" s="187" t="str">
        <f t="shared" si="142"/>
        <v/>
      </c>
      <c r="AD183" s="187" t="str">
        <f t="shared" si="170"/>
        <v/>
      </c>
      <c r="AE183" s="187" t="str">
        <f t="shared" si="137"/>
        <v/>
      </c>
      <c r="AF183" s="187" t="str">
        <f t="shared" si="138"/>
        <v/>
      </c>
      <c r="AG183" s="187" t="str">
        <f t="array" ref="AG183">IFERROR(INDEX($Y$4:$Y$1090, MATCH(AC183&amp;AE183&amp;AF183,$V$4:$V$1090&amp;$W$4:$W$1090&amp;$X$4:$X$1090,0),1),"")</f>
        <v/>
      </c>
      <c r="AH183" s="188" t="str">
        <f t="array" ref="AH183">IFERROR(INDEX($Z$4:$Z$1090, MATCH(AC183&amp;AE183&amp;AF183,$V$4:$V$1090&amp;$W$4:$W$1090&amp;$X$4:$X$1090,0),1),"")</f>
        <v/>
      </c>
      <c r="AJ183" s="186" t="str">
        <f t="shared" si="143"/>
        <v/>
      </c>
      <c r="AK183" s="187" t="str">
        <f t="array" ref="AK183">IFERROR(INDEX($AC$4:$AC$1137,SMALL($AB$4:$AB$1137,AJ183),1),"")</f>
        <v/>
      </c>
      <c r="AL183" s="187" t="str">
        <f t="array" ref="AL183">IFERROR(INDEX($AF$4:$AF$1137,SMALL($AB$4:$AB$1137,AJ183),1),"")</f>
        <v/>
      </c>
      <c r="AM183" s="187" t="str">
        <f t="array" ref="AM183">IFERROR(INDEX($AW$4:$AW$83,MATCH(AL183&amp;INDEX($AG$4:$AG$1137,SMALL($AB$4:$AB$1137,AJ183),1),$AU$4:$AU$83&amp;$AV$4:$AV$83,0),1),"")</f>
        <v/>
      </c>
      <c r="AN183" s="187" t="str">
        <f t="array" ref="AN183">IFERROR(INDEX($AW$4:$AW$83,MATCH(AL183&amp;INDEX($AH$4:$AH$1137,SMALL($AB$4:$AB$1137,AJ183),1),$AU$4:$AU$83&amp;$AV$4:$AV$83,0),1),"")</f>
        <v/>
      </c>
      <c r="AO183" s="187" t="str">
        <f>IF(AND(ISNUMBER(Fixture!H186),ISNUMBER(Fixture!J186)),"YES","")</f>
        <v/>
      </c>
      <c r="AP183" s="187" t="str">
        <f>IF(AO183="YES",IF(Fixture!H186&gt;Fixture!J186,HWin,IF(Fixture!H186=Fixture!J186,IF(Fixture!H186&gt;0,HDrawScore,HDraw),HLose)),"")</f>
        <v/>
      </c>
      <c r="AQ183" s="188" t="str">
        <f>IF(AO183="YES",IF(Fixture!H186&lt;Fixture!J186,AWin,IF(Fixture!H186=Fixture!J186,IF(Fixture!H186&gt;0,ADrawScore,ADraw),ALose)),"")</f>
        <v/>
      </c>
      <c r="AR183" s="187" t="str">
        <f>IF(AO183="YES",IF(Fixture!H186&gt;Fixture!J186,"W",IF(Fixture!H186=Fixture!J186,IF(Fixture!H186&gt;0,"D","D"),"L")),"")</f>
        <v/>
      </c>
      <c r="AS183" s="187" t="str">
        <f>IF(AO183="YES",IF(Fixture!H186&lt;Fixture!J186,"W",IF(Fixture!H186=Fixture!J186,IF(Fixture!H186&gt;0,"D","D"),"L")),"")</f>
        <v/>
      </c>
    </row>
    <row r="184" spans="2:45" x14ac:dyDescent="0.25">
      <c r="B184" s="187" t="str">
        <f t="shared" si="191"/>
        <v/>
      </c>
      <c r="C184" s="184" t="str">
        <f t="shared" ref="C184:L184" si="196">C166</f>
        <v/>
      </c>
      <c r="D184" s="195" t="str">
        <f t="shared" si="196"/>
        <v/>
      </c>
      <c r="E184" s="184" t="str">
        <f t="shared" si="196"/>
        <v/>
      </c>
      <c r="F184" s="195" t="str">
        <f t="shared" si="196"/>
        <v/>
      </c>
      <c r="G184" s="184" t="str">
        <f t="shared" si="196"/>
        <v/>
      </c>
      <c r="H184" s="195" t="str">
        <f t="shared" si="196"/>
        <v/>
      </c>
      <c r="I184" s="184" t="str">
        <f t="shared" si="196"/>
        <v/>
      </c>
      <c r="J184" s="195" t="str">
        <f t="shared" si="196"/>
        <v/>
      </c>
      <c r="K184" s="184" t="str">
        <f t="shared" si="196"/>
        <v/>
      </c>
      <c r="L184" s="195" t="str">
        <f t="shared" si="196"/>
        <v/>
      </c>
      <c r="T184" s="339" t="str">
        <f t="array" ref="T184">IFERROR(SMALL(IF(Fixture!$F$7:$F$1141=chosenGroup,ROW(Fixture!$A$7:$A$1141),FALSE),ROW(A181)),"")</f>
        <v/>
      </c>
      <c r="V184" s="195" t="str">
        <f t="shared" si="188"/>
        <v/>
      </c>
      <c r="W184" s="185" t="str">
        <f t="shared" si="189"/>
        <v/>
      </c>
      <c r="X184" s="185" t="str">
        <f t="shared" si="185"/>
        <v/>
      </c>
      <c r="Y184" s="185" t="str">
        <f t="shared" si="186"/>
        <v/>
      </c>
      <c r="Z184" s="184" t="str">
        <f t="shared" si="187"/>
        <v/>
      </c>
      <c r="AB184" s="186" t="str">
        <f t="shared" si="141"/>
        <v/>
      </c>
      <c r="AC184" s="187" t="str">
        <f t="shared" si="142"/>
        <v/>
      </c>
      <c r="AD184" s="187" t="str">
        <f t="shared" si="170"/>
        <v/>
      </c>
      <c r="AE184" s="187" t="str">
        <f t="shared" si="137"/>
        <v/>
      </c>
      <c r="AF184" s="187" t="str">
        <f t="shared" si="138"/>
        <v/>
      </c>
      <c r="AG184" s="187" t="str">
        <f t="array" ref="AG184">IFERROR(INDEX($Y$4:$Y$1090, MATCH(AC184&amp;AE184&amp;AF184,$V$4:$V$1090&amp;$W$4:$W$1090&amp;$X$4:$X$1090,0),1),"")</f>
        <v/>
      </c>
      <c r="AH184" s="188" t="str">
        <f t="array" ref="AH184">IFERROR(INDEX($Z$4:$Z$1090, MATCH(AC184&amp;AE184&amp;AF184,$V$4:$V$1090&amp;$W$4:$W$1090&amp;$X$4:$X$1090,0),1),"")</f>
        <v/>
      </c>
      <c r="AJ184" s="186" t="str">
        <f t="shared" si="143"/>
        <v/>
      </c>
      <c r="AK184" s="187" t="str">
        <f t="array" ref="AK184">IFERROR(INDEX($AC$4:$AC$1137,SMALL($AB$4:$AB$1137,AJ184),1),"")</f>
        <v/>
      </c>
      <c r="AL184" s="187" t="str">
        <f t="array" ref="AL184">IFERROR(INDEX($AF$4:$AF$1137,SMALL($AB$4:$AB$1137,AJ184),1),"")</f>
        <v/>
      </c>
      <c r="AM184" s="187" t="str">
        <f t="array" ref="AM184">IFERROR(INDEX($AW$4:$AW$83,MATCH(AL184&amp;INDEX($AG$4:$AG$1137,SMALL($AB$4:$AB$1137,AJ184),1),$AU$4:$AU$83&amp;$AV$4:$AV$83,0),1),"")</f>
        <v/>
      </c>
      <c r="AN184" s="187" t="str">
        <f t="array" ref="AN184">IFERROR(INDEX($AW$4:$AW$83,MATCH(AL184&amp;INDEX($AH$4:$AH$1137,SMALL($AB$4:$AB$1137,AJ184),1),$AU$4:$AU$83&amp;$AV$4:$AV$83,0),1),"")</f>
        <v/>
      </c>
      <c r="AO184" s="187" t="str">
        <f>IF(AND(ISNUMBER(Fixture!H187),ISNUMBER(Fixture!J187)),"YES","")</f>
        <v/>
      </c>
      <c r="AP184" s="187" t="str">
        <f>IF(AO184="YES",IF(Fixture!H187&gt;Fixture!J187,HWin,IF(Fixture!H187=Fixture!J187,IF(Fixture!H187&gt;0,HDrawScore,HDraw),HLose)),"")</f>
        <v/>
      </c>
      <c r="AQ184" s="188" t="str">
        <f>IF(AO184="YES",IF(Fixture!H187&lt;Fixture!J187,AWin,IF(Fixture!H187=Fixture!J187,IF(Fixture!H187&gt;0,ADrawScore,ADraw),ALose)),"")</f>
        <v/>
      </c>
      <c r="AR184" s="187" t="str">
        <f>IF(AO184="YES",IF(Fixture!H187&gt;Fixture!J187,"W",IF(Fixture!H187=Fixture!J187,IF(Fixture!H187&gt;0,"D","D"),"L")),"")</f>
        <v/>
      </c>
      <c r="AS184" s="187" t="str">
        <f>IF(AO184="YES",IF(Fixture!H187&lt;Fixture!J187,"W",IF(Fixture!H187=Fixture!J187,IF(Fixture!H187&gt;0,"D","D"),"L")),"")</f>
        <v/>
      </c>
    </row>
    <row r="185" spans="2:45" x14ac:dyDescent="0.25">
      <c r="B185" s="187" t="str">
        <f t="shared" si="191"/>
        <v/>
      </c>
      <c r="C185" s="184" t="str">
        <f t="shared" ref="C185:L185" si="197">C167</f>
        <v/>
      </c>
      <c r="D185" s="195" t="str">
        <f t="shared" si="197"/>
        <v/>
      </c>
      <c r="E185" s="184" t="str">
        <f t="shared" si="197"/>
        <v/>
      </c>
      <c r="F185" s="195" t="str">
        <f t="shared" si="197"/>
        <v/>
      </c>
      <c r="G185" s="184" t="str">
        <f t="shared" si="197"/>
        <v/>
      </c>
      <c r="H185" s="195" t="str">
        <f t="shared" si="197"/>
        <v/>
      </c>
      <c r="I185" s="184" t="str">
        <f t="shared" si="197"/>
        <v/>
      </c>
      <c r="J185" s="195" t="str">
        <f t="shared" si="197"/>
        <v/>
      </c>
      <c r="K185" s="184" t="str">
        <f t="shared" si="197"/>
        <v/>
      </c>
      <c r="L185" s="195" t="str">
        <f t="shared" si="197"/>
        <v/>
      </c>
      <c r="T185" s="339" t="str">
        <f t="array" ref="T185">IFERROR(SMALL(IF(Fixture!$F$7:$F$1141=chosenGroup,ROW(Fixture!$A$7:$A$1141),FALSE),ROW(A182)),"")</f>
        <v/>
      </c>
      <c r="V185" s="195" t="str">
        <f t="shared" si="188"/>
        <v/>
      </c>
      <c r="W185" s="185" t="str">
        <f t="shared" si="189"/>
        <v/>
      </c>
      <c r="X185" s="185" t="str">
        <f t="shared" si="185"/>
        <v/>
      </c>
      <c r="Y185" s="185" t="str">
        <f t="shared" si="186"/>
        <v/>
      </c>
      <c r="Z185" s="184" t="str">
        <f t="shared" si="187"/>
        <v/>
      </c>
      <c r="AB185" s="186" t="str">
        <f t="shared" si="141"/>
        <v/>
      </c>
      <c r="AC185" s="187" t="str">
        <f t="shared" si="142"/>
        <v/>
      </c>
      <c r="AD185" s="187" t="str">
        <f t="shared" si="170"/>
        <v/>
      </c>
      <c r="AE185" s="187" t="str">
        <f t="shared" si="137"/>
        <v/>
      </c>
      <c r="AF185" s="187" t="str">
        <f t="shared" si="138"/>
        <v/>
      </c>
      <c r="AG185" s="187" t="str">
        <f t="array" ref="AG185">IFERROR(INDEX($Y$4:$Y$1090, MATCH(AC185&amp;AE185&amp;AF185,$V$4:$V$1090&amp;$W$4:$W$1090&amp;$X$4:$X$1090,0),1),"")</f>
        <v/>
      </c>
      <c r="AH185" s="188" t="str">
        <f t="array" ref="AH185">IFERROR(INDEX($Z$4:$Z$1090, MATCH(AC185&amp;AE185&amp;AF185,$V$4:$V$1090&amp;$W$4:$W$1090&amp;$X$4:$X$1090,0),1),"")</f>
        <v/>
      </c>
      <c r="AJ185" s="186" t="str">
        <f t="shared" si="143"/>
        <v/>
      </c>
      <c r="AK185" s="187" t="str">
        <f t="array" ref="AK185">IFERROR(INDEX($AC$4:$AC$1137,SMALL($AB$4:$AB$1137,AJ185),1),"")</f>
        <v/>
      </c>
      <c r="AL185" s="187" t="str">
        <f t="array" ref="AL185">IFERROR(INDEX($AF$4:$AF$1137,SMALL($AB$4:$AB$1137,AJ185),1),"")</f>
        <v/>
      </c>
      <c r="AM185" s="187" t="str">
        <f t="array" ref="AM185">IFERROR(INDEX($AW$4:$AW$83,MATCH(AL185&amp;INDEX($AG$4:$AG$1137,SMALL($AB$4:$AB$1137,AJ185),1),$AU$4:$AU$83&amp;$AV$4:$AV$83,0),1),"")</f>
        <v/>
      </c>
      <c r="AN185" s="187" t="str">
        <f t="array" ref="AN185">IFERROR(INDEX($AW$4:$AW$83,MATCH(AL185&amp;INDEX($AH$4:$AH$1137,SMALL($AB$4:$AB$1137,AJ185),1),$AU$4:$AU$83&amp;$AV$4:$AV$83,0),1),"")</f>
        <v/>
      </c>
      <c r="AO185" s="187" t="str">
        <f>IF(AND(ISNUMBER(Fixture!H188),ISNUMBER(Fixture!J188)),"YES","")</f>
        <v/>
      </c>
      <c r="AP185" s="187" t="str">
        <f>IF(AO185="YES",IF(Fixture!H188&gt;Fixture!J188,HWin,IF(Fixture!H188=Fixture!J188,IF(Fixture!H188&gt;0,HDrawScore,HDraw),HLose)),"")</f>
        <v/>
      </c>
      <c r="AQ185" s="188" t="str">
        <f>IF(AO185="YES",IF(Fixture!H188&lt;Fixture!J188,AWin,IF(Fixture!H188=Fixture!J188,IF(Fixture!H188&gt;0,ADrawScore,ADraw),ALose)),"")</f>
        <v/>
      </c>
      <c r="AR185" s="187" t="str">
        <f>IF(AO185="YES",IF(Fixture!H188&gt;Fixture!J188,"W",IF(Fixture!H188=Fixture!J188,IF(Fixture!H188&gt;0,"D","D"),"L")),"")</f>
        <v/>
      </c>
      <c r="AS185" s="187" t="str">
        <f>IF(AO185="YES",IF(Fixture!H188&lt;Fixture!J188,"W",IF(Fixture!H188=Fixture!J188,IF(Fixture!H188&gt;0,"D","D"),"L")),"")</f>
        <v/>
      </c>
    </row>
    <row r="186" spans="2:45" x14ac:dyDescent="0.25">
      <c r="B186" s="187" t="str">
        <f t="shared" si="191"/>
        <v/>
      </c>
      <c r="C186" s="184" t="str">
        <f t="shared" ref="C186:L186" si="198">C168</f>
        <v/>
      </c>
      <c r="D186" s="195" t="str">
        <f t="shared" si="198"/>
        <v/>
      </c>
      <c r="E186" s="184" t="str">
        <f t="shared" si="198"/>
        <v/>
      </c>
      <c r="F186" s="195" t="str">
        <f t="shared" si="198"/>
        <v/>
      </c>
      <c r="G186" s="184" t="str">
        <f t="shared" si="198"/>
        <v/>
      </c>
      <c r="H186" s="195" t="str">
        <f t="shared" si="198"/>
        <v/>
      </c>
      <c r="I186" s="184" t="str">
        <f t="shared" si="198"/>
        <v/>
      </c>
      <c r="J186" s="195" t="str">
        <f t="shared" si="198"/>
        <v/>
      </c>
      <c r="K186" s="184" t="str">
        <f t="shared" si="198"/>
        <v/>
      </c>
      <c r="L186" s="195" t="str">
        <f t="shared" si="198"/>
        <v/>
      </c>
      <c r="T186" s="339" t="str">
        <f t="array" ref="T186">IFERROR(SMALL(IF(Fixture!$F$7:$F$1141=chosenGroup,ROW(Fixture!$A$7:$A$1141),FALSE),ROW(A183)),"")</f>
        <v/>
      </c>
      <c r="V186" s="195" t="str">
        <f t="shared" si="188"/>
        <v/>
      </c>
      <c r="W186" s="185" t="str">
        <f t="shared" si="189"/>
        <v/>
      </c>
      <c r="X186" s="185" t="str">
        <f t="shared" si="185"/>
        <v/>
      </c>
      <c r="Y186" s="185" t="str">
        <f t="shared" si="186"/>
        <v/>
      </c>
      <c r="Z186" s="184" t="str">
        <f t="shared" si="187"/>
        <v/>
      </c>
      <c r="AB186" s="186" t="str">
        <f t="shared" si="141"/>
        <v/>
      </c>
      <c r="AC186" s="187" t="str">
        <f t="shared" si="142"/>
        <v/>
      </c>
      <c r="AD186" s="187" t="str">
        <f t="shared" si="170"/>
        <v/>
      </c>
      <c r="AE186" s="187" t="str">
        <f t="shared" si="137"/>
        <v/>
      </c>
      <c r="AF186" s="187" t="str">
        <f t="shared" si="138"/>
        <v/>
      </c>
      <c r="AG186" s="187" t="str">
        <f t="array" ref="AG186">IFERROR(INDEX($Y$4:$Y$1090, MATCH(AC186&amp;AE186&amp;AF186,$V$4:$V$1090&amp;$W$4:$W$1090&amp;$X$4:$X$1090,0),1),"")</f>
        <v/>
      </c>
      <c r="AH186" s="188" t="str">
        <f t="array" ref="AH186">IFERROR(INDEX($Z$4:$Z$1090, MATCH(AC186&amp;AE186&amp;AF186,$V$4:$V$1090&amp;$W$4:$W$1090&amp;$X$4:$X$1090,0),1),"")</f>
        <v/>
      </c>
      <c r="AJ186" s="186" t="str">
        <f t="shared" si="143"/>
        <v/>
      </c>
      <c r="AK186" s="187" t="str">
        <f t="array" ref="AK186">IFERROR(INDEX($AC$4:$AC$1137,SMALL($AB$4:$AB$1137,AJ186),1),"")</f>
        <v/>
      </c>
      <c r="AL186" s="187" t="str">
        <f t="array" ref="AL186">IFERROR(INDEX($AF$4:$AF$1137,SMALL($AB$4:$AB$1137,AJ186),1),"")</f>
        <v/>
      </c>
      <c r="AM186" s="187" t="str">
        <f t="array" ref="AM186">IFERROR(INDEX($AW$4:$AW$83,MATCH(AL186&amp;INDEX($AG$4:$AG$1137,SMALL($AB$4:$AB$1137,AJ186),1),$AU$4:$AU$83&amp;$AV$4:$AV$83,0),1),"")</f>
        <v/>
      </c>
      <c r="AN186" s="187" t="str">
        <f t="array" ref="AN186">IFERROR(INDEX($AW$4:$AW$83,MATCH(AL186&amp;INDEX($AH$4:$AH$1137,SMALL($AB$4:$AB$1137,AJ186),1),$AU$4:$AU$83&amp;$AV$4:$AV$83,0),1),"")</f>
        <v/>
      </c>
      <c r="AO186" s="187" t="str">
        <f>IF(AND(ISNUMBER(Fixture!H189),ISNUMBER(Fixture!J189)),"YES","")</f>
        <v/>
      </c>
      <c r="AP186" s="187" t="str">
        <f>IF(AO186="YES",IF(Fixture!H189&gt;Fixture!J189,HWin,IF(Fixture!H189=Fixture!J189,IF(Fixture!H189&gt;0,HDrawScore,HDraw),HLose)),"")</f>
        <v/>
      </c>
      <c r="AQ186" s="188" t="str">
        <f>IF(AO186="YES",IF(Fixture!H189&lt;Fixture!J189,AWin,IF(Fixture!H189=Fixture!J189,IF(Fixture!H189&gt;0,ADrawScore,ADraw),ALose)),"")</f>
        <v/>
      </c>
      <c r="AR186" s="187" t="str">
        <f>IF(AO186="YES",IF(Fixture!H189&gt;Fixture!J189,"W",IF(Fixture!H189=Fixture!J189,IF(Fixture!H189&gt;0,"D","D"),"L")),"")</f>
        <v/>
      </c>
      <c r="AS186" s="187" t="str">
        <f>IF(AO186="YES",IF(Fixture!H189&lt;Fixture!J189,"W",IF(Fixture!H189=Fixture!J189,IF(Fixture!H189&gt;0,"D","D"),"L")),"")</f>
        <v/>
      </c>
    </row>
    <row r="187" spans="2:45" x14ac:dyDescent="0.25">
      <c r="B187" s="187" t="str">
        <f t="shared" si="191"/>
        <v/>
      </c>
      <c r="C187" s="184" t="str">
        <f t="shared" ref="C187:L187" si="199">C169</f>
        <v/>
      </c>
      <c r="D187" s="195" t="str">
        <f t="shared" si="199"/>
        <v/>
      </c>
      <c r="E187" s="184" t="str">
        <f t="shared" si="199"/>
        <v/>
      </c>
      <c r="F187" s="195" t="str">
        <f t="shared" si="199"/>
        <v/>
      </c>
      <c r="G187" s="184" t="str">
        <f t="shared" si="199"/>
        <v/>
      </c>
      <c r="H187" s="195" t="str">
        <f t="shared" si="199"/>
        <v/>
      </c>
      <c r="I187" s="184" t="str">
        <f t="shared" si="199"/>
        <v/>
      </c>
      <c r="J187" s="195" t="str">
        <f t="shared" si="199"/>
        <v/>
      </c>
      <c r="K187" s="184" t="str">
        <f t="shared" si="199"/>
        <v/>
      </c>
      <c r="L187" s="195" t="str">
        <f t="shared" si="199"/>
        <v/>
      </c>
      <c r="T187" s="339" t="str">
        <f t="array" ref="T187">IFERROR(SMALL(IF(Fixture!$F$7:$F$1141=chosenGroup,ROW(Fixture!$A$7:$A$1141),FALSE),ROW(A184)),"")</f>
        <v/>
      </c>
      <c r="V187" s="195" t="str">
        <f t="shared" si="188"/>
        <v/>
      </c>
      <c r="W187" s="185" t="str">
        <f t="shared" si="189"/>
        <v/>
      </c>
      <c r="X187" s="185" t="str">
        <f t="shared" si="185"/>
        <v/>
      </c>
      <c r="Y187" s="185" t="str">
        <f t="shared" si="186"/>
        <v/>
      </c>
      <c r="Z187" s="184" t="str">
        <f t="shared" si="187"/>
        <v/>
      </c>
      <c r="AB187" s="186" t="str">
        <f t="shared" si="141"/>
        <v/>
      </c>
      <c r="AC187" s="187" t="str">
        <f t="shared" si="142"/>
        <v/>
      </c>
      <c r="AD187" s="187" t="str">
        <f t="shared" si="170"/>
        <v/>
      </c>
      <c r="AE187" s="187" t="str">
        <f t="shared" si="137"/>
        <v/>
      </c>
      <c r="AF187" s="187" t="str">
        <f t="shared" si="138"/>
        <v/>
      </c>
      <c r="AG187" s="187" t="str">
        <f t="array" ref="AG187">IFERROR(INDEX($Y$4:$Y$1090, MATCH(AC187&amp;AE187&amp;AF187,$V$4:$V$1090&amp;$W$4:$W$1090&amp;$X$4:$X$1090,0),1),"")</f>
        <v/>
      </c>
      <c r="AH187" s="188" t="str">
        <f t="array" ref="AH187">IFERROR(INDEX($Z$4:$Z$1090, MATCH(AC187&amp;AE187&amp;AF187,$V$4:$V$1090&amp;$W$4:$W$1090&amp;$X$4:$X$1090,0),1),"")</f>
        <v/>
      </c>
      <c r="AJ187" s="186" t="str">
        <f t="shared" si="143"/>
        <v/>
      </c>
      <c r="AK187" s="187" t="str">
        <f t="array" ref="AK187">IFERROR(INDEX($AC$4:$AC$1137,SMALL($AB$4:$AB$1137,AJ187),1),"")</f>
        <v/>
      </c>
      <c r="AL187" s="187" t="str">
        <f t="array" ref="AL187">IFERROR(INDEX($AF$4:$AF$1137,SMALL($AB$4:$AB$1137,AJ187),1),"")</f>
        <v/>
      </c>
      <c r="AM187" s="187" t="str">
        <f t="array" ref="AM187">IFERROR(INDEX($AW$4:$AW$83,MATCH(AL187&amp;INDEX($AG$4:$AG$1137,SMALL($AB$4:$AB$1137,AJ187),1),$AU$4:$AU$83&amp;$AV$4:$AV$83,0),1),"")</f>
        <v/>
      </c>
      <c r="AN187" s="187" t="str">
        <f t="array" ref="AN187">IFERROR(INDEX($AW$4:$AW$83,MATCH(AL187&amp;INDEX($AH$4:$AH$1137,SMALL($AB$4:$AB$1137,AJ187),1),$AU$4:$AU$83&amp;$AV$4:$AV$83,0),1),"")</f>
        <v/>
      </c>
      <c r="AO187" s="187" t="str">
        <f>IF(AND(ISNUMBER(Fixture!H190),ISNUMBER(Fixture!J190)),"YES","")</f>
        <v/>
      </c>
      <c r="AP187" s="187" t="str">
        <f>IF(AO187="YES",IF(Fixture!H190&gt;Fixture!J190,HWin,IF(Fixture!H190=Fixture!J190,IF(Fixture!H190&gt;0,HDrawScore,HDraw),HLose)),"")</f>
        <v/>
      </c>
      <c r="AQ187" s="188" t="str">
        <f>IF(AO187="YES",IF(Fixture!H190&lt;Fixture!J190,AWin,IF(Fixture!H190=Fixture!J190,IF(Fixture!H190&gt;0,ADrawScore,ADraw),ALose)),"")</f>
        <v/>
      </c>
      <c r="AR187" s="187" t="str">
        <f>IF(AO187="YES",IF(Fixture!H190&gt;Fixture!J190,"W",IF(Fixture!H190=Fixture!J190,IF(Fixture!H190&gt;0,"D","D"),"L")),"")</f>
        <v/>
      </c>
      <c r="AS187" s="187" t="str">
        <f>IF(AO187="YES",IF(Fixture!H190&lt;Fixture!J190,"W",IF(Fixture!H190=Fixture!J190,IF(Fixture!H190&gt;0,"D","D"),"L")),"")</f>
        <v/>
      </c>
    </row>
    <row r="188" spans="2:45" x14ac:dyDescent="0.25">
      <c r="T188" s="339" t="str">
        <f t="array" ref="T188">IFERROR(SMALL(IF(Fixture!$F$7:$F$1141=chosenGroup,ROW(Fixture!$A$7:$A$1141),FALSE),ROW(A185)),"")</f>
        <v/>
      </c>
      <c r="V188" s="195" t="str">
        <f t="shared" si="188"/>
        <v/>
      </c>
      <c r="W188" s="185" t="str">
        <f t="shared" si="189"/>
        <v/>
      </c>
      <c r="X188" s="185" t="str">
        <f t="shared" si="185"/>
        <v/>
      </c>
      <c r="Y188" s="185" t="str">
        <f t="shared" si="186"/>
        <v/>
      </c>
      <c r="Z188" s="184" t="str">
        <f t="shared" si="187"/>
        <v/>
      </c>
      <c r="AB188" s="186" t="str">
        <f t="shared" si="141"/>
        <v/>
      </c>
      <c r="AC188" s="187" t="str">
        <f t="shared" si="142"/>
        <v/>
      </c>
      <c r="AD188" s="187" t="str">
        <f t="shared" si="170"/>
        <v/>
      </c>
      <c r="AE188" s="187" t="str">
        <f t="shared" si="137"/>
        <v/>
      </c>
      <c r="AF188" s="187" t="str">
        <f t="shared" si="138"/>
        <v/>
      </c>
      <c r="AG188" s="187" t="str">
        <f t="array" ref="AG188">IFERROR(INDEX($Y$4:$Y$1090, MATCH(AC188&amp;AE188&amp;AF188,$V$4:$V$1090&amp;$W$4:$W$1090&amp;$X$4:$X$1090,0),1),"")</f>
        <v/>
      </c>
      <c r="AH188" s="188" t="str">
        <f t="array" ref="AH188">IFERROR(INDEX($Z$4:$Z$1090, MATCH(AC188&amp;AE188&amp;AF188,$V$4:$V$1090&amp;$W$4:$W$1090&amp;$X$4:$X$1090,0),1),"")</f>
        <v/>
      </c>
      <c r="AJ188" s="186" t="str">
        <f t="shared" si="143"/>
        <v/>
      </c>
      <c r="AK188" s="187" t="str">
        <f t="array" ref="AK188">IFERROR(INDEX($AC$4:$AC$1137,SMALL($AB$4:$AB$1137,AJ188),1),"")</f>
        <v/>
      </c>
      <c r="AL188" s="187" t="str">
        <f t="array" ref="AL188">IFERROR(INDEX($AF$4:$AF$1137,SMALL($AB$4:$AB$1137,AJ188),1),"")</f>
        <v/>
      </c>
      <c r="AM188" s="187" t="str">
        <f t="array" ref="AM188">IFERROR(INDEX($AW$4:$AW$83,MATCH(AL188&amp;INDEX($AG$4:$AG$1137,SMALL($AB$4:$AB$1137,AJ188),1),$AU$4:$AU$83&amp;$AV$4:$AV$83,0),1),"")</f>
        <v/>
      </c>
      <c r="AN188" s="187" t="str">
        <f t="array" ref="AN188">IFERROR(INDEX($AW$4:$AW$83,MATCH(AL188&amp;INDEX($AH$4:$AH$1137,SMALL($AB$4:$AB$1137,AJ188),1),$AU$4:$AU$83&amp;$AV$4:$AV$83,0),1),"")</f>
        <v/>
      </c>
      <c r="AO188" s="187" t="str">
        <f>IF(AND(ISNUMBER(Fixture!H191),ISNUMBER(Fixture!J191)),"YES","")</f>
        <v/>
      </c>
      <c r="AP188" s="187" t="str">
        <f>IF(AO188="YES",IF(Fixture!H191&gt;Fixture!J191,HWin,IF(Fixture!H191=Fixture!J191,IF(Fixture!H191&gt;0,HDrawScore,HDraw),HLose)),"")</f>
        <v/>
      </c>
      <c r="AQ188" s="188" t="str">
        <f>IF(AO188="YES",IF(Fixture!H191&lt;Fixture!J191,AWin,IF(Fixture!H191=Fixture!J191,IF(Fixture!H191&gt;0,ADrawScore,ADraw),ALose)),"")</f>
        <v/>
      </c>
      <c r="AR188" s="187" t="str">
        <f>IF(AO188="YES",IF(Fixture!H191&gt;Fixture!J191,"W",IF(Fixture!H191=Fixture!J191,IF(Fixture!H191&gt;0,"D","D"),"L")),"")</f>
        <v/>
      </c>
      <c r="AS188" s="187" t="str">
        <f>IF(AO188="YES",IF(Fixture!H191&lt;Fixture!J191,"W",IF(Fixture!H191=Fixture!J191,IF(Fixture!H191&gt;0,"D","D"),"L")),"")</f>
        <v/>
      </c>
    </row>
    <row r="189" spans="2:45" x14ac:dyDescent="0.25">
      <c r="B189" s="178">
        <f>Settings!C35</f>
        <v>0</v>
      </c>
      <c r="C189" s="55"/>
      <c r="D189" s="179">
        <f>IF(ISODD(COUNTIF(FixtureCalc!$AU$4:$AU$83,B189)),COUNTIF(FixtureCalc!$AU$4:$AU$83,B189)+1,COUNTIF(FixtureCalc!$AU$4:$AU$83,B189))</f>
        <v>0</v>
      </c>
      <c r="E189" s="57"/>
      <c r="F189" s="58"/>
      <c r="G189" s="57"/>
      <c r="H189" s="57"/>
      <c r="I189" s="57"/>
      <c r="J189" s="57"/>
      <c r="K189" s="57"/>
      <c r="L189" s="56"/>
      <c r="T189" s="339" t="str">
        <f t="array" ref="T189">IFERROR(SMALL(IF(Fixture!$F$7:$F$1141=chosenGroup,ROW(Fixture!$A$7:$A$1141),FALSE),ROW(A186)),"")</f>
        <v/>
      </c>
      <c r="V189" s="195" t="str">
        <f t="shared" si="188"/>
        <v/>
      </c>
      <c r="W189" s="185" t="str">
        <f t="shared" si="189"/>
        <v/>
      </c>
      <c r="X189" s="185" t="str">
        <f t="shared" si="185"/>
        <v/>
      </c>
      <c r="Y189" s="185" t="str">
        <f t="shared" si="186"/>
        <v/>
      </c>
      <c r="Z189" s="184" t="str">
        <f t="shared" si="187"/>
        <v/>
      </c>
      <c r="AB189" s="186" t="str">
        <f t="shared" si="141"/>
        <v/>
      </c>
      <c r="AC189" s="187" t="str">
        <f t="shared" si="142"/>
        <v/>
      </c>
      <c r="AD189" s="187" t="str">
        <f t="shared" si="170"/>
        <v/>
      </c>
      <c r="AE189" s="187" t="str">
        <f t="shared" si="137"/>
        <v/>
      </c>
      <c r="AF189" s="187" t="str">
        <f t="shared" si="138"/>
        <v/>
      </c>
      <c r="AG189" s="187" t="str">
        <f t="array" ref="AG189">IFERROR(INDEX($Y$4:$Y$1090, MATCH(AC189&amp;AE189&amp;AF189,$V$4:$V$1090&amp;$W$4:$W$1090&amp;$X$4:$X$1090,0),1),"")</f>
        <v/>
      </c>
      <c r="AH189" s="188" t="str">
        <f t="array" ref="AH189">IFERROR(INDEX($Z$4:$Z$1090, MATCH(AC189&amp;AE189&amp;AF189,$V$4:$V$1090&amp;$W$4:$W$1090&amp;$X$4:$X$1090,0),1),"")</f>
        <v/>
      </c>
      <c r="AJ189" s="186" t="str">
        <f t="shared" si="143"/>
        <v/>
      </c>
      <c r="AK189" s="187" t="str">
        <f t="array" ref="AK189">IFERROR(INDEX($AC$4:$AC$1137,SMALL($AB$4:$AB$1137,AJ189),1),"")</f>
        <v/>
      </c>
      <c r="AL189" s="187" t="str">
        <f t="array" ref="AL189">IFERROR(INDEX($AF$4:$AF$1137,SMALL($AB$4:$AB$1137,AJ189),1),"")</f>
        <v/>
      </c>
      <c r="AM189" s="187" t="str">
        <f t="array" ref="AM189">IFERROR(INDEX($AW$4:$AW$83,MATCH(AL189&amp;INDEX($AG$4:$AG$1137,SMALL($AB$4:$AB$1137,AJ189),1),$AU$4:$AU$83&amp;$AV$4:$AV$83,0),1),"")</f>
        <v/>
      </c>
      <c r="AN189" s="187" t="str">
        <f t="array" ref="AN189">IFERROR(INDEX($AW$4:$AW$83,MATCH(AL189&amp;INDEX($AH$4:$AH$1137,SMALL($AB$4:$AB$1137,AJ189),1),$AU$4:$AU$83&amp;$AV$4:$AV$83,0),1),"")</f>
        <v/>
      </c>
      <c r="AO189" s="187" t="str">
        <f>IF(AND(ISNUMBER(Fixture!H192),ISNUMBER(Fixture!J192)),"YES","")</f>
        <v/>
      </c>
      <c r="AP189" s="187" t="str">
        <f>IF(AO189="YES",IF(Fixture!H192&gt;Fixture!J192,HWin,IF(Fixture!H192=Fixture!J192,IF(Fixture!H192&gt;0,HDrawScore,HDraw),HLose)),"")</f>
        <v/>
      </c>
      <c r="AQ189" s="188" t="str">
        <f>IF(AO189="YES",IF(Fixture!H192&lt;Fixture!J192,AWin,IF(Fixture!H192=Fixture!J192,IF(Fixture!H192&gt;0,ADrawScore,ADraw),ALose)),"")</f>
        <v/>
      </c>
      <c r="AR189" s="187" t="str">
        <f>IF(AO189="YES",IF(Fixture!H192&gt;Fixture!J192,"W",IF(Fixture!H192=Fixture!J192,IF(Fixture!H192&gt;0,"D","D"),"L")),"")</f>
        <v/>
      </c>
      <c r="AS189" s="187" t="str">
        <f>IF(AO189="YES",IF(Fixture!H192&lt;Fixture!J192,"W",IF(Fixture!H192=Fixture!J192,IF(Fixture!H192&gt;0,"D","D"),"L")),"")</f>
        <v/>
      </c>
    </row>
    <row r="190" spans="2:45" x14ac:dyDescent="0.25">
      <c r="B190" s="61"/>
      <c r="C190" s="180" t="str">
        <f>IF((D189/2)&gt;=1,1,"")</f>
        <v/>
      </c>
      <c r="D190" s="181" t="str">
        <f>IF((D189/2)&gt;=1,1,"")</f>
        <v/>
      </c>
      <c r="E190" s="181" t="str">
        <f>IF((D189/2)&gt;=2,2,"")</f>
        <v/>
      </c>
      <c r="F190" s="181" t="str">
        <f>IF((D189/2)&gt;=2,2,"")</f>
        <v/>
      </c>
      <c r="G190" s="181" t="str">
        <f>IF((D189/2)&gt;=3,3,"")</f>
        <v/>
      </c>
      <c r="H190" s="181" t="str">
        <f>IF((D189/2)&gt;=3,3,"")</f>
        <v/>
      </c>
      <c r="I190" s="181" t="str">
        <f>IF((D189/2)&gt;=4,4,"")</f>
        <v/>
      </c>
      <c r="J190" s="181" t="str">
        <f>IF((D189/2)&gt;=4,4,"")</f>
        <v/>
      </c>
      <c r="K190" s="181" t="str">
        <f>IF((D189/2)&gt;=5,5,"")</f>
        <v/>
      </c>
      <c r="L190" s="182" t="str">
        <f>IF((D189/2)&gt;=5,5,"")</f>
        <v/>
      </c>
      <c r="T190" s="339" t="str">
        <f t="array" ref="T190">IFERROR(SMALL(IF(Fixture!$F$7:$F$1141=chosenGroup,ROW(Fixture!$A$7:$A$1141),FALSE),ROW(A187)),"")</f>
        <v/>
      </c>
      <c r="V190" s="195" t="str">
        <f t="shared" si="188"/>
        <v/>
      </c>
      <c r="W190" s="185" t="str">
        <f t="shared" si="189"/>
        <v/>
      </c>
      <c r="X190" s="185" t="str">
        <f t="shared" si="185"/>
        <v/>
      </c>
      <c r="Y190" s="185" t="str">
        <f t="shared" si="186"/>
        <v/>
      </c>
      <c r="Z190" s="184" t="str">
        <f t="shared" si="187"/>
        <v/>
      </c>
      <c r="AB190" s="186" t="str">
        <f t="shared" si="141"/>
        <v/>
      </c>
      <c r="AC190" s="187" t="str">
        <f t="shared" si="142"/>
        <v/>
      </c>
      <c r="AD190" s="187" t="str">
        <f t="shared" si="170"/>
        <v/>
      </c>
      <c r="AE190" s="187" t="str">
        <f t="shared" si="137"/>
        <v/>
      </c>
      <c r="AF190" s="187" t="str">
        <f t="shared" si="138"/>
        <v/>
      </c>
      <c r="AG190" s="187" t="str">
        <f t="array" ref="AG190">IFERROR(INDEX($Y$4:$Y$1090, MATCH(AC190&amp;AE190&amp;AF190,$V$4:$V$1090&amp;$W$4:$W$1090&amp;$X$4:$X$1090,0),1),"")</f>
        <v/>
      </c>
      <c r="AH190" s="188" t="str">
        <f t="array" ref="AH190">IFERROR(INDEX($Z$4:$Z$1090, MATCH(AC190&amp;AE190&amp;AF190,$V$4:$V$1090&amp;$W$4:$W$1090&amp;$X$4:$X$1090,0),1),"")</f>
        <v/>
      </c>
      <c r="AJ190" s="186" t="str">
        <f t="shared" si="143"/>
        <v/>
      </c>
      <c r="AK190" s="187" t="str">
        <f t="array" ref="AK190">IFERROR(INDEX($AC$4:$AC$1137,SMALL($AB$4:$AB$1137,AJ190),1),"")</f>
        <v/>
      </c>
      <c r="AL190" s="187" t="str">
        <f t="array" ref="AL190">IFERROR(INDEX($AF$4:$AF$1137,SMALL($AB$4:$AB$1137,AJ190),1),"")</f>
        <v/>
      </c>
      <c r="AM190" s="187" t="str">
        <f t="array" ref="AM190">IFERROR(INDEX($AW$4:$AW$83,MATCH(AL190&amp;INDEX($AG$4:$AG$1137,SMALL($AB$4:$AB$1137,AJ190),1),$AU$4:$AU$83&amp;$AV$4:$AV$83,0),1),"")</f>
        <v/>
      </c>
      <c r="AN190" s="187" t="str">
        <f t="array" ref="AN190">IFERROR(INDEX($AW$4:$AW$83,MATCH(AL190&amp;INDEX($AH$4:$AH$1137,SMALL($AB$4:$AB$1137,AJ190),1),$AU$4:$AU$83&amp;$AV$4:$AV$83,0),1),"")</f>
        <v/>
      </c>
      <c r="AO190" s="187" t="str">
        <f>IF(AND(ISNUMBER(Fixture!H193),ISNUMBER(Fixture!J193)),"YES","")</f>
        <v/>
      </c>
      <c r="AP190" s="187" t="str">
        <f>IF(AO190="YES",IF(Fixture!H193&gt;Fixture!J193,HWin,IF(Fixture!H193=Fixture!J193,IF(Fixture!H193&gt;0,HDrawScore,HDraw),HLose)),"")</f>
        <v/>
      </c>
      <c r="AQ190" s="188" t="str">
        <f>IF(AO190="YES",IF(Fixture!H193&lt;Fixture!J193,AWin,IF(Fixture!H193=Fixture!J193,IF(Fixture!H193&gt;0,ADrawScore,ADraw),ALose)),"")</f>
        <v/>
      </c>
      <c r="AR190" s="187" t="str">
        <f>IF(AO190="YES",IF(Fixture!H193&gt;Fixture!J193,"W",IF(Fixture!H193=Fixture!J193,IF(Fixture!H193&gt;0,"D","D"),"L")),"")</f>
        <v/>
      </c>
      <c r="AS190" s="187" t="str">
        <f>IF(AO190="YES",IF(Fixture!H193&lt;Fixture!J193,"W",IF(Fixture!H193=Fixture!J193,IF(Fixture!H193&gt;0,"D","D"),"L")),"")</f>
        <v/>
      </c>
    </row>
    <row r="191" spans="2:45" x14ac:dyDescent="0.25">
      <c r="B191" s="62" t="s">
        <v>39</v>
      </c>
      <c r="C191" s="63" t="s">
        <v>40</v>
      </c>
      <c r="D191" s="64" t="s">
        <v>41</v>
      </c>
      <c r="E191" s="63" t="s">
        <v>42</v>
      </c>
      <c r="F191" s="64" t="s">
        <v>43</v>
      </c>
      <c r="G191" s="63" t="s">
        <v>44</v>
      </c>
      <c r="H191" s="64" t="s">
        <v>45</v>
      </c>
      <c r="I191" s="63" t="s">
        <v>46</v>
      </c>
      <c r="J191" s="64" t="s">
        <v>47</v>
      </c>
      <c r="K191" s="63" t="s">
        <v>48</v>
      </c>
      <c r="L191" s="64" t="s">
        <v>49</v>
      </c>
      <c r="T191" s="339" t="str">
        <f t="array" ref="T191">IFERROR(SMALL(IF(Fixture!$F$7:$F$1141=chosenGroup,ROW(Fixture!$A$7:$A$1141),FALSE),ROW(A188)),"")</f>
        <v/>
      </c>
      <c r="V191" s="195" t="str">
        <f t="shared" si="188"/>
        <v/>
      </c>
      <c r="W191" s="185" t="str">
        <f t="shared" si="189"/>
        <v/>
      </c>
      <c r="X191" s="185" t="str">
        <f t="shared" si="185"/>
        <v/>
      </c>
      <c r="Y191" s="185" t="str">
        <f t="shared" si="186"/>
        <v/>
      </c>
      <c r="Z191" s="184" t="str">
        <f t="shared" si="187"/>
        <v/>
      </c>
      <c r="AB191" s="186" t="str">
        <f t="shared" si="141"/>
        <v/>
      </c>
      <c r="AC191" s="187" t="str">
        <f t="shared" si="142"/>
        <v/>
      </c>
      <c r="AD191" s="187" t="str">
        <f t="shared" si="170"/>
        <v/>
      </c>
      <c r="AE191" s="187" t="str">
        <f t="shared" si="137"/>
        <v/>
      </c>
      <c r="AF191" s="187" t="str">
        <f t="shared" si="138"/>
        <v/>
      </c>
      <c r="AG191" s="187" t="str">
        <f t="array" ref="AG191">IFERROR(INDEX($Y$4:$Y$1090, MATCH(AC191&amp;AE191&amp;AF191,$V$4:$V$1090&amp;$W$4:$W$1090&amp;$X$4:$X$1090,0),1),"")</f>
        <v/>
      </c>
      <c r="AH191" s="188" t="str">
        <f t="array" ref="AH191">IFERROR(INDEX($Z$4:$Z$1090, MATCH(AC191&amp;AE191&amp;AF191,$V$4:$V$1090&amp;$W$4:$W$1090&amp;$X$4:$X$1090,0),1),"")</f>
        <v/>
      </c>
      <c r="AJ191" s="186" t="str">
        <f t="shared" si="143"/>
        <v/>
      </c>
      <c r="AK191" s="187" t="str">
        <f t="array" ref="AK191">IFERROR(INDEX($AC$4:$AC$1137,SMALL($AB$4:$AB$1137,AJ191),1),"")</f>
        <v/>
      </c>
      <c r="AL191" s="187" t="str">
        <f t="array" ref="AL191">IFERROR(INDEX($AF$4:$AF$1137,SMALL($AB$4:$AB$1137,AJ191),1),"")</f>
        <v/>
      </c>
      <c r="AM191" s="187" t="str">
        <f t="array" ref="AM191">IFERROR(INDEX($AW$4:$AW$83,MATCH(AL191&amp;INDEX($AG$4:$AG$1137,SMALL($AB$4:$AB$1137,AJ191),1),$AU$4:$AU$83&amp;$AV$4:$AV$83,0),1),"")</f>
        <v/>
      </c>
      <c r="AN191" s="187" t="str">
        <f t="array" ref="AN191">IFERROR(INDEX($AW$4:$AW$83,MATCH(AL191&amp;INDEX($AH$4:$AH$1137,SMALL($AB$4:$AB$1137,AJ191),1),$AU$4:$AU$83&amp;$AV$4:$AV$83,0),1),"")</f>
        <v/>
      </c>
      <c r="AO191" s="187" t="str">
        <f>IF(AND(ISNUMBER(Fixture!H194),ISNUMBER(Fixture!J194)),"YES","")</f>
        <v/>
      </c>
      <c r="AP191" s="187" t="str">
        <f>IF(AO191="YES",IF(Fixture!H194&gt;Fixture!J194,HWin,IF(Fixture!H194=Fixture!J194,IF(Fixture!H194&gt;0,HDrawScore,HDraw),HLose)),"")</f>
        <v/>
      </c>
      <c r="AQ191" s="188" t="str">
        <f>IF(AO191="YES",IF(Fixture!H194&lt;Fixture!J194,AWin,IF(Fixture!H194=Fixture!J194,IF(Fixture!H194&gt;0,ADrawScore,ADraw),ALose)),"")</f>
        <v/>
      </c>
      <c r="AR191" s="187" t="str">
        <f>IF(AO191="YES",IF(Fixture!H194&gt;Fixture!J194,"W",IF(Fixture!H194=Fixture!J194,IF(Fixture!H194&gt;0,"D","D"),"L")),"")</f>
        <v/>
      </c>
      <c r="AS191" s="187" t="str">
        <f>IF(AO191="YES",IF(Fixture!H194&lt;Fixture!J194,"W",IF(Fixture!H194=Fixture!J194,IF(Fixture!H194&gt;0,"D","D"),"L")),"")</f>
        <v/>
      </c>
    </row>
    <row r="192" spans="2:45" x14ac:dyDescent="0.25">
      <c r="B192" s="187" t="str">
        <f>IF(D189&gt;0,1,"")</f>
        <v/>
      </c>
      <c r="C192" s="184" t="str">
        <f>IF(ISNUMBER(B192+C190),1,"")</f>
        <v/>
      </c>
      <c r="D192" s="195" t="str">
        <f>IF(ISNUMBER(B192+D190),D189,"")</f>
        <v/>
      </c>
      <c r="E192" s="184" t="str">
        <f>IF(ISNUMBER($B192+E190),C192+1,"")</f>
        <v/>
      </c>
      <c r="F192" s="195" t="str">
        <f>IF(ISNUMBER($B192+F190),D192-1,"")</f>
        <v/>
      </c>
      <c r="G192" s="184" t="str">
        <f>IF(ISNUMBER($B192+G190),E192+1,"")</f>
        <v/>
      </c>
      <c r="H192" s="195" t="str">
        <f>IF(ISNUMBER($B192+H190),F192-1,"")</f>
        <v/>
      </c>
      <c r="I192" s="184" t="str">
        <f>IF(ISNUMBER($B192+I190),G192+1,"")</f>
        <v/>
      </c>
      <c r="J192" s="195" t="str">
        <f>IF(ISNUMBER($B192+J190),H192-1,"")</f>
        <v/>
      </c>
      <c r="K192" s="184" t="str">
        <f>IF(ISNUMBER($B192+K190),I192+1,"")</f>
        <v/>
      </c>
      <c r="L192" s="195" t="str">
        <f>IF(ISNUMBER($B192+L190),J192-1,"")</f>
        <v/>
      </c>
      <c r="T192" s="339" t="str">
        <f t="array" ref="T192">IFERROR(SMALL(IF(Fixture!$F$7:$F$1141=chosenGroup,ROW(Fixture!$A$7:$A$1141),FALSE),ROW(A189)),"")</f>
        <v/>
      </c>
      <c r="V192" s="195" t="str">
        <f t="shared" si="188"/>
        <v/>
      </c>
      <c r="W192" s="185" t="str">
        <f t="shared" si="189"/>
        <v/>
      </c>
      <c r="X192" s="185" t="str">
        <f t="shared" si="185"/>
        <v/>
      </c>
      <c r="Y192" s="185" t="str">
        <f t="shared" si="186"/>
        <v/>
      </c>
      <c r="Z192" s="184" t="str">
        <f t="shared" si="187"/>
        <v/>
      </c>
      <c r="AB192" s="186" t="str">
        <f t="shared" si="141"/>
        <v/>
      </c>
      <c r="AC192" s="187" t="str">
        <f t="shared" si="142"/>
        <v/>
      </c>
      <c r="AD192" s="187" t="str">
        <f t="shared" si="170"/>
        <v/>
      </c>
      <c r="AE192" s="187" t="str">
        <f t="shared" si="137"/>
        <v/>
      </c>
      <c r="AF192" s="187" t="str">
        <f t="shared" si="138"/>
        <v/>
      </c>
      <c r="AG192" s="187" t="str">
        <f t="array" ref="AG192">IFERROR(INDEX($Y$4:$Y$1090, MATCH(AC192&amp;AE192&amp;AF192,$V$4:$V$1090&amp;$W$4:$W$1090&amp;$X$4:$X$1090,0),1),"")</f>
        <v/>
      </c>
      <c r="AH192" s="188" t="str">
        <f t="array" ref="AH192">IFERROR(INDEX($Z$4:$Z$1090, MATCH(AC192&amp;AE192&amp;AF192,$V$4:$V$1090&amp;$W$4:$W$1090&amp;$X$4:$X$1090,0),1),"")</f>
        <v/>
      </c>
      <c r="AJ192" s="186" t="str">
        <f t="shared" si="143"/>
        <v/>
      </c>
      <c r="AK192" s="187" t="str">
        <f t="array" ref="AK192">IFERROR(INDEX($AC$4:$AC$1137,SMALL($AB$4:$AB$1137,AJ192),1),"")</f>
        <v/>
      </c>
      <c r="AL192" s="187" t="str">
        <f t="array" ref="AL192">IFERROR(INDEX($AF$4:$AF$1137,SMALL($AB$4:$AB$1137,AJ192),1),"")</f>
        <v/>
      </c>
      <c r="AM192" s="187" t="str">
        <f t="array" ref="AM192">IFERROR(INDEX($AW$4:$AW$83,MATCH(AL192&amp;INDEX($AG$4:$AG$1137,SMALL($AB$4:$AB$1137,AJ192),1),$AU$4:$AU$83&amp;$AV$4:$AV$83,0),1),"")</f>
        <v/>
      </c>
      <c r="AN192" s="187" t="str">
        <f t="array" ref="AN192">IFERROR(INDEX($AW$4:$AW$83,MATCH(AL192&amp;INDEX($AH$4:$AH$1137,SMALL($AB$4:$AB$1137,AJ192),1),$AU$4:$AU$83&amp;$AV$4:$AV$83,0),1),"")</f>
        <v/>
      </c>
      <c r="AO192" s="187" t="str">
        <f>IF(AND(ISNUMBER(Fixture!H195),ISNUMBER(Fixture!J195)),"YES","")</f>
        <v/>
      </c>
      <c r="AP192" s="187" t="str">
        <f>IF(AO192="YES",IF(Fixture!H195&gt;Fixture!J195,HWin,IF(Fixture!H195=Fixture!J195,IF(Fixture!H195&gt;0,HDrawScore,HDraw),HLose)),"")</f>
        <v/>
      </c>
      <c r="AQ192" s="188" t="str">
        <f>IF(AO192="YES",IF(Fixture!H195&lt;Fixture!J195,AWin,IF(Fixture!H195=Fixture!J195,IF(Fixture!H195&gt;0,ADrawScore,ADraw),ALose)),"")</f>
        <v/>
      </c>
      <c r="AR192" s="187" t="str">
        <f>IF(AO192="YES",IF(Fixture!H195&gt;Fixture!J195,"W",IF(Fixture!H195=Fixture!J195,IF(Fixture!H195&gt;0,"D","D"),"L")),"")</f>
        <v/>
      </c>
      <c r="AS192" s="187" t="str">
        <f>IF(AO192="YES",IF(Fixture!H195&lt;Fixture!J195,"W",IF(Fixture!H195=Fixture!J195,IF(Fixture!H195&gt;0,"D","D"),"L")),"")</f>
        <v/>
      </c>
    </row>
    <row r="193" spans="2:45" x14ac:dyDescent="0.25">
      <c r="B193" s="187" t="str">
        <f t="shared" ref="B193:B200" si="200">IFERROR(IF(B192+1&gt;=$D$189,"",B192+1),"")</f>
        <v/>
      </c>
      <c r="C193" s="184" t="str">
        <f t="shared" ref="C193:C200" si="201">IF(ISNUMBER(B193+C$190),1,"")</f>
        <v/>
      </c>
      <c r="D193" s="195" t="str">
        <f t="shared" ref="D193:L200" si="202">IF(ISNUMBER($B193+D$190),MOD(D192-3,$D$189-1)+2,"")</f>
        <v/>
      </c>
      <c r="E193" s="184" t="str">
        <f t="shared" si="202"/>
        <v/>
      </c>
      <c r="F193" s="195" t="str">
        <f t="shared" si="202"/>
        <v/>
      </c>
      <c r="G193" s="184" t="str">
        <f t="shared" si="202"/>
        <v/>
      </c>
      <c r="H193" s="195" t="str">
        <f t="shared" si="202"/>
        <v/>
      </c>
      <c r="I193" s="184" t="str">
        <f t="shared" si="202"/>
        <v/>
      </c>
      <c r="J193" s="195" t="str">
        <f t="shared" si="202"/>
        <v/>
      </c>
      <c r="K193" s="184" t="str">
        <f t="shared" si="202"/>
        <v/>
      </c>
      <c r="L193" s="195" t="str">
        <f t="shared" si="202"/>
        <v/>
      </c>
      <c r="T193" s="339" t="str">
        <f t="array" ref="T193">IFERROR(SMALL(IF(Fixture!$F$7:$F$1141=chosenGroup,ROW(Fixture!$A$7:$A$1141),FALSE),ROW(A190)),"")</f>
        <v/>
      </c>
      <c r="V193" s="195" t="str">
        <f t="shared" si="188"/>
        <v/>
      </c>
      <c r="W193" s="185" t="str">
        <f t="shared" si="189"/>
        <v/>
      </c>
      <c r="X193" s="185" t="str">
        <f t="shared" si="185"/>
        <v/>
      </c>
      <c r="Y193" s="185" t="str">
        <f t="shared" si="186"/>
        <v/>
      </c>
      <c r="Z193" s="184" t="str">
        <f t="shared" si="187"/>
        <v/>
      </c>
      <c r="AB193" s="186" t="str">
        <f t="shared" si="141"/>
        <v/>
      </c>
      <c r="AC193" s="187" t="str">
        <f t="shared" si="142"/>
        <v/>
      </c>
      <c r="AD193" s="187" t="str">
        <f t="shared" si="170"/>
        <v/>
      </c>
      <c r="AE193" s="187" t="str">
        <f t="shared" si="137"/>
        <v/>
      </c>
      <c r="AF193" s="187" t="str">
        <f t="shared" si="138"/>
        <v/>
      </c>
      <c r="AG193" s="187" t="str">
        <f t="array" ref="AG193">IFERROR(INDEX($Y$4:$Y$1090, MATCH(AC193&amp;AE193&amp;AF193,$V$4:$V$1090&amp;$W$4:$W$1090&amp;$X$4:$X$1090,0),1),"")</f>
        <v/>
      </c>
      <c r="AH193" s="188" t="str">
        <f t="array" ref="AH193">IFERROR(INDEX($Z$4:$Z$1090, MATCH(AC193&amp;AE193&amp;AF193,$V$4:$V$1090&amp;$W$4:$W$1090&amp;$X$4:$X$1090,0),1),"")</f>
        <v/>
      </c>
      <c r="AJ193" s="186" t="str">
        <f t="shared" si="143"/>
        <v/>
      </c>
      <c r="AK193" s="187" t="str">
        <f t="array" ref="AK193">IFERROR(INDEX($AC$4:$AC$1137,SMALL($AB$4:$AB$1137,AJ193),1),"")</f>
        <v/>
      </c>
      <c r="AL193" s="187" t="str">
        <f t="array" ref="AL193">IFERROR(INDEX($AF$4:$AF$1137,SMALL($AB$4:$AB$1137,AJ193),1),"")</f>
        <v/>
      </c>
      <c r="AM193" s="187" t="str">
        <f t="array" ref="AM193">IFERROR(INDEX($AW$4:$AW$83,MATCH(AL193&amp;INDEX($AG$4:$AG$1137,SMALL($AB$4:$AB$1137,AJ193),1),$AU$4:$AU$83&amp;$AV$4:$AV$83,0),1),"")</f>
        <v/>
      </c>
      <c r="AN193" s="187" t="str">
        <f t="array" ref="AN193">IFERROR(INDEX($AW$4:$AW$83,MATCH(AL193&amp;INDEX($AH$4:$AH$1137,SMALL($AB$4:$AB$1137,AJ193),1),$AU$4:$AU$83&amp;$AV$4:$AV$83,0),1),"")</f>
        <v/>
      </c>
      <c r="AO193" s="187" t="str">
        <f>IF(AND(ISNUMBER(Fixture!H196),ISNUMBER(Fixture!J196)),"YES","")</f>
        <v/>
      </c>
      <c r="AP193" s="187" t="str">
        <f>IF(AO193="YES",IF(Fixture!H196&gt;Fixture!J196,HWin,IF(Fixture!H196=Fixture!J196,IF(Fixture!H196&gt;0,HDrawScore,HDraw),HLose)),"")</f>
        <v/>
      </c>
      <c r="AQ193" s="188" t="str">
        <f>IF(AO193="YES",IF(Fixture!H196&lt;Fixture!J196,AWin,IF(Fixture!H196=Fixture!J196,IF(Fixture!H196&gt;0,ADrawScore,ADraw),ALose)),"")</f>
        <v/>
      </c>
      <c r="AR193" s="187" t="str">
        <f>IF(AO193="YES",IF(Fixture!H196&gt;Fixture!J196,"W",IF(Fixture!H196=Fixture!J196,IF(Fixture!H196&gt;0,"D","D"),"L")),"")</f>
        <v/>
      </c>
      <c r="AS193" s="187" t="str">
        <f>IF(AO193="YES",IF(Fixture!H196&lt;Fixture!J196,"W",IF(Fixture!H196=Fixture!J196,IF(Fixture!H196&gt;0,"D","D"),"L")),"")</f>
        <v/>
      </c>
    </row>
    <row r="194" spans="2:45" x14ac:dyDescent="0.25">
      <c r="B194" s="187" t="str">
        <f t="shared" si="200"/>
        <v/>
      </c>
      <c r="C194" s="184" t="str">
        <f t="shared" si="201"/>
        <v/>
      </c>
      <c r="D194" s="195" t="str">
        <f t="shared" si="202"/>
        <v/>
      </c>
      <c r="E194" s="184" t="str">
        <f t="shared" si="202"/>
        <v/>
      </c>
      <c r="F194" s="195" t="str">
        <f t="shared" si="202"/>
        <v/>
      </c>
      <c r="G194" s="184" t="str">
        <f t="shared" si="202"/>
        <v/>
      </c>
      <c r="H194" s="195" t="str">
        <f t="shared" si="202"/>
        <v/>
      </c>
      <c r="I194" s="184" t="str">
        <f t="shared" si="202"/>
        <v/>
      </c>
      <c r="J194" s="195" t="str">
        <f t="shared" si="202"/>
        <v/>
      </c>
      <c r="K194" s="184" t="str">
        <f t="shared" si="202"/>
        <v/>
      </c>
      <c r="L194" s="195" t="str">
        <f t="shared" si="202"/>
        <v/>
      </c>
      <c r="T194" s="339" t="str">
        <f t="array" ref="T194">IFERROR(SMALL(IF(Fixture!$F$7:$F$1141=chosenGroup,ROW(Fixture!$A$7:$A$1141),FALSE),ROW(A191)),"")</f>
        <v/>
      </c>
      <c r="V194" s="195" t="str">
        <f t="shared" si="188"/>
        <v/>
      </c>
      <c r="W194" s="185" t="str">
        <f t="shared" si="189"/>
        <v/>
      </c>
      <c r="X194" s="185" t="str">
        <f t="shared" si="185"/>
        <v/>
      </c>
      <c r="Y194" s="185" t="str">
        <f t="shared" si="186"/>
        <v/>
      </c>
      <c r="Z194" s="184" t="str">
        <f t="shared" si="187"/>
        <v/>
      </c>
      <c r="AB194" s="186" t="str">
        <f t="shared" si="141"/>
        <v/>
      </c>
      <c r="AC194" s="187" t="str">
        <f t="shared" si="142"/>
        <v/>
      </c>
      <c r="AD194" s="187" t="str">
        <f t="shared" si="170"/>
        <v/>
      </c>
      <c r="AE194" s="187" t="str">
        <f t="shared" si="137"/>
        <v/>
      </c>
      <c r="AF194" s="187" t="str">
        <f t="shared" si="138"/>
        <v/>
      </c>
      <c r="AG194" s="187" t="str">
        <f t="array" ref="AG194">IFERROR(INDEX($Y$4:$Y$1090, MATCH(AC194&amp;AE194&amp;AF194,$V$4:$V$1090&amp;$W$4:$W$1090&amp;$X$4:$X$1090,0),1),"")</f>
        <v/>
      </c>
      <c r="AH194" s="188" t="str">
        <f t="array" ref="AH194">IFERROR(INDEX($Z$4:$Z$1090, MATCH(AC194&amp;AE194&amp;AF194,$V$4:$V$1090&amp;$W$4:$W$1090&amp;$X$4:$X$1090,0),1),"")</f>
        <v/>
      </c>
      <c r="AJ194" s="186" t="str">
        <f t="shared" si="143"/>
        <v/>
      </c>
      <c r="AK194" s="187" t="str">
        <f t="array" ref="AK194">IFERROR(INDEX($AC$4:$AC$1137,SMALL($AB$4:$AB$1137,AJ194),1),"")</f>
        <v/>
      </c>
      <c r="AL194" s="187" t="str">
        <f t="array" ref="AL194">IFERROR(INDEX($AF$4:$AF$1137,SMALL($AB$4:$AB$1137,AJ194),1),"")</f>
        <v/>
      </c>
      <c r="AM194" s="187" t="str">
        <f t="array" ref="AM194">IFERROR(INDEX($AW$4:$AW$83,MATCH(AL194&amp;INDEX($AG$4:$AG$1137,SMALL($AB$4:$AB$1137,AJ194),1),$AU$4:$AU$83&amp;$AV$4:$AV$83,0),1),"")</f>
        <v/>
      </c>
      <c r="AN194" s="187" t="str">
        <f t="array" ref="AN194">IFERROR(INDEX($AW$4:$AW$83,MATCH(AL194&amp;INDEX($AH$4:$AH$1137,SMALL($AB$4:$AB$1137,AJ194),1),$AU$4:$AU$83&amp;$AV$4:$AV$83,0),1),"")</f>
        <v/>
      </c>
      <c r="AO194" s="187" t="str">
        <f>IF(AND(ISNUMBER(Fixture!H197),ISNUMBER(Fixture!J197)),"YES","")</f>
        <v/>
      </c>
      <c r="AP194" s="187" t="str">
        <f>IF(AO194="YES",IF(Fixture!H197&gt;Fixture!J197,HWin,IF(Fixture!H197=Fixture!J197,IF(Fixture!H197&gt;0,HDrawScore,HDraw),HLose)),"")</f>
        <v/>
      </c>
      <c r="AQ194" s="188" t="str">
        <f>IF(AO194="YES",IF(Fixture!H197&lt;Fixture!J197,AWin,IF(Fixture!H197=Fixture!J197,IF(Fixture!H197&gt;0,ADrawScore,ADraw),ALose)),"")</f>
        <v/>
      </c>
      <c r="AR194" s="187" t="str">
        <f>IF(AO194="YES",IF(Fixture!H197&gt;Fixture!J197,"W",IF(Fixture!H197=Fixture!J197,IF(Fixture!H197&gt;0,"D","D"),"L")),"")</f>
        <v/>
      </c>
      <c r="AS194" s="187" t="str">
        <f>IF(AO194="YES",IF(Fixture!H197&lt;Fixture!J197,"W",IF(Fixture!H197=Fixture!J197,IF(Fixture!H197&gt;0,"D","D"),"L")),"")</f>
        <v/>
      </c>
    </row>
    <row r="195" spans="2:45" x14ac:dyDescent="0.25">
      <c r="B195" s="187" t="str">
        <f t="shared" si="200"/>
        <v/>
      </c>
      <c r="C195" s="184" t="str">
        <f t="shared" si="201"/>
        <v/>
      </c>
      <c r="D195" s="195" t="str">
        <f t="shared" si="202"/>
        <v/>
      </c>
      <c r="E195" s="184" t="str">
        <f t="shared" si="202"/>
        <v/>
      </c>
      <c r="F195" s="195" t="str">
        <f t="shared" si="202"/>
        <v/>
      </c>
      <c r="G195" s="184" t="str">
        <f t="shared" si="202"/>
        <v/>
      </c>
      <c r="H195" s="195" t="str">
        <f t="shared" si="202"/>
        <v/>
      </c>
      <c r="I195" s="184" t="str">
        <f t="shared" si="202"/>
        <v/>
      </c>
      <c r="J195" s="195" t="str">
        <f t="shared" si="202"/>
        <v/>
      </c>
      <c r="K195" s="184" t="str">
        <f t="shared" si="202"/>
        <v/>
      </c>
      <c r="L195" s="195" t="str">
        <f t="shared" si="202"/>
        <v/>
      </c>
      <c r="T195" s="339" t="str">
        <f t="array" ref="T195">IFERROR(SMALL(IF(Fixture!$F$7:$F$1141=chosenGroup,ROW(Fixture!$A$7:$A$1141),FALSE),ROW(A192)),"")</f>
        <v/>
      </c>
      <c r="V195" s="195" t="str">
        <f t="shared" si="188"/>
        <v/>
      </c>
      <c r="W195" s="185" t="str">
        <f t="shared" si="189"/>
        <v/>
      </c>
      <c r="X195" s="185" t="str">
        <f t="shared" si="185"/>
        <v/>
      </c>
      <c r="Y195" s="185" t="str">
        <f t="shared" si="186"/>
        <v/>
      </c>
      <c r="Z195" s="184" t="str">
        <f t="shared" si="187"/>
        <v/>
      </c>
      <c r="AB195" s="186" t="str">
        <f t="shared" si="141"/>
        <v/>
      </c>
      <c r="AC195" s="187" t="str">
        <f t="shared" si="142"/>
        <v/>
      </c>
      <c r="AD195" s="187" t="str">
        <f t="shared" si="170"/>
        <v/>
      </c>
      <c r="AE195" s="187" t="str">
        <f t="shared" si="137"/>
        <v/>
      </c>
      <c r="AF195" s="187" t="str">
        <f t="shared" si="138"/>
        <v/>
      </c>
      <c r="AG195" s="187" t="str">
        <f t="array" ref="AG195">IFERROR(INDEX($Y$4:$Y$1090, MATCH(AC195&amp;AE195&amp;AF195,$V$4:$V$1090&amp;$W$4:$W$1090&amp;$X$4:$X$1090,0),1),"")</f>
        <v/>
      </c>
      <c r="AH195" s="188" t="str">
        <f t="array" ref="AH195">IFERROR(INDEX($Z$4:$Z$1090, MATCH(AC195&amp;AE195&amp;AF195,$V$4:$V$1090&amp;$W$4:$W$1090&amp;$X$4:$X$1090,0),1),"")</f>
        <v/>
      </c>
      <c r="AJ195" s="186" t="str">
        <f t="shared" si="143"/>
        <v/>
      </c>
      <c r="AK195" s="187" t="str">
        <f t="array" ref="AK195">IFERROR(INDEX($AC$4:$AC$1137,SMALL($AB$4:$AB$1137,AJ195),1),"")</f>
        <v/>
      </c>
      <c r="AL195" s="187" t="str">
        <f t="array" ref="AL195">IFERROR(INDEX($AF$4:$AF$1137,SMALL($AB$4:$AB$1137,AJ195),1),"")</f>
        <v/>
      </c>
      <c r="AM195" s="187" t="str">
        <f t="array" ref="AM195">IFERROR(INDEX($AW$4:$AW$83,MATCH(AL195&amp;INDEX($AG$4:$AG$1137,SMALL($AB$4:$AB$1137,AJ195),1),$AU$4:$AU$83&amp;$AV$4:$AV$83,0),1),"")</f>
        <v/>
      </c>
      <c r="AN195" s="187" t="str">
        <f t="array" ref="AN195">IFERROR(INDEX($AW$4:$AW$83,MATCH(AL195&amp;INDEX($AH$4:$AH$1137,SMALL($AB$4:$AB$1137,AJ195),1),$AU$4:$AU$83&amp;$AV$4:$AV$83,0),1),"")</f>
        <v/>
      </c>
      <c r="AO195" s="187" t="str">
        <f>IF(AND(ISNUMBER(Fixture!H198),ISNUMBER(Fixture!J198)),"YES","")</f>
        <v/>
      </c>
      <c r="AP195" s="187" t="str">
        <f>IF(AO195="YES",IF(Fixture!H198&gt;Fixture!J198,HWin,IF(Fixture!H198=Fixture!J198,IF(Fixture!H198&gt;0,HDrawScore,HDraw),HLose)),"")</f>
        <v/>
      </c>
      <c r="AQ195" s="188" t="str">
        <f>IF(AO195="YES",IF(Fixture!H198&lt;Fixture!J198,AWin,IF(Fixture!H198=Fixture!J198,IF(Fixture!H198&gt;0,ADrawScore,ADraw),ALose)),"")</f>
        <v/>
      </c>
      <c r="AR195" s="187" t="str">
        <f>IF(AO195="YES",IF(Fixture!H198&gt;Fixture!J198,"W",IF(Fixture!H198=Fixture!J198,IF(Fixture!H198&gt;0,"D","D"),"L")),"")</f>
        <v/>
      </c>
      <c r="AS195" s="187" t="str">
        <f>IF(AO195="YES",IF(Fixture!H198&lt;Fixture!J198,"W",IF(Fixture!H198=Fixture!J198,IF(Fixture!H198&gt;0,"D","D"),"L")),"")</f>
        <v/>
      </c>
    </row>
    <row r="196" spans="2:45" x14ac:dyDescent="0.25">
      <c r="B196" s="187" t="str">
        <f t="shared" si="200"/>
        <v/>
      </c>
      <c r="C196" s="184" t="str">
        <f t="shared" si="201"/>
        <v/>
      </c>
      <c r="D196" s="195" t="str">
        <f t="shared" si="202"/>
        <v/>
      </c>
      <c r="E196" s="184" t="str">
        <f t="shared" si="202"/>
        <v/>
      </c>
      <c r="F196" s="195" t="str">
        <f t="shared" si="202"/>
        <v/>
      </c>
      <c r="G196" s="184" t="str">
        <f t="shared" si="202"/>
        <v/>
      </c>
      <c r="H196" s="195" t="str">
        <f t="shared" si="202"/>
        <v/>
      </c>
      <c r="I196" s="184" t="str">
        <f t="shared" si="202"/>
        <v/>
      </c>
      <c r="J196" s="195" t="str">
        <f t="shared" si="202"/>
        <v/>
      </c>
      <c r="K196" s="184" t="str">
        <f t="shared" si="202"/>
        <v/>
      </c>
      <c r="L196" s="195" t="str">
        <f t="shared" si="202"/>
        <v/>
      </c>
      <c r="T196" s="339" t="str">
        <f t="array" ref="T196">IFERROR(SMALL(IF(Fixture!$F$7:$F$1141=chosenGroup,ROW(Fixture!$A$7:$A$1141),FALSE),ROW(A193)),"")</f>
        <v/>
      </c>
      <c r="V196" s="195" t="str">
        <f t="shared" si="188"/>
        <v/>
      </c>
      <c r="W196" s="185" t="str">
        <f t="shared" si="189"/>
        <v/>
      </c>
      <c r="X196" s="185" t="str">
        <f t="shared" si="185"/>
        <v/>
      </c>
      <c r="Y196" s="185" t="str">
        <f t="shared" si="186"/>
        <v/>
      </c>
      <c r="Z196" s="184" t="str">
        <f t="shared" si="187"/>
        <v/>
      </c>
      <c r="AB196" s="186" t="str">
        <f t="shared" si="141"/>
        <v/>
      </c>
      <c r="AC196" s="187" t="str">
        <f t="shared" si="142"/>
        <v/>
      </c>
      <c r="AD196" s="187" t="str">
        <f t="shared" si="170"/>
        <v/>
      </c>
      <c r="AE196" s="187" t="str">
        <f t="shared" ref="AE196:AE259" si="203">IF(AF196&lt;&gt;"",IF(AF195=AF196,AE195+1,1),"")</f>
        <v/>
      </c>
      <c r="AF196" s="187" t="str">
        <f t="shared" ref="AF196:AF259" si="204">IF(AND(AD196&gt;0,AD196&lt;=$O$4),$B$3,IF(AND(AD196&gt;$O$4,AD196&lt;=$O$4+$O$5),$B$34,IF(AND(AD196&gt;$O$4+$O$5,AD196&lt;=$O$4+$O$5+$O$6),$B$65,IF(AND(AD196&gt;$O$4+$O$5+$O$6,AD196&lt;=$O$4+$O$5+$O$6+$O$7),$B$96,
IF(AND(AD196&gt;$O$4+$O$5+$O$6+$O$7,AD196&lt;=$O$4+$O$5+$O$6+$O$7+$O$8),$B$127,
IF(AND(AD196&gt;$O$4+$O$5+$O$6+$O$7+$O$8,AD196&lt;=$O$4+$O$5+$O$6+$O$7+$O$8+$O$9),$B$158,
IF(AND(AD196&gt;$O$4+$O$5+$O$6+$O$7+$O$8+$O$9,AD196&lt;=$O$4+$O$5+$O$6+$O$7+$O$8+$O$9+$O$10),$B$189,
IF(AND(AD196&gt;$O$4+$O$5+$O$6+$O$7+$O$8+$O$9+$O$10,AD196&lt;=$O$4+$O$5+$O$6+$O$7+$O$8+$O$9+$O$10+$O$11),$B$220,"")
)))))))</f>
        <v/>
      </c>
      <c r="AG196" s="187" t="str">
        <f t="array" ref="AG196">IFERROR(INDEX($Y$4:$Y$1090, MATCH(AC196&amp;AE196&amp;AF196,$V$4:$V$1090&amp;$W$4:$W$1090&amp;$X$4:$X$1090,0),1),"")</f>
        <v/>
      </c>
      <c r="AH196" s="188" t="str">
        <f t="array" ref="AH196">IFERROR(INDEX($Z$4:$Z$1090, MATCH(AC196&amp;AE196&amp;AF196,$V$4:$V$1090&amp;$W$4:$W$1090&amp;$X$4:$X$1090,0),1),"")</f>
        <v/>
      </c>
      <c r="AJ196" s="186" t="str">
        <f t="shared" si="143"/>
        <v/>
      </c>
      <c r="AK196" s="187" t="str">
        <f t="array" ref="AK196">IFERROR(INDEX($AC$4:$AC$1137,SMALL($AB$4:$AB$1137,AJ196),1),"")</f>
        <v/>
      </c>
      <c r="AL196" s="187" t="str">
        <f t="array" ref="AL196">IFERROR(INDEX($AF$4:$AF$1137,SMALL($AB$4:$AB$1137,AJ196),1),"")</f>
        <v/>
      </c>
      <c r="AM196" s="187" t="str">
        <f t="array" ref="AM196">IFERROR(INDEX($AW$4:$AW$83,MATCH(AL196&amp;INDEX($AG$4:$AG$1137,SMALL($AB$4:$AB$1137,AJ196),1),$AU$4:$AU$83&amp;$AV$4:$AV$83,0),1),"")</f>
        <v/>
      </c>
      <c r="AN196" s="187" t="str">
        <f t="array" ref="AN196">IFERROR(INDEX($AW$4:$AW$83,MATCH(AL196&amp;INDEX($AH$4:$AH$1137,SMALL($AB$4:$AB$1137,AJ196),1),$AU$4:$AU$83&amp;$AV$4:$AV$83,0),1),"")</f>
        <v/>
      </c>
      <c r="AO196" s="187" t="str">
        <f>IF(AND(ISNUMBER(Fixture!H199),ISNUMBER(Fixture!J199)),"YES","")</f>
        <v/>
      </c>
      <c r="AP196" s="187" t="str">
        <f>IF(AO196="YES",IF(Fixture!H199&gt;Fixture!J199,HWin,IF(Fixture!H199=Fixture!J199,IF(Fixture!H199&gt;0,HDrawScore,HDraw),HLose)),"")</f>
        <v/>
      </c>
      <c r="AQ196" s="188" t="str">
        <f>IF(AO196="YES",IF(Fixture!H199&lt;Fixture!J199,AWin,IF(Fixture!H199=Fixture!J199,IF(Fixture!H199&gt;0,ADrawScore,ADraw),ALose)),"")</f>
        <v/>
      </c>
      <c r="AR196" s="187" t="str">
        <f>IF(AO196="YES",IF(Fixture!H199&gt;Fixture!J199,"W",IF(Fixture!H199=Fixture!J199,IF(Fixture!H199&gt;0,"D","D"),"L")),"")</f>
        <v/>
      </c>
      <c r="AS196" s="187" t="str">
        <f>IF(AO196="YES",IF(Fixture!H199&lt;Fixture!J199,"W",IF(Fixture!H199=Fixture!J199,IF(Fixture!H199&gt;0,"D","D"),"L")),"")</f>
        <v/>
      </c>
    </row>
    <row r="197" spans="2:45" x14ac:dyDescent="0.25">
      <c r="B197" s="187" t="str">
        <f t="shared" si="200"/>
        <v/>
      </c>
      <c r="C197" s="184" t="str">
        <f t="shared" si="201"/>
        <v/>
      </c>
      <c r="D197" s="195" t="str">
        <f t="shared" si="202"/>
        <v/>
      </c>
      <c r="E197" s="184" t="str">
        <f t="shared" si="202"/>
        <v/>
      </c>
      <c r="F197" s="195" t="str">
        <f t="shared" si="202"/>
        <v/>
      </c>
      <c r="G197" s="184" t="str">
        <f t="shared" si="202"/>
        <v/>
      </c>
      <c r="H197" s="195" t="str">
        <f t="shared" si="202"/>
        <v/>
      </c>
      <c r="I197" s="184" t="str">
        <f t="shared" si="202"/>
        <v/>
      </c>
      <c r="J197" s="195" t="str">
        <f t="shared" si="202"/>
        <v/>
      </c>
      <c r="K197" s="184" t="str">
        <f t="shared" si="202"/>
        <v/>
      </c>
      <c r="L197" s="195" t="str">
        <f t="shared" si="202"/>
        <v/>
      </c>
      <c r="T197" s="339" t="str">
        <f t="array" ref="T197">IFERROR(SMALL(IF(Fixture!$F$7:$F$1141=chosenGroup,ROW(Fixture!$A$7:$A$1141),FALSE),ROW(A194)),"")</f>
        <v/>
      </c>
      <c r="V197" s="195" t="str">
        <f t="shared" si="188"/>
        <v/>
      </c>
      <c r="W197" s="185" t="str">
        <f t="shared" si="189"/>
        <v/>
      </c>
      <c r="X197" s="185" t="str">
        <f t="shared" si="185"/>
        <v/>
      </c>
      <c r="Y197" s="185" t="str">
        <f t="shared" si="186"/>
        <v/>
      </c>
      <c r="Z197" s="184" t="str">
        <f t="shared" si="187"/>
        <v/>
      </c>
      <c r="AB197" s="186" t="str">
        <f t="shared" ref="AB197:AB260" si="205">IF(OR(ISNUMBER(AC197+AG197),AND( ISNUMBER(AC197),ISNUMBER(AE197)=FALSE)),ROW(AB197)-ROW($AB$3),"")</f>
        <v/>
      </c>
      <c r="AC197" s="187" t="str">
        <f t="shared" ref="AC197:AC260" si="206">IFERROR(IF(AD196+1&lt;=AD$2,AC196,IF(AC196+1&lt;=AF$2,AC196+1,"")),"")</f>
        <v/>
      </c>
      <c r="AD197" s="187" t="str">
        <f t="shared" si="170"/>
        <v/>
      </c>
      <c r="AE197" s="187" t="str">
        <f t="shared" si="203"/>
        <v/>
      </c>
      <c r="AF197" s="187" t="str">
        <f t="shared" si="204"/>
        <v/>
      </c>
      <c r="AG197" s="187" t="str">
        <f t="array" ref="AG197">IFERROR(INDEX($Y$4:$Y$1090, MATCH(AC197&amp;AE197&amp;AF197,$V$4:$V$1090&amp;$W$4:$W$1090&amp;$X$4:$X$1090,0),1),"")</f>
        <v/>
      </c>
      <c r="AH197" s="188" t="str">
        <f t="array" ref="AH197">IFERROR(INDEX($Z$4:$Z$1090, MATCH(AC197&amp;AE197&amp;AF197,$V$4:$V$1090&amp;$W$4:$W$1090&amp;$X$4:$X$1090,0),1),"")</f>
        <v/>
      </c>
      <c r="AJ197" s="186" t="str">
        <f t="shared" si="143"/>
        <v/>
      </c>
      <c r="AK197" s="187" t="str">
        <f t="array" ref="AK197">IFERROR(INDEX($AC$4:$AC$1137,SMALL($AB$4:$AB$1137,AJ197),1),"")</f>
        <v/>
      </c>
      <c r="AL197" s="187" t="str">
        <f t="array" ref="AL197">IFERROR(INDEX($AF$4:$AF$1137,SMALL($AB$4:$AB$1137,AJ197),1),"")</f>
        <v/>
      </c>
      <c r="AM197" s="187" t="str">
        <f t="array" ref="AM197">IFERROR(INDEX($AW$4:$AW$83,MATCH(AL197&amp;INDEX($AG$4:$AG$1137,SMALL($AB$4:$AB$1137,AJ197),1),$AU$4:$AU$83&amp;$AV$4:$AV$83,0),1),"")</f>
        <v/>
      </c>
      <c r="AN197" s="187" t="str">
        <f t="array" ref="AN197">IFERROR(INDEX($AW$4:$AW$83,MATCH(AL197&amp;INDEX($AH$4:$AH$1137,SMALL($AB$4:$AB$1137,AJ197),1),$AU$4:$AU$83&amp;$AV$4:$AV$83,0),1),"")</f>
        <v/>
      </c>
      <c r="AO197" s="187" t="str">
        <f>IF(AND(ISNUMBER(Fixture!H200),ISNUMBER(Fixture!J200)),"YES","")</f>
        <v/>
      </c>
      <c r="AP197" s="187" t="str">
        <f>IF(AO197="YES",IF(Fixture!H200&gt;Fixture!J200,HWin,IF(Fixture!H200=Fixture!J200,IF(Fixture!H200&gt;0,HDrawScore,HDraw),HLose)),"")</f>
        <v/>
      </c>
      <c r="AQ197" s="188" t="str">
        <f>IF(AO197="YES",IF(Fixture!H200&lt;Fixture!J200,AWin,IF(Fixture!H200=Fixture!J200,IF(Fixture!H200&gt;0,ADrawScore,ADraw),ALose)),"")</f>
        <v/>
      </c>
      <c r="AR197" s="187" t="str">
        <f>IF(AO197="YES",IF(Fixture!H200&gt;Fixture!J200,"W",IF(Fixture!H200=Fixture!J200,IF(Fixture!H200&gt;0,"D","D"),"L")),"")</f>
        <v/>
      </c>
      <c r="AS197" s="187" t="str">
        <f>IF(AO197="YES",IF(Fixture!H200&lt;Fixture!J200,"W",IF(Fixture!H200=Fixture!J200,IF(Fixture!H200&gt;0,"D","D"),"L")),"")</f>
        <v/>
      </c>
    </row>
    <row r="198" spans="2:45" x14ac:dyDescent="0.25">
      <c r="B198" s="187" t="str">
        <f t="shared" si="200"/>
        <v/>
      </c>
      <c r="C198" s="184" t="str">
        <f t="shared" si="201"/>
        <v/>
      </c>
      <c r="D198" s="195" t="str">
        <f t="shared" si="202"/>
        <v/>
      </c>
      <c r="E198" s="184" t="str">
        <f t="shared" si="202"/>
        <v/>
      </c>
      <c r="F198" s="195" t="str">
        <f t="shared" si="202"/>
        <v/>
      </c>
      <c r="G198" s="184" t="str">
        <f t="shared" si="202"/>
        <v/>
      </c>
      <c r="H198" s="195" t="str">
        <f t="shared" si="202"/>
        <v/>
      </c>
      <c r="I198" s="184" t="str">
        <f t="shared" si="202"/>
        <v/>
      </c>
      <c r="J198" s="195" t="str">
        <f t="shared" si="202"/>
        <v/>
      </c>
      <c r="K198" s="184" t="str">
        <f t="shared" si="202"/>
        <v/>
      </c>
      <c r="L198" s="195" t="str">
        <f t="shared" si="202"/>
        <v/>
      </c>
      <c r="T198" s="339" t="str">
        <f t="array" ref="T198">IFERROR(SMALL(IF(Fixture!$F$7:$F$1141=chosenGroup,ROW(Fixture!$A$7:$A$1141),FALSE),ROW(A195)),"")</f>
        <v/>
      </c>
      <c r="V198" s="195" t="str">
        <f t="shared" si="188"/>
        <v/>
      </c>
      <c r="W198" s="185" t="str">
        <f t="shared" si="189"/>
        <v/>
      </c>
      <c r="X198" s="185" t="str">
        <f t="shared" si="185"/>
        <v/>
      </c>
      <c r="Y198" s="185" t="str">
        <f t="shared" si="186"/>
        <v/>
      </c>
      <c r="Z198" s="184" t="str">
        <f t="shared" si="187"/>
        <v/>
      </c>
      <c r="AB198" s="186" t="str">
        <f t="shared" si="205"/>
        <v/>
      </c>
      <c r="AC198" s="187" t="str">
        <f t="shared" si="206"/>
        <v/>
      </c>
      <c r="AD198" s="187" t="str">
        <f t="shared" si="170"/>
        <v/>
      </c>
      <c r="AE198" s="187" t="str">
        <f t="shared" si="203"/>
        <v/>
      </c>
      <c r="AF198" s="187" t="str">
        <f t="shared" si="204"/>
        <v/>
      </c>
      <c r="AG198" s="187" t="str">
        <f t="array" ref="AG198">IFERROR(INDEX($Y$4:$Y$1090, MATCH(AC198&amp;AE198&amp;AF198,$V$4:$V$1090&amp;$W$4:$W$1090&amp;$X$4:$X$1090,0),1),"")</f>
        <v/>
      </c>
      <c r="AH198" s="188" t="str">
        <f t="array" ref="AH198">IFERROR(INDEX($Z$4:$Z$1090, MATCH(AC198&amp;AE198&amp;AF198,$V$4:$V$1090&amp;$W$4:$W$1090&amp;$X$4:$X$1090,0),1),"")</f>
        <v/>
      </c>
      <c r="AJ198" s="186" t="str">
        <f t="shared" ref="AJ198:AJ261" si="207">IFERROR(IF(AJ197+1&gt;$AH$2,"",AJ197+1),"")</f>
        <v/>
      </c>
      <c r="AK198" s="187" t="str">
        <f t="array" ref="AK198">IFERROR(INDEX($AC$4:$AC$1137,SMALL($AB$4:$AB$1137,AJ198),1),"")</f>
        <v/>
      </c>
      <c r="AL198" s="187" t="str">
        <f t="array" ref="AL198">IFERROR(INDEX($AF$4:$AF$1137,SMALL($AB$4:$AB$1137,AJ198),1),"")</f>
        <v/>
      </c>
      <c r="AM198" s="187" t="str">
        <f t="array" ref="AM198">IFERROR(INDEX($AW$4:$AW$83,MATCH(AL198&amp;INDEX($AG$4:$AG$1137,SMALL($AB$4:$AB$1137,AJ198),1),$AU$4:$AU$83&amp;$AV$4:$AV$83,0),1),"")</f>
        <v/>
      </c>
      <c r="AN198" s="187" t="str">
        <f t="array" ref="AN198">IFERROR(INDEX($AW$4:$AW$83,MATCH(AL198&amp;INDEX($AH$4:$AH$1137,SMALL($AB$4:$AB$1137,AJ198),1),$AU$4:$AU$83&amp;$AV$4:$AV$83,0),1),"")</f>
        <v/>
      </c>
      <c r="AO198" s="187" t="str">
        <f>IF(AND(ISNUMBER(Fixture!H201),ISNUMBER(Fixture!J201)),"YES","")</f>
        <v/>
      </c>
      <c r="AP198" s="187" t="str">
        <f>IF(AO198="YES",IF(Fixture!H201&gt;Fixture!J201,HWin,IF(Fixture!H201=Fixture!J201,IF(Fixture!H201&gt;0,HDrawScore,HDraw),HLose)),"")</f>
        <v/>
      </c>
      <c r="AQ198" s="188" t="str">
        <f>IF(AO198="YES",IF(Fixture!H201&lt;Fixture!J201,AWin,IF(Fixture!H201=Fixture!J201,IF(Fixture!H201&gt;0,ADrawScore,ADraw),ALose)),"")</f>
        <v/>
      </c>
      <c r="AR198" s="187" t="str">
        <f>IF(AO198="YES",IF(Fixture!H201&gt;Fixture!J201,"W",IF(Fixture!H201=Fixture!J201,IF(Fixture!H201&gt;0,"D","D"),"L")),"")</f>
        <v/>
      </c>
      <c r="AS198" s="187" t="str">
        <f>IF(AO198="YES",IF(Fixture!H201&lt;Fixture!J201,"W",IF(Fixture!H201=Fixture!J201,IF(Fixture!H201&gt;0,"D","D"),"L")),"")</f>
        <v/>
      </c>
    </row>
    <row r="199" spans="2:45" x14ac:dyDescent="0.25">
      <c r="B199" s="187" t="str">
        <f t="shared" si="200"/>
        <v/>
      </c>
      <c r="C199" s="184" t="str">
        <f t="shared" si="201"/>
        <v/>
      </c>
      <c r="D199" s="195" t="str">
        <f t="shared" si="202"/>
        <v/>
      </c>
      <c r="E199" s="184" t="str">
        <f t="shared" si="202"/>
        <v/>
      </c>
      <c r="F199" s="195" t="str">
        <f t="shared" si="202"/>
        <v/>
      </c>
      <c r="G199" s="184" t="str">
        <f t="shared" si="202"/>
        <v/>
      </c>
      <c r="H199" s="195" t="str">
        <f t="shared" si="202"/>
        <v/>
      </c>
      <c r="I199" s="184" t="str">
        <f t="shared" si="202"/>
        <v/>
      </c>
      <c r="J199" s="195" t="str">
        <f t="shared" si="202"/>
        <v/>
      </c>
      <c r="K199" s="184" t="str">
        <f t="shared" si="202"/>
        <v/>
      </c>
      <c r="L199" s="195" t="str">
        <f t="shared" si="202"/>
        <v/>
      </c>
      <c r="T199" s="339" t="str">
        <f t="array" ref="T199">IFERROR(SMALL(IF(Fixture!$F$7:$F$1141=chosenGroup,ROW(Fixture!$A$7:$A$1141),FALSE),ROW(A196)),"")</f>
        <v/>
      </c>
      <c r="V199" s="195" t="str">
        <f t="shared" si="188"/>
        <v/>
      </c>
      <c r="W199" s="185" t="str">
        <f t="shared" si="189"/>
        <v/>
      </c>
      <c r="X199" s="185" t="str">
        <f t="shared" si="185"/>
        <v/>
      </c>
      <c r="Y199" s="185" t="str">
        <f t="shared" si="186"/>
        <v/>
      </c>
      <c r="Z199" s="184" t="str">
        <f t="shared" si="187"/>
        <v/>
      </c>
      <c r="AB199" s="186" t="str">
        <f t="shared" si="205"/>
        <v/>
      </c>
      <c r="AC199" s="187" t="str">
        <f t="shared" si="206"/>
        <v/>
      </c>
      <c r="AD199" s="187" t="str">
        <f t="shared" si="170"/>
        <v/>
      </c>
      <c r="AE199" s="187" t="str">
        <f t="shared" si="203"/>
        <v/>
      </c>
      <c r="AF199" s="187" t="str">
        <f t="shared" si="204"/>
        <v/>
      </c>
      <c r="AG199" s="187" t="str">
        <f t="array" ref="AG199">IFERROR(INDEX($Y$4:$Y$1090, MATCH(AC199&amp;AE199&amp;AF199,$V$4:$V$1090&amp;$W$4:$W$1090&amp;$X$4:$X$1090,0),1),"")</f>
        <v/>
      </c>
      <c r="AH199" s="188" t="str">
        <f t="array" ref="AH199">IFERROR(INDEX($Z$4:$Z$1090, MATCH(AC199&amp;AE199&amp;AF199,$V$4:$V$1090&amp;$W$4:$W$1090&amp;$X$4:$X$1090,0),1),"")</f>
        <v/>
      </c>
      <c r="AJ199" s="186" t="str">
        <f t="shared" si="207"/>
        <v/>
      </c>
      <c r="AK199" s="187" t="str">
        <f t="array" ref="AK199">IFERROR(INDEX($AC$4:$AC$1137,SMALL($AB$4:$AB$1137,AJ199),1),"")</f>
        <v/>
      </c>
      <c r="AL199" s="187" t="str">
        <f t="array" ref="AL199">IFERROR(INDEX($AF$4:$AF$1137,SMALL($AB$4:$AB$1137,AJ199),1),"")</f>
        <v/>
      </c>
      <c r="AM199" s="187" t="str">
        <f t="array" ref="AM199">IFERROR(INDEX($AW$4:$AW$83,MATCH(AL199&amp;INDEX($AG$4:$AG$1137,SMALL($AB$4:$AB$1137,AJ199),1),$AU$4:$AU$83&amp;$AV$4:$AV$83,0),1),"")</f>
        <v/>
      </c>
      <c r="AN199" s="187" t="str">
        <f t="array" ref="AN199">IFERROR(INDEX($AW$4:$AW$83,MATCH(AL199&amp;INDEX($AH$4:$AH$1137,SMALL($AB$4:$AB$1137,AJ199),1),$AU$4:$AU$83&amp;$AV$4:$AV$83,0),1),"")</f>
        <v/>
      </c>
      <c r="AO199" s="187" t="str">
        <f>IF(AND(ISNUMBER(Fixture!H202),ISNUMBER(Fixture!J202)),"YES","")</f>
        <v/>
      </c>
      <c r="AP199" s="187" t="str">
        <f>IF(AO199="YES",IF(Fixture!H202&gt;Fixture!J202,HWin,IF(Fixture!H202=Fixture!J202,IF(Fixture!H202&gt;0,HDrawScore,HDraw),HLose)),"")</f>
        <v/>
      </c>
      <c r="AQ199" s="188" t="str">
        <f>IF(AO199="YES",IF(Fixture!H202&lt;Fixture!J202,AWin,IF(Fixture!H202=Fixture!J202,IF(Fixture!H202&gt;0,ADrawScore,ADraw),ALose)),"")</f>
        <v/>
      </c>
      <c r="AR199" s="187" t="str">
        <f>IF(AO199="YES",IF(Fixture!H202&gt;Fixture!J202,"W",IF(Fixture!H202=Fixture!J202,IF(Fixture!H202&gt;0,"D","D"),"L")),"")</f>
        <v/>
      </c>
      <c r="AS199" s="187" t="str">
        <f>IF(AO199="YES",IF(Fixture!H202&lt;Fixture!J202,"W",IF(Fixture!H202=Fixture!J202,IF(Fixture!H202&gt;0,"D","D"),"L")),"")</f>
        <v/>
      </c>
    </row>
    <row r="200" spans="2:45" x14ac:dyDescent="0.25">
      <c r="B200" s="187" t="str">
        <f t="shared" si="200"/>
        <v/>
      </c>
      <c r="C200" s="184" t="str">
        <f t="shared" si="201"/>
        <v/>
      </c>
      <c r="D200" s="195" t="str">
        <f t="shared" si="202"/>
        <v/>
      </c>
      <c r="E200" s="184" t="str">
        <f t="shared" si="202"/>
        <v/>
      </c>
      <c r="F200" s="195" t="str">
        <f t="shared" si="202"/>
        <v/>
      </c>
      <c r="G200" s="184" t="str">
        <f t="shared" si="202"/>
        <v/>
      </c>
      <c r="H200" s="195" t="str">
        <f t="shared" si="202"/>
        <v/>
      </c>
      <c r="I200" s="184" t="str">
        <f t="shared" si="202"/>
        <v/>
      </c>
      <c r="J200" s="195" t="str">
        <f t="shared" si="202"/>
        <v/>
      </c>
      <c r="K200" s="184" t="str">
        <f t="shared" si="202"/>
        <v/>
      </c>
      <c r="L200" s="195" t="str">
        <f t="shared" si="202"/>
        <v/>
      </c>
      <c r="T200" s="339" t="str">
        <f t="array" ref="T200">IFERROR(SMALL(IF(Fixture!$F$7:$F$1141=chosenGroup,ROW(Fixture!$A$7:$A$1141),FALSE),ROW(A197)),"")</f>
        <v/>
      </c>
      <c r="V200" s="195" t="str">
        <f t="shared" si="188"/>
        <v/>
      </c>
      <c r="W200" s="185" t="str">
        <f t="shared" si="189"/>
        <v/>
      </c>
      <c r="X200" s="185" t="str">
        <f t="shared" si="185"/>
        <v/>
      </c>
      <c r="Y200" s="185" t="str">
        <f t="shared" si="186"/>
        <v/>
      </c>
      <c r="Z200" s="184" t="str">
        <f t="shared" si="187"/>
        <v/>
      </c>
      <c r="AB200" s="186" t="str">
        <f t="shared" si="205"/>
        <v/>
      </c>
      <c r="AC200" s="187" t="str">
        <f t="shared" si="206"/>
        <v/>
      </c>
      <c r="AD200" s="187" t="str">
        <f t="shared" si="170"/>
        <v/>
      </c>
      <c r="AE200" s="187" t="str">
        <f t="shared" si="203"/>
        <v/>
      </c>
      <c r="AF200" s="187" t="str">
        <f t="shared" si="204"/>
        <v/>
      </c>
      <c r="AG200" s="187" t="str">
        <f t="array" ref="AG200">IFERROR(INDEX($Y$4:$Y$1090, MATCH(AC200&amp;AE200&amp;AF200,$V$4:$V$1090&amp;$W$4:$W$1090&amp;$X$4:$X$1090,0),1),"")</f>
        <v/>
      </c>
      <c r="AH200" s="188" t="str">
        <f t="array" ref="AH200">IFERROR(INDEX($Z$4:$Z$1090, MATCH(AC200&amp;AE200&amp;AF200,$V$4:$V$1090&amp;$W$4:$W$1090&amp;$X$4:$X$1090,0),1),"")</f>
        <v/>
      </c>
      <c r="AJ200" s="186" t="str">
        <f t="shared" si="207"/>
        <v/>
      </c>
      <c r="AK200" s="187" t="str">
        <f t="array" ref="AK200">IFERROR(INDEX($AC$4:$AC$1137,SMALL($AB$4:$AB$1137,AJ200),1),"")</f>
        <v/>
      </c>
      <c r="AL200" s="187" t="str">
        <f t="array" ref="AL200">IFERROR(INDEX($AF$4:$AF$1137,SMALL($AB$4:$AB$1137,AJ200),1),"")</f>
        <v/>
      </c>
      <c r="AM200" s="187" t="str">
        <f t="array" ref="AM200">IFERROR(INDEX($AW$4:$AW$83,MATCH(AL200&amp;INDEX($AG$4:$AG$1137,SMALL($AB$4:$AB$1137,AJ200),1),$AU$4:$AU$83&amp;$AV$4:$AV$83,0),1),"")</f>
        <v/>
      </c>
      <c r="AN200" s="187" t="str">
        <f t="array" ref="AN200">IFERROR(INDEX($AW$4:$AW$83,MATCH(AL200&amp;INDEX($AH$4:$AH$1137,SMALL($AB$4:$AB$1137,AJ200),1),$AU$4:$AU$83&amp;$AV$4:$AV$83,0),1),"")</f>
        <v/>
      </c>
      <c r="AO200" s="187" t="str">
        <f>IF(AND(ISNUMBER(Fixture!H203),ISNUMBER(Fixture!J203)),"YES","")</f>
        <v/>
      </c>
      <c r="AP200" s="187" t="str">
        <f>IF(AO200="YES",IF(Fixture!H203&gt;Fixture!J203,HWin,IF(Fixture!H203=Fixture!J203,IF(Fixture!H203&gt;0,HDrawScore,HDraw),HLose)),"")</f>
        <v/>
      </c>
      <c r="AQ200" s="188" t="str">
        <f>IF(AO200="YES",IF(Fixture!H203&lt;Fixture!J203,AWin,IF(Fixture!H203=Fixture!J203,IF(Fixture!H203&gt;0,ADrawScore,ADraw),ALose)),"")</f>
        <v/>
      </c>
      <c r="AR200" s="187" t="str">
        <f>IF(AO200="YES",IF(Fixture!H203&gt;Fixture!J203,"W",IF(Fixture!H203=Fixture!J203,IF(Fixture!H203&gt;0,"D","D"),"L")),"")</f>
        <v/>
      </c>
      <c r="AS200" s="187" t="str">
        <f>IF(AO200="YES",IF(Fixture!H203&lt;Fixture!J203,"W",IF(Fixture!H203=Fixture!J203,IF(Fixture!H203&gt;0,"D","D"),"L")),"")</f>
        <v/>
      </c>
    </row>
    <row r="201" spans="2:45" x14ac:dyDescent="0.25">
      <c r="B201" s="187" t="str">
        <f>IF(ISNUMBER(B192),MAX(B192:B200)+1,"")</f>
        <v/>
      </c>
      <c r="C201" s="184" t="str">
        <f t="shared" ref="C201:C209" si="208">IF(ISNUMBER(D192),D192,"")</f>
        <v/>
      </c>
      <c r="D201" s="195" t="str">
        <f t="shared" ref="D201:D209" si="209">IF(ISNUMBER(C192),C192,"")</f>
        <v/>
      </c>
      <c r="E201" s="184" t="str">
        <f t="shared" ref="E201:E209" si="210">IF(ISNUMBER(F192),F192,"")</f>
        <v/>
      </c>
      <c r="F201" s="195" t="str">
        <f t="shared" ref="F201:F209" si="211">IF(ISNUMBER(E192),E192,"")</f>
        <v/>
      </c>
      <c r="G201" s="184" t="str">
        <f t="shared" ref="G201:G209" si="212">IF(ISNUMBER(H192),H192,"")</f>
        <v/>
      </c>
      <c r="H201" s="195" t="str">
        <f t="shared" ref="H201:H209" si="213">IF(ISNUMBER(G192),G192,"")</f>
        <v/>
      </c>
      <c r="I201" s="184" t="str">
        <f t="shared" ref="I201:I209" si="214">IF(ISNUMBER(J192),J192,"")</f>
        <v/>
      </c>
      <c r="J201" s="195" t="str">
        <f t="shared" ref="J201:J209" si="215">IF(ISNUMBER(I192),I192,"")</f>
        <v/>
      </c>
      <c r="K201" s="184" t="str">
        <f t="shared" ref="K201:K209" si="216">IF(ISNUMBER(L192),L192,"")</f>
        <v/>
      </c>
      <c r="L201" s="195" t="str">
        <f t="shared" ref="L201:L209" si="217">IF(ISNUMBER(K192),K192,"")</f>
        <v/>
      </c>
      <c r="T201" s="339" t="str">
        <f t="array" ref="T201">IFERROR(SMALL(IF(Fixture!$F$7:$F$1141=chosenGroup,ROW(Fixture!$A$7:$A$1141),FALSE),ROW(A198)),"")</f>
        <v/>
      </c>
      <c r="V201" s="195" t="str">
        <f t="shared" si="188"/>
        <v/>
      </c>
      <c r="W201" s="185" t="str">
        <f t="shared" si="189"/>
        <v/>
      </c>
      <c r="X201" s="185" t="str">
        <f t="shared" si="185"/>
        <v/>
      </c>
      <c r="Y201" s="185" t="str">
        <f t="shared" si="186"/>
        <v/>
      </c>
      <c r="Z201" s="184" t="str">
        <f t="shared" si="187"/>
        <v/>
      </c>
      <c r="AB201" s="186" t="str">
        <f t="shared" si="205"/>
        <v/>
      </c>
      <c r="AC201" s="187" t="str">
        <f t="shared" si="206"/>
        <v/>
      </c>
      <c r="AD201" s="187" t="str">
        <f t="shared" si="170"/>
        <v/>
      </c>
      <c r="AE201" s="187" t="str">
        <f t="shared" si="203"/>
        <v/>
      </c>
      <c r="AF201" s="187" t="str">
        <f t="shared" si="204"/>
        <v/>
      </c>
      <c r="AG201" s="187" t="str">
        <f t="array" ref="AG201">IFERROR(INDEX($Y$4:$Y$1090, MATCH(AC201&amp;AE201&amp;AF201,$V$4:$V$1090&amp;$W$4:$W$1090&amp;$X$4:$X$1090,0),1),"")</f>
        <v/>
      </c>
      <c r="AH201" s="188" t="str">
        <f t="array" ref="AH201">IFERROR(INDEX($Z$4:$Z$1090, MATCH(AC201&amp;AE201&amp;AF201,$V$4:$V$1090&amp;$W$4:$W$1090&amp;$X$4:$X$1090,0),1),"")</f>
        <v/>
      </c>
      <c r="AJ201" s="186" t="str">
        <f t="shared" si="207"/>
        <v/>
      </c>
      <c r="AK201" s="187" t="str">
        <f t="array" ref="AK201">IFERROR(INDEX($AC$4:$AC$1137,SMALL($AB$4:$AB$1137,AJ201),1),"")</f>
        <v/>
      </c>
      <c r="AL201" s="187" t="str">
        <f t="array" ref="AL201">IFERROR(INDEX($AF$4:$AF$1137,SMALL($AB$4:$AB$1137,AJ201),1),"")</f>
        <v/>
      </c>
      <c r="AM201" s="187" t="str">
        <f t="array" ref="AM201">IFERROR(INDEX($AW$4:$AW$83,MATCH(AL201&amp;INDEX($AG$4:$AG$1137,SMALL($AB$4:$AB$1137,AJ201),1),$AU$4:$AU$83&amp;$AV$4:$AV$83,0),1),"")</f>
        <v/>
      </c>
      <c r="AN201" s="187" t="str">
        <f t="array" ref="AN201">IFERROR(INDEX($AW$4:$AW$83,MATCH(AL201&amp;INDEX($AH$4:$AH$1137,SMALL($AB$4:$AB$1137,AJ201),1),$AU$4:$AU$83&amp;$AV$4:$AV$83,0),1),"")</f>
        <v/>
      </c>
      <c r="AO201" s="187" t="str">
        <f>IF(AND(ISNUMBER(Fixture!H204),ISNUMBER(Fixture!J204)),"YES","")</f>
        <v/>
      </c>
      <c r="AP201" s="187" t="str">
        <f>IF(AO201="YES",IF(Fixture!H204&gt;Fixture!J204,HWin,IF(Fixture!H204=Fixture!J204,IF(Fixture!H204&gt;0,HDrawScore,HDraw),HLose)),"")</f>
        <v/>
      </c>
      <c r="AQ201" s="188" t="str">
        <f>IF(AO201="YES",IF(Fixture!H204&lt;Fixture!J204,AWin,IF(Fixture!H204=Fixture!J204,IF(Fixture!H204&gt;0,ADrawScore,ADraw),ALose)),"")</f>
        <v/>
      </c>
      <c r="AR201" s="187" t="str">
        <f>IF(AO201="YES",IF(Fixture!H204&gt;Fixture!J204,"W",IF(Fixture!H204=Fixture!J204,IF(Fixture!H204&gt;0,"D","D"),"L")),"")</f>
        <v/>
      </c>
      <c r="AS201" s="187" t="str">
        <f>IF(AO201="YES",IF(Fixture!H204&lt;Fixture!J204,"W",IF(Fixture!H204=Fixture!J204,IF(Fixture!H204&gt;0,"D","D"),"L")),"")</f>
        <v/>
      </c>
    </row>
    <row r="202" spans="2:45" x14ac:dyDescent="0.25">
      <c r="B202" s="187" t="str">
        <f t="shared" ref="B202:B209" si="218">IF(ISNUMBER(B193),B201+1,"")</f>
        <v/>
      </c>
      <c r="C202" s="184" t="str">
        <f t="shared" si="208"/>
        <v/>
      </c>
      <c r="D202" s="195" t="str">
        <f t="shared" si="209"/>
        <v/>
      </c>
      <c r="E202" s="184" t="str">
        <f t="shared" si="210"/>
        <v/>
      </c>
      <c r="F202" s="195" t="str">
        <f t="shared" si="211"/>
        <v/>
      </c>
      <c r="G202" s="184" t="str">
        <f t="shared" si="212"/>
        <v/>
      </c>
      <c r="H202" s="195" t="str">
        <f t="shared" si="213"/>
        <v/>
      </c>
      <c r="I202" s="184" t="str">
        <f t="shared" si="214"/>
        <v/>
      </c>
      <c r="J202" s="195" t="str">
        <f t="shared" si="215"/>
        <v/>
      </c>
      <c r="K202" s="184" t="str">
        <f t="shared" si="216"/>
        <v/>
      </c>
      <c r="L202" s="195" t="str">
        <f t="shared" si="217"/>
        <v/>
      </c>
      <c r="T202" s="339" t="str">
        <f t="array" ref="T202">IFERROR(SMALL(IF(Fixture!$F$7:$F$1141=chosenGroup,ROW(Fixture!$A$7:$A$1141),FALSE),ROW(A199)),"")</f>
        <v/>
      </c>
      <c r="V202" s="195" t="str">
        <f t="shared" si="188"/>
        <v/>
      </c>
      <c r="W202" s="185" t="str">
        <f t="shared" si="189"/>
        <v/>
      </c>
      <c r="X202" s="185" t="str">
        <f t="shared" si="185"/>
        <v/>
      </c>
      <c r="Y202" s="185" t="str">
        <f t="shared" si="186"/>
        <v/>
      </c>
      <c r="Z202" s="184" t="str">
        <f t="shared" si="187"/>
        <v/>
      </c>
      <c r="AB202" s="186" t="str">
        <f t="shared" si="205"/>
        <v/>
      </c>
      <c r="AC202" s="187" t="str">
        <f t="shared" si="206"/>
        <v/>
      </c>
      <c r="AD202" s="187" t="str">
        <f t="shared" si="170"/>
        <v/>
      </c>
      <c r="AE202" s="187" t="str">
        <f t="shared" si="203"/>
        <v/>
      </c>
      <c r="AF202" s="187" t="str">
        <f t="shared" si="204"/>
        <v/>
      </c>
      <c r="AG202" s="187" t="str">
        <f t="array" ref="AG202">IFERROR(INDEX($Y$4:$Y$1090, MATCH(AC202&amp;AE202&amp;AF202,$V$4:$V$1090&amp;$W$4:$W$1090&amp;$X$4:$X$1090,0),1),"")</f>
        <v/>
      </c>
      <c r="AH202" s="188" t="str">
        <f t="array" ref="AH202">IFERROR(INDEX($Z$4:$Z$1090, MATCH(AC202&amp;AE202&amp;AF202,$V$4:$V$1090&amp;$W$4:$W$1090&amp;$X$4:$X$1090,0),1),"")</f>
        <v/>
      </c>
      <c r="AJ202" s="186" t="str">
        <f t="shared" si="207"/>
        <v/>
      </c>
      <c r="AK202" s="187" t="str">
        <f t="array" ref="AK202">IFERROR(INDEX($AC$4:$AC$1137,SMALL($AB$4:$AB$1137,AJ202),1),"")</f>
        <v/>
      </c>
      <c r="AL202" s="187" t="str">
        <f t="array" ref="AL202">IFERROR(INDEX($AF$4:$AF$1137,SMALL($AB$4:$AB$1137,AJ202),1),"")</f>
        <v/>
      </c>
      <c r="AM202" s="187" t="str">
        <f t="array" ref="AM202">IFERROR(INDEX($AW$4:$AW$83,MATCH(AL202&amp;INDEX($AG$4:$AG$1137,SMALL($AB$4:$AB$1137,AJ202),1),$AU$4:$AU$83&amp;$AV$4:$AV$83,0),1),"")</f>
        <v/>
      </c>
      <c r="AN202" s="187" t="str">
        <f t="array" ref="AN202">IFERROR(INDEX($AW$4:$AW$83,MATCH(AL202&amp;INDEX($AH$4:$AH$1137,SMALL($AB$4:$AB$1137,AJ202),1),$AU$4:$AU$83&amp;$AV$4:$AV$83,0),1),"")</f>
        <v/>
      </c>
      <c r="AO202" s="187" t="str">
        <f>IF(AND(ISNUMBER(Fixture!H205),ISNUMBER(Fixture!J205)),"YES","")</f>
        <v/>
      </c>
      <c r="AP202" s="187" t="str">
        <f>IF(AO202="YES",IF(Fixture!H205&gt;Fixture!J205,HWin,IF(Fixture!H205=Fixture!J205,IF(Fixture!H205&gt;0,HDrawScore,HDraw),HLose)),"")</f>
        <v/>
      </c>
      <c r="AQ202" s="188" t="str">
        <f>IF(AO202="YES",IF(Fixture!H205&lt;Fixture!J205,AWin,IF(Fixture!H205=Fixture!J205,IF(Fixture!H205&gt;0,ADrawScore,ADraw),ALose)),"")</f>
        <v/>
      </c>
      <c r="AR202" s="187" t="str">
        <f>IF(AO202="YES",IF(Fixture!H205&gt;Fixture!J205,"W",IF(Fixture!H205=Fixture!J205,IF(Fixture!H205&gt;0,"D","D"),"L")),"")</f>
        <v/>
      </c>
      <c r="AS202" s="187" t="str">
        <f>IF(AO202="YES",IF(Fixture!H205&lt;Fixture!J205,"W",IF(Fixture!H205=Fixture!J205,IF(Fixture!H205&gt;0,"D","D"),"L")),"")</f>
        <v/>
      </c>
    </row>
    <row r="203" spans="2:45" x14ac:dyDescent="0.25">
      <c r="B203" s="187" t="str">
        <f t="shared" si="218"/>
        <v/>
      </c>
      <c r="C203" s="184" t="str">
        <f t="shared" si="208"/>
        <v/>
      </c>
      <c r="D203" s="195" t="str">
        <f t="shared" si="209"/>
        <v/>
      </c>
      <c r="E203" s="184" t="str">
        <f t="shared" si="210"/>
        <v/>
      </c>
      <c r="F203" s="195" t="str">
        <f t="shared" si="211"/>
        <v/>
      </c>
      <c r="G203" s="184" t="str">
        <f t="shared" si="212"/>
        <v/>
      </c>
      <c r="H203" s="195" t="str">
        <f t="shared" si="213"/>
        <v/>
      </c>
      <c r="I203" s="184" t="str">
        <f t="shared" si="214"/>
        <v/>
      </c>
      <c r="J203" s="195" t="str">
        <f t="shared" si="215"/>
        <v/>
      </c>
      <c r="K203" s="184" t="str">
        <f t="shared" si="216"/>
        <v/>
      </c>
      <c r="L203" s="195" t="str">
        <f t="shared" si="217"/>
        <v/>
      </c>
      <c r="T203" s="339" t="str">
        <f t="array" ref="T203">IFERROR(SMALL(IF(Fixture!$F$7:$F$1141=chosenGroup,ROW(Fixture!$A$7:$A$1141),FALSE),ROW(A200)),"")</f>
        <v/>
      </c>
      <c r="V203" s="195" t="str">
        <f t="shared" si="188"/>
        <v/>
      </c>
      <c r="W203" s="185" t="str">
        <f t="shared" si="189"/>
        <v/>
      </c>
      <c r="X203" s="185" t="str">
        <f t="shared" si="185"/>
        <v/>
      </c>
      <c r="Y203" s="185" t="str">
        <f t="shared" si="186"/>
        <v/>
      </c>
      <c r="Z203" s="184" t="str">
        <f t="shared" si="187"/>
        <v/>
      </c>
      <c r="AB203" s="186" t="str">
        <f t="shared" si="205"/>
        <v/>
      </c>
      <c r="AC203" s="187" t="str">
        <f t="shared" si="206"/>
        <v/>
      </c>
      <c r="AD203" s="187" t="str">
        <f t="shared" si="170"/>
        <v/>
      </c>
      <c r="AE203" s="187" t="str">
        <f t="shared" si="203"/>
        <v/>
      </c>
      <c r="AF203" s="187" t="str">
        <f t="shared" si="204"/>
        <v/>
      </c>
      <c r="AG203" s="187" t="str">
        <f t="array" ref="AG203">IFERROR(INDEX($Y$4:$Y$1090, MATCH(AC203&amp;AE203&amp;AF203,$V$4:$V$1090&amp;$W$4:$W$1090&amp;$X$4:$X$1090,0),1),"")</f>
        <v/>
      </c>
      <c r="AH203" s="188" t="str">
        <f t="array" ref="AH203">IFERROR(INDEX($Z$4:$Z$1090, MATCH(AC203&amp;AE203&amp;AF203,$V$4:$V$1090&amp;$W$4:$W$1090&amp;$X$4:$X$1090,0),1),"")</f>
        <v/>
      </c>
      <c r="AJ203" s="186" t="str">
        <f t="shared" si="207"/>
        <v/>
      </c>
      <c r="AK203" s="187" t="str">
        <f t="array" ref="AK203">IFERROR(INDEX($AC$4:$AC$1137,SMALL($AB$4:$AB$1137,AJ203),1),"")</f>
        <v/>
      </c>
      <c r="AL203" s="187" t="str">
        <f t="array" ref="AL203">IFERROR(INDEX($AF$4:$AF$1137,SMALL($AB$4:$AB$1137,AJ203),1),"")</f>
        <v/>
      </c>
      <c r="AM203" s="187" t="str">
        <f t="array" ref="AM203">IFERROR(INDEX($AW$4:$AW$83,MATCH(AL203&amp;INDEX($AG$4:$AG$1137,SMALL($AB$4:$AB$1137,AJ203),1),$AU$4:$AU$83&amp;$AV$4:$AV$83,0),1),"")</f>
        <v/>
      </c>
      <c r="AN203" s="187" t="str">
        <f t="array" ref="AN203">IFERROR(INDEX($AW$4:$AW$83,MATCH(AL203&amp;INDEX($AH$4:$AH$1137,SMALL($AB$4:$AB$1137,AJ203),1),$AU$4:$AU$83&amp;$AV$4:$AV$83,0),1),"")</f>
        <v/>
      </c>
      <c r="AO203" s="187" t="str">
        <f>IF(AND(ISNUMBER(Fixture!H206),ISNUMBER(Fixture!J206)),"YES","")</f>
        <v/>
      </c>
      <c r="AP203" s="187" t="str">
        <f>IF(AO203="YES",IF(Fixture!H206&gt;Fixture!J206,HWin,IF(Fixture!H206=Fixture!J206,IF(Fixture!H206&gt;0,HDrawScore,HDraw),HLose)),"")</f>
        <v/>
      </c>
      <c r="AQ203" s="188" t="str">
        <f>IF(AO203="YES",IF(Fixture!H206&lt;Fixture!J206,AWin,IF(Fixture!H206=Fixture!J206,IF(Fixture!H206&gt;0,ADrawScore,ADraw),ALose)),"")</f>
        <v/>
      </c>
      <c r="AR203" s="187" t="str">
        <f>IF(AO203="YES",IF(Fixture!H206&gt;Fixture!J206,"W",IF(Fixture!H206=Fixture!J206,IF(Fixture!H206&gt;0,"D","D"),"L")),"")</f>
        <v/>
      </c>
      <c r="AS203" s="187" t="str">
        <f>IF(AO203="YES",IF(Fixture!H206&lt;Fixture!J206,"W",IF(Fixture!H206=Fixture!J206,IF(Fixture!H206&gt;0,"D","D"),"L")),"")</f>
        <v/>
      </c>
    </row>
    <row r="204" spans="2:45" x14ac:dyDescent="0.25">
      <c r="B204" s="187" t="str">
        <f t="shared" si="218"/>
        <v/>
      </c>
      <c r="C204" s="184" t="str">
        <f t="shared" si="208"/>
        <v/>
      </c>
      <c r="D204" s="195" t="str">
        <f t="shared" si="209"/>
        <v/>
      </c>
      <c r="E204" s="184" t="str">
        <f t="shared" si="210"/>
        <v/>
      </c>
      <c r="F204" s="195" t="str">
        <f t="shared" si="211"/>
        <v/>
      </c>
      <c r="G204" s="184" t="str">
        <f t="shared" si="212"/>
        <v/>
      </c>
      <c r="H204" s="195" t="str">
        <f t="shared" si="213"/>
        <v/>
      </c>
      <c r="I204" s="184" t="str">
        <f t="shared" si="214"/>
        <v/>
      </c>
      <c r="J204" s="195" t="str">
        <f t="shared" si="215"/>
        <v/>
      </c>
      <c r="K204" s="184" t="str">
        <f t="shared" si="216"/>
        <v/>
      </c>
      <c r="L204" s="195" t="str">
        <f t="shared" si="217"/>
        <v/>
      </c>
      <c r="T204" s="339" t="str">
        <f t="array" ref="T204">IFERROR(SMALL(IF(Fixture!$F$7:$F$1141=chosenGroup,ROW(Fixture!$A$7:$A$1141),FALSE),ROW(A201)),"")</f>
        <v/>
      </c>
      <c r="V204" s="195" t="str">
        <f t="shared" si="188"/>
        <v/>
      </c>
      <c r="W204" s="185" t="str">
        <f t="shared" si="189"/>
        <v/>
      </c>
      <c r="X204" s="185" t="str">
        <f t="shared" ref="X204:X235" si="219">IF(AND(ISNUMBER(V204),Y204&lt;=$Q$5,Z204&lt;=$Q$5),$B$34,"")</f>
        <v/>
      </c>
      <c r="Y204" s="185" t="str">
        <f t="shared" ref="Y204:Y235" si="220">IF(ISNUMBER(V204),INDEX($C$37:$L$63,MATCH(V204,$B$37:$B$63,0),MATCH("G"&amp;W204&amp;"-T1",$C$36:$L$36,0)),"")</f>
        <v/>
      </c>
      <c r="Z204" s="184" t="str">
        <f t="shared" ref="Z204:Z235" si="221">IF(ISNUMBER(V204),INDEX($C$37:$L$63,MATCH(V204,$B$37:$B$63,0),MATCH("G"&amp;W204&amp;"-T2",$C$36:$L$36,0)),"")</f>
        <v/>
      </c>
      <c r="AB204" s="186" t="str">
        <f t="shared" si="205"/>
        <v/>
      </c>
      <c r="AC204" s="187" t="str">
        <f t="shared" si="206"/>
        <v/>
      </c>
      <c r="AD204" s="187" t="str">
        <f t="shared" si="170"/>
        <v/>
      </c>
      <c r="AE204" s="187" t="str">
        <f t="shared" si="203"/>
        <v/>
      </c>
      <c r="AF204" s="187" t="str">
        <f t="shared" si="204"/>
        <v/>
      </c>
      <c r="AG204" s="187" t="str">
        <f t="array" ref="AG204">IFERROR(INDEX($Y$4:$Y$1090, MATCH(AC204&amp;AE204&amp;AF204,$V$4:$V$1090&amp;$W$4:$W$1090&amp;$X$4:$X$1090,0),1),"")</f>
        <v/>
      </c>
      <c r="AH204" s="188" t="str">
        <f t="array" ref="AH204">IFERROR(INDEX($Z$4:$Z$1090, MATCH(AC204&amp;AE204&amp;AF204,$V$4:$V$1090&amp;$W$4:$W$1090&amp;$X$4:$X$1090,0),1),"")</f>
        <v/>
      </c>
      <c r="AJ204" s="186" t="str">
        <f t="shared" si="207"/>
        <v/>
      </c>
      <c r="AK204" s="187" t="str">
        <f t="array" ref="AK204">IFERROR(INDEX($AC$4:$AC$1137,SMALL($AB$4:$AB$1137,AJ204),1),"")</f>
        <v/>
      </c>
      <c r="AL204" s="187" t="str">
        <f t="array" ref="AL204">IFERROR(INDEX($AF$4:$AF$1137,SMALL($AB$4:$AB$1137,AJ204),1),"")</f>
        <v/>
      </c>
      <c r="AM204" s="187" t="str">
        <f t="array" ref="AM204">IFERROR(INDEX($AW$4:$AW$83,MATCH(AL204&amp;INDEX($AG$4:$AG$1137,SMALL($AB$4:$AB$1137,AJ204),1),$AU$4:$AU$83&amp;$AV$4:$AV$83,0),1),"")</f>
        <v/>
      </c>
      <c r="AN204" s="187" t="str">
        <f t="array" ref="AN204">IFERROR(INDEX($AW$4:$AW$83,MATCH(AL204&amp;INDEX($AH$4:$AH$1137,SMALL($AB$4:$AB$1137,AJ204),1),$AU$4:$AU$83&amp;$AV$4:$AV$83,0),1),"")</f>
        <v/>
      </c>
      <c r="AO204" s="187" t="str">
        <f>IF(AND(ISNUMBER(Fixture!H207),ISNUMBER(Fixture!J207)),"YES","")</f>
        <v/>
      </c>
      <c r="AP204" s="187" t="str">
        <f>IF(AO204="YES",IF(Fixture!H207&gt;Fixture!J207,HWin,IF(Fixture!H207=Fixture!J207,IF(Fixture!H207&gt;0,HDrawScore,HDraw),HLose)),"")</f>
        <v/>
      </c>
      <c r="AQ204" s="188" t="str">
        <f>IF(AO204="YES",IF(Fixture!H207&lt;Fixture!J207,AWin,IF(Fixture!H207=Fixture!J207,IF(Fixture!H207&gt;0,ADrawScore,ADraw),ALose)),"")</f>
        <v/>
      </c>
      <c r="AR204" s="187" t="str">
        <f>IF(AO204="YES",IF(Fixture!H207&gt;Fixture!J207,"W",IF(Fixture!H207=Fixture!J207,IF(Fixture!H207&gt;0,"D","D"),"L")),"")</f>
        <v/>
      </c>
      <c r="AS204" s="187" t="str">
        <f>IF(AO204="YES",IF(Fixture!H207&lt;Fixture!J207,"W",IF(Fixture!H207=Fixture!J207,IF(Fixture!H207&gt;0,"D","D"),"L")),"")</f>
        <v/>
      </c>
    </row>
    <row r="205" spans="2:45" x14ac:dyDescent="0.25">
      <c r="B205" s="187" t="str">
        <f t="shared" si="218"/>
        <v/>
      </c>
      <c r="C205" s="184" t="str">
        <f t="shared" si="208"/>
        <v/>
      </c>
      <c r="D205" s="195" t="str">
        <f t="shared" si="209"/>
        <v/>
      </c>
      <c r="E205" s="184" t="str">
        <f t="shared" si="210"/>
        <v/>
      </c>
      <c r="F205" s="195" t="str">
        <f t="shared" si="211"/>
        <v/>
      </c>
      <c r="G205" s="184" t="str">
        <f t="shared" si="212"/>
        <v/>
      </c>
      <c r="H205" s="195" t="str">
        <f t="shared" si="213"/>
        <v/>
      </c>
      <c r="I205" s="184" t="str">
        <f t="shared" si="214"/>
        <v/>
      </c>
      <c r="J205" s="195" t="str">
        <f t="shared" si="215"/>
        <v/>
      </c>
      <c r="K205" s="184" t="str">
        <f t="shared" si="216"/>
        <v/>
      </c>
      <c r="L205" s="195" t="str">
        <f t="shared" si="217"/>
        <v/>
      </c>
      <c r="T205" s="339" t="str">
        <f t="array" ref="T205">IFERROR(SMALL(IF(Fixture!$F$7:$F$1141=chosenGroup,ROW(Fixture!$A$7:$A$1141),FALSE),ROW(A202)),"")</f>
        <v/>
      </c>
      <c r="V205" s="195" t="str">
        <f t="shared" ref="V205:V236" si="222">IFERROR(IF(W204+1&lt;=O$5,V204,IF(V204+1&lt;=P$5,V204+1,"")),"")</f>
        <v/>
      </c>
      <c r="W205" s="185" t="str">
        <f t="shared" ref="W205:W236" si="223">IF(ISNUMBER(V205),IF(W204+1&lt;=O$5,W204+1,1),"")</f>
        <v/>
      </c>
      <c r="X205" s="185" t="str">
        <f t="shared" si="219"/>
        <v/>
      </c>
      <c r="Y205" s="185" t="str">
        <f t="shared" si="220"/>
        <v/>
      </c>
      <c r="Z205" s="184" t="str">
        <f t="shared" si="221"/>
        <v/>
      </c>
      <c r="AB205" s="186" t="str">
        <f t="shared" si="205"/>
        <v/>
      </c>
      <c r="AC205" s="187" t="str">
        <f t="shared" si="206"/>
        <v/>
      </c>
      <c r="AD205" s="187" t="str">
        <f t="shared" si="170"/>
        <v/>
      </c>
      <c r="AE205" s="187" t="str">
        <f t="shared" si="203"/>
        <v/>
      </c>
      <c r="AF205" s="187" t="str">
        <f t="shared" si="204"/>
        <v/>
      </c>
      <c r="AG205" s="187" t="str">
        <f t="array" ref="AG205">IFERROR(INDEX($Y$4:$Y$1090, MATCH(AC205&amp;AE205&amp;AF205,$V$4:$V$1090&amp;$W$4:$W$1090&amp;$X$4:$X$1090,0),1),"")</f>
        <v/>
      </c>
      <c r="AH205" s="188" t="str">
        <f t="array" ref="AH205">IFERROR(INDEX($Z$4:$Z$1090, MATCH(AC205&amp;AE205&amp;AF205,$V$4:$V$1090&amp;$W$4:$W$1090&amp;$X$4:$X$1090,0),1),"")</f>
        <v/>
      </c>
      <c r="AJ205" s="186" t="str">
        <f t="shared" si="207"/>
        <v/>
      </c>
      <c r="AK205" s="187" t="str">
        <f t="array" ref="AK205">IFERROR(INDEX($AC$4:$AC$1137,SMALL($AB$4:$AB$1137,AJ205),1),"")</f>
        <v/>
      </c>
      <c r="AL205" s="187" t="str">
        <f t="array" ref="AL205">IFERROR(INDEX($AF$4:$AF$1137,SMALL($AB$4:$AB$1137,AJ205),1),"")</f>
        <v/>
      </c>
      <c r="AM205" s="187" t="str">
        <f t="array" ref="AM205">IFERROR(INDEX($AW$4:$AW$83,MATCH(AL205&amp;INDEX($AG$4:$AG$1137,SMALL($AB$4:$AB$1137,AJ205),1),$AU$4:$AU$83&amp;$AV$4:$AV$83,0),1),"")</f>
        <v/>
      </c>
      <c r="AN205" s="187" t="str">
        <f t="array" ref="AN205">IFERROR(INDEX($AW$4:$AW$83,MATCH(AL205&amp;INDEX($AH$4:$AH$1137,SMALL($AB$4:$AB$1137,AJ205),1),$AU$4:$AU$83&amp;$AV$4:$AV$83,0),1),"")</f>
        <v/>
      </c>
      <c r="AO205" s="187" t="str">
        <f>IF(AND(ISNUMBER(Fixture!H208),ISNUMBER(Fixture!J208)),"YES","")</f>
        <v/>
      </c>
      <c r="AP205" s="187" t="str">
        <f>IF(AO205="YES",IF(Fixture!H208&gt;Fixture!J208,HWin,IF(Fixture!H208=Fixture!J208,IF(Fixture!H208&gt;0,HDrawScore,HDraw),HLose)),"")</f>
        <v/>
      </c>
      <c r="AQ205" s="188" t="str">
        <f>IF(AO205="YES",IF(Fixture!H208&lt;Fixture!J208,AWin,IF(Fixture!H208=Fixture!J208,IF(Fixture!H208&gt;0,ADrawScore,ADraw),ALose)),"")</f>
        <v/>
      </c>
      <c r="AR205" s="187" t="str">
        <f>IF(AO205="YES",IF(Fixture!H208&gt;Fixture!J208,"W",IF(Fixture!H208=Fixture!J208,IF(Fixture!H208&gt;0,"D","D"),"L")),"")</f>
        <v/>
      </c>
      <c r="AS205" s="187" t="str">
        <f>IF(AO205="YES",IF(Fixture!H208&lt;Fixture!J208,"W",IF(Fixture!H208=Fixture!J208,IF(Fixture!H208&gt;0,"D","D"),"L")),"")</f>
        <v/>
      </c>
    </row>
    <row r="206" spans="2:45" x14ac:dyDescent="0.25">
      <c r="B206" s="187" t="str">
        <f t="shared" si="218"/>
        <v/>
      </c>
      <c r="C206" s="184" t="str">
        <f t="shared" si="208"/>
        <v/>
      </c>
      <c r="D206" s="195" t="str">
        <f t="shared" si="209"/>
        <v/>
      </c>
      <c r="E206" s="184" t="str">
        <f t="shared" si="210"/>
        <v/>
      </c>
      <c r="F206" s="195" t="str">
        <f t="shared" si="211"/>
        <v/>
      </c>
      <c r="G206" s="184" t="str">
        <f t="shared" si="212"/>
        <v/>
      </c>
      <c r="H206" s="195" t="str">
        <f t="shared" si="213"/>
        <v/>
      </c>
      <c r="I206" s="184" t="str">
        <f t="shared" si="214"/>
        <v/>
      </c>
      <c r="J206" s="195" t="str">
        <f t="shared" si="215"/>
        <v/>
      </c>
      <c r="K206" s="184" t="str">
        <f t="shared" si="216"/>
        <v/>
      </c>
      <c r="L206" s="195" t="str">
        <f t="shared" si="217"/>
        <v/>
      </c>
      <c r="T206" s="339" t="str">
        <f t="array" ref="T206">IFERROR(SMALL(IF(Fixture!$F$7:$F$1141=chosenGroup,ROW(Fixture!$A$7:$A$1141),FALSE),ROW(A203)),"")</f>
        <v/>
      </c>
      <c r="V206" s="195" t="str">
        <f t="shared" si="222"/>
        <v/>
      </c>
      <c r="W206" s="185" t="str">
        <f t="shared" si="223"/>
        <v/>
      </c>
      <c r="X206" s="185" t="str">
        <f t="shared" si="219"/>
        <v/>
      </c>
      <c r="Y206" s="185" t="str">
        <f t="shared" si="220"/>
        <v/>
      </c>
      <c r="Z206" s="184" t="str">
        <f t="shared" si="221"/>
        <v/>
      </c>
      <c r="AB206" s="186" t="str">
        <f t="shared" si="205"/>
        <v/>
      </c>
      <c r="AC206" s="187" t="str">
        <f t="shared" si="206"/>
        <v/>
      </c>
      <c r="AD206" s="187" t="str">
        <f t="shared" si="170"/>
        <v/>
      </c>
      <c r="AE206" s="187" t="str">
        <f t="shared" si="203"/>
        <v/>
      </c>
      <c r="AF206" s="187" t="str">
        <f t="shared" si="204"/>
        <v/>
      </c>
      <c r="AG206" s="187" t="str">
        <f t="array" ref="AG206">IFERROR(INDEX($Y$4:$Y$1090, MATCH(AC206&amp;AE206&amp;AF206,$V$4:$V$1090&amp;$W$4:$W$1090&amp;$X$4:$X$1090,0),1),"")</f>
        <v/>
      </c>
      <c r="AH206" s="188" t="str">
        <f t="array" ref="AH206">IFERROR(INDEX($Z$4:$Z$1090, MATCH(AC206&amp;AE206&amp;AF206,$V$4:$V$1090&amp;$W$4:$W$1090&amp;$X$4:$X$1090,0),1),"")</f>
        <v/>
      </c>
      <c r="AJ206" s="186" t="str">
        <f t="shared" si="207"/>
        <v/>
      </c>
      <c r="AK206" s="187" t="str">
        <f t="array" ref="AK206">IFERROR(INDEX($AC$4:$AC$1137,SMALL($AB$4:$AB$1137,AJ206),1),"")</f>
        <v/>
      </c>
      <c r="AL206" s="187" t="str">
        <f t="array" ref="AL206">IFERROR(INDEX($AF$4:$AF$1137,SMALL($AB$4:$AB$1137,AJ206),1),"")</f>
        <v/>
      </c>
      <c r="AM206" s="187" t="str">
        <f t="array" ref="AM206">IFERROR(INDEX($AW$4:$AW$83,MATCH(AL206&amp;INDEX($AG$4:$AG$1137,SMALL($AB$4:$AB$1137,AJ206),1),$AU$4:$AU$83&amp;$AV$4:$AV$83,0),1),"")</f>
        <v/>
      </c>
      <c r="AN206" s="187" t="str">
        <f t="array" ref="AN206">IFERROR(INDEX($AW$4:$AW$83,MATCH(AL206&amp;INDEX($AH$4:$AH$1137,SMALL($AB$4:$AB$1137,AJ206),1),$AU$4:$AU$83&amp;$AV$4:$AV$83,0),1),"")</f>
        <v/>
      </c>
      <c r="AO206" s="187" t="str">
        <f>IF(AND(ISNUMBER(Fixture!H209),ISNUMBER(Fixture!J209)),"YES","")</f>
        <v/>
      </c>
      <c r="AP206" s="187" t="str">
        <f>IF(AO206="YES",IF(Fixture!H209&gt;Fixture!J209,HWin,IF(Fixture!H209=Fixture!J209,IF(Fixture!H209&gt;0,HDrawScore,HDraw),HLose)),"")</f>
        <v/>
      </c>
      <c r="AQ206" s="188" t="str">
        <f>IF(AO206="YES",IF(Fixture!H209&lt;Fixture!J209,AWin,IF(Fixture!H209=Fixture!J209,IF(Fixture!H209&gt;0,ADrawScore,ADraw),ALose)),"")</f>
        <v/>
      </c>
      <c r="AR206" s="187" t="str">
        <f>IF(AO206="YES",IF(Fixture!H209&gt;Fixture!J209,"W",IF(Fixture!H209=Fixture!J209,IF(Fixture!H209&gt;0,"D","D"),"L")),"")</f>
        <v/>
      </c>
      <c r="AS206" s="187" t="str">
        <f>IF(AO206="YES",IF(Fixture!H209&lt;Fixture!J209,"W",IF(Fixture!H209=Fixture!J209,IF(Fixture!H209&gt;0,"D","D"),"L")),"")</f>
        <v/>
      </c>
    </row>
    <row r="207" spans="2:45" x14ac:dyDescent="0.25">
      <c r="B207" s="187" t="str">
        <f t="shared" si="218"/>
        <v/>
      </c>
      <c r="C207" s="184" t="str">
        <f t="shared" si="208"/>
        <v/>
      </c>
      <c r="D207" s="195" t="str">
        <f t="shared" si="209"/>
        <v/>
      </c>
      <c r="E207" s="184" t="str">
        <f t="shared" si="210"/>
        <v/>
      </c>
      <c r="F207" s="195" t="str">
        <f t="shared" si="211"/>
        <v/>
      </c>
      <c r="G207" s="184" t="str">
        <f t="shared" si="212"/>
        <v/>
      </c>
      <c r="H207" s="195" t="str">
        <f t="shared" si="213"/>
        <v/>
      </c>
      <c r="I207" s="184" t="str">
        <f t="shared" si="214"/>
        <v/>
      </c>
      <c r="J207" s="195" t="str">
        <f t="shared" si="215"/>
        <v/>
      </c>
      <c r="K207" s="184" t="str">
        <f t="shared" si="216"/>
        <v/>
      </c>
      <c r="L207" s="195" t="str">
        <f t="shared" si="217"/>
        <v/>
      </c>
      <c r="M207" s="34"/>
      <c r="N207" s="34"/>
      <c r="O207" s="34"/>
      <c r="T207" s="339" t="str">
        <f t="array" ref="T207">IFERROR(SMALL(IF(Fixture!$F$7:$F$1141=chosenGroup,ROW(Fixture!$A$7:$A$1141),FALSE),ROW(A204)),"")</f>
        <v/>
      </c>
      <c r="V207" s="195" t="str">
        <f t="shared" si="222"/>
        <v/>
      </c>
      <c r="W207" s="185" t="str">
        <f t="shared" si="223"/>
        <v/>
      </c>
      <c r="X207" s="185" t="str">
        <f t="shared" si="219"/>
        <v/>
      </c>
      <c r="Y207" s="185" t="str">
        <f t="shared" si="220"/>
        <v/>
      </c>
      <c r="Z207" s="184" t="str">
        <f t="shared" si="221"/>
        <v/>
      </c>
      <c r="AB207" s="186" t="str">
        <f t="shared" si="205"/>
        <v/>
      </c>
      <c r="AC207" s="187" t="str">
        <f t="shared" si="206"/>
        <v/>
      </c>
      <c r="AD207" s="187" t="str">
        <f t="shared" si="170"/>
        <v/>
      </c>
      <c r="AE207" s="187" t="str">
        <f t="shared" si="203"/>
        <v/>
      </c>
      <c r="AF207" s="187" t="str">
        <f t="shared" si="204"/>
        <v/>
      </c>
      <c r="AG207" s="187" t="str">
        <f t="array" ref="AG207">IFERROR(INDEX($Y$4:$Y$1090, MATCH(AC207&amp;AE207&amp;AF207,$V$4:$V$1090&amp;$W$4:$W$1090&amp;$X$4:$X$1090,0),1),"")</f>
        <v/>
      </c>
      <c r="AH207" s="188" t="str">
        <f t="array" ref="AH207">IFERROR(INDEX($Z$4:$Z$1090, MATCH(AC207&amp;AE207&amp;AF207,$V$4:$V$1090&amp;$W$4:$W$1090&amp;$X$4:$X$1090,0),1),"")</f>
        <v/>
      </c>
      <c r="AJ207" s="186" t="str">
        <f t="shared" si="207"/>
        <v/>
      </c>
      <c r="AK207" s="187" t="str">
        <f t="array" ref="AK207">IFERROR(INDEX($AC$4:$AC$1137,SMALL($AB$4:$AB$1137,AJ207),1),"")</f>
        <v/>
      </c>
      <c r="AL207" s="187" t="str">
        <f t="array" ref="AL207">IFERROR(INDEX($AF$4:$AF$1137,SMALL($AB$4:$AB$1137,AJ207),1),"")</f>
        <v/>
      </c>
      <c r="AM207" s="187" t="str">
        <f t="array" ref="AM207">IFERROR(INDEX($AW$4:$AW$83,MATCH(AL207&amp;INDEX($AG$4:$AG$1137,SMALL($AB$4:$AB$1137,AJ207),1),$AU$4:$AU$83&amp;$AV$4:$AV$83,0),1),"")</f>
        <v/>
      </c>
      <c r="AN207" s="187" t="str">
        <f t="array" ref="AN207">IFERROR(INDEX($AW$4:$AW$83,MATCH(AL207&amp;INDEX($AH$4:$AH$1137,SMALL($AB$4:$AB$1137,AJ207),1),$AU$4:$AU$83&amp;$AV$4:$AV$83,0),1),"")</f>
        <v/>
      </c>
      <c r="AO207" s="187" t="str">
        <f>IF(AND(ISNUMBER(Fixture!H210),ISNUMBER(Fixture!J210)),"YES","")</f>
        <v/>
      </c>
      <c r="AP207" s="187" t="str">
        <f>IF(AO207="YES",IF(Fixture!H210&gt;Fixture!J210,HWin,IF(Fixture!H210=Fixture!J210,IF(Fixture!H210&gt;0,HDrawScore,HDraw),HLose)),"")</f>
        <v/>
      </c>
      <c r="AQ207" s="188" t="str">
        <f>IF(AO207="YES",IF(Fixture!H210&lt;Fixture!J210,AWin,IF(Fixture!H210=Fixture!J210,IF(Fixture!H210&gt;0,ADrawScore,ADraw),ALose)),"")</f>
        <v/>
      </c>
      <c r="AR207" s="187" t="str">
        <f>IF(AO207="YES",IF(Fixture!H210&gt;Fixture!J210,"W",IF(Fixture!H210=Fixture!J210,IF(Fixture!H210&gt;0,"D","D"),"L")),"")</f>
        <v/>
      </c>
      <c r="AS207" s="187" t="str">
        <f>IF(AO207="YES",IF(Fixture!H210&lt;Fixture!J210,"W",IF(Fixture!H210=Fixture!J210,IF(Fixture!H210&gt;0,"D","D"),"L")),"")</f>
        <v/>
      </c>
    </row>
    <row r="208" spans="2:45" x14ac:dyDescent="0.25">
      <c r="B208" s="187" t="str">
        <f t="shared" si="218"/>
        <v/>
      </c>
      <c r="C208" s="184" t="str">
        <f t="shared" si="208"/>
        <v/>
      </c>
      <c r="D208" s="195" t="str">
        <f t="shared" si="209"/>
        <v/>
      </c>
      <c r="E208" s="184" t="str">
        <f t="shared" si="210"/>
        <v/>
      </c>
      <c r="F208" s="195" t="str">
        <f t="shared" si="211"/>
        <v/>
      </c>
      <c r="G208" s="184" t="str">
        <f t="shared" si="212"/>
        <v/>
      </c>
      <c r="H208" s="195" t="str">
        <f t="shared" si="213"/>
        <v/>
      </c>
      <c r="I208" s="184" t="str">
        <f t="shared" si="214"/>
        <v/>
      </c>
      <c r="J208" s="195" t="str">
        <f t="shared" si="215"/>
        <v/>
      </c>
      <c r="K208" s="184" t="str">
        <f t="shared" si="216"/>
        <v/>
      </c>
      <c r="L208" s="195" t="str">
        <f t="shared" si="217"/>
        <v/>
      </c>
      <c r="T208" s="339" t="str">
        <f t="array" ref="T208">IFERROR(SMALL(IF(Fixture!$F$7:$F$1141=chosenGroup,ROW(Fixture!$A$7:$A$1141),FALSE),ROW(A205)),"")</f>
        <v/>
      </c>
      <c r="V208" s="195" t="str">
        <f t="shared" si="222"/>
        <v/>
      </c>
      <c r="W208" s="185" t="str">
        <f t="shared" si="223"/>
        <v/>
      </c>
      <c r="X208" s="185" t="str">
        <f t="shared" si="219"/>
        <v/>
      </c>
      <c r="Y208" s="185" t="str">
        <f t="shared" si="220"/>
        <v/>
      </c>
      <c r="Z208" s="184" t="str">
        <f t="shared" si="221"/>
        <v/>
      </c>
      <c r="AB208" s="186" t="str">
        <f t="shared" si="205"/>
        <v/>
      </c>
      <c r="AC208" s="187" t="str">
        <f t="shared" si="206"/>
        <v/>
      </c>
      <c r="AD208" s="187" t="str">
        <f t="shared" si="170"/>
        <v/>
      </c>
      <c r="AE208" s="187" t="str">
        <f t="shared" si="203"/>
        <v/>
      </c>
      <c r="AF208" s="187" t="str">
        <f t="shared" si="204"/>
        <v/>
      </c>
      <c r="AG208" s="187" t="str">
        <f t="array" ref="AG208">IFERROR(INDEX($Y$4:$Y$1090, MATCH(AC208&amp;AE208&amp;AF208,$V$4:$V$1090&amp;$W$4:$W$1090&amp;$X$4:$X$1090,0),1),"")</f>
        <v/>
      </c>
      <c r="AH208" s="188" t="str">
        <f t="array" ref="AH208">IFERROR(INDEX($Z$4:$Z$1090, MATCH(AC208&amp;AE208&amp;AF208,$V$4:$V$1090&amp;$W$4:$W$1090&amp;$X$4:$X$1090,0),1),"")</f>
        <v/>
      </c>
      <c r="AJ208" s="186" t="str">
        <f t="shared" si="207"/>
        <v/>
      </c>
      <c r="AK208" s="187" t="str">
        <f t="array" ref="AK208">IFERROR(INDEX($AC$4:$AC$1137,SMALL($AB$4:$AB$1137,AJ208),1),"")</f>
        <v/>
      </c>
      <c r="AL208" s="187" t="str">
        <f t="array" ref="AL208">IFERROR(INDEX($AF$4:$AF$1137,SMALL($AB$4:$AB$1137,AJ208),1),"")</f>
        <v/>
      </c>
      <c r="AM208" s="187" t="str">
        <f t="array" ref="AM208">IFERROR(INDEX($AW$4:$AW$83,MATCH(AL208&amp;INDEX($AG$4:$AG$1137,SMALL($AB$4:$AB$1137,AJ208),1),$AU$4:$AU$83&amp;$AV$4:$AV$83,0),1),"")</f>
        <v/>
      </c>
      <c r="AN208" s="187" t="str">
        <f t="array" ref="AN208">IFERROR(INDEX($AW$4:$AW$83,MATCH(AL208&amp;INDEX($AH$4:$AH$1137,SMALL($AB$4:$AB$1137,AJ208),1),$AU$4:$AU$83&amp;$AV$4:$AV$83,0),1),"")</f>
        <v/>
      </c>
      <c r="AO208" s="187" t="str">
        <f>IF(AND(ISNUMBER(Fixture!H211),ISNUMBER(Fixture!J211)),"YES","")</f>
        <v/>
      </c>
      <c r="AP208" s="187" t="str">
        <f>IF(AO208="YES",IF(Fixture!H211&gt;Fixture!J211,HWin,IF(Fixture!H211=Fixture!J211,IF(Fixture!H211&gt;0,HDrawScore,HDraw),HLose)),"")</f>
        <v/>
      </c>
      <c r="AQ208" s="188" t="str">
        <f>IF(AO208="YES",IF(Fixture!H211&lt;Fixture!J211,AWin,IF(Fixture!H211=Fixture!J211,IF(Fixture!H211&gt;0,ADrawScore,ADraw),ALose)),"")</f>
        <v/>
      </c>
      <c r="AR208" s="187" t="str">
        <f>IF(AO208="YES",IF(Fixture!H211&gt;Fixture!J211,"W",IF(Fixture!H211=Fixture!J211,IF(Fixture!H211&gt;0,"D","D"),"L")),"")</f>
        <v/>
      </c>
      <c r="AS208" s="187" t="str">
        <f>IF(AO208="YES",IF(Fixture!H211&lt;Fixture!J211,"W",IF(Fixture!H211=Fixture!J211,IF(Fixture!H211&gt;0,"D","D"),"L")),"")</f>
        <v/>
      </c>
    </row>
    <row r="209" spans="2:45" x14ac:dyDescent="0.25">
      <c r="B209" s="187" t="str">
        <f t="shared" si="218"/>
        <v/>
      </c>
      <c r="C209" s="184" t="str">
        <f t="shared" si="208"/>
        <v/>
      </c>
      <c r="D209" s="195" t="str">
        <f t="shared" si="209"/>
        <v/>
      </c>
      <c r="E209" s="184" t="str">
        <f t="shared" si="210"/>
        <v/>
      </c>
      <c r="F209" s="195" t="str">
        <f t="shared" si="211"/>
        <v/>
      </c>
      <c r="G209" s="184" t="str">
        <f t="shared" si="212"/>
        <v/>
      </c>
      <c r="H209" s="195" t="str">
        <f t="shared" si="213"/>
        <v/>
      </c>
      <c r="I209" s="184" t="str">
        <f t="shared" si="214"/>
        <v/>
      </c>
      <c r="J209" s="195" t="str">
        <f t="shared" si="215"/>
        <v/>
      </c>
      <c r="K209" s="184" t="str">
        <f t="shared" si="216"/>
        <v/>
      </c>
      <c r="L209" s="195" t="str">
        <f t="shared" si="217"/>
        <v/>
      </c>
      <c r="T209" s="339" t="str">
        <f t="array" ref="T209">IFERROR(SMALL(IF(Fixture!$F$7:$F$1141=chosenGroup,ROW(Fixture!$A$7:$A$1141),FALSE),ROW(A206)),"")</f>
        <v/>
      </c>
      <c r="V209" s="195" t="str">
        <f t="shared" si="222"/>
        <v/>
      </c>
      <c r="W209" s="185" t="str">
        <f t="shared" si="223"/>
        <v/>
      </c>
      <c r="X209" s="185" t="str">
        <f t="shared" si="219"/>
        <v/>
      </c>
      <c r="Y209" s="185" t="str">
        <f t="shared" si="220"/>
        <v/>
      </c>
      <c r="Z209" s="184" t="str">
        <f t="shared" si="221"/>
        <v/>
      </c>
      <c r="AB209" s="186" t="str">
        <f t="shared" si="205"/>
        <v/>
      </c>
      <c r="AC209" s="187" t="str">
        <f t="shared" si="206"/>
        <v/>
      </c>
      <c r="AD209" s="187" t="str">
        <f t="shared" si="170"/>
        <v/>
      </c>
      <c r="AE209" s="187" t="str">
        <f t="shared" si="203"/>
        <v/>
      </c>
      <c r="AF209" s="187" t="str">
        <f t="shared" si="204"/>
        <v/>
      </c>
      <c r="AG209" s="187" t="str">
        <f t="array" ref="AG209">IFERROR(INDEX($Y$4:$Y$1090, MATCH(AC209&amp;AE209&amp;AF209,$V$4:$V$1090&amp;$W$4:$W$1090&amp;$X$4:$X$1090,0),1),"")</f>
        <v/>
      </c>
      <c r="AH209" s="188" t="str">
        <f t="array" ref="AH209">IFERROR(INDEX($Z$4:$Z$1090, MATCH(AC209&amp;AE209&amp;AF209,$V$4:$V$1090&amp;$W$4:$W$1090&amp;$X$4:$X$1090,0),1),"")</f>
        <v/>
      </c>
      <c r="AJ209" s="186" t="str">
        <f t="shared" si="207"/>
        <v/>
      </c>
      <c r="AK209" s="187" t="str">
        <f t="array" ref="AK209">IFERROR(INDEX($AC$4:$AC$1137,SMALL($AB$4:$AB$1137,AJ209),1),"")</f>
        <v/>
      </c>
      <c r="AL209" s="187" t="str">
        <f t="array" ref="AL209">IFERROR(INDEX($AF$4:$AF$1137,SMALL($AB$4:$AB$1137,AJ209),1),"")</f>
        <v/>
      </c>
      <c r="AM209" s="187" t="str">
        <f t="array" ref="AM209">IFERROR(INDEX($AW$4:$AW$83,MATCH(AL209&amp;INDEX($AG$4:$AG$1137,SMALL($AB$4:$AB$1137,AJ209),1),$AU$4:$AU$83&amp;$AV$4:$AV$83,0),1),"")</f>
        <v/>
      </c>
      <c r="AN209" s="187" t="str">
        <f t="array" ref="AN209">IFERROR(INDEX($AW$4:$AW$83,MATCH(AL209&amp;INDEX($AH$4:$AH$1137,SMALL($AB$4:$AB$1137,AJ209),1),$AU$4:$AU$83&amp;$AV$4:$AV$83,0),1),"")</f>
        <v/>
      </c>
      <c r="AO209" s="187" t="str">
        <f>IF(AND(ISNUMBER(Fixture!H212),ISNUMBER(Fixture!J212)),"YES","")</f>
        <v/>
      </c>
      <c r="AP209" s="187" t="str">
        <f>IF(AO209="YES",IF(Fixture!H212&gt;Fixture!J212,HWin,IF(Fixture!H212=Fixture!J212,IF(Fixture!H212&gt;0,HDrawScore,HDraw),HLose)),"")</f>
        <v/>
      </c>
      <c r="AQ209" s="188" t="str">
        <f>IF(AO209="YES",IF(Fixture!H212&lt;Fixture!J212,AWin,IF(Fixture!H212=Fixture!J212,IF(Fixture!H212&gt;0,ADrawScore,ADraw),ALose)),"")</f>
        <v/>
      </c>
      <c r="AR209" s="187" t="str">
        <f>IF(AO209="YES",IF(Fixture!H212&gt;Fixture!J212,"W",IF(Fixture!H212=Fixture!J212,IF(Fixture!H212&gt;0,"D","D"),"L")),"")</f>
        <v/>
      </c>
      <c r="AS209" s="187" t="str">
        <f>IF(AO209="YES",IF(Fixture!H212&lt;Fixture!J212,"W",IF(Fixture!H212=Fixture!J212,IF(Fixture!H212&gt;0,"D","D"),"L")),"")</f>
        <v/>
      </c>
    </row>
    <row r="210" spans="2:45" x14ac:dyDescent="0.25">
      <c r="B210" s="187" t="str">
        <f>IF(ISNUMBER(B201),MAX(B201:B209)+1,"")</f>
        <v/>
      </c>
      <c r="C210" s="184" t="str">
        <f>C192</f>
        <v/>
      </c>
      <c r="D210" s="195" t="str">
        <f t="shared" ref="D210:L210" si="224">D192</f>
        <v/>
      </c>
      <c r="E210" s="184" t="str">
        <f t="shared" si="224"/>
        <v/>
      </c>
      <c r="F210" s="195" t="str">
        <f t="shared" si="224"/>
        <v/>
      </c>
      <c r="G210" s="184" t="str">
        <f t="shared" si="224"/>
        <v/>
      </c>
      <c r="H210" s="195" t="str">
        <f t="shared" si="224"/>
        <v/>
      </c>
      <c r="I210" s="184" t="str">
        <f t="shared" si="224"/>
        <v/>
      </c>
      <c r="J210" s="195" t="str">
        <f t="shared" si="224"/>
        <v/>
      </c>
      <c r="K210" s="184" t="str">
        <f t="shared" si="224"/>
        <v/>
      </c>
      <c r="L210" s="195" t="str">
        <f t="shared" si="224"/>
        <v/>
      </c>
      <c r="T210" s="339" t="str">
        <f t="array" ref="T210">IFERROR(SMALL(IF(Fixture!$F$7:$F$1141=chosenGroup,ROW(Fixture!$A$7:$A$1141),FALSE),ROW(A207)),"")</f>
        <v/>
      </c>
      <c r="V210" s="195" t="str">
        <f t="shared" si="222"/>
        <v/>
      </c>
      <c r="W210" s="185" t="str">
        <f t="shared" si="223"/>
        <v/>
      </c>
      <c r="X210" s="185" t="str">
        <f t="shared" si="219"/>
        <v/>
      </c>
      <c r="Y210" s="185" t="str">
        <f t="shared" si="220"/>
        <v/>
      </c>
      <c r="Z210" s="184" t="str">
        <f t="shared" si="221"/>
        <v/>
      </c>
      <c r="AB210" s="186" t="str">
        <f t="shared" si="205"/>
        <v/>
      </c>
      <c r="AC210" s="187" t="str">
        <f t="shared" si="206"/>
        <v/>
      </c>
      <c r="AD210" s="187" t="str">
        <f t="shared" si="170"/>
        <v/>
      </c>
      <c r="AE210" s="187" t="str">
        <f t="shared" si="203"/>
        <v/>
      </c>
      <c r="AF210" s="187" t="str">
        <f t="shared" si="204"/>
        <v/>
      </c>
      <c r="AG210" s="187" t="str">
        <f t="array" ref="AG210">IFERROR(INDEX($Y$4:$Y$1090, MATCH(AC210&amp;AE210&amp;AF210,$V$4:$V$1090&amp;$W$4:$W$1090&amp;$X$4:$X$1090,0),1),"")</f>
        <v/>
      </c>
      <c r="AH210" s="188" t="str">
        <f t="array" ref="AH210">IFERROR(INDEX($Z$4:$Z$1090, MATCH(AC210&amp;AE210&amp;AF210,$V$4:$V$1090&amp;$W$4:$W$1090&amp;$X$4:$X$1090,0),1),"")</f>
        <v/>
      </c>
      <c r="AJ210" s="186" t="str">
        <f t="shared" si="207"/>
        <v/>
      </c>
      <c r="AK210" s="187" t="str">
        <f t="array" ref="AK210">IFERROR(INDEX($AC$4:$AC$1137,SMALL($AB$4:$AB$1137,AJ210),1),"")</f>
        <v/>
      </c>
      <c r="AL210" s="187" t="str">
        <f t="array" ref="AL210">IFERROR(INDEX($AF$4:$AF$1137,SMALL($AB$4:$AB$1137,AJ210),1),"")</f>
        <v/>
      </c>
      <c r="AM210" s="187" t="str">
        <f t="array" ref="AM210">IFERROR(INDEX($AW$4:$AW$83,MATCH(AL210&amp;INDEX($AG$4:$AG$1137,SMALL($AB$4:$AB$1137,AJ210),1),$AU$4:$AU$83&amp;$AV$4:$AV$83,0),1),"")</f>
        <v/>
      </c>
      <c r="AN210" s="187" t="str">
        <f t="array" ref="AN210">IFERROR(INDEX($AW$4:$AW$83,MATCH(AL210&amp;INDEX($AH$4:$AH$1137,SMALL($AB$4:$AB$1137,AJ210),1),$AU$4:$AU$83&amp;$AV$4:$AV$83,0),1),"")</f>
        <v/>
      </c>
      <c r="AO210" s="187" t="str">
        <f>IF(AND(ISNUMBER(Fixture!H213),ISNUMBER(Fixture!J213)),"YES","")</f>
        <v/>
      </c>
      <c r="AP210" s="187" t="str">
        <f>IF(AO210="YES",IF(Fixture!H213&gt;Fixture!J213,HWin,IF(Fixture!H213=Fixture!J213,IF(Fixture!H213&gt;0,HDrawScore,HDraw),HLose)),"")</f>
        <v/>
      </c>
      <c r="AQ210" s="188" t="str">
        <f>IF(AO210="YES",IF(Fixture!H213&lt;Fixture!J213,AWin,IF(Fixture!H213=Fixture!J213,IF(Fixture!H213&gt;0,ADrawScore,ADraw),ALose)),"")</f>
        <v/>
      </c>
      <c r="AR210" s="187" t="str">
        <f>IF(AO210="YES",IF(Fixture!H213&gt;Fixture!J213,"W",IF(Fixture!H213=Fixture!J213,IF(Fixture!H213&gt;0,"D","D"),"L")),"")</f>
        <v/>
      </c>
      <c r="AS210" s="187" t="str">
        <f>IF(AO210="YES",IF(Fixture!H213&lt;Fixture!J213,"W",IF(Fixture!H213=Fixture!J213,IF(Fixture!H213&gt;0,"D","D"),"L")),"")</f>
        <v/>
      </c>
    </row>
    <row r="211" spans="2:45" x14ac:dyDescent="0.25">
      <c r="B211" s="187" t="str">
        <f t="shared" ref="B211:B218" si="225">IF(ISNUMBER(B202),B210+1,"")</f>
        <v/>
      </c>
      <c r="C211" s="184" t="str">
        <f t="shared" ref="C211:L211" si="226">C193</f>
        <v/>
      </c>
      <c r="D211" s="195" t="str">
        <f t="shared" si="226"/>
        <v/>
      </c>
      <c r="E211" s="184" t="str">
        <f t="shared" si="226"/>
        <v/>
      </c>
      <c r="F211" s="195" t="str">
        <f t="shared" si="226"/>
        <v/>
      </c>
      <c r="G211" s="184" t="str">
        <f t="shared" si="226"/>
        <v/>
      </c>
      <c r="H211" s="195" t="str">
        <f t="shared" si="226"/>
        <v/>
      </c>
      <c r="I211" s="184" t="str">
        <f t="shared" si="226"/>
        <v/>
      </c>
      <c r="J211" s="195" t="str">
        <f t="shared" si="226"/>
        <v/>
      </c>
      <c r="K211" s="184" t="str">
        <f t="shared" si="226"/>
        <v/>
      </c>
      <c r="L211" s="195" t="str">
        <f t="shared" si="226"/>
        <v/>
      </c>
      <c r="T211" s="339" t="str">
        <f t="array" ref="T211">IFERROR(SMALL(IF(Fixture!$F$7:$F$1141=chosenGroup,ROW(Fixture!$A$7:$A$1141),FALSE),ROW(A208)),"")</f>
        <v/>
      </c>
      <c r="V211" s="195" t="str">
        <f t="shared" si="222"/>
        <v/>
      </c>
      <c r="W211" s="185" t="str">
        <f t="shared" si="223"/>
        <v/>
      </c>
      <c r="X211" s="185" t="str">
        <f t="shared" si="219"/>
        <v/>
      </c>
      <c r="Y211" s="185" t="str">
        <f t="shared" si="220"/>
        <v/>
      </c>
      <c r="Z211" s="184" t="str">
        <f t="shared" si="221"/>
        <v/>
      </c>
      <c r="AB211" s="186" t="str">
        <f t="shared" si="205"/>
        <v/>
      </c>
      <c r="AC211" s="187" t="str">
        <f t="shared" si="206"/>
        <v/>
      </c>
      <c r="AD211" s="187" t="str">
        <f t="shared" si="170"/>
        <v/>
      </c>
      <c r="AE211" s="187" t="str">
        <f t="shared" si="203"/>
        <v/>
      </c>
      <c r="AF211" s="187" t="str">
        <f t="shared" si="204"/>
        <v/>
      </c>
      <c r="AG211" s="187" t="str">
        <f t="array" ref="AG211">IFERROR(INDEX($Y$4:$Y$1090, MATCH(AC211&amp;AE211&amp;AF211,$V$4:$V$1090&amp;$W$4:$W$1090&amp;$X$4:$X$1090,0),1),"")</f>
        <v/>
      </c>
      <c r="AH211" s="188" t="str">
        <f t="array" ref="AH211">IFERROR(INDEX($Z$4:$Z$1090, MATCH(AC211&amp;AE211&amp;AF211,$V$4:$V$1090&amp;$W$4:$W$1090&amp;$X$4:$X$1090,0),1),"")</f>
        <v/>
      </c>
      <c r="AJ211" s="186" t="str">
        <f t="shared" si="207"/>
        <v/>
      </c>
      <c r="AK211" s="187" t="str">
        <f t="array" ref="AK211">IFERROR(INDEX($AC$4:$AC$1137,SMALL($AB$4:$AB$1137,AJ211),1),"")</f>
        <v/>
      </c>
      <c r="AL211" s="187" t="str">
        <f t="array" ref="AL211">IFERROR(INDEX($AF$4:$AF$1137,SMALL($AB$4:$AB$1137,AJ211),1),"")</f>
        <v/>
      </c>
      <c r="AM211" s="187" t="str">
        <f t="array" ref="AM211">IFERROR(INDEX($AW$4:$AW$83,MATCH(AL211&amp;INDEX($AG$4:$AG$1137,SMALL($AB$4:$AB$1137,AJ211),1),$AU$4:$AU$83&amp;$AV$4:$AV$83,0),1),"")</f>
        <v/>
      </c>
      <c r="AN211" s="187" t="str">
        <f t="array" ref="AN211">IFERROR(INDEX($AW$4:$AW$83,MATCH(AL211&amp;INDEX($AH$4:$AH$1137,SMALL($AB$4:$AB$1137,AJ211),1),$AU$4:$AU$83&amp;$AV$4:$AV$83,0),1),"")</f>
        <v/>
      </c>
      <c r="AO211" s="187" t="str">
        <f>IF(AND(ISNUMBER(Fixture!H214),ISNUMBER(Fixture!J214)),"YES","")</f>
        <v/>
      </c>
      <c r="AP211" s="187" t="str">
        <f>IF(AO211="YES",IF(Fixture!H214&gt;Fixture!J214,HWin,IF(Fixture!H214=Fixture!J214,IF(Fixture!H214&gt;0,HDrawScore,HDraw),HLose)),"")</f>
        <v/>
      </c>
      <c r="AQ211" s="188" t="str">
        <f>IF(AO211="YES",IF(Fixture!H214&lt;Fixture!J214,AWin,IF(Fixture!H214=Fixture!J214,IF(Fixture!H214&gt;0,ADrawScore,ADraw),ALose)),"")</f>
        <v/>
      </c>
      <c r="AR211" s="187" t="str">
        <f>IF(AO211="YES",IF(Fixture!H214&gt;Fixture!J214,"W",IF(Fixture!H214=Fixture!J214,IF(Fixture!H214&gt;0,"D","D"),"L")),"")</f>
        <v/>
      </c>
      <c r="AS211" s="187" t="str">
        <f>IF(AO211="YES",IF(Fixture!H214&lt;Fixture!J214,"W",IF(Fixture!H214=Fixture!J214,IF(Fixture!H214&gt;0,"D","D"),"L")),"")</f>
        <v/>
      </c>
    </row>
    <row r="212" spans="2:45" x14ac:dyDescent="0.25">
      <c r="B212" s="187" t="str">
        <f t="shared" si="225"/>
        <v/>
      </c>
      <c r="C212" s="184" t="str">
        <f t="shared" ref="C212:L212" si="227">C194</f>
        <v/>
      </c>
      <c r="D212" s="195" t="str">
        <f t="shared" si="227"/>
        <v/>
      </c>
      <c r="E212" s="184" t="str">
        <f t="shared" si="227"/>
        <v/>
      </c>
      <c r="F212" s="195" t="str">
        <f t="shared" si="227"/>
        <v/>
      </c>
      <c r="G212" s="184" t="str">
        <f t="shared" si="227"/>
        <v/>
      </c>
      <c r="H212" s="195" t="str">
        <f t="shared" si="227"/>
        <v/>
      </c>
      <c r="I212" s="184" t="str">
        <f t="shared" si="227"/>
        <v/>
      </c>
      <c r="J212" s="195" t="str">
        <f t="shared" si="227"/>
        <v/>
      </c>
      <c r="K212" s="184" t="str">
        <f t="shared" si="227"/>
        <v/>
      </c>
      <c r="L212" s="195" t="str">
        <f t="shared" si="227"/>
        <v/>
      </c>
      <c r="T212" s="339" t="str">
        <f t="array" ref="T212">IFERROR(SMALL(IF(Fixture!$F$7:$F$1141=chosenGroup,ROW(Fixture!$A$7:$A$1141),FALSE),ROW(A209)),"")</f>
        <v/>
      </c>
      <c r="V212" s="195" t="str">
        <f t="shared" si="222"/>
        <v/>
      </c>
      <c r="W212" s="185" t="str">
        <f t="shared" si="223"/>
        <v/>
      </c>
      <c r="X212" s="185" t="str">
        <f t="shared" si="219"/>
        <v/>
      </c>
      <c r="Y212" s="185" t="str">
        <f t="shared" si="220"/>
        <v/>
      </c>
      <c r="Z212" s="184" t="str">
        <f t="shared" si="221"/>
        <v/>
      </c>
      <c r="AB212" s="186" t="str">
        <f t="shared" si="205"/>
        <v/>
      </c>
      <c r="AC212" s="187" t="str">
        <f t="shared" si="206"/>
        <v/>
      </c>
      <c r="AD212" s="187" t="str">
        <f t="shared" si="170"/>
        <v/>
      </c>
      <c r="AE212" s="187" t="str">
        <f t="shared" si="203"/>
        <v/>
      </c>
      <c r="AF212" s="187" t="str">
        <f t="shared" si="204"/>
        <v/>
      </c>
      <c r="AG212" s="187" t="str">
        <f t="array" ref="AG212">IFERROR(INDEX($Y$4:$Y$1090, MATCH(AC212&amp;AE212&amp;AF212,$V$4:$V$1090&amp;$W$4:$W$1090&amp;$X$4:$X$1090,0),1),"")</f>
        <v/>
      </c>
      <c r="AH212" s="188" t="str">
        <f t="array" ref="AH212">IFERROR(INDEX($Z$4:$Z$1090, MATCH(AC212&amp;AE212&amp;AF212,$V$4:$V$1090&amp;$W$4:$W$1090&amp;$X$4:$X$1090,0),1),"")</f>
        <v/>
      </c>
      <c r="AJ212" s="186" t="str">
        <f t="shared" si="207"/>
        <v/>
      </c>
      <c r="AK212" s="187" t="str">
        <f t="array" ref="AK212">IFERROR(INDEX($AC$4:$AC$1137,SMALL($AB$4:$AB$1137,AJ212),1),"")</f>
        <v/>
      </c>
      <c r="AL212" s="187" t="str">
        <f t="array" ref="AL212">IFERROR(INDEX($AF$4:$AF$1137,SMALL($AB$4:$AB$1137,AJ212),1),"")</f>
        <v/>
      </c>
      <c r="AM212" s="187" t="str">
        <f t="array" ref="AM212">IFERROR(INDEX($AW$4:$AW$83,MATCH(AL212&amp;INDEX($AG$4:$AG$1137,SMALL($AB$4:$AB$1137,AJ212),1),$AU$4:$AU$83&amp;$AV$4:$AV$83,0),1),"")</f>
        <v/>
      </c>
      <c r="AN212" s="187" t="str">
        <f t="array" ref="AN212">IFERROR(INDEX($AW$4:$AW$83,MATCH(AL212&amp;INDEX($AH$4:$AH$1137,SMALL($AB$4:$AB$1137,AJ212),1),$AU$4:$AU$83&amp;$AV$4:$AV$83,0),1),"")</f>
        <v/>
      </c>
      <c r="AO212" s="187" t="str">
        <f>IF(AND(ISNUMBER(Fixture!H215),ISNUMBER(Fixture!J215)),"YES","")</f>
        <v/>
      </c>
      <c r="AP212" s="187" t="str">
        <f>IF(AO212="YES",IF(Fixture!H215&gt;Fixture!J215,HWin,IF(Fixture!H215=Fixture!J215,IF(Fixture!H215&gt;0,HDrawScore,HDraw),HLose)),"")</f>
        <v/>
      </c>
      <c r="AQ212" s="188" t="str">
        <f>IF(AO212="YES",IF(Fixture!H215&lt;Fixture!J215,AWin,IF(Fixture!H215=Fixture!J215,IF(Fixture!H215&gt;0,ADrawScore,ADraw),ALose)),"")</f>
        <v/>
      </c>
      <c r="AR212" s="187" t="str">
        <f>IF(AO212="YES",IF(Fixture!H215&gt;Fixture!J215,"W",IF(Fixture!H215=Fixture!J215,IF(Fixture!H215&gt;0,"D","D"),"L")),"")</f>
        <v/>
      </c>
      <c r="AS212" s="187" t="str">
        <f>IF(AO212="YES",IF(Fixture!H215&lt;Fixture!J215,"W",IF(Fixture!H215=Fixture!J215,IF(Fixture!H215&gt;0,"D","D"),"L")),"")</f>
        <v/>
      </c>
    </row>
    <row r="213" spans="2:45" x14ac:dyDescent="0.25">
      <c r="B213" s="187" t="str">
        <f t="shared" si="225"/>
        <v/>
      </c>
      <c r="C213" s="184" t="str">
        <f t="shared" ref="C213:L213" si="228">C195</f>
        <v/>
      </c>
      <c r="D213" s="195" t="str">
        <f t="shared" si="228"/>
        <v/>
      </c>
      <c r="E213" s="184" t="str">
        <f t="shared" si="228"/>
        <v/>
      </c>
      <c r="F213" s="195" t="str">
        <f t="shared" si="228"/>
        <v/>
      </c>
      <c r="G213" s="184" t="str">
        <f t="shared" si="228"/>
        <v/>
      </c>
      <c r="H213" s="195" t="str">
        <f t="shared" si="228"/>
        <v/>
      </c>
      <c r="I213" s="184" t="str">
        <f t="shared" si="228"/>
        <v/>
      </c>
      <c r="J213" s="195" t="str">
        <f t="shared" si="228"/>
        <v/>
      </c>
      <c r="K213" s="184" t="str">
        <f t="shared" si="228"/>
        <v/>
      </c>
      <c r="L213" s="195" t="str">
        <f t="shared" si="228"/>
        <v/>
      </c>
      <c r="T213" s="339" t="str">
        <f t="array" ref="T213">IFERROR(SMALL(IF(Fixture!$F$7:$F$1141=chosenGroup,ROW(Fixture!$A$7:$A$1141),FALSE),ROW(A210)),"")</f>
        <v/>
      </c>
      <c r="V213" s="195" t="str">
        <f t="shared" si="222"/>
        <v/>
      </c>
      <c r="W213" s="185" t="str">
        <f t="shared" si="223"/>
        <v/>
      </c>
      <c r="X213" s="185" t="str">
        <f t="shared" si="219"/>
        <v/>
      </c>
      <c r="Y213" s="185" t="str">
        <f t="shared" si="220"/>
        <v/>
      </c>
      <c r="Z213" s="184" t="str">
        <f t="shared" si="221"/>
        <v/>
      </c>
      <c r="AB213" s="186" t="str">
        <f t="shared" si="205"/>
        <v/>
      </c>
      <c r="AC213" s="187" t="str">
        <f t="shared" si="206"/>
        <v/>
      </c>
      <c r="AD213" s="187" t="str">
        <f t="shared" si="170"/>
        <v/>
      </c>
      <c r="AE213" s="187" t="str">
        <f t="shared" si="203"/>
        <v/>
      </c>
      <c r="AF213" s="187" t="str">
        <f t="shared" si="204"/>
        <v/>
      </c>
      <c r="AG213" s="187" t="str">
        <f t="array" ref="AG213">IFERROR(INDEX($Y$4:$Y$1090, MATCH(AC213&amp;AE213&amp;AF213,$V$4:$V$1090&amp;$W$4:$W$1090&amp;$X$4:$X$1090,0),1),"")</f>
        <v/>
      </c>
      <c r="AH213" s="188" t="str">
        <f t="array" ref="AH213">IFERROR(INDEX($Z$4:$Z$1090, MATCH(AC213&amp;AE213&amp;AF213,$V$4:$V$1090&amp;$W$4:$W$1090&amp;$X$4:$X$1090,0),1),"")</f>
        <v/>
      </c>
      <c r="AJ213" s="186" t="str">
        <f t="shared" si="207"/>
        <v/>
      </c>
      <c r="AK213" s="187" t="str">
        <f t="array" ref="AK213">IFERROR(INDEX($AC$4:$AC$1137,SMALL($AB$4:$AB$1137,AJ213),1),"")</f>
        <v/>
      </c>
      <c r="AL213" s="187" t="str">
        <f t="array" ref="AL213">IFERROR(INDEX($AF$4:$AF$1137,SMALL($AB$4:$AB$1137,AJ213),1),"")</f>
        <v/>
      </c>
      <c r="AM213" s="187" t="str">
        <f t="array" ref="AM213">IFERROR(INDEX($AW$4:$AW$83,MATCH(AL213&amp;INDEX($AG$4:$AG$1137,SMALL($AB$4:$AB$1137,AJ213),1),$AU$4:$AU$83&amp;$AV$4:$AV$83,0),1),"")</f>
        <v/>
      </c>
      <c r="AN213" s="187" t="str">
        <f t="array" ref="AN213">IFERROR(INDEX($AW$4:$AW$83,MATCH(AL213&amp;INDEX($AH$4:$AH$1137,SMALL($AB$4:$AB$1137,AJ213),1),$AU$4:$AU$83&amp;$AV$4:$AV$83,0),1),"")</f>
        <v/>
      </c>
      <c r="AO213" s="187" t="str">
        <f>IF(AND(ISNUMBER(Fixture!H216),ISNUMBER(Fixture!J216)),"YES","")</f>
        <v/>
      </c>
      <c r="AP213" s="187" t="str">
        <f>IF(AO213="YES",IF(Fixture!H216&gt;Fixture!J216,HWin,IF(Fixture!H216=Fixture!J216,IF(Fixture!H216&gt;0,HDrawScore,HDraw),HLose)),"")</f>
        <v/>
      </c>
      <c r="AQ213" s="188" t="str">
        <f>IF(AO213="YES",IF(Fixture!H216&lt;Fixture!J216,AWin,IF(Fixture!H216=Fixture!J216,IF(Fixture!H216&gt;0,ADrawScore,ADraw),ALose)),"")</f>
        <v/>
      </c>
      <c r="AR213" s="187" t="str">
        <f>IF(AO213="YES",IF(Fixture!H216&gt;Fixture!J216,"W",IF(Fixture!H216=Fixture!J216,IF(Fixture!H216&gt;0,"D","D"),"L")),"")</f>
        <v/>
      </c>
      <c r="AS213" s="187" t="str">
        <f>IF(AO213="YES",IF(Fixture!H216&lt;Fixture!J216,"W",IF(Fixture!H216=Fixture!J216,IF(Fixture!H216&gt;0,"D","D"),"L")),"")</f>
        <v/>
      </c>
    </row>
    <row r="214" spans="2:45" x14ac:dyDescent="0.25">
      <c r="B214" s="187" t="str">
        <f t="shared" si="225"/>
        <v/>
      </c>
      <c r="C214" s="184" t="str">
        <f t="shared" ref="C214:L214" si="229">C196</f>
        <v/>
      </c>
      <c r="D214" s="195" t="str">
        <f t="shared" si="229"/>
        <v/>
      </c>
      <c r="E214" s="184" t="str">
        <f t="shared" si="229"/>
        <v/>
      </c>
      <c r="F214" s="195" t="str">
        <f t="shared" si="229"/>
        <v/>
      </c>
      <c r="G214" s="184" t="str">
        <f t="shared" si="229"/>
        <v/>
      </c>
      <c r="H214" s="195" t="str">
        <f t="shared" si="229"/>
        <v/>
      </c>
      <c r="I214" s="184" t="str">
        <f t="shared" si="229"/>
        <v/>
      </c>
      <c r="J214" s="195" t="str">
        <f t="shared" si="229"/>
        <v/>
      </c>
      <c r="K214" s="184" t="str">
        <f t="shared" si="229"/>
        <v/>
      </c>
      <c r="L214" s="195" t="str">
        <f t="shared" si="229"/>
        <v/>
      </c>
      <c r="T214" s="339" t="str">
        <f t="array" ref="T214">IFERROR(SMALL(IF(Fixture!$F$7:$F$1141=chosenGroup,ROW(Fixture!$A$7:$A$1141),FALSE),ROW(A211)),"")</f>
        <v/>
      </c>
      <c r="V214" s="195" t="str">
        <f t="shared" si="222"/>
        <v/>
      </c>
      <c r="W214" s="185" t="str">
        <f t="shared" si="223"/>
        <v/>
      </c>
      <c r="X214" s="185" t="str">
        <f t="shared" si="219"/>
        <v/>
      </c>
      <c r="Y214" s="185" t="str">
        <f t="shared" si="220"/>
        <v/>
      </c>
      <c r="Z214" s="184" t="str">
        <f t="shared" si="221"/>
        <v/>
      </c>
      <c r="AB214" s="186" t="str">
        <f t="shared" si="205"/>
        <v/>
      </c>
      <c r="AC214" s="187" t="str">
        <f t="shared" si="206"/>
        <v/>
      </c>
      <c r="AD214" s="187" t="str">
        <f t="shared" si="170"/>
        <v/>
      </c>
      <c r="AE214" s="187" t="str">
        <f t="shared" si="203"/>
        <v/>
      </c>
      <c r="AF214" s="187" t="str">
        <f t="shared" si="204"/>
        <v/>
      </c>
      <c r="AG214" s="187" t="str">
        <f t="array" ref="AG214">IFERROR(INDEX($Y$4:$Y$1090, MATCH(AC214&amp;AE214&amp;AF214,$V$4:$V$1090&amp;$W$4:$W$1090&amp;$X$4:$X$1090,0),1),"")</f>
        <v/>
      </c>
      <c r="AH214" s="188" t="str">
        <f t="array" ref="AH214">IFERROR(INDEX($Z$4:$Z$1090, MATCH(AC214&amp;AE214&amp;AF214,$V$4:$V$1090&amp;$W$4:$W$1090&amp;$X$4:$X$1090,0),1),"")</f>
        <v/>
      </c>
      <c r="AJ214" s="186" t="str">
        <f t="shared" si="207"/>
        <v/>
      </c>
      <c r="AK214" s="187" t="str">
        <f t="array" ref="AK214">IFERROR(INDEX($AC$4:$AC$1137,SMALL($AB$4:$AB$1137,AJ214),1),"")</f>
        <v/>
      </c>
      <c r="AL214" s="187" t="str">
        <f t="array" ref="AL214">IFERROR(INDEX($AF$4:$AF$1137,SMALL($AB$4:$AB$1137,AJ214),1),"")</f>
        <v/>
      </c>
      <c r="AM214" s="187" t="str">
        <f t="array" ref="AM214">IFERROR(INDEX($AW$4:$AW$83,MATCH(AL214&amp;INDEX($AG$4:$AG$1137,SMALL($AB$4:$AB$1137,AJ214),1),$AU$4:$AU$83&amp;$AV$4:$AV$83,0),1),"")</f>
        <v/>
      </c>
      <c r="AN214" s="187" t="str">
        <f t="array" ref="AN214">IFERROR(INDEX($AW$4:$AW$83,MATCH(AL214&amp;INDEX($AH$4:$AH$1137,SMALL($AB$4:$AB$1137,AJ214),1),$AU$4:$AU$83&amp;$AV$4:$AV$83,0),1),"")</f>
        <v/>
      </c>
      <c r="AO214" s="187" t="str">
        <f>IF(AND(ISNUMBER(Fixture!H217),ISNUMBER(Fixture!J217)),"YES","")</f>
        <v/>
      </c>
      <c r="AP214" s="187" t="str">
        <f>IF(AO214="YES",IF(Fixture!H217&gt;Fixture!J217,HWin,IF(Fixture!H217=Fixture!J217,IF(Fixture!H217&gt;0,HDrawScore,HDraw),HLose)),"")</f>
        <v/>
      </c>
      <c r="AQ214" s="188" t="str">
        <f>IF(AO214="YES",IF(Fixture!H217&lt;Fixture!J217,AWin,IF(Fixture!H217=Fixture!J217,IF(Fixture!H217&gt;0,ADrawScore,ADraw),ALose)),"")</f>
        <v/>
      </c>
      <c r="AR214" s="187" t="str">
        <f>IF(AO214="YES",IF(Fixture!H217&gt;Fixture!J217,"W",IF(Fixture!H217=Fixture!J217,IF(Fixture!H217&gt;0,"D","D"),"L")),"")</f>
        <v/>
      </c>
      <c r="AS214" s="187" t="str">
        <f>IF(AO214="YES",IF(Fixture!H217&lt;Fixture!J217,"W",IF(Fixture!H217=Fixture!J217,IF(Fixture!H217&gt;0,"D","D"),"L")),"")</f>
        <v/>
      </c>
    </row>
    <row r="215" spans="2:45" x14ac:dyDescent="0.25">
      <c r="B215" s="187" t="str">
        <f t="shared" si="225"/>
        <v/>
      </c>
      <c r="C215" s="184" t="str">
        <f t="shared" ref="C215:L215" si="230">C197</f>
        <v/>
      </c>
      <c r="D215" s="195" t="str">
        <f t="shared" si="230"/>
        <v/>
      </c>
      <c r="E215" s="184" t="str">
        <f t="shared" si="230"/>
        <v/>
      </c>
      <c r="F215" s="195" t="str">
        <f t="shared" si="230"/>
        <v/>
      </c>
      <c r="G215" s="184" t="str">
        <f t="shared" si="230"/>
        <v/>
      </c>
      <c r="H215" s="195" t="str">
        <f t="shared" si="230"/>
        <v/>
      </c>
      <c r="I215" s="184" t="str">
        <f t="shared" si="230"/>
        <v/>
      </c>
      <c r="J215" s="195" t="str">
        <f t="shared" si="230"/>
        <v/>
      </c>
      <c r="K215" s="184" t="str">
        <f t="shared" si="230"/>
        <v/>
      </c>
      <c r="L215" s="195" t="str">
        <f t="shared" si="230"/>
        <v/>
      </c>
      <c r="T215" s="339" t="str">
        <f t="array" ref="T215">IFERROR(SMALL(IF(Fixture!$F$7:$F$1141=chosenGroup,ROW(Fixture!$A$7:$A$1141),FALSE),ROW(A212)),"")</f>
        <v/>
      </c>
      <c r="V215" s="195" t="str">
        <f t="shared" si="222"/>
        <v/>
      </c>
      <c r="W215" s="185" t="str">
        <f t="shared" si="223"/>
        <v/>
      </c>
      <c r="X215" s="185" t="str">
        <f t="shared" si="219"/>
        <v/>
      </c>
      <c r="Y215" s="185" t="str">
        <f t="shared" si="220"/>
        <v/>
      </c>
      <c r="Z215" s="184" t="str">
        <f t="shared" si="221"/>
        <v/>
      </c>
      <c r="AB215" s="186" t="str">
        <f t="shared" si="205"/>
        <v/>
      </c>
      <c r="AC215" s="187" t="str">
        <f t="shared" si="206"/>
        <v/>
      </c>
      <c r="AD215" s="187" t="str">
        <f t="shared" si="170"/>
        <v/>
      </c>
      <c r="AE215" s="187" t="str">
        <f t="shared" si="203"/>
        <v/>
      </c>
      <c r="AF215" s="187" t="str">
        <f t="shared" si="204"/>
        <v/>
      </c>
      <c r="AG215" s="187" t="str">
        <f t="array" ref="AG215">IFERROR(INDEX($Y$4:$Y$1090, MATCH(AC215&amp;AE215&amp;AF215,$V$4:$V$1090&amp;$W$4:$W$1090&amp;$X$4:$X$1090,0),1),"")</f>
        <v/>
      </c>
      <c r="AH215" s="188" t="str">
        <f t="array" ref="AH215">IFERROR(INDEX($Z$4:$Z$1090, MATCH(AC215&amp;AE215&amp;AF215,$V$4:$V$1090&amp;$W$4:$W$1090&amp;$X$4:$X$1090,0),1),"")</f>
        <v/>
      </c>
      <c r="AJ215" s="186" t="str">
        <f t="shared" si="207"/>
        <v/>
      </c>
      <c r="AK215" s="187" t="str">
        <f t="array" ref="AK215">IFERROR(INDEX($AC$4:$AC$1137,SMALL($AB$4:$AB$1137,AJ215),1),"")</f>
        <v/>
      </c>
      <c r="AL215" s="187" t="str">
        <f t="array" ref="AL215">IFERROR(INDEX($AF$4:$AF$1137,SMALL($AB$4:$AB$1137,AJ215),1),"")</f>
        <v/>
      </c>
      <c r="AM215" s="187" t="str">
        <f t="array" ref="AM215">IFERROR(INDEX($AW$4:$AW$83,MATCH(AL215&amp;INDEX($AG$4:$AG$1137,SMALL($AB$4:$AB$1137,AJ215),1),$AU$4:$AU$83&amp;$AV$4:$AV$83,0),1),"")</f>
        <v/>
      </c>
      <c r="AN215" s="187" t="str">
        <f t="array" ref="AN215">IFERROR(INDEX($AW$4:$AW$83,MATCH(AL215&amp;INDEX($AH$4:$AH$1137,SMALL($AB$4:$AB$1137,AJ215),1),$AU$4:$AU$83&amp;$AV$4:$AV$83,0),1),"")</f>
        <v/>
      </c>
      <c r="AO215" s="187" t="str">
        <f>IF(AND(ISNUMBER(Fixture!H218),ISNUMBER(Fixture!J218)),"YES","")</f>
        <v/>
      </c>
      <c r="AP215" s="187" t="str">
        <f>IF(AO215="YES",IF(Fixture!H218&gt;Fixture!J218,HWin,IF(Fixture!H218=Fixture!J218,IF(Fixture!H218&gt;0,HDrawScore,HDraw),HLose)),"")</f>
        <v/>
      </c>
      <c r="AQ215" s="188" t="str">
        <f>IF(AO215="YES",IF(Fixture!H218&lt;Fixture!J218,AWin,IF(Fixture!H218=Fixture!J218,IF(Fixture!H218&gt;0,ADrawScore,ADraw),ALose)),"")</f>
        <v/>
      </c>
      <c r="AR215" s="187" t="str">
        <f>IF(AO215="YES",IF(Fixture!H218&gt;Fixture!J218,"W",IF(Fixture!H218=Fixture!J218,IF(Fixture!H218&gt;0,"D","D"),"L")),"")</f>
        <v/>
      </c>
      <c r="AS215" s="187" t="str">
        <f>IF(AO215="YES",IF(Fixture!H218&lt;Fixture!J218,"W",IF(Fixture!H218=Fixture!J218,IF(Fixture!H218&gt;0,"D","D"),"L")),"")</f>
        <v/>
      </c>
    </row>
    <row r="216" spans="2:45" x14ac:dyDescent="0.25">
      <c r="B216" s="187" t="str">
        <f t="shared" si="225"/>
        <v/>
      </c>
      <c r="C216" s="184" t="str">
        <f t="shared" ref="C216:L216" si="231">C198</f>
        <v/>
      </c>
      <c r="D216" s="195" t="str">
        <f t="shared" si="231"/>
        <v/>
      </c>
      <c r="E216" s="184" t="str">
        <f t="shared" si="231"/>
        <v/>
      </c>
      <c r="F216" s="195" t="str">
        <f t="shared" si="231"/>
        <v/>
      </c>
      <c r="G216" s="184" t="str">
        <f t="shared" si="231"/>
        <v/>
      </c>
      <c r="H216" s="195" t="str">
        <f t="shared" si="231"/>
        <v/>
      </c>
      <c r="I216" s="184" t="str">
        <f t="shared" si="231"/>
        <v/>
      </c>
      <c r="J216" s="195" t="str">
        <f t="shared" si="231"/>
        <v/>
      </c>
      <c r="K216" s="184" t="str">
        <f t="shared" si="231"/>
        <v/>
      </c>
      <c r="L216" s="195" t="str">
        <f t="shared" si="231"/>
        <v/>
      </c>
      <c r="T216" s="339" t="str">
        <f t="array" ref="T216">IFERROR(SMALL(IF(Fixture!$F$7:$F$1141=chosenGroup,ROW(Fixture!$A$7:$A$1141),FALSE),ROW(A213)),"")</f>
        <v/>
      </c>
      <c r="V216" s="195" t="str">
        <f t="shared" si="222"/>
        <v/>
      </c>
      <c r="W216" s="185" t="str">
        <f t="shared" si="223"/>
        <v/>
      </c>
      <c r="X216" s="185" t="str">
        <f t="shared" si="219"/>
        <v/>
      </c>
      <c r="Y216" s="185" t="str">
        <f t="shared" si="220"/>
        <v/>
      </c>
      <c r="Z216" s="184" t="str">
        <f t="shared" si="221"/>
        <v/>
      </c>
      <c r="AB216" s="186" t="str">
        <f t="shared" si="205"/>
        <v/>
      </c>
      <c r="AC216" s="187" t="str">
        <f t="shared" si="206"/>
        <v/>
      </c>
      <c r="AD216" s="187" t="str">
        <f t="shared" si="170"/>
        <v/>
      </c>
      <c r="AE216" s="187" t="str">
        <f t="shared" si="203"/>
        <v/>
      </c>
      <c r="AF216" s="187" t="str">
        <f t="shared" si="204"/>
        <v/>
      </c>
      <c r="AG216" s="187" t="str">
        <f t="array" ref="AG216">IFERROR(INDEX($Y$4:$Y$1090, MATCH(AC216&amp;AE216&amp;AF216,$V$4:$V$1090&amp;$W$4:$W$1090&amp;$X$4:$X$1090,0),1),"")</f>
        <v/>
      </c>
      <c r="AH216" s="188" t="str">
        <f t="array" ref="AH216">IFERROR(INDEX($Z$4:$Z$1090, MATCH(AC216&amp;AE216&amp;AF216,$V$4:$V$1090&amp;$W$4:$W$1090&amp;$X$4:$X$1090,0),1),"")</f>
        <v/>
      </c>
      <c r="AJ216" s="186" t="str">
        <f t="shared" si="207"/>
        <v/>
      </c>
      <c r="AK216" s="187" t="str">
        <f t="array" ref="AK216">IFERROR(INDEX($AC$4:$AC$1137,SMALL($AB$4:$AB$1137,AJ216),1),"")</f>
        <v/>
      </c>
      <c r="AL216" s="187" t="str">
        <f t="array" ref="AL216">IFERROR(INDEX($AF$4:$AF$1137,SMALL($AB$4:$AB$1137,AJ216),1),"")</f>
        <v/>
      </c>
      <c r="AM216" s="187" t="str">
        <f t="array" ref="AM216">IFERROR(INDEX($AW$4:$AW$83,MATCH(AL216&amp;INDEX($AG$4:$AG$1137,SMALL($AB$4:$AB$1137,AJ216),1),$AU$4:$AU$83&amp;$AV$4:$AV$83,0),1),"")</f>
        <v/>
      </c>
      <c r="AN216" s="187" t="str">
        <f t="array" ref="AN216">IFERROR(INDEX($AW$4:$AW$83,MATCH(AL216&amp;INDEX($AH$4:$AH$1137,SMALL($AB$4:$AB$1137,AJ216),1),$AU$4:$AU$83&amp;$AV$4:$AV$83,0),1),"")</f>
        <v/>
      </c>
      <c r="AO216" s="187" t="str">
        <f>IF(AND(ISNUMBER(Fixture!H219),ISNUMBER(Fixture!J219)),"YES","")</f>
        <v/>
      </c>
      <c r="AP216" s="187" t="str">
        <f>IF(AO216="YES",IF(Fixture!H219&gt;Fixture!J219,HWin,IF(Fixture!H219=Fixture!J219,IF(Fixture!H219&gt;0,HDrawScore,HDraw),HLose)),"")</f>
        <v/>
      </c>
      <c r="AQ216" s="188" t="str">
        <f>IF(AO216="YES",IF(Fixture!H219&lt;Fixture!J219,AWin,IF(Fixture!H219=Fixture!J219,IF(Fixture!H219&gt;0,ADrawScore,ADraw),ALose)),"")</f>
        <v/>
      </c>
      <c r="AR216" s="187" t="str">
        <f>IF(AO216="YES",IF(Fixture!H219&gt;Fixture!J219,"W",IF(Fixture!H219=Fixture!J219,IF(Fixture!H219&gt;0,"D","D"),"L")),"")</f>
        <v/>
      </c>
      <c r="AS216" s="187" t="str">
        <f>IF(AO216="YES",IF(Fixture!H219&lt;Fixture!J219,"W",IF(Fixture!H219=Fixture!J219,IF(Fixture!H219&gt;0,"D","D"),"L")),"")</f>
        <v/>
      </c>
    </row>
    <row r="217" spans="2:45" x14ac:dyDescent="0.25">
      <c r="B217" s="187" t="str">
        <f t="shared" si="225"/>
        <v/>
      </c>
      <c r="C217" s="184" t="str">
        <f t="shared" ref="C217:L218" si="232">C199</f>
        <v/>
      </c>
      <c r="D217" s="195" t="str">
        <f t="shared" si="232"/>
        <v/>
      </c>
      <c r="E217" s="184" t="str">
        <f t="shared" si="232"/>
        <v/>
      </c>
      <c r="F217" s="195" t="str">
        <f t="shared" si="232"/>
        <v/>
      </c>
      <c r="G217" s="184" t="str">
        <f t="shared" si="232"/>
        <v/>
      </c>
      <c r="H217" s="195" t="str">
        <f t="shared" si="232"/>
        <v/>
      </c>
      <c r="I217" s="184" t="str">
        <f t="shared" si="232"/>
        <v/>
      </c>
      <c r="J217" s="195" t="str">
        <f t="shared" si="232"/>
        <v/>
      </c>
      <c r="K217" s="184" t="str">
        <f t="shared" si="232"/>
        <v/>
      </c>
      <c r="L217" s="195" t="str">
        <f t="shared" si="232"/>
        <v/>
      </c>
      <c r="T217" s="339" t="str">
        <f t="array" ref="T217">IFERROR(SMALL(IF(Fixture!$F$7:$F$1141=chosenGroup,ROW(Fixture!$A$7:$A$1141),FALSE),ROW(A214)),"")</f>
        <v/>
      </c>
      <c r="V217" s="195" t="str">
        <f t="shared" si="222"/>
        <v/>
      </c>
      <c r="W217" s="185" t="str">
        <f t="shared" si="223"/>
        <v/>
      </c>
      <c r="X217" s="185" t="str">
        <f t="shared" si="219"/>
        <v/>
      </c>
      <c r="Y217" s="185" t="str">
        <f t="shared" si="220"/>
        <v/>
      </c>
      <c r="Z217" s="184" t="str">
        <f t="shared" si="221"/>
        <v/>
      </c>
      <c r="AB217" s="186" t="str">
        <f t="shared" si="205"/>
        <v/>
      </c>
      <c r="AC217" s="187" t="str">
        <f t="shared" si="206"/>
        <v/>
      </c>
      <c r="AD217" s="187" t="str">
        <f t="shared" si="170"/>
        <v/>
      </c>
      <c r="AE217" s="187" t="str">
        <f t="shared" si="203"/>
        <v/>
      </c>
      <c r="AF217" s="187" t="str">
        <f t="shared" si="204"/>
        <v/>
      </c>
      <c r="AG217" s="187" t="str">
        <f t="array" ref="AG217">IFERROR(INDEX($Y$4:$Y$1090, MATCH(AC217&amp;AE217&amp;AF217,$V$4:$V$1090&amp;$W$4:$W$1090&amp;$X$4:$X$1090,0),1),"")</f>
        <v/>
      </c>
      <c r="AH217" s="188" t="str">
        <f t="array" ref="AH217">IFERROR(INDEX($Z$4:$Z$1090, MATCH(AC217&amp;AE217&amp;AF217,$V$4:$V$1090&amp;$W$4:$W$1090&amp;$X$4:$X$1090,0),1),"")</f>
        <v/>
      </c>
      <c r="AJ217" s="186" t="str">
        <f t="shared" si="207"/>
        <v/>
      </c>
      <c r="AK217" s="187" t="str">
        <f t="array" ref="AK217">IFERROR(INDEX($AC$4:$AC$1137,SMALL($AB$4:$AB$1137,AJ217),1),"")</f>
        <v/>
      </c>
      <c r="AL217" s="187" t="str">
        <f t="array" ref="AL217">IFERROR(INDEX($AF$4:$AF$1137,SMALL($AB$4:$AB$1137,AJ217),1),"")</f>
        <v/>
      </c>
      <c r="AM217" s="187" t="str">
        <f t="array" ref="AM217">IFERROR(INDEX($AW$4:$AW$83,MATCH(AL217&amp;INDEX($AG$4:$AG$1137,SMALL($AB$4:$AB$1137,AJ217),1),$AU$4:$AU$83&amp;$AV$4:$AV$83,0),1),"")</f>
        <v/>
      </c>
      <c r="AN217" s="187" t="str">
        <f t="array" ref="AN217">IFERROR(INDEX($AW$4:$AW$83,MATCH(AL217&amp;INDEX($AH$4:$AH$1137,SMALL($AB$4:$AB$1137,AJ217),1),$AU$4:$AU$83&amp;$AV$4:$AV$83,0),1),"")</f>
        <v/>
      </c>
      <c r="AO217" s="187" t="str">
        <f>IF(AND(ISNUMBER(Fixture!H220),ISNUMBER(Fixture!J220)),"YES","")</f>
        <v/>
      </c>
      <c r="AP217" s="187" t="str">
        <f>IF(AO217="YES",IF(Fixture!H220&gt;Fixture!J220,HWin,IF(Fixture!H220=Fixture!J220,IF(Fixture!H220&gt;0,HDrawScore,HDraw),HLose)),"")</f>
        <v/>
      </c>
      <c r="AQ217" s="188" t="str">
        <f>IF(AO217="YES",IF(Fixture!H220&lt;Fixture!J220,AWin,IF(Fixture!H220=Fixture!J220,IF(Fixture!H220&gt;0,ADrawScore,ADraw),ALose)),"")</f>
        <v/>
      </c>
      <c r="AR217" s="187" t="str">
        <f>IF(AO217="YES",IF(Fixture!H220&gt;Fixture!J220,"W",IF(Fixture!H220=Fixture!J220,IF(Fixture!H220&gt;0,"D","D"),"L")),"")</f>
        <v/>
      </c>
      <c r="AS217" s="187" t="str">
        <f>IF(AO217="YES",IF(Fixture!H220&lt;Fixture!J220,"W",IF(Fixture!H220=Fixture!J220,IF(Fixture!H220&gt;0,"D","D"),"L")),"")</f>
        <v/>
      </c>
    </row>
    <row r="218" spans="2:45" x14ac:dyDescent="0.25">
      <c r="B218" s="187" t="str">
        <f t="shared" si="225"/>
        <v/>
      </c>
      <c r="C218" s="184" t="str">
        <f>C200</f>
        <v/>
      </c>
      <c r="D218" s="195" t="str">
        <f t="shared" si="232"/>
        <v/>
      </c>
      <c r="E218" s="184" t="str">
        <f t="shared" si="232"/>
        <v/>
      </c>
      <c r="F218" s="195" t="str">
        <f t="shared" si="232"/>
        <v/>
      </c>
      <c r="G218" s="184" t="str">
        <f t="shared" si="232"/>
        <v/>
      </c>
      <c r="H218" s="195" t="str">
        <f t="shared" si="232"/>
        <v/>
      </c>
      <c r="I218" s="184" t="str">
        <f t="shared" si="232"/>
        <v/>
      </c>
      <c r="J218" s="195" t="str">
        <f t="shared" si="232"/>
        <v/>
      </c>
      <c r="K218" s="184" t="str">
        <f t="shared" si="232"/>
        <v/>
      </c>
      <c r="L218" s="195" t="str">
        <f t="shared" si="232"/>
        <v/>
      </c>
      <c r="T218" s="339" t="str">
        <f t="array" ref="T218">IFERROR(SMALL(IF(Fixture!$F$7:$F$1141=chosenGroup,ROW(Fixture!$A$7:$A$1141),FALSE),ROW(A215)),"")</f>
        <v/>
      </c>
      <c r="V218" s="195" t="str">
        <f t="shared" si="222"/>
        <v/>
      </c>
      <c r="W218" s="185" t="str">
        <f t="shared" si="223"/>
        <v/>
      </c>
      <c r="X218" s="185" t="str">
        <f t="shared" si="219"/>
        <v/>
      </c>
      <c r="Y218" s="185" t="str">
        <f t="shared" si="220"/>
        <v/>
      </c>
      <c r="Z218" s="184" t="str">
        <f t="shared" si="221"/>
        <v/>
      </c>
      <c r="AB218" s="186" t="str">
        <f t="shared" si="205"/>
        <v/>
      </c>
      <c r="AC218" s="187" t="str">
        <f t="shared" si="206"/>
        <v/>
      </c>
      <c r="AD218" s="187" t="str">
        <f t="shared" si="170"/>
        <v/>
      </c>
      <c r="AE218" s="187" t="str">
        <f t="shared" si="203"/>
        <v/>
      </c>
      <c r="AF218" s="187" t="str">
        <f t="shared" si="204"/>
        <v/>
      </c>
      <c r="AG218" s="187" t="str">
        <f t="array" ref="AG218">IFERROR(INDEX($Y$4:$Y$1090, MATCH(AC218&amp;AE218&amp;AF218,$V$4:$V$1090&amp;$W$4:$W$1090&amp;$X$4:$X$1090,0),1),"")</f>
        <v/>
      </c>
      <c r="AH218" s="188" t="str">
        <f t="array" ref="AH218">IFERROR(INDEX($Z$4:$Z$1090, MATCH(AC218&amp;AE218&amp;AF218,$V$4:$V$1090&amp;$W$4:$W$1090&amp;$X$4:$X$1090,0),1),"")</f>
        <v/>
      </c>
      <c r="AJ218" s="186" t="str">
        <f t="shared" si="207"/>
        <v/>
      </c>
      <c r="AK218" s="187" t="str">
        <f t="array" ref="AK218">IFERROR(INDEX($AC$4:$AC$1137,SMALL($AB$4:$AB$1137,AJ218),1),"")</f>
        <v/>
      </c>
      <c r="AL218" s="187" t="str">
        <f t="array" ref="AL218">IFERROR(INDEX($AF$4:$AF$1137,SMALL($AB$4:$AB$1137,AJ218),1),"")</f>
        <v/>
      </c>
      <c r="AM218" s="187" t="str">
        <f t="array" ref="AM218">IFERROR(INDEX($AW$4:$AW$83,MATCH(AL218&amp;INDEX($AG$4:$AG$1137,SMALL($AB$4:$AB$1137,AJ218),1),$AU$4:$AU$83&amp;$AV$4:$AV$83,0),1),"")</f>
        <v/>
      </c>
      <c r="AN218" s="187" t="str">
        <f t="array" ref="AN218">IFERROR(INDEX($AW$4:$AW$83,MATCH(AL218&amp;INDEX($AH$4:$AH$1137,SMALL($AB$4:$AB$1137,AJ218),1),$AU$4:$AU$83&amp;$AV$4:$AV$83,0),1),"")</f>
        <v/>
      </c>
      <c r="AO218" s="187" t="str">
        <f>IF(AND(ISNUMBER(Fixture!H221),ISNUMBER(Fixture!J221)),"YES","")</f>
        <v/>
      </c>
      <c r="AP218" s="187" t="str">
        <f>IF(AO218="YES",IF(Fixture!H221&gt;Fixture!J221,HWin,IF(Fixture!H221=Fixture!J221,IF(Fixture!H221&gt;0,HDrawScore,HDraw),HLose)),"")</f>
        <v/>
      </c>
      <c r="AQ218" s="188" t="str">
        <f>IF(AO218="YES",IF(Fixture!H221&lt;Fixture!J221,AWin,IF(Fixture!H221=Fixture!J221,IF(Fixture!H221&gt;0,ADrawScore,ADraw),ALose)),"")</f>
        <v/>
      </c>
      <c r="AR218" s="187" t="str">
        <f>IF(AO218="YES",IF(Fixture!H221&gt;Fixture!J221,"W",IF(Fixture!H221=Fixture!J221,IF(Fixture!H221&gt;0,"D","D"),"L")),"")</f>
        <v/>
      </c>
      <c r="AS218" s="187" t="str">
        <f>IF(AO218="YES",IF(Fixture!H221&lt;Fixture!J221,"W",IF(Fixture!H221=Fixture!J221,IF(Fixture!H221&gt;0,"D","D"),"L")),"")</f>
        <v/>
      </c>
    </row>
    <row r="219" spans="2:45" x14ac:dyDescent="0.25">
      <c r="T219" s="339" t="str">
        <f t="array" ref="T219">IFERROR(SMALL(IF(Fixture!$F$7:$F$1141=chosenGroup,ROW(Fixture!$A$7:$A$1141),FALSE),ROW(A216)),"")</f>
        <v/>
      </c>
      <c r="V219" s="195" t="str">
        <f t="shared" si="222"/>
        <v/>
      </c>
      <c r="W219" s="185" t="str">
        <f t="shared" si="223"/>
        <v/>
      </c>
      <c r="X219" s="185" t="str">
        <f t="shared" si="219"/>
        <v/>
      </c>
      <c r="Y219" s="185" t="str">
        <f t="shared" si="220"/>
        <v/>
      </c>
      <c r="Z219" s="184" t="str">
        <f t="shared" si="221"/>
        <v/>
      </c>
      <c r="AB219" s="186" t="str">
        <f t="shared" si="205"/>
        <v/>
      </c>
      <c r="AC219" s="187" t="str">
        <f t="shared" si="206"/>
        <v/>
      </c>
      <c r="AD219" s="187" t="str">
        <f t="shared" si="170"/>
        <v/>
      </c>
      <c r="AE219" s="187" t="str">
        <f t="shared" si="203"/>
        <v/>
      </c>
      <c r="AF219" s="187" t="str">
        <f t="shared" si="204"/>
        <v/>
      </c>
      <c r="AG219" s="187" t="str">
        <f t="array" ref="AG219">IFERROR(INDEX($Y$4:$Y$1090, MATCH(AC219&amp;AE219&amp;AF219,$V$4:$V$1090&amp;$W$4:$W$1090&amp;$X$4:$X$1090,0),1),"")</f>
        <v/>
      </c>
      <c r="AH219" s="188" t="str">
        <f t="array" ref="AH219">IFERROR(INDEX($Z$4:$Z$1090, MATCH(AC219&amp;AE219&amp;AF219,$V$4:$V$1090&amp;$W$4:$W$1090&amp;$X$4:$X$1090,0),1),"")</f>
        <v/>
      </c>
      <c r="AJ219" s="186" t="str">
        <f t="shared" si="207"/>
        <v/>
      </c>
      <c r="AK219" s="187" t="str">
        <f t="array" ref="AK219">IFERROR(INDEX($AC$4:$AC$1137,SMALL($AB$4:$AB$1137,AJ219),1),"")</f>
        <v/>
      </c>
      <c r="AL219" s="187" t="str">
        <f t="array" ref="AL219">IFERROR(INDEX($AF$4:$AF$1137,SMALL($AB$4:$AB$1137,AJ219),1),"")</f>
        <v/>
      </c>
      <c r="AM219" s="187" t="str">
        <f t="array" ref="AM219">IFERROR(INDEX($AW$4:$AW$83,MATCH(AL219&amp;INDEX($AG$4:$AG$1137,SMALL($AB$4:$AB$1137,AJ219),1),$AU$4:$AU$83&amp;$AV$4:$AV$83,0),1),"")</f>
        <v/>
      </c>
      <c r="AN219" s="187" t="str">
        <f t="array" ref="AN219">IFERROR(INDEX($AW$4:$AW$83,MATCH(AL219&amp;INDEX($AH$4:$AH$1137,SMALL($AB$4:$AB$1137,AJ219),1),$AU$4:$AU$83&amp;$AV$4:$AV$83,0),1),"")</f>
        <v/>
      </c>
      <c r="AO219" s="187" t="str">
        <f>IF(AND(ISNUMBER(Fixture!H222),ISNUMBER(Fixture!J222)),"YES","")</f>
        <v/>
      </c>
      <c r="AP219" s="187" t="str">
        <f>IF(AO219="YES",IF(Fixture!H222&gt;Fixture!J222,HWin,IF(Fixture!H222=Fixture!J222,IF(Fixture!H222&gt;0,HDrawScore,HDraw),HLose)),"")</f>
        <v/>
      </c>
      <c r="AQ219" s="188" t="str">
        <f>IF(AO219="YES",IF(Fixture!H222&lt;Fixture!J222,AWin,IF(Fixture!H222=Fixture!J222,IF(Fixture!H222&gt;0,ADrawScore,ADraw),ALose)),"")</f>
        <v/>
      </c>
      <c r="AR219" s="187" t="str">
        <f>IF(AO219="YES",IF(Fixture!H222&gt;Fixture!J222,"W",IF(Fixture!H222=Fixture!J222,IF(Fixture!H222&gt;0,"D","D"),"L")),"")</f>
        <v/>
      </c>
      <c r="AS219" s="187" t="str">
        <f>IF(AO219="YES",IF(Fixture!H222&lt;Fixture!J222,"W",IF(Fixture!H222=Fixture!J222,IF(Fixture!H222&gt;0,"D","D"),"L")),"")</f>
        <v/>
      </c>
    </row>
    <row r="220" spans="2:45" x14ac:dyDescent="0.25">
      <c r="B220" s="178">
        <f>Settings!C36</f>
        <v>0</v>
      </c>
      <c r="C220" s="55"/>
      <c r="D220" s="179">
        <f>IF(ISODD(COUNTIF(FixtureCalc!$AU$4:$AU$83,B220)),COUNTIF(FixtureCalc!$AU$4:$AU$83,B220)+1,COUNTIF(FixtureCalc!$AU$4:$AU$83,B220))</f>
        <v>0</v>
      </c>
      <c r="E220" s="57"/>
      <c r="F220" s="58"/>
      <c r="G220" s="57"/>
      <c r="H220" s="57"/>
      <c r="I220" s="57"/>
      <c r="J220" s="57"/>
      <c r="K220" s="57"/>
      <c r="L220" s="56"/>
      <c r="T220" s="339" t="str">
        <f t="array" ref="T220">IFERROR(SMALL(IF(Fixture!$F$7:$F$1141=chosenGroup,ROW(Fixture!$A$7:$A$1141),FALSE),ROW(A217)),"")</f>
        <v/>
      </c>
      <c r="V220" s="195" t="str">
        <f t="shared" si="222"/>
        <v/>
      </c>
      <c r="W220" s="185" t="str">
        <f t="shared" si="223"/>
        <v/>
      </c>
      <c r="X220" s="185" t="str">
        <f t="shared" si="219"/>
        <v/>
      </c>
      <c r="Y220" s="185" t="str">
        <f t="shared" si="220"/>
        <v/>
      </c>
      <c r="Z220" s="184" t="str">
        <f t="shared" si="221"/>
        <v/>
      </c>
      <c r="AB220" s="186" t="str">
        <f t="shared" si="205"/>
        <v/>
      </c>
      <c r="AC220" s="187" t="str">
        <f t="shared" si="206"/>
        <v/>
      </c>
      <c r="AD220" s="187" t="str">
        <f t="shared" ref="AD220:AD283" si="233">IF(ISNUMBER(AC220),IF(AD219+1&lt;=AD$2,AD219+1,1),"")</f>
        <v/>
      </c>
      <c r="AE220" s="187" t="str">
        <f t="shared" si="203"/>
        <v/>
      </c>
      <c r="AF220" s="187" t="str">
        <f t="shared" si="204"/>
        <v/>
      </c>
      <c r="AG220" s="187" t="str">
        <f t="array" ref="AG220">IFERROR(INDEX($Y$4:$Y$1090, MATCH(AC220&amp;AE220&amp;AF220,$V$4:$V$1090&amp;$W$4:$W$1090&amp;$X$4:$X$1090,0),1),"")</f>
        <v/>
      </c>
      <c r="AH220" s="188" t="str">
        <f t="array" ref="AH220">IFERROR(INDEX($Z$4:$Z$1090, MATCH(AC220&amp;AE220&amp;AF220,$V$4:$V$1090&amp;$W$4:$W$1090&amp;$X$4:$X$1090,0),1),"")</f>
        <v/>
      </c>
      <c r="AJ220" s="186" t="str">
        <f t="shared" si="207"/>
        <v/>
      </c>
      <c r="AK220" s="187" t="str">
        <f t="array" ref="AK220">IFERROR(INDEX($AC$4:$AC$1137,SMALL($AB$4:$AB$1137,AJ220),1),"")</f>
        <v/>
      </c>
      <c r="AL220" s="187" t="str">
        <f t="array" ref="AL220">IFERROR(INDEX($AF$4:$AF$1137,SMALL($AB$4:$AB$1137,AJ220),1),"")</f>
        <v/>
      </c>
      <c r="AM220" s="187" t="str">
        <f t="array" ref="AM220">IFERROR(INDEX($AW$4:$AW$83,MATCH(AL220&amp;INDEX($AG$4:$AG$1137,SMALL($AB$4:$AB$1137,AJ220),1),$AU$4:$AU$83&amp;$AV$4:$AV$83,0),1),"")</f>
        <v/>
      </c>
      <c r="AN220" s="187" t="str">
        <f t="array" ref="AN220">IFERROR(INDEX($AW$4:$AW$83,MATCH(AL220&amp;INDEX($AH$4:$AH$1137,SMALL($AB$4:$AB$1137,AJ220),1),$AU$4:$AU$83&amp;$AV$4:$AV$83,0),1),"")</f>
        <v/>
      </c>
      <c r="AO220" s="187" t="str">
        <f>IF(AND(ISNUMBER(Fixture!H223),ISNUMBER(Fixture!J223)),"YES","")</f>
        <v/>
      </c>
      <c r="AP220" s="187" t="str">
        <f>IF(AO220="YES",IF(Fixture!H223&gt;Fixture!J223,HWin,IF(Fixture!H223=Fixture!J223,IF(Fixture!H223&gt;0,HDrawScore,HDraw),HLose)),"")</f>
        <v/>
      </c>
      <c r="AQ220" s="188" t="str">
        <f>IF(AO220="YES",IF(Fixture!H223&lt;Fixture!J223,AWin,IF(Fixture!H223=Fixture!J223,IF(Fixture!H223&gt;0,ADrawScore,ADraw),ALose)),"")</f>
        <v/>
      </c>
      <c r="AR220" s="187" t="str">
        <f>IF(AO220="YES",IF(Fixture!H223&gt;Fixture!J223,"W",IF(Fixture!H223=Fixture!J223,IF(Fixture!H223&gt;0,"D","D"),"L")),"")</f>
        <v/>
      </c>
      <c r="AS220" s="187" t="str">
        <f>IF(AO220="YES",IF(Fixture!H223&lt;Fixture!J223,"W",IF(Fixture!H223=Fixture!J223,IF(Fixture!H223&gt;0,"D","D"),"L")),"")</f>
        <v/>
      </c>
    </row>
    <row r="221" spans="2:45" x14ac:dyDescent="0.25">
      <c r="B221" s="61"/>
      <c r="C221" s="180" t="str">
        <f>IF((D220/2)&gt;=1,1,"")</f>
        <v/>
      </c>
      <c r="D221" s="181" t="str">
        <f>IF((D220/2)&gt;=1,1,"")</f>
        <v/>
      </c>
      <c r="E221" s="181" t="str">
        <f>IF((D220/2)&gt;=2,2,"")</f>
        <v/>
      </c>
      <c r="F221" s="181" t="str">
        <f>IF((D220/2)&gt;=2,2,"")</f>
        <v/>
      </c>
      <c r="G221" s="181" t="str">
        <f>IF((D220/2)&gt;=3,3,"")</f>
        <v/>
      </c>
      <c r="H221" s="181" t="str">
        <f>IF((D220/2)&gt;=3,3,"")</f>
        <v/>
      </c>
      <c r="I221" s="181" t="str">
        <f>IF((D220/2)&gt;=4,4,"")</f>
        <v/>
      </c>
      <c r="J221" s="181" t="str">
        <f>IF((D220/2)&gt;=4,4,"")</f>
        <v/>
      </c>
      <c r="K221" s="181" t="str">
        <f>IF((D220/2)&gt;=5,5,"")</f>
        <v/>
      </c>
      <c r="L221" s="182" t="str">
        <f>IF((D220/2)&gt;=5,5,"")</f>
        <v/>
      </c>
      <c r="T221" s="339" t="str">
        <f t="array" ref="T221">IFERROR(SMALL(IF(Fixture!$F$7:$F$1141=chosenGroup,ROW(Fixture!$A$7:$A$1141),FALSE),ROW(A218)),"")</f>
        <v/>
      </c>
      <c r="V221" s="195" t="str">
        <f t="shared" si="222"/>
        <v/>
      </c>
      <c r="W221" s="185" t="str">
        <f t="shared" si="223"/>
        <v/>
      </c>
      <c r="X221" s="185" t="str">
        <f t="shared" si="219"/>
        <v/>
      </c>
      <c r="Y221" s="185" t="str">
        <f t="shared" si="220"/>
        <v/>
      </c>
      <c r="Z221" s="184" t="str">
        <f t="shared" si="221"/>
        <v/>
      </c>
      <c r="AB221" s="186" t="str">
        <f t="shared" si="205"/>
        <v/>
      </c>
      <c r="AC221" s="187" t="str">
        <f t="shared" si="206"/>
        <v/>
      </c>
      <c r="AD221" s="187" t="str">
        <f t="shared" si="233"/>
        <v/>
      </c>
      <c r="AE221" s="187" t="str">
        <f t="shared" si="203"/>
        <v/>
      </c>
      <c r="AF221" s="187" t="str">
        <f t="shared" si="204"/>
        <v/>
      </c>
      <c r="AG221" s="187" t="str">
        <f t="array" ref="AG221">IFERROR(INDEX($Y$4:$Y$1090, MATCH(AC221&amp;AE221&amp;AF221,$V$4:$V$1090&amp;$W$4:$W$1090&amp;$X$4:$X$1090,0),1),"")</f>
        <v/>
      </c>
      <c r="AH221" s="188" t="str">
        <f t="array" ref="AH221">IFERROR(INDEX($Z$4:$Z$1090, MATCH(AC221&amp;AE221&amp;AF221,$V$4:$V$1090&amp;$W$4:$W$1090&amp;$X$4:$X$1090,0),1),"")</f>
        <v/>
      </c>
      <c r="AJ221" s="186" t="str">
        <f t="shared" si="207"/>
        <v/>
      </c>
      <c r="AK221" s="187" t="str">
        <f t="array" ref="AK221">IFERROR(INDEX($AC$4:$AC$1137,SMALL($AB$4:$AB$1137,AJ221),1),"")</f>
        <v/>
      </c>
      <c r="AL221" s="187" t="str">
        <f t="array" ref="AL221">IFERROR(INDEX($AF$4:$AF$1137,SMALL($AB$4:$AB$1137,AJ221),1),"")</f>
        <v/>
      </c>
      <c r="AM221" s="187" t="str">
        <f t="array" ref="AM221">IFERROR(INDEX($AW$4:$AW$83,MATCH(AL221&amp;INDEX($AG$4:$AG$1137,SMALL($AB$4:$AB$1137,AJ221),1),$AU$4:$AU$83&amp;$AV$4:$AV$83,0),1),"")</f>
        <v/>
      </c>
      <c r="AN221" s="187" t="str">
        <f t="array" ref="AN221">IFERROR(INDEX($AW$4:$AW$83,MATCH(AL221&amp;INDEX($AH$4:$AH$1137,SMALL($AB$4:$AB$1137,AJ221),1),$AU$4:$AU$83&amp;$AV$4:$AV$83,0),1),"")</f>
        <v/>
      </c>
      <c r="AO221" s="187" t="str">
        <f>IF(AND(ISNUMBER(Fixture!H224),ISNUMBER(Fixture!J224)),"YES","")</f>
        <v/>
      </c>
      <c r="AP221" s="187" t="str">
        <f>IF(AO221="YES",IF(Fixture!H224&gt;Fixture!J224,HWin,IF(Fixture!H224=Fixture!J224,IF(Fixture!H224&gt;0,HDrawScore,HDraw),HLose)),"")</f>
        <v/>
      </c>
      <c r="AQ221" s="188" t="str">
        <f>IF(AO221="YES",IF(Fixture!H224&lt;Fixture!J224,AWin,IF(Fixture!H224=Fixture!J224,IF(Fixture!H224&gt;0,ADrawScore,ADraw),ALose)),"")</f>
        <v/>
      </c>
      <c r="AR221" s="187" t="str">
        <f>IF(AO221="YES",IF(Fixture!H224&gt;Fixture!J224,"W",IF(Fixture!H224=Fixture!J224,IF(Fixture!H224&gt;0,"D","D"),"L")),"")</f>
        <v/>
      </c>
      <c r="AS221" s="187" t="str">
        <f>IF(AO221="YES",IF(Fixture!H224&lt;Fixture!J224,"W",IF(Fixture!H224=Fixture!J224,IF(Fixture!H224&gt;0,"D","D"),"L")),"")</f>
        <v/>
      </c>
    </row>
    <row r="222" spans="2:45" x14ac:dyDescent="0.25">
      <c r="B222" s="62" t="s">
        <v>39</v>
      </c>
      <c r="C222" s="63" t="s">
        <v>40</v>
      </c>
      <c r="D222" s="64" t="s">
        <v>41</v>
      </c>
      <c r="E222" s="63" t="s">
        <v>42</v>
      </c>
      <c r="F222" s="64" t="s">
        <v>43</v>
      </c>
      <c r="G222" s="63" t="s">
        <v>44</v>
      </c>
      <c r="H222" s="64" t="s">
        <v>45</v>
      </c>
      <c r="I222" s="63" t="s">
        <v>46</v>
      </c>
      <c r="J222" s="64" t="s">
        <v>47</v>
      </c>
      <c r="K222" s="63" t="s">
        <v>48</v>
      </c>
      <c r="L222" s="64" t="s">
        <v>49</v>
      </c>
      <c r="T222" s="339" t="str">
        <f t="array" ref="T222">IFERROR(SMALL(IF(Fixture!$F$7:$F$1141=chosenGroup,ROW(Fixture!$A$7:$A$1141),FALSE),ROW(A219)),"")</f>
        <v/>
      </c>
      <c r="V222" s="195" t="str">
        <f t="shared" si="222"/>
        <v/>
      </c>
      <c r="W222" s="185" t="str">
        <f t="shared" si="223"/>
        <v/>
      </c>
      <c r="X222" s="185" t="str">
        <f t="shared" si="219"/>
        <v/>
      </c>
      <c r="Y222" s="185" t="str">
        <f t="shared" si="220"/>
        <v/>
      </c>
      <c r="Z222" s="184" t="str">
        <f t="shared" si="221"/>
        <v/>
      </c>
      <c r="AB222" s="186" t="str">
        <f t="shared" si="205"/>
        <v/>
      </c>
      <c r="AC222" s="187" t="str">
        <f t="shared" si="206"/>
        <v/>
      </c>
      <c r="AD222" s="187" t="str">
        <f t="shared" si="233"/>
        <v/>
      </c>
      <c r="AE222" s="187" t="str">
        <f t="shared" si="203"/>
        <v/>
      </c>
      <c r="AF222" s="187" t="str">
        <f t="shared" si="204"/>
        <v/>
      </c>
      <c r="AG222" s="187" t="str">
        <f t="array" ref="AG222">IFERROR(INDEX($Y$4:$Y$1090, MATCH(AC222&amp;AE222&amp;AF222,$V$4:$V$1090&amp;$W$4:$W$1090&amp;$X$4:$X$1090,0),1),"")</f>
        <v/>
      </c>
      <c r="AH222" s="188" t="str">
        <f t="array" ref="AH222">IFERROR(INDEX($Z$4:$Z$1090, MATCH(AC222&amp;AE222&amp;AF222,$V$4:$V$1090&amp;$W$4:$W$1090&amp;$X$4:$X$1090,0),1),"")</f>
        <v/>
      </c>
      <c r="AJ222" s="186" t="str">
        <f t="shared" si="207"/>
        <v/>
      </c>
      <c r="AK222" s="187" t="str">
        <f t="array" ref="AK222">IFERROR(INDEX($AC$4:$AC$1137,SMALL($AB$4:$AB$1137,AJ222),1),"")</f>
        <v/>
      </c>
      <c r="AL222" s="187" t="str">
        <f t="array" ref="AL222">IFERROR(INDEX($AF$4:$AF$1137,SMALL($AB$4:$AB$1137,AJ222),1),"")</f>
        <v/>
      </c>
      <c r="AM222" s="187" t="str">
        <f t="array" ref="AM222">IFERROR(INDEX($AW$4:$AW$83,MATCH(AL222&amp;INDEX($AG$4:$AG$1137,SMALL($AB$4:$AB$1137,AJ222),1),$AU$4:$AU$83&amp;$AV$4:$AV$83,0),1),"")</f>
        <v/>
      </c>
      <c r="AN222" s="187" t="str">
        <f t="array" ref="AN222">IFERROR(INDEX($AW$4:$AW$83,MATCH(AL222&amp;INDEX($AH$4:$AH$1137,SMALL($AB$4:$AB$1137,AJ222),1),$AU$4:$AU$83&amp;$AV$4:$AV$83,0),1),"")</f>
        <v/>
      </c>
      <c r="AO222" s="187" t="str">
        <f>IF(AND(ISNUMBER(Fixture!H225),ISNUMBER(Fixture!J225)),"YES","")</f>
        <v/>
      </c>
      <c r="AP222" s="187" t="str">
        <f>IF(AO222="YES",IF(Fixture!H225&gt;Fixture!J225,HWin,IF(Fixture!H225=Fixture!J225,IF(Fixture!H225&gt;0,HDrawScore,HDraw),HLose)),"")</f>
        <v/>
      </c>
      <c r="AQ222" s="188" t="str">
        <f>IF(AO222="YES",IF(Fixture!H225&lt;Fixture!J225,AWin,IF(Fixture!H225=Fixture!J225,IF(Fixture!H225&gt;0,ADrawScore,ADraw),ALose)),"")</f>
        <v/>
      </c>
      <c r="AR222" s="187" t="str">
        <f>IF(AO222="YES",IF(Fixture!H225&gt;Fixture!J225,"W",IF(Fixture!H225=Fixture!J225,IF(Fixture!H225&gt;0,"D","D"),"L")),"")</f>
        <v/>
      </c>
      <c r="AS222" s="187" t="str">
        <f>IF(AO222="YES",IF(Fixture!H225&lt;Fixture!J225,"W",IF(Fixture!H225=Fixture!J225,IF(Fixture!H225&gt;0,"D","D"),"L")),"")</f>
        <v/>
      </c>
    </row>
    <row r="223" spans="2:45" x14ac:dyDescent="0.25">
      <c r="B223" s="187" t="str">
        <f>IF(D220&gt;0,1,"")</f>
        <v/>
      </c>
      <c r="C223" s="184" t="str">
        <f>IF(ISNUMBER(B223+C221),1,"")</f>
        <v/>
      </c>
      <c r="D223" s="195" t="str">
        <f>IF(ISNUMBER(B223+D221),D220,"")</f>
        <v/>
      </c>
      <c r="E223" s="184" t="str">
        <f>IF(ISNUMBER($B223+E221),C223+1,"")</f>
        <v/>
      </c>
      <c r="F223" s="195" t="str">
        <f>IF(ISNUMBER($B223+F221),D223-1,"")</f>
        <v/>
      </c>
      <c r="G223" s="184" t="str">
        <f>IF(ISNUMBER($B223+G221),E223+1,"")</f>
        <v/>
      </c>
      <c r="H223" s="195" t="str">
        <f>IF(ISNUMBER($B223+H221),F223-1,"")</f>
        <v/>
      </c>
      <c r="I223" s="184" t="str">
        <f>IF(ISNUMBER($B223+I221),G223+1,"")</f>
        <v/>
      </c>
      <c r="J223" s="195" t="str">
        <f>IF(ISNUMBER($B223+J221),H223-1,"")</f>
        <v/>
      </c>
      <c r="K223" s="184" t="str">
        <f>IF(ISNUMBER($B223+K221),I223+1,"")</f>
        <v/>
      </c>
      <c r="L223" s="195" t="str">
        <f>IF(ISNUMBER($B223+L221),J223-1,"")</f>
        <v/>
      </c>
      <c r="T223" s="339" t="str">
        <f t="array" ref="T223">IFERROR(SMALL(IF(Fixture!$F$7:$F$1141=chosenGroup,ROW(Fixture!$A$7:$A$1141),FALSE),ROW(A220)),"")</f>
        <v/>
      </c>
      <c r="V223" s="195" t="str">
        <f t="shared" si="222"/>
        <v/>
      </c>
      <c r="W223" s="185" t="str">
        <f t="shared" si="223"/>
        <v/>
      </c>
      <c r="X223" s="185" t="str">
        <f t="shared" si="219"/>
        <v/>
      </c>
      <c r="Y223" s="185" t="str">
        <f t="shared" si="220"/>
        <v/>
      </c>
      <c r="Z223" s="184" t="str">
        <f t="shared" si="221"/>
        <v/>
      </c>
      <c r="AB223" s="186" t="str">
        <f t="shared" si="205"/>
        <v/>
      </c>
      <c r="AC223" s="187" t="str">
        <f t="shared" si="206"/>
        <v/>
      </c>
      <c r="AD223" s="187" t="str">
        <f t="shared" si="233"/>
        <v/>
      </c>
      <c r="AE223" s="187" t="str">
        <f t="shared" si="203"/>
        <v/>
      </c>
      <c r="AF223" s="187" t="str">
        <f t="shared" si="204"/>
        <v/>
      </c>
      <c r="AG223" s="187" t="str">
        <f t="array" ref="AG223">IFERROR(INDEX($Y$4:$Y$1090, MATCH(AC223&amp;AE223&amp;AF223,$V$4:$V$1090&amp;$W$4:$W$1090&amp;$X$4:$X$1090,0),1),"")</f>
        <v/>
      </c>
      <c r="AH223" s="188" t="str">
        <f t="array" ref="AH223">IFERROR(INDEX($Z$4:$Z$1090, MATCH(AC223&amp;AE223&amp;AF223,$V$4:$V$1090&amp;$W$4:$W$1090&amp;$X$4:$X$1090,0),1),"")</f>
        <v/>
      </c>
      <c r="AJ223" s="186" t="str">
        <f t="shared" si="207"/>
        <v/>
      </c>
      <c r="AK223" s="187" t="str">
        <f t="array" ref="AK223">IFERROR(INDEX($AC$4:$AC$1137,SMALL($AB$4:$AB$1137,AJ223),1),"")</f>
        <v/>
      </c>
      <c r="AL223" s="187" t="str">
        <f t="array" ref="AL223">IFERROR(INDEX($AF$4:$AF$1137,SMALL($AB$4:$AB$1137,AJ223),1),"")</f>
        <v/>
      </c>
      <c r="AM223" s="187" t="str">
        <f t="array" ref="AM223">IFERROR(INDEX($AW$4:$AW$83,MATCH(AL223&amp;INDEX($AG$4:$AG$1137,SMALL($AB$4:$AB$1137,AJ223),1),$AU$4:$AU$83&amp;$AV$4:$AV$83,0),1),"")</f>
        <v/>
      </c>
      <c r="AN223" s="187" t="str">
        <f t="array" ref="AN223">IFERROR(INDEX($AW$4:$AW$83,MATCH(AL223&amp;INDEX($AH$4:$AH$1137,SMALL($AB$4:$AB$1137,AJ223),1),$AU$4:$AU$83&amp;$AV$4:$AV$83,0),1),"")</f>
        <v/>
      </c>
      <c r="AO223" s="187" t="str">
        <f>IF(AND(ISNUMBER(Fixture!H226),ISNUMBER(Fixture!J226)),"YES","")</f>
        <v/>
      </c>
      <c r="AP223" s="187" t="str">
        <f>IF(AO223="YES",IF(Fixture!H226&gt;Fixture!J226,HWin,IF(Fixture!H226=Fixture!J226,IF(Fixture!H226&gt;0,HDrawScore,HDraw),HLose)),"")</f>
        <v/>
      </c>
      <c r="AQ223" s="188" t="str">
        <f>IF(AO223="YES",IF(Fixture!H226&lt;Fixture!J226,AWin,IF(Fixture!H226=Fixture!J226,IF(Fixture!H226&gt;0,ADrawScore,ADraw),ALose)),"")</f>
        <v/>
      </c>
      <c r="AR223" s="187" t="str">
        <f>IF(AO223="YES",IF(Fixture!H226&gt;Fixture!J226,"W",IF(Fixture!H226=Fixture!J226,IF(Fixture!H226&gt;0,"D","D"),"L")),"")</f>
        <v/>
      </c>
      <c r="AS223" s="187" t="str">
        <f>IF(AO223="YES",IF(Fixture!H226&lt;Fixture!J226,"W",IF(Fixture!H226=Fixture!J226,IF(Fixture!H226&gt;0,"D","D"),"L")),"")</f>
        <v/>
      </c>
    </row>
    <row r="224" spans="2:45" x14ac:dyDescent="0.25">
      <c r="B224" s="187" t="str">
        <f t="shared" ref="B224:B231" si="234">IFERROR(IF(B223+1&gt;=$D$220,"",B223+1),"")</f>
        <v/>
      </c>
      <c r="C224" s="184" t="str">
        <f t="shared" ref="C224:C231" si="235">IF(ISNUMBER(B224+C$221),1,"")</f>
        <v/>
      </c>
      <c r="D224" s="195" t="str">
        <f t="shared" ref="D224:L231" si="236">IF(ISNUMBER($B224+D$221),MOD(D223-3,$D$220-1)+2,"")</f>
        <v/>
      </c>
      <c r="E224" s="184" t="str">
        <f t="shared" si="236"/>
        <v/>
      </c>
      <c r="F224" s="195" t="str">
        <f t="shared" si="236"/>
        <v/>
      </c>
      <c r="G224" s="184" t="str">
        <f t="shared" si="236"/>
        <v/>
      </c>
      <c r="H224" s="195" t="str">
        <f t="shared" si="236"/>
        <v/>
      </c>
      <c r="I224" s="184" t="str">
        <f t="shared" si="236"/>
        <v/>
      </c>
      <c r="J224" s="195" t="str">
        <f t="shared" si="236"/>
        <v/>
      </c>
      <c r="K224" s="184" t="str">
        <f t="shared" si="236"/>
        <v/>
      </c>
      <c r="L224" s="195" t="str">
        <f t="shared" si="236"/>
        <v/>
      </c>
      <c r="T224" s="339" t="str">
        <f t="array" ref="T224">IFERROR(SMALL(IF(Fixture!$F$7:$F$1141=chosenGroup,ROW(Fixture!$A$7:$A$1141),FALSE),ROW(A221)),"")</f>
        <v/>
      </c>
      <c r="V224" s="195" t="str">
        <f t="shared" si="222"/>
        <v/>
      </c>
      <c r="W224" s="185" t="str">
        <f t="shared" si="223"/>
        <v/>
      </c>
      <c r="X224" s="185" t="str">
        <f t="shared" si="219"/>
        <v/>
      </c>
      <c r="Y224" s="185" t="str">
        <f t="shared" si="220"/>
        <v/>
      </c>
      <c r="Z224" s="184" t="str">
        <f t="shared" si="221"/>
        <v/>
      </c>
      <c r="AB224" s="186" t="str">
        <f t="shared" si="205"/>
        <v/>
      </c>
      <c r="AC224" s="187" t="str">
        <f t="shared" si="206"/>
        <v/>
      </c>
      <c r="AD224" s="187" t="str">
        <f t="shared" si="233"/>
        <v/>
      </c>
      <c r="AE224" s="187" t="str">
        <f t="shared" si="203"/>
        <v/>
      </c>
      <c r="AF224" s="187" t="str">
        <f t="shared" si="204"/>
        <v/>
      </c>
      <c r="AG224" s="187" t="str">
        <f t="array" ref="AG224">IFERROR(INDEX($Y$4:$Y$1090, MATCH(AC224&amp;AE224&amp;AF224,$V$4:$V$1090&amp;$W$4:$W$1090&amp;$X$4:$X$1090,0),1),"")</f>
        <v/>
      </c>
      <c r="AH224" s="188" t="str">
        <f t="array" ref="AH224">IFERROR(INDEX($Z$4:$Z$1090, MATCH(AC224&amp;AE224&amp;AF224,$V$4:$V$1090&amp;$W$4:$W$1090&amp;$X$4:$X$1090,0),1),"")</f>
        <v/>
      </c>
      <c r="AJ224" s="186" t="str">
        <f t="shared" si="207"/>
        <v/>
      </c>
      <c r="AK224" s="187" t="str">
        <f t="array" ref="AK224">IFERROR(INDEX($AC$4:$AC$1137,SMALL($AB$4:$AB$1137,AJ224),1),"")</f>
        <v/>
      </c>
      <c r="AL224" s="187" t="str">
        <f t="array" ref="AL224">IFERROR(INDEX($AF$4:$AF$1137,SMALL($AB$4:$AB$1137,AJ224),1),"")</f>
        <v/>
      </c>
      <c r="AM224" s="187" t="str">
        <f t="array" ref="AM224">IFERROR(INDEX($AW$4:$AW$83,MATCH(AL224&amp;INDEX($AG$4:$AG$1137,SMALL($AB$4:$AB$1137,AJ224),1),$AU$4:$AU$83&amp;$AV$4:$AV$83,0),1),"")</f>
        <v/>
      </c>
      <c r="AN224" s="187" t="str">
        <f t="array" ref="AN224">IFERROR(INDEX($AW$4:$AW$83,MATCH(AL224&amp;INDEX($AH$4:$AH$1137,SMALL($AB$4:$AB$1137,AJ224),1),$AU$4:$AU$83&amp;$AV$4:$AV$83,0),1),"")</f>
        <v/>
      </c>
      <c r="AO224" s="187" t="str">
        <f>IF(AND(ISNUMBER(Fixture!H227),ISNUMBER(Fixture!J227)),"YES","")</f>
        <v/>
      </c>
      <c r="AP224" s="187" t="str">
        <f>IF(AO224="YES",IF(Fixture!H227&gt;Fixture!J227,HWin,IF(Fixture!H227=Fixture!J227,IF(Fixture!H227&gt;0,HDrawScore,HDraw),HLose)),"")</f>
        <v/>
      </c>
      <c r="AQ224" s="188" t="str">
        <f>IF(AO224="YES",IF(Fixture!H227&lt;Fixture!J227,AWin,IF(Fixture!H227=Fixture!J227,IF(Fixture!H227&gt;0,ADrawScore,ADraw),ALose)),"")</f>
        <v/>
      </c>
      <c r="AR224" s="187" t="str">
        <f>IF(AO224="YES",IF(Fixture!H227&gt;Fixture!J227,"W",IF(Fixture!H227=Fixture!J227,IF(Fixture!H227&gt;0,"D","D"),"L")),"")</f>
        <v/>
      </c>
      <c r="AS224" s="187" t="str">
        <f>IF(AO224="YES",IF(Fixture!H227&lt;Fixture!J227,"W",IF(Fixture!H227=Fixture!J227,IF(Fixture!H227&gt;0,"D","D"),"L")),"")</f>
        <v/>
      </c>
    </row>
    <row r="225" spans="2:45" x14ac:dyDescent="0.25">
      <c r="B225" s="187" t="str">
        <f t="shared" si="234"/>
        <v/>
      </c>
      <c r="C225" s="184" t="str">
        <f t="shared" si="235"/>
        <v/>
      </c>
      <c r="D225" s="195" t="str">
        <f t="shared" si="236"/>
        <v/>
      </c>
      <c r="E225" s="184" t="str">
        <f t="shared" si="236"/>
        <v/>
      </c>
      <c r="F225" s="195" t="str">
        <f t="shared" si="236"/>
        <v/>
      </c>
      <c r="G225" s="184" t="str">
        <f t="shared" si="236"/>
        <v/>
      </c>
      <c r="H225" s="195" t="str">
        <f t="shared" si="236"/>
        <v/>
      </c>
      <c r="I225" s="184" t="str">
        <f t="shared" si="236"/>
        <v/>
      </c>
      <c r="J225" s="195" t="str">
        <f t="shared" si="236"/>
        <v/>
      </c>
      <c r="K225" s="184" t="str">
        <f t="shared" si="236"/>
        <v/>
      </c>
      <c r="L225" s="195" t="str">
        <f t="shared" si="236"/>
        <v/>
      </c>
      <c r="T225" s="339" t="str">
        <f t="array" ref="T225">IFERROR(SMALL(IF(Fixture!$F$7:$F$1141=chosenGroup,ROW(Fixture!$A$7:$A$1141),FALSE),ROW(A222)),"")</f>
        <v/>
      </c>
      <c r="V225" s="195" t="str">
        <f t="shared" si="222"/>
        <v/>
      </c>
      <c r="W225" s="185" t="str">
        <f t="shared" si="223"/>
        <v/>
      </c>
      <c r="X225" s="185" t="str">
        <f t="shared" si="219"/>
        <v/>
      </c>
      <c r="Y225" s="185" t="str">
        <f t="shared" si="220"/>
        <v/>
      </c>
      <c r="Z225" s="184" t="str">
        <f t="shared" si="221"/>
        <v/>
      </c>
      <c r="AB225" s="186" t="str">
        <f t="shared" si="205"/>
        <v/>
      </c>
      <c r="AC225" s="187" t="str">
        <f t="shared" si="206"/>
        <v/>
      </c>
      <c r="AD225" s="187" t="str">
        <f t="shared" si="233"/>
        <v/>
      </c>
      <c r="AE225" s="187" t="str">
        <f t="shared" si="203"/>
        <v/>
      </c>
      <c r="AF225" s="187" t="str">
        <f t="shared" si="204"/>
        <v/>
      </c>
      <c r="AG225" s="187" t="str">
        <f t="array" ref="AG225">IFERROR(INDEX($Y$4:$Y$1090, MATCH(AC225&amp;AE225&amp;AF225,$V$4:$V$1090&amp;$W$4:$W$1090&amp;$X$4:$X$1090,0),1),"")</f>
        <v/>
      </c>
      <c r="AH225" s="188" t="str">
        <f t="array" ref="AH225">IFERROR(INDEX($Z$4:$Z$1090, MATCH(AC225&amp;AE225&amp;AF225,$V$4:$V$1090&amp;$W$4:$W$1090&amp;$X$4:$X$1090,0),1),"")</f>
        <v/>
      </c>
      <c r="AJ225" s="186" t="str">
        <f t="shared" si="207"/>
        <v/>
      </c>
      <c r="AK225" s="187" t="str">
        <f t="array" ref="AK225">IFERROR(INDEX($AC$4:$AC$1137,SMALL($AB$4:$AB$1137,AJ225),1),"")</f>
        <v/>
      </c>
      <c r="AL225" s="187" t="str">
        <f t="array" ref="AL225">IFERROR(INDEX($AF$4:$AF$1137,SMALL($AB$4:$AB$1137,AJ225),1),"")</f>
        <v/>
      </c>
      <c r="AM225" s="187" t="str">
        <f t="array" ref="AM225">IFERROR(INDEX($AW$4:$AW$83,MATCH(AL225&amp;INDEX($AG$4:$AG$1137,SMALL($AB$4:$AB$1137,AJ225),1),$AU$4:$AU$83&amp;$AV$4:$AV$83,0),1),"")</f>
        <v/>
      </c>
      <c r="AN225" s="187" t="str">
        <f t="array" ref="AN225">IFERROR(INDEX($AW$4:$AW$83,MATCH(AL225&amp;INDEX($AH$4:$AH$1137,SMALL($AB$4:$AB$1137,AJ225),1),$AU$4:$AU$83&amp;$AV$4:$AV$83,0),1),"")</f>
        <v/>
      </c>
      <c r="AO225" s="187" t="str">
        <f>IF(AND(ISNUMBER(Fixture!H228),ISNUMBER(Fixture!J228)),"YES","")</f>
        <v/>
      </c>
      <c r="AP225" s="187" t="str">
        <f>IF(AO225="YES",IF(Fixture!H228&gt;Fixture!J228,HWin,IF(Fixture!H228=Fixture!J228,IF(Fixture!H228&gt;0,HDrawScore,HDraw),HLose)),"")</f>
        <v/>
      </c>
      <c r="AQ225" s="188" t="str">
        <f>IF(AO225="YES",IF(Fixture!H228&lt;Fixture!J228,AWin,IF(Fixture!H228=Fixture!J228,IF(Fixture!H228&gt;0,ADrawScore,ADraw),ALose)),"")</f>
        <v/>
      </c>
      <c r="AR225" s="187" t="str">
        <f>IF(AO225="YES",IF(Fixture!H228&gt;Fixture!J228,"W",IF(Fixture!H228=Fixture!J228,IF(Fixture!H228&gt;0,"D","D"),"L")),"")</f>
        <v/>
      </c>
      <c r="AS225" s="187" t="str">
        <f>IF(AO225="YES",IF(Fixture!H228&lt;Fixture!J228,"W",IF(Fixture!H228=Fixture!J228,IF(Fixture!H228&gt;0,"D","D"),"L")),"")</f>
        <v/>
      </c>
    </row>
    <row r="226" spans="2:45" x14ac:dyDescent="0.25">
      <c r="B226" s="187" t="str">
        <f t="shared" si="234"/>
        <v/>
      </c>
      <c r="C226" s="184" t="str">
        <f t="shared" si="235"/>
        <v/>
      </c>
      <c r="D226" s="195" t="str">
        <f t="shared" si="236"/>
        <v/>
      </c>
      <c r="E226" s="184" t="str">
        <f t="shared" si="236"/>
        <v/>
      </c>
      <c r="F226" s="195" t="str">
        <f t="shared" si="236"/>
        <v/>
      </c>
      <c r="G226" s="184" t="str">
        <f t="shared" si="236"/>
        <v/>
      </c>
      <c r="H226" s="195" t="str">
        <f t="shared" si="236"/>
        <v/>
      </c>
      <c r="I226" s="184" t="str">
        <f t="shared" si="236"/>
        <v/>
      </c>
      <c r="J226" s="195" t="str">
        <f t="shared" si="236"/>
        <v/>
      </c>
      <c r="K226" s="184" t="str">
        <f t="shared" si="236"/>
        <v/>
      </c>
      <c r="L226" s="195" t="str">
        <f t="shared" si="236"/>
        <v/>
      </c>
      <c r="T226" s="339" t="str">
        <f t="array" ref="T226">IFERROR(SMALL(IF(Fixture!$F$7:$F$1141=chosenGroup,ROW(Fixture!$A$7:$A$1141),FALSE),ROW(A223)),"")</f>
        <v/>
      </c>
      <c r="V226" s="195" t="str">
        <f t="shared" si="222"/>
        <v/>
      </c>
      <c r="W226" s="185" t="str">
        <f t="shared" si="223"/>
        <v/>
      </c>
      <c r="X226" s="185" t="str">
        <f t="shared" si="219"/>
        <v/>
      </c>
      <c r="Y226" s="185" t="str">
        <f t="shared" si="220"/>
        <v/>
      </c>
      <c r="Z226" s="184" t="str">
        <f t="shared" si="221"/>
        <v/>
      </c>
      <c r="AB226" s="186" t="str">
        <f t="shared" si="205"/>
        <v/>
      </c>
      <c r="AC226" s="187" t="str">
        <f t="shared" si="206"/>
        <v/>
      </c>
      <c r="AD226" s="187" t="str">
        <f t="shared" si="233"/>
        <v/>
      </c>
      <c r="AE226" s="187" t="str">
        <f t="shared" si="203"/>
        <v/>
      </c>
      <c r="AF226" s="187" t="str">
        <f t="shared" si="204"/>
        <v/>
      </c>
      <c r="AG226" s="187" t="str">
        <f t="array" ref="AG226">IFERROR(INDEX($Y$4:$Y$1090, MATCH(AC226&amp;AE226&amp;AF226,$V$4:$V$1090&amp;$W$4:$W$1090&amp;$X$4:$X$1090,0),1),"")</f>
        <v/>
      </c>
      <c r="AH226" s="188" t="str">
        <f t="array" ref="AH226">IFERROR(INDEX($Z$4:$Z$1090, MATCH(AC226&amp;AE226&amp;AF226,$V$4:$V$1090&amp;$W$4:$W$1090&amp;$X$4:$X$1090,0),1),"")</f>
        <v/>
      </c>
      <c r="AJ226" s="186" t="str">
        <f t="shared" si="207"/>
        <v/>
      </c>
      <c r="AK226" s="187" t="str">
        <f t="array" ref="AK226">IFERROR(INDEX($AC$4:$AC$1137,SMALL($AB$4:$AB$1137,AJ226),1),"")</f>
        <v/>
      </c>
      <c r="AL226" s="187" t="str">
        <f t="array" ref="AL226">IFERROR(INDEX($AF$4:$AF$1137,SMALL($AB$4:$AB$1137,AJ226),1),"")</f>
        <v/>
      </c>
      <c r="AM226" s="187" t="str">
        <f t="array" ref="AM226">IFERROR(INDEX($AW$4:$AW$83,MATCH(AL226&amp;INDEX($AG$4:$AG$1137,SMALL($AB$4:$AB$1137,AJ226),1),$AU$4:$AU$83&amp;$AV$4:$AV$83,0),1),"")</f>
        <v/>
      </c>
      <c r="AN226" s="187" t="str">
        <f t="array" ref="AN226">IFERROR(INDEX($AW$4:$AW$83,MATCH(AL226&amp;INDEX($AH$4:$AH$1137,SMALL($AB$4:$AB$1137,AJ226),1),$AU$4:$AU$83&amp;$AV$4:$AV$83,0),1),"")</f>
        <v/>
      </c>
      <c r="AO226" s="187" t="str">
        <f>IF(AND(ISNUMBER(Fixture!H229),ISNUMBER(Fixture!J229)),"YES","")</f>
        <v/>
      </c>
      <c r="AP226" s="187" t="str">
        <f>IF(AO226="YES",IF(Fixture!H229&gt;Fixture!J229,HWin,IF(Fixture!H229=Fixture!J229,IF(Fixture!H229&gt;0,HDrawScore,HDraw),HLose)),"")</f>
        <v/>
      </c>
      <c r="AQ226" s="188" t="str">
        <f>IF(AO226="YES",IF(Fixture!H229&lt;Fixture!J229,AWin,IF(Fixture!H229=Fixture!J229,IF(Fixture!H229&gt;0,ADrawScore,ADraw),ALose)),"")</f>
        <v/>
      </c>
      <c r="AR226" s="187" t="str">
        <f>IF(AO226="YES",IF(Fixture!H229&gt;Fixture!J229,"W",IF(Fixture!H229=Fixture!J229,IF(Fixture!H229&gt;0,"D","D"),"L")),"")</f>
        <v/>
      </c>
      <c r="AS226" s="187" t="str">
        <f>IF(AO226="YES",IF(Fixture!H229&lt;Fixture!J229,"W",IF(Fixture!H229=Fixture!J229,IF(Fixture!H229&gt;0,"D","D"),"L")),"")</f>
        <v/>
      </c>
    </row>
    <row r="227" spans="2:45" x14ac:dyDescent="0.25">
      <c r="B227" s="187" t="str">
        <f t="shared" si="234"/>
        <v/>
      </c>
      <c r="C227" s="184" t="str">
        <f t="shared" si="235"/>
        <v/>
      </c>
      <c r="D227" s="195" t="str">
        <f t="shared" si="236"/>
        <v/>
      </c>
      <c r="E227" s="184" t="str">
        <f t="shared" si="236"/>
        <v/>
      </c>
      <c r="F227" s="195" t="str">
        <f t="shared" si="236"/>
        <v/>
      </c>
      <c r="G227" s="184" t="str">
        <f t="shared" si="236"/>
        <v/>
      </c>
      <c r="H227" s="195" t="str">
        <f t="shared" si="236"/>
        <v/>
      </c>
      <c r="I227" s="184" t="str">
        <f t="shared" si="236"/>
        <v/>
      </c>
      <c r="J227" s="195" t="str">
        <f t="shared" si="236"/>
        <v/>
      </c>
      <c r="K227" s="184" t="str">
        <f t="shared" si="236"/>
        <v/>
      </c>
      <c r="L227" s="195" t="str">
        <f t="shared" si="236"/>
        <v/>
      </c>
      <c r="T227" s="339" t="str">
        <f t="array" ref="T227">IFERROR(SMALL(IF(Fixture!$F$7:$F$1141=chosenGroup,ROW(Fixture!$A$7:$A$1141),FALSE),ROW(A224)),"")</f>
        <v/>
      </c>
      <c r="V227" s="195" t="str">
        <f t="shared" si="222"/>
        <v/>
      </c>
      <c r="W227" s="185" t="str">
        <f t="shared" si="223"/>
        <v/>
      </c>
      <c r="X227" s="185" t="str">
        <f t="shared" si="219"/>
        <v/>
      </c>
      <c r="Y227" s="185" t="str">
        <f t="shared" si="220"/>
        <v/>
      </c>
      <c r="Z227" s="184" t="str">
        <f t="shared" si="221"/>
        <v/>
      </c>
      <c r="AB227" s="186" t="str">
        <f t="shared" si="205"/>
        <v/>
      </c>
      <c r="AC227" s="187" t="str">
        <f t="shared" si="206"/>
        <v/>
      </c>
      <c r="AD227" s="187" t="str">
        <f t="shared" si="233"/>
        <v/>
      </c>
      <c r="AE227" s="187" t="str">
        <f t="shared" si="203"/>
        <v/>
      </c>
      <c r="AF227" s="187" t="str">
        <f t="shared" si="204"/>
        <v/>
      </c>
      <c r="AG227" s="187" t="str">
        <f t="array" ref="AG227">IFERROR(INDEX($Y$4:$Y$1090, MATCH(AC227&amp;AE227&amp;AF227,$V$4:$V$1090&amp;$W$4:$W$1090&amp;$X$4:$X$1090,0),1),"")</f>
        <v/>
      </c>
      <c r="AH227" s="188" t="str">
        <f t="array" ref="AH227">IFERROR(INDEX($Z$4:$Z$1090, MATCH(AC227&amp;AE227&amp;AF227,$V$4:$V$1090&amp;$W$4:$W$1090&amp;$X$4:$X$1090,0),1),"")</f>
        <v/>
      </c>
      <c r="AJ227" s="186" t="str">
        <f t="shared" si="207"/>
        <v/>
      </c>
      <c r="AK227" s="187" t="str">
        <f t="array" ref="AK227">IFERROR(INDEX($AC$4:$AC$1137,SMALL($AB$4:$AB$1137,AJ227),1),"")</f>
        <v/>
      </c>
      <c r="AL227" s="187" t="str">
        <f t="array" ref="AL227">IFERROR(INDEX($AF$4:$AF$1137,SMALL($AB$4:$AB$1137,AJ227),1),"")</f>
        <v/>
      </c>
      <c r="AM227" s="187" t="str">
        <f t="array" ref="AM227">IFERROR(INDEX($AW$4:$AW$83,MATCH(AL227&amp;INDEX($AG$4:$AG$1137,SMALL($AB$4:$AB$1137,AJ227),1),$AU$4:$AU$83&amp;$AV$4:$AV$83,0),1),"")</f>
        <v/>
      </c>
      <c r="AN227" s="187" t="str">
        <f t="array" ref="AN227">IFERROR(INDEX($AW$4:$AW$83,MATCH(AL227&amp;INDEX($AH$4:$AH$1137,SMALL($AB$4:$AB$1137,AJ227),1),$AU$4:$AU$83&amp;$AV$4:$AV$83,0),1),"")</f>
        <v/>
      </c>
      <c r="AO227" s="187" t="str">
        <f>IF(AND(ISNUMBER(Fixture!H230),ISNUMBER(Fixture!J230)),"YES","")</f>
        <v/>
      </c>
      <c r="AP227" s="187" t="str">
        <f>IF(AO227="YES",IF(Fixture!H230&gt;Fixture!J230,HWin,IF(Fixture!H230=Fixture!J230,IF(Fixture!H230&gt;0,HDrawScore,HDraw),HLose)),"")</f>
        <v/>
      </c>
      <c r="AQ227" s="188" t="str">
        <f>IF(AO227="YES",IF(Fixture!H230&lt;Fixture!J230,AWin,IF(Fixture!H230=Fixture!J230,IF(Fixture!H230&gt;0,ADrawScore,ADraw),ALose)),"")</f>
        <v/>
      </c>
      <c r="AR227" s="187" t="str">
        <f>IF(AO227="YES",IF(Fixture!H230&gt;Fixture!J230,"W",IF(Fixture!H230=Fixture!J230,IF(Fixture!H230&gt;0,"D","D"),"L")),"")</f>
        <v/>
      </c>
      <c r="AS227" s="187" t="str">
        <f>IF(AO227="YES",IF(Fixture!H230&lt;Fixture!J230,"W",IF(Fixture!H230=Fixture!J230,IF(Fixture!H230&gt;0,"D","D"),"L")),"")</f>
        <v/>
      </c>
    </row>
    <row r="228" spans="2:45" x14ac:dyDescent="0.25">
      <c r="B228" s="187" t="str">
        <f t="shared" si="234"/>
        <v/>
      </c>
      <c r="C228" s="184" t="str">
        <f t="shared" si="235"/>
        <v/>
      </c>
      <c r="D228" s="195" t="str">
        <f t="shared" si="236"/>
        <v/>
      </c>
      <c r="E228" s="184" t="str">
        <f t="shared" si="236"/>
        <v/>
      </c>
      <c r="F228" s="195" t="str">
        <f t="shared" si="236"/>
        <v/>
      </c>
      <c r="G228" s="184" t="str">
        <f t="shared" si="236"/>
        <v/>
      </c>
      <c r="H228" s="195" t="str">
        <f t="shared" si="236"/>
        <v/>
      </c>
      <c r="I228" s="184" t="str">
        <f t="shared" si="236"/>
        <v/>
      </c>
      <c r="J228" s="195" t="str">
        <f t="shared" si="236"/>
        <v/>
      </c>
      <c r="K228" s="184" t="str">
        <f t="shared" si="236"/>
        <v/>
      </c>
      <c r="L228" s="195" t="str">
        <f t="shared" si="236"/>
        <v/>
      </c>
      <c r="T228" s="339" t="str">
        <f t="array" ref="T228">IFERROR(SMALL(IF(Fixture!$F$7:$F$1141=chosenGroup,ROW(Fixture!$A$7:$A$1141),FALSE),ROW(A225)),"")</f>
        <v/>
      </c>
      <c r="V228" s="195" t="str">
        <f t="shared" si="222"/>
        <v/>
      </c>
      <c r="W228" s="185" t="str">
        <f t="shared" si="223"/>
        <v/>
      </c>
      <c r="X228" s="185" t="str">
        <f t="shared" si="219"/>
        <v/>
      </c>
      <c r="Y228" s="185" t="str">
        <f t="shared" si="220"/>
        <v/>
      </c>
      <c r="Z228" s="184" t="str">
        <f t="shared" si="221"/>
        <v/>
      </c>
      <c r="AB228" s="186" t="str">
        <f t="shared" si="205"/>
        <v/>
      </c>
      <c r="AC228" s="187" t="str">
        <f t="shared" si="206"/>
        <v/>
      </c>
      <c r="AD228" s="187" t="str">
        <f t="shared" si="233"/>
        <v/>
      </c>
      <c r="AE228" s="187" t="str">
        <f t="shared" si="203"/>
        <v/>
      </c>
      <c r="AF228" s="187" t="str">
        <f t="shared" si="204"/>
        <v/>
      </c>
      <c r="AG228" s="187" t="str">
        <f t="array" ref="AG228">IFERROR(INDEX($Y$4:$Y$1090, MATCH(AC228&amp;AE228&amp;AF228,$V$4:$V$1090&amp;$W$4:$W$1090&amp;$X$4:$X$1090,0),1),"")</f>
        <v/>
      </c>
      <c r="AH228" s="188" t="str">
        <f t="array" ref="AH228">IFERROR(INDEX($Z$4:$Z$1090, MATCH(AC228&amp;AE228&amp;AF228,$V$4:$V$1090&amp;$W$4:$W$1090&amp;$X$4:$X$1090,0),1),"")</f>
        <v/>
      </c>
      <c r="AJ228" s="186" t="str">
        <f t="shared" si="207"/>
        <v/>
      </c>
      <c r="AK228" s="187" t="str">
        <f t="array" ref="AK228">IFERROR(INDEX($AC$4:$AC$1137,SMALL($AB$4:$AB$1137,AJ228),1),"")</f>
        <v/>
      </c>
      <c r="AL228" s="187" t="str">
        <f t="array" ref="AL228">IFERROR(INDEX($AF$4:$AF$1137,SMALL($AB$4:$AB$1137,AJ228),1),"")</f>
        <v/>
      </c>
      <c r="AM228" s="187" t="str">
        <f t="array" ref="AM228">IFERROR(INDEX($AW$4:$AW$83,MATCH(AL228&amp;INDEX($AG$4:$AG$1137,SMALL($AB$4:$AB$1137,AJ228),1),$AU$4:$AU$83&amp;$AV$4:$AV$83,0),1),"")</f>
        <v/>
      </c>
      <c r="AN228" s="187" t="str">
        <f t="array" ref="AN228">IFERROR(INDEX($AW$4:$AW$83,MATCH(AL228&amp;INDEX($AH$4:$AH$1137,SMALL($AB$4:$AB$1137,AJ228),1),$AU$4:$AU$83&amp;$AV$4:$AV$83,0),1),"")</f>
        <v/>
      </c>
      <c r="AO228" s="187" t="str">
        <f>IF(AND(ISNUMBER(Fixture!H231),ISNUMBER(Fixture!J231)),"YES","")</f>
        <v/>
      </c>
      <c r="AP228" s="187" t="str">
        <f>IF(AO228="YES",IF(Fixture!H231&gt;Fixture!J231,HWin,IF(Fixture!H231=Fixture!J231,IF(Fixture!H231&gt;0,HDrawScore,HDraw),HLose)),"")</f>
        <v/>
      </c>
      <c r="AQ228" s="188" t="str">
        <f>IF(AO228="YES",IF(Fixture!H231&lt;Fixture!J231,AWin,IF(Fixture!H231=Fixture!J231,IF(Fixture!H231&gt;0,ADrawScore,ADraw),ALose)),"")</f>
        <v/>
      </c>
      <c r="AR228" s="187" t="str">
        <f>IF(AO228="YES",IF(Fixture!H231&gt;Fixture!J231,"W",IF(Fixture!H231=Fixture!J231,IF(Fixture!H231&gt;0,"D","D"),"L")),"")</f>
        <v/>
      </c>
      <c r="AS228" s="187" t="str">
        <f>IF(AO228="YES",IF(Fixture!H231&lt;Fixture!J231,"W",IF(Fixture!H231=Fixture!J231,IF(Fixture!H231&gt;0,"D","D"),"L")),"")</f>
        <v/>
      </c>
    </row>
    <row r="229" spans="2:45" x14ac:dyDescent="0.25">
      <c r="B229" s="187" t="str">
        <f t="shared" si="234"/>
        <v/>
      </c>
      <c r="C229" s="184" t="str">
        <f t="shared" si="235"/>
        <v/>
      </c>
      <c r="D229" s="195" t="str">
        <f t="shared" si="236"/>
        <v/>
      </c>
      <c r="E229" s="184" t="str">
        <f t="shared" si="236"/>
        <v/>
      </c>
      <c r="F229" s="195" t="str">
        <f t="shared" si="236"/>
        <v/>
      </c>
      <c r="G229" s="184" t="str">
        <f t="shared" si="236"/>
        <v/>
      </c>
      <c r="H229" s="195" t="str">
        <f t="shared" si="236"/>
        <v/>
      </c>
      <c r="I229" s="184" t="str">
        <f t="shared" si="236"/>
        <v/>
      </c>
      <c r="J229" s="195" t="str">
        <f t="shared" si="236"/>
        <v/>
      </c>
      <c r="K229" s="184" t="str">
        <f t="shared" si="236"/>
        <v/>
      </c>
      <c r="L229" s="195" t="str">
        <f t="shared" si="236"/>
        <v/>
      </c>
      <c r="T229" s="339" t="str">
        <f t="array" ref="T229">IFERROR(SMALL(IF(Fixture!$F$7:$F$1141=chosenGroup,ROW(Fixture!$A$7:$A$1141),FALSE),ROW(A226)),"")</f>
        <v/>
      </c>
      <c r="V229" s="195" t="str">
        <f t="shared" si="222"/>
        <v/>
      </c>
      <c r="W229" s="185" t="str">
        <f t="shared" si="223"/>
        <v/>
      </c>
      <c r="X229" s="185" t="str">
        <f t="shared" si="219"/>
        <v/>
      </c>
      <c r="Y229" s="185" t="str">
        <f t="shared" si="220"/>
        <v/>
      </c>
      <c r="Z229" s="184" t="str">
        <f t="shared" si="221"/>
        <v/>
      </c>
      <c r="AB229" s="186" t="str">
        <f t="shared" si="205"/>
        <v/>
      </c>
      <c r="AC229" s="187" t="str">
        <f t="shared" si="206"/>
        <v/>
      </c>
      <c r="AD229" s="187" t="str">
        <f t="shared" si="233"/>
        <v/>
      </c>
      <c r="AE229" s="187" t="str">
        <f t="shared" si="203"/>
        <v/>
      </c>
      <c r="AF229" s="187" t="str">
        <f t="shared" si="204"/>
        <v/>
      </c>
      <c r="AG229" s="187" t="str">
        <f t="array" ref="AG229">IFERROR(INDEX($Y$4:$Y$1090, MATCH(AC229&amp;AE229&amp;AF229,$V$4:$V$1090&amp;$W$4:$W$1090&amp;$X$4:$X$1090,0),1),"")</f>
        <v/>
      </c>
      <c r="AH229" s="188" t="str">
        <f t="array" ref="AH229">IFERROR(INDEX($Z$4:$Z$1090, MATCH(AC229&amp;AE229&amp;AF229,$V$4:$V$1090&amp;$W$4:$W$1090&amp;$X$4:$X$1090,0),1),"")</f>
        <v/>
      </c>
      <c r="AJ229" s="186" t="str">
        <f t="shared" si="207"/>
        <v/>
      </c>
      <c r="AK229" s="187" t="str">
        <f t="array" ref="AK229">IFERROR(INDEX($AC$4:$AC$1137,SMALL($AB$4:$AB$1137,AJ229),1),"")</f>
        <v/>
      </c>
      <c r="AL229" s="187" t="str">
        <f t="array" ref="AL229">IFERROR(INDEX($AF$4:$AF$1137,SMALL($AB$4:$AB$1137,AJ229),1),"")</f>
        <v/>
      </c>
      <c r="AM229" s="187" t="str">
        <f t="array" ref="AM229">IFERROR(INDEX($AW$4:$AW$83,MATCH(AL229&amp;INDEX($AG$4:$AG$1137,SMALL($AB$4:$AB$1137,AJ229),1),$AU$4:$AU$83&amp;$AV$4:$AV$83,0),1),"")</f>
        <v/>
      </c>
      <c r="AN229" s="187" t="str">
        <f t="array" ref="AN229">IFERROR(INDEX($AW$4:$AW$83,MATCH(AL229&amp;INDEX($AH$4:$AH$1137,SMALL($AB$4:$AB$1137,AJ229),1),$AU$4:$AU$83&amp;$AV$4:$AV$83,0),1),"")</f>
        <v/>
      </c>
      <c r="AO229" s="187" t="str">
        <f>IF(AND(ISNUMBER(Fixture!H232),ISNUMBER(Fixture!J232)),"YES","")</f>
        <v/>
      </c>
      <c r="AP229" s="187" t="str">
        <f>IF(AO229="YES",IF(Fixture!H232&gt;Fixture!J232,HWin,IF(Fixture!H232=Fixture!J232,IF(Fixture!H232&gt;0,HDrawScore,HDraw),HLose)),"")</f>
        <v/>
      </c>
      <c r="AQ229" s="188" t="str">
        <f>IF(AO229="YES",IF(Fixture!H232&lt;Fixture!J232,AWin,IF(Fixture!H232=Fixture!J232,IF(Fixture!H232&gt;0,ADrawScore,ADraw),ALose)),"")</f>
        <v/>
      </c>
      <c r="AR229" s="187" t="str">
        <f>IF(AO229="YES",IF(Fixture!H232&gt;Fixture!J232,"W",IF(Fixture!H232=Fixture!J232,IF(Fixture!H232&gt;0,"D","D"),"L")),"")</f>
        <v/>
      </c>
      <c r="AS229" s="187" t="str">
        <f>IF(AO229="YES",IF(Fixture!H232&lt;Fixture!J232,"W",IF(Fixture!H232=Fixture!J232,IF(Fixture!H232&gt;0,"D","D"),"L")),"")</f>
        <v/>
      </c>
    </row>
    <row r="230" spans="2:45" x14ac:dyDescent="0.25">
      <c r="B230" s="187" t="str">
        <f t="shared" si="234"/>
        <v/>
      </c>
      <c r="C230" s="184" t="str">
        <f t="shared" si="235"/>
        <v/>
      </c>
      <c r="D230" s="195" t="str">
        <f t="shared" si="236"/>
        <v/>
      </c>
      <c r="E230" s="184" t="str">
        <f t="shared" si="236"/>
        <v/>
      </c>
      <c r="F230" s="195" t="str">
        <f t="shared" si="236"/>
        <v/>
      </c>
      <c r="G230" s="184" t="str">
        <f t="shared" si="236"/>
        <v/>
      </c>
      <c r="H230" s="195" t="str">
        <f t="shared" si="236"/>
        <v/>
      </c>
      <c r="I230" s="184" t="str">
        <f t="shared" si="236"/>
        <v/>
      </c>
      <c r="J230" s="195" t="str">
        <f t="shared" si="236"/>
        <v/>
      </c>
      <c r="K230" s="184" t="str">
        <f t="shared" si="236"/>
        <v/>
      </c>
      <c r="L230" s="195" t="str">
        <f t="shared" si="236"/>
        <v/>
      </c>
      <c r="M230" s="34"/>
      <c r="N230" s="34"/>
      <c r="O230" s="34"/>
      <c r="T230" s="339" t="str">
        <f t="array" ref="T230">IFERROR(SMALL(IF(Fixture!$F$7:$F$1141=chosenGroup,ROW(Fixture!$A$7:$A$1141),FALSE),ROW(A227)),"")</f>
        <v/>
      </c>
      <c r="V230" s="195" t="str">
        <f t="shared" si="222"/>
        <v/>
      </c>
      <c r="W230" s="185" t="str">
        <f t="shared" si="223"/>
        <v/>
      </c>
      <c r="X230" s="185" t="str">
        <f t="shared" si="219"/>
        <v/>
      </c>
      <c r="Y230" s="185" t="str">
        <f t="shared" si="220"/>
        <v/>
      </c>
      <c r="Z230" s="184" t="str">
        <f t="shared" si="221"/>
        <v/>
      </c>
      <c r="AB230" s="186" t="str">
        <f t="shared" si="205"/>
        <v/>
      </c>
      <c r="AC230" s="187" t="str">
        <f t="shared" si="206"/>
        <v/>
      </c>
      <c r="AD230" s="187" t="str">
        <f t="shared" si="233"/>
        <v/>
      </c>
      <c r="AE230" s="187" t="str">
        <f t="shared" si="203"/>
        <v/>
      </c>
      <c r="AF230" s="187" t="str">
        <f t="shared" si="204"/>
        <v/>
      </c>
      <c r="AG230" s="187" t="str">
        <f t="array" ref="AG230">IFERROR(INDEX($Y$4:$Y$1090, MATCH(AC230&amp;AE230&amp;AF230,$V$4:$V$1090&amp;$W$4:$W$1090&amp;$X$4:$X$1090,0),1),"")</f>
        <v/>
      </c>
      <c r="AH230" s="188" t="str">
        <f t="array" ref="AH230">IFERROR(INDEX($Z$4:$Z$1090, MATCH(AC230&amp;AE230&amp;AF230,$V$4:$V$1090&amp;$W$4:$W$1090&amp;$X$4:$X$1090,0),1),"")</f>
        <v/>
      </c>
      <c r="AJ230" s="186" t="str">
        <f t="shared" si="207"/>
        <v/>
      </c>
      <c r="AK230" s="187" t="str">
        <f t="array" ref="AK230">IFERROR(INDEX($AC$4:$AC$1137,SMALL($AB$4:$AB$1137,AJ230),1),"")</f>
        <v/>
      </c>
      <c r="AL230" s="187" t="str">
        <f t="array" ref="AL230">IFERROR(INDEX($AF$4:$AF$1137,SMALL($AB$4:$AB$1137,AJ230),1),"")</f>
        <v/>
      </c>
      <c r="AM230" s="187" t="str">
        <f t="array" ref="AM230">IFERROR(INDEX($AW$4:$AW$83,MATCH(AL230&amp;INDEX($AG$4:$AG$1137,SMALL($AB$4:$AB$1137,AJ230),1),$AU$4:$AU$83&amp;$AV$4:$AV$83,0),1),"")</f>
        <v/>
      </c>
      <c r="AN230" s="187" t="str">
        <f t="array" ref="AN230">IFERROR(INDEX($AW$4:$AW$83,MATCH(AL230&amp;INDEX($AH$4:$AH$1137,SMALL($AB$4:$AB$1137,AJ230),1),$AU$4:$AU$83&amp;$AV$4:$AV$83,0),1),"")</f>
        <v/>
      </c>
      <c r="AO230" s="187" t="str">
        <f>IF(AND(ISNUMBER(Fixture!H233),ISNUMBER(Fixture!J233)),"YES","")</f>
        <v/>
      </c>
      <c r="AP230" s="187" t="str">
        <f>IF(AO230="YES",IF(Fixture!H233&gt;Fixture!J233,HWin,IF(Fixture!H233=Fixture!J233,IF(Fixture!H233&gt;0,HDrawScore,HDraw),HLose)),"")</f>
        <v/>
      </c>
      <c r="AQ230" s="188" t="str">
        <f>IF(AO230="YES",IF(Fixture!H233&lt;Fixture!J233,AWin,IF(Fixture!H233=Fixture!J233,IF(Fixture!H233&gt;0,ADrawScore,ADraw),ALose)),"")</f>
        <v/>
      </c>
      <c r="AR230" s="187" t="str">
        <f>IF(AO230="YES",IF(Fixture!H233&gt;Fixture!J233,"W",IF(Fixture!H233=Fixture!J233,IF(Fixture!H233&gt;0,"D","D"),"L")),"")</f>
        <v/>
      </c>
      <c r="AS230" s="187" t="str">
        <f>IF(AO230="YES",IF(Fixture!H233&lt;Fixture!J233,"W",IF(Fixture!H233=Fixture!J233,IF(Fixture!H233&gt;0,"D","D"),"L")),"")</f>
        <v/>
      </c>
    </row>
    <row r="231" spans="2:45" x14ac:dyDescent="0.25">
      <c r="B231" s="187" t="str">
        <f t="shared" si="234"/>
        <v/>
      </c>
      <c r="C231" s="184" t="str">
        <f t="shared" si="235"/>
        <v/>
      </c>
      <c r="D231" s="195" t="str">
        <f t="shared" si="236"/>
        <v/>
      </c>
      <c r="E231" s="184" t="str">
        <f t="shared" si="236"/>
        <v/>
      </c>
      <c r="F231" s="195" t="str">
        <f t="shared" si="236"/>
        <v/>
      </c>
      <c r="G231" s="184" t="str">
        <f t="shared" si="236"/>
        <v/>
      </c>
      <c r="H231" s="195" t="str">
        <f t="shared" si="236"/>
        <v/>
      </c>
      <c r="I231" s="184" t="str">
        <f t="shared" si="236"/>
        <v/>
      </c>
      <c r="J231" s="195" t="str">
        <f t="shared" si="236"/>
        <v/>
      </c>
      <c r="K231" s="184" t="str">
        <f t="shared" si="236"/>
        <v/>
      </c>
      <c r="L231" s="195" t="str">
        <f t="shared" si="236"/>
        <v/>
      </c>
      <c r="T231" s="339" t="str">
        <f t="array" ref="T231">IFERROR(SMALL(IF(Fixture!$F$7:$F$1141=chosenGroup,ROW(Fixture!$A$7:$A$1141),FALSE),ROW(A228)),"")</f>
        <v/>
      </c>
      <c r="V231" s="195" t="str">
        <f t="shared" si="222"/>
        <v/>
      </c>
      <c r="W231" s="185" t="str">
        <f t="shared" si="223"/>
        <v/>
      </c>
      <c r="X231" s="185" t="str">
        <f t="shared" si="219"/>
        <v/>
      </c>
      <c r="Y231" s="185" t="str">
        <f t="shared" si="220"/>
        <v/>
      </c>
      <c r="Z231" s="184" t="str">
        <f t="shared" si="221"/>
        <v/>
      </c>
      <c r="AB231" s="186" t="str">
        <f t="shared" si="205"/>
        <v/>
      </c>
      <c r="AC231" s="187" t="str">
        <f t="shared" si="206"/>
        <v/>
      </c>
      <c r="AD231" s="187" t="str">
        <f t="shared" si="233"/>
        <v/>
      </c>
      <c r="AE231" s="187" t="str">
        <f t="shared" si="203"/>
        <v/>
      </c>
      <c r="AF231" s="187" t="str">
        <f t="shared" si="204"/>
        <v/>
      </c>
      <c r="AG231" s="187" t="str">
        <f t="array" ref="AG231">IFERROR(INDEX($Y$4:$Y$1090, MATCH(AC231&amp;AE231&amp;AF231,$V$4:$V$1090&amp;$W$4:$W$1090&amp;$X$4:$X$1090,0),1),"")</f>
        <v/>
      </c>
      <c r="AH231" s="188" t="str">
        <f t="array" ref="AH231">IFERROR(INDEX($Z$4:$Z$1090, MATCH(AC231&amp;AE231&amp;AF231,$V$4:$V$1090&amp;$W$4:$W$1090&amp;$X$4:$X$1090,0),1),"")</f>
        <v/>
      </c>
      <c r="AJ231" s="186" t="str">
        <f t="shared" si="207"/>
        <v/>
      </c>
      <c r="AK231" s="187" t="str">
        <f t="array" ref="AK231">IFERROR(INDEX($AC$4:$AC$1137,SMALL($AB$4:$AB$1137,AJ231),1),"")</f>
        <v/>
      </c>
      <c r="AL231" s="187" t="str">
        <f t="array" ref="AL231">IFERROR(INDEX($AF$4:$AF$1137,SMALL($AB$4:$AB$1137,AJ231),1),"")</f>
        <v/>
      </c>
      <c r="AM231" s="187" t="str">
        <f t="array" ref="AM231">IFERROR(INDEX($AW$4:$AW$83,MATCH(AL231&amp;INDEX($AG$4:$AG$1137,SMALL($AB$4:$AB$1137,AJ231),1),$AU$4:$AU$83&amp;$AV$4:$AV$83,0),1),"")</f>
        <v/>
      </c>
      <c r="AN231" s="187" t="str">
        <f t="array" ref="AN231">IFERROR(INDEX($AW$4:$AW$83,MATCH(AL231&amp;INDEX($AH$4:$AH$1137,SMALL($AB$4:$AB$1137,AJ231),1),$AU$4:$AU$83&amp;$AV$4:$AV$83,0),1),"")</f>
        <v/>
      </c>
      <c r="AO231" s="187" t="str">
        <f>IF(AND(ISNUMBER(Fixture!H234),ISNUMBER(Fixture!J234)),"YES","")</f>
        <v/>
      </c>
      <c r="AP231" s="187" t="str">
        <f>IF(AO231="YES",IF(Fixture!H234&gt;Fixture!J234,HWin,IF(Fixture!H234=Fixture!J234,IF(Fixture!H234&gt;0,HDrawScore,HDraw),HLose)),"")</f>
        <v/>
      </c>
      <c r="AQ231" s="188" t="str">
        <f>IF(AO231="YES",IF(Fixture!H234&lt;Fixture!J234,AWin,IF(Fixture!H234=Fixture!J234,IF(Fixture!H234&gt;0,ADrawScore,ADraw),ALose)),"")</f>
        <v/>
      </c>
      <c r="AR231" s="187" t="str">
        <f>IF(AO231="YES",IF(Fixture!H234&gt;Fixture!J234,"W",IF(Fixture!H234=Fixture!J234,IF(Fixture!H234&gt;0,"D","D"),"L")),"")</f>
        <v/>
      </c>
      <c r="AS231" s="187" t="str">
        <f>IF(AO231="YES",IF(Fixture!H234&lt;Fixture!J234,"W",IF(Fixture!H234=Fixture!J234,IF(Fixture!H234&gt;0,"D","D"),"L")),"")</f>
        <v/>
      </c>
    </row>
    <row r="232" spans="2:45" x14ac:dyDescent="0.25">
      <c r="B232" s="187" t="str">
        <f>IF(ISNUMBER(B223),MAX(B223:B231)+1,"")</f>
        <v/>
      </c>
      <c r="C232" s="184" t="str">
        <f t="shared" ref="C232:C240" si="237">IF(ISNUMBER(D223),D223,"")</f>
        <v/>
      </c>
      <c r="D232" s="195" t="str">
        <f t="shared" ref="D232:D240" si="238">IF(ISNUMBER(C223),C223,"")</f>
        <v/>
      </c>
      <c r="E232" s="184" t="str">
        <f t="shared" ref="E232:E240" si="239">IF(ISNUMBER(F223),F223,"")</f>
        <v/>
      </c>
      <c r="F232" s="195" t="str">
        <f t="shared" ref="F232:F240" si="240">IF(ISNUMBER(E223),E223,"")</f>
        <v/>
      </c>
      <c r="G232" s="184" t="str">
        <f t="shared" ref="G232:G240" si="241">IF(ISNUMBER(H223),H223,"")</f>
        <v/>
      </c>
      <c r="H232" s="195" t="str">
        <f t="shared" ref="H232:H240" si="242">IF(ISNUMBER(G223),G223,"")</f>
        <v/>
      </c>
      <c r="I232" s="184" t="str">
        <f t="shared" ref="I232:I240" si="243">IF(ISNUMBER(J223),J223,"")</f>
        <v/>
      </c>
      <c r="J232" s="195" t="str">
        <f t="shared" ref="J232:J240" si="244">IF(ISNUMBER(I223),I223,"")</f>
        <v/>
      </c>
      <c r="K232" s="184" t="str">
        <f t="shared" ref="K232:K240" si="245">IF(ISNUMBER(L223),L223,"")</f>
        <v/>
      </c>
      <c r="L232" s="195" t="str">
        <f t="shared" ref="L232:L240" si="246">IF(ISNUMBER(K223),K223,"")</f>
        <v/>
      </c>
      <c r="T232" s="339" t="str">
        <f t="array" ref="T232">IFERROR(SMALL(IF(Fixture!$F$7:$F$1141=chosenGroup,ROW(Fixture!$A$7:$A$1141),FALSE),ROW(A229)),"")</f>
        <v/>
      </c>
      <c r="V232" s="195" t="str">
        <f t="shared" si="222"/>
        <v/>
      </c>
      <c r="W232" s="185" t="str">
        <f t="shared" si="223"/>
        <v/>
      </c>
      <c r="X232" s="185" t="str">
        <f t="shared" si="219"/>
        <v/>
      </c>
      <c r="Y232" s="185" t="str">
        <f t="shared" si="220"/>
        <v/>
      </c>
      <c r="Z232" s="184" t="str">
        <f t="shared" si="221"/>
        <v/>
      </c>
      <c r="AB232" s="186" t="str">
        <f t="shared" si="205"/>
        <v/>
      </c>
      <c r="AC232" s="187" t="str">
        <f t="shared" si="206"/>
        <v/>
      </c>
      <c r="AD232" s="187" t="str">
        <f t="shared" si="233"/>
        <v/>
      </c>
      <c r="AE232" s="187" t="str">
        <f t="shared" si="203"/>
        <v/>
      </c>
      <c r="AF232" s="187" t="str">
        <f t="shared" si="204"/>
        <v/>
      </c>
      <c r="AG232" s="187" t="str">
        <f t="array" ref="AG232">IFERROR(INDEX($Y$4:$Y$1090, MATCH(AC232&amp;AE232&amp;AF232,$V$4:$V$1090&amp;$W$4:$W$1090&amp;$X$4:$X$1090,0),1),"")</f>
        <v/>
      </c>
      <c r="AH232" s="188" t="str">
        <f t="array" ref="AH232">IFERROR(INDEX($Z$4:$Z$1090, MATCH(AC232&amp;AE232&amp;AF232,$V$4:$V$1090&amp;$W$4:$W$1090&amp;$X$4:$X$1090,0),1),"")</f>
        <v/>
      </c>
      <c r="AJ232" s="186" t="str">
        <f t="shared" si="207"/>
        <v/>
      </c>
      <c r="AK232" s="187" t="str">
        <f t="array" ref="AK232">IFERROR(INDEX($AC$4:$AC$1137,SMALL($AB$4:$AB$1137,AJ232),1),"")</f>
        <v/>
      </c>
      <c r="AL232" s="187" t="str">
        <f t="array" ref="AL232">IFERROR(INDEX($AF$4:$AF$1137,SMALL($AB$4:$AB$1137,AJ232),1),"")</f>
        <v/>
      </c>
      <c r="AM232" s="187" t="str">
        <f t="array" ref="AM232">IFERROR(INDEX($AW$4:$AW$83,MATCH(AL232&amp;INDEX($AG$4:$AG$1137,SMALL($AB$4:$AB$1137,AJ232),1),$AU$4:$AU$83&amp;$AV$4:$AV$83,0),1),"")</f>
        <v/>
      </c>
      <c r="AN232" s="187" t="str">
        <f t="array" ref="AN232">IFERROR(INDEX($AW$4:$AW$83,MATCH(AL232&amp;INDEX($AH$4:$AH$1137,SMALL($AB$4:$AB$1137,AJ232),1),$AU$4:$AU$83&amp;$AV$4:$AV$83,0),1),"")</f>
        <v/>
      </c>
      <c r="AO232" s="187" t="str">
        <f>IF(AND(ISNUMBER(Fixture!H235),ISNUMBER(Fixture!J235)),"YES","")</f>
        <v/>
      </c>
      <c r="AP232" s="187" t="str">
        <f>IF(AO232="YES",IF(Fixture!H235&gt;Fixture!J235,HWin,IF(Fixture!H235=Fixture!J235,IF(Fixture!H235&gt;0,HDrawScore,HDraw),HLose)),"")</f>
        <v/>
      </c>
      <c r="AQ232" s="188" t="str">
        <f>IF(AO232="YES",IF(Fixture!H235&lt;Fixture!J235,AWin,IF(Fixture!H235=Fixture!J235,IF(Fixture!H235&gt;0,ADrawScore,ADraw),ALose)),"")</f>
        <v/>
      </c>
      <c r="AR232" s="187" t="str">
        <f>IF(AO232="YES",IF(Fixture!H235&gt;Fixture!J235,"W",IF(Fixture!H235=Fixture!J235,IF(Fixture!H235&gt;0,"D","D"),"L")),"")</f>
        <v/>
      </c>
      <c r="AS232" s="187" t="str">
        <f>IF(AO232="YES",IF(Fixture!H235&lt;Fixture!J235,"W",IF(Fixture!H235=Fixture!J235,IF(Fixture!H235&gt;0,"D","D"),"L")),"")</f>
        <v/>
      </c>
    </row>
    <row r="233" spans="2:45" x14ac:dyDescent="0.25">
      <c r="B233" s="187" t="str">
        <f t="shared" ref="B233:B240" si="247">IF(ISNUMBER(B224),B232+1,"")</f>
        <v/>
      </c>
      <c r="C233" s="184" t="str">
        <f t="shared" si="237"/>
        <v/>
      </c>
      <c r="D233" s="195" t="str">
        <f t="shared" si="238"/>
        <v/>
      </c>
      <c r="E233" s="184" t="str">
        <f t="shared" si="239"/>
        <v/>
      </c>
      <c r="F233" s="195" t="str">
        <f t="shared" si="240"/>
        <v/>
      </c>
      <c r="G233" s="184" t="str">
        <f t="shared" si="241"/>
        <v/>
      </c>
      <c r="H233" s="195" t="str">
        <f t="shared" si="242"/>
        <v/>
      </c>
      <c r="I233" s="184" t="str">
        <f t="shared" si="243"/>
        <v/>
      </c>
      <c r="J233" s="195" t="str">
        <f t="shared" si="244"/>
        <v/>
      </c>
      <c r="K233" s="184" t="str">
        <f t="shared" si="245"/>
        <v/>
      </c>
      <c r="L233" s="195" t="str">
        <f t="shared" si="246"/>
        <v/>
      </c>
      <c r="T233" s="339" t="str">
        <f t="array" ref="T233">IFERROR(SMALL(IF(Fixture!$F$7:$F$1141=chosenGroup,ROW(Fixture!$A$7:$A$1141),FALSE),ROW(A230)),"")</f>
        <v/>
      </c>
      <c r="V233" s="195" t="str">
        <f t="shared" si="222"/>
        <v/>
      </c>
      <c r="W233" s="185" t="str">
        <f t="shared" si="223"/>
        <v/>
      </c>
      <c r="X233" s="185" t="str">
        <f t="shared" si="219"/>
        <v/>
      </c>
      <c r="Y233" s="185" t="str">
        <f t="shared" si="220"/>
        <v/>
      </c>
      <c r="Z233" s="184" t="str">
        <f t="shared" si="221"/>
        <v/>
      </c>
      <c r="AB233" s="186" t="str">
        <f t="shared" si="205"/>
        <v/>
      </c>
      <c r="AC233" s="187" t="str">
        <f t="shared" si="206"/>
        <v/>
      </c>
      <c r="AD233" s="187" t="str">
        <f t="shared" si="233"/>
        <v/>
      </c>
      <c r="AE233" s="187" t="str">
        <f t="shared" si="203"/>
        <v/>
      </c>
      <c r="AF233" s="187" t="str">
        <f t="shared" si="204"/>
        <v/>
      </c>
      <c r="AG233" s="187" t="str">
        <f t="array" ref="AG233">IFERROR(INDEX($Y$4:$Y$1090, MATCH(AC233&amp;AE233&amp;AF233,$V$4:$V$1090&amp;$W$4:$W$1090&amp;$X$4:$X$1090,0),1),"")</f>
        <v/>
      </c>
      <c r="AH233" s="188" t="str">
        <f t="array" ref="AH233">IFERROR(INDEX($Z$4:$Z$1090, MATCH(AC233&amp;AE233&amp;AF233,$V$4:$V$1090&amp;$W$4:$W$1090&amp;$X$4:$X$1090,0),1),"")</f>
        <v/>
      </c>
      <c r="AJ233" s="186" t="str">
        <f t="shared" si="207"/>
        <v/>
      </c>
      <c r="AK233" s="187" t="str">
        <f t="array" ref="AK233">IFERROR(INDEX($AC$4:$AC$1137,SMALL($AB$4:$AB$1137,AJ233),1),"")</f>
        <v/>
      </c>
      <c r="AL233" s="187" t="str">
        <f t="array" ref="AL233">IFERROR(INDEX($AF$4:$AF$1137,SMALL($AB$4:$AB$1137,AJ233),1),"")</f>
        <v/>
      </c>
      <c r="AM233" s="187" t="str">
        <f t="array" ref="AM233">IFERROR(INDEX($AW$4:$AW$83,MATCH(AL233&amp;INDEX($AG$4:$AG$1137,SMALL($AB$4:$AB$1137,AJ233),1),$AU$4:$AU$83&amp;$AV$4:$AV$83,0),1),"")</f>
        <v/>
      </c>
      <c r="AN233" s="187" t="str">
        <f t="array" ref="AN233">IFERROR(INDEX($AW$4:$AW$83,MATCH(AL233&amp;INDEX($AH$4:$AH$1137,SMALL($AB$4:$AB$1137,AJ233),1),$AU$4:$AU$83&amp;$AV$4:$AV$83,0),1),"")</f>
        <v/>
      </c>
      <c r="AO233" s="187" t="str">
        <f>IF(AND(ISNUMBER(Fixture!H236),ISNUMBER(Fixture!J236)),"YES","")</f>
        <v/>
      </c>
      <c r="AP233" s="187" t="str">
        <f>IF(AO233="YES",IF(Fixture!H236&gt;Fixture!J236,HWin,IF(Fixture!H236=Fixture!J236,IF(Fixture!H236&gt;0,HDrawScore,HDraw),HLose)),"")</f>
        <v/>
      </c>
      <c r="AQ233" s="188" t="str">
        <f>IF(AO233="YES",IF(Fixture!H236&lt;Fixture!J236,AWin,IF(Fixture!H236=Fixture!J236,IF(Fixture!H236&gt;0,ADrawScore,ADraw),ALose)),"")</f>
        <v/>
      </c>
      <c r="AR233" s="187" t="str">
        <f>IF(AO233="YES",IF(Fixture!H236&gt;Fixture!J236,"W",IF(Fixture!H236=Fixture!J236,IF(Fixture!H236&gt;0,"D","D"),"L")),"")</f>
        <v/>
      </c>
      <c r="AS233" s="187" t="str">
        <f>IF(AO233="YES",IF(Fixture!H236&lt;Fixture!J236,"W",IF(Fixture!H236=Fixture!J236,IF(Fixture!H236&gt;0,"D","D"),"L")),"")</f>
        <v/>
      </c>
    </row>
    <row r="234" spans="2:45" x14ac:dyDescent="0.25">
      <c r="B234" s="187" t="str">
        <f>IF(ISNUMBER(B225),B233+1,"")</f>
        <v/>
      </c>
      <c r="C234" s="184" t="str">
        <f t="shared" si="237"/>
        <v/>
      </c>
      <c r="D234" s="195" t="str">
        <f t="shared" si="238"/>
        <v/>
      </c>
      <c r="E234" s="184" t="str">
        <f t="shared" si="239"/>
        <v/>
      </c>
      <c r="F234" s="195" t="str">
        <f t="shared" si="240"/>
        <v/>
      </c>
      <c r="G234" s="184" t="str">
        <f t="shared" si="241"/>
        <v/>
      </c>
      <c r="H234" s="195" t="str">
        <f t="shared" si="242"/>
        <v/>
      </c>
      <c r="I234" s="184" t="str">
        <f t="shared" si="243"/>
        <v/>
      </c>
      <c r="J234" s="195" t="str">
        <f t="shared" si="244"/>
        <v/>
      </c>
      <c r="K234" s="184" t="str">
        <f t="shared" si="245"/>
        <v/>
      </c>
      <c r="L234" s="195" t="str">
        <f t="shared" si="246"/>
        <v/>
      </c>
      <c r="T234" s="339" t="str">
        <f t="array" ref="T234">IFERROR(SMALL(IF(Fixture!$F$7:$F$1141=chosenGroup,ROW(Fixture!$A$7:$A$1141),FALSE),ROW(A231)),"")</f>
        <v/>
      </c>
      <c r="V234" s="195" t="str">
        <f t="shared" si="222"/>
        <v/>
      </c>
      <c r="W234" s="185" t="str">
        <f t="shared" si="223"/>
        <v/>
      </c>
      <c r="X234" s="185" t="str">
        <f t="shared" si="219"/>
        <v/>
      </c>
      <c r="Y234" s="185" t="str">
        <f t="shared" si="220"/>
        <v/>
      </c>
      <c r="Z234" s="184" t="str">
        <f t="shared" si="221"/>
        <v/>
      </c>
      <c r="AB234" s="186" t="str">
        <f t="shared" si="205"/>
        <v/>
      </c>
      <c r="AC234" s="187" t="str">
        <f t="shared" si="206"/>
        <v/>
      </c>
      <c r="AD234" s="187" t="str">
        <f t="shared" si="233"/>
        <v/>
      </c>
      <c r="AE234" s="187" t="str">
        <f t="shared" si="203"/>
        <v/>
      </c>
      <c r="AF234" s="187" t="str">
        <f t="shared" si="204"/>
        <v/>
      </c>
      <c r="AG234" s="187" t="str">
        <f t="array" ref="AG234">IFERROR(INDEX($Y$4:$Y$1090, MATCH(AC234&amp;AE234&amp;AF234,$V$4:$V$1090&amp;$W$4:$W$1090&amp;$X$4:$X$1090,0),1),"")</f>
        <v/>
      </c>
      <c r="AH234" s="188" t="str">
        <f t="array" ref="AH234">IFERROR(INDEX($Z$4:$Z$1090, MATCH(AC234&amp;AE234&amp;AF234,$V$4:$V$1090&amp;$W$4:$W$1090&amp;$X$4:$X$1090,0),1),"")</f>
        <v/>
      </c>
      <c r="AJ234" s="186" t="str">
        <f t="shared" si="207"/>
        <v/>
      </c>
      <c r="AK234" s="187" t="str">
        <f t="array" ref="AK234">IFERROR(INDEX($AC$4:$AC$1137,SMALL($AB$4:$AB$1137,AJ234),1),"")</f>
        <v/>
      </c>
      <c r="AL234" s="187" t="str">
        <f t="array" ref="AL234">IFERROR(INDEX($AF$4:$AF$1137,SMALL($AB$4:$AB$1137,AJ234),1),"")</f>
        <v/>
      </c>
      <c r="AM234" s="187" t="str">
        <f t="array" ref="AM234">IFERROR(INDEX($AW$4:$AW$83,MATCH(AL234&amp;INDEX($AG$4:$AG$1137,SMALL($AB$4:$AB$1137,AJ234),1),$AU$4:$AU$83&amp;$AV$4:$AV$83,0),1),"")</f>
        <v/>
      </c>
      <c r="AN234" s="187" t="str">
        <f t="array" ref="AN234">IFERROR(INDEX($AW$4:$AW$83,MATCH(AL234&amp;INDEX($AH$4:$AH$1137,SMALL($AB$4:$AB$1137,AJ234),1),$AU$4:$AU$83&amp;$AV$4:$AV$83,0),1),"")</f>
        <v/>
      </c>
      <c r="AO234" s="187" t="str">
        <f>IF(AND(ISNUMBER(Fixture!H237),ISNUMBER(Fixture!J237)),"YES","")</f>
        <v/>
      </c>
      <c r="AP234" s="187" t="str">
        <f>IF(AO234="YES",IF(Fixture!H237&gt;Fixture!J237,HWin,IF(Fixture!H237=Fixture!J237,IF(Fixture!H237&gt;0,HDrawScore,HDraw),HLose)),"")</f>
        <v/>
      </c>
      <c r="AQ234" s="188" t="str">
        <f>IF(AO234="YES",IF(Fixture!H237&lt;Fixture!J237,AWin,IF(Fixture!H237=Fixture!J237,IF(Fixture!H237&gt;0,ADrawScore,ADraw),ALose)),"")</f>
        <v/>
      </c>
      <c r="AR234" s="187" t="str">
        <f>IF(AO234="YES",IF(Fixture!H237&gt;Fixture!J237,"W",IF(Fixture!H237=Fixture!J237,IF(Fixture!H237&gt;0,"D","D"),"L")),"")</f>
        <v/>
      </c>
      <c r="AS234" s="187" t="str">
        <f>IF(AO234="YES",IF(Fixture!H237&lt;Fixture!J237,"W",IF(Fixture!H237=Fixture!J237,IF(Fixture!H237&gt;0,"D","D"),"L")),"")</f>
        <v/>
      </c>
    </row>
    <row r="235" spans="2:45" x14ac:dyDescent="0.25">
      <c r="B235" s="187" t="str">
        <f t="shared" si="247"/>
        <v/>
      </c>
      <c r="C235" s="184" t="str">
        <f t="shared" si="237"/>
        <v/>
      </c>
      <c r="D235" s="195" t="str">
        <f t="shared" si="238"/>
        <v/>
      </c>
      <c r="E235" s="184" t="str">
        <f t="shared" si="239"/>
        <v/>
      </c>
      <c r="F235" s="195" t="str">
        <f t="shared" si="240"/>
        <v/>
      </c>
      <c r="G235" s="184" t="str">
        <f t="shared" si="241"/>
        <v/>
      </c>
      <c r="H235" s="195" t="str">
        <f t="shared" si="242"/>
        <v/>
      </c>
      <c r="I235" s="184" t="str">
        <f t="shared" si="243"/>
        <v/>
      </c>
      <c r="J235" s="195" t="str">
        <f t="shared" si="244"/>
        <v/>
      </c>
      <c r="K235" s="184" t="str">
        <f t="shared" si="245"/>
        <v/>
      </c>
      <c r="L235" s="195" t="str">
        <f t="shared" si="246"/>
        <v/>
      </c>
      <c r="T235" s="339" t="str">
        <f t="array" ref="T235">IFERROR(SMALL(IF(Fixture!$F$7:$F$1141=chosenGroup,ROW(Fixture!$A$7:$A$1141),FALSE),ROW(A232)),"")</f>
        <v/>
      </c>
      <c r="V235" s="195" t="str">
        <f t="shared" si="222"/>
        <v/>
      </c>
      <c r="W235" s="185" t="str">
        <f t="shared" si="223"/>
        <v/>
      </c>
      <c r="X235" s="185" t="str">
        <f t="shared" si="219"/>
        <v/>
      </c>
      <c r="Y235" s="185" t="str">
        <f t="shared" si="220"/>
        <v/>
      </c>
      <c r="Z235" s="184" t="str">
        <f t="shared" si="221"/>
        <v/>
      </c>
      <c r="AB235" s="186" t="str">
        <f t="shared" si="205"/>
        <v/>
      </c>
      <c r="AC235" s="187" t="str">
        <f t="shared" si="206"/>
        <v/>
      </c>
      <c r="AD235" s="187" t="str">
        <f t="shared" si="233"/>
        <v/>
      </c>
      <c r="AE235" s="187" t="str">
        <f t="shared" si="203"/>
        <v/>
      </c>
      <c r="AF235" s="187" t="str">
        <f t="shared" si="204"/>
        <v/>
      </c>
      <c r="AG235" s="187" t="str">
        <f t="array" ref="AG235">IFERROR(INDEX($Y$4:$Y$1090, MATCH(AC235&amp;AE235&amp;AF235,$V$4:$V$1090&amp;$W$4:$W$1090&amp;$X$4:$X$1090,0),1),"")</f>
        <v/>
      </c>
      <c r="AH235" s="188" t="str">
        <f t="array" ref="AH235">IFERROR(INDEX($Z$4:$Z$1090, MATCH(AC235&amp;AE235&amp;AF235,$V$4:$V$1090&amp;$W$4:$W$1090&amp;$X$4:$X$1090,0),1),"")</f>
        <v/>
      </c>
      <c r="AJ235" s="186" t="str">
        <f t="shared" si="207"/>
        <v/>
      </c>
      <c r="AK235" s="187" t="str">
        <f t="array" ref="AK235">IFERROR(INDEX($AC$4:$AC$1137,SMALL($AB$4:$AB$1137,AJ235),1),"")</f>
        <v/>
      </c>
      <c r="AL235" s="187" t="str">
        <f t="array" ref="AL235">IFERROR(INDEX($AF$4:$AF$1137,SMALL($AB$4:$AB$1137,AJ235),1),"")</f>
        <v/>
      </c>
      <c r="AM235" s="187" t="str">
        <f t="array" ref="AM235">IFERROR(INDEX($AW$4:$AW$83,MATCH(AL235&amp;INDEX($AG$4:$AG$1137,SMALL($AB$4:$AB$1137,AJ235),1),$AU$4:$AU$83&amp;$AV$4:$AV$83,0),1),"")</f>
        <v/>
      </c>
      <c r="AN235" s="187" t="str">
        <f t="array" ref="AN235">IFERROR(INDEX($AW$4:$AW$83,MATCH(AL235&amp;INDEX($AH$4:$AH$1137,SMALL($AB$4:$AB$1137,AJ235),1),$AU$4:$AU$83&amp;$AV$4:$AV$83,0),1),"")</f>
        <v/>
      </c>
      <c r="AO235" s="187" t="str">
        <f>IF(AND(ISNUMBER(Fixture!H238),ISNUMBER(Fixture!J238)),"YES","")</f>
        <v/>
      </c>
      <c r="AP235" s="187" t="str">
        <f>IF(AO235="YES",IF(Fixture!H238&gt;Fixture!J238,HWin,IF(Fixture!H238=Fixture!J238,IF(Fixture!H238&gt;0,HDrawScore,HDraw),HLose)),"")</f>
        <v/>
      </c>
      <c r="AQ235" s="188" t="str">
        <f>IF(AO235="YES",IF(Fixture!H238&lt;Fixture!J238,AWin,IF(Fixture!H238=Fixture!J238,IF(Fixture!H238&gt;0,ADrawScore,ADraw),ALose)),"")</f>
        <v/>
      </c>
      <c r="AR235" s="187" t="str">
        <f>IF(AO235="YES",IF(Fixture!H238&gt;Fixture!J238,"W",IF(Fixture!H238=Fixture!J238,IF(Fixture!H238&gt;0,"D","D"),"L")),"")</f>
        <v/>
      </c>
      <c r="AS235" s="187" t="str">
        <f>IF(AO235="YES",IF(Fixture!H238&lt;Fixture!J238,"W",IF(Fixture!H238=Fixture!J238,IF(Fixture!H238&gt;0,"D","D"),"L")),"")</f>
        <v/>
      </c>
    </row>
    <row r="236" spans="2:45" x14ac:dyDescent="0.25">
      <c r="B236" s="187" t="str">
        <f t="shared" si="247"/>
        <v/>
      </c>
      <c r="C236" s="184" t="str">
        <f t="shared" si="237"/>
        <v/>
      </c>
      <c r="D236" s="195" t="str">
        <f t="shared" si="238"/>
        <v/>
      </c>
      <c r="E236" s="184" t="str">
        <f t="shared" si="239"/>
        <v/>
      </c>
      <c r="F236" s="195" t="str">
        <f t="shared" si="240"/>
        <v/>
      </c>
      <c r="G236" s="184" t="str">
        <f t="shared" si="241"/>
        <v/>
      </c>
      <c r="H236" s="195" t="str">
        <f t="shared" si="242"/>
        <v/>
      </c>
      <c r="I236" s="184" t="str">
        <f t="shared" si="243"/>
        <v/>
      </c>
      <c r="J236" s="195" t="str">
        <f t="shared" si="244"/>
        <v/>
      </c>
      <c r="K236" s="184" t="str">
        <f t="shared" si="245"/>
        <v/>
      </c>
      <c r="L236" s="195" t="str">
        <f t="shared" si="246"/>
        <v/>
      </c>
      <c r="T236" s="339" t="str">
        <f t="array" ref="T236">IFERROR(SMALL(IF(Fixture!$F$7:$F$1141=chosenGroup,ROW(Fixture!$A$7:$A$1141),FALSE),ROW(A233)),"")</f>
        <v/>
      </c>
      <c r="V236" s="195" t="str">
        <f t="shared" si="222"/>
        <v/>
      </c>
      <c r="W236" s="185" t="str">
        <f t="shared" si="223"/>
        <v/>
      </c>
      <c r="X236" s="185" t="str">
        <f t="shared" ref="X236:X267" si="248">IF(AND(ISNUMBER(V236),Y236&lt;=$Q$5,Z236&lt;=$Q$5),$B$34,"")</f>
        <v/>
      </c>
      <c r="Y236" s="185" t="str">
        <f t="shared" ref="Y236:Y267" si="249">IF(ISNUMBER(V236),INDEX($C$37:$L$63,MATCH(V236,$B$37:$B$63,0),MATCH("G"&amp;W236&amp;"-T1",$C$36:$L$36,0)),"")</f>
        <v/>
      </c>
      <c r="Z236" s="184" t="str">
        <f t="shared" ref="Z236:Z267" si="250">IF(ISNUMBER(V236),INDEX($C$37:$L$63,MATCH(V236,$B$37:$B$63,0),MATCH("G"&amp;W236&amp;"-T2",$C$36:$L$36,0)),"")</f>
        <v/>
      </c>
      <c r="AB236" s="186" t="str">
        <f t="shared" si="205"/>
        <v/>
      </c>
      <c r="AC236" s="187" t="str">
        <f t="shared" si="206"/>
        <v/>
      </c>
      <c r="AD236" s="187" t="str">
        <f t="shared" si="233"/>
        <v/>
      </c>
      <c r="AE236" s="187" t="str">
        <f t="shared" si="203"/>
        <v/>
      </c>
      <c r="AF236" s="187" t="str">
        <f t="shared" si="204"/>
        <v/>
      </c>
      <c r="AG236" s="187" t="str">
        <f t="array" ref="AG236">IFERROR(INDEX($Y$4:$Y$1090, MATCH(AC236&amp;AE236&amp;AF236,$V$4:$V$1090&amp;$W$4:$W$1090&amp;$X$4:$X$1090,0),1),"")</f>
        <v/>
      </c>
      <c r="AH236" s="188" t="str">
        <f t="array" ref="AH236">IFERROR(INDEX($Z$4:$Z$1090, MATCH(AC236&amp;AE236&amp;AF236,$V$4:$V$1090&amp;$W$4:$W$1090&amp;$X$4:$X$1090,0),1),"")</f>
        <v/>
      </c>
      <c r="AJ236" s="186" t="str">
        <f t="shared" si="207"/>
        <v/>
      </c>
      <c r="AK236" s="187" t="str">
        <f t="array" ref="AK236">IFERROR(INDEX($AC$4:$AC$1137,SMALL($AB$4:$AB$1137,AJ236),1),"")</f>
        <v/>
      </c>
      <c r="AL236" s="187" t="str">
        <f t="array" ref="AL236">IFERROR(INDEX($AF$4:$AF$1137,SMALL($AB$4:$AB$1137,AJ236),1),"")</f>
        <v/>
      </c>
      <c r="AM236" s="187" t="str">
        <f t="array" ref="AM236">IFERROR(INDEX($AW$4:$AW$83,MATCH(AL236&amp;INDEX($AG$4:$AG$1137,SMALL($AB$4:$AB$1137,AJ236),1),$AU$4:$AU$83&amp;$AV$4:$AV$83,0),1),"")</f>
        <v/>
      </c>
      <c r="AN236" s="187" t="str">
        <f t="array" ref="AN236">IFERROR(INDEX($AW$4:$AW$83,MATCH(AL236&amp;INDEX($AH$4:$AH$1137,SMALL($AB$4:$AB$1137,AJ236),1),$AU$4:$AU$83&amp;$AV$4:$AV$83,0),1),"")</f>
        <v/>
      </c>
      <c r="AO236" s="187" t="str">
        <f>IF(AND(ISNUMBER(Fixture!H239),ISNUMBER(Fixture!J239)),"YES","")</f>
        <v/>
      </c>
      <c r="AP236" s="187" t="str">
        <f>IF(AO236="YES",IF(Fixture!H239&gt;Fixture!J239,HWin,IF(Fixture!H239=Fixture!J239,IF(Fixture!H239&gt;0,HDrawScore,HDraw),HLose)),"")</f>
        <v/>
      </c>
      <c r="AQ236" s="188" t="str">
        <f>IF(AO236="YES",IF(Fixture!H239&lt;Fixture!J239,AWin,IF(Fixture!H239=Fixture!J239,IF(Fixture!H239&gt;0,ADrawScore,ADraw),ALose)),"")</f>
        <v/>
      </c>
      <c r="AR236" s="187" t="str">
        <f>IF(AO236="YES",IF(Fixture!H239&gt;Fixture!J239,"W",IF(Fixture!H239=Fixture!J239,IF(Fixture!H239&gt;0,"D","D"),"L")),"")</f>
        <v/>
      </c>
      <c r="AS236" s="187" t="str">
        <f>IF(AO236="YES",IF(Fixture!H239&lt;Fixture!J239,"W",IF(Fixture!H239=Fixture!J239,IF(Fixture!H239&gt;0,"D","D"),"L")),"")</f>
        <v/>
      </c>
    </row>
    <row r="237" spans="2:45" x14ac:dyDescent="0.25">
      <c r="B237" s="187" t="str">
        <f t="shared" si="247"/>
        <v/>
      </c>
      <c r="C237" s="184" t="str">
        <f t="shared" si="237"/>
        <v/>
      </c>
      <c r="D237" s="195" t="str">
        <f t="shared" si="238"/>
        <v/>
      </c>
      <c r="E237" s="184" t="str">
        <f t="shared" si="239"/>
        <v/>
      </c>
      <c r="F237" s="195" t="str">
        <f t="shared" si="240"/>
        <v/>
      </c>
      <c r="G237" s="184" t="str">
        <f t="shared" si="241"/>
        <v/>
      </c>
      <c r="H237" s="195" t="str">
        <f t="shared" si="242"/>
        <v/>
      </c>
      <c r="I237" s="184" t="str">
        <f t="shared" si="243"/>
        <v/>
      </c>
      <c r="J237" s="195" t="str">
        <f t="shared" si="244"/>
        <v/>
      </c>
      <c r="K237" s="184" t="str">
        <f t="shared" si="245"/>
        <v/>
      </c>
      <c r="L237" s="195" t="str">
        <f t="shared" si="246"/>
        <v/>
      </c>
      <c r="T237" s="339" t="str">
        <f t="array" ref="T237">IFERROR(SMALL(IF(Fixture!$F$7:$F$1141=chosenGroup,ROW(Fixture!$A$7:$A$1141),FALSE),ROW(A234)),"")</f>
        <v/>
      </c>
      <c r="V237" s="195" t="str">
        <f t="shared" ref="V237:V268" si="251">IFERROR(IF(W236+1&lt;=O$5,V236,IF(V236+1&lt;=P$5,V236+1,"")),"")</f>
        <v/>
      </c>
      <c r="W237" s="185" t="str">
        <f t="shared" ref="W237:W268" si="252">IF(ISNUMBER(V237),IF(W236+1&lt;=O$5,W236+1,1),"")</f>
        <v/>
      </c>
      <c r="X237" s="185" t="str">
        <f t="shared" si="248"/>
        <v/>
      </c>
      <c r="Y237" s="185" t="str">
        <f t="shared" si="249"/>
        <v/>
      </c>
      <c r="Z237" s="184" t="str">
        <f t="shared" si="250"/>
        <v/>
      </c>
      <c r="AB237" s="186" t="str">
        <f t="shared" si="205"/>
        <v/>
      </c>
      <c r="AC237" s="187" t="str">
        <f t="shared" si="206"/>
        <v/>
      </c>
      <c r="AD237" s="187" t="str">
        <f t="shared" si="233"/>
        <v/>
      </c>
      <c r="AE237" s="187" t="str">
        <f t="shared" si="203"/>
        <v/>
      </c>
      <c r="AF237" s="187" t="str">
        <f t="shared" si="204"/>
        <v/>
      </c>
      <c r="AG237" s="187" t="str">
        <f t="array" ref="AG237">IFERROR(INDEX($Y$4:$Y$1090, MATCH(AC237&amp;AE237&amp;AF237,$V$4:$V$1090&amp;$W$4:$W$1090&amp;$X$4:$X$1090,0),1),"")</f>
        <v/>
      </c>
      <c r="AH237" s="188" t="str">
        <f t="array" ref="AH237">IFERROR(INDEX($Z$4:$Z$1090, MATCH(AC237&amp;AE237&amp;AF237,$V$4:$V$1090&amp;$W$4:$W$1090&amp;$X$4:$X$1090,0),1),"")</f>
        <v/>
      </c>
      <c r="AJ237" s="186" t="str">
        <f t="shared" si="207"/>
        <v/>
      </c>
      <c r="AK237" s="187" t="str">
        <f t="array" ref="AK237">IFERROR(INDEX($AC$4:$AC$1137,SMALL($AB$4:$AB$1137,AJ237),1),"")</f>
        <v/>
      </c>
      <c r="AL237" s="187" t="str">
        <f t="array" ref="AL237">IFERROR(INDEX($AF$4:$AF$1137,SMALL($AB$4:$AB$1137,AJ237),1),"")</f>
        <v/>
      </c>
      <c r="AM237" s="187" t="str">
        <f t="array" ref="AM237">IFERROR(INDEX($AW$4:$AW$83,MATCH(AL237&amp;INDEX($AG$4:$AG$1137,SMALL($AB$4:$AB$1137,AJ237),1),$AU$4:$AU$83&amp;$AV$4:$AV$83,0),1),"")</f>
        <v/>
      </c>
      <c r="AN237" s="187" t="str">
        <f t="array" ref="AN237">IFERROR(INDEX($AW$4:$AW$83,MATCH(AL237&amp;INDEX($AH$4:$AH$1137,SMALL($AB$4:$AB$1137,AJ237),1),$AU$4:$AU$83&amp;$AV$4:$AV$83,0),1),"")</f>
        <v/>
      </c>
      <c r="AO237" s="187" t="str">
        <f>IF(AND(ISNUMBER(Fixture!H240),ISNUMBER(Fixture!J240)),"YES","")</f>
        <v/>
      </c>
      <c r="AP237" s="187" t="str">
        <f>IF(AO237="YES",IF(Fixture!H240&gt;Fixture!J240,HWin,IF(Fixture!H240=Fixture!J240,IF(Fixture!H240&gt;0,HDrawScore,HDraw),HLose)),"")</f>
        <v/>
      </c>
      <c r="AQ237" s="188" t="str">
        <f>IF(AO237="YES",IF(Fixture!H240&lt;Fixture!J240,AWin,IF(Fixture!H240=Fixture!J240,IF(Fixture!H240&gt;0,ADrawScore,ADraw),ALose)),"")</f>
        <v/>
      </c>
      <c r="AR237" s="187" t="str">
        <f>IF(AO237="YES",IF(Fixture!H240&gt;Fixture!J240,"W",IF(Fixture!H240=Fixture!J240,IF(Fixture!H240&gt;0,"D","D"),"L")),"")</f>
        <v/>
      </c>
      <c r="AS237" s="187" t="str">
        <f>IF(AO237="YES",IF(Fixture!H240&lt;Fixture!J240,"W",IF(Fixture!H240=Fixture!J240,IF(Fixture!H240&gt;0,"D","D"),"L")),"")</f>
        <v/>
      </c>
    </row>
    <row r="238" spans="2:45" x14ac:dyDescent="0.25">
      <c r="B238" s="187" t="str">
        <f t="shared" si="247"/>
        <v/>
      </c>
      <c r="C238" s="184" t="str">
        <f t="shared" si="237"/>
        <v/>
      </c>
      <c r="D238" s="195" t="str">
        <f t="shared" si="238"/>
        <v/>
      </c>
      <c r="E238" s="184" t="str">
        <f t="shared" si="239"/>
        <v/>
      </c>
      <c r="F238" s="195" t="str">
        <f t="shared" si="240"/>
        <v/>
      </c>
      <c r="G238" s="184" t="str">
        <f t="shared" si="241"/>
        <v/>
      </c>
      <c r="H238" s="195" t="str">
        <f t="shared" si="242"/>
        <v/>
      </c>
      <c r="I238" s="184" t="str">
        <f t="shared" si="243"/>
        <v/>
      </c>
      <c r="J238" s="195" t="str">
        <f t="shared" si="244"/>
        <v/>
      </c>
      <c r="K238" s="184" t="str">
        <f t="shared" si="245"/>
        <v/>
      </c>
      <c r="L238" s="195" t="str">
        <f t="shared" si="246"/>
        <v/>
      </c>
      <c r="T238" s="339" t="str">
        <f t="array" ref="T238">IFERROR(SMALL(IF(Fixture!$F$7:$F$1141=chosenGroup,ROW(Fixture!$A$7:$A$1141),FALSE),ROW(A235)),"")</f>
        <v/>
      </c>
      <c r="V238" s="195" t="str">
        <f t="shared" si="251"/>
        <v/>
      </c>
      <c r="W238" s="185" t="str">
        <f t="shared" si="252"/>
        <v/>
      </c>
      <c r="X238" s="185" t="str">
        <f t="shared" si="248"/>
        <v/>
      </c>
      <c r="Y238" s="185" t="str">
        <f t="shared" si="249"/>
        <v/>
      </c>
      <c r="Z238" s="184" t="str">
        <f t="shared" si="250"/>
        <v/>
      </c>
      <c r="AB238" s="186" t="str">
        <f t="shared" si="205"/>
        <v/>
      </c>
      <c r="AC238" s="187" t="str">
        <f t="shared" si="206"/>
        <v/>
      </c>
      <c r="AD238" s="187" t="str">
        <f t="shared" si="233"/>
        <v/>
      </c>
      <c r="AE238" s="187" t="str">
        <f t="shared" si="203"/>
        <v/>
      </c>
      <c r="AF238" s="187" t="str">
        <f t="shared" si="204"/>
        <v/>
      </c>
      <c r="AG238" s="187" t="str">
        <f t="array" ref="AG238">IFERROR(INDEX($Y$4:$Y$1090, MATCH(AC238&amp;AE238&amp;AF238,$V$4:$V$1090&amp;$W$4:$W$1090&amp;$X$4:$X$1090,0),1),"")</f>
        <v/>
      </c>
      <c r="AH238" s="188" t="str">
        <f t="array" ref="AH238">IFERROR(INDEX($Z$4:$Z$1090, MATCH(AC238&amp;AE238&amp;AF238,$V$4:$V$1090&amp;$W$4:$W$1090&amp;$X$4:$X$1090,0),1),"")</f>
        <v/>
      </c>
      <c r="AJ238" s="186" t="str">
        <f t="shared" si="207"/>
        <v/>
      </c>
      <c r="AK238" s="187" t="str">
        <f t="array" ref="AK238">IFERROR(INDEX($AC$4:$AC$1137,SMALL($AB$4:$AB$1137,AJ238),1),"")</f>
        <v/>
      </c>
      <c r="AL238" s="187" t="str">
        <f t="array" ref="AL238">IFERROR(INDEX($AF$4:$AF$1137,SMALL($AB$4:$AB$1137,AJ238),1),"")</f>
        <v/>
      </c>
      <c r="AM238" s="187" t="str">
        <f t="array" ref="AM238">IFERROR(INDEX($AW$4:$AW$83,MATCH(AL238&amp;INDEX($AG$4:$AG$1137,SMALL($AB$4:$AB$1137,AJ238),1),$AU$4:$AU$83&amp;$AV$4:$AV$83,0),1),"")</f>
        <v/>
      </c>
      <c r="AN238" s="187" t="str">
        <f t="array" ref="AN238">IFERROR(INDEX($AW$4:$AW$83,MATCH(AL238&amp;INDEX($AH$4:$AH$1137,SMALL($AB$4:$AB$1137,AJ238),1),$AU$4:$AU$83&amp;$AV$4:$AV$83,0),1),"")</f>
        <v/>
      </c>
      <c r="AO238" s="187" t="str">
        <f>IF(AND(ISNUMBER(Fixture!H241),ISNUMBER(Fixture!J241)),"YES","")</f>
        <v/>
      </c>
      <c r="AP238" s="187" t="str">
        <f>IF(AO238="YES",IF(Fixture!H241&gt;Fixture!J241,HWin,IF(Fixture!H241=Fixture!J241,IF(Fixture!H241&gt;0,HDrawScore,HDraw),HLose)),"")</f>
        <v/>
      </c>
      <c r="AQ238" s="188" t="str">
        <f>IF(AO238="YES",IF(Fixture!H241&lt;Fixture!J241,AWin,IF(Fixture!H241=Fixture!J241,IF(Fixture!H241&gt;0,ADrawScore,ADraw),ALose)),"")</f>
        <v/>
      </c>
      <c r="AR238" s="187" t="str">
        <f>IF(AO238="YES",IF(Fixture!H241&gt;Fixture!J241,"W",IF(Fixture!H241=Fixture!J241,IF(Fixture!H241&gt;0,"D","D"),"L")),"")</f>
        <v/>
      </c>
      <c r="AS238" s="187" t="str">
        <f>IF(AO238="YES",IF(Fixture!H241&lt;Fixture!J241,"W",IF(Fixture!H241=Fixture!J241,IF(Fixture!H241&gt;0,"D","D"),"L")),"")</f>
        <v/>
      </c>
    </row>
    <row r="239" spans="2:45" x14ac:dyDescent="0.25">
      <c r="B239" s="187" t="str">
        <f t="shared" si="247"/>
        <v/>
      </c>
      <c r="C239" s="184" t="str">
        <f t="shared" si="237"/>
        <v/>
      </c>
      <c r="D239" s="195" t="str">
        <f t="shared" si="238"/>
        <v/>
      </c>
      <c r="E239" s="184" t="str">
        <f t="shared" si="239"/>
        <v/>
      </c>
      <c r="F239" s="195" t="str">
        <f t="shared" si="240"/>
        <v/>
      </c>
      <c r="G239" s="184" t="str">
        <f t="shared" si="241"/>
        <v/>
      </c>
      <c r="H239" s="195" t="str">
        <f t="shared" si="242"/>
        <v/>
      </c>
      <c r="I239" s="184" t="str">
        <f t="shared" si="243"/>
        <v/>
      </c>
      <c r="J239" s="195" t="str">
        <f t="shared" si="244"/>
        <v/>
      </c>
      <c r="K239" s="184" t="str">
        <f t="shared" si="245"/>
        <v/>
      </c>
      <c r="L239" s="195" t="str">
        <f t="shared" si="246"/>
        <v/>
      </c>
      <c r="T239" s="339" t="str">
        <f t="array" ref="T239">IFERROR(SMALL(IF(Fixture!$F$7:$F$1141=chosenGroup,ROW(Fixture!$A$7:$A$1141),FALSE),ROW(A236)),"")</f>
        <v/>
      </c>
      <c r="V239" s="195" t="str">
        <f t="shared" si="251"/>
        <v/>
      </c>
      <c r="W239" s="185" t="str">
        <f t="shared" si="252"/>
        <v/>
      </c>
      <c r="X239" s="185" t="str">
        <f t="shared" si="248"/>
        <v/>
      </c>
      <c r="Y239" s="185" t="str">
        <f t="shared" si="249"/>
        <v/>
      </c>
      <c r="Z239" s="184" t="str">
        <f t="shared" si="250"/>
        <v/>
      </c>
      <c r="AB239" s="186" t="str">
        <f t="shared" si="205"/>
        <v/>
      </c>
      <c r="AC239" s="187" t="str">
        <f t="shared" si="206"/>
        <v/>
      </c>
      <c r="AD239" s="187" t="str">
        <f t="shared" si="233"/>
        <v/>
      </c>
      <c r="AE239" s="187" t="str">
        <f t="shared" si="203"/>
        <v/>
      </c>
      <c r="AF239" s="187" t="str">
        <f t="shared" si="204"/>
        <v/>
      </c>
      <c r="AG239" s="187" t="str">
        <f t="array" ref="AG239">IFERROR(INDEX($Y$4:$Y$1090, MATCH(AC239&amp;AE239&amp;AF239,$V$4:$V$1090&amp;$W$4:$W$1090&amp;$X$4:$X$1090,0),1),"")</f>
        <v/>
      </c>
      <c r="AH239" s="188" t="str">
        <f t="array" ref="AH239">IFERROR(INDEX($Z$4:$Z$1090, MATCH(AC239&amp;AE239&amp;AF239,$V$4:$V$1090&amp;$W$4:$W$1090&amp;$X$4:$X$1090,0),1),"")</f>
        <v/>
      </c>
      <c r="AJ239" s="186" t="str">
        <f t="shared" si="207"/>
        <v/>
      </c>
      <c r="AK239" s="187" t="str">
        <f t="array" ref="AK239">IFERROR(INDEX($AC$4:$AC$1137,SMALL($AB$4:$AB$1137,AJ239),1),"")</f>
        <v/>
      </c>
      <c r="AL239" s="187" t="str">
        <f t="array" ref="AL239">IFERROR(INDEX($AF$4:$AF$1137,SMALL($AB$4:$AB$1137,AJ239),1),"")</f>
        <v/>
      </c>
      <c r="AM239" s="187" t="str">
        <f t="array" ref="AM239">IFERROR(INDEX($AW$4:$AW$83,MATCH(AL239&amp;INDEX($AG$4:$AG$1137,SMALL($AB$4:$AB$1137,AJ239),1),$AU$4:$AU$83&amp;$AV$4:$AV$83,0),1),"")</f>
        <v/>
      </c>
      <c r="AN239" s="187" t="str">
        <f t="array" ref="AN239">IFERROR(INDEX($AW$4:$AW$83,MATCH(AL239&amp;INDEX($AH$4:$AH$1137,SMALL($AB$4:$AB$1137,AJ239),1),$AU$4:$AU$83&amp;$AV$4:$AV$83,0),1),"")</f>
        <v/>
      </c>
      <c r="AO239" s="187" t="str">
        <f>IF(AND(ISNUMBER(Fixture!H242),ISNUMBER(Fixture!J242)),"YES","")</f>
        <v/>
      </c>
      <c r="AP239" s="187" t="str">
        <f>IF(AO239="YES",IF(Fixture!H242&gt;Fixture!J242,HWin,IF(Fixture!H242=Fixture!J242,IF(Fixture!H242&gt;0,HDrawScore,HDraw),HLose)),"")</f>
        <v/>
      </c>
      <c r="AQ239" s="188" t="str">
        <f>IF(AO239="YES",IF(Fixture!H242&lt;Fixture!J242,AWin,IF(Fixture!H242=Fixture!J242,IF(Fixture!H242&gt;0,ADrawScore,ADraw),ALose)),"")</f>
        <v/>
      </c>
      <c r="AR239" s="187" t="str">
        <f>IF(AO239="YES",IF(Fixture!H242&gt;Fixture!J242,"W",IF(Fixture!H242=Fixture!J242,IF(Fixture!H242&gt;0,"D","D"),"L")),"")</f>
        <v/>
      </c>
      <c r="AS239" s="187" t="str">
        <f>IF(AO239="YES",IF(Fixture!H242&lt;Fixture!J242,"W",IF(Fixture!H242=Fixture!J242,IF(Fixture!H242&gt;0,"D","D"),"L")),"")</f>
        <v/>
      </c>
    </row>
    <row r="240" spans="2:45" x14ac:dyDescent="0.25">
      <c r="B240" s="187" t="str">
        <f t="shared" si="247"/>
        <v/>
      </c>
      <c r="C240" s="184" t="str">
        <f t="shared" si="237"/>
        <v/>
      </c>
      <c r="D240" s="195" t="str">
        <f t="shared" si="238"/>
        <v/>
      </c>
      <c r="E240" s="184" t="str">
        <f t="shared" si="239"/>
        <v/>
      </c>
      <c r="F240" s="195" t="str">
        <f t="shared" si="240"/>
        <v/>
      </c>
      <c r="G240" s="184" t="str">
        <f t="shared" si="241"/>
        <v/>
      </c>
      <c r="H240" s="195" t="str">
        <f t="shared" si="242"/>
        <v/>
      </c>
      <c r="I240" s="184" t="str">
        <f t="shared" si="243"/>
        <v/>
      </c>
      <c r="J240" s="195" t="str">
        <f t="shared" si="244"/>
        <v/>
      </c>
      <c r="K240" s="184" t="str">
        <f t="shared" si="245"/>
        <v/>
      </c>
      <c r="L240" s="195" t="str">
        <f t="shared" si="246"/>
        <v/>
      </c>
      <c r="T240" s="339" t="str">
        <f t="array" ref="T240">IFERROR(SMALL(IF(Fixture!$F$7:$F$1141=chosenGroup,ROW(Fixture!$A$7:$A$1141),FALSE),ROW(A237)),"")</f>
        <v/>
      </c>
      <c r="V240" s="195" t="str">
        <f t="shared" si="251"/>
        <v/>
      </c>
      <c r="W240" s="185" t="str">
        <f t="shared" si="252"/>
        <v/>
      </c>
      <c r="X240" s="185" t="str">
        <f t="shared" si="248"/>
        <v/>
      </c>
      <c r="Y240" s="185" t="str">
        <f t="shared" si="249"/>
        <v/>
      </c>
      <c r="Z240" s="184" t="str">
        <f t="shared" si="250"/>
        <v/>
      </c>
      <c r="AB240" s="186" t="str">
        <f t="shared" si="205"/>
        <v/>
      </c>
      <c r="AC240" s="187" t="str">
        <f t="shared" si="206"/>
        <v/>
      </c>
      <c r="AD240" s="187" t="str">
        <f t="shared" si="233"/>
        <v/>
      </c>
      <c r="AE240" s="187" t="str">
        <f t="shared" si="203"/>
        <v/>
      </c>
      <c r="AF240" s="187" t="str">
        <f t="shared" si="204"/>
        <v/>
      </c>
      <c r="AG240" s="187" t="str">
        <f t="array" ref="AG240">IFERROR(INDEX($Y$4:$Y$1090, MATCH(AC240&amp;AE240&amp;AF240,$V$4:$V$1090&amp;$W$4:$W$1090&amp;$X$4:$X$1090,0),1),"")</f>
        <v/>
      </c>
      <c r="AH240" s="188" t="str">
        <f t="array" ref="AH240">IFERROR(INDEX($Z$4:$Z$1090, MATCH(AC240&amp;AE240&amp;AF240,$V$4:$V$1090&amp;$W$4:$W$1090&amp;$X$4:$X$1090,0),1),"")</f>
        <v/>
      </c>
      <c r="AJ240" s="186" t="str">
        <f t="shared" si="207"/>
        <v/>
      </c>
      <c r="AK240" s="187" t="str">
        <f t="array" ref="AK240">IFERROR(INDEX($AC$4:$AC$1137,SMALL($AB$4:$AB$1137,AJ240),1),"")</f>
        <v/>
      </c>
      <c r="AL240" s="187" t="str">
        <f t="array" ref="AL240">IFERROR(INDEX($AF$4:$AF$1137,SMALL($AB$4:$AB$1137,AJ240),1),"")</f>
        <v/>
      </c>
      <c r="AM240" s="187" t="str">
        <f t="array" ref="AM240">IFERROR(INDEX($AW$4:$AW$83,MATCH(AL240&amp;INDEX($AG$4:$AG$1137,SMALL($AB$4:$AB$1137,AJ240),1),$AU$4:$AU$83&amp;$AV$4:$AV$83,0),1),"")</f>
        <v/>
      </c>
      <c r="AN240" s="187" t="str">
        <f t="array" ref="AN240">IFERROR(INDEX($AW$4:$AW$83,MATCH(AL240&amp;INDEX($AH$4:$AH$1137,SMALL($AB$4:$AB$1137,AJ240),1),$AU$4:$AU$83&amp;$AV$4:$AV$83,0),1),"")</f>
        <v/>
      </c>
      <c r="AO240" s="187" t="str">
        <f>IF(AND(ISNUMBER(Fixture!H243),ISNUMBER(Fixture!J243)),"YES","")</f>
        <v/>
      </c>
      <c r="AP240" s="187" t="str">
        <f>IF(AO240="YES",IF(Fixture!H243&gt;Fixture!J243,HWin,IF(Fixture!H243=Fixture!J243,IF(Fixture!H243&gt;0,HDrawScore,HDraw),HLose)),"")</f>
        <v/>
      </c>
      <c r="AQ240" s="188" t="str">
        <f>IF(AO240="YES",IF(Fixture!H243&lt;Fixture!J243,AWin,IF(Fixture!H243=Fixture!J243,IF(Fixture!H243&gt;0,ADrawScore,ADraw),ALose)),"")</f>
        <v/>
      </c>
      <c r="AR240" s="187" t="str">
        <f>IF(AO240="YES",IF(Fixture!H243&gt;Fixture!J243,"W",IF(Fixture!H243=Fixture!J243,IF(Fixture!H243&gt;0,"D","D"),"L")),"")</f>
        <v/>
      </c>
      <c r="AS240" s="187" t="str">
        <f>IF(AO240="YES",IF(Fixture!H243&lt;Fixture!J243,"W",IF(Fixture!H243=Fixture!J243,IF(Fixture!H243&gt;0,"D","D"),"L")),"")</f>
        <v/>
      </c>
    </row>
    <row r="241" spans="2:45" x14ac:dyDescent="0.25">
      <c r="B241" s="187" t="str">
        <f>IF(ISNUMBER(B232),MAX(B232:B240)+1,"")</f>
        <v/>
      </c>
      <c r="C241" s="184" t="str">
        <f>C223</f>
        <v/>
      </c>
      <c r="D241" s="195" t="str">
        <f t="shared" ref="D241:L241" si="253">D223</f>
        <v/>
      </c>
      <c r="E241" s="184" t="str">
        <f t="shared" si="253"/>
        <v/>
      </c>
      <c r="F241" s="195" t="str">
        <f t="shared" si="253"/>
        <v/>
      </c>
      <c r="G241" s="184" t="str">
        <f t="shared" si="253"/>
        <v/>
      </c>
      <c r="H241" s="195" t="str">
        <f t="shared" si="253"/>
        <v/>
      </c>
      <c r="I241" s="184" t="str">
        <f t="shared" si="253"/>
        <v/>
      </c>
      <c r="J241" s="195" t="str">
        <f t="shared" si="253"/>
        <v/>
      </c>
      <c r="K241" s="184" t="str">
        <f t="shared" si="253"/>
        <v/>
      </c>
      <c r="L241" s="195" t="str">
        <f t="shared" si="253"/>
        <v/>
      </c>
      <c r="T241" s="339" t="str">
        <f t="array" ref="T241">IFERROR(SMALL(IF(Fixture!$F$7:$F$1141=chosenGroup,ROW(Fixture!$A$7:$A$1141),FALSE),ROW(A238)),"")</f>
        <v/>
      </c>
      <c r="V241" s="195" t="str">
        <f t="shared" si="251"/>
        <v/>
      </c>
      <c r="W241" s="185" t="str">
        <f t="shared" si="252"/>
        <v/>
      </c>
      <c r="X241" s="185" t="str">
        <f t="shared" si="248"/>
        <v/>
      </c>
      <c r="Y241" s="185" t="str">
        <f t="shared" si="249"/>
        <v/>
      </c>
      <c r="Z241" s="184" t="str">
        <f t="shared" si="250"/>
        <v/>
      </c>
      <c r="AB241" s="186" t="str">
        <f t="shared" si="205"/>
        <v/>
      </c>
      <c r="AC241" s="187" t="str">
        <f t="shared" si="206"/>
        <v/>
      </c>
      <c r="AD241" s="187" t="str">
        <f t="shared" si="233"/>
        <v/>
      </c>
      <c r="AE241" s="187" t="str">
        <f t="shared" si="203"/>
        <v/>
      </c>
      <c r="AF241" s="187" t="str">
        <f t="shared" si="204"/>
        <v/>
      </c>
      <c r="AG241" s="187" t="str">
        <f t="array" ref="AG241">IFERROR(INDEX($Y$4:$Y$1090, MATCH(AC241&amp;AE241&amp;AF241,$V$4:$V$1090&amp;$W$4:$W$1090&amp;$X$4:$X$1090,0),1),"")</f>
        <v/>
      </c>
      <c r="AH241" s="188" t="str">
        <f t="array" ref="AH241">IFERROR(INDEX($Z$4:$Z$1090, MATCH(AC241&amp;AE241&amp;AF241,$V$4:$V$1090&amp;$W$4:$W$1090&amp;$X$4:$X$1090,0),1),"")</f>
        <v/>
      </c>
      <c r="AJ241" s="186" t="str">
        <f t="shared" si="207"/>
        <v/>
      </c>
      <c r="AK241" s="187" t="str">
        <f t="array" ref="AK241">IFERROR(INDEX($AC$4:$AC$1137,SMALL($AB$4:$AB$1137,AJ241),1),"")</f>
        <v/>
      </c>
      <c r="AL241" s="187" t="str">
        <f t="array" ref="AL241">IFERROR(INDEX($AF$4:$AF$1137,SMALL($AB$4:$AB$1137,AJ241),1),"")</f>
        <v/>
      </c>
      <c r="AM241" s="187" t="str">
        <f t="array" ref="AM241">IFERROR(INDEX($AW$4:$AW$83,MATCH(AL241&amp;INDEX($AG$4:$AG$1137,SMALL($AB$4:$AB$1137,AJ241),1),$AU$4:$AU$83&amp;$AV$4:$AV$83,0),1),"")</f>
        <v/>
      </c>
      <c r="AN241" s="187" t="str">
        <f t="array" ref="AN241">IFERROR(INDEX($AW$4:$AW$83,MATCH(AL241&amp;INDEX($AH$4:$AH$1137,SMALL($AB$4:$AB$1137,AJ241),1),$AU$4:$AU$83&amp;$AV$4:$AV$83,0),1),"")</f>
        <v/>
      </c>
      <c r="AO241" s="187" t="str">
        <f>IF(AND(ISNUMBER(Fixture!H244),ISNUMBER(Fixture!J244)),"YES","")</f>
        <v/>
      </c>
      <c r="AP241" s="187" t="str">
        <f>IF(AO241="YES",IF(Fixture!H244&gt;Fixture!J244,HWin,IF(Fixture!H244=Fixture!J244,IF(Fixture!H244&gt;0,HDrawScore,HDraw),HLose)),"")</f>
        <v/>
      </c>
      <c r="AQ241" s="188" t="str">
        <f>IF(AO241="YES",IF(Fixture!H244&lt;Fixture!J244,AWin,IF(Fixture!H244=Fixture!J244,IF(Fixture!H244&gt;0,ADrawScore,ADraw),ALose)),"")</f>
        <v/>
      </c>
      <c r="AR241" s="187" t="str">
        <f>IF(AO241="YES",IF(Fixture!H244&gt;Fixture!J244,"W",IF(Fixture!H244=Fixture!J244,IF(Fixture!H244&gt;0,"D","D"),"L")),"")</f>
        <v/>
      </c>
      <c r="AS241" s="187" t="str">
        <f>IF(AO241="YES",IF(Fixture!H244&lt;Fixture!J244,"W",IF(Fixture!H244=Fixture!J244,IF(Fixture!H244&gt;0,"D","D"),"L")),"")</f>
        <v/>
      </c>
    </row>
    <row r="242" spans="2:45" x14ac:dyDescent="0.25">
      <c r="B242" s="187" t="str">
        <f t="shared" ref="B242:B249" si="254">IF(ISNUMBER(B233),B241+1,"")</f>
        <v/>
      </c>
      <c r="C242" s="184" t="str">
        <f t="shared" ref="C242:L242" si="255">C224</f>
        <v/>
      </c>
      <c r="D242" s="195" t="str">
        <f t="shared" si="255"/>
        <v/>
      </c>
      <c r="E242" s="184" t="str">
        <f t="shared" si="255"/>
        <v/>
      </c>
      <c r="F242" s="195" t="str">
        <f t="shared" si="255"/>
        <v/>
      </c>
      <c r="G242" s="184" t="str">
        <f t="shared" si="255"/>
        <v/>
      </c>
      <c r="H242" s="195" t="str">
        <f t="shared" si="255"/>
        <v/>
      </c>
      <c r="I242" s="184" t="str">
        <f t="shared" si="255"/>
        <v/>
      </c>
      <c r="J242" s="195" t="str">
        <f t="shared" si="255"/>
        <v/>
      </c>
      <c r="K242" s="184" t="str">
        <f t="shared" si="255"/>
        <v/>
      </c>
      <c r="L242" s="195" t="str">
        <f t="shared" si="255"/>
        <v/>
      </c>
      <c r="T242" s="339" t="str">
        <f t="array" ref="T242">IFERROR(SMALL(IF(Fixture!$F$7:$F$1141=chosenGroup,ROW(Fixture!$A$7:$A$1141),FALSE),ROW(A239)),"")</f>
        <v/>
      </c>
      <c r="V242" s="195" t="str">
        <f t="shared" si="251"/>
        <v/>
      </c>
      <c r="W242" s="185" t="str">
        <f t="shared" si="252"/>
        <v/>
      </c>
      <c r="X242" s="185" t="str">
        <f t="shared" si="248"/>
        <v/>
      </c>
      <c r="Y242" s="185" t="str">
        <f t="shared" si="249"/>
        <v/>
      </c>
      <c r="Z242" s="184" t="str">
        <f t="shared" si="250"/>
        <v/>
      </c>
      <c r="AB242" s="186" t="str">
        <f t="shared" si="205"/>
        <v/>
      </c>
      <c r="AC242" s="187" t="str">
        <f t="shared" si="206"/>
        <v/>
      </c>
      <c r="AD242" s="187" t="str">
        <f t="shared" si="233"/>
        <v/>
      </c>
      <c r="AE242" s="187" t="str">
        <f t="shared" si="203"/>
        <v/>
      </c>
      <c r="AF242" s="187" t="str">
        <f t="shared" si="204"/>
        <v/>
      </c>
      <c r="AG242" s="187" t="str">
        <f t="array" ref="AG242">IFERROR(INDEX($Y$4:$Y$1090, MATCH(AC242&amp;AE242&amp;AF242,$V$4:$V$1090&amp;$W$4:$W$1090&amp;$X$4:$X$1090,0),1),"")</f>
        <v/>
      </c>
      <c r="AH242" s="188" t="str">
        <f t="array" ref="AH242">IFERROR(INDEX($Z$4:$Z$1090, MATCH(AC242&amp;AE242&amp;AF242,$V$4:$V$1090&amp;$W$4:$W$1090&amp;$X$4:$X$1090,0),1),"")</f>
        <v/>
      </c>
      <c r="AJ242" s="186" t="str">
        <f t="shared" si="207"/>
        <v/>
      </c>
      <c r="AK242" s="187" t="str">
        <f t="array" ref="AK242">IFERROR(INDEX($AC$4:$AC$1137,SMALL($AB$4:$AB$1137,AJ242),1),"")</f>
        <v/>
      </c>
      <c r="AL242" s="187" t="str">
        <f t="array" ref="AL242">IFERROR(INDEX($AF$4:$AF$1137,SMALL($AB$4:$AB$1137,AJ242),1),"")</f>
        <v/>
      </c>
      <c r="AM242" s="187" t="str">
        <f t="array" ref="AM242">IFERROR(INDEX($AW$4:$AW$83,MATCH(AL242&amp;INDEX($AG$4:$AG$1137,SMALL($AB$4:$AB$1137,AJ242),1),$AU$4:$AU$83&amp;$AV$4:$AV$83,0),1),"")</f>
        <v/>
      </c>
      <c r="AN242" s="187" t="str">
        <f t="array" ref="AN242">IFERROR(INDEX($AW$4:$AW$83,MATCH(AL242&amp;INDEX($AH$4:$AH$1137,SMALL($AB$4:$AB$1137,AJ242),1),$AU$4:$AU$83&amp;$AV$4:$AV$83,0),1),"")</f>
        <v/>
      </c>
      <c r="AO242" s="187" t="str">
        <f>IF(AND(ISNUMBER(Fixture!H245),ISNUMBER(Fixture!J245)),"YES","")</f>
        <v/>
      </c>
      <c r="AP242" s="187" t="str">
        <f>IF(AO242="YES",IF(Fixture!H245&gt;Fixture!J245,HWin,IF(Fixture!H245=Fixture!J245,IF(Fixture!H245&gt;0,HDrawScore,HDraw),HLose)),"")</f>
        <v/>
      </c>
      <c r="AQ242" s="188" t="str">
        <f>IF(AO242="YES",IF(Fixture!H245&lt;Fixture!J245,AWin,IF(Fixture!H245=Fixture!J245,IF(Fixture!H245&gt;0,ADrawScore,ADraw),ALose)),"")</f>
        <v/>
      </c>
      <c r="AR242" s="187" t="str">
        <f>IF(AO242="YES",IF(Fixture!H245&gt;Fixture!J245,"W",IF(Fixture!H245=Fixture!J245,IF(Fixture!H245&gt;0,"D","D"),"L")),"")</f>
        <v/>
      </c>
      <c r="AS242" s="187" t="str">
        <f>IF(AO242="YES",IF(Fixture!H245&lt;Fixture!J245,"W",IF(Fixture!H245=Fixture!J245,IF(Fixture!H245&gt;0,"D","D"),"L")),"")</f>
        <v/>
      </c>
    </row>
    <row r="243" spans="2:45" x14ac:dyDescent="0.25">
      <c r="B243" s="187" t="str">
        <f t="shared" si="254"/>
        <v/>
      </c>
      <c r="C243" s="184" t="str">
        <f t="shared" ref="C243:L243" si="256">C225</f>
        <v/>
      </c>
      <c r="D243" s="195" t="str">
        <f t="shared" si="256"/>
        <v/>
      </c>
      <c r="E243" s="184" t="str">
        <f t="shared" si="256"/>
        <v/>
      </c>
      <c r="F243" s="195" t="str">
        <f t="shared" si="256"/>
        <v/>
      </c>
      <c r="G243" s="184" t="str">
        <f t="shared" si="256"/>
        <v/>
      </c>
      <c r="H243" s="195" t="str">
        <f t="shared" si="256"/>
        <v/>
      </c>
      <c r="I243" s="184" t="str">
        <f t="shared" si="256"/>
        <v/>
      </c>
      <c r="J243" s="195" t="str">
        <f t="shared" si="256"/>
        <v/>
      </c>
      <c r="K243" s="184" t="str">
        <f t="shared" si="256"/>
        <v/>
      </c>
      <c r="L243" s="195" t="str">
        <f t="shared" si="256"/>
        <v/>
      </c>
      <c r="T243" s="339" t="str">
        <f t="array" ref="T243">IFERROR(SMALL(IF(Fixture!$F$7:$F$1141=chosenGroup,ROW(Fixture!$A$7:$A$1141),FALSE),ROW(A240)),"")</f>
        <v/>
      </c>
      <c r="V243" s="195" t="str">
        <f t="shared" si="251"/>
        <v/>
      </c>
      <c r="W243" s="185" t="str">
        <f t="shared" si="252"/>
        <v/>
      </c>
      <c r="X243" s="185" t="str">
        <f t="shared" si="248"/>
        <v/>
      </c>
      <c r="Y243" s="185" t="str">
        <f t="shared" si="249"/>
        <v/>
      </c>
      <c r="Z243" s="184" t="str">
        <f t="shared" si="250"/>
        <v/>
      </c>
      <c r="AB243" s="186" t="str">
        <f t="shared" si="205"/>
        <v/>
      </c>
      <c r="AC243" s="187" t="str">
        <f t="shared" si="206"/>
        <v/>
      </c>
      <c r="AD243" s="187" t="str">
        <f t="shared" si="233"/>
        <v/>
      </c>
      <c r="AE243" s="187" t="str">
        <f t="shared" si="203"/>
        <v/>
      </c>
      <c r="AF243" s="187" t="str">
        <f t="shared" si="204"/>
        <v/>
      </c>
      <c r="AG243" s="187" t="str">
        <f t="array" ref="AG243">IFERROR(INDEX($Y$4:$Y$1090, MATCH(AC243&amp;AE243&amp;AF243,$V$4:$V$1090&amp;$W$4:$W$1090&amp;$X$4:$X$1090,0),1),"")</f>
        <v/>
      </c>
      <c r="AH243" s="188" t="str">
        <f t="array" ref="AH243">IFERROR(INDEX($Z$4:$Z$1090, MATCH(AC243&amp;AE243&amp;AF243,$V$4:$V$1090&amp;$W$4:$W$1090&amp;$X$4:$X$1090,0),1),"")</f>
        <v/>
      </c>
      <c r="AJ243" s="186" t="str">
        <f t="shared" si="207"/>
        <v/>
      </c>
      <c r="AK243" s="187" t="str">
        <f t="array" ref="AK243">IFERROR(INDEX($AC$4:$AC$1137,SMALL($AB$4:$AB$1137,AJ243),1),"")</f>
        <v/>
      </c>
      <c r="AL243" s="187" t="str">
        <f t="array" ref="AL243">IFERROR(INDEX($AF$4:$AF$1137,SMALL($AB$4:$AB$1137,AJ243),1),"")</f>
        <v/>
      </c>
      <c r="AM243" s="187" t="str">
        <f t="array" ref="AM243">IFERROR(INDEX($AW$4:$AW$83,MATCH(AL243&amp;INDEX($AG$4:$AG$1137,SMALL($AB$4:$AB$1137,AJ243),1),$AU$4:$AU$83&amp;$AV$4:$AV$83,0),1),"")</f>
        <v/>
      </c>
      <c r="AN243" s="187" t="str">
        <f t="array" ref="AN243">IFERROR(INDEX($AW$4:$AW$83,MATCH(AL243&amp;INDEX($AH$4:$AH$1137,SMALL($AB$4:$AB$1137,AJ243),1),$AU$4:$AU$83&amp;$AV$4:$AV$83,0),1),"")</f>
        <v/>
      </c>
      <c r="AO243" s="187" t="str">
        <f>IF(AND(ISNUMBER(Fixture!H246),ISNUMBER(Fixture!J246)),"YES","")</f>
        <v/>
      </c>
      <c r="AP243" s="187" t="str">
        <f>IF(AO243="YES",IF(Fixture!H246&gt;Fixture!J246,HWin,IF(Fixture!H246=Fixture!J246,IF(Fixture!H246&gt;0,HDrawScore,HDraw),HLose)),"")</f>
        <v/>
      </c>
      <c r="AQ243" s="188" t="str">
        <f>IF(AO243="YES",IF(Fixture!H246&lt;Fixture!J246,AWin,IF(Fixture!H246=Fixture!J246,IF(Fixture!H246&gt;0,ADrawScore,ADraw),ALose)),"")</f>
        <v/>
      </c>
      <c r="AR243" s="187" t="str">
        <f>IF(AO243="YES",IF(Fixture!H246&gt;Fixture!J246,"W",IF(Fixture!H246=Fixture!J246,IF(Fixture!H246&gt;0,"D","D"),"L")),"")</f>
        <v/>
      </c>
      <c r="AS243" s="187" t="str">
        <f>IF(AO243="YES",IF(Fixture!H246&lt;Fixture!J246,"W",IF(Fixture!H246=Fixture!J246,IF(Fixture!H246&gt;0,"D","D"),"L")),"")</f>
        <v/>
      </c>
    </row>
    <row r="244" spans="2:45" x14ac:dyDescent="0.25">
      <c r="B244" s="187" t="str">
        <f t="shared" si="254"/>
        <v/>
      </c>
      <c r="C244" s="184" t="str">
        <f t="shared" ref="C244:L244" si="257">C226</f>
        <v/>
      </c>
      <c r="D244" s="195" t="str">
        <f t="shared" si="257"/>
        <v/>
      </c>
      <c r="E244" s="184" t="str">
        <f t="shared" si="257"/>
        <v/>
      </c>
      <c r="F244" s="195" t="str">
        <f t="shared" si="257"/>
        <v/>
      </c>
      <c r="G244" s="184" t="str">
        <f t="shared" si="257"/>
        <v/>
      </c>
      <c r="H244" s="195" t="str">
        <f t="shared" si="257"/>
        <v/>
      </c>
      <c r="I244" s="184" t="str">
        <f t="shared" si="257"/>
        <v/>
      </c>
      <c r="J244" s="195" t="str">
        <f t="shared" si="257"/>
        <v/>
      </c>
      <c r="K244" s="184" t="str">
        <f t="shared" si="257"/>
        <v/>
      </c>
      <c r="L244" s="195" t="str">
        <f t="shared" si="257"/>
        <v/>
      </c>
      <c r="T244" s="339" t="str">
        <f t="array" ref="T244">IFERROR(SMALL(IF(Fixture!$F$7:$F$1141=chosenGroup,ROW(Fixture!$A$7:$A$1141),FALSE),ROW(A241)),"")</f>
        <v/>
      </c>
      <c r="V244" s="195" t="str">
        <f t="shared" si="251"/>
        <v/>
      </c>
      <c r="W244" s="185" t="str">
        <f t="shared" si="252"/>
        <v/>
      </c>
      <c r="X244" s="185" t="str">
        <f t="shared" si="248"/>
        <v/>
      </c>
      <c r="Y244" s="185" t="str">
        <f t="shared" si="249"/>
        <v/>
      </c>
      <c r="Z244" s="184" t="str">
        <f t="shared" si="250"/>
        <v/>
      </c>
      <c r="AB244" s="186" t="str">
        <f t="shared" si="205"/>
        <v/>
      </c>
      <c r="AC244" s="187" t="str">
        <f t="shared" si="206"/>
        <v/>
      </c>
      <c r="AD244" s="187" t="str">
        <f t="shared" si="233"/>
        <v/>
      </c>
      <c r="AE244" s="187" t="str">
        <f t="shared" si="203"/>
        <v/>
      </c>
      <c r="AF244" s="187" t="str">
        <f t="shared" si="204"/>
        <v/>
      </c>
      <c r="AG244" s="187" t="str">
        <f t="array" ref="AG244">IFERROR(INDEX($Y$4:$Y$1090, MATCH(AC244&amp;AE244&amp;AF244,$V$4:$V$1090&amp;$W$4:$W$1090&amp;$X$4:$X$1090,0),1),"")</f>
        <v/>
      </c>
      <c r="AH244" s="188" t="str">
        <f t="array" ref="AH244">IFERROR(INDEX($Z$4:$Z$1090, MATCH(AC244&amp;AE244&amp;AF244,$V$4:$V$1090&amp;$W$4:$W$1090&amp;$X$4:$X$1090,0),1),"")</f>
        <v/>
      </c>
      <c r="AJ244" s="186" t="str">
        <f t="shared" si="207"/>
        <v/>
      </c>
      <c r="AK244" s="187" t="str">
        <f t="array" ref="AK244">IFERROR(INDEX($AC$4:$AC$1137,SMALL($AB$4:$AB$1137,AJ244),1),"")</f>
        <v/>
      </c>
      <c r="AL244" s="187" t="str">
        <f t="array" ref="AL244">IFERROR(INDEX($AF$4:$AF$1137,SMALL($AB$4:$AB$1137,AJ244),1),"")</f>
        <v/>
      </c>
      <c r="AM244" s="187" t="str">
        <f t="array" ref="AM244">IFERROR(INDEX($AW$4:$AW$83,MATCH(AL244&amp;INDEX($AG$4:$AG$1137,SMALL($AB$4:$AB$1137,AJ244),1),$AU$4:$AU$83&amp;$AV$4:$AV$83,0),1),"")</f>
        <v/>
      </c>
      <c r="AN244" s="187" t="str">
        <f t="array" ref="AN244">IFERROR(INDEX($AW$4:$AW$83,MATCH(AL244&amp;INDEX($AH$4:$AH$1137,SMALL($AB$4:$AB$1137,AJ244),1),$AU$4:$AU$83&amp;$AV$4:$AV$83,0),1),"")</f>
        <v/>
      </c>
      <c r="AO244" s="187" t="str">
        <f>IF(AND(ISNUMBER(Fixture!H247),ISNUMBER(Fixture!J247)),"YES","")</f>
        <v/>
      </c>
      <c r="AP244" s="187" t="str">
        <f>IF(AO244="YES",IF(Fixture!H247&gt;Fixture!J247,HWin,IF(Fixture!H247=Fixture!J247,IF(Fixture!H247&gt;0,HDrawScore,HDraw),HLose)),"")</f>
        <v/>
      </c>
      <c r="AQ244" s="188" t="str">
        <f>IF(AO244="YES",IF(Fixture!H247&lt;Fixture!J247,AWin,IF(Fixture!H247=Fixture!J247,IF(Fixture!H247&gt;0,ADrawScore,ADraw),ALose)),"")</f>
        <v/>
      </c>
      <c r="AR244" s="187" t="str">
        <f>IF(AO244="YES",IF(Fixture!H247&gt;Fixture!J247,"W",IF(Fixture!H247=Fixture!J247,IF(Fixture!H247&gt;0,"D","D"),"L")),"")</f>
        <v/>
      </c>
      <c r="AS244" s="187" t="str">
        <f>IF(AO244="YES",IF(Fixture!H247&lt;Fixture!J247,"W",IF(Fixture!H247=Fixture!J247,IF(Fixture!H247&gt;0,"D","D"),"L")),"")</f>
        <v/>
      </c>
    </row>
    <row r="245" spans="2:45" x14ac:dyDescent="0.25">
      <c r="B245" s="187" t="str">
        <f t="shared" si="254"/>
        <v/>
      </c>
      <c r="C245" s="184" t="str">
        <f t="shared" ref="C245:L245" si="258">C227</f>
        <v/>
      </c>
      <c r="D245" s="195" t="str">
        <f t="shared" si="258"/>
        <v/>
      </c>
      <c r="E245" s="184" t="str">
        <f t="shared" si="258"/>
        <v/>
      </c>
      <c r="F245" s="195" t="str">
        <f t="shared" si="258"/>
        <v/>
      </c>
      <c r="G245" s="184" t="str">
        <f t="shared" si="258"/>
        <v/>
      </c>
      <c r="H245" s="195" t="str">
        <f t="shared" si="258"/>
        <v/>
      </c>
      <c r="I245" s="184" t="str">
        <f t="shared" si="258"/>
        <v/>
      </c>
      <c r="J245" s="195" t="str">
        <f t="shared" si="258"/>
        <v/>
      </c>
      <c r="K245" s="184" t="str">
        <f t="shared" si="258"/>
        <v/>
      </c>
      <c r="L245" s="195" t="str">
        <f t="shared" si="258"/>
        <v/>
      </c>
      <c r="T245" s="339" t="str">
        <f t="array" ref="T245">IFERROR(SMALL(IF(Fixture!$F$7:$F$1141=chosenGroup,ROW(Fixture!$A$7:$A$1141),FALSE),ROW(A242)),"")</f>
        <v/>
      </c>
      <c r="V245" s="195" t="str">
        <f t="shared" si="251"/>
        <v/>
      </c>
      <c r="W245" s="185" t="str">
        <f t="shared" si="252"/>
        <v/>
      </c>
      <c r="X245" s="185" t="str">
        <f t="shared" si="248"/>
        <v/>
      </c>
      <c r="Y245" s="185" t="str">
        <f t="shared" si="249"/>
        <v/>
      </c>
      <c r="Z245" s="184" t="str">
        <f t="shared" si="250"/>
        <v/>
      </c>
      <c r="AB245" s="186" t="str">
        <f t="shared" si="205"/>
        <v/>
      </c>
      <c r="AC245" s="187" t="str">
        <f t="shared" si="206"/>
        <v/>
      </c>
      <c r="AD245" s="187" t="str">
        <f t="shared" si="233"/>
        <v/>
      </c>
      <c r="AE245" s="187" t="str">
        <f t="shared" si="203"/>
        <v/>
      </c>
      <c r="AF245" s="187" t="str">
        <f t="shared" si="204"/>
        <v/>
      </c>
      <c r="AG245" s="187" t="str">
        <f t="array" ref="AG245">IFERROR(INDEX($Y$4:$Y$1090, MATCH(AC245&amp;AE245&amp;AF245,$V$4:$V$1090&amp;$W$4:$W$1090&amp;$X$4:$X$1090,0),1),"")</f>
        <v/>
      </c>
      <c r="AH245" s="188" t="str">
        <f t="array" ref="AH245">IFERROR(INDEX($Z$4:$Z$1090, MATCH(AC245&amp;AE245&amp;AF245,$V$4:$V$1090&amp;$W$4:$W$1090&amp;$X$4:$X$1090,0),1),"")</f>
        <v/>
      </c>
      <c r="AJ245" s="186" t="str">
        <f t="shared" si="207"/>
        <v/>
      </c>
      <c r="AK245" s="187" t="str">
        <f t="array" ref="AK245">IFERROR(INDEX($AC$4:$AC$1137,SMALL($AB$4:$AB$1137,AJ245),1),"")</f>
        <v/>
      </c>
      <c r="AL245" s="187" t="str">
        <f t="array" ref="AL245">IFERROR(INDEX($AF$4:$AF$1137,SMALL($AB$4:$AB$1137,AJ245),1),"")</f>
        <v/>
      </c>
      <c r="AM245" s="187" t="str">
        <f t="array" ref="AM245">IFERROR(INDEX($AW$4:$AW$83,MATCH(AL245&amp;INDEX($AG$4:$AG$1137,SMALL($AB$4:$AB$1137,AJ245),1),$AU$4:$AU$83&amp;$AV$4:$AV$83,0),1),"")</f>
        <v/>
      </c>
      <c r="AN245" s="187" t="str">
        <f t="array" ref="AN245">IFERROR(INDEX($AW$4:$AW$83,MATCH(AL245&amp;INDEX($AH$4:$AH$1137,SMALL($AB$4:$AB$1137,AJ245),1),$AU$4:$AU$83&amp;$AV$4:$AV$83,0),1),"")</f>
        <v/>
      </c>
      <c r="AO245" s="187" t="str">
        <f>IF(AND(ISNUMBER(Fixture!H248),ISNUMBER(Fixture!J248)),"YES","")</f>
        <v/>
      </c>
      <c r="AP245" s="187" t="str">
        <f>IF(AO245="YES",IF(Fixture!H248&gt;Fixture!J248,HWin,IF(Fixture!H248=Fixture!J248,IF(Fixture!H248&gt;0,HDrawScore,HDraw),HLose)),"")</f>
        <v/>
      </c>
      <c r="AQ245" s="188" t="str">
        <f>IF(AO245="YES",IF(Fixture!H248&lt;Fixture!J248,AWin,IF(Fixture!H248=Fixture!J248,IF(Fixture!H248&gt;0,ADrawScore,ADraw),ALose)),"")</f>
        <v/>
      </c>
      <c r="AR245" s="187" t="str">
        <f>IF(AO245="YES",IF(Fixture!H248&gt;Fixture!J248,"W",IF(Fixture!H248=Fixture!J248,IF(Fixture!H248&gt;0,"D","D"),"L")),"")</f>
        <v/>
      </c>
      <c r="AS245" s="187" t="str">
        <f>IF(AO245="YES",IF(Fixture!H248&lt;Fixture!J248,"W",IF(Fixture!H248=Fixture!J248,IF(Fixture!H248&gt;0,"D","D"),"L")),"")</f>
        <v/>
      </c>
    </row>
    <row r="246" spans="2:45" x14ac:dyDescent="0.25">
      <c r="B246" s="187" t="str">
        <f t="shared" si="254"/>
        <v/>
      </c>
      <c r="C246" s="184" t="str">
        <f t="shared" ref="C246:L246" si="259">C228</f>
        <v/>
      </c>
      <c r="D246" s="195" t="str">
        <f t="shared" si="259"/>
        <v/>
      </c>
      <c r="E246" s="184" t="str">
        <f t="shared" si="259"/>
        <v/>
      </c>
      <c r="F246" s="195" t="str">
        <f t="shared" si="259"/>
        <v/>
      </c>
      <c r="G246" s="184" t="str">
        <f t="shared" si="259"/>
        <v/>
      </c>
      <c r="H246" s="195" t="str">
        <f t="shared" si="259"/>
        <v/>
      </c>
      <c r="I246" s="184" t="str">
        <f t="shared" si="259"/>
        <v/>
      </c>
      <c r="J246" s="195" t="str">
        <f t="shared" si="259"/>
        <v/>
      </c>
      <c r="K246" s="184" t="str">
        <f t="shared" si="259"/>
        <v/>
      </c>
      <c r="L246" s="195" t="str">
        <f t="shared" si="259"/>
        <v/>
      </c>
      <c r="T246" s="339" t="str">
        <f t="array" ref="T246">IFERROR(SMALL(IF(Fixture!$F$7:$F$1141=chosenGroup,ROW(Fixture!$A$7:$A$1141),FALSE),ROW(A243)),"")</f>
        <v/>
      </c>
      <c r="V246" s="195" t="str">
        <f t="shared" si="251"/>
        <v/>
      </c>
      <c r="W246" s="185" t="str">
        <f t="shared" si="252"/>
        <v/>
      </c>
      <c r="X246" s="185" t="str">
        <f t="shared" si="248"/>
        <v/>
      </c>
      <c r="Y246" s="185" t="str">
        <f t="shared" si="249"/>
        <v/>
      </c>
      <c r="Z246" s="184" t="str">
        <f t="shared" si="250"/>
        <v/>
      </c>
      <c r="AB246" s="186" t="str">
        <f t="shared" si="205"/>
        <v/>
      </c>
      <c r="AC246" s="187" t="str">
        <f t="shared" si="206"/>
        <v/>
      </c>
      <c r="AD246" s="187" t="str">
        <f t="shared" si="233"/>
        <v/>
      </c>
      <c r="AE246" s="187" t="str">
        <f t="shared" si="203"/>
        <v/>
      </c>
      <c r="AF246" s="187" t="str">
        <f t="shared" si="204"/>
        <v/>
      </c>
      <c r="AG246" s="187" t="str">
        <f t="array" ref="AG246">IFERROR(INDEX($Y$4:$Y$1090, MATCH(AC246&amp;AE246&amp;AF246,$V$4:$V$1090&amp;$W$4:$W$1090&amp;$X$4:$X$1090,0),1),"")</f>
        <v/>
      </c>
      <c r="AH246" s="188" t="str">
        <f t="array" ref="AH246">IFERROR(INDEX($Z$4:$Z$1090, MATCH(AC246&amp;AE246&amp;AF246,$V$4:$V$1090&amp;$W$4:$W$1090&amp;$X$4:$X$1090,0),1),"")</f>
        <v/>
      </c>
      <c r="AJ246" s="186" t="str">
        <f t="shared" si="207"/>
        <v/>
      </c>
      <c r="AK246" s="187" t="str">
        <f t="array" ref="AK246">IFERROR(INDEX($AC$4:$AC$1137,SMALL($AB$4:$AB$1137,AJ246),1),"")</f>
        <v/>
      </c>
      <c r="AL246" s="187" t="str">
        <f t="array" ref="AL246">IFERROR(INDEX($AF$4:$AF$1137,SMALL($AB$4:$AB$1137,AJ246),1),"")</f>
        <v/>
      </c>
      <c r="AM246" s="187" t="str">
        <f t="array" ref="AM246">IFERROR(INDEX($AW$4:$AW$83,MATCH(AL246&amp;INDEX($AG$4:$AG$1137,SMALL($AB$4:$AB$1137,AJ246),1),$AU$4:$AU$83&amp;$AV$4:$AV$83,0),1),"")</f>
        <v/>
      </c>
      <c r="AN246" s="187" t="str">
        <f t="array" ref="AN246">IFERROR(INDEX($AW$4:$AW$83,MATCH(AL246&amp;INDEX($AH$4:$AH$1137,SMALL($AB$4:$AB$1137,AJ246),1),$AU$4:$AU$83&amp;$AV$4:$AV$83,0),1),"")</f>
        <v/>
      </c>
      <c r="AO246" s="187" t="str">
        <f>IF(AND(ISNUMBER(Fixture!H249),ISNUMBER(Fixture!J249)),"YES","")</f>
        <v/>
      </c>
      <c r="AP246" s="187" t="str">
        <f>IF(AO246="YES",IF(Fixture!H249&gt;Fixture!J249,HWin,IF(Fixture!H249=Fixture!J249,IF(Fixture!H249&gt;0,HDrawScore,HDraw),HLose)),"")</f>
        <v/>
      </c>
      <c r="AQ246" s="188" t="str">
        <f>IF(AO246="YES",IF(Fixture!H249&lt;Fixture!J249,AWin,IF(Fixture!H249=Fixture!J249,IF(Fixture!H249&gt;0,ADrawScore,ADraw),ALose)),"")</f>
        <v/>
      </c>
      <c r="AR246" s="187" t="str">
        <f>IF(AO246="YES",IF(Fixture!H249&gt;Fixture!J249,"W",IF(Fixture!H249=Fixture!J249,IF(Fixture!H249&gt;0,"D","D"),"L")),"")</f>
        <v/>
      </c>
      <c r="AS246" s="187" t="str">
        <f>IF(AO246="YES",IF(Fixture!H249&lt;Fixture!J249,"W",IF(Fixture!H249=Fixture!J249,IF(Fixture!H249&gt;0,"D","D"),"L")),"")</f>
        <v/>
      </c>
    </row>
    <row r="247" spans="2:45" x14ac:dyDescent="0.25">
      <c r="B247" s="187" t="str">
        <f t="shared" si="254"/>
        <v/>
      </c>
      <c r="C247" s="184" t="str">
        <f t="shared" ref="C247:L247" si="260">C229</f>
        <v/>
      </c>
      <c r="D247" s="195" t="str">
        <f t="shared" si="260"/>
        <v/>
      </c>
      <c r="E247" s="184" t="str">
        <f t="shared" si="260"/>
        <v/>
      </c>
      <c r="F247" s="195" t="str">
        <f t="shared" si="260"/>
        <v/>
      </c>
      <c r="G247" s="184" t="str">
        <f t="shared" si="260"/>
        <v/>
      </c>
      <c r="H247" s="195" t="str">
        <f t="shared" si="260"/>
        <v/>
      </c>
      <c r="I247" s="184" t="str">
        <f t="shared" si="260"/>
        <v/>
      </c>
      <c r="J247" s="195" t="str">
        <f t="shared" si="260"/>
        <v/>
      </c>
      <c r="K247" s="184" t="str">
        <f t="shared" si="260"/>
        <v/>
      </c>
      <c r="L247" s="195" t="str">
        <f t="shared" si="260"/>
        <v/>
      </c>
      <c r="T247" s="339" t="str">
        <f t="array" ref="T247">IFERROR(SMALL(IF(Fixture!$F$7:$F$1141=chosenGroup,ROW(Fixture!$A$7:$A$1141),FALSE),ROW(A244)),"")</f>
        <v/>
      </c>
      <c r="V247" s="195" t="str">
        <f t="shared" si="251"/>
        <v/>
      </c>
      <c r="W247" s="185" t="str">
        <f t="shared" si="252"/>
        <v/>
      </c>
      <c r="X247" s="185" t="str">
        <f t="shared" si="248"/>
        <v/>
      </c>
      <c r="Y247" s="185" t="str">
        <f t="shared" si="249"/>
        <v/>
      </c>
      <c r="Z247" s="184" t="str">
        <f t="shared" si="250"/>
        <v/>
      </c>
      <c r="AB247" s="186" t="str">
        <f t="shared" si="205"/>
        <v/>
      </c>
      <c r="AC247" s="187" t="str">
        <f t="shared" si="206"/>
        <v/>
      </c>
      <c r="AD247" s="187" t="str">
        <f t="shared" si="233"/>
        <v/>
      </c>
      <c r="AE247" s="187" t="str">
        <f t="shared" si="203"/>
        <v/>
      </c>
      <c r="AF247" s="187" t="str">
        <f t="shared" si="204"/>
        <v/>
      </c>
      <c r="AG247" s="187" t="str">
        <f t="array" ref="AG247">IFERROR(INDEX($Y$4:$Y$1090, MATCH(AC247&amp;AE247&amp;AF247,$V$4:$V$1090&amp;$W$4:$W$1090&amp;$X$4:$X$1090,0),1),"")</f>
        <v/>
      </c>
      <c r="AH247" s="188" t="str">
        <f t="array" ref="AH247">IFERROR(INDEX($Z$4:$Z$1090, MATCH(AC247&amp;AE247&amp;AF247,$V$4:$V$1090&amp;$W$4:$W$1090&amp;$X$4:$X$1090,0),1),"")</f>
        <v/>
      </c>
      <c r="AJ247" s="186" t="str">
        <f t="shared" si="207"/>
        <v/>
      </c>
      <c r="AK247" s="187" t="str">
        <f t="array" ref="AK247">IFERROR(INDEX($AC$4:$AC$1137,SMALL($AB$4:$AB$1137,AJ247),1),"")</f>
        <v/>
      </c>
      <c r="AL247" s="187" t="str">
        <f t="array" ref="AL247">IFERROR(INDEX($AF$4:$AF$1137,SMALL($AB$4:$AB$1137,AJ247),1),"")</f>
        <v/>
      </c>
      <c r="AM247" s="187" t="str">
        <f t="array" ref="AM247">IFERROR(INDEX($AW$4:$AW$83,MATCH(AL247&amp;INDEX($AG$4:$AG$1137,SMALL($AB$4:$AB$1137,AJ247),1),$AU$4:$AU$83&amp;$AV$4:$AV$83,0),1),"")</f>
        <v/>
      </c>
      <c r="AN247" s="187" t="str">
        <f t="array" ref="AN247">IFERROR(INDEX($AW$4:$AW$83,MATCH(AL247&amp;INDEX($AH$4:$AH$1137,SMALL($AB$4:$AB$1137,AJ247),1),$AU$4:$AU$83&amp;$AV$4:$AV$83,0),1),"")</f>
        <v/>
      </c>
      <c r="AO247" s="187" t="str">
        <f>IF(AND(ISNUMBER(Fixture!H250),ISNUMBER(Fixture!J250)),"YES","")</f>
        <v/>
      </c>
      <c r="AP247" s="187" t="str">
        <f>IF(AO247="YES",IF(Fixture!H250&gt;Fixture!J250,HWin,IF(Fixture!H250=Fixture!J250,IF(Fixture!H250&gt;0,HDrawScore,HDraw),HLose)),"")</f>
        <v/>
      </c>
      <c r="AQ247" s="188" t="str">
        <f>IF(AO247="YES",IF(Fixture!H250&lt;Fixture!J250,AWin,IF(Fixture!H250=Fixture!J250,IF(Fixture!H250&gt;0,ADrawScore,ADraw),ALose)),"")</f>
        <v/>
      </c>
      <c r="AR247" s="187" t="str">
        <f>IF(AO247="YES",IF(Fixture!H250&gt;Fixture!J250,"W",IF(Fixture!H250=Fixture!J250,IF(Fixture!H250&gt;0,"D","D"),"L")),"")</f>
        <v/>
      </c>
      <c r="AS247" s="187" t="str">
        <f>IF(AO247="YES",IF(Fixture!H250&lt;Fixture!J250,"W",IF(Fixture!H250=Fixture!J250,IF(Fixture!H250&gt;0,"D","D"),"L")),"")</f>
        <v/>
      </c>
    </row>
    <row r="248" spans="2:45" x14ac:dyDescent="0.25">
      <c r="B248" s="187" t="str">
        <f t="shared" si="254"/>
        <v/>
      </c>
      <c r="C248" s="184" t="str">
        <f t="shared" ref="C248:L248" si="261">C230</f>
        <v/>
      </c>
      <c r="D248" s="195" t="str">
        <f t="shared" si="261"/>
        <v/>
      </c>
      <c r="E248" s="184" t="str">
        <f t="shared" si="261"/>
        <v/>
      </c>
      <c r="F248" s="195" t="str">
        <f t="shared" si="261"/>
        <v/>
      </c>
      <c r="G248" s="184" t="str">
        <f t="shared" si="261"/>
        <v/>
      </c>
      <c r="H248" s="195" t="str">
        <f t="shared" si="261"/>
        <v/>
      </c>
      <c r="I248" s="184" t="str">
        <f t="shared" si="261"/>
        <v/>
      </c>
      <c r="J248" s="195" t="str">
        <f t="shared" si="261"/>
        <v/>
      </c>
      <c r="K248" s="184" t="str">
        <f t="shared" si="261"/>
        <v/>
      </c>
      <c r="L248" s="195" t="str">
        <f t="shared" si="261"/>
        <v/>
      </c>
      <c r="T248" s="339" t="str">
        <f t="array" ref="T248">IFERROR(SMALL(IF(Fixture!$F$7:$F$1141=chosenGroup,ROW(Fixture!$A$7:$A$1141),FALSE),ROW(A245)),"")</f>
        <v/>
      </c>
      <c r="V248" s="195" t="str">
        <f t="shared" si="251"/>
        <v/>
      </c>
      <c r="W248" s="185" t="str">
        <f t="shared" si="252"/>
        <v/>
      </c>
      <c r="X248" s="185" t="str">
        <f t="shared" si="248"/>
        <v/>
      </c>
      <c r="Y248" s="185" t="str">
        <f t="shared" si="249"/>
        <v/>
      </c>
      <c r="Z248" s="184" t="str">
        <f t="shared" si="250"/>
        <v/>
      </c>
      <c r="AB248" s="186" t="str">
        <f t="shared" si="205"/>
        <v/>
      </c>
      <c r="AC248" s="187" t="str">
        <f t="shared" si="206"/>
        <v/>
      </c>
      <c r="AD248" s="187" t="str">
        <f t="shared" si="233"/>
        <v/>
      </c>
      <c r="AE248" s="187" t="str">
        <f t="shared" si="203"/>
        <v/>
      </c>
      <c r="AF248" s="187" t="str">
        <f t="shared" si="204"/>
        <v/>
      </c>
      <c r="AG248" s="187" t="str">
        <f t="array" ref="AG248">IFERROR(INDEX($Y$4:$Y$1090, MATCH(AC248&amp;AE248&amp;AF248,$V$4:$V$1090&amp;$W$4:$W$1090&amp;$X$4:$X$1090,0),1),"")</f>
        <v/>
      </c>
      <c r="AH248" s="188" t="str">
        <f t="array" ref="AH248">IFERROR(INDEX($Z$4:$Z$1090, MATCH(AC248&amp;AE248&amp;AF248,$V$4:$V$1090&amp;$W$4:$W$1090&amp;$X$4:$X$1090,0),1),"")</f>
        <v/>
      </c>
      <c r="AJ248" s="186" t="str">
        <f t="shared" si="207"/>
        <v/>
      </c>
      <c r="AK248" s="187" t="str">
        <f t="array" ref="AK248">IFERROR(INDEX($AC$4:$AC$1137,SMALL($AB$4:$AB$1137,AJ248),1),"")</f>
        <v/>
      </c>
      <c r="AL248" s="187" t="str">
        <f t="array" ref="AL248">IFERROR(INDEX($AF$4:$AF$1137,SMALL($AB$4:$AB$1137,AJ248),1),"")</f>
        <v/>
      </c>
      <c r="AM248" s="187" t="str">
        <f t="array" ref="AM248">IFERROR(INDEX($AW$4:$AW$83,MATCH(AL248&amp;INDEX($AG$4:$AG$1137,SMALL($AB$4:$AB$1137,AJ248),1),$AU$4:$AU$83&amp;$AV$4:$AV$83,0),1),"")</f>
        <v/>
      </c>
      <c r="AN248" s="187" t="str">
        <f t="array" ref="AN248">IFERROR(INDEX($AW$4:$AW$83,MATCH(AL248&amp;INDEX($AH$4:$AH$1137,SMALL($AB$4:$AB$1137,AJ248),1),$AU$4:$AU$83&amp;$AV$4:$AV$83,0),1),"")</f>
        <v/>
      </c>
      <c r="AO248" s="187" t="str">
        <f>IF(AND(ISNUMBER(Fixture!H251),ISNUMBER(Fixture!J251)),"YES","")</f>
        <v/>
      </c>
      <c r="AP248" s="187" t="str">
        <f>IF(AO248="YES",IF(Fixture!H251&gt;Fixture!J251,HWin,IF(Fixture!H251=Fixture!J251,IF(Fixture!H251&gt;0,HDrawScore,HDraw),HLose)),"")</f>
        <v/>
      </c>
      <c r="AQ248" s="188" t="str">
        <f>IF(AO248="YES",IF(Fixture!H251&lt;Fixture!J251,AWin,IF(Fixture!H251=Fixture!J251,IF(Fixture!H251&gt;0,ADrawScore,ADraw),ALose)),"")</f>
        <v/>
      </c>
      <c r="AR248" s="187" t="str">
        <f>IF(AO248="YES",IF(Fixture!H251&gt;Fixture!J251,"W",IF(Fixture!H251=Fixture!J251,IF(Fixture!H251&gt;0,"D","D"),"L")),"")</f>
        <v/>
      </c>
      <c r="AS248" s="187" t="str">
        <f>IF(AO248="YES",IF(Fixture!H251&lt;Fixture!J251,"W",IF(Fixture!H251=Fixture!J251,IF(Fixture!H251&gt;0,"D","D"),"L")),"")</f>
        <v/>
      </c>
    </row>
    <row r="249" spans="2:45" x14ac:dyDescent="0.25">
      <c r="B249" s="187" t="str">
        <f t="shared" si="254"/>
        <v/>
      </c>
      <c r="C249" s="184" t="str">
        <f t="shared" ref="C249:L249" si="262">C231</f>
        <v/>
      </c>
      <c r="D249" s="195" t="str">
        <f t="shared" si="262"/>
        <v/>
      </c>
      <c r="E249" s="184" t="str">
        <f t="shared" si="262"/>
        <v/>
      </c>
      <c r="F249" s="195" t="str">
        <f t="shared" si="262"/>
        <v/>
      </c>
      <c r="G249" s="184" t="str">
        <f t="shared" si="262"/>
        <v/>
      </c>
      <c r="H249" s="195" t="str">
        <f t="shared" si="262"/>
        <v/>
      </c>
      <c r="I249" s="184" t="str">
        <f t="shared" si="262"/>
        <v/>
      </c>
      <c r="J249" s="195" t="str">
        <f t="shared" si="262"/>
        <v/>
      </c>
      <c r="K249" s="184" t="str">
        <f t="shared" si="262"/>
        <v/>
      </c>
      <c r="L249" s="195" t="str">
        <f t="shared" si="262"/>
        <v/>
      </c>
      <c r="T249" s="339" t="str">
        <f t="array" ref="T249">IFERROR(SMALL(IF(Fixture!$F$7:$F$1141=chosenGroup,ROW(Fixture!$A$7:$A$1141),FALSE),ROW(A246)),"")</f>
        <v/>
      </c>
      <c r="V249" s="195" t="str">
        <f t="shared" si="251"/>
        <v/>
      </c>
      <c r="W249" s="185" t="str">
        <f t="shared" si="252"/>
        <v/>
      </c>
      <c r="X249" s="185" t="str">
        <f t="shared" si="248"/>
        <v/>
      </c>
      <c r="Y249" s="185" t="str">
        <f t="shared" si="249"/>
        <v/>
      </c>
      <c r="Z249" s="184" t="str">
        <f t="shared" si="250"/>
        <v/>
      </c>
      <c r="AB249" s="186" t="str">
        <f t="shared" si="205"/>
        <v/>
      </c>
      <c r="AC249" s="187" t="str">
        <f t="shared" si="206"/>
        <v/>
      </c>
      <c r="AD249" s="187" t="str">
        <f t="shared" si="233"/>
        <v/>
      </c>
      <c r="AE249" s="187" t="str">
        <f t="shared" si="203"/>
        <v/>
      </c>
      <c r="AF249" s="187" t="str">
        <f t="shared" si="204"/>
        <v/>
      </c>
      <c r="AG249" s="187" t="str">
        <f t="array" ref="AG249">IFERROR(INDEX($Y$4:$Y$1090, MATCH(AC249&amp;AE249&amp;AF249,$V$4:$V$1090&amp;$W$4:$W$1090&amp;$X$4:$X$1090,0),1),"")</f>
        <v/>
      </c>
      <c r="AH249" s="188" t="str">
        <f t="array" ref="AH249">IFERROR(INDEX($Z$4:$Z$1090, MATCH(AC249&amp;AE249&amp;AF249,$V$4:$V$1090&amp;$W$4:$W$1090&amp;$X$4:$X$1090,0),1),"")</f>
        <v/>
      </c>
      <c r="AJ249" s="186" t="str">
        <f t="shared" si="207"/>
        <v/>
      </c>
      <c r="AK249" s="187" t="str">
        <f t="array" ref="AK249">IFERROR(INDEX($AC$4:$AC$1137,SMALL($AB$4:$AB$1137,AJ249),1),"")</f>
        <v/>
      </c>
      <c r="AL249" s="187" t="str">
        <f t="array" ref="AL249">IFERROR(INDEX($AF$4:$AF$1137,SMALL($AB$4:$AB$1137,AJ249),1),"")</f>
        <v/>
      </c>
      <c r="AM249" s="187" t="str">
        <f t="array" ref="AM249">IFERROR(INDEX($AW$4:$AW$83,MATCH(AL249&amp;INDEX($AG$4:$AG$1137,SMALL($AB$4:$AB$1137,AJ249),1),$AU$4:$AU$83&amp;$AV$4:$AV$83,0),1),"")</f>
        <v/>
      </c>
      <c r="AN249" s="187" t="str">
        <f t="array" ref="AN249">IFERROR(INDEX($AW$4:$AW$83,MATCH(AL249&amp;INDEX($AH$4:$AH$1137,SMALL($AB$4:$AB$1137,AJ249),1),$AU$4:$AU$83&amp;$AV$4:$AV$83,0),1),"")</f>
        <v/>
      </c>
      <c r="AO249" s="187" t="str">
        <f>IF(AND(ISNUMBER(Fixture!H252),ISNUMBER(Fixture!J252)),"YES","")</f>
        <v/>
      </c>
      <c r="AP249" s="187" t="str">
        <f>IF(AO249="YES",IF(Fixture!H252&gt;Fixture!J252,HWin,IF(Fixture!H252=Fixture!J252,IF(Fixture!H252&gt;0,HDrawScore,HDraw),HLose)),"")</f>
        <v/>
      </c>
      <c r="AQ249" s="188" t="str">
        <f>IF(AO249="YES",IF(Fixture!H252&lt;Fixture!J252,AWin,IF(Fixture!H252=Fixture!J252,IF(Fixture!H252&gt;0,ADrawScore,ADraw),ALose)),"")</f>
        <v/>
      </c>
      <c r="AR249" s="187" t="str">
        <f>IF(AO249="YES",IF(Fixture!H252&gt;Fixture!J252,"W",IF(Fixture!H252=Fixture!J252,IF(Fixture!H252&gt;0,"D","D"),"L")),"")</f>
        <v/>
      </c>
      <c r="AS249" s="187" t="str">
        <f>IF(AO249="YES",IF(Fixture!H252&lt;Fixture!J252,"W",IF(Fixture!H252=Fixture!J252,IF(Fixture!H252&gt;0,"D","D"),"L")),"")</f>
        <v/>
      </c>
    </row>
    <row r="250" spans="2:45" x14ac:dyDescent="0.25">
      <c r="T250" s="339" t="str">
        <f t="array" ref="T250">IFERROR(SMALL(IF(Fixture!$F$7:$F$1141=chosenGroup,ROW(Fixture!$A$7:$A$1141),FALSE),ROW(A247)),"")</f>
        <v/>
      </c>
      <c r="V250" s="195" t="str">
        <f t="shared" si="251"/>
        <v/>
      </c>
      <c r="W250" s="185" t="str">
        <f t="shared" si="252"/>
        <v/>
      </c>
      <c r="X250" s="185" t="str">
        <f t="shared" si="248"/>
        <v/>
      </c>
      <c r="Y250" s="185" t="str">
        <f t="shared" si="249"/>
        <v/>
      </c>
      <c r="Z250" s="184" t="str">
        <f t="shared" si="250"/>
        <v/>
      </c>
      <c r="AB250" s="186" t="str">
        <f t="shared" si="205"/>
        <v/>
      </c>
      <c r="AC250" s="187" t="str">
        <f t="shared" si="206"/>
        <v/>
      </c>
      <c r="AD250" s="187" t="str">
        <f t="shared" si="233"/>
        <v/>
      </c>
      <c r="AE250" s="187" t="str">
        <f t="shared" si="203"/>
        <v/>
      </c>
      <c r="AF250" s="187" t="str">
        <f t="shared" si="204"/>
        <v/>
      </c>
      <c r="AG250" s="187" t="str">
        <f t="array" ref="AG250">IFERROR(INDEX($Y$4:$Y$1090, MATCH(AC250&amp;AE250&amp;AF250,$V$4:$V$1090&amp;$W$4:$W$1090&amp;$X$4:$X$1090,0),1),"")</f>
        <v/>
      </c>
      <c r="AH250" s="188" t="str">
        <f t="array" ref="AH250">IFERROR(INDEX($Z$4:$Z$1090, MATCH(AC250&amp;AE250&amp;AF250,$V$4:$V$1090&amp;$W$4:$W$1090&amp;$X$4:$X$1090,0),1),"")</f>
        <v/>
      </c>
      <c r="AJ250" s="186" t="str">
        <f t="shared" si="207"/>
        <v/>
      </c>
      <c r="AK250" s="187" t="str">
        <f t="array" ref="AK250">IFERROR(INDEX($AC$4:$AC$1137,SMALL($AB$4:$AB$1137,AJ250),1),"")</f>
        <v/>
      </c>
      <c r="AL250" s="187" t="str">
        <f t="array" ref="AL250">IFERROR(INDEX($AF$4:$AF$1137,SMALL($AB$4:$AB$1137,AJ250),1),"")</f>
        <v/>
      </c>
      <c r="AM250" s="187" t="str">
        <f t="array" ref="AM250">IFERROR(INDEX($AW$4:$AW$83,MATCH(AL250&amp;INDEX($AG$4:$AG$1137,SMALL($AB$4:$AB$1137,AJ250),1),$AU$4:$AU$83&amp;$AV$4:$AV$83,0),1),"")</f>
        <v/>
      </c>
      <c r="AN250" s="187" t="str">
        <f t="array" ref="AN250">IFERROR(INDEX($AW$4:$AW$83,MATCH(AL250&amp;INDEX($AH$4:$AH$1137,SMALL($AB$4:$AB$1137,AJ250),1),$AU$4:$AU$83&amp;$AV$4:$AV$83,0),1),"")</f>
        <v/>
      </c>
      <c r="AO250" s="187" t="str">
        <f>IF(AND(ISNUMBER(Fixture!H253),ISNUMBER(Fixture!J253)),"YES","")</f>
        <v/>
      </c>
      <c r="AP250" s="187" t="str">
        <f>IF(AO250="YES",IF(Fixture!H253&gt;Fixture!J253,HWin,IF(Fixture!H253=Fixture!J253,IF(Fixture!H253&gt;0,HDrawScore,HDraw),HLose)),"")</f>
        <v/>
      </c>
      <c r="AQ250" s="188" t="str">
        <f>IF(AO250="YES",IF(Fixture!H253&lt;Fixture!J253,AWin,IF(Fixture!H253=Fixture!J253,IF(Fixture!H253&gt;0,ADrawScore,ADraw),ALose)),"")</f>
        <v/>
      </c>
      <c r="AR250" s="187" t="str">
        <f>IF(AO250="YES",IF(Fixture!H253&gt;Fixture!J253,"W",IF(Fixture!H253=Fixture!J253,IF(Fixture!H253&gt;0,"D","D"),"L")),"")</f>
        <v/>
      </c>
      <c r="AS250" s="187" t="str">
        <f>IF(AO250="YES",IF(Fixture!H253&lt;Fixture!J253,"W",IF(Fixture!H253=Fixture!J253,IF(Fixture!H253&gt;0,"D","D"),"L")),"")</f>
        <v/>
      </c>
    </row>
    <row r="251" spans="2:45" x14ac:dyDescent="0.25">
      <c r="T251" s="339" t="str">
        <f t="array" ref="T251">IFERROR(SMALL(IF(Fixture!$F$7:$F$1141=chosenGroup,ROW(Fixture!$A$7:$A$1141),FALSE),ROW(A248)),"")</f>
        <v/>
      </c>
      <c r="V251" s="195" t="str">
        <f t="shared" si="251"/>
        <v/>
      </c>
      <c r="W251" s="185" t="str">
        <f t="shared" si="252"/>
        <v/>
      </c>
      <c r="X251" s="185" t="str">
        <f t="shared" si="248"/>
        <v/>
      </c>
      <c r="Y251" s="185" t="str">
        <f t="shared" si="249"/>
        <v/>
      </c>
      <c r="Z251" s="184" t="str">
        <f t="shared" si="250"/>
        <v/>
      </c>
      <c r="AB251" s="186" t="str">
        <f t="shared" si="205"/>
        <v/>
      </c>
      <c r="AC251" s="187" t="str">
        <f t="shared" si="206"/>
        <v/>
      </c>
      <c r="AD251" s="187" t="str">
        <f t="shared" si="233"/>
        <v/>
      </c>
      <c r="AE251" s="187" t="str">
        <f t="shared" si="203"/>
        <v/>
      </c>
      <c r="AF251" s="187" t="str">
        <f t="shared" si="204"/>
        <v/>
      </c>
      <c r="AG251" s="187" t="str">
        <f t="array" ref="AG251">IFERROR(INDEX($Y$4:$Y$1090, MATCH(AC251&amp;AE251&amp;AF251,$V$4:$V$1090&amp;$W$4:$W$1090&amp;$X$4:$X$1090,0),1),"")</f>
        <v/>
      </c>
      <c r="AH251" s="188" t="str">
        <f t="array" ref="AH251">IFERROR(INDEX($Z$4:$Z$1090, MATCH(AC251&amp;AE251&amp;AF251,$V$4:$V$1090&amp;$W$4:$W$1090&amp;$X$4:$X$1090,0),1),"")</f>
        <v/>
      </c>
      <c r="AJ251" s="186" t="str">
        <f t="shared" si="207"/>
        <v/>
      </c>
      <c r="AK251" s="187" t="str">
        <f t="array" ref="AK251">IFERROR(INDEX($AC$4:$AC$1137,SMALL($AB$4:$AB$1137,AJ251),1),"")</f>
        <v/>
      </c>
      <c r="AL251" s="187" t="str">
        <f t="array" ref="AL251">IFERROR(INDEX($AF$4:$AF$1137,SMALL($AB$4:$AB$1137,AJ251),1),"")</f>
        <v/>
      </c>
      <c r="AM251" s="187" t="str">
        <f t="array" ref="AM251">IFERROR(INDEX($AW$4:$AW$83,MATCH(AL251&amp;INDEX($AG$4:$AG$1137,SMALL($AB$4:$AB$1137,AJ251),1),$AU$4:$AU$83&amp;$AV$4:$AV$83,0),1),"")</f>
        <v/>
      </c>
      <c r="AN251" s="187" t="str">
        <f t="array" ref="AN251">IFERROR(INDEX($AW$4:$AW$83,MATCH(AL251&amp;INDEX($AH$4:$AH$1137,SMALL($AB$4:$AB$1137,AJ251),1),$AU$4:$AU$83&amp;$AV$4:$AV$83,0),1),"")</f>
        <v/>
      </c>
      <c r="AO251" s="187" t="str">
        <f>IF(AND(ISNUMBER(Fixture!H254),ISNUMBER(Fixture!J254)),"YES","")</f>
        <v/>
      </c>
      <c r="AP251" s="187" t="str">
        <f>IF(AO251="YES",IF(Fixture!H254&gt;Fixture!J254,HWin,IF(Fixture!H254=Fixture!J254,IF(Fixture!H254&gt;0,HDrawScore,HDraw),HLose)),"")</f>
        <v/>
      </c>
      <c r="AQ251" s="188" t="str">
        <f>IF(AO251="YES",IF(Fixture!H254&lt;Fixture!J254,AWin,IF(Fixture!H254=Fixture!J254,IF(Fixture!H254&gt;0,ADrawScore,ADraw),ALose)),"")</f>
        <v/>
      </c>
      <c r="AR251" s="187" t="str">
        <f>IF(AO251="YES",IF(Fixture!H254&gt;Fixture!J254,"W",IF(Fixture!H254=Fixture!J254,IF(Fixture!H254&gt;0,"D","D"),"L")),"")</f>
        <v/>
      </c>
      <c r="AS251" s="187" t="str">
        <f>IF(AO251="YES",IF(Fixture!H254&lt;Fixture!J254,"W",IF(Fixture!H254=Fixture!J254,IF(Fixture!H254&gt;0,"D","D"),"L")),"")</f>
        <v/>
      </c>
    </row>
    <row r="252" spans="2:45" x14ac:dyDescent="0.25">
      <c r="T252" s="339" t="str">
        <f t="array" ref="T252">IFERROR(SMALL(IF(Fixture!$F$7:$F$1141=chosenGroup,ROW(Fixture!$A$7:$A$1141),FALSE),ROW(A249)),"")</f>
        <v/>
      </c>
      <c r="V252" s="195" t="str">
        <f t="shared" si="251"/>
        <v/>
      </c>
      <c r="W252" s="185" t="str">
        <f t="shared" si="252"/>
        <v/>
      </c>
      <c r="X252" s="185" t="str">
        <f t="shared" si="248"/>
        <v/>
      </c>
      <c r="Y252" s="185" t="str">
        <f t="shared" si="249"/>
        <v/>
      </c>
      <c r="Z252" s="184" t="str">
        <f t="shared" si="250"/>
        <v/>
      </c>
      <c r="AB252" s="186" t="str">
        <f t="shared" si="205"/>
        <v/>
      </c>
      <c r="AC252" s="187" t="str">
        <f t="shared" si="206"/>
        <v/>
      </c>
      <c r="AD252" s="187" t="str">
        <f t="shared" si="233"/>
        <v/>
      </c>
      <c r="AE252" s="187" t="str">
        <f t="shared" si="203"/>
        <v/>
      </c>
      <c r="AF252" s="187" t="str">
        <f t="shared" si="204"/>
        <v/>
      </c>
      <c r="AG252" s="187" t="str">
        <f t="array" ref="AG252">IFERROR(INDEX($Y$4:$Y$1090, MATCH(AC252&amp;AE252&amp;AF252,$V$4:$V$1090&amp;$W$4:$W$1090&amp;$X$4:$X$1090,0),1),"")</f>
        <v/>
      </c>
      <c r="AH252" s="188" t="str">
        <f t="array" ref="AH252">IFERROR(INDEX($Z$4:$Z$1090, MATCH(AC252&amp;AE252&amp;AF252,$V$4:$V$1090&amp;$W$4:$W$1090&amp;$X$4:$X$1090,0),1),"")</f>
        <v/>
      </c>
      <c r="AJ252" s="186" t="str">
        <f t="shared" si="207"/>
        <v/>
      </c>
      <c r="AK252" s="187" t="str">
        <f t="array" ref="AK252">IFERROR(INDEX($AC$4:$AC$1137,SMALL($AB$4:$AB$1137,AJ252),1),"")</f>
        <v/>
      </c>
      <c r="AL252" s="187" t="str">
        <f t="array" ref="AL252">IFERROR(INDEX($AF$4:$AF$1137,SMALL($AB$4:$AB$1137,AJ252),1),"")</f>
        <v/>
      </c>
      <c r="AM252" s="187" t="str">
        <f t="array" ref="AM252">IFERROR(INDEX($AW$4:$AW$83,MATCH(AL252&amp;INDEX($AG$4:$AG$1137,SMALL($AB$4:$AB$1137,AJ252),1),$AU$4:$AU$83&amp;$AV$4:$AV$83,0),1),"")</f>
        <v/>
      </c>
      <c r="AN252" s="187" t="str">
        <f t="array" ref="AN252">IFERROR(INDEX($AW$4:$AW$83,MATCH(AL252&amp;INDEX($AH$4:$AH$1137,SMALL($AB$4:$AB$1137,AJ252),1),$AU$4:$AU$83&amp;$AV$4:$AV$83,0),1),"")</f>
        <v/>
      </c>
      <c r="AO252" s="187" t="str">
        <f>IF(AND(ISNUMBER(Fixture!H255),ISNUMBER(Fixture!J255)),"YES","")</f>
        <v/>
      </c>
      <c r="AP252" s="187" t="str">
        <f>IF(AO252="YES",IF(Fixture!H255&gt;Fixture!J255,HWin,IF(Fixture!H255=Fixture!J255,IF(Fixture!H255&gt;0,HDrawScore,HDraw),HLose)),"")</f>
        <v/>
      </c>
      <c r="AQ252" s="188" t="str">
        <f>IF(AO252="YES",IF(Fixture!H255&lt;Fixture!J255,AWin,IF(Fixture!H255=Fixture!J255,IF(Fixture!H255&gt;0,ADrawScore,ADraw),ALose)),"")</f>
        <v/>
      </c>
      <c r="AR252" s="187" t="str">
        <f>IF(AO252="YES",IF(Fixture!H255&gt;Fixture!J255,"W",IF(Fixture!H255=Fixture!J255,IF(Fixture!H255&gt;0,"D","D"),"L")),"")</f>
        <v/>
      </c>
      <c r="AS252" s="187" t="str">
        <f>IF(AO252="YES",IF(Fixture!H255&lt;Fixture!J255,"W",IF(Fixture!H255=Fixture!J255,IF(Fixture!H255&gt;0,"D","D"),"L")),"")</f>
        <v/>
      </c>
    </row>
    <row r="253" spans="2:45" x14ac:dyDescent="0.25">
      <c r="T253" s="339" t="str">
        <f t="array" ref="T253">IFERROR(SMALL(IF(Fixture!$F$7:$F$1141=chosenGroup,ROW(Fixture!$A$7:$A$1141),FALSE),ROW(A250)),"")</f>
        <v/>
      </c>
      <c r="V253" s="195" t="str">
        <f t="shared" si="251"/>
        <v/>
      </c>
      <c r="W253" s="185" t="str">
        <f t="shared" si="252"/>
        <v/>
      </c>
      <c r="X253" s="185" t="str">
        <f t="shared" si="248"/>
        <v/>
      </c>
      <c r="Y253" s="185" t="str">
        <f t="shared" si="249"/>
        <v/>
      </c>
      <c r="Z253" s="184" t="str">
        <f t="shared" si="250"/>
        <v/>
      </c>
      <c r="AB253" s="186" t="str">
        <f t="shared" si="205"/>
        <v/>
      </c>
      <c r="AC253" s="187" t="str">
        <f t="shared" si="206"/>
        <v/>
      </c>
      <c r="AD253" s="187" t="str">
        <f t="shared" si="233"/>
        <v/>
      </c>
      <c r="AE253" s="187" t="str">
        <f t="shared" si="203"/>
        <v/>
      </c>
      <c r="AF253" s="187" t="str">
        <f t="shared" si="204"/>
        <v/>
      </c>
      <c r="AG253" s="187" t="str">
        <f t="array" ref="AG253">IFERROR(INDEX($Y$4:$Y$1090, MATCH(AC253&amp;AE253&amp;AF253,$V$4:$V$1090&amp;$W$4:$W$1090&amp;$X$4:$X$1090,0),1),"")</f>
        <v/>
      </c>
      <c r="AH253" s="188" t="str">
        <f t="array" ref="AH253">IFERROR(INDEX($Z$4:$Z$1090, MATCH(AC253&amp;AE253&amp;AF253,$V$4:$V$1090&amp;$W$4:$W$1090&amp;$X$4:$X$1090,0),1),"")</f>
        <v/>
      </c>
      <c r="AJ253" s="186" t="str">
        <f t="shared" si="207"/>
        <v/>
      </c>
      <c r="AK253" s="187" t="str">
        <f t="array" ref="AK253">IFERROR(INDEX($AC$4:$AC$1137,SMALL($AB$4:$AB$1137,AJ253),1),"")</f>
        <v/>
      </c>
      <c r="AL253" s="187" t="str">
        <f t="array" ref="AL253">IFERROR(INDEX($AF$4:$AF$1137,SMALL($AB$4:$AB$1137,AJ253),1),"")</f>
        <v/>
      </c>
      <c r="AM253" s="187" t="str">
        <f t="array" ref="AM253">IFERROR(INDEX($AW$4:$AW$83,MATCH(AL253&amp;INDEX($AG$4:$AG$1137,SMALL($AB$4:$AB$1137,AJ253),1),$AU$4:$AU$83&amp;$AV$4:$AV$83,0),1),"")</f>
        <v/>
      </c>
      <c r="AN253" s="187" t="str">
        <f t="array" ref="AN253">IFERROR(INDEX($AW$4:$AW$83,MATCH(AL253&amp;INDEX($AH$4:$AH$1137,SMALL($AB$4:$AB$1137,AJ253),1),$AU$4:$AU$83&amp;$AV$4:$AV$83,0),1),"")</f>
        <v/>
      </c>
      <c r="AO253" s="187" t="str">
        <f>IF(AND(ISNUMBER(Fixture!H256),ISNUMBER(Fixture!J256)),"YES","")</f>
        <v/>
      </c>
      <c r="AP253" s="187" t="str">
        <f>IF(AO253="YES",IF(Fixture!H256&gt;Fixture!J256,HWin,IF(Fixture!H256=Fixture!J256,IF(Fixture!H256&gt;0,HDrawScore,HDraw),HLose)),"")</f>
        <v/>
      </c>
      <c r="AQ253" s="188" t="str">
        <f>IF(AO253="YES",IF(Fixture!H256&lt;Fixture!J256,AWin,IF(Fixture!H256=Fixture!J256,IF(Fixture!H256&gt;0,ADrawScore,ADraw),ALose)),"")</f>
        <v/>
      </c>
      <c r="AR253" s="187" t="str">
        <f>IF(AO253="YES",IF(Fixture!H256&gt;Fixture!J256,"W",IF(Fixture!H256=Fixture!J256,IF(Fixture!H256&gt;0,"D","D"),"L")),"")</f>
        <v/>
      </c>
      <c r="AS253" s="187" t="str">
        <f>IF(AO253="YES",IF(Fixture!H256&lt;Fixture!J256,"W",IF(Fixture!H256=Fixture!J256,IF(Fixture!H256&gt;0,"D","D"),"L")),"")</f>
        <v/>
      </c>
    </row>
    <row r="254" spans="2:45" x14ac:dyDescent="0.25">
      <c r="T254" s="339" t="str">
        <f t="array" ref="T254">IFERROR(SMALL(IF(Fixture!$F$7:$F$1141=chosenGroup,ROW(Fixture!$A$7:$A$1141),FALSE),ROW(A251)),"")</f>
        <v/>
      </c>
      <c r="V254" s="195" t="str">
        <f t="shared" si="251"/>
        <v/>
      </c>
      <c r="W254" s="185" t="str">
        <f t="shared" si="252"/>
        <v/>
      </c>
      <c r="X254" s="185" t="str">
        <f t="shared" si="248"/>
        <v/>
      </c>
      <c r="Y254" s="185" t="str">
        <f t="shared" si="249"/>
        <v/>
      </c>
      <c r="Z254" s="184" t="str">
        <f t="shared" si="250"/>
        <v/>
      </c>
      <c r="AB254" s="186" t="str">
        <f t="shared" si="205"/>
        <v/>
      </c>
      <c r="AC254" s="187" t="str">
        <f t="shared" si="206"/>
        <v/>
      </c>
      <c r="AD254" s="187" t="str">
        <f t="shared" si="233"/>
        <v/>
      </c>
      <c r="AE254" s="187" t="str">
        <f t="shared" si="203"/>
        <v/>
      </c>
      <c r="AF254" s="187" t="str">
        <f t="shared" si="204"/>
        <v/>
      </c>
      <c r="AG254" s="187" t="str">
        <f t="array" ref="AG254">IFERROR(INDEX($Y$4:$Y$1090, MATCH(AC254&amp;AE254&amp;AF254,$V$4:$V$1090&amp;$W$4:$W$1090&amp;$X$4:$X$1090,0),1),"")</f>
        <v/>
      </c>
      <c r="AH254" s="188" t="str">
        <f t="array" ref="AH254">IFERROR(INDEX($Z$4:$Z$1090, MATCH(AC254&amp;AE254&amp;AF254,$V$4:$V$1090&amp;$W$4:$W$1090&amp;$X$4:$X$1090,0),1),"")</f>
        <v/>
      </c>
      <c r="AJ254" s="186" t="str">
        <f t="shared" si="207"/>
        <v/>
      </c>
      <c r="AK254" s="187" t="str">
        <f t="array" ref="AK254">IFERROR(INDEX($AC$4:$AC$1137,SMALL($AB$4:$AB$1137,AJ254),1),"")</f>
        <v/>
      </c>
      <c r="AL254" s="187" t="str">
        <f t="array" ref="AL254">IFERROR(INDEX($AF$4:$AF$1137,SMALL($AB$4:$AB$1137,AJ254),1),"")</f>
        <v/>
      </c>
      <c r="AM254" s="187" t="str">
        <f t="array" ref="AM254">IFERROR(INDEX($AW$4:$AW$83,MATCH(AL254&amp;INDEX($AG$4:$AG$1137,SMALL($AB$4:$AB$1137,AJ254),1),$AU$4:$AU$83&amp;$AV$4:$AV$83,0),1),"")</f>
        <v/>
      </c>
      <c r="AN254" s="187" t="str">
        <f t="array" ref="AN254">IFERROR(INDEX($AW$4:$AW$83,MATCH(AL254&amp;INDEX($AH$4:$AH$1137,SMALL($AB$4:$AB$1137,AJ254),1),$AU$4:$AU$83&amp;$AV$4:$AV$83,0),1),"")</f>
        <v/>
      </c>
      <c r="AO254" s="187" t="str">
        <f>IF(AND(ISNUMBER(Fixture!H257),ISNUMBER(Fixture!J257)),"YES","")</f>
        <v/>
      </c>
      <c r="AP254" s="187" t="str">
        <f>IF(AO254="YES",IF(Fixture!H257&gt;Fixture!J257,HWin,IF(Fixture!H257=Fixture!J257,IF(Fixture!H257&gt;0,HDrawScore,HDraw),HLose)),"")</f>
        <v/>
      </c>
      <c r="AQ254" s="188" t="str">
        <f>IF(AO254="YES",IF(Fixture!H257&lt;Fixture!J257,AWin,IF(Fixture!H257=Fixture!J257,IF(Fixture!H257&gt;0,ADrawScore,ADraw),ALose)),"")</f>
        <v/>
      </c>
      <c r="AR254" s="187" t="str">
        <f>IF(AO254="YES",IF(Fixture!H257&gt;Fixture!J257,"W",IF(Fixture!H257=Fixture!J257,IF(Fixture!H257&gt;0,"D","D"),"L")),"")</f>
        <v/>
      </c>
      <c r="AS254" s="187" t="str">
        <f>IF(AO254="YES",IF(Fixture!H257&lt;Fixture!J257,"W",IF(Fixture!H257=Fixture!J257,IF(Fixture!H257&gt;0,"D","D"),"L")),"")</f>
        <v/>
      </c>
    </row>
    <row r="255" spans="2:45" x14ac:dyDescent="0.25">
      <c r="T255" s="339" t="str">
        <f t="array" ref="T255">IFERROR(SMALL(IF(Fixture!$F$7:$F$1141=chosenGroup,ROW(Fixture!$A$7:$A$1141),FALSE),ROW(A252)),"")</f>
        <v/>
      </c>
      <c r="V255" s="195" t="str">
        <f t="shared" si="251"/>
        <v/>
      </c>
      <c r="W255" s="185" t="str">
        <f t="shared" si="252"/>
        <v/>
      </c>
      <c r="X255" s="185" t="str">
        <f t="shared" si="248"/>
        <v/>
      </c>
      <c r="Y255" s="185" t="str">
        <f t="shared" si="249"/>
        <v/>
      </c>
      <c r="Z255" s="184" t="str">
        <f t="shared" si="250"/>
        <v/>
      </c>
      <c r="AB255" s="186" t="str">
        <f t="shared" si="205"/>
        <v/>
      </c>
      <c r="AC255" s="187" t="str">
        <f t="shared" si="206"/>
        <v/>
      </c>
      <c r="AD255" s="187" t="str">
        <f t="shared" si="233"/>
        <v/>
      </c>
      <c r="AE255" s="187" t="str">
        <f t="shared" si="203"/>
        <v/>
      </c>
      <c r="AF255" s="187" t="str">
        <f t="shared" si="204"/>
        <v/>
      </c>
      <c r="AG255" s="187" t="str">
        <f t="array" ref="AG255">IFERROR(INDEX($Y$4:$Y$1090, MATCH(AC255&amp;AE255&amp;AF255,$V$4:$V$1090&amp;$W$4:$W$1090&amp;$X$4:$X$1090,0),1),"")</f>
        <v/>
      </c>
      <c r="AH255" s="188" t="str">
        <f t="array" ref="AH255">IFERROR(INDEX($Z$4:$Z$1090, MATCH(AC255&amp;AE255&amp;AF255,$V$4:$V$1090&amp;$W$4:$W$1090&amp;$X$4:$X$1090,0),1),"")</f>
        <v/>
      </c>
      <c r="AJ255" s="186" t="str">
        <f t="shared" si="207"/>
        <v/>
      </c>
      <c r="AK255" s="187" t="str">
        <f t="array" ref="AK255">IFERROR(INDEX($AC$4:$AC$1137,SMALL($AB$4:$AB$1137,AJ255),1),"")</f>
        <v/>
      </c>
      <c r="AL255" s="187" t="str">
        <f t="array" ref="AL255">IFERROR(INDEX($AF$4:$AF$1137,SMALL($AB$4:$AB$1137,AJ255),1),"")</f>
        <v/>
      </c>
      <c r="AM255" s="187" t="str">
        <f t="array" ref="AM255">IFERROR(INDEX($AW$4:$AW$83,MATCH(AL255&amp;INDEX($AG$4:$AG$1137,SMALL($AB$4:$AB$1137,AJ255),1),$AU$4:$AU$83&amp;$AV$4:$AV$83,0),1),"")</f>
        <v/>
      </c>
      <c r="AN255" s="187" t="str">
        <f t="array" ref="AN255">IFERROR(INDEX($AW$4:$AW$83,MATCH(AL255&amp;INDEX($AH$4:$AH$1137,SMALL($AB$4:$AB$1137,AJ255),1),$AU$4:$AU$83&amp;$AV$4:$AV$83,0),1),"")</f>
        <v/>
      </c>
      <c r="AO255" s="187" t="str">
        <f>IF(AND(ISNUMBER(Fixture!H258),ISNUMBER(Fixture!J258)),"YES","")</f>
        <v/>
      </c>
      <c r="AP255" s="187" t="str">
        <f>IF(AO255="YES",IF(Fixture!H258&gt;Fixture!J258,HWin,IF(Fixture!H258=Fixture!J258,IF(Fixture!H258&gt;0,HDrawScore,HDraw),HLose)),"")</f>
        <v/>
      </c>
      <c r="AQ255" s="188" t="str">
        <f>IF(AO255="YES",IF(Fixture!H258&lt;Fixture!J258,AWin,IF(Fixture!H258=Fixture!J258,IF(Fixture!H258&gt;0,ADrawScore,ADraw),ALose)),"")</f>
        <v/>
      </c>
      <c r="AR255" s="187" t="str">
        <f>IF(AO255="YES",IF(Fixture!H258&gt;Fixture!J258,"W",IF(Fixture!H258=Fixture!J258,IF(Fixture!H258&gt;0,"D","D"),"L")),"")</f>
        <v/>
      </c>
      <c r="AS255" s="187" t="str">
        <f>IF(AO255="YES",IF(Fixture!H258&lt;Fixture!J258,"W",IF(Fixture!H258=Fixture!J258,IF(Fixture!H258&gt;0,"D","D"),"L")),"")</f>
        <v/>
      </c>
    </row>
    <row r="256" spans="2:45" x14ac:dyDescent="0.25">
      <c r="T256" s="339" t="str">
        <f t="array" ref="T256">IFERROR(SMALL(IF(Fixture!$F$7:$F$1141=chosenGroup,ROW(Fixture!$A$7:$A$1141),FALSE),ROW(A253)),"")</f>
        <v/>
      </c>
      <c r="V256" s="195" t="str">
        <f t="shared" si="251"/>
        <v/>
      </c>
      <c r="W256" s="185" t="str">
        <f t="shared" si="252"/>
        <v/>
      </c>
      <c r="X256" s="185" t="str">
        <f t="shared" si="248"/>
        <v/>
      </c>
      <c r="Y256" s="185" t="str">
        <f t="shared" si="249"/>
        <v/>
      </c>
      <c r="Z256" s="184" t="str">
        <f t="shared" si="250"/>
        <v/>
      </c>
      <c r="AB256" s="186" t="str">
        <f t="shared" si="205"/>
        <v/>
      </c>
      <c r="AC256" s="187" t="str">
        <f t="shared" si="206"/>
        <v/>
      </c>
      <c r="AD256" s="187" t="str">
        <f t="shared" si="233"/>
        <v/>
      </c>
      <c r="AE256" s="187" t="str">
        <f t="shared" si="203"/>
        <v/>
      </c>
      <c r="AF256" s="187" t="str">
        <f t="shared" si="204"/>
        <v/>
      </c>
      <c r="AG256" s="187" t="str">
        <f t="array" ref="AG256">IFERROR(INDEX($Y$4:$Y$1090, MATCH(AC256&amp;AE256&amp;AF256,$V$4:$V$1090&amp;$W$4:$W$1090&amp;$X$4:$X$1090,0),1),"")</f>
        <v/>
      </c>
      <c r="AH256" s="188" t="str">
        <f t="array" ref="AH256">IFERROR(INDEX($Z$4:$Z$1090, MATCH(AC256&amp;AE256&amp;AF256,$V$4:$V$1090&amp;$W$4:$W$1090&amp;$X$4:$X$1090,0),1),"")</f>
        <v/>
      </c>
      <c r="AJ256" s="186" t="str">
        <f t="shared" si="207"/>
        <v/>
      </c>
      <c r="AK256" s="187" t="str">
        <f t="array" ref="AK256">IFERROR(INDEX($AC$4:$AC$1137,SMALL($AB$4:$AB$1137,AJ256),1),"")</f>
        <v/>
      </c>
      <c r="AL256" s="187" t="str">
        <f t="array" ref="AL256">IFERROR(INDEX($AF$4:$AF$1137,SMALL($AB$4:$AB$1137,AJ256),1),"")</f>
        <v/>
      </c>
      <c r="AM256" s="187" t="str">
        <f t="array" ref="AM256">IFERROR(INDEX($AW$4:$AW$83,MATCH(AL256&amp;INDEX($AG$4:$AG$1137,SMALL($AB$4:$AB$1137,AJ256),1),$AU$4:$AU$83&amp;$AV$4:$AV$83,0),1),"")</f>
        <v/>
      </c>
      <c r="AN256" s="187" t="str">
        <f t="array" ref="AN256">IFERROR(INDEX($AW$4:$AW$83,MATCH(AL256&amp;INDEX($AH$4:$AH$1137,SMALL($AB$4:$AB$1137,AJ256),1),$AU$4:$AU$83&amp;$AV$4:$AV$83,0),1),"")</f>
        <v/>
      </c>
      <c r="AO256" s="187" t="str">
        <f>IF(AND(ISNUMBER(Fixture!H259),ISNUMBER(Fixture!J259)),"YES","")</f>
        <v/>
      </c>
      <c r="AP256" s="187" t="str">
        <f>IF(AO256="YES",IF(Fixture!H259&gt;Fixture!J259,HWin,IF(Fixture!H259=Fixture!J259,IF(Fixture!H259&gt;0,HDrawScore,HDraw),HLose)),"")</f>
        <v/>
      </c>
      <c r="AQ256" s="188" t="str">
        <f>IF(AO256="YES",IF(Fixture!H259&lt;Fixture!J259,AWin,IF(Fixture!H259=Fixture!J259,IF(Fixture!H259&gt;0,ADrawScore,ADraw),ALose)),"")</f>
        <v/>
      </c>
      <c r="AR256" s="187" t="str">
        <f>IF(AO256="YES",IF(Fixture!H259&gt;Fixture!J259,"W",IF(Fixture!H259=Fixture!J259,IF(Fixture!H259&gt;0,"D","D"),"L")),"")</f>
        <v/>
      </c>
      <c r="AS256" s="187" t="str">
        <f>IF(AO256="YES",IF(Fixture!H259&lt;Fixture!J259,"W",IF(Fixture!H259=Fixture!J259,IF(Fixture!H259&gt;0,"D","D"),"L")),"")</f>
        <v/>
      </c>
    </row>
    <row r="257" spans="20:45" x14ac:dyDescent="0.25">
      <c r="T257" s="339" t="str">
        <f t="array" ref="T257">IFERROR(SMALL(IF(Fixture!$F$7:$F$1141=chosenGroup,ROW(Fixture!$A$7:$A$1141),FALSE),ROW(A254)),"")</f>
        <v/>
      </c>
      <c r="V257" s="195" t="str">
        <f t="shared" si="251"/>
        <v/>
      </c>
      <c r="W257" s="185" t="str">
        <f t="shared" si="252"/>
        <v/>
      </c>
      <c r="X257" s="185" t="str">
        <f t="shared" si="248"/>
        <v/>
      </c>
      <c r="Y257" s="185" t="str">
        <f t="shared" si="249"/>
        <v/>
      </c>
      <c r="Z257" s="184" t="str">
        <f t="shared" si="250"/>
        <v/>
      </c>
      <c r="AB257" s="186" t="str">
        <f t="shared" si="205"/>
        <v/>
      </c>
      <c r="AC257" s="187" t="str">
        <f t="shared" si="206"/>
        <v/>
      </c>
      <c r="AD257" s="187" t="str">
        <f t="shared" si="233"/>
        <v/>
      </c>
      <c r="AE257" s="187" t="str">
        <f t="shared" si="203"/>
        <v/>
      </c>
      <c r="AF257" s="187" t="str">
        <f t="shared" si="204"/>
        <v/>
      </c>
      <c r="AG257" s="187" t="str">
        <f t="array" ref="AG257">IFERROR(INDEX($Y$4:$Y$1090, MATCH(AC257&amp;AE257&amp;AF257,$V$4:$V$1090&amp;$W$4:$W$1090&amp;$X$4:$X$1090,0),1),"")</f>
        <v/>
      </c>
      <c r="AH257" s="188" t="str">
        <f t="array" ref="AH257">IFERROR(INDEX($Z$4:$Z$1090, MATCH(AC257&amp;AE257&amp;AF257,$V$4:$V$1090&amp;$W$4:$W$1090&amp;$X$4:$X$1090,0),1),"")</f>
        <v/>
      </c>
      <c r="AJ257" s="186" t="str">
        <f t="shared" si="207"/>
        <v/>
      </c>
      <c r="AK257" s="187" t="str">
        <f t="array" ref="AK257">IFERROR(INDEX($AC$4:$AC$1137,SMALL($AB$4:$AB$1137,AJ257),1),"")</f>
        <v/>
      </c>
      <c r="AL257" s="187" t="str">
        <f t="array" ref="AL257">IFERROR(INDEX($AF$4:$AF$1137,SMALL($AB$4:$AB$1137,AJ257),1),"")</f>
        <v/>
      </c>
      <c r="AM257" s="187" t="str">
        <f t="array" ref="AM257">IFERROR(INDEX($AW$4:$AW$83,MATCH(AL257&amp;INDEX($AG$4:$AG$1137,SMALL($AB$4:$AB$1137,AJ257),1),$AU$4:$AU$83&amp;$AV$4:$AV$83,0),1),"")</f>
        <v/>
      </c>
      <c r="AN257" s="187" t="str">
        <f t="array" ref="AN257">IFERROR(INDEX($AW$4:$AW$83,MATCH(AL257&amp;INDEX($AH$4:$AH$1137,SMALL($AB$4:$AB$1137,AJ257),1),$AU$4:$AU$83&amp;$AV$4:$AV$83,0),1),"")</f>
        <v/>
      </c>
      <c r="AO257" s="187" t="str">
        <f>IF(AND(ISNUMBER(Fixture!H260),ISNUMBER(Fixture!J260)),"YES","")</f>
        <v/>
      </c>
      <c r="AP257" s="187" t="str">
        <f>IF(AO257="YES",IF(Fixture!H260&gt;Fixture!J260,HWin,IF(Fixture!H260=Fixture!J260,IF(Fixture!H260&gt;0,HDrawScore,HDraw),HLose)),"")</f>
        <v/>
      </c>
      <c r="AQ257" s="188" t="str">
        <f>IF(AO257="YES",IF(Fixture!H260&lt;Fixture!J260,AWin,IF(Fixture!H260=Fixture!J260,IF(Fixture!H260&gt;0,ADrawScore,ADraw),ALose)),"")</f>
        <v/>
      </c>
      <c r="AR257" s="187" t="str">
        <f>IF(AO257="YES",IF(Fixture!H260&gt;Fixture!J260,"W",IF(Fixture!H260=Fixture!J260,IF(Fixture!H260&gt;0,"D","D"),"L")),"")</f>
        <v/>
      </c>
      <c r="AS257" s="187" t="str">
        <f>IF(AO257="YES",IF(Fixture!H260&lt;Fixture!J260,"W",IF(Fixture!H260=Fixture!J260,IF(Fixture!H260&gt;0,"D","D"),"L")),"")</f>
        <v/>
      </c>
    </row>
    <row r="258" spans="20:45" x14ac:dyDescent="0.25">
      <c r="T258" s="339" t="str">
        <f t="array" ref="T258">IFERROR(SMALL(IF(Fixture!$F$7:$F$1141=chosenGroup,ROW(Fixture!$A$7:$A$1141),FALSE),ROW(A255)),"")</f>
        <v/>
      </c>
      <c r="V258" s="195" t="str">
        <f t="shared" si="251"/>
        <v/>
      </c>
      <c r="W258" s="185" t="str">
        <f t="shared" si="252"/>
        <v/>
      </c>
      <c r="X258" s="185" t="str">
        <f t="shared" si="248"/>
        <v/>
      </c>
      <c r="Y258" s="185" t="str">
        <f t="shared" si="249"/>
        <v/>
      </c>
      <c r="Z258" s="184" t="str">
        <f t="shared" si="250"/>
        <v/>
      </c>
      <c r="AB258" s="186" t="str">
        <f t="shared" si="205"/>
        <v/>
      </c>
      <c r="AC258" s="187" t="str">
        <f t="shared" si="206"/>
        <v/>
      </c>
      <c r="AD258" s="187" t="str">
        <f t="shared" si="233"/>
        <v/>
      </c>
      <c r="AE258" s="187" t="str">
        <f t="shared" si="203"/>
        <v/>
      </c>
      <c r="AF258" s="187" t="str">
        <f t="shared" si="204"/>
        <v/>
      </c>
      <c r="AG258" s="187" t="str">
        <f t="array" ref="AG258">IFERROR(INDEX($Y$4:$Y$1090, MATCH(AC258&amp;AE258&amp;AF258,$V$4:$V$1090&amp;$W$4:$W$1090&amp;$X$4:$X$1090,0),1),"")</f>
        <v/>
      </c>
      <c r="AH258" s="188" t="str">
        <f t="array" ref="AH258">IFERROR(INDEX($Z$4:$Z$1090, MATCH(AC258&amp;AE258&amp;AF258,$V$4:$V$1090&amp;$W$4:$W$1090&amp;$X$4:$X$1090,0),1),"")</f>
        <v/>
      </c>
      <c r="AJ258" s="186" t="str">
        <f t="shared" si="207"/>
        <v/>
      </c>
      <c r="AK258" s="187" t="str">
        <f t="array" ref="AK258">IFERROR(INDEX($AC$4:$AC$1137,SMALL($AB$4:$AB$1137,AJ258),1),"")</f>
        <v/>
      </c>
      <c r="AL258" s="187" t="str">
        <f t="array" ref="AL258">IFERROR(INDEX($AF$4:$AF$1137,SMALL($AB$4:$AB$1137,AJ258),1),"")</f>
        <v/>
      </c>
      <c r="AM258" s="187" t="str">
        <f t="array" ref="AM258">IFERROR(INDEX($AW$4:$AW$83,MATCH(AL258&amp;INDEX($AG$4:$AG$1137,SMALL($AB$4:$AB$1137,AJ258),1),$AU$4:$AU$83&amp;$AV$4:$AV$83,0),1),"")</f>
        <v/>
      </c>
      <c r="AN258" s="187" t="str">
        <f t="array" ref="AN258">IFERROR(INDEX($AW$4:$AW$83,MATCH(AL258&amp;INDEX($AH$4:$AH$1137,SMALL($AB$4:$AB$1137,AJ258),1),$AU$4:$AU$83&amp;$AV$4:$AV$83,0),1),"")</f>
        <v/>
      </c>
      <c r="AO258" s="187" t="str">
        <f>IF(AND(ISNUMBER(Fixture!H261),ISNUMBER(Fixture!J261)),"YES","")</f>
        <v/>
      </c>
      <c r="AP258" s="187" t="str">
        <f>IF(AO258="YES",IF(Fixture!H261&gt;Fixture!J261,HWin,IF(Fixture!H261=Fixture!J261,IF(Fixture!H261&gt;0,HDrawScore,HDraw),HLose)),"")</f>
        <v/>
      </c>
      <c r="AQ258" s="188" t="str">
        <f>IF(AO258="YES",IF(Fixture!H261&lt;Fixture!J261,AWin,IF(Fixture!H261=Fixture!J261,IF(Fixture!H261&gt;0,ADrawScore,ADraw),ALose)),"")</f>
        <v/>
      </c>
      <c r="AR258" s="187" t="str">
        <f>IF(AO258="YES",IF(Fixture!H261&gt;Fixture!J261,"W",IF(Fixture!H261=Fixture!J261,IF(Fixture!H261&gt;0,"D","D"),"L")),"")</f>
        <v/>
      </c>
      <c r="AS258" s="187" t="str">
        <f>IF(AO258="YES",IF(Fixture!H261&lt;Fixture!J261,"W",IF(Fixture!H261=Fixture!J261,IF(Fixture!H261&gt;0,"D","D"),"L")),"")</f>
        <v/>
      </c>
    </row>
    <row r="259" spans="20:45" x14ac:dyDescent="0.25">
      <c r="T259" s="339" t="str">
        <f t="array" ref="T259">IFERROR(SMALL(IF(Fixture!$F$7:$F$1141=chosenGroup,ROW(Fixture!$A$7:$A$1141),FALSE),ROW(A256)),"")</f>
        <v/>
      </c>
      <c r="V259" s="195" t="str">
        <f t="shared" si="251"/>
        <v/>
      </c>
      <c r="W259" s="185" t="str">
        <f t="shared" si="252"/>
        <v/>
      </c>
      <c r="X259" s="185" t="str">
        <f t="shared" si="248"/>
        <v/>
      </c>
      <c r="Y259" s="185" t="str">
        <f t="shared" si="249"/>
        <v/>
      </c>
      <c r="Z259" s="184" t="str">
        <f t="shared" si="250"/>
        <v/>
      </c>
      <c r="AB259" s="186" t="str">
        <f t="shared" si="205"/>
        <v/>
      </c>
      <c r="AC259" s="187" t="str">
        <f t="shared" si="206"/>
        <v/>
      </c>
      <c r="AD259" s="187" t="str">
        <f t="shared" si="233"/>
        <v/>
      </c>
      <c r="AE259" s="187" t="str">
        <f t="shared" si="203"/>
        <v/>
      </c>
      <c r="AF259" s="187" t="str">
        <f t="shared" si="204"/>
        <v/>
      </c>
      <c r="AG259" s="187" t="str">
        <f t="array" ref="AG259">IFERROR(INDEX($Y$4:$Y$1090, MATCH(AC259&amp;AE259&amp;AF259,$V$4:$V$1090&amp;$W$4:$W$1090&amp;$X$4:$X$1090,0),1),"")</f>
        <v/>
      </c>
      <c r="AH259" s="188" t="str">
        <f t="array" ref="AH259">IFERROR(INDEX($Z$4:$Z$1090, MATCH(AC259&amp;AE259&amp;AF259,$V$4:$V$1090&amp;$W$4:$W$1090&amp;$X$4:$X$1090,0),1),"")</f>
        <v/>
      </c>
      <c r="AJ259" s="186" t="str">
        <f t="shared" si="207"/>
        <v/>
      </c>
      <c r="AK259" s="187" t="str">
        <f t="array" ref="AK259">IFERROR(INDEX($AC$4:$AC$1137,SMALL($AB$4:$AB$1137,AJ259),1),"")</f>
        <v/>
      </c>
      <c r="AL259" s="187" t="str">
        <f t="array" ref="AL259">IFERROR(INDEX($AF$4:$AF$1137,SMALL($AB$4:$AB$1137,AJ259),1),"")</f>
        <v/>
      </c>
      <c r="AM259" s="187" t="str">
        <f t="array" ref="AM259">IFERROR(INDEX($AW$4:$AW$83,MATCH(AL259&amp;INDEX($AG$4:$AG$1137,SMALL($AB$4:$AB$1137,AJ259),1),$AU$4:$AU$83&amp;$AV$4:$AV$83,0),1),"")</f>
        <v/>
      </c>
      <c r="AN259" s="187" t="str">
        <f t="array" ref="AN259">IFERROR(INDEX($AW$4:$AW$83,MATCH(AL259&amp;INDEX($AH$4:$AH$1137,SMALL($AB$4:$AB$1137,AJ259),1),$AU$4:$AU$83&amp;$AV$4:$AV$83,0),1),"")</f>
        <v/>
      </c>
      <c r="AO259" s="187" t="str">
        <f>IF(AND(ISNUMBER(Fixture!H262),ISNUMBER(Fixture!J262)),"YES","")</f>
        <v/>
      </c>
      <c r="AP259" s="187" t="str">
        <f>IF(AO259="YES",IF(Fixture!H262&gt;Fixture!J262,HWin,IF(Fixture!H262=Fixture!J262,IF(Fixture!H262&gt;0,HDrawScore,HDraw),HLose)),"")</f>
        <v/>
      </c>
      <c r="AQ259" s="188" t="str">
        <f>IF(AO259="YES",IF(Fixture!H262&lt;Fixture!J262,AWin,IF(Fixture!H262=Fixture!J262,IF(Fixture!H262&gt;0,ADrawScore,ADraw),ALose)),"")</f>
        <v/>
      </c>
      <c r="AR259" s="187" t="str">
        <f>IF(AO259="YES",IF(Fixture!H262&gt;Fixture!J262,"W",IF(Fixture!H262=Fixture!J262,IF(Fixture!H262&gt;0,"D","D"),"L")),"")</f>
        <v/>
      </c>
      <c r="AS259" s="187" t="str">
        <f>IF(AO259="YES",IF(Fixture!H262&lt;Fixture!J262,"W",IF(Fixture!H262=Fixture!J262,IF(Fixture!H262&gt;0,"D","D"),"L")),"")</f>
        <v/>
      </c>
    </row>
    <row r="260" spans="20:45" x14ac:dyDescent="0.25">
      <c r="T260" s="339" t="str">
        <f t="array" ref="T260">IFERROR(SMALL(IF(Fixture!$F$7:$F$1141=chosenGroup,ROW(Fixture!$A$7:$A$1141),FALSE),ROW(A257)),"")</f>
        <v/>
      </c>
      <c r="V260" s="195" t="str">
        <f t="shared" si="251"/>
        <v/>
      </c>
      <c r="W260" s="185" t="str">
        <f t="shared" si="252"/>
        <v/>
      </c>
      <c r="X260" s="185" t="str">
        <f t="shared" si="248"/>
        <v/>
      </c>
      <c r="Y260" s="185" t="str">
        <f t="shared" si="249"/>
        <v/>
      </c>
      <c r="Z260" s="184" t="str">
        <f t="shared" si="250"/>
        <v/>
      </c>
      <c r="AB260" s="186" t="str">
        <f t="shared" si="205"/>
        <v/>
      </c>
      <c r="AC260" s="187" t="str">
        <f t="shared" si="206"/>
        <v/>
      </c>
      <c r="AD260" s="187" t="str">
        <f t="shared" si="233"/>
        <v/>
      </c>
      <c r="AE260" s="187" t="str">
        <f t="shared" ref="AE260:AE323" si="263">IF(AF260&lt;&gt;"",IF(AF259=AF260,AE259+1,1),"")</f>
        <v/>
      </c>
      <c r="AF260" s="187" t="str">
        <f t="shared" ref="AF260:AF323" si="264">IF(AND(AD260&gt;0,AD260&lt;=$O$4),$B$3,IF(AND(AD260&gt;$O$4,AD260&lt;=$O$4+$O$5),$B$34,IF(AND(AD260&gt;$O$4+$O$5,AD260&lt;=$O$4+$O$5+$O$6),$B$65,IF(AND(AD260&gt;$O$4+$O$5+$O$6,AD260&lt;=$O$4+$O$5+$O$6+$O$7),$B$96,
IF(AND(AD260&gt;$O$4+$O$5+$O$6+$O$7,AD260&lt;=$O$4+$O$5+$O$6+$O$7+$O$8),$B$127,
IF(AND(AD260&gt;$O$4+$O$5+$O$6+$O$7+$O$8,AD260&lt;=$O$4+$O$5+$O$6+$O$7+$O$8+$O$9),$B$158,
IF(AND(AD260&gt;$O$4+$O$5+$O$6+$O$7+$O$8+$O$9,AD260&lt;=$O$4+$O$5+$O$6+$O$7+$O$8+$O$9+$O$10),$B$189,
IF(AND(AD260&gt;$O$4+$O$5+$O$6+$O$7+$O$8+$O$9+$O$10,AD260&lt;=$O$4+$O$5+$O$6+$O$7+$O$8+$O$9+$O$10+$O$11),$B$220,"")
)))))))</f>
        <v/>
      </c>
      <c r="AG260" s="187" t="str">
        <f t="array" ref="AG260">IFERROR(INDEX($Y$4:$Y$1090, MATCH(AC260&amp;AE260&amp;AF260,$V$4:$V$1090&amp;$W$4:$W$1090&amp;$X$4:$X$1090,0),1),"")</f>
        <v/>
      </c>
      <c r="AH260" s="188" t="str">
        <f t="array" ref="AH260">IFERROR(INDEX($Z$4:$Z$1090, MATCH(AC260&amp;AE260&amp;AF260,$V$4:$V$1090&amp;$W$4:$W$1090&amp;$X$4:$X$1090,0),1),"")</f>
        <v/>
      </c>
      <c r="AJ260" s="186" t="str">
        <f t="shared" si="207"/>
        <v/>
      </c>
      <c r="AK260" s="187" t="str">
        <f t="array" ref="AK260">IFERROR(INDEX($AC$4:$AC$1137,SMALL($AB$4:$AB$1137,AJ260),1),"")</f>
        <v/>
      </c>
      <c r="AL260" s="187" t="str">
        <f t="array" ref="AL260">IFERROR(INDEX($AF$4:$AF$1137,SMALL($AB$4:$AB$1137,AJ260),1),"")</f>
        <v/>
      </c>
      <c r="AM260" s="187" t="str">
        <f t="array" ref="AM260">IFERROR(INDEX($AW$4:$AW$83,MATCH(AL260&amp;INDEX($AG$4:$AG$1137,SMALL($AB$4:$AB$1137,AJ260),1),$AU$4:$AU$83&amp;$AV$4:$AV$83,0),1),"")</f>
        <v/>
      </c>
      <c r="AN260" s="187" t="str">
        <f t="array" ref="AN260">IFERROR(INDEX($AW$4:$AW$83,MATCH(AL260&amp;INDEX($AH$4:$AH$1137,SMALL($AB$4:$AB$1137,AJ260),1),$AU$4:$AU$83&amp;$AV$4:$AV$83,0),1),"")</f>
        <v/>
      </c>
      <c r="AO260" s="187" t="str">
        <f>IF(AND(ISNUMBER(Fixture!H263),ISNUMBER(Fixture!J263)),"YES","")</f>
        <v/>
      </c>
      <c r="AP260" s="187" t="str">
        <f>IF(AO260="YES",IF(Fixture!H263&gt;Fixture!J263,HWin,IF(Fixture!H263=Fixture!J263,IF(Fixture!H263&gt;0,HDrawScore,HDraw),HLose)),"")</f>
        <v/>
      </c>
      <c r="AQ260" s="188" t="str">
        <f>IF(AO260="YES",IF(Fixture!H263&lt;Fixture!J263,AWin,IF(Fixture!H263=Fixture!J263,IF(Fixture!H263&gt;0,ADrawScore,ADraw),ALose)),"")</f>
        <v/>
      </c>
      <c r="AR260" s="187" t="str">
        <f>IF(AO260="YES",IF(Fixture!H263&gt;Fixture!J263,"W",IF(Fixture!H263=Fixture!J263,IF(Fixture!H263&gt;0,"D","D"),"L")),"")</f>
        <v/>
      </c>
      <c r="AS260" s="187" t="str">
        <f>IF(AO260="YES",IF(Fixture!H263&lt;Fixture!J263,"W",IF(Fixture!H263=Fixture!J263,IF(Fixture!H263&gt;0,"D","D"),"L")),"")</f>
        <v/>
      </c>
    </row>
    <row r="261" spans="20:45" x14ac:dyDescent="0.25">
      <c r="T261" s="339" t="str">
        <f t="array" ref="T261">IFERROR(SMALL(IF(Fixture!$F$7:$F$1141=chosenGroup,ROW(Fixture!$A$7:$A$1141),FALSE),ROW(A258)),"")</f>
        <v/>
      </c>
      <c r="V261" s="195" t="str">
        <f t="shared" si="251"/>
        <v/>
      </c>
      <c r="W261" s="185" t="str">
        <f t="shared" si="252"/>
        <v/>
      </c>
      <c r="X261" s="185" t="str">
        <f t="shared" si="248"/>
        <v/>
      </c>
      <c r="Y261" s="185" t="str">
        <f t="shared" si="249"/>
        <v/>
      </c>
      <c r="Z261" s="184" t="str">
        <f t="shared" si="250"/>
        <v/>
      </c>
      <c r="AB261" s="186" t="str">
        <f t="shared" ref="AB261:AB324" si="265">IF(OR(ISNUMBER(AC261+AG261),AND( ISNUMBER(AC261),ISNUMBER(AE261)=FALSE)),ROW(AB261)-ROW($AB$3),"")</f>
        <v/>
      </c>
      <c r="AC261" s="187" t="str">
        <f t="shared" ref="AC261:AC324" si="266">IFERROR(IF(AD260+1&lt;=AD$2,AC260,IF(AC260+1&lt;=AF$2,AC260+1,"")),"")</f>
        <v/>
      </c>
      <c r="AD261" s="187" t="str">
        <f t="shared" si="233"/>
        <v/>
      </c>
      <c r="AE261" s="187" t="str">
        <f t="shared" si="263"/>
        <v/>
      </c>
      <c r="AF261" s="187" t="str">
        <f t="shared" si="264"/>
        <v/>
      </c>
      <c r="AG261" s="187" t="str">
        <f t="array" ref="AG261">IFERROR(INDEX($Y$4:$Y$1090, MATCH(AC261&amp;AE261&amp;AF261,$V$4:$V$1090&amp;$W$4:$W$1090&amp;$X$4:$X$1090,0),1),"")</f>
        <v/>
      </c>
      <c r="AH261" s="188" t="str">
        <f t="array" ref="AH261">IFERROR(INDEX($Z$4:$Z$1090, MATCH(AC261&amp;AE261&amp;AF261,$V$4:$V$1090&amp;$W$4:$W$1090&amp;$X$4:$X$1090,0),1),"")</f>
        <v/>
      </c>
      <c r="AJ261" s="186" t="str">
        <f t="shared" si="207"/>
        <v/>
      </c>
      <c r="AK261" s="187" t="str">
        <f t="array" ref="AK261">IFERROR(INDEX($AC$4:$AC$1137,SMALL($AB$4:$AB$1137,AJ261),1),"")</f>
        <v/>
      </c>
      <c r="AL261" s="187" t="str">
        <f t="array" ref="AL261">IFERROR(INDEX($AF$4:$AF$1137,SMALL($AB$4:$AB$1137,AJ261),1),"")</f>
        <v/>
      </c>
      <c r="AM261" s="187" t="str">
        <f t="array" ref="AM261">IFERROR(INDEX($AW$4:$AW$83,MATCH(AL261&amp;INDEX($AG$4:$AG$1137,SMALL($AB$4:$AB$1137,AJ261),1),$AU$4:$AU$83&amp;$AV$4:$AV$83,0),1),"")</f>
        <v/>
      </c>
      <c r="AN261" s="187" t="str">
        <f t="array" ref="AN261">IFERROR(INDEX($AW$4:$AW$83,MATCH(AL261&amp;INDEX($AH$4:$AH$1137,SMALL($AB$4:$AB$1137,AJ261),1),$AU$4:$AU$83&amp;$AV$4:$AV$83,0),1),"")</f>
        <v/>
      </c>
      <c r="AO261" s="187" t="str">
        <f>IF(AND(ISNUMBER(Fixture!H264),ISNUMBER(Fixture!J264)),"YES","")</f>
        <v/>
      </c>
      <c r="AP261" s="187" t="str">
        <f>IF(AO261="YES",IF(Fixture!H264&gt;Fixture!J264,HWin,IF(Fixture!H264=Fixture!J264,IF(Fixture!H264&gt;0,HDrawScore,HDraw),HLose)),"")</f>
        <v/>
      </c>
      <c r="AQ261" s="188" t="str">
        <f>IF(AO261="YES",IF(Fixture!H264&lt;Fixture!J264,AWin,IF(Fixture!H264=Fixture!J264,IF(Fixture!H264&gt;0,ADrawScore,ADraw),ALose)),"")</f>
        <v/>
      </c>
      <c r="AR261" s="187" t="str">
        <f>IF(AO261="YES",IF(Fixture!H264&gt;Fixture!J264,"W",IF(Fixture!H264=Fixture!J264,IF(Fixture!H264&gt;0,"D","D"),"L")),"")</f>
        <v/>
      </c>
      <c r="AS261" s="187" t="str">
        <f>IF(AO261="YES",IF(Fixture!H264&lt;Fixture!J264,"W",IF(Fixture!H264=Fixture!J264,IF(Fixture!H264&gt;0,"D","D"),"L")),"")</f>
        <v/>
      </c>
    </row>
    <row r="262" spans="20:45" x14ac:dyDescent="0.25">
      <c r="T262" s="339" t="str">
        <f t="array" ref="T262">IFERROR(SMALL(IF(Fixture!$F$7:$F$1141=chosenGroup,ROW(Fixture!$A$7:$A$1141),FALSE),ROW(A259)),"")</f>
        <v/>
      </c>
      <c r="V262" s="195" t="str">
        <f t="shared" si="251"/>
        <v/>
      </c>
      <c r="W262" s="185" t="str">
        <f t="shared" si="252"/>
        <v/>
      </c>
      <c r="X262" s="185" t="str">
        <f t="shared" si="248"/>
        <v/>
      </c>
      <c r="Y262" s="185" t="str">
        <f t="shared" si="249"/>
        <v/>
      </c>
      <c r="Z262" s="184" t="str">
        <f t="shared" si="250"/>
        <v/>
      </c>
      <c r="AB262" s="186" t="str">
        <f t="shared" si="265"/>
        <v/>
      </c>
      <c r="AC262" s="187" t="str">
        <f t="shared" si="266"/>
        <v/>
      </c>
      <c r="AD262" s="187" t="str">
        <f t="shared" si="233"/>
        <v/>
      </c>
      <c r="AE262" s="187" t="str">
        <f t="shared" si="263"/>
        <v/>
      </c>
      <c r="AF262" s="187" t="str">
        <f t="shared" si="264"/>
        <v/>
      </c>
      <c r="AG262" s="187" t="str">
        <f t="array" ref="AG262">IFERROR(INDEX($Y$4:$Y$1090, MATCH(AC262&amp;AE262&amp;AF262,$V$4:$V$1090&amp;$W$4:$W$1090&amp;$X$4:$X$1090,0),1),"")</f>
        <v/>
      </c>
      <c r="AH262" s="188" t="str">
        <f t="array" ref="AH262">IFERROR(INDEX($Z$4:$Z$1090, MATCH(AC262&amp;AE262&amp;AF262,$V$4:$V$1090&amp;$W$4:$W$1090&amp;$X$4:$X$1090,0),1),"")</f>
        <v/>
      </c>
      <c r="AJ262" s="186" t="str">
        <f t="shared" ref="AJ262:AJ325" si="267">IFERROR(IF(AJ261+1&gt;$AH$2,"",AJ261+1),"")</f>
        <v/>
      </c>
      <c r="AK262" s="187" t="str">
        <f t="array" ref="AK262">IFERROR(INDEX($AC$4:$AC$1137,SMALL($AB$4:$AB$1137,AJ262),1),"")</f>
        <v/>
      </c>
      <c r="AL262" s="187" t="str">
        <f t="array" ref="AL262">IFERROR(INDEX($AF$4:$AF$1137,SMALL($AB$4:$AB$1137,AJ262),1),"")</f>
        <v/>
      </c>
      <c r="AM262" s="187" t="str">
        <f t="array" ref="AM262">IFERROR(INDEX($AW$4:$AW$83,MATCH(AL262&amp;INDEX($AG$4:$AG$1137,SMALL($AB$4:$AB$1137,AJ262),1),$AU$4:$AU$83&amp;$AV$4:$AV$83,0),1),"")</f>
        <v/>
      </c>
      <c r="AN262" s="187" t="str">
        <f t="array" ref="AN262">IFERROR(INDEX($AW$4:$AW$83,MATCH(AL262&amp;INDEX($AH$4:$AH$1137,SMALL($AB$4:$AB$1137,AJ262),1),$AU$4:$AU$83&amp;$AV$4:$AV$83,0),1),"")</f>
        <v/>
      </c>
      <c r="AO262" s="187" t="str">
        <f>IF(AND(ISNUMBER(Fixture!H265),ISNUMBER(Fixture!J265)),"YES","")</f>
        <v/>
      </c>
      <c r="AP262" s="187" t="str">
        <f>IF(AO262="YES",IF(Fixture!H265&gt;Fixture!J265,HWin,IF(Fixture!H265=Fixture!J265,IF(Fixture!H265&gt;0,HDrawScore,HDraw),HLose)),"")</f>
        <v/>
      </c>
      <c r="AQ262" s="188" t="str">
        <f>IF(AO262="YES",IF(Fixture!H265&lt;Fixture!J265,AWin,IF(Fixture!H265=Fixture!J265,IF(Fixture!H265&gt;0,ADrawScore,ADraw),ALose)),"")</f>
        <v/>
      </c>
      <c r="AR262" s="187" t="str">
        <f>IF(AO262="YES",IF(Fixture!H265&gt;Fixture!J265,"W",IF(Fixture!H265=Fixture!J265,IF(Fixture!H265&gt;0,"D","D"),"L")),"")</f>
        <v/>
      </c>
      <c r="AS262" s="187" t="str">
        <f>IF(AO262="YES",IF(Fixture!H265&lt;Fixture!J265,"W",IF(Fixture!H265=Fixture!J265,IF(Fixture!H265&gt;0,"D","D"),"L")),"")</f>
        <v/>
      </c>
    </row>
    <row r="263" spans="20:45" x14ac:dyDescent="0.25">
      <c r="T263" s="339" t="str">
        <f t="array" ref="T263">IFERROR(SMALL(IF(Fixture!$F$7:$F$1141=chosenGroup,ROW(Fixture!$A$7:$A$1141),FALSE),ROW(A260)),"")</f>
        <v/>
      </c>
      <c r="V263" s="195" t="str">
        <f t="shared" si="251"/>
        <v/>
      </c>
      <c r="W263" s="185" t="str">
        <f t="shared" si="252"/>
        <v/>
      </c>
      <c r="X263" s="185" t="str">
        <f t="shared" si="248"/>
        <v/>
      </c>
      <c r="Y263" s="185" t="str">
        <f t="shared" si="249"/>
        <v/>
      </c>
      <c r="Z263" s="184" t="str">
        <f t="shared" si="250"/>
        <v/>
      </c>
      <c r="AB263" s="186" t="str">
        <f t="shared" si="265"/>
        <v/>
      </c>
      <c r="AC263" s="187" t="str">
        <f t="shared" si="266"/>
        <v/>
      </c>
      <c r="AD263" s="187" t="str">
        <f t="shared" si="233"/>
        <v/>
      </c>
      <c r="AE263" s="187" t="str">
        <f t="shared" si="263"/>
        <v/>
      </c>
      <c r="AF263" s="187" t="str">
        <f t="shared" si="264"/>
        <v/>
      </c>
      <c r="AG263" s="187" t="str">
        <f t="array" ref="AG263">IFERROR(INDEX($Y$4:$Y$1090, MATCH(AC263&amp;AE263&amp;AF263,$V$4:$V$1090&amp;$W$4:$W$1090&amp;$X$4:$X$1090,0),1),"")</f>
        <v/>
      </c>
      <c r="AH263" s="188" t="str">
        <f t="array" ref="AH263">IFERROR(INDEX($Z$4:$Z$1090, MATCH(AC263&amp;AE263&amp;AF263,$V$4:$V$1090&amp;$W$4:$W$1090&amp;$X$4:$X$1090,0),1),"")</f>
        <v/>
      </c>
      <c r="AJ263" s="186" t="str">
        <f t="shared" si="267"/>
        <v/>
      </c>
      <c r="AK263" s="187" t="str">
        <f t="array" ref="AK263">IFERROR(INDEX($AC$4:$AC$1137,SMALL($AB$4:$AB$1137,AJ263),1),"")</f>
        <v/>
      </c>
      <c r="AL263" s="187" t="str">
        <f t="array" ref="AL263">IFERROR(INDEX($AF$4:$AF$1137,SMALL($AB$4:$AB$1137,AJ263),1),"")</f>
        <v/>
      </c>
      <c r="AM263" s="187" t="str">
        <f t="array" ref="AM263">IFERROR(INDEX($AW$4:$AW$83,MATCH(AL263&amp;INDEX($AG$4:$AG$1137,SMALL($AB$4:$AB$1137,AJ263),1),$AU$4:$AU$83&amp;$AV$4:$AV$83,0),1),"")</f>
        <v/>
      </c>
      <c r="AN263" s="187" t="str">
        <f t="array" ref="AN263">IFERROR(INDEX($AW$4:$AW$83,MATCH(AL263&amp;INDEX($AH$4:$AH$1137,SMALL($AB$4:$AB$1137,AJ263),1),$AU$4:$AU$83&amp;$AV$4:$AV$83,0),1),"")</f>
        <v/>
      </c>
      <c r="AO263" s="187" t="str">
        <f>IF(AND(ISNUMBER(Fixture!H266),ISNUMBER(Fixture!J266)),"YES","")</f>
        <v/>
      </c>
      <c r="AP263" s="187" t="str">
        <f>IF(AO263="YES",IF(Fixture!H266&gt;Fixture!J266,HWin,IF(Fixture!H266=Fixture!J266,IF(Fixture!H266&gt;0,HDrawScore,HDraw),HLose)),"")</f>
        <v/>
      </c>
      <c r="AQ263" s="188" t="str">
        <f>IF(AO263="YES",IF(Fixture!H266&lt;Fixture!J266,AWin,IF(Fixture!H266=Fixture!J266,IF(Fixture!H266&gt;0,ADrawScore,ADraw),ALose)),"")</f>
        <v/>
      </c>
      <c r="AR263" s="187" t="str">
        <f>IF(AO263="YES",IF(Fixture!H266&gt;Fixture!J266,"W",IF(Fixture!H266=Fixture!J266,IF(Fixture!H266&gt;0,"D","D"),"L")),"")</f>
        <v/>
      </c>
      <c r="AS263" s="187" t="str">
        <f>IF(AO263="YES",IF(Fixture!H266&lt;Fixture!J266,"W",IF(Fixture!H266=Fixture!J266,IF(Fixture!H266&gt;0,"D","D"),"L")),"")</f>
        <v/>
      </c>
    </row>
    <row r="264" spans="20:45" x14ac:dyDescent="0.25">
      <c r="T264" s="339" t="str">
        <f t="array" ref="T264">IFERROR(SMALL(IF(Fixture!$F$7:$F$1141=chosenGroup,ROW(Fixture!$A$7:$A$1141),FALSE),ROW(A261)),"")</f>
        <v/>
      </c>
      <c r="V264" s="195" t="str">
        <f t="shared" si="251"/>
        <v/>
      </c>
      <c r="W264" s="185" t="str">
        <f t="shared" si="252"/>
        <v/>
      </c>
      <c r="X264" s="185" t="str">
        <f t="shared" si="248"/>
        <v/>
      </c>
      <c r="Y264" s="185" t="str">
        <f t="shared" si="249"/>
        <v/>
      </c>
      <c r="Z264" s="184" t="str">
        <f t="shared" si="250"/>
        <v/>
      </c>
      <c r="AB264" s="186" t="str">
        <f t="shared" si="265"/>
        <v/>
      </c>
      <c r="AC264" s="187" t="str">
        <f t="shared" si="266"/>
        <v/>
      </c>
      <c r="AD264" s="187" t="str">
        <f t="shared" si="233"/>
        <v/>
      </c>
      <c r="AE264" s="187" t="str">
        <f t="shared" si="263"/>
        <v/>
      </c>
      <c r="AF264" s="187" t="str">
        <f t="shared" si="264"/>
        <v/>
      </c>
      <c r="AG264" s="187" t="str">
        <f t="array" ref="AG264">IFERROR(INDEX($Y$4:$Y$1090, MATCH(AC264&amp;AE264&amp;AF264,$V$4:$V$1090&amp;$W$4:$W$1090&amp;$X$4:$X$1090,0),1),"")</f>
        <v/>
      </c>
      <c r="AH264" s="188" t="str">
        <f t="array" ref="AH264">IFERROR(INDEX($Z$4:$Z$1090, MATCH(AC264&amp;AE264&amp;AF264,$V$4:$V$1090&amp;$W$4:$W$1090&amp;$X$4:$X$1090,0),1),"")</f>
        <v/>
      </c>
      <c r="AJ264" s="186" t="str">
        <f t="shared" si="267"/>
        <v/>
      </c>
      <c r="AK264" s="187" t="str">
        <f t="array" ref="AK264">IFERROR(INDEX($AC$4:$AC$1137,SMALL($AB$4:$AB$1137,AJ264),1),"")</f>
        <v/>
      </c>
      <c r="AL264" s="187" t="str">
        <f t="array" ref="AL264">IFERROR(INDEX($AF$4:$AF$1137,SMALL($AB$4:$AB$1137,AJ264),1),"")</f>
        <v/>
      </c>
      <c r="AM264" s="187" t="str">
        <f t="array" ref="AM264">IFERROR(INDEX($AW$4:$AW$83,MATCH(AL264&amp;INDEX($AG$4:$AG$1137,SMALL($AB$4:$AB$1137,AJ264),1),$AU$4:$AU$83&amp;$AV$4:$AV$83,0),1),"")</f>
        <v/>
      </c>
      <c r="AN264" s="187" t="str">
        <f t="array" ref="AN264">IFERROR(INDEX($AW$4:$AW$83,MATCH(AL264&amp;INDEX($AH$4:$AH$1137,SMALL($AB$4:$AB$1137,AJ264),1),$AU$4:$AU$83&amp;$AV$4:$AV$83,0),1),"")</f>
        <v/>
      </c>
      <c r="AO264" s="187" t="str">
        <f>IF(AND(ISNUMBER(Fixture!H267),ISNUMBER(Fixture!J267)),"YES","")</f>
        <v/>
      </c>
      <c r="AP264" s="187" t="str">
        <f>IF(AO264="YES",IF(Fixture!H267&gt;Fixture!J267,HWin,IF(Fixture!H267=Fixture!J267,IF(Fixture!H267&gt;0,HDrawScore,HDraw),HLose)),"")</f>
        <v/>
      </c>
      <c r="AQ264" s="188" t="str">
        <f>IF(AO264="YES",IF(Fixture!H267&lt;Fixture!J267,AWin,IF(Fixture!H267=Fixture!J267,IF(Fixture!H267&gt;0,ADrawScore,ADraw),ALose)),"")</f>
        <v/>
      </c>
      <c r="AR264" s="187" t="str">
        <f>IF(AO264="YES",IF(Fixture!H267&gt;Fixture!J267,"W",IF(Fixture!H267=Fixture!J267,IF(Fixture!H267&gt;0,"D","D"),"L")),"")</f>
        <v/>
      </c>
      <c r="AS264" s="187" t="str">
        <f>IF(AO264="YES",IF(Fixture!H267&lt;Fixture!J267,"W",IF(Fixture!H267=Fixture!J267,IF(Fixture!H267&gt;0,"D","D"),"L")),"")</f>
        <v/>
      </c>
    </row>
    <row r="265" spans="20:45" x14ac:dyDescent="0.25">
      <c r="T265" s="339" t="str">
        <f t="array" ref="T265">IFERROR(SMALL(IF(Fixture!$F$7:$F$1141=chosenGroup,ROW(Fixture!$A$7:$A$1141),FALSE),ROW(A262)),"")</f>
        <v/>
      </c>
      <c r="V265" s="195" t="str">
        <f t="shared" si="251"/>
        <v/>
      </c>
      <c r="W265" s="185" t="str">
        <f t="shared" si="252"/>
        <v/>
      </c>
      <c r="X265" s="185" t="str">
        <f t="shared" si="248"/>
        <v/>
      </c>
      <c r="Y265" s="185" t="str">
        <f t="shared" si="249"/>
        <v/>
      </c>
      <c r="Z265" s="184" t="str">
        <f t="shared" si="250"/>
        <v/>
      </c>
      <c r="AB265" s="186" t="str">
        <f t="shared" si="265"/>
        <v/>
      </c>
      <c r="AC265" s="187" t="str">
        <f t="shared" si="266"/>
        <v/>
      </c>
      <c r="AD265" s="187" t="str">
        <f t="shared" si="233"/>
        <v/>
      </c>
      <c r="AE265" s="187" t="str">
        <f t="shared" si="263"/>
        <v/>
      </c>
      <c r="AF265" s="187" t="str">
        <f t="shared" si="264"/>
        <v/>
      </c>
      <c r="AG265" s="187" t="str">
        <f t="array" ref="AG265">IFERROR(INDEX($Y$4:$Y$1090, MATCH(AC265&amp;AE265&amp;AF265,$V$4:$V$1090&amp;$W$4:$W$1090&amp;$X$4:$X$1090,0),1),"")</f>
        <v/>
      </c>
      <c r="AH265" s="188" t="str">
        <f t="array" ref="AH265">IFERROR(INDEX($Z$4:$Z$1090, MATCH(AC265&amp;AE265&amp;AF265,$V$4:$V$1090&amp;$W$4:$W$1090&amp;$X$4:$X$1090,0),1),"")</f>
        <v/>
      </c>
      <c r="AJ265" s="186" t="str">
        <f t="shared" si="267"/>
        <v/>
      </c>
      <c r="AK265" s="187" t="str">
        <f t="array" ref="AK265">IFERROR(INDEX($AC$4:$AC$1137,SMALL($AB$4:$AB$1137,AJ265),1),"")</f>
        <v/>
      </c>
      <c r="AL265" s="187" t="str">
        <f t="array" ref="AL265">IFERROR(INDEX($AF$4:$AF$1137,SMALL($AB$4:$AB$1137,AJ265),1),"")</f>
        <v/>
      </c>
      <c r="AM265" s="187" t="str">
        <f t="array" ref="AM265">IFERROR(INDEX($AW$4:$AW$83,MATCH(AL265&amp;INDEX($AG$4:$AG$1137,SMALL($AB$4:$AB$1137,AJ265),1),$AU$4:$AU$83&amp;$AV$4:$AV$83,0),1),"")</f>
        <v/>
      </c>
      <c r="AN265" s="187" t="str">
        <f t="array" ref="AN265">IFERROR(INDEX($AW$4:$AW$83,MATCH(AL265&amp;INDEX($AH$4:$AH$1137,SMALL($AB$4:$AB$1137,AJ265),1),$AU$4:$AU$83&amp;$AV$4:$AV$83,0),1),"")</f>
        <v/>
      </c>
      <c r="AO265" s="187" t="str">
        <f>IF(AND(ISNUMBER(Fixture!H268),ISNUMBER(Fixture!J268)),"YES","")</f>
        <v/>
      </c>
      <c r="AP265" s="187" t="str">
        <f>IF(AO265="YES",IF(Fixture!H268&gt;Fixture!J268,HWin,IF(Fixture!H268=Fixture!J268,IF(Fixture!H268&gt;0,HDrawScore,HDraw),HLose)),"")</f>
        <v/>
      </c>
      <c r="AQ265" s="188" t="str">
        <f>IF(AO265="YES",IF(Fixture!H268&lt;Fixture!J268,AWin,IF(Fixture!H268=Fixture!J268,IF(Fixture!H268&gt;0,ADrawScore,ADraw),ALose)),"")</f>
        <v/>
      </c>
      <c r="AR265" s="187" t="str">
        <f>IF(AO265="YES",IF(Fixture!H268&gt;Fixture!J268,"W",IF(Fixture!H268=Fixture!J268,IF(Fixture!H268&gt;0,"D","D"),"L")),"")</f>
        <v/>
      </c>
      <c r="AS265" s="187" t="str">
        <f>IF(AO265="YES",IF(Fixture!H268&lt;Fixture!J268,"W",IF(Fixture!H268=Fixture!J268,IF(Fixture!H268&gt;0,"D","D"),"L")),"")</f>
        <v/>
      </c>
    </row>
    <row r="266" spans="20:45" x14ac:dyDescent="0.25">
      <c r="T266" s="339" t="str">
        <f t="array" ref="T266">IFERROR(SMALL(IF(Fixture!$F$7:$F$1141=chosenGroup,ROW(Fixture!$A$7:$A$1141),FALSE),ROW(A263)),"")</f>
        <v/>
      </c>
      <c r="V266" s="195" t="str">
        <f t="shared" si="251"/>
        <v/>
      </c>
      <c r="W266" s="185" t="str">
        <f t="shared" si="252"/>
        <v/>
      </c>
      <c r="X266" s="185" t="str">
        <f t="shared" si="248"/>
        <v/>
      </c>
      <c r="Y266" s="185" t="str">
        <f t="shared" si="249"/>
        <v/>
      </c>
      <c r="Z266" s="184" t="str">
        <f t="shared" si="250"/>
        <v/>
      </c>
      <c r="AB266" s="186" t="str">
        <f t="shared" si="265"/>
        <v/>
      </c>
      <c r="AC266" s="187" t="str">
        <f t="shared" si="266"/>
        <v/>
      </c>
      <c r="AD266" s="187" t="str">
        <f t="shared" si="233"/>
        <v/>
      </c>
      <c r="AE266" s="187" t="str">
        <f t="shared" si="263"/>
        <v/>
      </c>
      <c r="AF266" s="187" t="str">
        <f t="shared" si="264"/>
        <v/>
      </c>
      <c r="AG266" s="187" t="str">
        <f t="array" ref="AG266">IFERROR(INDEX($Y$4:$Y$1090, MATCH(AC266&amp;AE266&amp;AF266,$V$4:$V$1090&amp;$W$4:$W$1090&amp;$X$4:$X$1090,0),1),"")</f>
        <v/>
      </c>
      <c r="AH266" s="188" t="str">
        <f t="array" ref="AH266">IFERROR(INDEX($Z$4:$Z$1090, MATCH(AC266&amp;AE266&amp;AF266,$V$4:$V$1090&amp;$W$4:$W$1090&amp;$X$4:$X$1090,0),1),"")</f>
        <v/>
      </c>
      <c r="AJ266" s="186" t="str">
        <f t="shared" si="267"/>
        <v/>
      </c>
      <c r="AK266" s="187" t="str">
        <f t="array" ref="AK266">IFERROR(INDEX($AC$4:$AC$1137,SMALL($AB$4:$AB$1137,AJ266),1),"")</f>
        <v/>
      </c>
      <c r="AL266" s="187" t="str">
        <f t="array" ref="AL266">IFERROR(INDEX($AF$4:$AF$1137,SMALL($AB$4:$AB$1137,AJ266),1),"")</f>
        <v/>
      </c>
      <c r="AM266" s="187" t="str">
        <f t="array" ref="AM266">IFERROR(INDEX($AW$4:$AW$83,MATCH(AL266&amp;INDEX($AG$4:$AG$1137,SMALL($AB$4:$AB$1137,AJ266),1),$AU$4:$AU$83&amp;$AV$4:$AV$83,0),1),"")</f>
        <v/>
      </c>
      <c r="AN266" s="187" t="str">
        <f t="array" ref="AN266">IFERROR(INDEX($AW$4:$AW$83,MATCH(AL266&amp;INDEX($AH$4:$AH$1137,SMALL($AB$4:$AB$1137,AJ266),1),$AU$4:$AU$83&amp;$AV$4:$AV$83,0),1),"")</f>
        <v/>
      </c>
      <c r="AO266" s="187" t="str">
        <f>IF(AND(ISNUMBER(Fixture!H269),ISNUMBER(Fixture!J269)),"YES","")</f>
        <v/>
      </c>
      <c r="AP266" s="187" t="str">
        <f>IF(AO266="YES",IF(Fixture!H269&gt;Fixture!J269,HWin,IF(Fixture!H269=Fixture!J269,IF(Fixture!H269&gt;0,HDrawScore,HDraw),HLose)),"")</f>
        <v/>
      </c>
      <c r="AQ266" s="188" t="str">
        <f>IF(AO266="YES",IF(Fixture!H269&lt;Fixture!J269,AWin,IF(Fixture!H269=Fixture!J269,IF(Fixture!H269&gt;0,ADrawScore,ADraw),ALose)),"")</f>
        <v/>
      </c>
      <c r="AR266" s="187" t="str">
        <f>IF(AO266="YES",IF(Fixture!H269&gt;Fixture!J269,"W",IF(Fixture!H269=Fixture!J269,IF(Fixture!H269&gt;0,"D","D"),"L")),"")</f>
        <v/>
      </c>
      <c r="AS266" s="187" t="str">
        <f>IF(AO266="YES",IF(Fixture!H269&lt;Fixture!J269,"W",IF(Fixture!H269=Fixture!J269,IF(Fixture!H269&gt;0,"D","D"),"L")),"")</f>
        <v/>
      </c>
    </row>
    <row r="267" spans="20:45" x14ac:dyDescent="0.25">
      <c r="T267" s="339" t="str">
        <f t="array" ref="T267">IFERROR(SMALL(IF(Fixture!$F$7:$F$1141=chosenGroup,ROW(Fixture!$A$7:$A$1141),FALSE),ROW(A264)),"")</f>
        <v/>
      </c>
      <c r="V267" s="195" t="str">
        <f t="shared" si="251"/>
        <v/>
      </c>
      <c r="W267" s="185" t="str">
        <f t="shared" si="252"/>
        <v/>
      </c>
      <c r="X267" s="185" t="str">
        <f t="shared" si="248"/>
        <v/>
      </c>
      <c r="Y267" s="185" t="str">
        <f t="shared" si="249"/>
        <v/>
      </c>
      <c r="Z267" s="184" t="str">
        <f t="shared" si="250"/>
        <v/>
      </c>
      <c r="AB267" s="186" t="str">
        <f t="shared" si="265"/>
        <v/>
      </c>
      <c r="AC267" s="187" t="str">
        <f t="shared" si="266"/>
        <v/>
      </c>
      <c r="AD267" s="187" t="str">
        <f t="shared" si="233"/>
        <v/>
      </c>
      <c r="AE267" s="187" t="str">
        <f t="shared" si="263"/>
        <v/>
      </c>
      <c r="AF267" s="187" t="str">
        <f t="shared" si="264"/>
        <v/>
      </c>
      <c r="AG267" s="187" t="str">
        <f t="array" ref="AG267">IFERROR(INDEX($Y$4:$Y$1090, MATCH(AC267&amp;AE267&amp;AF267,$V$4:$V$1090&amp;$W$4:$W$1090&amp;$X$4:$X$1090,0),1),"")</f>
        <v/>
      </c>
      <c r="AH267" s="188" t="str">
        <f t="array" ref="AH267">IFERROR(INDEX($Z$4:$Z$1090, MATCH(AC267&amp;AE267&amp;AF267,$V$4:$V$1090&amp;$W$4:$W$1090&amp;$X$4:$X$1090,0),1),"")</f>
        <v/>
      </c>
      <c r="AJ267" s="186" t="str">
        <f t="shared" si="267"/>
        <v/>
      </c>
      <c r="AK267" s="187" t="str">
        <f t="array" ref="AK267">IFERROR(INDEX($AC$4:$AC$1137,SMALL($AB$4:$AB$1137,AJ267),1),"")</f>
        <v/>
      </c>
      <c r="AL267" s="187" t="str">
        <f t="array" ref="AL267">IFERROR(INDEX($AF$4:$AF$1137,SMALL($AB$4:$AB$1137,AJ267),1),"")</f>
        <v/>
      </c>
      <c r="AM267" s="187" t="str">
        <f t="array" ref="AM267">IFERROR(INDEX($AW$4:$AW$83,MATCH(AL267&amp;INDEX($AG$4:$AG$1137,SMALL($AB$4:$AB$1137,AJ267),1),$AU$4:$AU$83&amp;$AV$4:$AV$83,0),1),"")</f>
        <v/>
      </c>
      <c r="AN267" s="187" t="str">
        <f t="array" ref="AN267">IFERROR(INDEX($AW$4:$AW$83,MATCH(AL267&amp;INDEX($AH$4:$AH$1137,SMALL($AB$4:$AB$1137,AJ267),1),$AU$4:$AU$83&amp;$AV$4:$AV$83,0),1),"")</f>
        <v/>
      </c>
      <c r="AO267" s="187" t="str">
        <f>IF(AND(ISNUMBER(Fixture!H270),ISNUMBER(Fixture!J270)),"YES","")</f>
        <v/>
      </c>
      <c r="AP267" s="187" t="str">
        <f>IF(AO267="YES",IF(Fixture!H270&gt;Fixture!J270,HWin,IF(Fixture!H270=Fixture!J270,IF(Fixture!H270&gt;0,HDrawScore,HDraw),HLose)),"")</f>
        <v/>
      </c>
      <c r="AQ267" s="188" t="str">
        <f>IF(AO267="YES",IF(Fixture!H270&lt;Fixture!J270,AWin,IF(Fixture!H270=Fixture!J270,IF(Fixture!H270&gt;0,ADrawScore,ADraw),ALose)),"")</f>
        <v/>
      </c>
      <c r="AR267" s="187" t="str">
        <f>IF(AO267="YES",IF(Fixture!H270&gt;Fixture!J270,"W",IF(Fixture!H270=Fixture!J270,IF(Fixture!H270&gt;0,"D","D"),"L")),"")</f>
        <v/>
      </c>
      <c r="AS267" s="187" t="str">
        <f>IF(AO267="YES",IF(Fixture!H270&lt;Fixture!J270,"W",IF(Fixture!H270=Fixture!J270,IF(Fixture!H270&gt;0,"D","D"),"L")),"")</f>
        <v/>
      </c>
    </row>
    <row r="268" spans="20:45" x14ac:dyDescent="0.25">
      <c r="T268" s="339" t="str">
        <f t="array" ref="T268">IFERROR(SMALL(IF(Fixture!$F$7:$F$1141=chosenGroup,ROW(Fixture!$A$7:$A$1141),FALSE),ROW(A265)),"")</f>
        <v/>
      </c>
      <c r="V268" s="195" t="str">
        <f t="shared" si="251"/>
        <v/>
      </c>
      <c r="W268" s="185" t="str">
        <f t="shared" si="252"/>
        <v/>
      </c>
      <c r="X268" s="185" t="str">
        <f t="shared" ref="X268:X274" si="268">IF(AND(ISNUMBER(V268),Y268&lt;=$Q$5,Z268&lt;=$Q$5),$B$34,"")</f>
        <v/>
      </c>
      <c r="Y268" s="185" t="str">
        <f t="shared" ref="Y268:Y274" si="269">IF(ISNUMBER(V268),INDEX($C$37:$L$63,MATCH(V268,$B$37:$B$63,0),MATCH("G"&amp;W268&amp;"-T1",$C$36:$L$36,0)),"")</f>
        <v/>
      </c>
      <c r="Z268" s="184" t="str">
        <f t="shared" ref="Z268:Z274" si="270">IF(ISNUMBER(V268),INDEX($C$37:$L$63,MATCH(V268,$B$37:$B$63,0),MATCH("G"&amp;W268&amp;"-T2",$C$36:$L$36,0)),"")</f>
        <v/>
      </c>
      <c r="AB268" s="186" t="str">
        <f t="shared" si="265"/>
        <v/>
      </c>
      <c r="AC268" s="187" t="str">
        <f t="shared" si="266"/>
        <v/>
      </c>
      <c r="AD268" s="187" t="str">
        <f t="shared" si="233"/>
        <v/>
      </c>
      <c r="AE268" s="187" t="str">
        <f t="shared" si="263"/>
        <v/>
      </c>
      <c r="AF268" s="187" t="str">
        <f t="shared" si="264"/>
        <v/>
      </c>
      <c r="AG268" s="187" t="str">
        <f t="array" ref="AG268">IFERROR(INDEX($Y$4:$Y$1090, MATCH(AC268&amp;AE268&amp;AF268,$V$4:$V$1090&amp;$W$4:$W$1090&amp;$X$4:$X$1090,0),1),"")</f>
        <v/>
      </c>
      <c r="AH268" s="188" t="str">
        <f t="array" ref="AH268">IFERROR(INDEX($Z$4:$Z$1090, MATCH(AC268&amp;AE268&amp;AF268,$V$4:$V$1090&amp;$W$4:$W$1090&amp;$X$4:$X$1090,0),1),"")</f>
        <v/>
      </c>
      <c r="AJ268" s="186" t="str">
        <f t="shared" si="267"/>
        <v/>
      </c>
      <c r="AK268" s="187" t="str">
        <f t="array" ref="AK268">IFERROR(INDEX($AC$4:$AC$1137,SMALL($AB$4:$AB$1137,AJ268),1),"")</f>
        <v/>
      </c>
      <c r="AL268" s="187" t="str">
        <f t="array" ref="AL268">IFERROR(INDEX($AF$4:$AF$1137,SMALL($AB$4:$AB$1137,AJ268),1),"")</f>
        <v/>
      </c>
      <c r="AM268" s="187" t="str">
        <f t="array" ref="AM268">IFERROR(INDEX($AW$4:$AW$83,MATCH(AL268&amp;INDEX($AG$4:$AG$1137,SMALL($AB$4:$AB$1137,AJ268),1),$AU$4:$AU$83&amp;$AV$4:$AV$83,0),1),"")</f>
        <v/>
      </c>
      <c r="AN268" s="187" t="str">
        <f t="array" ref="AN268">IFERROR(INDEX($AW$4:$AW$83,MATCH(AL268&amp;INDEX($AH$4:$AH$1137,SMALL($AB$4:$AB$1137,AJ268),1),$AU$4:$AU$83&amp;$AV$4:$AV$83,0),1),"")</f>
        <v/>
      </c>
      <c r="AO268" s="187" t="str">
        <f>IF(AND(ISNUMBER(Fixture!H271),ISNUMBER(Fixture!J271)),"YES","")</f>
        <v/>
      </c>
      <c r="AP268" s="187" t="str">
        <f>IF(AO268="YES",IF(Fixture!H271&gt;Fixture!J271,HWin,IF(Fixture!H271=Fixture!J271,IF(Fixture!H271&gt;0,HDrawScore,HDraw),HLose)),"")</f>
        <v/>
      </c>
      <c r="AQ268" s="188" t="str">
        <f>IF(AO268="YES",IF(Fixture!H271&lt;Fixture!J271,AWin,IF(Fixture!H271=Fixture!J271,IF(Fixture!H271&gt;0,ADrawScore,ADraw),ALose)),"")</f>
        <v/>
      </c>
      <c r="AR268" s="187" t="str">
        <f>IF(AO268="YES",IF(Fixture!H271&gt;Fixture!J271,"W",IF(Fixture!H271=Fixture!J271,IF(Fixture!H271&gt;0,"D","D"),"L")),"")</f>
        <v/>
      </c>
      <c r="AS268" s="187" t="str">
        <f>IF(AO268="YES",IF(Fixture!H271&lt;Fixture!J271,"W",IF(Fixture!H271=Fixture!J271,IF(Fixture!H271&gt;0,"D","D"),"L")),"")</f>
        <v/>
      </c>
    </row>
    <row r="269" spans="20:45" x14ac:dyDescent="0.25">
      <c r="T269" s="339" t="str">
        <f t="array" ref="T269">IFERROR(SMALL(IF(Fixture!$F$7:$F$1141=chosenGroup,ROW(Fixture!$A$7:$A$1141),FALSE),ROW(A266)),"")</f>
        <v/>
      </c>
      <c r="V269" s="195" t="str">
        <f t="shared" ref="V269:V274" si="271">IFERROR(IF(W268+1&lt;=O$5,V268,IF(V268+1&lt;=P$5,V268+1,"")),"")</f>
        <v/>
      </c>
      <c r="W269" s="185" t="str">
        <f t="shared" ref="W269:W274" si="272">IF(ISNUMBER(V269),IF(W268+1&lt;=O$5,W268+1,1),"")</f>
        <v/>
      </c>
      <c r="X269" s="185" t="str">
        <f t="shared" si="268"/>
        <v/>
      </c>
      <c r="Y269" s="185" t="str">
        <f t="shared" si="269"/>
        <v/>
      </c>
      <c r="Z269" s="184" t="str">
        <f t="shared" si="270"/>
        <v/>
      </c>
      <c r="AB269" s="186" t="str">
        <f t="shared" si="265"/>
        <v/>
      </c>
      <c r="AC269" s="187" t="str">
        <f t="shared" si="266"/>
        <v/>
      </c>
      <c r="AD269" s="187" t="str">
        <f t="shared" si="233"/>
        <v/>
      </c>
      <c r="AE269" s="187" t="str">
        <f t="shared" si="263"/>
        <v/>
      </c>
      <c r="AF269" s="187" t="str">
        <f t="shared" si="264"/>
        <v/>
      </c>
      <c r="AG269" s="187" t="str">
        <f t="array" ref="AG269">IFERROR(INDEX($Y$4:$Y$1090, MATCH(AC269&amp;AE269&amp;AF269,$V$4:$V$1090&amp;$W$4:$W$1090&amp;$X$4:$X$1090,0),1),"")</f>
        <v/>
      </c>
      <c r="AH269" s="188" t="str">
        <f t="array" ref="AH269">IFERROR(INDEX($Z$4:$Z$1090, MATCH(AC269&amp;AE269&amp;AF269,$V$4:$V$1090&amp;$W$4:$W$1090&amp;$X$4:$X$1090,0),1),"")</f>
        <v/>
      </c>
      <c r="AJ269" s="186" t="str">
        <f t="shared" si="267"/>
        <v/>
      </c>
      <c r="AK269" s="187" t="str">
        <f t="array" ref="AK269">IFERROR(INDEX($AC$4:$AC$1137,SMALL($AB$4:$AB$1137,AJ269),1),"")</f>
        <v/>
      </c>
      <c r="AL269" s="187" t="str">
        <f t="array" ref="AL269">IFERROR(INDEX($AF$4:$AF$1137,SMALL($AB$4:$AB$1137,AJ269),1),"")</f>
        <v/>
      </c>
      <c r="AM269" s="187" t="str">
        <f t="array" ref="AM269">IFERROR(INDEX($AW$4:$AW$83,MATCH(AL269&amp;INDEX($AG$4:$AG$1137,SMALL($AB$4:$AB$1137,AJ269),1),$AU$4:$AU$83&amp;$AV$4:$AV$83,0),1),"")</f>
        <v/>
      </c>
      <c r="AN269" s="187" t="str">
        <f t="array" ref="AN269">IFERROR(INDEX($AW$4:$AW$83,MATCH(AL269&amp;INDEX($AH$4:$AH$1137,SMALL($AB$4:$AB$1137,AJ269),1),$AU$4:$AU$83&amp;$AV$4:$AV$83,0),1),"")</f>
        <v/>
      </c>
      <c r="AO269" s="187" t="str">
        <f>IF(AND(ISNUMBER(Fixture!H272),ISNUMBER(Fixture!J272)),"YES","")</f>
        <v/>
      </c>
      <c r="AP269" s="187" t="str">
        <f>IF(AO269="YES",IF(Fixture!H272&gt;Fixture!J272,HWin,IF(Fixture!H272=Fixture!J272,IF(Fixture!H272&gt;0,HDrawScore,HDraw),HLose)),"")</f>
        <v/>
      </c>
      <c r="AQ269" s="188" t="str">
        <f>IF(AO269="YES",IF(Fixture!H272&lt;Fixture!J272,AWin,IF(Fixture!H272=Fixture!J272,IF(Fixture!H272&gt;0,ADrawScore,ADraw),ALose)),"")</f>
        <v/>
      </c>
      <c r="AR269" s="187" t="str">
        <f>IF(AO269="YES",IF(Fixture!H272&gt;Fixture!J272,"W",IF(Fixture!H272=Fixture!J272,IF(Fixture!H272&gt;0,"D","D"),"L")),"")</f>
        <v/>
      </c>
      <c r="AS269" s="187" t="str">
        <f>IF(AO269="YES",IF(Fixture!H272&lt;Fixture!J272,"W",IF(Fixture!H272=Fixture!J272,IF(Fixture!H272&gt;0,"D","D"),"L")),"")</f>
        <v/>
      </c>
    </row>
    <row r="270" spans="20:45" x14ac:dyDescent="0.25">
      <c r="T270" s="339" t="str">
        <f t="array" ref="T270">IFERROR(SMALL(IF(Fixture!$F$7:$F$1141=chosenGroup,ROW(Fixture!$A$7:$A$1141),FALSE),ROW(A267)),"")</f>
        <v/>
      </c>
      <c r="V270" s="195" t="str">
        <f t="shared" si="271"/>
        <v/>
      </c>
      <c r="W270" s="185" t="str">
        <f t="shared" si="272"/>
        <v/>
      </c>
      <c r="X270" s="185" t="str">
        <f t="shared" si="268"/>
        <v/>
      </c>
      <c r="Y270" s="185" t="str">
        <f t="shared" si="269"/>
        <v/>
      </c>
      <c r="Z270" s="184" t="str">
        <f t="shared" si="270"/>
        <v/>
      </c>
      <c r="AB270" s="186" t="str">
        <f t="shared" si="265"/>
        <v/>
      </c>
      <c r="AC270" s="187" t="str">
        <f t="shared" si="266"/>
        <v/>
      </c>
      <c r="AD270" s="187" t="str">
        <f t="shared" si="233"/>
        <v/>
      </c>
      <c r="AE270" s="187" t="str">
        <f t="shared" si="263"/>
        <v/>
      </c>
      <c r="AF270" s="187" t="str">
        <f t="shared" si="264"/>
        <v/>
      </c>
      <c r="AG270" s="187" t="str">
        <f t="array" ref="AG270">IFERROR(INDEX($Y$4:$Y$1090, MATCH(AC270&amp;AE270&amp;AF270,$V$4:$V$1090&amp;$W$4:$W$1090&amp;$X$4:$X$1090,0),1),"")</f>
        <v/>
      </c>
      <c r="AH270" s="188" t="str">
        <f t="array" ref="AH270">IFERROR(INDEX($Z$4:$Z$1090, MATCH(AC270&amp;AE270&amp;AF270,$V$4:$V$1090&amp;$W$4:$W$1090&amp;$X$4:$X$1090,0),1),"")</f>
        <v/>
      </c>
      <c r="AJ270" s="186" t="str">
        <f t="shared" si="267"/>
        <v/>
      </c>
      <c r="AK270" s="187" t="str">
        <f t="array" ref="AK270">IFERROR(INDEX($AC$4:$AC$1137,SMALL($AB$4:$AB$1137,AJ270),1),"")</f>
        <v/>
      </c>
      <c r="AL270" s="187" t="str">
        <f t="array" ref="AL270">IFERROR(INDEX($AF$4:$AF$1137,SMALL($AB$4:$AB$1137,AJ270),1),"")</f>
        <v/>
      </c>
      <c r="AM270" s="187" t="str">
        <f t="array" ref="AM270">IFERROR(INDEX($AW$4:$AW$83,MATCH(AL270&amp;INDEX($AG$4:$AG$1137,SMALL($AB$4:$AB$1137,AJ270),1),$AU$4:$AU$83&amp;$AV$4:$AV$83,0),1),"")</f>
        <v/>
      </c>
      <c r="AN270" s="187" t="str">
        <f t="array" ref="AN270">IFERROR(INDEX($AW$4:$AW$83,MATCH(AL270&amp;INDEX($AH$4:$AH$1137,SMALL($AB$4:$AB$1137,AJ270),1),$AU$4:$AU$83&amp;$AV$4:$AV$83,0),1),"")</f>
        <v/>
      </c>
      <c r="AO270" s="187" t="str">
        <f>IF(AND(ISNUMBER(Fixture!H273),ISNUMBER(Fixture!J273)),"YES","")</f>
        <v/>
      </c>
      <c r="AP270" s="187" t="str">
        <f>IF(AO270="YES",IF(Fixture!H273&gt;Fixture!J273,HWin,IF(Fixture!H273=Fixture!J273,IF(Fixture!H273&gt;0,HDrawScore,HDraw),HLose)),"")</f>
        <v/>
      </c>
      <c r="AQ270" s="188" t="str">
        <f>IF(AO270="YES",IF(Fixture!H273&lt;Fixture!J273,AWin,IF(Fixture!H273=Fixture!J273,IF(Fixture!H273&gt;0,ADrawScore,ADraw),ALose)),"")</f>
        <v/>
      </c>
      <c r="AR270" s="187" t="str">
        <f>IF(AO270="YES",IF(Fixture!H273&gt;Fixture!J273,"W",IF(Fixture!H273=Fixture!J273,IF(Fixture!H273&gt;0,"D","D"),"L")),"")</f>
        <v/>
      </c>
      <c r="AS270" s="187" t="str">
        <f>IF(AO270="YES",IF(Fixture!H273&lt;Fixture!J273,"W",IF(Fixture!H273=Fixture!J273,IF(Fixture!H273&gt;0,"D","D"),"L")),"")</f>
        <v/>
      </c>
    </row>
    <row r="271" spans="20:45" x14ac:dyDescent="0.25">
      <c r="T271" s="339" t="str">
        <f t="array" ref="T271">IFERROR(SMALL(IF(Fixture!$F$7:$F$1141=chosenGroup,ROW(Fixture!$A$7:$A$1141),FALSE),ROW(A268)),"")</f>
        <v/>
      </c>
      <c r="V271" s="195" t="str">
        <f t="shared" si="271"/>
        <v/>
      </c>
      <c r="W271" s="185" t="str">
        <f t="shared" si="272"/>
        <v/>
      </c>
      <c r="X271" s="185" t="str">
        <f t="shared" si="268"/>
        <v/>
      </c>
      <c r="Y271" s="185" t="str">
        <f t="shared" si="269"/>
        <v/>
      </c>
      <c r="Z271" s="184" t="str">
        <f t="shared" si="270"/>
        <v/>
      </c>
      <c r="AB271" s="186" t="str">
        <f t="shared" si="265"/>
        <v/>
      </c>
      <c r="AC271" s="187" t="str">
        <f t="shared" si="266"/>
        <v/>
      </c>
      <c r="AD271" s="187" t="str">
        <f t="shared" si="233"/>
        <v/>
      </c>
      <c r="AE271" s="187" t="str">
        <f t="shared" si="263"/>
        <v/>
      </c>
      <c r="AF271" s="187" t="str">
        <f t="shared" si="264"/>
        <v/>
      </c>
      <c r="AG271" s="187" t="str">
        <f t="array" ref="AG271">IFERROR(INDEX($Y$4:$Y$1090, MATCH(AC271&amp;AE271&amp;AF271,$V$4:$V$1090&amp;$W$4:$W$1090&amp;$X$4:$X$1090,0),1),"")</f>
        <v/>
      </c>
      <c r="AH271" s="188" t="str">
        <f t="array" ref="AH271">IFERROR(INDEX($Z$4:$Z$1090, MATCH(AC271&amp;AE271&amp;AF271,$V$4:$V$1090&amp;$W$4:$W$1090&amp;$X$4:$X$1090,0),1),"")</f>
        <v/>
      </c>
      <c r="AJ271" s="186" t="str">
        <f t="shared" si="267"/>
        <v/>
      </c>
      <c r="AK271" s="187" t="str">
        <f t="array" ref="AK271">IFERROR(INDEX($AC$4:$AC$1137,SMALL($AB$4:$AB$1137,AJ271),1),"")</f>
        <v/>
      </c>
      <c r="AL271" s="187" t="str">
        <f t="array" ref="AL271">IFERROR(INDEX($AF$4:$AF$1137,SMALL($AB$4:$AB$1137,AJ271),1),"")</f>
        <v/>
      </c>
      <c r="AM271" s="187" t="str">
        <f t="array" ref="AM271">IFERROR(INDEX($AW$4:$AW$83,MATCH(AL271&amp;INDEX($AG$4:$AG$1137,SMALL($AB$4:$AB$1137,AJ271),1),$AU$4:$AU$83&amp;$AV$4:$AV$83,0),1),"")</f>
        <v/>
      </c>
      <c r="AN271" s="187" t="str">
        <f t="array" ref="AN271">IFERROR(INDEX($AW$4:$AW$83,MATCH(AL271&amp;INDEX($AH$4:$AH$1137,SMALL($AB$4:$AB$1137,AJ271),1),$AU$4:$AU$83&amp;$AV$4:$AV$83,0),1),"")</f>
        <v/>
      </c>
      <c r="AO271" s="187" t="str">
        <f>IF(AND(ISNUMBER(Fixture!H274),ISNUMBER(Fixture!J274)),"YES","")</f>
        <v/>
      </c>
      <c r="AP271" s="187" t="str">
        <f>IF(AO271="YES",IF(Fixture!H274&gt;Fixture!J274,HWin,IF(Fixture!H274=Fixture!J274,IF(Fixture!H274&gt;0,HDrawScore,HDraw),HLose)),"")</f>
        <v/>
      </c>
      <c r="AQ271" s="188" t="str">
        <f>IF(AO271="YES",IF(Fixture!H274&lt;Fixture!J274,AWin,IF(Fixture!H274=Fixture!J274,IF(Fixture!H274&gt;0,ADrawScore,ADraw),ALose)),"")</f>
        <v/>
      </c>
      <c r="AR271" s="187" t="str">
        <f>IF(AO271="YES",IF(Fixture!H274&gt;Fixture!J274,"W",IF(Fixture!H274=Fixture!J274,IF(Fixture!H274&gt;0,"D","D"),"L")),"")</f>
        <v/>
      </c>
      <c r="AS271" s="187" t="str">
        <f>IF(AO271="YES",IF(Fixture!H274&lt;Fixture!J274,"W",IF(Fixture!H274=Fixture!J274,IF(Fixture!H274&gt;0,"D","D"),"L")),"")</f>
        <v/>
      </c>
    </row>
    <row r="272" spans="20:45" x14ac:dyDescent="0.25">
      <c r="T272" s="339" t="str">
        <f t="array" ref="T272">IFERROR(SMALL(IF(Fixture!$F$7:$F$1141=chosenGroup,ROW(Fixture!$A$7:$A$1141),FALSE),ROW(A269)),"")</f>
        <v/>
      </c>
      <c r="V272" s="195" t="str">
        <f t="shared" si="271"/>
        <v/>
      </c>
      <c r="W272" s="185" t="str">
        <f t="shared" si="272"/>
        <v/>
      </c>
      <c r="X272" s="185" t="str">
        <f t="shared" si="268"/>
        <v/>
      </c>
      <c r="Y272" s="185" t="str">
        <f t="shared" si="269"/>
        <v/>
      </c>
      <c r="Z272" s="184" t="str">
        <f t="shared" si="270"/>
        <v/>
      </c>
      <c r="AB272" s="186" t="str">
        <f t="shared" si="265"/>
        <v/>
      </c>
      <c r="AC272" s="187" t="str">
        <f t="shared" si="266"/>
        <v/>
      </c>
      <c r="AD272" s="187" t="str">
        <f t="shared" si="233"/>
        <v/>
      </c>
      <c r="AE272" s="187" t="str">
        <f t="shared" si="263"/>
        <v/>
      </c>
      <c r="AF272" s="187" t="str">
        <f t="shared" si="264"/>
        <v/>
      </c>
      <c r="AG272" s="187" t="str">
        <f t="array" ref="AG272">IFERROR(INDEX($Y$4:$Y$1090, MATCH(AC272&amp;AE272&amp;AF272,$V$4:$V$1090&amp;$W$4:$W$1090&amp;$X$4:$X$1090,0),1),"")</f>
        <v/>
      </c>
      <c r="AH272" s="188" t="str">
        <f t="array" ref="AH272">IFERROR(INDEX($Z$4:$Z$1090, MATCH(AC272&amp;AE272&amp;AF272,$V$4:$V$1090&amp;$W$4:$W$1090&amp;$X$4:$X$1090,0),1),"")</f>
        <v/>
      </c>
      <c r="AJ272" s="186" t="str">
        <f t="shared" si="267"/>
        <v/>
      </c>
      <c r="AK272" s="187" t="str">
        <f t="array" ref="AK272">IFERROR(INDEX($AC$4:$AC$1137,SMALL($AB$4:$AB$1137,AJ272),1),"")</f>
        <v/>
      </c>
      <c r="AL272" s="187" t="str">
        <f t="array" ref="AL272">IFERROR(INDEX($AF$4:$AF$1137,SMALL($AB$4:$AB$1137,AJ272),1),"")</f>
        <v/>
      </c>
      <c r="AM272" s="187" t="str">
        <f t="array" ref="AM272">IFERROR(INDEX($AW$4:$AW$83,MATCH(AL272&amp;INDEX($AG$4:$AG$1137,SMALL($AB$4:$AB$1137,AJ272),1),$AU$4:$AU$83&amp;$AV$4:$AV$83,0),1),"")</f>
        <v/>
      </c>
      <c r="AN272" s="187" t="str">
        <f t="array" ref="AN272">IFERROR(INDEX($AW$4:$AW$83,MATCH(AL272&amp;INDEX($AH$4:$AH$1137,SMALL($AB$4:$AB$1137,AJ272),1),$AU$4:$AU$83&amp;$AV$4:$AV$83,0),1),"")</f>
        <v/>
      </c>
      <c r="AO272" s="187" t="str">
        <f>IF(AND(ISNUMBER(Fixture!H275),ISNUMBER(Fixture!J275)),"YES","")</f>
        <v/>
      </c>
      <c r="AP272" s="187" t="str">
        <f>IF(AO272="YES",IF(Fixture!H275&gt;Fixture!J275,HWin,IF(Fixture!H275=Fixture!J275,IF(Fixture!H275&gt;0,HDrawScore,HDraw),HLose)),"")</f>
        <v/>
      </c>
      <c r="AQ272" s="188" t="str">
        <f>IF(AO272="YES",IF(Fixture!H275&lt;Fixture!J275,AWin,IF(Fixture!H275=Fixture!J275,IF(Fixture!H275&gt;0,ADrawScore,ADraw),ALose)),"")</f>
        <v/>
      </c>
      <c r="AR272" s="187" t="str">
        <f>IF(AO272="YES",IF(Fixture!H275&gt;Fixture!J275,"W",IF(Fixture!H275=Fixture!J275,IF(Fixture!H275&gt;0,"D","D"),"L")),"")</f>
        <v/>
      </c>
      <c r="AS272" s="187" t="str">
        <f>IF(AO272="YES",IF(Fixture!H275&lt;Fixture!J275,"W",IF(Fixture!H275=Fixture!J275,IF(Fixture!H275&gt;0,"D","D"),"L")),"")</f>
        <v/>
      </c>
    </row>
    <row r="273" spans="15:45" x14ac:dyDescent="0.25">
      <c r="T273"/>
      <c r="V273" s="195" t="str">
        <f t="shared" si="271"/>
        <v/>
      </c>
      <c r="W273" s="185" t="str">
        <f t="shared" si="272"/>
        <v/>
      </c>
      <c r="X273" s="185" t="str">
        <f t="shared" si="268"/>
        <v/>
      </c>
      <c r="Y273" s="185" t="str">
        <f t="shared" si="269"/>
        <v/>
      </c>
      <c r="Z273" s="184" t="str">
        <f t="shared" si="270"/>
        <v/>
      </c>
      <c r="AB273" s="186" t="str">
        <f t="shared" si="265"/>
        <v/>
      </c>
      <c r="AC273" s="187" t="str">
        <f t="shared" si="266"/>
        <v/>
      </c>
      <c r="AD273" s="187" t="str">
        <f t="shared" si="233"/>
        <v/>
      </c>
      <c r="AE273" s="187" t="str">
        <f t="shared" si="263"/>
        <v/>
      </c>
      <c r="AF273" s="187" t="str">
        <f t="shared" si="264"/>
        <v/>
      </c>
      <c r="AG273" s="187" t="str">
        <f t="array" ref="AG273">IFERROR(INDEX($Y$4:$Y$1090, MATCH(AC273&amp;AE273&amp;AF273,$V$4:$V$1090&amp;$W$4:$W$1090&amp;$X$4:$X$1090,0),1),"")</f>
        <v/>
      </c>
      <c r="AH273" s="188" t="str">
        <f t="array" ref="AH273">IFERROR(INDEX($Z$4:$Z$1090, MATCH(AC273&amp;AE273&amp;AF273,$V$4:$V$1090&amp;$W$4:$W$1090&amp;$X$4:$X$1090,0),1),"")</f>
        <v/>
      </c>
      <c r="AJ273" s="186" t="str">
        <f t="shared" si="267"/>
        <v/>
      </c>
      <c r="AK273" s="187" t="str">
        <f t="array" ref="AK273">IFERROR(INDEX($AC$4:$AC$1137,SMALL($AB$4:$AB$1137,AJ273),1),"")</f>
        <v/>
      </c>
      <c r="AL273" s="187" t="str">
        <f t="array" ref="AL273">IFERROR(INDEX($AF$4:$AF$1137,SMALL($AB$4:$AB$1137,AJ273),1),"")</f>
        <v/>
      </c>
      <c r="AM273" s="187" t="str">
        <f t="array" ref="AM273">IFERROR(INDEX($AW$4:$AW$83,MATCH(AL273&amp;INDEX($AG$4:$AG$1137,SMALL($AB$4:$AB$1137,AJ273),1),$AU$4:$AU$83&amp;$AV$4:$AV$83,0),1),"")</f>
        <v/>
      </c>
      <c r="AN273" s="187" t="str">
        <f t="array" ref="AN273">IFERROR(INDEX($AW$4:$AW$83,MATCH(AL273&amp;INDEX($AH$4:$AH$1137,SMALL($AB$4:$AB$1137,AJ273),1),$AU$4:$AU$83&amp;$AV$4:$AV$83,0),1),"")</f>
        <v/>
      </c>
      <c r="AO273" s="187" t="str">
        <f>IF(AND(ISNUMBER(Fixture!H276),ISNUMBER(Fixture!J276)),"YES","")</f>
        <v/>
      </c>
      <c r="AP273" s="187" t="str">
        <f>IF(AO273="YES",IF(Fixture!H276&gt;Fixture!J276,HWin,IF(Fixture!H276=Fixture!J276,IF(Fixture!H276&gt;0,HDrawScore,HDraw),HLose)),"")</f>
        <v/>
      </c>
      <c r="AQ273" s="188" t="str">
        <f>IF(AO273="YES",IF(Fixture!H276&lt;Fixture!J276,AWin,IF(Fixture!H276=Fixture!J276,IF(Fixture!H276&gt;0,ADrawScore,ADraw),ALose)),"")</f>
        <v/>
      </c>
      <c r="AR273" s="187" t="str">
        <f>IF(AO273="YES",IF(Fixture!H276&gt;Fixture!J276,"W",IF(Fixture!H276=Fixture!J276,IF(Fixture!H276&gt;0,"D","D"),"L")),"")</f>
        <v/>
      </c>
      <c r="AS273" s="187" t="str">
        <f>IF(AO273="YES",IF(Fixture!H276&lt;Fixture!J276,"W",IF(Fixture!H276=Fixture!J276,IF(Fixture!H276&gt;0,"D","D"),"L")),"")</f>
        <v/>
      </c>
    </row>
    <row r="274" spans="15:45" x14ac:dyDescent="0.25">
      <c r="O274"/>
      <c r="P274"/>
      <c r="Q274"/>
      <c r="R274"/>
      <c r="S274"/>
      <c r="T274"/>
      <c r="U274"/>
      <c r="V274" s="196" t="str">
        <f t="shared" si="271"/>
        <v/>
      </c>
      <c r="W274" s="197" t="str">
        <f t="shared" si="272"/>
        <v/>
      </c>
      <c r="X274" s="197" t="str">
        <f t="shared" si="268"/>
        <v/>
      </c>
      <c r="Y274" s="197" t="str">
        <f t="shared" si="269"/>
        <v/>
      </c>
      <c r="Z274" s="198" t="str">
        <f t="shared" si="270"/>
        <v/>
      </c>
      <c r="AB274" s="186" t="str">
        <f t="shared" si="265"/>
        <v/>
      </c>
      <c r="AC274" s="187" t="str">
        <f t="shared" si="266"/>
        <v/>
      </c>
      <c r="AD274" s="187" t="str">
        <f t="shared" si="233"/>
        <v/>
      </c>
      <c r="AE274" s="187" t="str">
        <f t="shared" si="263"/>
        <v/>
      </c>
      <c r="AF274" s="187" t="str">
        <f t="shared" si="264"/>
        <v/>
      </c>
      <c r="AG274" s="187" t="str">
        <f t="array" ref="AG274">IFERROR(INDEX($Y$4:$Y$1090, MATCH(AC274&amp;AE274&amp;AF274,$V$4:$V$1090&amp;$W$4:$W$1090&amp;$X$4:$X$1090,0),1),"")</f>
        <v/>
      </c>
      <c r="AH274" s="188" t="str">
        <f t="array" ref="AH274">IFERROR(INDEX($Z$4:$Z$1090, MATCH(AC274&amp;AE274&amp;AF274,$V$4:$V$1090&amp;$W$4:$W$1090&amp;$X$4:$X$1090,0),1),"")</f>
        <v/>
      </c>
      <c r="AJ274" s="186" t="str">
        <f t="shared" si="267"/>
        <v/>
      </c>
      <c r="AK274" s="187" t="str">
        <f t="array" ref="AK274">IFERROR(INDEX($AC$4:$AC$1137,SMALL($AB$4:$AB$1137,AJ274),1),"")</f>
        <v/>
      </c>
      <c r="AL274" s="187" t="str">
        <f t="array" ref="AL274">IFERROR(INDEX($AF$4:$AF$1137,SMALL($AB$4:$AB$1137,AJ274),1),"")</f>
        <v/>
      </c>
      <c r="AM274" s="187" t="str">
        <f t="array" ref="AM274">IFERROR(INDEX($AW$4:$AW$83,MATCH(AL274&amp;INDEX($AG$4:$AG$1137,SMALL($AB$4:$AB$1137,AJ274),1),$AU$4:$AU$83&amp;$AV$4:$AV$83,0),1),"")</f>
        <v/>
      </c>
      <c r="AN274" s="187" t="str">
        <f t="array" ref="AN274">IFERROR(INDEX($AW$4:$AW$83,MATCH(AL274&amp;INDEX($AH$4:$AH$1137,SMALL($AB$4:$AB$1137,AJ274),1),$AU$4:$AU$83&amp;$AV$4:$AV$83,0),1),"")</f>
        <v/>
      </c>
      <c r="AO274" s="187" t="str">
        <f>IF(AND(ISNUMBER(Fixture!H277),ISNUMBER(Fixture!J277)),"YES","")</f>
        <v/>
      </c>
      <c r="AP274" s="187" t="str">
        <f>IF(AO274="YES",IF(Fixture!H277&gt;Fixture!J277,HWin,IF(Fixture!H277=Fixture!J277,IF(Fixture!H277&gt;0,HDrawScore,HDraw),HLose)),"")</f>
        <v/>
      </c>
      <c r="AQ274" s="188" t="str">
        <f>IF(AO274="YES",IF(Fixture!H277&lt;Fixture!J277,AWin,IF(Fixture!H277=Fixture!J277,IF(Fixture!H277&gt;0,ADrawScore,ADraw),ALose)),"")</f>
        <v/>
      </c>
      <c r="AR274" s="187" t="str">
        <f>IF(AO274="YES",IF(Fixture!H277&gt;Fixture!J277,"W",IF(Fixture!H277=Fixture!J277,IF(Fixture!H277&gt;0,"D","D"),"L")),"")</f>
        <v/>
      </c>
      <c r="AS274" s="187" t="str">
        <f>IF(AO274="YES",IF(Fixture!H277&lt;Fixture!J277,"W",IF(Fixture!H277=Fixture!J277,IF(Fixture!H277&gt;0,"D","D"),"L")),"")</f>
        <v/>
      </c>
    </row>
    <row r="275" spans="15:45" x14ac:dyDescent="0.25">
      <c r="O275"/>
      <c r="P275"/>
      <c r="Q275"/>
      <c r="R275"/>
      <c r="S275"/>
      <c r="T275"/>
      <c r="U275"/>
      <c r="V275" s="50" t="s">
        <v>79</v>
      </c>
      <c r="W275" s="51" t="s">
        <v>51</v>
      </c>
      <c r="X275" s="51" t="s">
        <v>50</v>
      </c>
      <c r="Y275" s="51" t="s">
        <v>52</v>
      </c>
      <c r="Z275" s="52" t="s">
        <v>53</v>
      </c>
      <c r="AB275" s="186" t="str">
        <f t="shared" si="265"/>
        <v/>
      </c>
      <c r="AC275" s="187" t="str">
        <f t="shared" si="266"/>
        <v/>
      </c>
      <c r="AD275" s="187" t="str">
        <f t="shared" si="233"/>
        <v/>
      </c>
      <c r="AE275" s="187" t="str">
        <f t="shared" si="263"/>
        <v/>
      </c>
      <c r="AF275" s="187" t="str">
        <f t="shared" si="264"/>
        <v/>
      </c>
      <c r="AG275" s="187" t="str">
        <f t="array" ref="AG275">IFERROR(INDEX($Y$4:$Y$1090, MATCH(AC275&amp;AE275&amp;AF275,$V$4:$V$1090&amp;$W$4:$W$1090&amp;$X$4:$X$1090,0),1),"")</f>
        <v/>
      </c>
      <c r="AH275" s="188" t="str">
        <f t="array" ref="AH275">IFERROR(INDEX($Z$4:$Z$1090, MATCH(AC275&amp;AE275&amp;AF275,$V$4:$V$1090&amp;$W$4:$W$1090&amp;$X$4:$X$1090,0),1),"")</f>
        <v/>
      </c>
      <c r="AJ275" s="186" t="str">
        <f t="shared" si="267"/>
        <v/>
      </c>
      <c r="AK275" s="187" t="str">
        <f t="array" ref="AK275">IFERROR(INDEX($AC$4:$AC$1137,SMALL($AB$4:$AB$1137,AJ275),1),"")</f>
        <v/>
      </c>
      <c r="AL275" s="187" t="str">
        <f t="array" ref="AL275">IFERROR(INDEX($AF$4:$AF$1137,SMALL($AB$4:$AB$1137,AJ275),1),"")</f>
        <v/>
      </c>
      <c r="AM275" s="187" t="str">
        <f t="array" ref="AM275">IFERROR(INDEX($AW$4:$AW$83,MATCH(AL275&amp;INDEX($AG$4:$AG$1137,SMALL($AB$4:$AB$1137,AJ275),1),$AU$4:$AU$83&amp;$AV$4:$AV$83,0),1),"")</f>
        <v/>
      </c>
      <c r="AN275" s="187" t="str">
        <f t="array" ref="AN275">IFERROR(INDEX($AW$4:$AW$83,MATCH(AL275&amp;INDEX($AH$4:$AH$1137,SMALL($AB$4:$AB$1137,AJ275),1),$AU$4:$AU$83&amp;$AV$4:$AV$83,0),1),"")</f>
        <v/>
      </c>
      <c r="AO275" s="187" t="str">
        <f>IF(AND(ISNUMBER(Fixture!H278),ISNUMBER(Fixture!J278)),"YES","")</f>
        <v/>
      </c>
      <c r="AP275" s="187" t="str">
        <f>IF(AO275="YES",IF(Fixture!H278&gt;Fixture!J278,HWin,IF(Fixture!H278=Fixture!J278,IF(Fixture!H278&gt;0,HDrawScore,HDraw),HLose)),"")</f>
        <v/>
      </c>
      <c r="AQ275" s="188" t="str">
        <f>IF(AO275="YES",IF(Fixture!H278&lt;Fixture!J278,AWin,IF(Fixture!H278=Fixture!J278,IF(Fixture!H278&gt;0,ADrawScore,ADraw),ALose)),"")</f>
        <v/>
      </c>
      <c r="AR275" s="187" t="str">
        <f>IF(AO275="YES",IF(Fixture!H278&gt;Fixture!J278,"W",IF(Fixture!H278=Fixture!J278,IF(Fixture!H278&gt;0,"D","D"),"L")),"")</f>
        <v/>
      </c>
      <c r="AS275" s="187" t="str">
        <f>IF(AO275="YES",IF(Fixture!H278&lt;Fixture!J278,"W",IF(Fixture!H278=Fixture!J278,IF(Fixture!H278&gt;0,"D","D"),"L")),"")</f>
        <v/>
      </c>
    </row>
    <row r="276" spans="15:45" x14ac:dyDescent="0.25">
      <c r="O276"/>
      <c r="P276"/>
      <c r="Q276"/>
      <c r="R276"/>
      <c r="S276"/>
      <c r="T276"/>
      <c r="U276"/>
      <c r="V276" s="195">
        <f>IF(O6&gt;0,1,"")</f>
        <v>1</v>
      </c>
      <c r="W276" s="185">
        <f>IF(ISNUMBER(V276),1,"")</f>
        <v>1</v>
      </c>
      <c r="X276" s="185" t="str">
        <f t="shared" ref="X276:X307" si="273">IF(AND(ISNUMBER(V276),Y276&lt;=$Q$6,Z276&lt;=$Q$6),$B$65,"")</f>
        <v>Group C</v>
      </c>
      <c r="Y276" s="185">
        <f t="shared" ref="Y276:Y307" si="274">IF(ISNUMBER(V276),INDEX($C$68:$L$94,MATCH(V276,$B$68:$B$94,0),MATCH("G"&amp;W276&amp;"-T1",$C$67:$L$67,0)),"")</f>
        <v>1</v>
      </c>
      <c r="Z276" s="184">
        <f t="shared" ref="Z276:Z307" si="275">IF(ISNUMBER(V276),INDEX($C$68:$L$94,MATCH(V276,$B$68:$B$94,0),MATCH("G"&amp;W276&amp;"-T2",$C$67:$L$67,0)),"")</f>
        <v>4</v>
      </c>
      <c r="AB276" s="186" t="str">
        <f t="shared" si="265"/>
        <v/>
      </c>
      <c r="AC276" s="187" t="str">
        <f t="shared" si="266"/>
        <v/>
      </c>
      <c r="AD276" s="187" t="str">
        <f t="shared" si="233"/>
        <v/>
      </c>
      <c r="AE276" s="187" t="str">
        <f t="shared" si="263"/>
        <v/>
      </c>
      <c r="AF276" s="187" t="str">
        <f t="shared" si="264"/>
        <v/>
      </c>
      <c r="AG276" s="187" t="str">
        <f t="array" ref="AG276">IFERROR(INDEX($Y$4:$Y$1090, MATCH(AC276&amp;AE276&amp;AF276,$V$4:$V$1090&amp;$W$4:$W$1090&amp;$X$4:$X$1090,0),1),"")</f>
        <v/>
      </c>
      <c r="AH276" s="188" t="str">
        <f t="array" ref="AH276">IFERROR(INDEX($Z$4:$Z$1090, MATCH(AC276&amp;AE276&amp;AF276,$V$4:$V$1090&amp;$W$4:$W$1090&amp;$X$4:$X$1090,0),1),"")</f>
        <v/>
      </c>
      <c r="AJ276" s="186" t="str">
        <f t="shared" si="267"/>
        <v/>
      </c>
      <c r="AK276" s="187" t="str">
        <f t="array" ref="AK276">IFERROR(INDEX($AC$4:$AC$1137,SMALL($AB$4:$AB$1137,AJ276),1),"")</f>
        <v/>
      </c>
      <c r="AL276" s="187" t="str">
        <f t="array" ref="AL276">IFERROR(INDEX($AF$4:$AF$1137,SMALL($AB$4:$AB$1137,AJ276),1),"")</f>
        <v/>
      </c>
      <c r="AM276" s="187" t="str">
        <f t="array" ref="AM276">IFERROR(INDEX($AW$4:$AW$83,MATCH(AL276&amp;INDEX($AG$4:$AG$1137,SMALL($AB$4:$AB$1137,AJ276),1),$AU$4:$AU$83&amp;$AV$4:$AV$83,0),1),"")</f>
        <v/>
      </c>
      <c r="AN276" s="187" t="str">
        <f t="array" ref="AN276">IFERROR(INDEX($AW$4:$AW$83,MATCH(AL276&amp;INDEX($AH$4:$AH$1137,SMALL($AB$4:$AB$1137,AJ276),1),$AU$4:$AU$83&amp;$AV$4:$AV$83,0),1),"")</f>
        <v/>
      </c>
      <c r="AO276" s="187" t="str">
        <f>IF(AND(ISNUMBER(Fixture!H279),ISNUMBER(Fixture!J279)),"YES","")</f>
        <v/>
      </c>
      <c r="AP276" s="187" t="str">
        <f>IF(AO276="YES",IF(Fixture!H279&gt;Fixture!J279,HWin,IF(Fixture!H279=Fixture!J279,IF(Fixture!H279&gt;0,HDrawScore,HDraw),HLose)),"")</f>
        <v/>
      </c>
      <c r="AQ276" s="188" t="str">
        <f>IF(AO276="YES",IF(Fixture!H279&lt;Fixture!J279,AWin,IF(Fixture!H279=Fixture!J279,IF(Fixture!H279&gt;0,ADrawScore,ADraw),ALose)),"")</f>
        <v/>
      </c>
      <c r="AR276" s="187" t="str">
        <f>IF(AO276="YES",IF(Fixture!H279&gt;Fixture!J279,"W",IF(Fixture!H279=Fixture!J279,IF(Fixture!H279&gt;0,"D","D"),"L")),"")</f>
        <v/>
      </c>
      <c r="AS276" s="187" t="str">
        <f>IF(AO276="YES",IF(Fixture!H279&lt;Fixture!J279,"W",IF(Fixture!H279=Fixture!J279,IF(Fixture!H279&gt;0,"D","D"),"L")),"")</f>
        <v/>
      </c>
    </row>
    <row r="277" spans="15:45" x14ac:dyDescent="0.25">
      <c r="O277"/>
      <c r="P277"/>
      <c r="Q277"/>
      <c r="R277"/>
      <c r="S277"/>
      <c r="T277"/>
      <c r="U277"/>
      <c r="V277" s="195">
        <f t="shared" ref="V277:V308" si="276">IFERROR(IF(W276+1&lt;=O$6,V276,IF(V276+1&lt;=P$6,V276+1,"")),"")</f>
        <v>1</v>
      </c>
      <c r="W277" s="185">
        <f t="shared" ref="W277:W308" si="277">IF(ISNUMBER(V277),IF(W276+1&lt;=O$6,W276+1,1),"")</f>
        <v>2</v>
      </c>
      <c r="X277" s="185" t="str">
        <f t="shared" si="273"/>
        <v>Group C</v>
      </c>
      <c r="Y277" s="185">
        <f t="shared" si="274"/>
        <v>2</v>
      </c>
      <c r="Z277" s="184">
        <f t="shared" si="275"/>
        <v>3</v>
      </c>
      <c r="AB277" s="186" t="str">
        <f t="shared" si="265"/>
        <v/>
      </c>
      <c r="AC277" s="187" t="str">
        <f t="shared" si="266"/>
        <v/>
      </c>
      <c r="AD277" s="187" t="str">
        <f t="shared" si="233"/>
        <v/>
      </c>
      <c r="AE277" s="187" t="str">
        <f t="shared" si="263"/>
        <v/>
      </c>
      <c r="AF277" s="187" t="str">
        <f t="shared" si="264"/>
        <v/>
      </c>
      <c r="AG277" s="187" t="str">
        <f t="array" ref="AG277">IFERROR(INDEX($Y$4:$Y$1090, MATCH(AC277&amp;AE277&amp;AF277,$V$4:$V$1090&amp;$W$4:$W$1090&amp;$X$4:$X$1090,0),1),"")</f>
        <v/>
      </c>
      <c r="AH277" s="188" t="str">
        <f t="array" ref="AH277">IFERROR(INDEX($Z$4:$Z$1090, MATCH(AC277&amp;AE277&amp;AF277,$V$4:$V$1090&amp;$W$4:$W$1090&amp;$X$4:$X$1090,0),1),"")</f>
        <v/>
      </c>
      <c r="AJ277" s="186" t="str">
        <f t="shared" si="267"/>
        <v/>
      </c>
      <c r="AK277" s="187" t="str">
        <f t="array" ref="AK277">IFERROR(INDEX($AC$4:$AC$1137,SMALL($AB$4:$AB$1137,AJ277),1),"")</f>
        <v/>
      </c>
      <c r="AL277" s="187" t="str">
        <f t="array" ref="AL277">IFERROR(INDEX($AF$4:$AF$1137,SMALL($AB$4:$AB$1137,AJ277),1),"")</f>
        <v/>
      </c>
      <c r="AM277" s="187" t="str">
        <f t="array" ref="AM277">IFERROR(INDEX($AW$4:$AW$83,MATCH(AL277&amp;INDEX($AG$4:$AG$1137,SMALL($AB$4:$AB$1137,AJ277),1),$AU$4:$AU$83&amp;$AV$4:$AV$83,0),1),"")</f>
        <v/>
      </c>
      <c r="AN277" s="187" t="str">
        <f t="array" ref="AN277">IFERROR(INDEX($AW$4:$AW$83,MATCH(AL277&amp;INDEX($AH$4:$AH$1137,SMALL($AB$4:$AB$1137,AJ277),1),$AU$4:$AU$83&amp;$AV$4:$AV$83,0),1),"")</f>
        <v/>
      </c>
      <c r="AO277" s="187" t="str">
        <f>IF(AND(ISNUMBER(Fixture!H280),ISNUMBER(Fixture!J280)),"YES","")</f>
        <v/>
      </c>
      <c r="AP277" s="187" t="str">
        <f>IF(AO277="YES",IF(Fixture!H280&gt;Fixture!J280,HWin,IF(Fixture!H280=Fixture!J280,IF(Fixture!H280&gt;0,HDrawScore,HDraw),HLose)),"")</f>
        <v/>
      </c>
      <c r="AQ277" s="188" t="str">
        <f>IF(AO277="YES",IF(Fixture!H280&lt;Fixture!J280,AWin,IF(Fixture!H280=Fixture!J280,IF(Fixture!H280&gt;0,ADrawScore,ADraw),ALose)),"")</f>
        <v/>
      </c>
      <c r="AR277" s="187" t="str">
        <f>IF(AO277="YES",IF(Fixture!H280&gt;Fixture!J280,"W",IF(Fixture!H280=Fixture!J280,IF(Fixture!H280&gt;0,"D","D"),"L")),"")</f>
        <v/>
      </c>
      <c r="AS277" s="187" t="str">
        <f>IF(AO277="YES",IF(Fixture!H280&lt;Fixture!J280,"W",IF(Fixture!H280=Fixture!J280,IF(Fixture!H280&gt;0,"D","D"),"L")),"")</f>
        <v/>
      </c>
    </row>
    <row r="278" spans="15:45" x14ac:dyDescent="0.25">
      <c r="O278"/>
      <c r="P278"/>
      <c r="Q278"/>
      <c r="R278"/>
      <c r="S278"/>
      <c r="T278"/>
      <c r="U278"/>
      <c r="V278" s="195">
        <f t="shared" si="276"/>
        <v>2</v>
      </c>
      <c r="W278" s="185">
        <f t="shared" si="277"/>
        <v>1</v>
      </c>
      <c r="X278" s="185" t="str">
        <f t="shared" si="273"/>
        <v>Group C</v>
      </c>
      <c r="Y278" s="185">
        <f t="shared" si="274"/>
        <v>1</v>
      </c>
      <c r="Z278" s="184">
        <f t="shared" si="275"/>
        <v>3</v>
      </c>
      <c r="AB278" s="186" t="str">
        <f t="shared" si="265"/>
        <v/>
      </c>
      <c r="AC278" s="187" t="str">
        <f t="shared" si="266"/>
        <v/>
      </c>
      <c r="AD278" s="187" t="str">
        <f t="shared" si="233"/>
        <v/>
      </c>
      <c r="AE278" s="187" t="str">
        <f t="shared" si="263"/>
        <v/>
      </c>
      <c r="AF278" s="187" t="str">
        <f t="shared" si="264"/>
        <v/>
      </c>
      <c r="AG278" s="187" t="str">
        <f t="array" ref="AG278">IFERROR(INDEX($Y$4:$Y$1090, MATCH(AC278&amp;AE278&amp;AF278,$V$4:$V$1090&amp;$W$4:$W$1090&amp;$X$4:$X$1090,0),1),"")</f>
        <v/>
      </c>
      <c r="AH278" s="188" t="str">
        <f t="array" ref="AH278">IFERROR(INDEX($Z$4:$Z$1090, MATCH(AC278&amp;AE278&amp;AF278,$V$4:$V$1090&amp;$W$4:$W$1090&amp;$X$4:$X$1090,0),1),"")</f>
        <v/>
      </c>
      <c r="AJ278" s="186" t="str">
        <f t="shared" si="267"/>
        <v/>
      </c>
      <c r="AK278" s="187" t="str">
        <f t="array" ref="AK278">IFERROR(INDEX($AC$4:$AC$1137,SMALL($AB$4:$AB$1137,AJ278),1),"")</f>
        <v/>
      </c>
      <c r="AL278" s="187" t="str">
        <f t="array" ref="AL278">IFERROR(INDEX($AF$4:$AF$1137,SMALL($AB$4:$AB$1137,AJ278),1),"")</f>
        <v/>
      </c>
      <c r="AM278" s="187" t="str">
        <f t="array" ref="AM278">IFERROR(INDEX($AW$4:$AW$83,MATCH(AL278&amp;INDEX($AG$4:$AG$1137,SMALL($AB$4:$AB$1137,AJ278),1),$AU$4:$AU$83&amp;$AV$4:$AV$83,0),1),"")</f>
        <v/>
      </c>
      <c r="AN278" s="187" t="str">
        <f t="array" ref="AN278">IFERROR(INDEX($AW$4:$AW$83,MATCH(AL278&amp;INDEX($AH$4:$AH$1137,SMALL($AB$4:$AB$1137,AJ278),1),$AU$4:$AU$83&amp;$AV$4:$AV$83,0),1),"")</f>
        <v/>
      </c>
      <c r="AO278" s="187" t="str">
        <f>IF(AND(ISNUMBER(Fixture!H281),ISNUMBER(Fixture!J281)),"YES","")</f>
        <v/>
      </c>
      <c r="AP278" s="187" t="str">
        <f>IF(AO278="YES",IF(Fixture!H281&gt;Fixture!J281,HWin,IF(Fixture!H281=Fixture!J281,IF(Fixture!H281&gt;0,HDrawScore,HDraw),HLose)),"")</f>
        <v/>
      </c>
      <c r="AQ278" s="188" t="str">
        <f>IF(AO278="YES",IF(Fixture!H281&lt;Fixture!J281,AWin,IF(Fixture!H281=Fixture!J281,IF(Fixture!H281&gt;0,ADrawScore,ADraw),ALose)),"")</f>
        <v/>
      </c>
      <c r="AR278" s="187" t="str">
        <f>IF(AO278="YES",IF(Fixture!H281&gt;Fixture!J281,"W",IF(Fixture!H281=Fixture!J281,IF(Fixture!H281&gt;0,"D","D"),"L")),"")</f>
        <v/>
      </c>
      <c r="AS278" s="187" t="str">
        <f>IF(AO278="YES",IF(Fixture!H281&lt;Fixture!J281,"W",IF(Fixture!H281=Fixture!J281,IF(Fixture!H281&gt;0,"D","D"),"L")),"")</f>
        <v/>
      </c>
    </row>
    <row r="279" spans="15:45" x14ac:dyDescent="0.25">
      <c r="O279"/>
      <c r="P279"/>
      <c r="Q279"/>
      <c r="R279"/>
      <c r="S279"/>
      <c r="T279"/>
      <c r="U279"/>
      <c r="V279" s="195">
        <f t="shared" si="276"/>
        <v>2</v>
      </c>
      <c r="W279" s="185">
        <f t="shared" si="277"/>
        <v>2</v>
      </c>
      <c r="X279" s="185" t="str">
        <f t="shared" si="273"/>
        <v>Group C</v>
      </c>
      <c r="Y279" s="185">
        <f t="shared" si="274"/>
        <v>4</v>
      </c>
      <c r="Z279" s="184">
        <f t="shared" si="275"/>
        <v>2</v>
      </c>
      <c r="AB279" s="186" t="str">
        <f t="shared" si="265"/>
        <v/>
      </c>
      <c r="AC279" s="187" t="str">
        <f t="shared" si="266"/>
        <v/>
      </c>
      <c r="AD279" s="187" t="str">
        <f t="shared" si="233"/>
        <v/>
      </c>
      <c r="AE279" s="187" t="str">
        <f t="shared" si="263"/>
        <v/>
      </c>
      <c r="AF279" s="187" t="str">
        <f t="shared" si="264"/>
        <v/>
      </c>
      <c r="AG279" s="187" t="str">
        <f t="array" ref="AG279">IFERROR(INDEX($Y$4:$Y$1090, MATCH(AC279&amp;AE279&amp;AF279,$V$4:$V$1090&amp;$W$4:$W$1090&amp;$X$4:$X$1090,0),1),"")</f>
        <v/>
      </c>
      <c r="AH279" s="188" t="str">
        <f t="array" ref="AH279">IFERROR(INDEX($Z$4:$Z$1090, MATCH(AC279&amp;AE279&amp;AF279,$V$4:$V$1090&amp;$W$4:$W$1090&amp;$X$4:$X$1090,0),1),"")</f>
        <v/>
      </c>
      <c r="AJ279" s="186" t="str">
        <f t="shared" si="267"/>
        <v/>
      </c>
      <c r="AK279" s="187" t="str">
        <f t="array" ref="AK279">IFERROR(INDEX($AC$4:$AC$1137,SMALL($AB$4:$AB$1137,AJ279),1),"")</f>
        <v/>
      </c>
      <c r="AL279" s="187" t="str">
        <f t="array" ref="AL279">IFERROR(INDEX($AF$4:$AF$1137,SMALL($AB$4:$AB$1137,AJ279),1),"")</f>
        <v/>
      </c>
      <c r="AM279" s="187" t="str">
        <f t="array" ref="AM279">IFERROR(INDEX($AW$4:$AW$83,MATCH(AL279&amp;INDEX($AG$4:$AG$1137,SMALL($AB$4:$AB$1137,AJ279),1),$AU$4:$AU$83&amp;$AV$4:$AV$83,0),1),"")</f>
        <v/>
      </c>
      <c r="AN279" s="187" t="str">
        <f t="array" ref="AN279">IFERROR(INDEX($AW$4:$AW$83,MATCH(AL279&amp;INDEX($AH$4:$AH$1137,SMALL($AB$4:$AB$1137,AJ279),1),$AU$4:$AU$83&amp;$AV$4:$AV$83,0),1),"")</f>
        <v/>
      </c>
      <c r="AO279" s="187" t="str">
        <f>IF(AND(ISNUMBER(Fixture!H282),ISNUMBER(Fixture!J282)),"YES","")</f>
        <v/>
      </c>
      <c r="AP279" s="187" t="str">
        <f>IF(AO279="YES",IF(Fixture!H282&gt;Fixture!J282,HWin,IF(Fixture!H282=Fixture!J282,IF(Fixture!H282&gt;0,HDrawScore,HDraw),HLose)),"")</f>
        <v/>
      </c>
      <c r="AQ279" s="188" t="str">
        <f>IF(AO279="YES",IF(Fixture!H282&lt;Fixture!J282,AWin,IF(Fixture!H282=Fixture!J282,IF(Fixture!H282&gt;0,ADrawScore,ADraw),ALose)),"")</f>
        <v/>
      </c>
      <c r="AR279" s="187" t="str">
        <f>IF(AO279="YES",IF(Fixture!H282&gt;Fixture!J282,"W",IF(Fixture!H282=Fixture!J282,IF(Fixture!H282&gt;0,"D","D"),"L")),"")</f>
        <v/>
      </c>
      <c r="AS279" s="187" t="str">
        <f>IF(AO279="YES",IF(Fixture!H282&lt;Fixture!J282,"W",IF(Fixture!H282=Fixture!J282,IF(Fixture!H282&gt;0,"D","D"),"L")),"")</f>
        <v/>
      </c>
    </row>
    <row r="280" spans="15:45" x14ac:dyDescent="0.25">
      <c r="O280"/>
      <c r="P280"/>
      <c r="Q280"/>
      <c r="R280"/>
      <c r="S280"/>
      <c r="T280"/>
      <c r="U280"/>
      <c r="V280" s="195">
        <f t="shared" si="276"/>
        <v>3</v>
      </c>
      <c r="W280" s="185">
        <f t="shared" si="277"/>
        <v>1</v>
      </c>
      <c r="X280" s="185" t="str">
        <f t="shared" si="273"/>
        <v>Group C</v>
      </c>
      <c r="Y280" s="185">
        <f t="shared" si="274"/>
        <v>1</v>
      </c>
      <c r="Z280" s="184">
        <f t="shared" si="275"/>
        <v>2</v>
      </c>
      <c r="AB280" s="186" t="str">
        <f t="shared" si="265"/>
        <v/>
      </c>
      <c r="AC280" s="187" t="str">
        <f t="shared" si="266"/>
        <v/>
      </c>
      <c r="AD280" s="187" t="str">
        <f t="shared" si="233"/>
        <v/>
      </c>
      <c r="AE280" s="187" t="str">
        <f t="shared" si="263"/>
        <v/>
      </c>
      <c r="AF280" s="187" t="str">
        <f t="shared" si="264"/>
        <v/>
      </c>
      <c r="AG280" s="187" t="str">
        <f t="array" ref="AG280">IFERROR(INDEX($Y$4:$Y$1090, MATCH(AC280&amp;AE280&amp;AF280,$V$4:$V$1090&amp;$W$4:$W$1090&amp;$X$4:$X$1090,0),1),"")</f>
        <v/>
      </c>
      <c r="AH280" s="188" t="str">
        <f t="array" ref="AH280">IFERROR(INDEX($Z$4:$Z$1090, MATCH(AC280&amp;AE280&amp;AF280,$V$4:$V$1090&amp;$W$4:$W$1090&amp;$X$4:$X$1090,0),1),"")</f>
        <v/>
      </c>
      <c r="AJ280" s="186" t="str">
        <f t="shared" si="267"/>
        <v/>
      </c>
      <c r="AK280" s="187" t="str">
        <f t="array" ref="AK280">IFERROR(INDEX($AC$4:$AC$1137,SMALL($AB$4:$AB$1137,AJ280),1),"")</f>
        <v/>
      </c>
      <c r="AL280" s="187" t="str">
        <f t="array" ref="AL280">IFERROR(INDEX($AF$4:$AF$1137,SMALL($AB$4:$AB$1137,AJ280),1),"")</f>
        <v/>
      </c>
      <c r="AM280" s="187" t="str">
        <f t="array" ref="AM280">IFERROR(INDEX($AW$4:$AW$83,MATCH(AL280&amp;INDEX($AG$4:$AG$1137,SMALL($AB$4:$AB$1137,AJ280),1),$AU$4:$AU$83&amp;$AV$4:$AV$83,0),1),"")</f>
        <v/>
      </c>
      <c r="AN280" s="187" t="str">
        <f t="array" ref="AN280">IFERROR(INDEX($AW$4:$AW$83,MATCH(AL280&amp;INDEX($AH$4:$AH$1137,SMALL($AB$4:$AB$1137,AJ280),1),$AU$4:$AU$83&amp;$AV$4:$AV$83,0),1),"")</f>
        <v/>
      </c>
      <c r="AO280" s="187" t="str">
        <f>IF(AND(ISNUMBER(Fixture!H283),ISNUMBER(Fixture!J283)),"YES","")</f>
        <v/>
      </c>
      <c r="AP280" s="187" t="str">
        <f>IF(AO280="YES",IF(Fixture!H283&gt;Fixture!J283,HWin,IF(Fixture!H283=Fixture!J283,IF(Fixture!H283&gt;0,HDrawScore,HDraw),HLose)),"")</f>
        <v/>
      </c>
      <c r="AQ280" s="188" t="str">
        <f>IF(AO280="YES",IF(Fixture!H283&lt;Fixture!J283,AWin,IF(Fixture!H283=Fixture!J283,IF(Fixture!H283&gt;0,ADrawScore,ADraw),ALose)),"")</f>
        <v/>
      </c>
      <c r="AR280" s="187" t="str">
        <f>IF(AO280="YES",IF(Fixture!H283&gt;Fixture!J283,"W",IF(Fixture!H283=Fixture!J283,IF(Fixture!H283&gt;0,"D","D"),"L")),"")</f>
        <v/>
      </c>
      <c r="AS280" s="187" t="str">
        <f>IF(AO280="YES",IF(Fixture!H283&lt;Fixture!J283,"W",IF(Fixture!H283=Fixture!J283,IF(Fixture!H283&gt;0,"D","D"),"L")),"")</f>
        <v/>
      </c>
    </row>
    <row r="281" spans="15:45" x14ac:dyDescent="0.25">
      <c r="V281" s="195">
        <f t="shared" si="276"/>
        <v>3</v>
      </c>
      <c r="W281" s="185">
        <f t="shared" si="277"/>
        <v>2</v>
      </c>
      <c r="X281" s="185" t="str">
        <f t="shared" si="273"/>
        <v>Group C</v>
      </c>
      <c r="Y281" s="185">
        <f t="shared" si="274"/>
        <v>3</v>
      </c>
      <c r="Z281" s="184">
        <f t="shared" si="275"/>
        <v>4</v>
      </c>
      <c r="AB281" s="186" t="str">
        <f t="shared" si="265"/>
        <v/>
      </c>
      <c r="AC281" s="187" t="str">
        <f t="shared" si="266"/>
        <v/>
      </c>
      <c r="AD281" s="187" t="str">
        <f t="shared" si="233"/>
        <v/>
      </c>
      <c r="AE281" s="187" t="str">
        <f t="shared" si="263"/>
        <v/>
      </c>
      <c r="AF281" s="187" t="str">
        <f t="shared" si="264"/>
        <v/>
      </c>
      <c r="AG281" s="187" t="str">
        <f t="array" ref="AG281">IFERROR(INDEX($Y$4:$Y$1090, MATCH(AC281&amp;AE281&amp;AF281,$V$4:$V$1090&amp;$W$4:$W$1090&amp;$X$4:$X$1090,0),1),"")</f>
        <v/>
      </c>
      <c r="AH281" s="188" t="str">
        <f t="array" ref="AH281">IFERROR(INDEX($Z$4:$Z$1090, MATCH(AC281&amp;AE281&amp;AF281,$V$4:$V$1090&amp;$W$4:$W$1090&amp;$X$4:$X$1090,0),1),"")</f>
        <v/>
      </c>
      <c r="AJ281" s="186" t="str">
        <f t="shared" si="267"/>
        <v/>
      </c>
      <c r="AK281" s="187" t="str">
        <f t="array" ref="AK281">IFERROR(INDEX($AC$4:$AC$1137,SMALL($AB$4:$AB$1137,AJ281),1),"")</f>
        <v/>
      </c>
      <c r="AL281" s="187" t="str">
        <f t="array" ref="AL281">IFERROR(INDEX($AF$4:$AF$1137,SMALL($AB$4:$AB$1137,AJ281),1),"")</f>
        <v/>
      </c>
      <c r="AM281" s="187" t="str">
        <f t="array" ref="AM281">IFERROR(INDEX($AW$4:$AW$83,MATCH(AL281&amp;INDEX($AG$4:$AG$1137,SMALL($AB$4:$AB$1137,AJ281),1),$AU$4:$AU$83&amp;$AV$4:$AV$83,0),1),"")</f>
        <v/>
      </c>
      <c r="AN281" s="187" t="str">
        <f t="array" ref="AN281">IFERROR(INDEX($AW$4:$AW$83,MATCH(AL281&amp;INDEX($AH$4:$AH$1137,SMALL($AB$4:$AB$1137,AJ281),1),$AU$4:$AU$83&amp;$AV$4:$AV$83,0),1),"")</f>
        <v/>
      </c>
      <c r="AO281" s="187" t="str">
        <f>IF(AND(ISNUMBER(Fixture!H284),ISNUMBER(Fixture!J284)),"YES","")</f>
        <v/>
      </c>
      <c r="AP281" s="187" t="str">
        <f>IF(AO281="YES",IF(Fixture!H284&gt;Fixture!J284,HWin,IF(Fixture!H284=Fixture!J284,IF(Fixture!H284&gt;0,HDrawScore,HDraw),HLose)),"")</f>
        <v/>
      </c>
      <c r="AQ281" s="188" t="str">
        <f>IF(AO281="YES",IF(Fixture!H284&lt;Fixture!J284,AWin,IF(Fixture!H284=Fixture!J284,IF(Fixture!H284&gt;0,ADrawScore,ADraw),ALose)),"")</f>
        <v/>
      </c>
      <c r="AR281" s="187" t="str">
        <f>IF(AO281="YES",IF(Fixture!H284&gt;Fixture!J284,"W",IF(Fixture!H284=Fixture!J284,IF(Fixture!H284&gt;0,"D","D"),"L")),"")</f>
        <v/>
      </c>
      <c r="AS281" s="187" t="str">
        <f>IF(AO281="YES",IF(Fixture!H284&lt;Fixture!J284,"W",IF(Fixture!H284=Fixture!J284,IF(Fixture!H284&gt;0,"D","D"),"L")),"")</f>
        <v/>
      </c>
    </row>
    <row r="282" spans="15:45" x14ac:dyDescent="0.25">
      <c r="V282" s="195">
        <f t="shared" si="276"/>
        <v>4</v>
      </c>
      <c r="W282" s="185">
        <f t="shared" si="277"/>
        <v>1</v>
      </c>
      <c r="X282" s="185" t="str">
        <f t="shared" si="273"/>
        <v>Group C</v>
      </c>
      <c r="Y282" s="185">
        <f t="shared" si="274"/>
        <v>4</v>
      </c>
      <c r="Z282" s="184">
        <f t="shared" si="275"/>
        <v>1</v>
      </c>
      <c r="AB282" s="186" t="str">
        <f t="shared" si="265"/>
        <v/>
      </c>
      <c r="AC282" s="187" t="str">
        <f t="shared" si="266"/>
        <v/>
      </c>
      <c r="AD282" s="187" t="str">
        <f t="shared" si="233"/>
        <v/>
      </c>
      <c r="AE282" s="187" t="str">
        <f t="shared" si="263"/>
        <v/>
      </c>
      <c r="AF282" s="187" t="str">
        <f t="shared" si="264"/>
        <v/>
      </c>
      <c r="AG282" s="187" t="str">
        <f t="array" ref="AG282">IFERROR(INDEX($Y$4:$Y$1090, MATCH(AC282&amp;AE282&amp;AF282,$V$4:$V$1090&amp;$W$4:$W$1090&amp;$X$4:$X$1090,0),1),"")</f>
        <v/>
      </c>
      <c r="AH282" s="188" t="str">
        <f t="array" ref="AH282">IFERROR(INDEX($Z$4:$Z$1090, MATCH(AC282&amp;AE282&amp;AF282,$V$4:$V$1090&amp;$W$4:$W$1090&amp;$X$4:$X$1090,0),1),"")</f>
        <v/>
      </c>
      <c r="AJ282" s="186" t="str">
        <f t="shared" si="267"/>
        <v/>
      </c>
      <c r="AK282" s="187" t="str">
        <f t="array" ref="AK282">IFERROR(INDEX($AC$4:$AC$1137,SMALL($AB$4:$AB$1137,AJ282),1),"")</f>
        <v/>
      </c>
      <c r="AL282" s="187" t="str">
        <f t="array" ref="AL282">IFERROR(INDEX($AF$4:$AF$1137,SMALL($AB$4:$AB$1137,AJ282),1),"")</f>
        <v/>
      </c>
      <c r="AM282" s="187" t="str">
        <f t="array" ref="AM282">IFERROR(INDEX($AW$4:$AW$83,MATCH(AL282&amp;INDEX($AG$4:$AG$1137,SMALL($AB$4:$AB$1137,AJ282),1),$AU$4:$AU$83&amp;$AV$4:$AV$83,0),1),"")</f>
        <v/>
      </c>
      <c r="AN282" s="187" t="str">
        <f t="array" ref="AN282">IFERROR(INDEX($AW$4:$AW$83,MATCH(AL282&amp;INDEX($AH$4:$AH$1137,SMALL($AB$4:$AB$1137,AJ282),1),$AU$4:$AU$83&amp;$AV$4:$AV$83,0),1),"")</f>
        <v/>
      </c>
      <c r="AO282" s="187" t="str">
        <f>IF(AND(ISNUMBER(Fixture!H285),ISNUMBER(Fixture!J285)),"YES","")</f>
        <v/>
      </c>
      <c r="AP282" s="187" t="str">
        <f>IF(AO282="YES",IF(Fixture!H285&gt;Fixture!J285,HWin,IF(Fixture!H285=Fixture!J285,IF(Fixture!H285&gt;0,HDrawScore,HDraw),HLose)),"")</f>
        <v/>
      </c>
      <c r="AQ282" s="188" t="str">
        <f>IF(AO282="YES",IF(Fixture!H285&lt;Fixture!J285,AWin,IF(Fixture!H285=Fixture!J285,IF(Fixture!H285&gt;0,ADrawScore,ADraw),ALose)),"")</f>
        <v/>
      </c>
      <c r="AR282" s="187" t="str">
        <f>IF(AO282="YES",IF(Fixture!H285&gt;Fixture!J285,"W",IF(Fixture!H285=Fixture!J285,IF(Fixture!H285&gt;0,"D","D"),"L")),"")</f>
        <v/>
      </c>
      <c r="AS282" s="187" t="str">
        <f>IF(AO282="YES",IF(Fixture!H285&lt;Fixture!J285,"W",IF(Fixture!H285=Fixture!J285,IF(Fixture!H285&gt;0,"D","D"),"L")),"")</f>
        <v/>
      </c>
    </row>
    <row r="283" spans="15:45" x14ac:dyDescent="0.25">
      <c r="V283" s="195">
        <f t="shared" si="276"/>
        <v>4</v>
      </c>
      <c r="W283" s="185">
        <f t="shared" si="277"/>
        <v>2</v>
      </c>
      <c r="X283" s="185" t="str">
        <f t="shared" si="273"/>
        <v>Group C</v>
      </c>
      <c r="Y283" s="185">
        <f t="shared" si="274"/>
        <v>3</v>
      </c>
      <c r="Z283" s="184">
        <f t="shared" si="275"/>
        <v>2</v>
      </c>
      <c r="AB283" s="186" t="str">
        <f t="shared" si="265"/>
        <v/>
      </c>
      <c r="AC283" s="187" t="str">
        <f t="shared" si="266"/>
        <v/>
      </c>
      <c r="AD283" s="187" t="str">
        <f t="shared" si="233"/>
        <v/>
      </c>
      <c r="AE283" s="187" t="str">
        <f t="shared" si="263"/>
        <v/>
      </c>
      <c r="AF283" s="187" t="str">
        <f t="shared" si="264"/>
        <v/>
      </c>
      <c r="AG283" s="187" t="str">
        <f t="array" ref="AG283">IFERROR(INDEX($Y$4:$Y$1090, MATCH(AC283&amp;AE283&amp;AF283,$V$4:$V$1090&amp;$W$4:$W$1090&amp;$X$4:$X$1090,0),1),"")</f>
        <v/>
      </c>
      <c r="AH283" s="188" t="str">
        <f t="array" ref="AH283">IFERROR(INDEX($Z$4:$Z$1090, MATCH(AC283&amp;AE283&amp;AF283,$V$4:$V$1090&amp;$W$4:$W$1090&amp;$X$4:$X$1090,0),1),"")</f>
        <v/>
      </c>
      <c r="AJ283" s="186" t="str">
        <f t="shared" si="267"/>
        <v/>
      </c>
      <c r="AK283" s="187" t="str">
        <f t="array" ref="AK283">IFERROR(INDEX($AC$4:$AC$1137,SMALL($AB$4:$AB$1137,AJ283),1),"")</f>
        <v/>
      </c>
      <c r="AL283" s="187" t="str">
        <f t="array" ref="AL283">IFERROR(INDEX($AF$4:$AF$1137,SMALL($AB$4:$AB$1137,AJ283),1),"")</f>
        <v/>
      </c>
      <c r="AM283" s="187" t="str">
        <f t="array" ref="AM283">IFERROR(INDEX($AW$4:$AW$83,MATCH(AL283&amp;INDEX($AG$4:$AG$1137,SMALL($AB$4:$AB$1137,AJ283),1),$AU$4:$AU$83&amp;$AV$4:$AV$83,0),1),"")</f>
        <v/>
      </c>
      <c r="AN283" s="187" t="str">
        <f t="array" ref="AN283">IFERROR(INDEX($AW$4:$AW$83,MATCH(AL283&amp;INDEX($AH$4:$AH$1137,SMALL($AB$4:$AB$1137,AJ283),1),$AU$4:$AU$83&amp;$AV$4:$AV$83,0),1),"")</f>
        <v/>
      </c>
      <c r="AO283" s="187" t="str">
        <f>IF(AND(ISNUMBER(Fixture!H286),ISNUMBER(Fixture!J286)),"YES","")</f>
        <v/>
      </c>
      <c r="AP283" s="187" t="str">
        <f>IF(AO283="YES",IF(Fixture!H286&gt;Fixture!J286,HWin,IF(Fixture!H286=Fixture!J286,IF(Fixture!H286&gt;0,HDrawScore,HDraw),HLose)),"")</f>
        <v/>
      </c>
      <c r="AQ283" s="188" t="str">
        <f>IF(AO283="YES",IF(Fixture!H286&lt;Fixture!J286,AWin,IF(Fixture!H286=Fixture!J286,IF(Fixture!H286&gt;0,ADrawScore,ADraw),ALose)),"")</f>
        <v/>
      </c>
      <c r="AR283" s="187" t="str">
        <f>IF(AO283="YES",IF(Fixture!H286&gt;Fixture!J286,"W",IF(Fixture!H286=Fixture!J286,IF(Fixture!H286&gt;0,"D","D"),"L")),"")</f>
        <v/>
      </c>
      <c r="AS283" s="187" t="str">
        <f>IF(AO283="YES",IF(Fixture!H286&lt;Fixture!J286,"W",IF(Fixture!H286=Fixture!J286,IF(Fixture!H286&gt;0,"D","D"),"L")),"")</f>
        <v/>
      </c>
    </row>
    <row r="284" spans="15:45" x14ac:dyDescent="0.25">
      <c r="V284" s="195">
        <f t="shared" si="276"/>
        <v>5</v>
      </c>
      <c r="W284" s="185">
        <f t="shared" si="277"/>
        <v>1</v>
      </c>
      <c r="X284" s="185" t="str">
        <f t="shared" si="273"/>
        <v>Group C</v>
      </c>
      <c r="Y284" s="185">
        <f t="shared" si="274"/>
        <v>3</v>
      </c>
      <c r="Z284" s="184">
        <f t="shared" si="275"/>
        <v>1</v>
      </c>
      <c r="AB284" s="186" t="str">
        <f t="shared" si="265"/>
        <v/>
      </c>
      <c r="AC284" s="187" t="str">
        <f t="shared" si="266"/>
        <v/>
      </c>
      <c r="AD284" s="187" t="str">
        <f t="shared" ref="AD284:AD347" si="278">IF(ISNUMBER(AC284),IF(AD283+1&lt;=AD$2,AD283+1,1),"")</f>
        <v/>
      </c>
      <c r="AE284" s="187" t="str">
        <f t="shared" si="263"/>
        <v/>
      </c>
      <c r="AF284" s="187" t="str">
        <f t="shared" si="264"/>
        <v/>
      </c>
      <c r="AG284" s="187" t="str">
        <f t="array" ref="AG284">IFERROR(INDEX($Y$4:$Y$1090, MATCH(AC284&amp;AE284&amp;AF284,$V$4:$V$1090&amp;$W$4:$W$1090&amp;$X$4:$X$1090,0),1),"")</f>
        <v/>
      </c>
      <c r="AH284" s="188" t="str">
        <f t="array" ref="AH284">IFERROR(INDEX($Z$4:$Z$1090, MATCH(AC284&amp;AE284&amp;AF284,$V$4:$V$1090&amp;$W$4:$W$1090&amp;$X$4:$X$1090,0),1),"")</f>
        <v/>
      </c>
      <c r="AJ284" s="186" t="str">
        <f t="shared" si="267"/>
        <v/>
      </c>
      <c r="AK284" s="187" t="str">
        <f t="array" ref="AK284">IFERROR(INDEX($AC$4:$AC$1137,SMALL($AB$4:$AB$1137,AJ284),1),"")</f>
        <v/>
      </c>
      <c r="AL284" s="187" t="str">
        <f t="array" ref="AL284">IFERROR(INDEX($AF$4:$AF$1137,SMALL($AB$4:$AB$1137,AJ284),1),"")</f>
        <v/>
      </c>
      <c r="AM284" s="187" t="str">
        <f t="array" ref="AM284">IFERROR(INDEX($AW$4:$AW$83,MATCH(AL284&amp;INDEX($AG$4:$AG$1137,SMALL($AB$4:$AB$1137,AJ284),1),$AU$4:$AU$83&amp;$AV$4:$AV$83,0),1),"")</f>
        <v/>
      </c>
      <c r="AN284" s="187" t="str">
        <f t="array" ref="AN284">IFERROR(INDEX($AW$4:$AW$83,MATCH(AL284&amp;INDEX($AH$4:$AH$1137,SMALL($AB$4:$AB$1137,AJ284),1),$AU$4:$AU$83&amp;$AV$4:$AV$83,0),1),"")</f>
        <v/>
      </c>
      <c r="AO284" s="187" t="str">
        <f>IF(AND(ISNUMBER(Fixture!H287),ISNUMBER(Fixture!J287)),"YES","")</f>
        <v/>
      </c>
      <c r="AP284" s="187" t="str">
        <f>IF(AO284="YES",IF(Fixture!H287&gt;Fixture!J287,HWin,IF(Fixture!H287=Fixture!J287,IF(Fixture!H287&gt;0,HDrawScore,HDraw),HLose)),"")</f>
        <v/>
      </c>
      <c r="AQ284" s="188" t="str">
        <f>IF(AO284="YES",IF(Fixture!H287&lt;Fixture!J287,AWin,IF(Fixture!H287=Fixture!J287,IF(Fixture!H287&gt;0,ADrawScore,ADraw),ALose)),"")</f>
        <v/>
      </c>
      <c r="AR284" s="187" t="str">
        <f>IF(AO284="YES",IF(Fixture!H287&gt;Fixture!J287,"W",IF(Fixture!H287=Fixture!J287,IF(Fixture!H287&gt;0,"D","D"),"L")),"")</f>
        <v/>
      </c>
      <c r="AS284" s="187" t="str">
        <f>IF(AO284="YES",IF(Fixture!H287&lt;Fixture!J287,"W",IF(Fixture!H287=Fixture!J287,IF(Fixture!H287&gt;0,"D","D"),"L")),"")</f>
        <v/>
      </c>
    </row>
    <row r="285" spans="15:45" x14ac:dyDescent="0.25">
      <c r="V285" s="195">
        <f t="shared" si="276"/>
        <v>5</v>
      </c>
      <c r="W285" s="185">
        <f t="shared" si="277"/>
        <v>2</v>
      </c>
      <c r="X285" s="185" t="str">
        <f t="shared" si="273"/>
        <v>Group C</v>
      </c>
      <c r="Y285" s="185">
        <f t="shared" si="274"/>
        <v>2</v>
      </c>
      <c r="Z285" s="184">
        <f t="shared" si="275"/>
        <v>4</v>
      </c>
      <c r="AB285" s="186" t="str">
        <f t="shared" si="265"/>
        <v/>
      </c>
      <c r="AC285" s="187" t="str">
        <f t="shared" si="266"/>
        <v/>
      </c>
      <c r="AD285" s="187" t="str">
        <f t="shared" si="278"/>
        <v/>
      </c>
      <c r="AE285" s="187" t="str">
        <f t="shared" si="263"/>
        <v/>
      </c>
      <c r="AF285" s="187" t="str">
        <f t="shared" si="264"/>
        <v/>
      </c>
      <c r="AG285" s="187" t="str">
        <f t="array" ref="AG285">IFERROR(INDEX($Y$4:$Y$1090, MATCH(AC285&amp;AE285&amp;AF285,$V$4:$V$1090&amp;$W$4:$W$1090&amp;$X$4:$X$1090,0),1),"")</f>
        <v/>
      </c>
      <c r="AH285" s="188" t="str">
        <f t="array" ref="AH285">IFERROR(INDEX($Z$4:$Z$1090, MATCH(AC285&amp;AE285&amp;AF285,$V$4:$V$1090&amp;$W$4:$W$1090&amp;$X$4:$X$1090,0),1),"")</f>
        <v/>
      </c>
      <c r="AJ285" s="186" t="str">
        <f t="shared" si="267"/>
        <v/>
      </c>
      <c r="AK285" s="187" t="str">
        <f t="array" ref="AK285">IFERROR(INDEX($AC$4:$AC$1137,SMALL($AB$4:$AB$1137,AJ285),1),"")</f>
        <v/>
      </c>
      <c r="AL285" s="187" t="str">
        <f t="array" ref="AL285">IFERROR(INDEX($AF$4:$AF$1137,SMALL($AB$4:$AB$1137,AJ285),1),"")</f>
        <v/>
      </c>
      <c r="AM285" s="187" t="str">
        <f t="array" ref="AM285">IFERROR(INDEX($AW$4:$AW$83,MATCH(AL285&amp;INDEX($AG$4:$AG$1137,SMALL($AB$4:$AB$1137,AJ285),1),$AU$4:$AU$83&amp;$AV$4:$AV$83,0),1),"")</f>
        <v/>
      </c>
      <c r="AN285" s="187" t="str">
        <f t="array" ref="AN285">IFERROR(INDEX($AW$4:$AW$83,MATCH(AL285&amp;INDEX($AH$4:$AH$1137,SMALL($AB$4:$AB$1137,AJ285),1),$AU$4:$AU$83&amp;$AV$4:$AV$83,0),1),"")</f>
        <v/>
      </c>
      <c r="AO285" s="187" t="str">
        <f>IF(AND(ISNUMBER(Fixture!H288),ISNUMBER(Fixture!J288)),"YES","")</f>
        <v/>
      </c>
      <c r="AP285" s="187" t="str">
        <f>IF(AO285="YES",IF(Fixture!H288&gt;Fixture!J288,HWin,IF(Fixture!H288=Fixture!J288,IF(Fixture!H288&gt;0,HDrawScore,HDraw),HLose)),"")</f>
        <v/>
      </c>
      <c r="AQ285" s="188" t="str">
        <f>IF(AO285="YES",IF(Fixture!H288&lt;Fixture!J288,AWin,IF(Fixture!H288=Fixture!J288,IF(Fixture!H288&gt;0,ADrawScore,ADraw),ALose)),"")</f>
        <v/>
      </c>
      <c r="AR285" s="187" t="str">
        <f>IF(AO285="YES",IF(Fixture!H288&gt;Fixture!J288,"W",IF(Fixture!H288=Fixture!J288,IF(Fixture!H288&gt;0,"D","D"),"L")),"")</f>
        <v/>
      </c>
      <c r="AS285" s="187" t="str">
        <f>IF(AO285="YES",IF(Fixture!H288&lt;Fixture!J288,"W",IF(Fixture!H288=Fixture!J288,IF(Fixture!H288&gt;0,"D","D"),"L")),"")</f>
        <v/>
      </c>
    </row>
    <row r="286" spans="15:45" x14ac:dyDescent="0.25">
      <c r="V286" s="195">
        <f t="shared" si="276"/>
        <v>6</v>
      </c>
      <c r="W286" s="185">
        <f t="shared" si="277"/>
        <v>1</v>
      </c>
      <c r="X286" s="185" t="str">
        <f t="shared" si="273"/>
        <v>Group C</v>
      </c>
      <c r="Y286" s="185">
        <f t="shared" si="274"/>
        <v>2</v>
      </c>
      <c r="Z286" s="184">
        <f t="shared" si="275"/>
        <v>1</v>
      </c>
      <c r="AB286" s="186" t="str">
        <f t="shared" si="265"/>
        <v/>
      </c>
      <c r="AC286" s="187" t="str">
        <f t="shared" si="266"/>
        <v/>
      </c>
      <c r="AD286" s="187" t="str">
        <f t="shared" si="278"/>
        <v/>
      </c>
      <c r="AE286" s="187" t="str">
        <f t="shared" si="263"/>
        <v/>
      </c>
      <c r="AF286" s="187" t="str">
        <f t="shared" si="264"/>
        <v/>
      </c>
      <c r="AG286" s="187" t="str">
        <f t="array" ref="AG286">IFERROR(INDEX($Y$4:$Y$1090, MATCH(AC286&amp;AE286&amp;AF286,$V$4:$V$1090&amp;$W$4:$W$1090&amp;$X$4:$X$1090,0),1),"")</f>
        <v/>
      </c>
      <c r="AH286" s="188" t="str">
        <f t="array" ref="AH286">IFERROR(INDEX($Z$4:$Z$1090, MATCH(AC286&amp;AE286&amp;AF286,$V$4:$V$1090&amp;$W$4:$W$1090&amp;$X$4:$X$1090,0),1),"")</f>
        <v/>
      </c>
      <c r="AJ286" s="186" t="str">
        <f t="shared" si="267"/>
        <v/>
      </c>
      <c r="AK286" s="187" t="str">
        <f t="array" ref="AK286">IFERROR(INDEX($AC$4:$AC$1137,SMALL($AB$4:$AB$1137,AJ286),1),"")</f>
        <v/>
      </c>
      <c r="AL286" s="187" t="str">
        <f t="array" ref="AL286">IFERROR(INDEX($AF$4:$AF$1137,SMALL($AB$4:$AB$1137,AJ286),1),"")</f>
        <v/>
      </c>
      <c r="AM286" s="187" t="str">
        <f t="array" ref="AM286">IFERROR(INDEX($AW$4:$AW$83,MATCH(AL286&amp;INDEX($AG$4:$AG$1137,SMALL($AB$4:$AB$1137,AJ286),1),$AU$4:$AU$83&amp;$AV$4:$AV$83,0),1),"")</f>
        <v/>
      </c>
      <c r="AN286" s="187" t="str">
        <f t="array" ref="AN286">IFERROR(INDEX($AW$4:$AW$83,MATCH(AL286&amp;INDEX($AH$4:$AH$1137,SMALL($AB$4:$AB$1137,AJ286),1),$AU$4:$AU$83&amp;$AV$4:$AV$83,0),1),"")</f>
        <v/>
      </c>
      <c r="AO286" s="187" t="str">
        <f>IF(AND(ISNUMBER(Fixture!H289),ISNUMBER(Fixture!J289)),"YES","")</f>
        <v/>
      </c>
      <c r="AP286" s="187" t="str">
        <f>IF(AO286="YES",IF(Fixture!H289&gt;Fixture!J289,HWin,IF(Fixture!H289=Fixture!J289,IF(Fixture!H289&gt;0,HDrawScore,HDraw),HLose)),"")</f>
        <v/>
      </c>
      <c r="AQ286" s="188" t="str">
        <f>IF(AO286="YES",IF(Fixture!H289&lt;Fixture!J289,AWin,IF(Fixture!H289=Fixture!J289,IF(Fixture!H289&gt;0,ADrawScore,ADraw),ALose)),"")</f>
        <v/>
      </c>
      <c r="AR286" s="187" t="str">
        <f>IF(AO286="YES",IF(Fixture!H289&gt;Fixture!J289,"W",IF(Fixture!H289=Fixture!J289,IF(Fixture!H289&gt;0,"D","D"),"L")),"")</f>
        <v/>
      </c>
      <c r="AS286" s="187" t="str">
        <f>IF(AO286="YES",IF(Fixture!H289&lt;Fixture!J289,"W",IF(Fixture!H289=Fixture!J289,IF(Fixture!H289&gt;0,"D","D"),"L")),"")</f>
        <v/>
      </c>
    </row>
    <row r="287" spans="15:45" x14ac:dyDescent="0.25">
      <c r="V287" s="195">
        <f t="shared" si="276"/>
        <v>6</v>
      </c>
      <c r="W287" s="185">
        <f t="shared" si="277"/>
        <v>2</v>
      </c>
      <c r="X287" s="185" t="str">
        <f t="shared" si="273"/>
        <v>Group C</v>
      </c>
      <c r="Y287" s="185">
        <f t="shared" si="274"/>
        <v>4</v>
      </c>
      <c r="Z287" s="184">
        <f t="shared" si="275"/>
        <v>3</v>
      </c>
      <c r="AB287" s="186" t="str">
        <f t="shared" si="265"/>
        <v/>
      </c>
      <c r="AC287" s="187" t="str">
        <f t="shared" si="266"/>
        <v/>
      </c>
      <c r="AD287" s="187" t="str">
        <f t="shared" si="278"/>
        <v/>
      </c>
      <c r="AE287" s="187" t="str">
        <f t="shared" si="263"/>
        <v/>
      </c>
      <c r="AF287" s="187" t="str">
        <f t="shared" si="264"/>
        <v/>
      </c>
      <c r="AG287" s="187" t="str">
        <f t="array" ref="AG287">IFERROR(INDEX($Y$4:$Y$1090, MATCH(AC287&amp;AE287&amp;AF287,$V$4:$V$1090&amp;$W$4:$W$1090&amp;$X$4:$X$1090,0),1),"")</f>
        <v/>
      </c>
      <c r="AH287" s="188" t="str">
        <f t="array" ref="AH287">IFERROR(INDEX($Z$4:$Z$1090, MATCH(AC287&amp;AE287&amp;AF287,$V$4:$V$1090&amp;$W$4:$W$1090&amp;$X$4:$X$1090,0),1),"")</f>
        <v/>
      </c>
      <c r="AJ287" s="186" t="str">
        <f t="shared" si="267"/>
        <v/>
      </c>
      <c r="AK287" s="187" t="str">
        <f t="array" ref="AK287">IFERROR(INDEX($AC$4:$AC$1137,SMALL($AB$4:$AB$1137,AJ287),1),"")</f>
        <v/>
      </c>
      <c r="AL287" s="187" t="str">
        <f t="array" ref="AL287">IFERROR(INDEX($AF$4:$AF$1137,SMALL($AB$4:$AB$1137,AJ287),1),"")</f>
        <v/>
      </c>
      <c r="AM287" s="187" t="str">
        <f t="array" ref="AM287">IFERROR(INDEX($AW$4:$AW$83,MATCH(AL287&amp;INDEX($AG$4:$AG$1137,SMALL($AB$4:$AB$1137,AJ287),1),$AU$4:$AU$83&amp;$AV$4:$AV$83,0),1),"")</f>
        <v/>
      </c>
      <c r="AN287" s="187" t="str">
        <f t="array" ref="AN287">IFERROR(INDEX($AW$4:$AW$83,MATCH(AL287&amp;INDEX($AH$4:$AH$1137,SMALL($AB$4:$AB$1137,AJ287),1),$AU$4:$AU$83&amp;$AV$4:$AV$83,0),1),"")</f>
        <v/>
      </c>
      <c r="AO287" s="187" t="str">
        <f>IF(AND(ISNUMBER(Fixture!H290),ISNUMBER(Fixture!J290)),"YES","")</f>
        <v/>
      </c>
      <c r="AP287" s="187" t="str">
        <f>IF(AO287="YES",IF(Fixture!H290&gt;Fixture!J290,HWin,IF(Fixture!H290=Fixture!J290,IF(Fixture!H290&gt;0,HDrawScore,HDraw),HLose)),"")</f>
        <v/>
      </c>
      <c r="AQ287" s="188" t="str">
        <f>IF(AO287="YES",IF(Fixture!H290&lt;Fixture!J290,AWin,IF(Fixture!H290=Fixture!J290,IF(Fixture!H290&gt;0,ADrawScore,ADraw),ALose)),"")</f>
        <v/>
      </c>
      <c r="AR287" s="187" t="str">
        <f>IF(AO287="YES",IF(Fixture!H290&gt;Fixture!J290,"W",IF(Fixture!H290=Fixture!J290,IF(Fixture!H290&gt;0,"D","D"),"L")),"")</f>
        <v/>
      </c>
      <c r="AS287" s="187" t="str">
        <f>IF(AO287="YES",IF(Fixture!H290&lt;Fixture!J290,"W",IF(Fixture!H290=Fixture!J290,IF(Fixture!H290&gt;0,"D","D"),"L")),"")</f>
        <v/>
      </c>
    </row>
    <row r="288" spans="15:45" x14ac:dyDescent="0.25">
      <c r="V288" s="195" t="str">
        <f t="shared" si="276"/>
        <v/>
      </c>
      <c r="W288" s="185" t="str">
        <f t="shared" si="277"/>
        <v/>
      </c>
      <c r="X288" s="185" t="str">
        <f t="shared" si="273"/>
        <v/>
      </c>
      <c r="Y288" s="185" t="str">
        <f t="shared" si="274"/>
        <v/>
      </c>
      <c r="Z288" s="184" t="str">
        <f t="shared" si="275"/>
        <v/>
      </c>
      <c r="AB288" s="186" t="str">
        <f t="shared" si="265"/>
        <v/>
      </c>
      <c r="AC288" s="187" t="str">
        <f t="shared" si="266"/>
        <v/>
      </c>
      <c r="AD288" s="187" t="str">
        <f t="shared" si="278"/>
        <v/>
      </c>
      <c r="AE288" s="187" t="str">
        <f t="shared" si="263"/>
        <v/>
      </c>
      <c r="AF288" s="187" t="str">
        <f t="shared" si="264"/>
        <v/>
      </c>
      <c r="AG288" s="187" t="str">
        <f t="array" ref="AG288">IFERROR(INDEX($Y$4:$Y$1090, MATCH(AC288&amp;AE288&amp;AF288,$V$4:$V$1090&amp;$W$4:$W$1090&amp;$X$4:$X$1090,0),1),"")</f>
        <v/>
      </c>
      <c r="AH288" s="188" t="str">
        <f t="array" ref="AH288">IFERROR(INDEX($Z$4:$Z$1090, MATCH(AC288&amp;AE288&amp;AF288,$V$4:$V$1090&amp;$W$4:$W$1090&amp;$X$4:$X$1090,0),1),"")</f>
        <v/>
      </c>
      <c r="AJ288" s="186" t="str">
        <f t="shared" si="267"/>
        <v/>
      </c>
      <c r="AK288" s="187" t="str">
        <f t="array" ref="AK288">IFERROR(INDEX($AC$4:$AC$1137,SMALL($AB$4:$AB$1137,AJ288),1),"")</f>
        <v/>
      </c>
      <c r="AL288" s="187" t="str">
        <f t="array" ref="AL288">IFERROR(INDEX($AF$4:$AF$1137,SMALL($AB$4:$AB$1137,AJ288),1),"")</f>
        <v/>
      </c>
      <c r="AM288" s="187" t="str">
        <f t="array" ref="AM288">IFERROR(INDEX($AW$4:$AW$83,MATCH(AL288&amp;INDEX($AG$4:$AG$1137,SMALL($AB$4:$AB$1137,AJ288),1),$AU$4:$AU$83&amp;$AV$4:$AV$83,0),1),"")</f>
        <v/>
      </c>
      <c r="AN288" s="187" t="str">
        <f t="array" ref="AN288">IFERROR(INDEX($AW$4:$AW$83,MATCH(AL288&amp;INDEX($AH$4:$AH$1137,SMALL($AB$4:$AB$1137,AJ288),1),$AU$4:$AU$83&amp;$AV$4:$AV$83,0),1),"")</f>
        <v/>
      </c>
      <c r="AO288" s="187" t="str">
        <f>IF(AND(ISNUMBER(Fixture!H291),ISNUMBER(Fixture!J291)),"YES","")</f>
        <v/>
      </c>
      <c r="AP288" s="187" t="str">
        <f>IF(AO288="YES",IF(Fixture!H291&gt;Fixture!J291,HWin,IF(Fixture!H291=Fixture!J291,IF(Fixture!H291&gt;0,HDrawScore,HDraw),HLose)),"")</f>
        <v/>
      </c>
      <c r="AQ288" s="188" t="str">
        <f>IF(AO288="YES",IF(Fixture!H291&lt;Fixture!J291,AWin,IF(Fixture!H291=Fixture!J291,IF(Fixture!H291&gt;0,ADrawScore,ADraw),ALose)),"")</f>
        <v/>
      </c>
      <c r="AR288" s="187" t="str">
        <f>IF(AO288="YES",IF(Fixture!H291&gt;Fixture!J291,"W",IF(Fixture!H291=Fixture!J291,IF(Fixture!H291&gt;0,"D","D"),"L")),"")</f>
        <v/>
      </c>
      <c r="AS288" s="187" t="str">
        <f>IF(AO288="YES",IF(Fixture!H291&lt;Fixture!J291,"W",IF(Fixture!H291=Fixture!J291,IF(Fixture!H291&gt;0,"D","D"),"L")),"")</f>
        <v/>
      </c>
    </row>
    <row r="289" spans="22:45" x14ac:dyDescent="0.25">
      <c r="V289" s="195" t="str">
        <f t="shared" si="276"/>
        <v/>
      </c>
      <c r="W289" s="185" t="str">
        <f t="shared" si="277"/>
        <v/>
      </c>
      <c r="X289" s="185" t="str">
        <f t="shared" si="273"/>
        <v/>
      </c>
      <c r="Y289" s="185" t="str">
        <f t="shared" si="274"/>
        <v/>
      </c>
      <c r="Z289" s="184" t="str">
        <f t="shared" si="275"/>
        <v/>
      </c>
      <c r="AB289" s="186" t="str">
        <f t="shared" si="265"/>
        <v/>
      </c>
      <c r="AC289" s="187" t="str">
        <f t="shared" si="266"/>
        <v/>
      </c>
      <c r="AD289" s="187" t="str">
        <f t="shared" si="278"/>
        <v/>
      </c>
      <c r="AE289" s="187" t="str">
        <f t="shared" si="263"/>
        <v/>
      </c>
      <c r="AF289" s="187" t="str">
        <f t="shared" si="264"/>
        <v/>
      </c>
      <c r="AG289" s="187" t="str">
        <f t="array" ref="AG289">IFERROR(INDEX($Y$4:$Y$1090, MATCH(AC289&amp;AE289&amp;AF289,$V$4:$V$1090&amp;$W$4:$W$1090&amp;$X$4:$X$1090,0),1),"")</f>
        <v/>
      </c>
      <c r="AH289" s="188" t="str">
        <f t="array" ref="AH289">IFERROR(INDEX($Z$4:$Z$1090, MATCH(AC289&amp;AE289&amp;AF289,$V$4:$V$1090&amp;$W$4:$W$1090&amp;$X$4:$X$1090,0),1),"")</f>
        <v/>
      </c>
      <c r="AJ289" s="186" t="str">
        <f t="shared" si="267"/>
        <v/>
      </c>
      <c r="AK289" s="187" t="str">
        <f t="array" ref="AK289">IFERROR(INDEX($AC$4:$AC$1137,SMALL($AB$4:$AB$1137,AJ289),1),"")</f>
        <v/>
      </c>
      <c r="AL289" s="187" t="str">
        <f t="array" ref="AL289">IFERROR(INDEX($AF$4:$AF$1137,SMALL($AB$4:$AB$1137,AJ289),1),"")</f>
        <v/>
      </c>
      <c r="AM289" s="187" t="str">
        <f t="array" ref="AM289">IFERROR(INDEX($AW$4:$AW$83,MATCH(AL289&amp;INDEX($AG$4:$AG$1137,SMALL($AB$4:$AB$1137,AJ289),1),$AU$4:$AU$83&amp;$AV$4:$AV$83,0),1),"")</f>
        <v/>
      </c>
      <c r="AN289" s="187" t="str">
        <f t="array" ref="AN289">IFERROR(INDEX($AW$4:$AW$83,MATCH(AL289&amp;INDEX($AH$4:$AH$1137,SMALL($AB$4:$AB$1137,AJ289),1),$AU$4:$AU$83&amp;$AV$4:$AV$83,0),1),"")</f>
        <v/>
      </c>
      <c r="AO289" s="187" t="str">
        <f>IF(AND(ISNUMBER(Fixture!H292),ISNUMBER(Fixture!J292)),"YES","")</f>
        <v/>
      </c>
      <c r="AP289" s="187" t="str">
        <f>IF(AO289="YES",IF(Fixture!H292&gt;Fixture!J292,HWin,IF(Fixture!H292=Fixture!J292,IF(Fixture!H292&gt;0,HDrawScore,HDraw),HLose)),"")</f>
        <v/>
      </c>
      <c r="AQ289" s="188" t="str">
        <f>IF(AO289="YES",IF(Fixture!H292&lt;Fixture!J292,AWin,IF(Fixture!H292=Fixture!J292,IF(Fixture!H292&gt;0,ADrawScore,ADraw),ALose)),"")</f>
        <v/>
      </c>
      <c r="AR289" s="187" t="str">
        <f>IF(AO289="YES",IF(Fixture!H292&gt;Fixture!J292,"W",IF(Fixture!H292=Fixture!J292,IF(Fixture!H292&gt;0,"D","D"),"L")),"")</f>
        <v/>
      </c>
      <c r="AS289" s="187" t="str">
        <f>IF(AO289="YES",IF(Fixture!H292&lt;Fixture!J292,"W",IF(Fixture!H292=Fixture!J292,IF(Fixture!H292&gt;0,"D","D"),"L")),"")</f>
        <v/>
      </c>
    </row>
    <row r="290" spans="22:45" x14ac:dyDescent="0.25">
      <c r="V290" s="195" t="str">
        <f t="shared" si="276"/>
        <v/>
      </c>
      <c r="W290" s="185" t="str">
        <f t="shared" si="277"/>
        <v/>
      </c>
      <c r="X290" s="185" t="str">
        <f t="shared" si="273"/>
        <v/>
      </c>
      <c r="Y290" s="185" t="str">
        <f t="shared" si="274"/>
        <v/>
      </c>
      <c r="Z290" s="184" t="str">
        <f t="shared" si="275"/>
        <v/>
      </c>
      <c r="AB290" s="186" t="str">
        <f t="shared" si="265"/>
        <v/>
      </c>
      <c r="AC290" s="187" t="str">
        <f t="shared" si="266"/>
        <v/>
      </c>
      <c r="AD290" s="187" t="str">
        <f t="shared" si="278"/>
        <v/>
      </c>
      <c r="AE290" s="187" t="str">
        <f t="shared" si="263"/>
        <v/>
      </c>
      <c r="AF290" s="187" t="str">
        <f t="shared" si="264"/>
        <v/>
      </c>
      <c r="AG290" s="187" t="str">
        <f t="array" ref="AG290">IFERROR(INDEX($Y$4:$Y$1090, MATCH(AC290&amp;AE290&amp;AF290,$V$4:$V$1090&amp;$W$4:$W$1090&amp;$X$4:$X$1090,0),1),"")</f>
        <v/>
      </c>
      <c r="AH290" s="188" t="str">
        <f t="array" ref="AH290">IFERROR(INDEX($Z$4:$Z$1090, MATCH(AC290&amp;AE290&amp;AF290,$V$4:$V$1090&amp;$W$4:$W$1090&amp;$X$4:$X$1090,0),1),"")</f>
        <v/>
      </c>
      <c r="AJ290" s="186" t="str">
        <f t="shared" si="267"/>
        <v/>
      </c>
      <c r="AK290" s="187" t="str">
        <f t="array" ref="AK290">IFERROR(INDEX($AC$4:$AC$1137,SMALL($AB$4:$AB$1137,AJ290),1),"")</f>
        <v/>
      </c>
      <c r="AL290" s="187" t="str">
        <f t="array" ref="AL290">IFERROR(INDEX($AF$4:$AF$1137,SMALL($AB$4:$AB$1137,AJ290),1),"")</f>
        <v/>
      </c>
      <c r="AM290" s="187" t="str">
        <f t="array" ref="AM290">IFERROR(INDEX($AW$4:$AW$83,MATCH(AL290&amp;INDEX($AG$4:$AG$1137,SMALL($AB$4:$AB$1137,AJ290),1),$AU$4:$AU$83&amp;$AV$4:$AV$83,0),1),"")</f>
        <v/>
      </c>
      <c r="AN290" s="187" t="str">
        <f t="array" ref="AN290">IFERROR(INDEX($AW$4:$AW$83,MATCH(AL290&amp;INDEX($AH$4:$AH$1137,SMALL($AB$4:$AB$1137,AJ290),1),$AU$4:$AU$83&amp;$AV$4:$AV$83,0),1),"")</f>
        <v/>
      </c>
      <c r="AO290" s="187" t="str">
        <f>IF(AND(ISNUMBER(Fixture!H293),ISNUMBER(Fixture!J293)),"YES","")</f>
        <v/>
      </c>
      <c r="AP290" s="187" t="str">
        <f>IF(AO290="YES",IF(Fixture!H293&gt;Fixture!J293,HWin,IF(Fixture!H293=Fixture!J293,IF(Fixture!H293&gt;0,HDrawScore,HDraw),HLose)),"")</f>
        <v/>
      </c>
      <c r="AQ290" s="188" t="str">
        <f>IF(AO290="YES",IF(Fixture!H293&lt;Fixture!J293,AWin,IF(Fixture!H293=Fixture!J293,IF(Fixture!H293&gt;0,ADrawScore,ADraw),ALose)),"")</f>
        <v/>
      </c>
      <c r="AR290" s="187" t="str">
        <f>IF(AO290="YES",IF(Fixture!H293&gt;Fixture!J293,"W",IF(Fixture!H293=Fixture!J293,IF(Fixture!H293&gt;0,"D","D"),"L")),"")</f>
        <v/>
      </c>
      <c r="AS290" s="187" t="str">
        <f>IF(AO290="YES",IF(Fixture!H293&lt;Fixture!J293,"W",IF(Fixture!H293=Fixture!J293,IF(Fixture!H293&gt;0,"D","D"),"L")),"")</f>
        <v/>
      </c>
    </row>
    <row r="291" spans="22:45" x14ac:dyDescent="0.25">
      <c r="V291" s="195" t="str">
        <f t="shared" si="276"/>
        <v/>
      </c>
      <c r="W291" s="185" t="str">
        <f t="shared" si="277"/>
        <v/>
      </c>
      <c r="X291" s="185" t="str">
        <f t="shared" si="273"/>
        <v/>
      </c>
      <c r="Y291" s="185" t="str">
        <f t="shared" si="274"/>
        <v/>
      </c>
      <c r="Z291" s="184" t="str">
        <f t="shared" si="275"/>
        <v/>
      </c>
      <c r="AB291" s="186" t="str">
        <f t="shared" si="265"/>
        <v/>
      </c>
      <c r="AC291" s="187" t="str">
        <f t="shared" si="266"/>
        <v/>
      </c>
      <c r="AD291" s="187" t="str">
        <f t="shared" si="278"/>
        <v/>
      </c>
      <c r="AE291" s="187" t="str">
        <f t="shared" si="263"/>
        <v/>
      </c>
      <c r="AF291" s="187" t="str">
        <f t="shared" si="264"/>
        <v/>
      </c>
      <c r="AG291" s="187" t="str">
        <f t="array" ref="AG291">IFERROR(INDEX($Y$4:$Y$1090, MATCH(AC291&amp;AE291&amp;AF291,$V$4:$V$1090&amp;$W$4:$W$1090&amp;$X$4:$X$1090,0),1),"")</f>
        <v/>
      </c>
      <c r="AH291" s="188" t="str">
        <f t="array" ref="AH291">IFERROR(INDEX($Z$4:$Z$1090, MATCH(AC291&amp;AE291&amp;AF291,$V$4:$V$1090&amp;$W$4:$W$1090&amp;$X$4:$X$1090,0),1),"")</f>
        <v/>
      </c>
      <c r="AJ291" s="186" t="str">
        <f t="shared" si="267"/>
        <v/>
      </c>
      <c r="AK291" s="187" t="str">
        <f t="array" ref="AK291">IFERROR(INDEX($AC$4:$AC$1137,SMALL($AB$4:$AB$1137,AJ291),1),"")</f>
        <v/>
      </c>
      <c r="AL291" s="187" t="str">
        <f t="array" ref="AL291">IFERROR(INDEX($AF$4:$AF$1137,SMALL($AB$4:$AB$1137,AJ291),1),"")</f>
        <v/>
      </c>
      <c r="AM291" s="187" t="str">
        <f t="array" ref="AM291">IFERROR(INDEX($AW$4:$AW$83,MATCH(AL291&amp;INDEX($AG$4:$AG$1137,SMALL($AB$4:$AB$1137,AJ291),1),$AU$4:$AU$83&amp;$AV$4:$AV$83,0),1),"")</f>
        <v/>
      </c>
      <c r="AN291" s="187" t="str">
        <f t="array" ref="AN291">IFERROR(INDEX($AW$4:$AW$83,MATCH(AL291&amp;INDEX($AH$4:$AH$1137,SMALL($AB$4:$AB$1137,AJ291),1),$AU$4:$AU$83&amp;$AV$4:$AV$83,0),1),"")</f>
        <v/>
      </c>
      <c r="AO291" s="187" t="str">
        <f>IF(AND(ISNUMBER(Fixture!H294),ISNUMBER(Fixture!J294)),"YES","")</f>
        <v/>
      </c>
      <c r="AP291" s="187" t="str">
        <f>IF(AO291="YES",IF(Fixture!H294&gt;Fixture!J294,HWin,IF(Fixture!H294=Fixture!J294,IF(Fixture!H294&gt;0,HDrawScore,HDraw),HLose)),"")</f>
        <v/>
      </c>
      <c r="AQ291" s="188" t="str">
        <f>IF(AO291="YES",IF(Fixture!H294&lt;Fixture!J294,AWin,IF(Fixture!H294=Fixture!J294,IF(Fixture!H294&gt;0,ADrawScore,ADraw),ALose)),"")</f>
        <v/>
      </c>
      <c r="AR291" s="187" t="str">
        <f>IF(AO291="YES",IF(Fixture!H294&gt;Fixture!J294,"W",IF(Fixture!H294=Fixture!J294,IF(Fixture!H294&gt;0,"D","D"),"L")),"")</f>
        <v/>
      </c>
      <c r="AS291" s="187" t="str">
        <f>IF(AO291="YES",IF(Fixture!H294&lt;Fixture!J294,"W",IF(Fixture!H294=Fixture!J294,IF(Fixture!H294&gt;0,"D","D"),"L")),"")</f>
        <v/>
      </c>
    </row>
    <row r="292" spans="22:45" x14ac:dyDescent="0.25">
      <c r="V292" s="195" t="str">
        <f t="shared" si="276"/>
        <v/>
      </c>
      <c r="W292" s="185" t="str">
        <f t="shared" si="277"/>
        <v/>
      </c>
      <c r="X292" s="185" t="str">
        <f t="shared" si="273"/>
        <v/>
      </c>
      <c r="Y292" s="185" t="str">
        <f t="shared" si="274"/>
        <v/>
      </c>
      <c r="Z292" s="184" t="str">
        <f t="shared" si="275"/>
        <v/>
      </c>
      <c r="AB292" s="186" t="str">
        <f t="shared" si="265"/>
        <v/>
      </c>
      <c r="AC292" s="187" t="str">
        <f t="shared" si="266"/>
        <v/>
      </c>
      <c r="AD292" s="187" t="str">
        <f t="shared" si="278"/>
        <v/>
      </c>
      <c r="AE292" s="187" t="str">
        <f t="shared" si="263"/>
        <v/>
      </c>
      <c r="AF292" s="187" t="str">
        <f t="shared" si="264"/>
        <v/>
      </c>
      <c r="AG292" s="187" t="str">
        <f t="array" ref="AG292">IFERROR(INDEX($Y$4:$Y$1090, MATCH(AC292&amp;AE292&amp;AF292,$V$4:$V$1090&amp;$W$4:$W$1090&amp;$X$4:$X$1090,0),1),"")</f>
        <v/>
      </c>
      <c r="AH292" s="188" t="str">
        <f t="array" ref="AH292">IFERROR(INDEX($Z$4:$Z$1090, MATCH(AC292&amp;AE292&amp;AF292,$V$4:$V$1090&amp;$W$4:$W$1090&amp;$X$4:$X$1090,0),1),"")</f>
        <v/>
      </c>
      <c r="AJ292" s="186" t="str">
        <f t="shared" si="267"/>
        <v/>
      </c>
      <c r="AK292" s="187" t="str">
        <f t="array" ref="AK292">IFERROR(INDEX($AC$4:$AC$1137,SMALL($AB$4:$AB$1137,AJ292),1),"")</f>
        <v/>
      </c>
      <c r="AL292" s="187" t="str">
        <f t="array" ref="AL292">IFERROR(INDEX($AF$4:$AF$1137,SMALL($AB$4:$AB$1137,AJ292),1),"")</f>
        <v/>
      </c>
      <c r="AM292" s="187" t="str">
        <f t="array" ref="AM292">IFERROR(INDEX($AW$4:$AW$83,MATCH(AL292&amp;INDEX($AG$4:$AG$1137,SMALL($AB$4:$AB$1137,AJ292),1),$AU$4:$AU$83&amp;$AV$4:$AV$83,0),1),"")</f>
        <v/>
      </c>
      <c r="AN292" s="187" t="str">
        <f t="array" ref="AN292">IFERROR(INDEX($AW$4:$AW$83,MATCH(AL292&amp;INDEX($AH$4:$AH$1137,SMALL($AB$4:$AB$1137,AJ292),1),$AU$4:$AU$83&amp;$AV$4:$AV$83,0),1),"")</f>
        <v/>
      </c>
      <c r="AO292" s="187" t="str">
        <f>IF(AND(ISNUMBER(Fixture!H295),ISNUMBER(Fixture!J295)),"YES","")</f>
        <v/>
      </c>
      <c r="AP292" s="187" t="str">
        <f>IF(AO292="YES",IF(Fixture!H295&gt;Fixture!J295,HWin,IF(Fixture!H295=Fixture!J295,IF(Fixture!H295&gt;0,HDrawScore,HDraw),HLose)),"")</f>
        <v/>
      </c>
      <c r="AQ292" s="188" t="str">
        <f>IF(AO292="YES",IF(Fixture!H295&lt;Fixture!J295,AWin,IF(Fixture!H295=Fixture!J295,IF(Fixture!H295&gt;0,ADrawScore,ADraw),ALose)),"")</f>
        <v/>
      </c>
      <c r="AR292" s="187" t="str">
        <f>IF(AO292="YES",IF(Fixture!H295&gt;Fixture!J295,"W",IF(Fixture!H295=Fixture!J295,IF(Fixture!H295&gt;0,"D","D"),"L")),"")</f>
        <v/>
      </c>
      <c r="AS292" s="187" t="str">
        <f>IF(AO292="YES",IF(Fixture!H295&lt;Fixture!J295,"W",IF(Fixture!H295=Fixture!J295,IF(Fixture!H295&gt;0,"D","D"),"L")),"")</f>
        <v/>
      </c>
    </row>
    <row r="293" spans="22:45" x14ac:dyDescent="0.25">
      <c r="V293" s="195" t="str">
        <f t="shared" si="276"/>
        <v/>
      </c>
      <c r="W293" s="185" t="str">
        <f t="shared" si="277"/>
        <v/>
      </c>
      <c r="X293" s="185" t="str">
        <f t="shared" si="273"/>
        <v/>
      </c>
      <c r="Y293" s="185" t="str">
        <f t="shared" si="274"/>
        <v/>
      </c>
      <c r="Z293" s="184" t="str">
        <f t="shared" si="275"/>
        <v/>
      </c>
      <c r="AB293" s="186" t="str">
        <f t="shared" si="265"/>
        <v/>
      </c>
      <c r="AC293" s="187" t="str">
        <f t="shared" si="266"/>
        <v/>
      </c>
      <c r="AD293" s="187" t="str">
        <f t="shared" si="278"/>
        <v/>
      </c>
      <c r="AE293" s="187" t="str">
        <f t="shared" si="263"/>
        <v/>
      </c>
      <c r="AF293" s="187" t="str">
        <f t="shared" si="264"/>
        <v/>
      </c>
      <c r="AG293" s="187" t="str">
        <f t="array" ref="AG293">IFERROR(INDEX($Y$4:$Y$1090, MATCH(AC293&amp;AE293&amp;AF293,$V$4:$V$1090&amp;$W$4:$W$1090&amp;$X$4:$X$1090,0),1),"")</f>
        <v/>
      </c>
      <c r="AH293" s="188" t="str">
        <f t="array" ref="AH293">IFERROR(INDEX($Z$4:$Z$1090, MATCH(AC293&amp;AE293&amp;AF293,$V$4:$V$1090&amp;$W$4:$W$1090&amp;$X$4:$X$1090,0),1),"")</f>
        <v/>
      </c>
      <c r="AJ293" s="186" t="str">
        <f t="shared" si="267"/>
        <v/>
      </c>
      <c r="AK293" s="187" t="str">
        <f t="array" ref="AK293">IFERROR(INDEX($AC$4:$AC$1137,SMALL($AB$4:$AB$1137,AJ293),1),"")</f>
        <v/>
      </c>
      <c r="AL293" s="187" t="str">
        <f t="array" ref="AL293">IFERROR(INDEX($AF$4:$AF$1137,SMALL($AB$4:$AB$1137,AJ293),1),"")</f>
        <v/>
      </c>
      <c r="AM293" s="187" t="str">
        <f t="array" ref="AM293">IFERROR(INDEX($AW$4:$AW$83,MATCH(AL293&amp;INDEX($AG$4:$AG$1137,SMALL($AB$4:$AB$1137,AJ293),1),$AU$4:$AU$83&amp;$AV$4:$AV$83,0),1),"")</f>
        <v/>
      </c>
      <c r="AN293" s="187" t="str">
        <f t="array" ref="AN293">IFERROR(INDEX($AW$4:$AW$83,MATCH(AL293&amp;INDEX($AH$4:$AH$1137,SMALL($AB$4:$AB$1137,AJ293),1),$AU$4:$AU$83&amp;$AV$4:$AV$83,0),1),"")</f>
        <v/>
      </c>
      <c r="AO293" s="187" t="str">
        <f>IF(AND(ISNUMBER(Fixture!H296),ISNUMBER(Fixture!J296)),"YES","")</f>
        <v/>
      </c>
      <c r="AP293" s="187" t="str">
        <f>IF(AO293="YES",IF(Fixture!H296&gt;Fixture!J296,HWin,IF(Fixture!H296=Fixture!J296,IF(Fixture!H296&gt;0,HDrawScore,HDraw),HLose)),"")</f>
        <v/>
      </c>
      <c r="AQ293" s="188" t="str">
        <f>IF(AO293="YES",IF(Fixture!H296&lt;Fixture!J296,AWin,IF(Fixture!H296=Fixture!J296,IF(Fixture!H296&gt;0,ADrawScore,ADraw),ALose)),"")</f>
        <v/>
      </c>
      <c r="AR293" s="187" t="str">
        <f>IF(AO293="YES",IF(Fixture!H296&gt;Fixture!J296,"W",IF(Fixture!H296=Fixture!J296,IF(Fixture!H296&gt;0,"D","D"),"L")),"")</f>
        <v/>
      </c>
      <c r="AS293" s="187" t="str">
        <f>IF(AO293="YES",IF(Fixture!H296&lt;Fixture!J296,"W",IF(Fixture!H296=Fixture!J296,IF(Fixture!H296&gt;0,"D","D"),"L")),"")</f>
        <v/>
      </c>
    </row>
    <row r="294" spans="22:45" x14ac:dyDescent="0.25">
      <c r="V294" s="195" t="str">
        <f t="shared" si="276"/>
        <v/>
      </c>
      <c r="W294" s="185" t="str">
        <f t="shared" si="277"/>
        <v/>
      </c>
      <c r="X294" s="185" t="str">
        <f t="shared" si="273"/>
        <v/>
      </c>
      <c r="Y294" s="185" t="str">
        <f t="shared" si="274"/>
        <v/>
      </c>
      <c r="Z294" s="184" t="str">
        <f t="shared" si="275"/>
        <v/>
      </c>
      <c r="AB294" s="186" t="str">
        <f t="shared" si="265"/>
        <v/>
      </c>
      <c r="AC294" s="187" t="str">
        <f t="shared" si="266"/>
        <v/>
      </c>
      <c r="AD294" s="187" t="str">
        <f t="shared" si="278"/>
        <v/>
      </c>
      <c r="AE294" s="187" t="str">
        <f t="shared" si="263"/>
        <v/>
      </c>
      <c r="AF294" s="187" t="str">
        <f t="shared" si="264"/>
        <v/>
      </c>
      <c r="AG294" s="187" t="str">
        <f t="array" ref="AG294">IFERROR(INDEX($Y$4:$Y$1090, MATCH(AC294&amp;AE294&amp;AF294,$V$4:$V$1090&amp;$W$4:$W$1090&amp;$X$4:$X$1090,0),1),"")</f>
        <v/>
      </c>
      <c r="AH294" s="188" t="str">
        <f t="array" ref="AH294">IFERROR(INDEX($Z$4:$Z$1090, MATCH(AC294&amp;AE294&amp;AF294,$V$4:$V$1090&amp;$W$4:$W$1090&amp;$X$4:$X$1090,0),1),"")</f>
        <v/>
      </c>
      <c r="AJ294" s="186" t="str">
        <f t="shared" si="267"/>
        <v/>
      </c>
      <c r="AK294" s="187" t="str">
        <f t="array" ref="AK294">IFERROR(INDEX($AC$4:$AC$1137,SMALL($AB$4:$AB$1137,AJ294),1),"")</f>
        <v/>
      </c>
      <c r="AL294" s="187" t="str">
        <f t="array" ref="AL294">IFERROR(INDEX($AF$4:$AF$1137,SMALL($AB$4:$AB$1137,AJ294),1),"")</f>
        <v/>
      </c>
      <c r="AM294" s="187" t="str">
        <f t="array" ref="AM294">IFERROR(INDEX($AW$4:$AW$83,MATCH(AL294&amp;INDEX($AG$4:$AG$1137,SMALL($AB$4:$AB$1137,AJ294),1),$AU$4:$AU$83&amp;$AV$4:$AV$83,0),1),"")</f>
        <v/>
      </c>
      <c r="AN294" s="187" t="str">
        <f t="array" ref="AN294">IFERROR(INDEX($AW$4:$AW$83,MATCH(AL294&amp;INDEX($AH$4:$AH$1137,SMALL($AB$4:$AB$1137,AJ294),1),$AU$4:$AU$83&amp;$AV$4:$AV$83,0),1),"")</f>
        <v/>
      </c>
      <c r="AO294" s="187" t="str">
        <f>IF(AND(ISNUMBER(Fixture!H297),ISNUMBER(Fixture!J297)),"YES","")</f>
        <v/>
      </c>
      <c r="AP294" s="187" t="str">
        <f>IF(AO294="YES",IF(Fixture!H297&gt;Fixture!J297,HWin,IF(Fixture!H297=Fixture!J297,IF(Fixture!H297&gt;0,HDrawScore,HDraw),HLose)),"")</f>
        <v/>
      </c>
      <c r="AQ294" s="188" t="str">
        <f>IF(AO294="YES",IF(Fixture!H297&lt;Fixture!J297,AWin,IF(Fixture!H297=Fixture!J297,IF(Fixture!H297&gt;0,ADrawScore,ADraw),ALose)),"")</f>
        <v/>
      </c>
      <c r="AR294" s="187" t="str">
        <f>IF(AO294="YES",IF(Fixture!H297&gt;Fixture!J297,"W",IF(Fixture!H297=Fixture!J297,IF(Fixture!H297&gt;0,"D","D"),"L")),"")</f>
        <v/>
      </c>
      <c r="AS294" s="187" t="str">
        <f>IF(AO294="YES",IF(Fixture!H297&lt;Fixture!J297,"W",IF(Fixture!H297=Fixture!J297,IF(Fixture!H297&gt;0,"D","D"),"L")),"")</f>
        <v/>
      </c>
    </row>
    <row r="295" spans="22:45" x14ac:dyDescent="0.25">
      <c r="V295" s="195" t="str">
        <f t="shared" si="276"/>
        <v/>
      </c>
      <c r="W295" s="185" t="str">
        <f t="shared" si="277"/>
        <v/>
      </c>
      <c r="X295" s="185" t="str">
        <f t="shared" si="273"/>
        <v/>
      </c>
      <c r="Y295" s="185" t="str">
        <f t="shared" si="274"/>
        <v/>
      </c>
      <c r="Z295" s="184" t="str">
        <f t="shared" si="275"/>
        <v/>
      </c>
      <c r="AB295" s="186" t="str">
        <f t="shared" si="265"/>
        <v/>
      </c>
      <c r="AC295" s="187" t="str">
        <f t="shared" si="266"/>
        <v/>
      </c>
      <c r="AD295" s="187" t="str">
        <f t="shared" si="278"/>
        <v/>
      </c>
      <c r="AE295" s="187" t="str">
        <f t="shared" si="263"/>
        <v/>
      </c>
      <c r="AF295" s="187" t="str">
        <f t="shared" si="264"/>
        <v/>
      </c>
      <c r="AG295" s="187" t="str">
        <f t="array" ref="AG295">IFERROR(INDEX($Y$4:$Y$1090, MATCH(AC295&amp;AE295&amp;AF295,$V$4:$V$1090&amp;$W$4:$W$1090&amp;$X$4:$X$1090,0),1),"")</f>
        <v/>
      </c>
      <c r="AH295" s="188" t="str">
        <f t="array" ref="AH295">IFERROR(INDEX($Z$4:$Z$1090, MATCH(AC295&amp;AE295&amp;AF295,$V$4:$V$1090&amp;$W$4:$W$1090&amp;$X$4:$X$1090,0),1),"")</f>
        <v/>
      </c>
      <c r="AJ295" s="186" t="str">
        <f t="shared" si="267"/>
        <v/>
      </c>
      <c r="AK295" s="187" t="str">
        <f t="array" ref="AK295">IFERROR(INDEX($AC$4:$AC$1137,SMALL($AB$4:$AB$1137,AJ295),1),"")</f>
        <v/>
      </c>
      <c r="AL295" s="187" t="str">
        <f t="array" ref="AL295">IFERROR(INDEX($AF$4:$AF$1137,SMALL($AB$4:$AB$1137,AJ295),1),"")</f>
        <v/>
      </c>
      <c r="AM295" s="187" t="str">
        <f t="array" ref="AM295">IFERROR(INDEX($AW$4:$AW$83,MATCH(AL295&amp;INDEX($AG$4:$AG$1137,SMALL($AB$4:$AB$1137,AJ295),1),$AU$4:$AU$83&amp;$AV$4:$AV$83,0),1),"")</f>
        <v/>
      </c>
      <c r="AN295" s="187" t="str">
        <f t="array" ref="AN295">IFERROR(INDEX($AW$4:$AW$83,MATCH(AL295&amp;INDEX($AH$4:$AH$1137,SMALL($AB$4:$AB$1137,AJ295),1),$AU$4:$AU$83&amp;$AV$4:$AV$83,0),1),"")</f>
        <v/>
      </c>
      <c r="AO295" s="187" t="str">
        <f>IF(AND(ISNUMBER(Fixture!H298),ISNUMBER(Fixture!J298)),"YES","")</f>
        <v/>
      </c>
      <c r="AP295" s="187" t="str">
        <f>IF(AO295="YES",IF(Fixture!H298&gt;Fixture!J298,HWin,IF(Fixture!H298=Fixture!J298,IF(Fixture!H298&gt;0,HDrawScore,HDraw),HLose)),"")</f>
        <v/>
      </c>
      <c r="AQ295" s="188" t="str">
        <f>IF(AO295="YES",IF(Fixture!H298&lt;Fixture!J298,AWin,IF(Fixture!H298=Fixture!J298,IF(Fixture!H298&gt;0,ADrawScore,ADraw),ALose)),"")</f>
        <v/>
      </c>
      <c r="AR295" s="187" t="str">
        <f>IF(AO295="YES",IF(Fixture!H298&gt;Fixture!J298,"W",IF(Fixture!H298=Fixture!J298,IF(Fixture!H298&gt;0,"D","D"),"L")),"")</f>
        <v/>
      </c>
      <c r="AS295" s="187" t="str">
        <f>IF(AO295="YES",IF(Fixture!H298&lt;Fixture!J298,"W",IF(Fixture!H298=Fixture!J298,IF(Fixture!H298&gt;0,"D","D"),"L")),"")</f>
        <v/>
      </c>
    </row>
    <row r="296" spans="22:45" x14ac:dyDescent="0.25">
      <c r="V296" s="195" t="str">
        <f t="shared" si="276"/>
        <v/>
      </c>
      <c r="W296" s="185" t="str">
        <f t="shared" si="277"/>
        <v/>
      </c>
      <c r="X296" s="185" t="str">
        <f t="shared" si="273"/>
        <v/>
      </c>
      <c r="Y296" s="185" t="str">
        <f t="shared" si="274"/>
        <v/>
      </c>
      <c r="Z296" s="184" t="str">
        <f t="shared" si="275"/>
        <v/>
      </c>
      <c r="AB296" s="186" t="str">
        <f t="shared" si="265"/>
        <v/>
      </c>
      <c r="AC296" s="187" t="str">
        <f t="shared" si="266"/>
        <v/>
      </c>
      <c r="AD296" s="187" t="str">
        <f t="shared" si="278"/>
        <v/>
      </c>
      <c r="AE296" s="187" t="str">
        <f t="shared" si="263"/>
        <v/>
      </c>
      <c r="AF296" s="187" t="str">
        <f t="shared" si="264"/>
        <v/>
      </c>
      <c r="AG296" s="187" t="str">
        <f t="array" ref="AG296">IFERROR(INDEX($Y$4:$Y$1090, MATCH(AC296&amp;AE296&amp;AF296,$V$4:$V$1090&amp;$W$4:$W$1090&amp;$X$4:$X$1090,0),1),"")</f>
        <v/>
      </c>
      <c r="AH296" s="188" t="str">
        <f t="array" ref="AH296">IFERROR(INDEX($Z$4:$Z$1090, MATCH(AC296&amp;AE296&amp;AF296,$V$4:$V$1090&amp;$W$4:$W$1090&amp;$X$4:$X$1090,0),1),"")</f>
        <v/>
      </c>
      <c r="AJ296" s="186" t="str">
        <f t="shared" si="267"/>
        <v/>
      </c>
      <c r="AK296" s="187" t="str">
        <f t="array" ref="AK296">IFERROR(INDEX($AC$4:$AC$1137,SMALL($AB$4:$AB$1137,AJ296),1),"")</f>
        <v/>
      </c>
      <c r="AL296" s="187" t="str">
        <f t="array" ref="AL296">IFERROR(INDEX($AF$4:$AF$1137,SMALL($AB$4:$AB$1137,AJ296),1),"")</f>
        <v/>
      </c>
      <c r="AM296" s="187" t="str">
        <f t="array" ref="AM296">IFERROR(INDEX($AW$4:$AW$83,MATCH(AL296&amp;INDEX($AG$4:$AG$1137,SMALL($AB$4:$AB$1137,AJ296),1),$AU$4:$AU$83&amp;$AV$4:$AV$83,0),1),"")</f>
        <v/>
      </c>
      <c r="AN296" s="187" t="str">
        <f t="array" ref="AN296">IFERROR(INDEX($AW$4:$AW$83,MATCH(AL296&amp;INDEX($AH$4:$AH$1137,SMALL($AB$4:$AB$1137,AJ296),1),$AU$4:$AU$83&amp;$AV$4:$AV$83,0),1),"")</f>
        <v/>
      </c>
      <c r="AO296" s="187" t="str">
        <f>IF(AND(ISNUMBER(Fixture!H299),ISNUMBER(Fixture!J299)),"YES","")</f>
        <v/>
      </c>
      <c r="AP296" s="187" t="str">
        <f>IF(AO296="YES",IF(Fixture!H299&gt;Fixture!J299,HWin,IF(Fixture!H299=Fixture!J299,IF(Fixture!H299&gt;0,HDrawScore,HDraw),HLose)),"")</f>
        <v/>
      </c>
      <c r="AQ296" s="188" t="str">
        <f>IF(AO296="YES",IF(Fixture!H299&lt;Fixture!J299,AWin,IF(Fixture!H299=Fixture!J299,IF(Fixture!H299&gt;0,ADrawScore,ADraw),ALose)),"")</f>
        <v/>
      </c>
      <c r="AR296" s="187" t="str">
        <f>IF(AO296="YES",IF(Fixture!H299&gt;Fixture!J299,"W",IF(Fixture!H299=Fixture!J299,IF(Fixture!H299&gt;0,"D","D"),"L")),"")</f>
        <v/>
      </c>
      <c r="AS296" s="187" t="str">
        <f>IF(AO296="YES",IF(Fixture!H299&lt;Fixture!J299,"W",IF(Fixture!H299=Fixture!J299,IF(Fixture!H299&gt;0,"D","D"),"L")),"")</f>
        <v/>
      </c>
    </row>
    <row r="297" spans="22:45" x14ac:dyDescent="0.25">
      <c r="V297" s="195" t="str">
        <f t="shared" si="276"/>
        <v/>
      </c>
      <c r="W297" s="185" t="str">
        <f t="shared" si="277"/>
        <v/>
      </c>
      <c r="X297" s="185" t="str">
        <f t="shared" si="273"/>
        <v/>
      </c>
      <c r="Y297" s="185" t="str">
        <f t="shared" si="274"/>
        <v/>
      </c>
      <c r="Z297" s="184" t="str">
        <f t="shared" si="275"/>
        <v/>
      </c>
      <c r="AB297" s="186" t="str">
        <f t="shared" si="265"/>
        <v/>
      </c>
      <c r="AC297" s="187" t="str">
        <f t="shared" si="266"/>
        <v/>
      </c>
      <c r="AD297" s="187" t="str">
        <f t="shared" si="278"/>
        <v/>
      </c>
      <c r="AE297" s="187" t="str">
        <f t="shared" si="263"/>
        <v/>
      </c>
      <c r="AF297" s="187" t="str">
        <f t="shared" si="264"/>
        <v/>
      </c>
      <c r="AG297" s="187" t="str">
        <f t="array" ref="AG297">IFERROR(INDEX($Y$4:$Y$1090, MATCH(AC297&amp;AE297&amp;AF297,$V$4:$V$1090&amp;$W$4:$W$1090&amp;$X$4:$X$1090,0),1),"")</f>
        <v/>
      </c>
      <c r="AH297" s="188" t="str">
        <f t="array" ref="AH297">IFERROR(INDEX($Z$4:$Z$1090, MATCH(AC297&amp;AE297&amp;AF297,$V$4:$V$1090&amp;$W$4:$W$1090&amp;$X$4:$X$1090,0),1),"")</f>
        <v/>
      </c>
      <c r="AJ297" s="186" t="str">
        <f t="shared" si="267"/>
        <v/>
      </c>
      <c r="AK297" s="187" t="str">
        <f t="array" ref="AK297">IFERROR(INDEX($AC$4:$AC$1137,SMALL($AB$4:$AB$1137,AJ297),1),"")</f>
        <v/>
      </c>
      <c r="AL297" s="187" t="str">
        <f t="array" ref="AL297">IFERROR(INDEX($AF$4:$AF$1137,SMALL($AB$4:$AB$1137,AJ297),1),"")</f>
        <v/>
      </c>
      <c r="AM297" s="187" t="str">
        <f t="array" ref="AM297">IFERROR(INDEX($AW$4:$AW$83,MATCH(AL297&amp;INDEX($AG$4:$AG$1137,SMALL($AB$4:$AB$1137,AJ297),1),$AU$4:$AU$83&amp;$AV$4:$AV$83,0),1),"")</f>
        <v/>
      </c>
      <c r="AN297" s="187" t="str">
        <f t="array" ref="AN297">IFERROR(INDEX($AW$4:$AW$83,MATCH(AL297&amp;INDEX($AH$4:$AH$1137,SMALL($AB$4:$AB$1137,AJ297),1),$AU$4:$AU$83&amp;$AV$4:$AV$83,0),1),"")</f>
        <v/>
      </c>
      <c r="AO297" s="187" t="str">
        <f>IF(AND(ISNUMBER(Fixture!H300),ISNUMBER(Fixture!J300)),"YES","")</f>
        <v/>
      </c>
      <c r="AP297" s="187" t="str">
        <f>IF(AO297="YES",IF(Fixture!H300&gt;Fixture!J300,HWin,IF(Fixture!H300=Fixture!J300,IF(Fixture!H300&gt;0,HDrawScore,HDraw),HLose)),"")</f>
        <v/>
      </c>
      <c r="AQ297" s="188" t="str">
        <f>IF(AO297="YES",IF(Fixture!H300&lt;Fixture!J300,AWin,IF(Fixture!H300=Fixture!J300,IF(Fixture!H300&gt;0,ADrawScore,ADraw),ALose)),"")</f>
        <v/>
      </c>
      <c r="AR297" s="187" t="str">
        <f>IF(AO297="YES",IF(Fixture!H300&gt;Fixture!J300,"W",IF(Fixture!H300=Fixture!J300,IF(Fixture!H300&gt;0,"D","D"),"L")),"")</f>
        <v/>
      </c>
      <c r="AS297" s="187" t="str">
        <f>IF(AO297="YES",IF(Fixture!H300&lt;Fixture!J300,"W",IF(Fixture!H300=Fixture!J300,IF(Fixture!H300&gt;0,"D","D"),"L")),"")</f>
        <v/>
      </c>
    </row>
    <row r="298" spans="22:45" x14ac:dyDescent="0.25">
      <c r="V298" s="195" t="str">
        <f t="shared" si="276"/>
        <v/>
      </c>
      <c r="W298" s="185" t="str">
        <f t="shared" si="277"/>
        <v/>
      </c>
      <c r="X298" s="185" t="str">
        <f t="shared" si="273"/>
        <v/>
      </c>
      <c r="Y298" s="185" t="str">
        <f t="shared" si="274"/>
        <v/>
      </c>
      <c r="Z298" s="184" t="str">
        <f t="shared" si="275"/>
        <v/>
      </c>
      <c r="AB298" s="186" t="str">
        <f t="shared" si="265"/>
        <v/>
      </c>
      <c r="AC298" s="187" t="str">
        <f t="shared" si="266"/>
        <v/>
      </c>
      <c r="AD298" s="187" t="str">
        <f t="shared" si="278"/>
        <v/>
      </c>
      <c r="AE298" s="187" t="str">
        <f t="shared" si="263"/>
        <v/>
      </c>
      <c r="AF298" s="187" t="str">
        <f t="shared" si="264"/>
        <v/>
      </c>
      <c r="AG298" s="187" t="str">
        <f t="array" ref="AG298">IFERROR(INDEX($Y$4:$Y$1090, MATCH(AC298&amp;AE298&amp;AF298,$V$4:$V$1090&amp;$W$4:$W$1090&amp;$X$4:$X$1090,0),1),"")</f>
        <v/>
      </c>
      <c r="AH298" s="188" t="str">
        <f t="array" ref="AH298">IFERROR(INDEX($Z$4:$Z$1090, MATCH(AC298&amp;AE298&amp;AF298,$V$4:$V$1090&amp;$W$4:$W$1090&amp;$X$4:$X$1090,0),1),"")</f>
        <v/>
      </c>
      <c r="AJ298" s="186" t="str">
        <f t="shared" si="267"/>
        <v/>
      </c>
      <c r="AK298" s="187" t="str">
        <f t="array" ref="AK298">IFERROR(INDEX($AC$4:$AC$1137,SMALL($AB$4:$AB$1137,AJ298),1),"")</f>
        <v/>
      </c>
      <c r="AL298" s="187" t="str">
        <f t="array" ref="AL298">IFERROR(INDEX($AF$4:$AF$1137,SMALL($AB$4:$AB$1137,AJ298),1),"")</f>
        <v/>
      </c>
      <c r="AM298" s="187" t="str">
        <f t="array" ref="AM298">IFERROR(INDEX($AW$4:$AW$83,MATCH(AL298&amp;INDEX($AG$4:$AG$1137,SMALL($AB$4:$AB$1137,AJ298),1),$AU$4:$AU$83&amp;$AV$4:$AV$83,0),1),"")</f>
        <v/>
      </c>
      <c r="AN298" s="187" t="str">
        <f t="array" ref="AN298">IFERROR(INDEX($AW$4:$AW$83,MATCH(AL298&amp;INDEX($AH$4:$AH$1137,SMALL($AB$4:$AB$1137,AJ298),1),$AU$4:$AU$83&amp;$AV$4:$AV$83,0),1),"")</f>
        <v/>
      </c>
      <c r="AO298" s="187" t="str">
        <f>IF(AND(ISNUMBER(Fixture!H301),ISNUMBER(Fixture!J301)),"YES","")</f>
        <v/>
      </c>
      <c r="AP298" s="187" t="str">
        <f>IF(AO298="YES",IF(Fixture!H301&gt;Fixture!J301,HWin,IF(Fixture!H301=Fixture!J301,IF(Fixture!H301&gt;0,HDrawScore,HDraw),HLose)),"")</f>
        <v/>
      </c>
      <c r="AQ298" s="188" t="str">
        <f>IF(AO298="YES",IF(Fixture!H301&lt;Fixture!J301,AWin,IF(Fixture!H301=Fixture!J301,IF(Fixture!H301&gt;0,ADrawScore,ADraw),ALose)),"")</f>
        <v/>
      </c>
      <c r="AR298" s="187" t="str">
        <f>IF(AO298="YES",IF(Fixture!H301&gt;Fixture!J301,"W",IF(Fixture!H301=Fixture!J301,IF(Fixture!H301&gt;0,"D","D"),"L")),"")</f>
        <v/>
      </c>
      <c r="AS298" s="187" t="str">
        <f>IF(AO298="YES",IF(Fixture!H301&lt;Fixture!J301,"W",IF(Fixture!H301=Fixture!J301,IF(Fixture!H301&gt;0,"D","D"),"L")),"")</f>
        <v/>
      </c>
    </row>
    <row r="299" spans="22:45" x14ac:dyDescent="0.25">
      <c r="V299" s="195" t="str">
        <f t="shared" si="276"/>
        <v/>
      </c>
      <c r="W299" s="185" t="str">
        <f t="shared" si="277"/>
        <v/>
      </c>
      <c r="X299" s="185" t="str">
        <f t="shared" si="273"/>
        <v/>
      </c>
      <c r="Y299" s="185" t="str">
        <f t="shared" si="274"/>
        <v/>
      </c>
      <c r="Z299" s="184" t="str">
        <f t="shared" si="275"/>
        <v/>
      </c>
      <c r="AB299" s="186" t="str">
        <f t="shared" si="265"/>
        <v/>
      </c>
      <c r="AC299" s="187" t="str">
        <f t="shared" si="266"/>
        <v/>
      </c>
      <c r="AD299" s="187" t="str">
        <f t="shared" si="278"/>
        <v/>
      </c>
      <c r="AE299" s="187" t="str">
        <f t="shared" si="263"/>
        <v/>
      </c>
      <c r="AF299" s="187" t="str">
        <f t="shared" si="264"/>
        <v/>
      </c>
      <c r="AG299" s="187" t="str">
        <f t="array" ref="AG299">IFERROR(INDEX($Y$4:$Y$1090, MATCH(AC299&amp;AE299&amp;AF299,$V$4:$V$1090&amp;$W$4:$W$1090&amp;$X$4:$X$1090,0),1),"")</f>
        <v/>
      </c>
      <c r="AH299" s="188" t="str">
        <f t="array" ref="AH299">IFERROR(INDEX($Z$4:$Z$1090, MATCH(AC299&amp;AE299&amp;AF299,$V$4:$V$1090&amp;$W$4:$W$1090&amp;$X$4:$X$1090,0),1),"")</f>
        <v/>
      </c>
      <c r="AJ299" s="186" t="str">
        <f t="shared" si="267"/>
        <v/>
      </c>
      <c r="AK299" s="187" t="str">
        <f t="array" ref="AK299">IFERROR(INDEX($AC$4:$AC$1137,SMALL($AB$4:$AB$1137,AJ299),1),"")</f>
        <v/>
      </c>
      <c r="AL299" s="187" t="str">
        <f t="array" ref="AL299">IFERROR(INDEX($AF$4:$AF$1137,SMALL($AB$4:$AB$1137,AJ299),1),"")</f>
        <v/>
      </c>
      <c r="AM299" s="187" t="str">
        <f t="array" ref="AM299">IFERROR(INDEX($AW$4:$AW$83,MATCH(AL299&amp;INDEX($AG$4:$AG$1137,SMALL($AB$4:$AB$1137,AJ299),1),$AU$4:$AU$83&amp;$AV$4:$AV$83,0),1),"")</f>
        <v/>
      </c>
      <c r="AN299" s="187" t="str">
        <f t="array" ref="AN299">IFERROR(INDEX($AW$4:$AW$83,MATCH(AL299&amp;INDEX($AH$4:$AH$1137,SMALL($AB$4:$AB$1137,AJ299),1),$AU$4:$AU$83&amp;$AV$4:$AV$83,0),1),"")</f>
        <v/>
      </c>
      <c r="AO299" s="187" t="str">
        <f>IF(AND(ISNUMBER(Fixture!H302),ISNUMBER(Fixture!J302)),"YES","")</f>
        <v/>
      </c>
      <c r="AP299" s="187" t="str">
        <f>IF(AO299="YES",IF(Fixture!H302&gt;Fixture!J302,HWin,IF(Fixture!H302=Fixture!J302,IF(Fixture!H302&gt;0,HDrawScore,HDraw),HLose)),"")</f>
        <v/>
      </c>
      <c r="AQ299" s="188" t="str">
        <f>IF(AO299="YES",IF(Fixture!H302&lt;Fixture!J302,AWin,IF(Fixture!H302=Fixture!J302,IF(Fixture!H302&gt;0,ADrawScore,ADraw),ALose)),"")</f>
        <v/>
      </c>
      <c r="AR299" s="187" t="str">
        <f>IF(AO299="YES",IF(Fixture!H302&gt;Fixture!J302,"W",IF(Fixture!H302=Fixture!J302,IF(Fixture!H302&gt;0,"D","D"),"L")),"")</f>
        <v/>
      </c>
      <c r="AS299" s="187" t="str">
        <f>IF(AO299="YES",IF(Fixture!H302&lt;Fixture!J302,"W",IF(Fixture!H302=Fixture!J302,IF(Fixture!H302&gt;0,"D","D"),"L")),"")</f>
        <v/>
      </c>
    </row>
    <row r="300" spans="22:45" x14ac:dyDescent="0.25">
      <c r="V300" s="195" t="str">
        <f t="shared" si="276"/>
        <v/>
      </c>
      <c r="W300" s="185" t="str">
        <f t="shared" si="277"/>
        <v/>
      </c>
      <c r="X300" s="185" t="str">
        <f t="shared" si="273"/>
        <v/>
      </c>
      <c r="Y300" s="185" t="str">
        <f t="shared" si="274"/>
        <v/>
      </c>
      <c r="Z300" s="184" t="str">
        <f t="shared" si="275"/>
        <v/>
      </c>
      <c r="AB300" s="186" t="str">
        <f t="shared" si="265"/>
        <v/>
      </c>
      <c r="AC300" s="187" t="str">
        <f t="shared" si="266"/>
        <v/>
      </c>
      <c r="AD300" s="187" t="str">
        <f t="shared" si="278"/>
        <v/>
      </c>
      <c r="AE300" s="187" t="str">
        <f t="shared" si="263"/>
        <v/>
      </c>
      <c r="AF300" s="187" t="str">
        <f t="shared" si="264"/>
        <v/>
      </c>
      <c r="AG300" s="187" t="str">
        <f t="array" ref="AG300">IFERROR(INDEX($Y$4:$Y$1090, MATCH(AC300&amp;AE300&amp;AF300,$V$4:$V$1090&amp;$W$4:$W$1090&amp;$X$4:$X$1090,0),1),"")</f>
        <v/>
      </c>
      <c r="AH300" s="188" t="str">
        <f t="array" ref="AH300">IFERROR(INDEX($Z$4:$Z$1090, MATCH(AC300&amp;AE300&amp;AF300,$V$4:$V$1090&amp;$W$4:$W$1090&amp;$X$4:$X$1090,0),1),"")</f>
        <v/>
      </c>
      <c r="AJ300" s="186" t="str">
        <f t="shared" si="267"/>
        <v/>
      </c>
      <c r="AK300" s="187" t="str">
        <f t="array" ref="AK300">IFERROR(INDEX($AC$4:$AC$1137,SMALL($AB$4:$AB$1137,AJ300),1),"")</f>
        <v/>
      </c>
      <c r="AL300" s="187" t="str">
        <f t="array" ref="AL300">IFERROR(INDEX($AF$4:$AF$1137,SMALL($AB$4:$AB$1137,AJ300),1),"")</f>
        <v/>
      </c>
      <c r="AM300" s="187" t="str">
        <f t="array" ref="AM300">IFERROR(INDEX($AW$4:$AW$83,MATCH(AL300&amp;INDEX($AG$4:$AG$1137,SMALL($AB$4:$AB$1137,AJ300),1),$AU$4:$AU$83&amp;$AV$4:$AV$83,0),1),"")</f>
        <v/>
      </c>
      <c r="AN300" s="187" t="str">
        <f t="array" ref="AN300">IFERROR(INDEX($AW$4:$AW$83,MATCH(AL300&amp;INDEX($AH$4:$AH$1137,SMALL($AB$4:$AB$1137,AJ300),1),$AU$4:$AU$83&amp;$AV$4:$AV$83,0),1),"")</f>
        <v/>
      </c>
      <c r="AO300" s="187" t="str">
        <f>IF(AND(ISNUMBER(Fixture!H303),ISNUMBER(Fixture!J303)),"YES","")</f>
        <v/>
      </c>
      <c r="AP300" s="187" t="str">
        <f>IF(AO300="YES",IF(Fixture!H303&gt;Fixture!J303,HWin,IF(Fixture!H303=Fixture!J303,IF(Fixture!H303&gt;0,HDrawScore,HDraw),HLose)),"")</f>
        <v/>
      </c>
      <c r="AQ300" s="188" t="str">
        <f>IF(AO300="YES",IF(Fixture!H303&lt;Fixture!J303,AWin,IF(Fixture!H303=Fixture!J303,IF(Fixture!H303&gt;0,ADrawScore,ADraw),ALose)),"")</f>
        <v/>
      </c>
      <c r="AR300" s="187" t="str">
        <f>IF(AO300="YES",IF(Fixture!H303&gt;Fixture!J303,"W",IF(Fixture!H303=Fixture!J303,IF(Fixture!H303&gt;0,"D","D"),"L")),"")</f>
        <v/>
      </c>
      <c r="AS300" s="187" t="str">
        <f>IF(AO300="YES",IF(Fixture!H303&lt;Fixture!J303,"W",IF(Fixture!H303=Fixture!J303,IF(Fixture!H303&gt;0,"D","D"),"L")),"")</f>
        <v/>
      </c>
    </row>
    <row r="301" spans="22:45" x14ac:dyDescent="0.25">
      <c r="V301" s="195" t="str">
        <f t="shared" si="276"/>
        <v/>
      </c>
      <c r="W301" s="185" t="str">
        <f t="shared" si="277"/>
        <v/>
      </c>
      <c r="X301" s="185" t="str">
        <f t="shared" si="273"/>
        <v/>
      </c>
      <c r="Y301" s="185" t="str">
        <f t="shared" si="274"/>
        <v/>
      </c>
      <c r="Z301" s="184" t="str">
        <f t="shared" si="275"/>
        <v/>
      </c>
      <c r="AB301" s="186" t="str">
        <f t="shared" si="265"/>
        <v/>
      </c>
      <c r="AC301" s="187" t="str">
        <f t="shared" si="266"/>
        <v/>
      </c>
      <c r="AD301" s="187" t="str">
        <f t="shared" si="278"/>
        <v/>
      </c>
      <c r="AE301" s="187" t="str">
        <f t="shared" si="263"/>
        <v/>
      </c>
      <c r="AF301" s="187" t="str">
        <f t="shared" si="264"/>
        <v/>
      </c>
      <c r="AG301" s="187" t="str">
        <f t="array" ref="AG301">IFERROR(INDEX($Y$4:$Y$1090, MATCH(AC301&amp;AE301&amp;AF301,$V$4:$V$1090&amp;$W$4:$W$1090&amp;$X$4:$X$1090,0),1),"")</f>
        <v/>
      </c>
      <c r="AH301" s="188" t="str">
        <f t="array" ref="AH301">IFERROR(INDEX($Z$4:$Z$1090, MATCH(AC301&amp;AE301&amp;AF301,$V$4:$V$1090&amp;$W$4:$W$1090&amp;$X$4:$X$1090,0),1),"")</f>
        <v/>
      </c>
      <c r="AJ301" s="186" t="str">
        <f t="shared" si="267"/>
        <v/>
      </c>
      <c r="AK301" s="187" t="str">
        <f t="array" ref="AK301">IFERROR(INDEX($AC$4:$AC$1137,SMALL($AB$4:$AB$1137,AJ301),1),"")</f>
        <v/>
      </c>
      <c r="AL301" s="187" t="str">
        <f t="array" ref="AL301">IFERROR(INDEX($AF$4:$AF$1137,SMALL($AB$4:$AB$1137,AJ301),1),"")</f>
        <v/>
      </c>
      <c r="AM301" s="187" t="str">
        <f t="array" ref="AM301">IFERROR(INDEX($AW$4:$AW$83,MATCH(AL301&amp;INDEX($AG$4:$AG$1137,SMALL($AB$4:$AB$1137,AJ301),1),$AU$4:$AU$83&amp;$AV$4:$AV$83,0),1),"")</f>
        <v/>
      </c>
      <c r="AN301" s="187" t="str">
        <f t="array" ref="AN301">IFERROR(INDEX($AW$4:$AW$83,MATCH(AL301&amp;INDEX($AH$4:$AH$1137,SMALL($AB$4:$AB$1137,AJ301),1),$AU$4:$AU$83&amp;$AV$4:$AV$83,0),1),"")</f>
        <v/>
      </c>
      <c r="AO301" s="187" t="str">
        <f>IF(AND(ISNUMBER(Fixture!H304),ISNUMBER(Fixture!J304)),"YES","")</f>
        <v/>
      </c>
      <c r="AP301" s="187" t="str">
        <f>IF(AO301="YES",IF(Fixture!H304&gt;Fixture!J304,HWin,IF(Fixture!H304=Fixture!J304,IF(Fixture!H304&gt;0,HDrawScore,HDraw),HLose)),"")</f>
        <v/>
      </c>
      <c r="AQ301" s="188" t="str">
        <f>IF(AO301="YES",IF(Fixture!H304&lt;Fixture!J304,AWin,IF(Fixture!H304=Fixture!J304,IF(Fixture!H304&gt;0,ADrawScore,ADraw),ALose)),"")</f>
        <v/>
      </c>
      <c r="AR301" s="187" t="str">
        <f>IF(AO301="YES",IF(Fixture!H304&gt;Fixture!J304,"W",IF(Fixture!H304=Fixture!J304,IF(Fixture!H304&gt;0,"D","D"),"L")),"")</f>
        <v/>
      </c>
      <c r="AS301" s="187" t="str">
        <f>IF(AO301="YES",IF(Fixture!H304&lt;Fixture!J304,"W",IF(Fixture!H304=Fixture!J304,IF(Fixture!H304&gt;0,"D","D"),"L")),"")</f>
        <v/>
      </c>
    </row>
    <row r="302" spans="22:45" x14ac:dyDescent="0.25">
      <c r="V302" s="195" t="str">
        <f t="shared" si="276"/>
        <v/>
      </c>
      <c r="W302" s="185" t="str">
        <f t="shared" si="277"/>
        <v/>
      </c>
      <c r="X302" s="185" t="str">
        <f t="shared" si="273"/>
        <v/>
      </c>
      <c r="Y302" s="185" t="str">
        <f t="shared" si="274"/>
        <v/>
      </c>
      <c r="Z302" s="184" t="str">
        <f t="shared" si="275"/>
        <v/>
      </c>
      <c r="AB302" s="186" t="str">
        <f t="shared" si="265"/>
        <v/>
      </c>
      <c r="AC302" s="187" t="str">
        <f t="shared" si="266"/>
        <v/>
      </c>
      <c r="AD302" s="187" t="str">
        <f t="shared" si="278"/>
        <v/>
      </c>
      <c r="AE302" s="187" t="str">
        <f t="shared" si="263"/>
        <v/>
      </c>
      <c r="AF302" s="187" t="str">
        <f t="shared" si="264"/>
        <v/>
      </c>
      <c r="AG302" s="187" t="str">
        <f t="array" ref="AG302">IFERROR(INDEX($Y$4:$Y$1090, MATCH(AC302&amp;AE302&amp;AF302,$V$4:$V$1090&amp;$W$4:$W$1090&amp;$X$4:$X$1090,0),1),"")</f>
        <v/>
      </c>
      <c r="AH302" s="188" t="str">
        <f t="array" ref="AH302">IFERROR(INDEX($Z$4:$Z$1090, MATCH(AC302&amp;AE302&amp;AF302,$V$4:$V$1090&amp;$W$4:$W$1090&amp;$X$4:$X$1090,0),1),"")</f>
        <v/>
      </c>
      <c r="AJ302" s="186" t="str">
        <f t="shared" si="267"/>
        <v/>
      </c>
      <c r="AK302" s="187" t="str">
        <f t="array" ref="AK302">IFERROR(INDEX($AC$4:$AC$1137,SMALL($AB$4:$AB$1137,AJ302),1),"")</f>
        <v/>
      </c>
      <c r="AL302" s="187" t="str">
        <f t="array" ref="AL302">IFERROR(INDEX($AF$4:$AF$1137,SMALL($AB$4:$AB$1137,AJ302),1),"")</f>
        <v/>
      </c>
      <c r="AM302" s="187" t="str">
        <f t="array" ref="AM302">IFERROR(INDEX($AW$4:$AW$83,MATCH(AL302&amp;INDEX($AG$4:$AG$1137,SMALL($AB$4:$AB$1137,AJ302),1),$AU$4:$AU$83&amp;$AV$4:$AV$83,0),1),"")</f>
        <v/>
      </c>
      <c r="AN302" s="187" t="str">
        <f t="array" ref="AN302">IFERROR(INDEX($AW$4:$AW$83,MATCH(AL302&amp;INDEX($AH$4:$AH$1137,SMALL($AB$4:$AB$1137,AJ302),1),$AU$4:$AU$83&amp;$AV$4:$AV$83,0),1),"")</f>
        <v/>
      </c>
      <c r="AO302" s="187" t="str">
        <f>IF(AND(ISNUMBER(Fixture!H305),ISNUMBER(Fixture!J305)),"YES","")</f>
        <v/>
      </c>
      <c r="AP302" s="187" t="str">
        <f>IF(AO302="YES",IF(Fixture!H305&gt;Fixture!J305,HWin,IF(Fixture!H305=Fixture!J305,IF(Fixture!H305&gt;0,HDrawScore,HDraw),HLose)),"")</f>
        <v/>
      </c>
      <c r="AQ302" s="188" t="str">
        <f>IF(AO302="YES",IF(Fixture!H305&lt;Fixture!J305,AWin,IF(Fixture!H305=Fixture!J305,IF(Fixture!H305&gt;0,ADrawScore,ADraw),ALose)),"")</f>
        <v/>
      </c>
      <c r="AR302" s="187" t="str">
        <f>IF(AO302="YES",IF(Fixture!H305&gt;Fixture!J305,"W",IF(Fixture!H305=Fixture!J305,IF(Fixture!H305&gt;0,"D","D"),"L")),"")</f>
        <v/>
      </c>
      <c r="AS302" s="187" t="str">
        <f>IF(AO302="YES",IF(Fixture!H305&lt;Fixture!J305,"W",IF(Fixture!H305=Fixture!J305,IF(Fixture!H305&gt;0,"D","D"),"L")),"")</f>
        <v/>
      </c>
    </row>
    <row r="303" spans="22:45" x14ac:dyDescent="0.25">
      <c r="V303" s="195" t="str">
        <f t="shared" si="276"/>
        <v/>
      </c>
      <c r="W303" s="185" t="str">
        <f t="shared" si="277"/>
        <v/>
      </c>
      <c r="X303" s="185" t="str">
        <f t="shared" si="273"/>
        <v/>
      </c>
      <c r="Y303" s="185" t="str">
        <f t="shared" si="274"/>
        <v/>
      </c>
      <c r="Z303" s="184" t="str">
        <f t="shared" si="275"/>
        <v/>
      </c>
      <c r="AB303" s="186" t="str">
        <f t="shared" si="265"/>
        <v/>
      </c>
      <c r="AC303" s="187" t="str">
        <f t="shared" si="266"/>
        <v/>
      </c>
      <c r="AD303" s="187" t="str">
        <f t="shared" si="278"/>
        <v/>
      </c>
      <c r="AE303" s="187" t="str">
        <f t="shared" si="263"/>
        <v/>
      </c>
      <c r="AF303" s="187" t="str">
        <f t="shared" si="264"/>
        <v/>
      </c>
      <c r="AG303" s="187" t="str">
        <f t="array" ref="AG303">IFERROR(INDEX($Y$4:$Y$1090, MATCH(AC303&amp;AE303&amp;AF303,$V$4:$V$1090&amp;$W$4:$W$1090&amp;$X$4:$X$1090,0),1),"")</f>
        <v/>
      </c>
      <c r="AH303" s="188" t="str">
        <f t="array" ref="AH303">IFERROR(INDEX($Z$4:$Z$1090, MATCH(AC303&amp;AE303&amp;AF303,$V$4:$V$1090&amp;$W$4:$W$1090&amp;$X$4:$X$1090,0),1),"")</f>
        <v/>
      </c>
      <c r="AJ303" s="186" t="str">
        <f t="shared" si="267"/>
        <v/>
      </c>
      <c r="AK303" s="187" t="str">
        <f t="array" ref="AK303">IFERROR(INDEX($AC$4:$AC$1137,SMALL($AB$4:$AB$1137,AJ303),1),"")</f>
        <v/>
      </c>
      <c r="AL303" s="187" t="str">
        <f t="array" ref="AL303">IFERROR(INDEX($AF$4:$AF$1137,SMALL($AB$4:$AB$1137,AJ303),1),"")</f>
        <v/>
      </c>
      <c r="AM303" s="187" t="str">
        <f t="array" ref="AM303">IFERROR(INDEX($AW$4:$AW$83,MATCH(AL303&amp;INDEX($AG$4:$AG$1137,SMALL($AB$4:$AB$1137,AJ303),1),$AU$4:$AU$83&amp;$AV$4:$AV$83,0),1),"")</f>
        <v/>
      </c>
      <c r="AN303" s="187" t="str">
        <f t="array" ref="AN303">IFERROR(INDEX($AW$4:$AW$83,MATCH(AL303&amp;INDEX($AH$4:$AH$1137,SMALL($AB$4:$AB$1137,AJ303),1),$AU$4:$AU$83&amp;$AV$4:$AV$83,0),1),"")</f>
        <v/>
      </c>
      <c r="AO303" s="187" t="str">
        <f>IF(AND(ISNUMBER(Fixture!H306),ISNUMBER(Fixture!J306)),"YES","")</f>
        <v/>
      </c>
      <c r="AP303" s="187" t="str">
        <f>IF(AO303="YES",IF(Fixture!H306&gt;Fixture!J306,HWin,IF(Fixture!H306=Fixture!J306,IF(Fixture!H306&gt;0,HDrawScore,HDraw),HLose)),"")</f>
        <v/>
      </c>
      <c r="AQ303" s="188" t="str">
        <f>IF(AO303="YES",IF(Fixture!H306&lt;Fixture!J306,AWin,IF(Fixture!H306=Fixture!J306,IF(Fixture!H306&gt;0,ADrawScore,ADraw),ALose)),"")</f>
        <v/>
      </c>
      <c r="AR303" s="187" t="str">
        <f>IF(AO303="YES",IF(Fixture!H306&gt;Fixture!J306,"W",IF(Fixture!H306=Fixture!J306,IF(Fixture!H306&gt;0,"D","D"),"L")),"")</f>
        <v/>
      </c>
      <c r="AS303" s="187" t="str">
        <f>IF(AO303="YES",IF(Fixture!H306&lt;Fixture!J306,"W",IF(Fixture!H306=Fixture!J306,IF(Fixture!H306&gt;0,"D","D"),"L")),"")</f>
        <v/>
      </c>
    </row>
    <row r="304" spans="22:45" x14ac:dyDescent="0.25">
      <c r="V304" s="195" t="str">
        <f t="shared" si="276"/>
        <v/>
      </c>
      <c r="W304" s="185" t="str">
        <f t="shared" si="277"/>
        <v/>
      </c>
      <c r="X304" s="185" t="str">
        <f t="shared" si="273"/>
        <v/>
      </c>
      <c r="Y304" s="185" t="str">
        <f t="shared" si="274"/>
        <v/>
      </c>
      <c r="Z304" s="184" t="str">
        <f t="shared" si="275"/>
        <v/>
      </c>
      <c r="AB304" s="186" t="str">
        <f t="shared" si="265"/>
        <v/>
      </c>
      <c r="AC304" s="187" t="str">
        <f t="shared" si="266"/>
        <v/>
      </c>
      <c r="AD304" s="187" t="str">
        <f t="shared" si="278"/>
        <v/>
      </c>
      <c r="AE304" s="187" t="str">
        <f t="shared" si="263"/>
        <v/>
      </c>
      <c r="AF304" s="187" t="str">
        <f t="shared" si="264"/>
        <v/>
      </c>
      <c r="AG304" s="187" t="str">
        <f t="array" ref="AG304">IFERROR(INDEX($Y$4:$Y$1090, MATCH(AC304&amp;AE304&amp;AF304,$V$4:$V$1090&amp;$W$4:$W$1090&amp;$X$4:$X$1090,0),1),"")</f>
        <v/>
      </c>
      <c r="AH304" s="188" t="str">
        <f t="array" ref="AH304">IFERROR(INDEX($Z$4:$Z$1090, MATCH(AC304&amp;AE304&amp;AF304,$V$4:$V$1090&amp;$W$4:$W$1090&amp;$X$4:$X$1090,0),1),"")</f>
        <v/>
      </c>
      <c r="AJ304" s="186" t="str">
        <f t="shared" si="267"/>
        <v/>
      </c>
      <c r="AK304" s="187" t="str">
        <f t="array" ref="AK304">IFERROR(INDEX($AC$4:$AC$1137,SMALL($AB$4:$AB$1137,AJ304),1),"")</f>
        <v/>
      </c>
      <c r="AL304" s="187" t="str">
        <f t="array" ref="AL304">IFERROR(INDEX($AF$4:$AF$1137,SMALL($AB$4:$AB$1137,AJ304),1),"")</f>
        <v/>
      </c>
      <c r="AM304" s="187" t="str">
        <f t="array" ref="AM304">IFERROR(INDEX($AW$4:$AW$83,MATCH(AL304&amp;INDEX($AG$4:$AG$1137,SMALL($AB$4:$AB$1137,AJ304),1),$AU$4:$AU$83&amp;$AV$4:$AV$83,0),1),"")</f>
        <v/>
      </c>
      <c r="AN304" s="187" t="str">
        <f t="array" ref="AN304">IFERROR(INDEX($AW$4:$AW$83,MATCH(AL304&amp;INDEX($AH$4:$AH$1137,SMALL($AB$4:$AB$1137,AJ304),1),$AU$4:$AU$83&amp;$AV$4:$AV$83,0),1),"")</f>
        <v/>
      </c>
      <c r="AO304" s="187" t="str">
        <f>IF(AND(ISNUMBER(Fixture!H307),ISNUMBER(Fixture!J307)),"YES","")</f>
        <v/>
      </c>
      <c r="AP304" s="187" t="str">
        <f>IF(AO304="YES",IF(Fixture!H307&gt;Fixture!J307,HWin,IF(Fixture!H307=Fixture!J307,IF(Fixture!H307&gt;0,HDrawScore,HDraw),HLose)),"")</f>
        <v/>
      </c>
      <c r="AQ304" s="188" t="str">
        <f>IF(AO304="YES",IF(Fixture!H307&lt;Fixture!J307,AWin,IF(Fixture!H307=Fixture!J307,IF(Fixture!H307&gt;0,ADrawScore,ADraw),ALose)),"")</f>
        <v/>
      </c>
      <c r="AR304" s="187" t="str">
        <f>IF(AO304="YES",IF(Fixture!H307&gt;Fixture!J307,"W",IF(Fixture!H307=Fixture!J307,IF(Fixture!H307&gt;0,"D","D"),"L")),"")</f>
        <v/>
      </c>
      <c r="AS304" s="187" t="str">
        <f>IF(AO304="YES",IF(Fixture!H307&lt;Fixture!J307,"W",IF(Fixture!H307=Fixture!J307,IF(Fixture!H307&gt;0,"D","D"),"L")),"")</f>
        <v/>
      </c>
    </row>
    <row r="305" spans="22:45" x14ac:dyDescent="0.25">
      <c r="V305" s="195" t="str">
        <f t="shared" si="276"/>
        <v/>
      </c>
      <c r="W305" s="185" t="str">
        <f t="shared" si="277"/>
        <v/>
      </c>
      <c r="X305" s="185" t="str">
        <f t="shared" si="273"/>
        <v/>
      </c>
      <c r="Y305" s="185" t="str">
        <f t="shared" si="274"/>
        <v/>
      </c>
      <c r="Z305" s="184" t="str">
        <f t="shared" si="275"/>
        <v/>
      </c>
      <c r="AB305" s="186" t="str">
        <f t="shared" si="265"/>
        <v/>
      </c>
      <c r="AC305" s="187" t="str">
        <f t="shared" si="266"/>
        <v/>
      </c>
      <c r="AD305" s="187" t="str">
        <f t="shared" si="278"/>
        <v/>
      </c>
      <c r="AE305" s="187" t="str">
        <f t="shared" si="263"/>
        <v/>
      </c>
      <c r="AF305" s="187" t="str">
        <f t="shared" si="264"/>
        <v/>
      </c>
      <c r="AG305" s="187" t="str">
        <f t="array" ref="AG305">IFERROR(INDEX($Y$4:$Y$1090, MATCH(AC305&amp;AE305&amp;AF305,$V$4:$V$1090&amp;$W$4:$W$1090&amp;$X$4:$X$1090,0),1),"")</f>
        <v/>
      </c>
      <c r="AH305" s="188" t="str">
        <f t="array" ref="AH305">IFERROR(INDEX($Z$4:$Z$1090, MATCH(AC305&amp;AE305&amp;AF305,$V$4:$V$1090&amp;$W$4:$W$1090&amp;$X$4:$X$1090,0),1),"")</f>
        <v/>
      </c>
      <c r="AJ305" s="186" t="str">
        <f t="shared" si="267"/>
        <v/>
      </c>
      <c r="AK305" s="187" t="str">
        <f t="array" ref="AK305">IFERROR(INDEX($AC$4:$AC$1137,SMALL($AB$4:$AB$1137,AJ305),1),"")</f>
        <v/>
      </c>
      <c r="AL305" s="187" t="str">
        <f t="array" ref="AL305">IFERROR(INDEX($AF$4:$AF$1137,SMALL($AB$4:$AB$1137,AJ305),1),"")</f>
        <v/>
      </c>
      <c r="AM305" s="187" t="str">
        <f t="array" ref="AM305">IFERROR(INDEX($AW$4:$AW$83,MATCH(AL305&amp;INDEX($AG$4:$AG$1137,SMALL($AB$4:$AB$1137,AJ305),1),$AU$4:$AU$83&amp;$AV$4:$AV$83,0),1),"")</f>
        <v/>
      </c>
      <c r="AN305" s="187" t="str">
        <f t="array" ref="AN305">IFERROR(INDEX($AW$4:$AW$83,MATCH(AL305&amp;INDEX($AH$4:$AH$1137,SMALL($AB$4:$AB$1137,AJ305),1),$AU$4:$AU$83&amp;$AV$4:$AV$83,0),1),"")</f>
        <v/>
      </c>
      <c r="AO305" s="187" t="str">
        <f>IF(AND(ISNUMBER(Fixture!H308),ISNUMBER(Fixture!J308)),"YES","")</f>
        <v/>
      </c>
      <c r="AP305" s="187" t="str">
        <f>IF(AO305="YES",IF(Fixture!H308&gt;Fixture!J308,HWin,IF(Fixture!H308=Fixture!J308,IF(Fixture!H308&gt;0,HDrawScore,HDraw),HLose)),"")</f>
        <v/>
      </c>
      <c r="AQ305" s="188" t="str">
        <f>IF(AO305="YES",IF(Fixture!H308&lt;Fixture!J308,AWin,IF(Fixture!H308=Fixture!J308,IF(Fixture!H308&gt;0,ADrawScore,ADraw),ALose)),"")</f>
        <v/>
      </c>
      <c r="AR305" s="187" t="str">
        <f>IF(AO305="YES",IF(Fixture!H308&gt;Fixture!J308,"W",IF(Fixture!H308=Fixture!J308,IF(Fixture!H308&gt;0,"D","D"),"L")),"")</f>
        <v/>
      </c>
      <c r="AS305" s="187" t="str">
        <f>IF(AO305="YES",IF(Fixture!H308&lt;Fixture!J308,"W",IF(Fixture!H308=Fixture!J308,IF(Fixture!H308&gt;0,"D","D"),"L")),"")</f>
        <v/>
      </c>
    </row>
    <row r="306" spans="22:45" x14ac:dyDescent="0.25">
      <c r="V306" s="195" t="str">
        <f t="shared" si="276"/>
        <v/>
      </c>
      <c r="W306" s="185" t="str">
        <f t="shared" si="277"/>
        <v/>
      </c>
      <c r="X306" s="185" t="str">
        <f t="shared" si="273"/>
        <v/>
      </c>
      <c r="Y306" s="185" t="str">
        <f t="shared" si="274"/>
        <v/>
      </c>
      <c r="Z306" s="184" t="str">
        <f t="shared" si="275"/>
        <v/>
      </c>
      <c r="AB306" s="186" t="str">
        <f t="shared" si="265"/>
        <v/>
      </c>
      <c r="AC306" s="187" t="str">
        <f t="shared" si="266"/>
        <v/>
      </c>
      <c r="AD306" s="187" t="str">
        <f t="shared" si="278"/>
        <v/>
      </c>
      <c r="AE306" s="187" t="str">
        <f t="shared" si="263"/>
        <v/>
      </c>
      <c r="AF306" s="187" t="str">
        <f t="shared" si="264"/>
        <v/>
      </c>
      <c r="AG306" s="187" t="str">
        <f t="array" ref="AG306">IFERROR(INDEX($Y$4:$Y$1090, MATCH(AC306&amp;AE306&amp;AF306,$V$4:$V$1090&amp;$W$4:$W$1090&amp;$X$4:$X$1090,0),1),"")</f>
        <v/>
      </c>
      <c r="AH306" s="188" t="str">
        <f t="array" ref="AH306">IFERROR(INDEX($Z$4:$Z$1090, MATCH(AC306&amp;AE306&amp;AF306,$V$4:$V$1090&amp;$W$4:$W$1090&amp;$X$4:$X$1090,0),1),"")</f>
        <v/>
      </c>
      <c r="AJ306" s="186" t="str">
        <f t="shared" si="267"/>
        <v/>
      </c>
      <c r="AK306" s="187" t="str">
        <f t="array" ref="AK306">IFERROR(INDEX($AC$4:$AC$1137,SMALL($AB$4:$AB$1137,AJ306),1),"")</f>
        <v/>
      </c>
      <c r="AL306" s="187" t="str">
        <f t="array" ref="AL306">IFERROR(INDEX($AF$4:$AF$1137,SMALL($AB$4:$AB$1137,AJ306),1),"")</f>
        <v/>
      </c>
      <c r="AM306" s="187" t="str">
        <f t="array" ref="AM306">IFERROR(INDEX($AW$4:$AW$83,MATCH(AL306&amp;INDEX($AG$4:$AG$1137,SMALL($AB$4:$AB$1137,AJ306),1),$AU$4:$AU$83&amp;$AV$4:$AV$83,0),1),"")</f>
        <v/>
      </c>
      <c r="AN306" s="187" t="str">
        <f t="array" ref="AN306">IFERROR(INDEX($AW$4:$AW$83,MATCH(AL306&amp;INDEX($AH$4:$AH$1137,SMALL($AB$4:$AB$1137,AJ306),1),$AU$4:$AU$83&amp;$AV$4:$AV$83,0),1),"")</f>
        <v/>
      </c>
      <c r="AO306" s="187" t="str">
        <f>IF(AND(ISNUMBER(Fixture!H309),ISNUMBER(Fixture!J309)),"YES","")</f>
        <v/>
      </c>
      <c r="AP306" s="187" t="str">
        <f>IF(AO306="YES",IF(Fixture!H309&gt;Fixture!J309,HWin,IF(Fixture!H309=Fixture!J309,IF(Fixture!H309&gt;0,HDrawScore,HDraw),HLose)),"")</f>
        <v/>
      </c>
      <c r="AQ306" s="188" t="str">
        <f>IF(AO306="YES",IF(Fixture!H309&lt;Fixture!J309,AWin,IF(Fixture!H309=Fixture!J309,IF(Fixture!H309&gt;0,ADrawScore,ADraw),ALose)),"")</f>
        <v/>
      </c>
      <c r="AR306" s="187" t="str">
        <f>IF(AO306="YES",IF(Fixture!H309&gt;Fixture!J309,"W",IF(Fixture!H309=Fixture!J309,IF(Fixture!H309&gt;0,"D","D"),"L")),"")</f>
        <v/>
      </c>
      <c r="AS306" s="187" t="str">
        <f>IF(AO306="YES",IF(Fixture!H309&lt;Fixture!J309,"W",IF(Fixture!H309=Fixture!J309,IF(Fixture!H309&gt;0,"D","D"),"L")),"")</f>
        <v/>
      </c>
    </row>
    <row r="307" spans="22:45" x14ac:dyDescent="0.25">
      <c r="V307" s="195" t="str">
        <f t="shared" si="276"/>
        <v/>
      </c>
      <c r="W307" s="185" t="str">
        <f t="shared" si="277"/>
        <v/>
      </c>
      <c r="X307" s="185" t="str">
        <f t="shared" si="273"/>
        <v/>
      </c>
      <c r="Y307" s="185" t="str">
        <f t="shared" si="274"/>
        <v/>
      </c>
      <c r="Z307" s="184" t="str">
        <f t="shared" si="275"/>
        <v/>
      </c>
      <c r="AB307" s="186" t="str">
        <f t="shared" si="265"/>
        <v/>
      </c>
      <c r="AC307" s="187" t="str">
        <f t="shared" si="266"/>
        <v/>
      </c>
      <c r="AD307" s="187" t="str">
        <f t="shared" si="278"/>
        <v/>
      </c>
      <c r="AE307" s="187" t="str">
        <f t="shared" si="263"/>
        <v/>
      </c>
      <c r="AF307" s="187" t="str">
        <f t="shared" si="264"/>
        <v/>
      </c>
      <c r="AG307" s="187" t="str">
        <f t="array" ref="AG307">IFERROR(INDEX($Y$4:$Y$1090, MATCH(AC307&amp;AE307&amp;AF307,$V$4:$V$1090&amp;$W$4:$W$1090&amp;$X$4:$X$1090,0),1),"")</f>
        <v/>
      </c>
      <c r="AH307" s="188" t="str">
        <f t="array" ref="AH307">IFERROR(INDEX($Z$4:$Z$1090, MATCH(AC307&amp;AE307&amp;AF307,$V$4:$V$1090&amp;$W$4:$W$1090&amp;$X$4:$X$1090,0),1),"")</f>
        <v/>
      </c>
      <c r="AJ307" s="186" t="str">
        <f t="shared" si="267"/>
        <v/>
      </c>
      <c r="AK307" s="187" t="str">
        <f t="array" ref="AK307">IFERROR(INDEX($AC$4:$AC$1137,SMALL($AB$4:$AB$1137,AJ307),1),"")</f>
        <v/>
      </c>
      <c r="AL307" s="187" t="str">
        <f t="array" ref="AL307">IFERROR(INDEX($AF$4:$AF$1137,SMALL($AB$4:$AB$1137,AJ307),1),"")</f>
        <v/>
      </c>
      <c r="AM307" s="187" t="str">
        <f t="array" ref="AM307">IFERROR(INDEX($AW$4:$AW$83,MATCH(AL307&amp;INDEX($AG$4:$AG$1137,SMALL($AB$4:$AB$1137,AJ307),1),$AU$4:$AU$83&amp;$AV$4:$AV$83,0),1),"")</f>
        <v/>
      </c>
      <c r="AN307" s="187" t="str">
        <f t="array" ref="AN307">IFERROR(INDEX($AW$4:$AW$83,MATCH(AL307&amp;INDEX($AH$4:$AH$1137,SMALL($AB$4:$AB$1137,AJ307),1),$AU$4:$AU$83&amp;$AV$4:$AV$83,0),1),"")</f>
        <v/>
      </c>
      <c r="AO307" s="187" t="str">
        <f>IF(AND(ISNUMBER(Fixture!H310),ISNUMBER(Fixture!J310)),"YES","")</f>
        <v/>
      </c>
      <c r="AP307" s="187" t="str">
        <f>IF(AO307="YES",IF(Fixture!H310&gt;Fixture!J310,HWin,IF(Fixture!H310=Fixture!J310,IF(Fixture!H310&gt;0,HDrawScore,HDraw),HLose)),"")</f>
        <v/>
      </c>
      <c r="AQ307" s="188" t="str">
        <f>IF(AO307="YES",IF(Fixture!H310&lt;Fixture!J310,AWin,IF(Fixture!H310=Fixture!J310,IF(Fixture!H310&gt;0,ADrawScore,ADraw),ALose)),"")</f>
        <v/>
      </c>
      <c r="AR307" s="187" t="str">
        <f>IF(AO307="YES",IF(Fixture!H310&gt;Fixture!J310,"W",IF(Fixture!H310=Fixture!J310,IF(Fixture!H310&gt;0,"D","D"),"L")),"")</f>
        <v/>
      </c>
      <c r="AS307" s="187" t="str">
        <f>IF(AO307="YES",IF(Fixture!H310&lt;Fixture!J310,"W",IF(Fixture!H310=Fixture!J310,IF(Fixture!H310&gt;0,"D","D"),"L")),"")</f>
        <v/>
      </c>
    </row>
    <row r="308" spans="22:45" x14ac:dyDescent="0.25">
      <c r="V308" s="195" t="str">
        <f t="shared" si="276"/>
        <v/>
      </c>
      <c r="W308" s="185" t="str">
        <f t="shared" si="277"/>
        <v/>
      </c>
      <c r="X308" s="185" t="str">
        <f t="shared" ref="X308:X339" si="279">IF(AND(ISNUMBER(V308),Y308&lt;=$Q$6,Z308&lt;=$Q$6),$B$65,"")</f>
        <v/>
      </c>
      <c r="Y308" s="185" t="str">
        <f t="shared" ref="Y308:Y339" si="280">IF(ISNUMBER(V308),INDEX($C$68:$L$94,MATCH(V308,$B$68:$B$94,0),MATCH("G"&amp;W308&amp;"-T1",$C$67:$L$67,0)),"")</f>
        <v/>
      </c>
      <c r="Z308" s="184" t="str">
        <f t="shared" ref="Z308:Z339" si="281">IF(ISNUMBER(V308),INDEX($C$68:$L$94,MATCH(V308,$B$68:$B$94,0),MATCH("G"&amp;W308&amp;"-T2",$C$67:$L$67,0)),"")</f>
        <v/>
      </c>
      <c r="AB308" s="186" t="str">
        <f t="shared" si="265"/>
        <v/>
      </c>
      <c r="AC308" s="187" t="str">
        <f t="shared" si="266"/>
        <v/>
      </c>
      <c r="AD308" s="187" t="str">
        <f t="shared" si="278"/>
        <v/>
      </c>
      <c r="AE308" s="187" t="str">
        <f t="shared" si="263"/>
        <v/>
      </c>
      <c r="AF308" s="187" t="str">
        <f t="shared" si="264"/>
        <v/>
      </c>
      <c r="AG308" s="187" t="str">
        <f t="array" ref="AG308">IFERROR(INDEX($Y$4:$Y$1090, MATCH(AC308&amp;AE308&amp;AF308,$V$4:$V$1090&amp;$W$4:$W$1090&amp;$X$4:$X$1090,0),1),"")</f>
        <v/>
      </c>
      <c r="AH308" s="188" t="str">
        <f t="array" ref="AH308">IFERROR(INDEX($Z$4:$Z$1090, MATCH(AC308&amp;AE308&amp;AF308,$V$4:$V$1090&amp;$W$4:$W$1090&amp;$X$4:$X$1090,0),1),"")</f>
        <v/>
      </c>
      <c r="AJ308" s="186" t="str">
        <f t="shared" si="267"/>
        <v/>
      </c>
      <c r="AK308" s="187" t="str">
        <f t="array" ref="AK308">IFERROR(INDEX($AC$4:$AC$1137,SMALL($AB$4:$AB$1137,AJ308),1),"")</f>
        <v/>
      </c>
      <c r="AL308" s="187" t="str">
        <f t="array" ref="AL308">IFERROR(INDEX($AF$4:$AF$1137,SMALL($AB$4:$AB$1137,AJ308),1),"")</f>
        <v/>
      </c>
      <c r="AM308" s="187" t="str">
        <f t="array" ref="AM308">IFERROR(INDEX($AW$4:$AW$83,MATCH(AL308&amp;INDEX($AG$4:$AG$1137,SMALL($AB$4:$AB$1137,AJ308),1),$AU$4:$AU$83&amp;$AV$4:$AV$83,0),1),"")</f>
        <v/>
      </c>
      <c r="AN308" s="187" t="str">
        <f t="array" ref="AN308">IFERROR(INDEX($AW$4:$AW$83,MATCH(AL308&amp;INDEX($AH$4:$AH$1137,SMALL($AB$4:$AB$1137,AJ308),1),$AU$4:$AU$83&amp;$AV$4:$AV$83,0),1),"")</f>
        <v/>
      </c>
      <c r="AO308" s="187" t="str">
        <f>IF(AND(ISNUMBER(Fixture!H311),ISNUMBER(Fixture!J311)),"YES","")</f>
        <v/>
      </c>
      <c r="AP308" s="187" t="str">
        <f>IF(AO308="YES",IF(Fixture!H311&gt;Fixture!J311,HWin,IF(Fixture!H311=Fixture!J311,IF(Fixture!H311&gt;0,HDrawScore,HDraw),HLose)),"")</f>
        <v/>
      </c>
      <c r="AQ308" s="188" t="str">
        <f>IF(AO308="YES",IF(Fixture!H311&lt;Fixture!J311,AWin,IF(Fixture!H311=Fixture!J311,IF(Fixture!H311&gt;0,ADrawScore,ADraw),ALose)),"")</f>
        <v/>
      </c>
      <c r="AR308" s="187" t="str">
        <f>IF(AO308="YES",IF(Fixture!H311&gt;Fixture!J311,"W",IF(Fixture!H311=Fixture!J311,IF(Fixture!H311&gt;0,"D","D"),"L")),"")</f>
        <v/>
      </c>
      <c r="AS308" s="187" t="str">
        <f>IF(AO308="YES",IF(Fixture!H311&lt;Fixture!J311,"W",IF(Fixture!H311=Fixture!J311,IF(Fixture!H311&gt;0,"D","D"),"L")),"")</f>
        <v/>
      </c>
    </row>
    <row r="309" spans="22:45" x14ac:dyDescent="0.25">
      <c r="V309" s="195" t="str">
        <f t="shared" ref="V309:V340" si="282">IFERROR(IF(W308+1&lt;=O$6,V308,IF(V308+1&lt;=P$6,V308+1,"")),"")</f>
        <v/>
      </c>
      <c r="W309" s="185" t="str">
        <f t="shared" ref="W309:W340" si="283">IF(ISNUMBER(V309),IF(W308+1&lt;=O$6,W308+1,1),"")</f>
        <v/>
      </c>
      <c r="X309" s="185" t="str">
        <f t="shared" si="279"/>
        <v/>
      </c>
      <c r="Y309" s="185" t="str">
        <f t="shared" si="280"/>
        <v/>
      </c>
      <c r="Z309" s="184" t="str">
        <f t="shared" si="281"/>
        <v/>
      </c>
      <c r="AB309" s="186" t="str">
        <f t="shared" si="265"/>
        <v/>
      </c>
      <c r="AC309" s="187" t="str">
        <f t="shared" si="266"/>
        <v/>
      </c>
      <c r="AD309" s="187" t="str">
        <f t="shared" si="278"/>
        <v/>
      </c>
      <c r="AE309" s="187" t="str">
        <f t="shared" si="263"/>
        <v/>
      </c>
      <c r="AF309" s="187" t="str">
        <f t="shared" si="264"/>
        <v/>
      </c>
      <c r="AG309" s="187" t="str">
        <f t="array" ref="AG309">IFERROR(INDEX($Y$4:$Y$1090, MATCH(AC309&amp;AE309&amp;AF309,$V$4:$V$1090&amp;$W$4:$W$1090&amp;$X$4:$X$1090,0),1),"")</f>
        <v/>
      </c>
      <c r="AH309" s="188" t="str">
        <f t="array" ref="AH309">IFERROR(INDEX($Z$4:$Z$1090, MATCH(AC309&amp;AE309&amp;AF309,$V$4:$V$1090&amp;$W$4:$W$1090&amp;$X$4:$X$1090,0),1),"")</f>
        <v/>
      </c>
      <c r="AJ309" s="186" t="str">
        <f t="shared" si="267"/>
        <v/>
      </c>
      <c r="AK309" s="187" t="str">
        <f t="array" ref="AK309">IFERROR(INDEX($AC$4:$AC$1137,SMALL($AB$4:$AB$1137,AJ309),1),"")</f>
        <v/>
      </c>
      <c r="AL309" s="187" t="str">
        <f t="array" ref="AL309">IFERROR(INDEX($AF$4:$AF$1137,SMALL($AB$4:$AB$1137,AJ309),1),"")</f>
        <v/>
      </c>
      <c r="AM309" s="187" t="str">
        <f t="array" ref="AM309">IFERROR(INDEX($AW$4:$AW$83,MATCH(AL309&amp;INDEX($AG$4:$AG$1137,SMALL($AB$4:$AB$1137,AJ309),1),$AU$4:$AU$83&amp;$AV$4:$AV$83,0),1),"")</f>
        <v/>
      </c>
      <c r="AN309" s="187" t="str">
        <f t="array" ref="AN309">IFERROR(INDEX($AW$4:$AW$83,MATCH(AL309&amp;INDEX($AH$4:$AH$1137,SMALL($AB$4:$AB$1137,AJ309),1),$AU$4:$AU$83&amp;$AV$4:$AV$83,0),1),"")</f>
        <v/>
      </c>
      <c r="AO309" s="187" t="str">
        <f>IF(AND(ISNUMBER(Fixture!H312),ISNUMBER(Fixture!J312)),"YES","")</f>
        <v/>
      </c>
      <c r="AP309" s="187" t="str">
        <f>IF(AO309="YES",IF(Fixture!H312&gt;Fixture!J312,HWin,IF(Fixture!H312=Fixture!J312,IF(Fixture!H312&gt;0,HDrawScore,HDraw),HLose)),"")</f>
        <v/>
      </c>
      <c r="AQ309" s="188" t="str">
        <f>IF(AO309="YES",IF(Fixture!H312&lt;Fixture!J312,AWin,IF(Fixture!H312=Fixture!J312,IF(Fixture!H312&gt;0,ADrawScore,ADraw),ALose)),"")</f>
        <v/>
      </c>
      <c r="AR309" s="187" t="str">
        <f>IF(AO309="YES",IF(Fixture!H312&gt;Fixture!J312,"W",IF(Fixture!H312=Fixture!J312,IF(Fixture!H312&gt;0,"D","D"),"L")),"")</f>
        <v/>
      </c>
      <c r="AS309" s="187" t="str">
        <f>IF(AO309="YES",IF(Fixture!H312&lt;Fixture!J312,"W",IF(Fixture!H312=Fixture!J312,IF(Fixture!H312&gt;0,"D","D"),"L")),"")</f>
        <v/>
      </c>
    </row>
    <row r="310" spans="22:45" x14ac:dyDescent="0.25">
      <c r="V310" s="195" t="str">
        <f t="shared" si="282"/>
        <v/>
      </c>
      <c r="W310" s="185" t="str">
        <f t="shared" si="283"/>
        <v/>
      </c>
      <c r="X310" s="185" t="str">
        <f t="shared" si="279"/>
        <v/>
      </c>
      <c r="Y310" s="185" t="str">
        <f t="shared" si="280"/>
        <v/>
      </c>
      <c r="Z310" s="184" t="str">
        <f t="shared" si="281"/>
        <v/>
      </c>
      <c r="AB310" s="186" t="str">
        <f t="shared" si="265"/>
        <v/>
      </c>
      <c r="AC310" s="187" t="str">
        <f t="shared" si="266"/>
        <v/>
      </c>
      <c r="AD310" s="187" t="str">
        <f t="shared" si="278"/>
        <v/>
      </c>
      <c r="AE310" s="187" t="str">
        <f t="shared" si="263"/>
        <v/>
      </c>
      <c r="AF310" s="187" t="str">
        <f t="shared" si="264"/>
        <v/>
      </c>
      <c r="AG310" s="187" t="str">
        <f t="array" ref="AG310">IFERROR(INDEX($Y$4:$Y$1090, MATCH(AC310&amp;AE310&amp;AF310,$V$4:$V$1090&amp;$W$4:$W$1090&amp;$X$4:$X$1090,0),1),"")</f>
        <v/>
      </c>
      <c r="AH310" s="188" t="str">
        <f t="array" ref="AH310">IFERROR(INDEX($Z$4:$Z$1090, MATCH(AC310&amp;AE310&amp;AF310,$V$4:$V$1090&amp;$W$4:$W$1090&amp;$X$4:$X$1090,0),1),"")</f>
        <v/>
      </c>
      <c r="AJ310" s="186" t="str">
        <f t="shared" si="267"/>
        <v/>
      </c>
      <c r="AK310" s="187" t="str">
        <f t="array" ref="AK310">IFERROR(INDEX($AC$4:$AC$1137,SMALL($AB$4:$AB$1137,AJ310),1),"")</f>
        <v/>
      </c>
      <c r="AL310" s="187" t="str">
        <f t="array" ref="AL310">IFERROR(INDEX($AF$4:$AF$1137,SMALL($AB$4:$AB$1137,AJ310),1),"")</f>
        <v/>
      </c>
      <c r="AM310" s="187" t="str">
        <f t="array" ref="AM310">IFERROR(INDEX($AW$4:$AW$83,MATCH(AL310&amp;INDEX($AG$4:$AG$1137,SMALL($AB$4:$AB$1137,AJ310),1),$AU$4:$AU$83&amp;$AV$4:$AV$83,0),1),"")</f>
        <v/>
      </c>
      <c r="AN310" s="187" t="str">
        <f t="array" ref="AN310">IFERROR(INDEX($AW$4:$AW$83,MATCH(AL310&amp;INDEX($AH$4:$AH$1137,SMALL($AB$4:$AB$1137,AJ310),1),$AU$4:$AU$83&amp;$AV$4:$AV$83,0),1),"")</f>
        <v/>
      </c>
      <c r="AO310" s="187" t="str">
        <f>IF(AND(ISNUMBER(Fixture!H313),ISNUMBER(Fixture!J313)),"YES","")</f>
        <v/>
      </c>
      <c r="AP310" s="187" t="str">
        <f>IF(AO310="YES",IF(Fixture!H313&gt;Fixture!J313,HWin,IF(Fixture!H313=Fixture!J313,IF(Fixture!H313&gt;0,HDrawScore,HDraw),HLose)),"")</f>
        <v/>
      </c>
      <c r="AQ310" s="188" t="str">
        <f>IF(AO310="YES",IF(Fixture!H313&lt;Fixture!J313,AWin,IF(Fixture!H313=Fixture!J313,IF(Fixture!H313&gt;0,ADrawScore,ADraw),ALose)),"")</f>
        <v/>
      </c>
      <c r="AR310" s="187" t="str">
        <f>IF(AO310="YES",IF(Fixture!H313&gt;Fixture!J313,"W",IF(Fixture!H313=Fixture!J313,IF(Fixture!H313&gt;0,"D","D"),"L")),"")</f>
        <v/>
      </c>
      <c r="AS310" s="187" t="str">
        <f>IF(AO310="YES",IF(Fixture!H313&lt;Fixture!J313,"W",IF(Fixture!H313=Fixture!J313,IF(Fixture!H313&gt;0,"D","D"),"L")),"")</f>
        <v/>
      </c>
    </row>
    <row r="311" spans="22:45" x14ac:dyDescent="0.25">
      <c r="V311" s="195" t="str">
        <f t="shared" si="282"/>
        <v/>
      </c>
      <c r="W311" s="185" t="str">
        <f t="shared" si="283"/>
        <v/>
      </c>
      <c r="X311" s="185" t="str">
        <f t="shared" si="279"/>
        <v/>
      </c>
      <c r="Y311" s="185" t="str">
        <f t="shared" si="280"/>
        <v/>
      </c>
      <c r="Z311" s="184" t="str">
        <f t="shared" si="281"/>
        <v/>
      </c>
      <c r="AB311" s="186" t="str">
        <f t="shared" si="265"/>
        <v/>
      </c>
      <c r="AC311" s="187" t="str">
        <f t="shared" si="266"/>
        <v/>
      </c>
      <c r="AD311" s="187" t="str">
        <f t="shared" si="278"/>
        <v/>
      </c>
      <c r="AE311" s="187" t="str">
        <f t="shared" si="263"/>
        <v/>
      </c>
      <c r="AF311" s="187" t="str">
        <f t="shared" si="264"/>
        <v/>
      </c>
      <c r="AG311" s="187" t="str">
        <f t="array" ref="AG311">IFERROR(INDEX($Y$4:$Y$1090, MATCH(AC311&amp;AE311&amp;AF311,$V$4:$V$1090&amp;$W$4:$W$1090&amp;$X$4:$X$1090,0),1),"")</f>
        <v/>
      </c>
      <c r="AH311" s="188" t="str">
        <f t="array" ref="AH311">IFERROR(INDEX($Z$4:$Z$1090, MATCH(AC311&amp;AE311&amp;AF311,$V$4:$V$1090&amp;$W$4:$W$1090&amp;$X$4:$X$1090,0),1),"")</f>
        <v/>
      </c>
      <c r="AJ311" s="186" t="str">
        <f t="shared" si="267"/>
        <v/>
      </c>
      <c r="AK311" s="187" t="str">
        <f t="array" ref="AK311">IFERROR(INDEX($AC$4:$AC$1137,SMALL($AB$4:$AB$1137,AJ311),1),"")</f>
        <v/>
      </c>
      <c r="AL311" s="187" t="str">
        <f t="array" ref="AL311">IFERROR(INDEX($AF$4:$AF$1137,SMALL($AB$4:$AB$1137,AJ311),1),"")</f>
        <v/>
      </c>
      <c r="AM311" s="187" t="str">
        <f t="array" ref="AM311">IFERROR(INDEX($AW$4:$AW$83,MATCH(AL311&amp;INDEX($AG$4:$AG$1137,SMALL($AB$4:$AB$1137,AJ311),1),$AU$4:$AU$83&amp;$AV$4:$AV$83,0),1),"")</f>
        <v/>
      </c>
      <c r="AN311" s="187" t="str">
        <f t="array" ref="AN311">IFERROR(INDEX($AW$4:$AW$83,MATCH(AL311&amp;INDEX($AH$4:$AH$1137,SMALL($AB$4:$AB$1137,AJ311),1),$AU$4:$AU$83&amp;$AV$4:$AV$83,0),1),"")</f>
        <v/>
      </c>
      <c r="AO311" s="187" t="str">
        <f>IF(AND(ISNUMBER(Fixture!H314),ISNUMBER(Fixture!J314)),"YES","")</f>
        <v/>
      </c>
      <c r="AP311" s="187" t="str">
        <f>IF(AO311="YES",IF(Fixture!H314&gt;Fixture!J314,HWin,IF(Fixture!H314=Fixture!J314,IF(Fixture!H314&gt;0,HDrawScore,HDraw),HLose)),"")</f>
        <v/>
      </c>
      <c r="AQ311" s="188" t="str">
        <f>IF(AO311="YES",IF(Fixture!H314&lt;Fixture!J314,AWin,IF(Fixture!H314=Fixture!J314,IF(Fixture!H314&gt;0,ADrawScore,ADraw),ALose)),"")</f>
        <v/>
      </c>
      <c r="AR311" s="187" t="str">
        <f>IF(AO311="YES",IF(Fixture!H314&gt;Fixture!J314,"W",IF(Fixture!H314=Fixture!J314,IF(Fixture!H314&gt;0,"D","D"),"L")),"")</f>
        <v/>
      </c>
      <c r="AS311" s="187" t="str">
        <f>IF(AO311="YES",IF(Fixture!H314&lt;Fixture!J314,"W",IF(Fixture!H314=Fixture!J314,IF(Fixture!H314&gt;0,"D","D"),"L")),"")</f>
        <v/>
      </c>
    </row>
    <row r="312" spans="22:45" x14ac:dyDescent="0.25">
      <c r="V312" s="195" t="str">
        <f t="shared" si="282"/>
        <v/>
      </c>
      <c r="W312" s="185" t="str">
        <f t="shared" si="283"/>
        <v/>
      </c>
      <c r="X312" s="185" t="str">
        <f t="shared" si="279"/>
        <v/>
      </c>
      <c r="Y312" s="185" t="str">
        <f t="shared" si="280"/>
        <v/>
      </c>
      <c r="Z312" s="184" t="str">
        <f t="shared" si="281"/>
        <v/>
      </c>
      <c r="AB312" s="186" t="str">
        <f t="shared" si="265"/>
        <v/>
      </c>
      <c r="AC312" s="187" t="str">
        <f t="shared" si="266"/>
        <v/>
      </c>
      <c r="AD312" s="187" t="str">
        <f t="shared" si="278"/>
        <v/>
      </c>
      <c r="AE312" s="187" t="str">
        <f t="shared" si="263"/>
        <v/>
      </c>
      <c r="AF312" s="187" t="str">
        <f t="shared" si="264"/>
        <v/>
      </c>
      <c r="AG312" s="187" t="str">
        <f t="array" ref="AG312">IFERROR(INDEX($Y$4:$Y$1090, MATCH(AC312&amp;AE312&amp;AF312,$V$4:$V$1090&amp;$W$4:$W$1090&amp;$X$4:$X$1090,0),1),"")</f>
        <v/>
      </c>
      <c r="AH312" s="188" t="str">
        <f t="array" ref="AH312">IFERROR(INDEX($Z$4:$Z$1090, MATCH(AC312&amp;AE312&amp;AF312,$V$4:$V$1090&amp;$W$4:$W$1090&amp;$X$4:$X$1090,0),1),"")</f>
        <v/>
      </c>
      <c r="AJ312" s="186" t="str">
        <f t="shared" si="267"/>
        <v/>
      </c>
      <c r="AK312" s="187" t="str">
        <f t="array" ref="AK312">IFERROR(INDEX($AC$4:$AC$1137,SMALL($AB$4:$AB$1137,AJ312),1),"")</f>
        <v/>
      </c>
      <c r="AL312" s="187" t="str">
        <f t="array" ref="AL312">IFERROR(INDEX($AF$4:$AF$1137,SMALL($AB$4:$AB$1137,AJ312),1),"")</f>
        <v/>
      </c>
      <c r="AM312" s="187" t="str">
        <f t="array" ref="AM312">IFERROR(INDEX($AW$4:$AW$83,MATCH(AL312&amp;INDEX($AG$4:$AG$1137,SMALL($AB$4:$AB$1137,AJ312),1),$AU$4:$AU$83&amp;$AV$4:$AV$83,0),1),"")</f>
        <v/>
      </c>
      <c r="AN312" s="187" t="str">
        <f t="array" ref="AN312">IFERROR(INDEX($AW$4:$AW$83,MATCH(AL312&amp;INDEX($AH$4:$AH$1137,SMALL($AB$4:$AB$1137,AJ312),1),$AU$4:$AU$83&amp;$AV$4:$AV$83,0),1),"")</f>
        <v/>
      </c>
      <c r="AO312" s="187" t="str">
        <f>IF(AND(ISNUMBER(Fixture!H315),ISNUMBER(Fixture!J315)),"YES","")</f>
        <v/>
      </c>
      <c r="AP312" s="187" t="str">
        <f>IF(AO312="YES",IF(Fixture!H315&gt;Fixture!J315,HWin,IF(Fixture!H315=Fixture!J315,IF(Fixture!H315&gt;0,HDrawScore,HDraw),HLose)),"")</f>
        <v/>
      </c>
      <c r="AQ312" s="188" t="str">
        <f>IF(AO312="YES",IF(Fixture!H315&lt;Fixture!J315,AWin,IF(Fixture!H315=Fixture!J315,IF(Fixture!H315&gt;0,ADrawScore,ADraw),ALose)),"")</f>
        <v/>
      </c>
      <c r="AR312" s="187" t="str">
        <f>IF(AO312="YES",IF(Fixture!H315&gt;Fixture!J315,"W",IF(Fixture!H315=Fixture!J315,IF(Fixture!H315&gt;0,"D","D"),"L")),"")</f>
        <v/>
      </c>
      <c r="AS312" s="187" t="str">
        <f>IF(AO312="YES",IF(Fixture!H315&lt;Fixture!J315,"W",IF(Fixture!H315=Fixture!J315,IF(Fixture!H315&gt;0,"D","D"),"L")),"")</f>
        <v/>
      </c>
    </row>
    <row r="313" spans="22:45" x14ac:dyDescent="0.25">
      <c r="V313" s="195" t="str">
        <f t="shared" si="282"/>
        <v/>
      </c>
      <c r="W313" s="185" t="str">
        <f t="shared" si="283"/>
        <v/>
      </c>
      <c r="X313" s="185" t="str">
        <f t="shared" si="279"/>
        <v/>
      </c>
      <c r="Y313" s="185" t="str">
        <f t="shared" si="280"/>
        <v/>
      </c>
      <c r="Z313" s="184" t="str">
        <f t="shared" si="281"/>
        <v/>
      </c>
      <c r="AB313" s="186" t="str">
        <f t="shared" si="265"/>
        <v/>
      </c>
      <c r="AC313" s="187" t="str">
        <f t="shared" si="266"/>
        <v/>
      </c>
      <c r="AD313" s="187" t="str">
        <f t="shared" si="278"/>
        <v/>
      </c>
      <c r="AE313" s="187" t="str">
        <f t="shared" si="263"/>
        <v/>
      </c>
      <c r="AF313" s="187" t="str">
        <f t="shared" si="264"/>
        <v/>
      </c>
      <c r="AG313" s="187" t="str">
        <f t="array" ref="AG313">IFERROR(INDEX($Y$4:$Y$1090, MATCH(AC313&amp;AE313&amp;AF313,$V$4:$V$1090&amp;$W$4:$W$1090&amp;$X$4:$X$1090,0),1),"")</f>
        <v/>
      </c>
      <c r="AH313" s="188" t="str">
        <f t="array" ref="AH313">IFERROR(INDEX($Z$4:$Z$1090, MATCH(AC313&amp;AE313&amp;AF313,$V$4:$V$1090&amp;$W$4:$W$1090&amp;$X$4:$X$1090,0),1),"")</f>
        <v/>
      </c>
      <c r="AJ313" s="186" t="str">
        <f t="shared" si="267"/>
        <v/>
      </c>
      <c r="AK313" s="187" t="str">
        <f t="array" ref="AK313">IFERROR(INDEX($AC$4:$AC$1137,SMALL($AB$4:$AB$1137,AJ313),1),"")</f>
        <v/>
      </c>
      <c r="AL313" s="187" t="str">
        <f t="array" ref="AL313">IFERROR(INDEX($AF$4:$AF$1137,SMALL($AB$4:$AB$1137,AJ313),1),"")</f>
        <v/>
      </c>
      <c r="AM313" s="187" t="str">
        <f t="array" ref="AM313">IFERROR(INDEX($AW$4:$AW$83,MATCH(AL313&amp;INDEX($AG$4:$AG$1137,SMALL($AB$4:$AB$1137,AJ313),1),$AU$4:$AU$83&amp;$AV$4:$AV$83,0),1),"")</f>
        <v/>
      </c>
      <c r="AN313" s="187" t="str">
        <f t="array" ref="AN313">IFERROR(INDEX($AW$4:$AW$83,MATCH(AL313&amp;INDEX($AH$4:$AH$1137,SMALL($AB$4:$AB$1137,AJ313),1),$AU$4:$AU$83&amp;$AV$4:$AV$83,0),1),"")</f>
        <v/>
      </c>
      <c r="AO313" s="187" t="str">
        <f>IF(AND(ISNUMBER(Fixture!H316),ISNUMBER(Fixture!J316)),"YES","")</f>
        <v/>
      </c>
      <c r="AP313" s="187" t="str">
        <f>IF(AO313="YES",IF(Fixture!H316&gt;Fixture!J316,HWin,IF(Fixture!H316=Fixture!J316,IF(Fixture!H316&gt;0,HDrawScore,HDraw),HLose)),"")</f>
        <v/>
      </c>
      <c r="AQ313" s="188" t="str">
        <f>IF(AO313="YES",IF(Fixture!H316&lt;Fixture!J316,AWin,IF(Fixture!H316=Fixture!J316,IF(Fixture!H316&gt;0,ADrawScore,ADraw),ALose)),"")</f>
        <v/>
      </c>
      <c r="AR313" s="187" t="str">
        <f>IF(AO313="YES",IF(Fixture!H316&gt;Fixture!J316,"W",IF(Fixture!H316=Fixture!J316,IF(Fixture!H316&gt;0,"D","D"),"L")),"")</f>
        <v/>
      </c>
      <c r="AS313" s="187" t="str">
        <f>IF(AO313="YES",IF(Fixture!H316&lt;Fixture!J316,"W",IF(Fixture!H316=Fixture!J316,IF(Fixture!H316&gt;0,"D","D"),"L")),"")</f>
        <v/>
      </c>
    </row>
    <row r="314" spans="22:45" x14ac:dyDescent="0.25">
      <c r="V314" s="195" t="str">
        <f t="shared" si="282"/>
        <v/>
      </c>
      <c r="W314" s="185" t="str">
        <f t="shared" si="283"/>
        <v/>
      </c>
      <c r="X314" s="185" t="str">
        <f t="shared" si="279"/>
        <v/>
      </c>
      <c r="Y314" s="185" t="str">
        <f t="shared" si="280"/>
        <v/>
      </c>
      <c r="Z314" s="184" t="str">
        <f t="shared" si="281"/>
        <v/>
      </c>
      <c r="AB314" s="186" t="str">
        <f t="shared" si="265"/>
        <v/>
      </c>
      <c r="AC314" s="187" t="str">
        <f t="shared" si="266"/>
        <v/>
      </c>
      <c r="AD314" s="187" t="str">
        <f t="shared" si="278"/>
        <v/>
      </c>
      <c r="AE314" s="187" t="str">
        <f t="shared" si="263"/>
        <v/>
      </c>
      <c r="AF314" s="187" t="str">
        <f t="shared" si="264"/>
        <v/>
      </c>
      <c r="AG314" s="187" t="str">
        <f t="array" ref="AG314">IFERROR(INDEX($Y$4:$Y$1090, MATCH(AC314&amp;AE314&amp;AF314,$V$4:$V$1090&amp;$W$4:$W$1090&amp;$X$4:$X$1090,0),1),"")</f>
        <v/>
      </c>
      <c r="AH314" s="188" t="str">
        <f t="array" ref="AH314">IFERROR(INDEX($Z$4:$Z$1090, MATCH(AC314&amp;AE314&amp;AF314,$V$4:$V$1090&amp;$W$4:$W$1090&amp;$X$4:$X$1090,0),1),"")</f>
        <v/>
      </c>
      <c r="AJ314" s="186" t="str">
        <f t="shared" si="267"/>
        <v/>
      </c>
      <c r="AK314" s="187" t="str">
        <f t="array" ref="AK314">IFERROR(INDEX($AC$4:$AC$1137,SMALL($AB$4:$AB$1137,AJ314),1),"")</f>
        <v/>
      </c>
      <c r="AL314" s="187" t="str">
        <f t="array" ref="AL314">IFERROR(INDEX($AF$4:$AF$1137,SMALL($AB$4:$AB$1137,AJ314),1),"")</f>
        <v/>
      </c>
      <c r="AM314" s="187" t="str">
        <f t="array" ref="AM314">IFERROR(INDEX($AW$4:$AW$83,MATCH(AL314&amp;INDEX($AG$4:$AG$1137,SMALL($AB$4:$AB$1137,AJ314),1),$AU$4:$AU$83&amp;$AV$4:$AV$83,0),1),"")</f>
        <v/>
      </c>
      <c r="AN314" s="187" t="str">
        <f t="array" ref="AN314">IFERROR(INDEX($AW$4:$AW$83,MATCH(AL314&amp;INDEX($AH$4:$AH$1137,SMALL($AB$4:$AB$1137,AJ314),1),$AU$4:$AU$83&amp;$AV$4:$AV$83,0),1),"")</f>
        <v/>
      </c>
      <c r="AO314" s="187" t="str">
        <f>IF(AND(ISNUMBER(Fixture!H317),ISNUMBER(Fixture!J317)),"YES","")</f>
        <v/>
      </c>
      <c r="AP314" s="187" t="str">
        <f>IF(AO314="YES",IF(Fixture!H317&gt;Fixture!J317,HWin,IF(Fixture!H317=Fixture!J317,IF(Fixture!H317&gt;0,HDrawScore,HDraw),HLose)),"")</f>
        <v/>
      </c>
      <c r="AQ314" s="188" t="str">
        <f>IF(AO314="YES",IF(Fixture!H317&lt;Fixture!J317,AWin,IF(Fixture!H317=Fixture!J317,IF(Fixture!H317&gt;0,ADrawScore,ADraw),ALose)),"")</f>
        <v/>
      </c>
      <c r="AR314" s="187" t="str">
        <f>IF(AO314="YES",IF(Fixture!H317&gt;Fixture!J317,"W",IF(Fixture!H317=Fixture!J317,IF(Fixture!H317&gt;0,"D","D"),"L")),"")</f>
        <v/>
      </c>
      <c r="AS314" s="187" t="str">
        <f>IF(AO314="YES",IF(Fixture!H317&lt;Fixture!J317,"W",IF(Fixture!H317=Fixture!J317,IF(Fixture!H317&gt;0,"D","D"),"L")),"")</f>
        <v/>
      </c>
    </row>
    <row r="315" spans="22:45" x14ac:dyDescent="0.25">
      <c r="V315" s="195" t="str">
        <f t="shared" si="282"/>
        <v/>
      </c>
      <c r="W315" s="185" t="str">
        <f t="shared" si="283"/>
        <v/>
      </c>
      <c r="X315" s="185" t="str">
        <f t="shared" si="279"/>
        <v/>
      </c>
      <c r="Y315" s="185" t="str">
        <f t="shared" si="280"/>
        <v/>
      </c>
      <c r="Z315" s="184" t="str">
        <f t="shared" si="281"/>
        <v/>
      </c>
      <c r="AB315" s="186" t="str">
        <f t="shared" si="265"/>
        <v/>
      </c>
      <c r="AC315" s="187" t="str">
        <f t="shared" si="266"/>
        <v/>
      </c>
      <c r="AD315" s="187" t="str">
        <f t="shared" si="278"/>
        <v/>
      </c>
      <c r="AE315" s="187" t="str">
        <f t="shared" si="263"/>
        <v/>
      </c>
      <c r="AF315" s="187" t="str">
        <f t="shared" si="264"/>
        <v/>
      </c>
      <c r="AG315" s="187" t="str">
        <f t="array" ref="AG315">IFERROR(INDEX($Y$4:$Y$1090, MATCH(AC315&amp;AE315&amp;AF315,$V$4:$V$1090&amp;$W$4:$W$1090&amp;$X$4:$X$1090,0),1),"")</f>
        <v/>
      </c>
      <c r="AH315" s="188" t="str">
        <f t="array" ref="AH315">IFERROR(INDEX($Z$4:$Z$1090, MATCH(AC315&amp;AE315&amp;AF315,$V$4:$V$1090&amp;$W$4:$W$1090&amp;$X$4:$X$1090,0),1),"")</f>
        <v/>
      </c>
      <c r="AJ315" s="186" t="str">
        <f t="shared" si="267"/>
        <v/>
      </c>
      <c r="AK315" s="187" t="str">
        <f t="array" ref="AK315">IFERROR(INDEX($AC$4:$AC$1137,SMALL($AB$4:$AB$1137,AJ315),1),"")</f>
        <v/>
      </c>
      <c r="AL315" s="187" t="str">
        <f t="array" ref="AL315">IFERROR(INDEX($AF$4:$AF$1137,SMALL($AB$4:$AB$1137,AJ315),1),"")</f>
        <v/>
      </c>
      <c r="AM315" s="187" t="str">
        <f t="array" ref="AM315">IFERROR(INDEX($AW$4:$AW$83,MATCH(AL315&amp;INDEX($AG$4:$AG$1137,SMALL($AB$4:$AB$1137,AJ315),1),$AU$4:$AU$83&amp;$AV$4:$AV$83,0),1),"")</f>
        <v/>
      </c>
      <c r="AN315" s="187" t="str">
        <f t="array" ref="AN315">IFERROR(INDEX($AW$4:$AW$83,MATCH(AL315&amp;INDEX($AH$4:$AH$1137,SMALL($AB$4:$AB$1137,AJ315),1),$AU$4:$AU$83&amp;$AV$4:$AV$83,0),1),"")</f>
        <v/>
      </c>
      <c r="AO315" s="187" t="str">
        <f>IF(AND(ISNUMBER(Fixture!H318),ISNUMBER(Fixture!J318)),"YES","")</f>
        <v/>
      </c>
      <c r="AP315" s="187" t="str">
        <f>IF(AO315="YES",IF(Fixture!H318&gt;Fixture!J318,HWin,IF(Fixture!H318=Fixture!J318,IF(Fixture!H318&gt;0,HDrawScore,HDraw),HLose)),"")</f>
        <v/>
      </c>
      <c r="AQ315" s="188" t="str">
        <f>IF(AO315="YES",IF(Fixture!H318&lt;Fixture!J318,AWin,IF(Fixture!H318=Fixture!J318,IF(Fixture!H318&gt;0,ADrawScore,ADraw),ALose)),"")</f>
        <v/>
      </c>
      <c r="AR315" s="187" t="str">
        <f>IF(AO315="YES",IF(Fixture!H318&gt;Fixture!J318,"W",IF(Fixture!H318=Fixture!J318,IF(Fixture!H318&gt;0,"D","D"),"L")),"")</f>
        <v/>
      </c>
      <c r="AS315" s="187" t="str">
        <f>IF(AO315="YES",IF(Fixture!H318&lt;Fixture!J318,"W",IF(Fixture!H318=Fixture!J318,IF(Fixture!H318&gt;0,"D","D"),"L")),"")</f>
        <v/>
      </c>
    </row>
    <row r="316" spans="22:45" x14ac:dyDescent="0.25">
      <c r="V316" s="195" t="str">
        <f t="shared" si="282"/>
        <v/>
      </c>
      <c r="W316" s="185" t="str">
        <f t="shared" si="283"/>
        <v/>
      </c>
      <c r="X316" s="185" t="str">
        <f t="shared" si="279"/>
        <v/>
      </c>
      <c r="Y316" s="185" t="str">
        <f t="shared" si="280"/>
        <v/>
      </c>
      <c r="Z316" s="184" t="str">
        <f t="shared" si="281"/>
        <v/>
      </c>
      <c r="AB316" s="186" t="str">
        <f t="shared" si="265"/>
        <v/>
      </c>
      <c r="AC316" s="187" t="str">
        <f t="shared" si="266"/>
        <v/>
      </c>
      <c r="AD316" s="187" t="str">
        <f t="shared" si="278"/>
        <v/>
      </c>
      <c r="AE316" s="187" t="str">
        <f t="shared" si="263"/>
        <v/>
      </c>
      <c r="AF316" s="187" t="str">
        <f t="shared" si="264"/>
        <v/>
      </c>
      <c r="AG316" s="187" t="str">
        <f t="array" ref="AG316">IFERROR(INDEX($Y$4:$Y$1090, MATCH(AC316&amp;AE316&amp;AF316,$V$4:$V$1090&amp;$W$4:$W$1090&amp;$X$4:$X$1090,0),1),"")</f>
        <v/>
      </c>
      <c r="AH316" s="188" t="str">
        <f t="array" ref="AH316">IFERROR(INDEX($Z$4:$Z$1090, MATCH(AC316&amp;AE316&amp;AF316,$V$4:$V$1090&amp;$W$4:$W$1090&amp;$X$4:$X$1090,0),1),"")</f>
        <v/>
      </c>
      <c r="AJ316" s="186" t="str">
        <f t="shared" si="267"/>
        <v/>
      </c>
      <c r="AK316" s="187" t="str">
        <f t="array" ref="AK316">IFERROR(INDEX($AC$4:$AC$1137,SMALL($AB$4:$AB$1137,AJ316),1),"")</f>
        <v/>
      </c>
      <c r="AL316" s="187" t="str">
        <f t="array" ref="AL316">IFERROR(INDEX($AF$4:$AF$1137,SMALL($AB$4:$AB$1137,AJ316),1),"")</f>
        <v/>
      </c>
      <c r="AM316" s="187" t="str">
        <f t="array" ref="AM316">IFERROR(INDEX($AW$4:$AW$83,MATCH(AL316&amp;INDEX($AG$4:$AG$1137,SMALL($AB$4:$AB$1137,AJ316),1),$AU$4:$AU$83&amp;$AV$4:$AV$83,0),1),"")</f>
        <v/>
      </c>
      <c r="AN316" s="187" t="str">
        <f t="array" ref="AN316">IFERROR(INDEX($AW$4:$AW$83,MATCH(AL316&amp;INDEX($AH$4:$AH$1137,SMALL($AB$4:$AB$1137,AJ316),1),$AU$4:$AU$83&amp;$AV$4:$AV$83,0),1),"")</f>
        <v/>
      </c>
      <c r="AO316" s="187" t="str">
        <f>IF(AND(ISNUMBER(Fixture!H319),ISNUMBER(Fixture!J319)),"YES","")</f>
        <v/>
      </c>
      <c r="AP316" s="187" t="str">
        <f>IF(AO316="YES",IF(Fixture!H319&gt;Fixture!J319,HWin,IF(Fixture!H319=Fixture!J319,IF(Fixture!H319&gt;0,HDrawScore,HDraw),HLose)),"")</f>
        <v/>
      </c>
      <c r="AQ316" s="188" t="str">
        <f>IF(AO316="YES",IF(Fixture!H319&lt;Fixture!J319,AWin,IF(Fixture!H319=Fixture!J319,IF(Fixture!H319&gt;0,ADrawScore,ADraw),ALose)),"")</f>
        <v/>
      </c>
      <c r="AR316" s="187" t="str">
        <f>IF(AO316="YES",IF(Fixture!H319&gt;Fixture!J319,"W",IF(Fixture!H319=Fixture!J319,IF(Fixture!H319&gt;0,"D","D"),"L")),"")</f>
        <v/>
      </c>
      <c r="AS316" s="187" t="str">
        <f>IF(AO316="YES",IF(Fixture!H319&lt;Fixture!J319,"W",IF(Fixture!H319=Fixture!J319,IF(Fixture!H319&gt;0,"D","D"),"L")),"")</f>
        <v/>
      </c>
    </row>
    <row r="317" spans="22:45" x14ac:dyDescent="0.25">
      <c r="V317" s="195" t="str">
        <f t="shared" si="282"/>
        <v/>
      </c>
      <c r="W317" s="185" t="str">
        <f t="shared" si="283"/>
        <v/>
      </c>
      <c r="X317" s="185" t="str">
        <f t="shared" si="279"/>
        <v/>
      </c>
      <c r="Y317" s="185" t="str">
        <f t="shared" si="280"/>
        <v/>
      </c>
      <c r="Z317" s="184" t="str">
        <f t="shared" si="281"/>
        <v/>
      </c>
      <c r="AB317" s="186" t="str">
        <f t="shared" si="265"/>
        <v/>
      </c>
      <c r="AC317" s="187" t="str">
        <f t="shared" si="266"/>
        <v/>
      </c>
      <c r="AD317" s="187" t="str">
        <f t="shared" si="278"/>
        <v/>
      </c>
      <c r="AE317" s="187" t="str">
        <f t="shared" si="263"/>
        <v/>
      </c>
      <c r="AF317" s="187" t="str">
        <f t="shared" si="264"/>
        <v/>
      </c>
      <c r="AG317" s="187" t="str">
        <f t="array" ref="AG317">IFERROR(INDEX($Y$4:$Y$1090, MATCH(AC317&amp;AE317&amp;AF317,$V$4:$V$1090&amp;$W$4:$W$1090&amp;$X$4:$X$1090,0),1),"")</f>
        <v/>
      </c>
      <c r="AH317" s="188" t="str">
        <f t="array" ref="AH317">IFERROR(INDEX($Z$4:$Z$1090, MATCH(AC317&amp;AE317&amp;AF317,$V$4:$V$1090&amp;$W$4:$W$1090&amp;$X$4:$X$1090,0),1),"")</f>
        <v/>
      </c>
      <c r="AJ317" s="186" t="str">
        <f t="shared" si="267"/>
        <v/>
      </c>
      <c r="AK317" s="187" t="str">
        <f t="array" ref="AK317">IFERROR(INDEX($AC$4:$AC$1137,SMALL($AB$4:$AB$1137,AJ317),1),"")</f>
        <v/>
      </c>
      <c r="AL317" s="187" t="str">
        <f t="array" ref="AL317">IFERROR(INDEX($AF$4:$AF$1137,SMALL($AB$4:$AB$1137,AJ317),1),"")</f>
        <v/>
      </c>
      <c r="AM317" s="187" t="str">
        <f t="array" ref="AM317">IFERROR(INDEX($AW$4:$AW$83,MATCH(AL317&amp;INDEX($AG$4:$AG$1137,SMALL($AB$4:$AB$1137,AJ317),1),$AU$4:$AU$83&amp;$AV$4:$AV$83,0),1),"")</f>
        <v/>
      </c>
      <c r="AN317" s="187" t="str">
        <f t="array" ref="AN317">IFERROR(INDEX($AW$4:$AW$83,MATCH(AL317&amp;INDEX($AH$4:$AH$1137,SMALL($AB$4:$AB$1137,AJ317),1),$AU$4:$AU$83&amp;$AV$4:$AV$83,0),1),"")</f>
        <v/>
      </c>
      <c r="AO317" s="187" t="str">
        <f>IF(AND(ISNUMBER(Fixture!H320),ISNUMBER(Fixture!J320)),"YES","")</f>
        <v/>
      </c>
      <c r="AP317" s="187" t="str">
        <f>IF(AO317="YES",IF(Fixture!H320&gt;Fixture!J320,HWin,IF(Fixture!H320=Fixture!J320,IF(Fixture!H320&gt;0,HDrawScore,HDraw),HLose)),"")</f>
        <v/>
      </c>
      <c r="AQ317" s="188" t="str">
        <f>IF(AO317="YES",IF(Fixture!H320&lt;Fixture!J320,AWin,IF(Fixture!H320=Fixture!J320,IF(Fixture!H320&gt;0,ADrawScore,ADraw),ALose)),"")</f>
        <v/>
      </c>
      <c r="AR317" s="187" t="str">
        <f>IF(AO317="YES",IF(Fixture!H320&gt;Fixture!J320,"W",IF(Fixture!H320=Fixture!J320,IF(Fixture!H320&gt;0,"D","D"),"L")),"")</f>
        <v/>
      </c>
      <c r="AS317" s="187" t="str">
        <f>IF(AO317="YES",IF(Fixture!H320&lt;Fixture!J320,"W",IF(Fixture!H320=Fixture!J320,IF(Fixture!H320&gt;0,"D","D"),"L")),"")</f>
        <v/>
      </c>
    </row>
    <row r="318" spans="22:45" x14ac:dyDescent="0.25">
      <c r="V318" s="195" t="str">
        <f t="shared" si="282"/>
        <v/>
      </c>
      <c r="W318" s="185" t="str">
        <f t="shared" si="283"/>
        <v/>
      </c>
      <c r="X318" s="185" t="str">
        <f t="shared" si="279"/>
        <v/>
      </c>
      <c r="Y318" s="185" t="str">
        <f t="shared" si="280"/>
        <v/>
      </c>
      <c r="Z318" s="184" t="str">
        <f t="shared" si="281"/>
        <v/>
      </c>
      <c r="AB318" s="186" t="str">
        <f t="shared" si="265"/>
        <v/>
      </c>
      <c r="AC318" s="187" t="str">
        <f t="shared" si="266"/>
        <v/>
      </c>
      <c r="AD318" s="187" t="str">
        <f t="shared" si="278"/>
        <v/>
      </c>
      <c r="AE318" s="187" t="str">
        <f t="shared" si="263"/>
        <v/>
      </c>
      <c r="AF318" s="187" t="str">
        <f t="shared" si="264"/>
        <v/>
      </c>
      <c r="AG318" s="187" t="str">
        <f t="array" ref="AG318">IFERROR(INDEX($Y$4:$Y$1090, MATCH(AC318&amp;AE318&amp;AF318,$V$4:$V$1090&amp;$W$4:$W$1090&amp;$X$4:$X$1090,0),1),"")</f>
        <v/>
      </c>
      <c r="AH318" s="188" t="str">
        <f t="array" ref="AH318">IFERROR(INDEX($Z$4:$Z$1090, MATCH(AC318&amp;AE318&amp;AF318,$V$4:$V$1090&amp;$W$4:$W$1090&amp;$X$4:$X$1090,0),1),"")</f>
        <v/>
      </c>
      <c r="AJ318" s="186" t="str">
        <f t="shared" si="267"/>
        <v/>
      </c>
      <c r="AK318" s="187" t="str">
        <f t="array" ref="AK318">IFERROR(INDEX($AC$4:$AC$1137,SMALL($AB$4:$AB$1137,AJ318),1),"")</f>
        <v/>
      </c>
      <c r="AL318" s="187" t="str">
        <f t="array" ref="AL318">IFERROR(INDEX($AF$4:$AF$1137,SMALL($AB$4:$AB$1137,AJ318),1),"")</f>
        <v/>
      </c>
      <c r="AM318" s="187" t="str">
        <f t="array" ref="AM318">IFERROR(INDEX($AW$4:$AW$83,MATCH(AL318&amp;INDEX($AG$4:$AG$1137,SMALL($AB$4:$AB$1137,AJ318),1),$AU$4:$AU$83&amp;$AV$4:$AV$83,0),1),"")</f>
        <v/>
      </c>
      <c r="AN318" s="187" t="str">
        <f t="array" ref="AN318">IFERROR(INDEX($AW$4:$AW$83,MATCH(AL318&amp;INDEX($AH$4:$AH$1137,SMALL($AB$4:$AB$1137,AJ318),1),$AU$4:$AU$83&amp;$AV$4:$AV$83,0),1),"")</f>
        <v/>
      </c>
      <c r="AO318" s="187" t="str">
        <f>IF(AND(ISNUMBER(Fixture!H321),ISNUMBER(Fixture!J321)),"YES","")</f>
        <v/>
      </c>
      <c r="AP318" s="187" t="str">
        <f>IF(AO318="YES",IF(Fixture!H321&gt;Fixture!J321,HWin,IF(Fixture!H321=Fixture!J321,IF(Fixture!H321&gt;0,HDrawScore,HDraw),HLose)),"")</f>
        <v/>
      </c>
      <c r="AQ318" s="188" t="str">
        <f>IF(AO318="YES",IF(Fixture!H321&lt;Fixture!J321,AWin,IF(Fixture!H321=Fixture!J321,IF(Fixture!H321&gt;0,ADrawScore,ADraw),ALose)),"")</f>
        <v/>
      </c>
      <c r="AR318" s="187" t="str">
        <f>IF(AO318="YES",IF(Fixture!H321&gt;Fixture!J321,"W",IF(Fixture!H321=Fixture!J321,IF(Fixture!H321&gt;0,"D","D"),"L")),"")</f>
        <v/>
      </c>
      <c r="AS318" s="187" t="str">
        <f>IF(AO318="YES",IF(Fixture!H321&lt;Fixture!J321,"W",IF(Fixture!H321=Fixture!J321,IF(Fixture!H321&gt;0,"D","D"),"L")),"")</f>
        <v/>
      </c>
    </row>
    <row r="319" spans="22:45" x14ac:dyDescent="0.25">
      <c r="V319" s="195" t="str">
        <f t="shared" si="282"/>
        <v/>
      </c>
      <c r="W319" s="185" t="str">
        <f t="shared" si="283"/>
        <v/>
      </c>
      <c r="X319" s="185" t="str">
        <f t="shared" si="279"/>
        <v/>
      </c>
      <c r="Y319" s="185" t="str">
        <f t="shared" si="280"/>
        <v/>
      </c>
      <c r="Z319" s="184" t="str">
        <f t="shared" si="281"/>
        <v/>
      </c>
      <c r="AB319" s="186" t="str">
        <f t="shared" si="265"/>
        <v/>
      </c>
      <c r="AC319" s="187" t="str">
        <f t="shared" si="266"/>
        <v/>
      </c>
      <c r="AD319" s="187" t="str">
        <f t="shared" si="278"/>
        <v/>
      </c>
      <c r="AE319" s="187" t="str">
        <f t="shared" si="263"/>
        <v/>
      </c>
      <c r="AF319" s="187" t="str">
        <f t="shared" si="264"/>
        <v/>
      </c>
      <c r="AG319" s="187" t="str">
        <f t="array" ref="AG319">IFERROR(INDEX($Y$4:$Y$1090, MATCH(AC319&amp;AE319&amp;AF319,$V$4:$V$1090&amp;$W$4:$W$1090&amp;$X$4:$X$1090,0),1),"")</f>
        <v/>
      </c>
      <c r="AH319" s="188" t="str">
        <f t="array" ref="AH319">IFERROR(INDEX($Z$4:$Z$1090, MATCH(AC319&amp;AE319&amp;AF319,$V$4:$V$1090&amp;$W$4:$W$1090&amp;$X$4:$X$1090,0),1),"")</f>
        <v/>
      </c>
      <c r="AJ319" s="186" t="str">
        <f t="shared" si="267"/>
        <v/>
      </c>
      <c r="AK319" s="187" t="str">
        <f t="array" ref="AK319">IFERROR(INDEX($AC$4:$AC$1137,SMALL($AB$4:$AB$1137,AJ319),1),"")</f>
        <v/>
      </c>
      <c r="AL319" s="187" t="str">
        <f t="array" ref="AL319">IFERROR(INDEX($AF$4:$AF$1137,SMALL($AB$4:$AB$1137,AJ319),1),"")</f>
        <v/>
      </c>
      <c r="AM319" s="187" t="str">
        <f t="array" ref="AM319">IFERROR(INDEX($AW$4:$AW$83,MATCH(AL319&amp;INDEX($AG$4:$AG$1137,SMALL($AB$4:$AB$1137,AJ319),1),$AU$4:$AU$83&amp;$AV$4:$AV$83,0),1),"")</f>
        <v/>
      </c>
      <c r="AN319" s="187" t="str">
        <f t="array" ref="AN319">IFERROR(INDEX($AW$4:$AW$83,MATCH(AL319&amp;INDEX($AH$4:$AH$1137,SMALL($AB$4:$AB$1137,AJ319),1),$AU$4:$AU$83&amp;$AV$4:$AV$83,0),1),"")</f>
        <v/>
      </c>
      <c r="AO319" s="187" t="str">
        <f>IF(AND(ISNUMBER(Fixture!H322),ISNUMBER(Fixture!J322)),"YES","")</f>
        <v/>
      </c>
      <c r="AP319" s="187" t="str">
        <f>IF(AO319="YES",IF(Fixture!H322&gt;Fixture!J322,HWin,IF(Fixture!H322=Fixture!J322,IF(Fixture!H322&gt;0,HDrawScore,HDraw),HLose)),"")</f>
        <v/>
      </c>
      <c r="AQ319" s="188" t="str">
        <f>IF(AO319="YES",IF(Fixture!H322&lt;Fixture!J322,AWin,IF(Fixture!H322=Fixture!J322,IF(Fixture!H322&gt;0,ADrawScore,ADraw),ALose)),"")</f>
        <v/>
      </c>
      <c r="AR319" s="187" t="str">
        <f>IF(AO319="YES",IF(Fixture!H322&gt;Fixture!J322,"W",IF(Fixture!H322=Fixture!J322,IF(Fixture!H322&gt;0,"D","D"),"L")),"")</f>
        <v/>
      </c>
      <c r="AS319" s="187" t="str">
        <f>IF(AO319="YES",IF(Fixture!H322&lt;Fixture!J322,"W",IF(Fixture!H322=Fixture!J322,IF(Fixture!H322&gt;0,"D","D"),"L")),"")</f>
        <v/>
      </c>
    </row>
    <row r="320" spans="22:45" x14ac:dyDescent="0.25">
      <c r="V320" s="195" t="str">
        <f t="shared" si="282"/>
        <v/>
      </c>
      <c r="W320" s="185" t="str">
        <f t="shared" si="283"/>
        <v/>
      </c>
      <c r="X320" s="185" t="str">
        <f t="shared" si="279"/>
        <v/>
      </c>
      <c r="Y320" s="185" t="str">
        <f t="shared" si="280"/>
        <v/>
      </c>
      <c r="Z320" s="184" t="str">
        <f t="shared" si="281"/>
        <v/>
      </c>
      <c r="AB320" s="186" t="str">
        <f t="shared" si="265"/>
        <v/>
      </c>
      <c r="AC320" s="187" t="str">
        <f t="shared" si="266"/>
        <v/>
      </c>
      <c r="AD320" s="187" t="str">
        <f t="shared" si="278"/>
        <v/>
      </c>
      <c r="AE320" s="187" t="str">
        <f t="shared" si="263"/>
        <v/>
      </c>
      <c r="AF320" s="187" t="str">
        <f t="shared" si="264"/>
        <v/>
      </c>
      <c r="AG320" s="187" t="str">
        <f t="array" ref="AG320">IFERROR(INDEX($Y$4:$Y$1090, MATCH(AC320&amp;AE320&amp;AF320,$V$4:$V$1090&amp;$W$4:$W$1090&amp;$X$4:$X$1090,0),1),"")</f>
        <v/>
      </c>
      <c r="AH320" s="188" t="str">
        <f t="array" ref="AH320">IFERROR(INDEX($Z$4:$Z$1090, MATCH(AC320&amp;AE320&amp;AF320,$V$4:$V$1090&amp;$W$4:$W$1090&amp;$X$4:$X$1090,0),1),"")</f>
        <v/>
      </c>
      <c r="AJ320" s="186" t="str">
        <f t="shared" si="267"/>
        <v/>
      </c>
      <c r="AK320" s="187" t="str">
        <f t="array" ref="AK320">IFERROR(INDEX($AC$4:$AC$1137,SMALL($AB$4:$AB$1137,AJ320),1),"")</f>
        <v/>
      </c>
      <c r="AL320" s="187" t="str">
        <f t="array" ref="AL320">IFERROR(INDEX($AF$4:$AF$1137,SMALL($AB$4:$AB$1137,AJ320),1),"")</f>
        <v/>
      </c>
      <c r="AM320" s="187" t="str">
        <f t="array" ref="AM320">IFERROR(INDEX($AW$4:$AW$83,MATCH(AL320&amp;INDEX($AG$4:$AG$1137,SMALL($AB$4:$AB$1137,AJ320),1),$AU$4:$AU$83&amp;$AV$4:$AV$83,0),1),"")</f>
        <v/>
      </c>
      <c r="AN320" s="187" t="str">
        <f t="array" ref="AN320">IFERROR(INDEX($AW$4:$AW$83,MATCH(AL320&amp;INDEX($AH$4:$AH$1137,SMALL($AB$4:$AB$1137,AJ320),1),$AU$4:$AU$83&amp;$AV$4:$AV$83,0),1),"")</f>
        <v/>
      </c>
      <c r="AO320" s="187" t="str">
        <f>IF(AND(ISNUMBER(Fixture!H323),ISNUMBER(Fixture!J323)),"YES","")</f>
        <v/>
      </c>
      <c r="AP320" s="187" t="str">
        <f>IF(AO320="YES",IF(Fixture!H323&gt;Fixture!J323,HWin,IF(Fixture!H323=Fixture!J323,IF(Fixture!H323&gt;0,HDrawScore,HDraw),HLose)),"")</f>
        <v/>
      </c>
      <c r="AQ320" s="188" t="str">
        <f>IF(AO320="YES",IF(Fixture!H323&lt;Fixture!J323,AWin,IF(Fixture!H323=Fixture!J323,IF(Fixture!H323&gt;0,ADrawScore,ADraw),ALose)),"")</f>
        <v/>
      </c>
      <c r="AR320" s="187" t="str">
        <f>IF(AO320="YES",IF(Fixture!H323&gt;Fixture!J323,"W",IF(Fixture!H323=Fixture!J323,IF(Fixture!H323&gt;0,"D","D"),"L")),"")</f>
        <v/>
      </c>
      <c r="AS320" s="187" t="str">
        <f>IF(AO320="YES",IF(Fixture!H323&lt;Fixture!J323,"W",IF(Fixture!H323=Fixture!J323,IF(Fixture!H323&gt;0,"D","D"),"L")),"")</f>
        <v/>
      </c>
    </row>
    <row r="321" spans="22:45" x14ac:dyDescent="0.25">
      <c r="V321" s="195" t="str">
        <f t="shared" si="282"/>
        <v/>
      </c>
      <c r="W321" s="185" t="str">
        <f t="shared" si="283"/>
        <v/>
      </c>
      <c r="X321" s="185" t="str">
        <f t="shared" si="279"/>
        <v/>
      </c>
      <c r="Y321" s="185" t="str">
        <f t="shared" si="280"/>
        <v/>
      </c>
      <c r="Z321" s="184" t="str">
        <f t="shared" si="281"/>
        <v/>
      </c>
      <c r="AB321" s="186" t="str">
        <f t="shared" si="265"/>
        <v/>
      </c>
      <c r="AC321" s="187" t="str">
        <f t="shared" si="266"/>
        <v/>
      </c>
      <c r="AD321" s="187" t="str">
        <f t="shared" si="278"/>
        <v/>
      </c>
      <c r="AE321" s="187" t="str">
        <f t="shared" si="263"/>
        <v/>
      </c>
      <c r="AF321" s="187" t="str">
        <f t="shared" si="264"/>
        <v/>
      </c>
      <c r="AG321" s="187" t="str">
        <f t="array" ref="AG321">IFERROR(INDEX($Y$4:$Y$1090, MATCH(AC321&amp;AE321&amp;AF321,$V$4:$V$1090&amp;$W$4:$W$1090&amp;$X$4:$X$1090,0),1),"")</f>
        <v/>
      </c>
      <c r="AH321" s="188" t="str">
        <f t="array" ref="AH321">IFERROR(INDEX($Z$4:$Z$1090, MATCH(AC321&amp;AE321&amp;AF321,$V$4:$V$1090&amp;$W$4:$W$1090&amp;$X$4:$X$1090,0),1),"")</f>
        <v/>
      </c>
      <c r="AJ321" s="186" t="str">
        <f t="shared" si="267"/>
        <v/>
      </c>
      <c r="AK321" s="187" t="str">
        <f t="array" ref="AK321">IFERROR(INDEX($AC$4:$AC$1137,SMALL($AB$4:$AB$1137,AJ321),1),"")</f>
        <v/>
      </c>
      <c r="AL321" s="187" t="str">
        <f t="array" ref="AL321">IFERROR(INDEX($AF$4:$AF$1137,SMALL($AB$4:$AB$1137,AJ321),1),"")</f>
        <v/>
      </c>
      <c r="AM321" s="187" t="str">
        <f t="array" ref="AM321">IFERROR(INDEX($AW$4:$AW$83,MATCH(AL321&amp;INDEX($AG$4:$AG$1137,SMALL($AB$4:$AB$1137,AJ321),1),$AU$4:$AU$83&amp;$AV$4:$AV$83,0),1),"")</f>
        <v/>
      </c>
      <c r="AN321" s="187" t="str">
        <f t="array" ref="AN321">IFERROR(INDEX($AW$4:$AW$83,MATCH(AL321&amp;INDEX($AH$4:$AH$1137,SMALL($AB$4:$AB$1137,AJ321),1),$AU$4:$AU$83&amp;$AV$4:$AV$83,0),1),"")</f>
        <v/>
      </c>
      <c r="AO321" s="187" t="str">
        <f>IF(AND(ISNUMBER(Fixture!H324),ISNUMBER(Fixture!J324)),"YES","")</f>
        <v/>
      </c>
      <c r="AP321" s="187" t="str">
        <f>IF(AO321="YES",IF(Fixture!H324&gt;Fixture!J324,HWin,IF(Fixture!H324=Fixture!J324,IF(Fixture!H324&gt;0,HDrawScore,HDraw),HLose)),"")</f>
        <v/>
      </c>
      <c r="AQ321" s="188" t="str">
        <f>IF(AO321="YES",IF(Fixture!H324&lt;Fixture!J324,AWin,IF(Fixture!H324=Fixture!J324,IF(Fixture!H324&gt;0,ADrawScore,ADraw),ALose)),"")</f>
        <v/>
      </c>
      <c r="AR321" s="187" t="str">
        <f>IF(AO321="YES",IF(Fixture!H324&gt;Fixture!J324,"W",IF(Fixture!H324=Fixture!J324,IF(Fixture!H324&gt;0,"D","D"),"L")),"")</f>
        <v/>
      </c>
      <c r="AS321" s="187" t="str">
        <f>IF(AO321="YES",IF(Fixture!H324&lt;Fixture!J324,"W",IF(Fixture!H324=Fixture!J324,IF(Fixture!H324&gt;0,"D","D"),"L")),"")</f>
        <v/>
      </c>
    </row>
    <row r="322" spans="22:45" x14ac:dyDescent="0.25">
      <c r="V322" s="195" t="str">
        <f t="shared" si="282"/>
        <v/>
      </c>
      <c r="W322" s="185" t="str">
        <f t="shared" si="283"/>
        <v/>
      </c>
      <c r="X322" s="185" t="str">
        <f t="shared" si="279"/>
        <v/>
      </c>
      <c r="Y322" s="185" t="str">
        <f t="shared" si="280"/>
        <v/>
      </c>
      <c r="Z322" s="184" t="str">
        <f t="shared" si="281"/>
        <v/>
      </c>
      <c r="AB322" s="186" t="str">
        <f t="shared" si="265"/>
        <v/>
      </c>
      <c r="AC322" s="187" t="str">
        <f t="shared" si="266"/>
        <v/>
      </c>
      <c r="AD322" s="187" t="str">
        <f t="shared" si="278"/>
        <v/>
      </c>
      <c r="AE322" s="187" t="str">
        <f t="shared" si="263"/>
        <v/>
      </c>
      <c r="AF322" s="187" t="str">
        <f t="shared" si="264"/>
        <v/>
      </c>
      <c r="AG322" s="187" t="str">
        <f t="array" ref="AG322">IFERROR(INDEX($Y$4:$Y$1090, MATCH(AC322&amp;AE322&amp;AF322,$V$4:$V$1090&amp;$W$4:$W$1090&amp;$X$4:$X$1090,0),1),"")</f>
        <v/>
      </c>
      <c r="AH322" s="188" t="str">
        <f t="array" ref="AH322">IFERROR(INDEX($Z$4:$Z$1090, MATCH(AC322&amp;AE322&amp;AF322,$V$4:$V$1090&amp;$W$4:$W$1090&amp;$X$4:$X$1090,0),1),"")</f>
        <v/>
      </c>
      <c r="AJ322" s="186" t="str">
        <f t="shared" si="267"/>
        <v/>
      </c>
      <c r="AK322" s="187" t="str">
        <f t="array" ref="AK322">IFERROR(INDEX($AC$4:$AC$1137,SMALL($AB$4:$AB$1137,AJ322),1),"")</f>
        <v/>
      </c>
      <c r="AL322" s="187" t="str">
        <f t="array" ref="AL322">IFERROR(INDEX($AF$4:$AF$1137,SMALL($AB$4:$AB$1137,AJ322),1),"")</f>
        <v/>
      </c>
      <c r="AM322" s="187" t="str">
        <f t="array" ref="AM322">IFERROR(INDEX($AW$4:$AW$83,MATCH(AL322&amp;INDEX($AG$4:$AG$1137,SMALL($AB$4:$AB$1137,AJ322),1),$AU$4:$AU$83&amp;$AV$4:$AV$83,0),1),"")</f>
        <v/>
      </c>
      <c r="AN322" s="187" t="str">
        <f t="array" ref="AN322">IFERROR(INDEX($AW$4:$AW$83,MATCH(AL322&amp;INDEX($AH$4:$AH$1137,SMALL($AB$4:$AB$1137,AJ322),1),$AU$4:$AU$83&amp;$AV$4:$AV$83,0),1),"")</f>
        <v/>
      </c>
      <c r="AO322" s="187" t="str">
        <f>IF(AND(ISNUMBER(Fixture!H325),ISNUMBER(Fixture!J325)),"YES","")</f>
        <v/>
      </c>
      <c r="AP322" s="187" t="str">
        <f>IF(AO322="YES",IF(Fixture!H325&gt;Fixture!J325,HWin,IF(Fixture!H325=Fixture!J325,IF(Fixture!H325&gt;0,HDrawScore,HDraw),HLose)),"")</f>
        <v/>
      </c>
      <c r="AQ322" s="188" t="str">
        <f>IF(AO322="YES",IF(Fixture!H325&lt;Fixture!J325,AWin,IF(Fixture!H325=Fixture!J325,IF(Fixture!H325&gt;0,ADrawScore,ADraw),ALose)),"")</f>
        <v/>
      </c>
      <c r="AR322" s="187" t="str">
        <f>IF(AO322="YES",IF(Fixture!H325&gt;Fixture!J325,"W",IF(Fixture!H325=Fixture!J325,IF(Fixture!H325&gt;0,"D","D"),"L")),"")</f>
        <v/>
      </c>
      <c r="AS322" s="187" t="str">
        <f>IF(AO322="YES",IF(Fixture!H325&lt;Fixture!J325,"W",IF(Fixture!H325=Fixture!J325,IF(Fixture!H325&gt;0,"D","D"),"L")),"")</f>
        <v/>
      </c>
    </row>
    <row r="323" spans="22:45" x14ac:dyDescent="0.25">
      <c r="V323" s="195" t="str">
        <f t="shared" si="282"/>
        <v/>
      </c>
      <c r="W323" s="185" t="str">
        <f t="shared" si="283"/>
        <v/>
      </c>
      <c r="X323" s="185" t="str">
        <f t="shared" si="279"/>
        <v/>
      </c>
      <c r="Y323" s="185" t="str">
        <f t="shared" si="280"/>
        <v/>
      </c>
      <c r="Z323" s="184" t="str">
        <f t="shared" si="281"/>
        <v/>
      </c>
      <c r="AB323" s="186" t="str">
        <f t="shared" si="265"/>
        <v/>
      </c>
      <c r="AC323" s="187" t="str">
        <f t="shared" si="266"/>
        <v/>
      </c>
      <c r="AD323" s="187" t="str">
        <f t="shared" si="278"/>
        <v/>
      </c>
      <c r="AE323" s="187" t="str">
        <f t="shared" si="263"/>
        <v/>
      </c>
      <c r="AF323" s="187" t="str">
        <f t="shared" si="264"/>
        <v/>
      </c>
      <c r="AG323" s="187" t="str">
        <f t="array" ref="AG323">IFERROR(INDEX($Y$4:$Y$1090, MATCH(AC323&amp;AE323&amp;AF323,$V$4:$V$1090&amp;$W$4:$W$1090&amp;$X$4:$X$1090,0),1),"")</f>
        <v/>
      </c>
      <c r="AH323" s="188" t="str">
        <f t="array" ref="AH323">IFERROR(INDEX($Z$4:$Z$1090, MATCH(AC323&amp;AE323&amp;AF323,$V$4:$V$1090&amp;$W$4:$W$1090&amp;$X$4:$X$1090,0),1),"")</f>
        <v/>
      </c>
      <c r="AJ323" s="186" t="str">
        <f t="shared" si="267"/>
        <v/>
      </c>
      <c r="AK323" s="187" t="str">
        <f t="array" ref="AK323">IFERROR(INDEX($AC$4:$AC$1137,SMALL($AB$4:$AB$1137,AJ323),1),"")</f>
        <v/>
      </c>
      <c r="AL323" s="187" t="str">
        <f t="array" ref="AL323">IFERROR(INDEX($AF$4:$AF$1137,SMALL($AB$4:$AB$1137,AJ323),1),"")</f>
        <v/>
      </c>
      <c r="AM323" s="187" t="str">
        <f t="array" ref="AM323">IFERROR(INDEX($AW$4:$AW$83,MATCH(AL323&amp;INDEX($AG$4:$AG$1137,SMALL($AB$4:$AB$1137,AJ323),1),$AU$4:$AU$83&amp;$AV$4:$AV$83,0),1),"")</f>
        <v/>
      </c>
      <c r="AN323" s="187" t="str">
        <f t="array" ref="AN323">IFERROR(INDEX($AW$4:$AW$83,MATCH(AL323&amp;INDEX($AH$4:$AH$1137,SMALL($AB$4:$AB$1137,AJ323),1),$AU$4:$AU$83&amp;$AV$4:$AV$83,0),1),"")</f>
        <v/>
      </c>
      <c r="AO323" s="187" t="str">
        <f>IF(AND(ISNUMBER(Fixture!H326),ISNUMBER(Fixture!J326)),"YES","")</f>
        <v/>
      </c>
      <c r="AP323" s="187" t="str">
        <f>IF(AO323="YES",IF(Fixture!H326&gt;Fixture!J326,HWin,IF(Fixture!H326=Fixture!J326,IF(Fixture!H326&gt;0,HDrawScore,HDraw),HLose)),"")</f>
        <v/>
      </c>
      <c r="AQ323" s="188" t="str">
        <f>IF(AO323="YES",IF(Fixture!H326&lt;Fixture!J326,AWin,IF(Fixture!H326=Fixture!J326,IF(Fixture!H326&gt;0,ADrawScore,ADraw),ALose)),"")</f>
        <v/>
      </c>
      <c r="AR323" s="187" t="str">
        <f>IF(AO323="YES",IF(Fixture!H326&gt;Fixture!J326,"W",IF(Fixture!H326=Fixture!J326,IF(Fixture!H326&gt;0,"D","D"),"L")),"")</f>
        <v/>
      </c>
      <c r="AS323" s="187" t="str">
        <f>IF(AO323="YES",IF(Fixture!H326&lt;Fixture!J326,"W",IF(Fixture!H326=Fixture!J326,IF(Fixture!H326&gt;0,"D","D"),"L")),"")</f>
        <v/>
      </c>
    </row>
    <row r="324" spans="22:45" x14ac:dyDescent="0.25">
      <c r="V324" s="195" t="str">
        <f t="shared" si="282"/>
        <v/>
      </c>
      <c r="W324" s="185" t="str">
        <f t="shared" si="283"/>
        <v/>
      </c>
      <c r="X324" s="185" t="str">
        <f t="shared" si="279"/>
        <v/>
      </c>
      <c r="Y324" s="185" t="str">
        <f t="shared" si="280"/>
        <v/>
      </c>
      <c r="Z324" s="184" t="str">
        <f t="shared" si="281"/>
        <v/>
      </c>
      <c r="AB324" s="186" t="str">
        <f t="shared" si="265"/>
        <v/>
      </c>
      <c r="AC324" s="187" t="str">
        <f t="shared" si="266"/>
        <v/>
      </c>
      <c r="AD324" s="187" t="str">
        <f t="shared" si="278"/>
        <v/>
      </c>
      <c r="AE324" s="187" t="str">
        <f t="shared" ref="AE324:AE387" si="284">IF(AF324&lt;&gt;"",IF(AF323=AF324,AE323+1,1),"")</f>
        <v/>
      </c>
      <c r="AF324" s="187" t="str">
        <f t="shared" ref="AF324:AF387" si="285">IF(AND(AD324&gt;0,AD324&lt;=$O$4),$B$3,IF(AND(AD324&gt;$O$4,AD324&lt;=$O$4+$O$5),$B$34,IF(AND(AD324&gt;$O$4+$O$5,AD324&lt;=$O$4+$O$5+$O$6),$B$65,IF(AND(AD324&gt;$O$4+$O$5+$O$6,AD324&lt;=$O$4+$O$5+$O$6+$O$7),$B$96,
IF(AND(AD324&gt;$O$4+$O$5+$O$6+$O$7,AD324&lt;=$O$4+$O$5+$O$6+$O$7+$O$8),$B$127,
IF(AND(AD324&gt;$O$4+$O$5+$O$6+$O$7+$O$8,AD324&lt;=$O$4+$O$5+$O$6+$O$7+$O$8+$O$9),$B$158,
IF(AND(AD324&gt;$O$4+$O$5+$O$6+$O$7+$O$8+$O$9,AD324&lt;=$O$4+$O$5+$O$6+$O$7+$O$8+$O$9+$O$10),$B$189,
IF(AND(AD324&gt;$O$4+$O$5+$O$6+$O$7+$O$8+$O$9+$O$10,AD324&lt;=$O$4+$O$5+$O$6+$O$7+$O$8+$O$9+$O$10+$O$11),$B$220,"")
)))))))</f>
        <v/>
      </c>
      <c r="AG324" s="187" t="str">
        <f t="array" ref="AG324">IFERROR(INDEX($Y$4:$Y$1090, MATCH(AC324&amp;AE324&amp;AF324,$V$4:$V$1090&amp;$W$4:$W$1090&amp;$X$4:$X$1090,0),1),"")</f>
        <v/>
      </c>
      <c r="AH324" s="188" t="str">
        <f t="array" ref="AH324">IFERROR(INDEX($Z$4:$Z$1090, MATCH(AC324&amp;AE324&amp;AF324,$V$4:$V$1090&amp;$W$4:$W$1090&amp;$X$4:$X$1090,0),1),"")</f>
        <v/>
      </c>
      <c r="AJ324" s="186" t="str">
        <f t="shared" si="267"/>
        <v/>
      </c>
      <c r="AK324" s="187" t="str">
        <f t="array" ref="AK324">IFERROR(INDEX($AC$4:$AC$1137,SMALL($AB$4:$AB$1137,AJ324),1),"")</f>
        <v/>
      </c>
      <c r="AL324" s="187" t="str">
        <f t="array" ref="AL324">IFERROR(INDEX($AF$4:$AF$1137,SMALL($AB$4:$AB$1137,AJ324),1),"")</f>
        <v/>
      </c>
      <c r="AM324" s="187" t="str">
        <f t="array" ref="AM324">IFERROR(INDEX($AW$4:$AW$83,MATCH(AL324&amp;INDEX($AG$4:$AG$1137,SMALL($AB$4:$AB$1137,AJ324),1),$AU$4:$AU$83&amp;$AV$4:$AV$83,0),1),"")</f>
        <v/>
      </c>
      <c r="AN324" s="187" t="str">
        <f t="array" ref="AN324">IFERROR(INDEX($AW$4:$AW$83,MATCH(AL324&amp;INDEX($AH$4:$AH$1137,SMALL($AB$4:$AB$1137,AJ324),1),$AU$4:$AU$83&amp;$AV$4:$AV$83,0),1),"")</f>
        <v/>
      </c>
      <c r="AO324" s="187" t="str">
        <f>IF(AND(ISNUMBER(Fixture!H327),ISNUMBER(Fixture!J327)),"YES","")</f>
        <v/>
      </c>
      <c r="AP324" s="187" t="str">
        <f>IF(AO324="YES",IF(Fixture!H327&gt;Fixture!J327,HWin,IF(Fixture!H327=Fixture!J327,IF(Fixture!H327&gt;0,HDrawScore,HDraw),HLose)),"")</f>
        <v/>
      </c>
      <c r="AQ324" s="188" t="str">
        <f>IF(AO324="YES",IF(Fixture!H327&lt;Fixture!J327,AWin,IF(Fixture!H327=Fixture!J327,IF(Fixture!H327&gt;0,ADrawScore,ADraw),ALose)),"")</f>
        <v/>
      </c>
      <c r="AR324" s="187" t="str">
        <f>IF(AO324="YES",IF(Fixture!H327&gt;Fixture!J327,"W",IF(Fixture!H327=Fixture!J327,IF(Fixture!H327&gt;0,"D","D"),"L")),"")</f>
        <v/>
      </c>
      <c r="AS324" s="187" t="str">
        <f>IF(AO324="YES",IF(Fixture!H327&lt;Fixture!J327,"W",IF(Fixture!H327=Fixture!J327,IF(Fixture!H327&gt;0,"D","D"),"L")),"")</f>
        <v/>
      </c>
    </row>
    <row r="325" spans="22:45" x14ac:dyDescent="0.25">
      <c r="V325" s="195" t="str">
        <f t="shared" si="282"/>
        <v/>
      </c>
      <c r="W325" s="185" t="str">
        <f t="shared" si="283"/>
        <v/>
      </c>
      <c r="X325" s="185" t="str">
        <f t="shared" si="279"/>
        <v/>
      </c>
      <c r="Y325" s="185" t="str">
        <f t="shared" si="280"/>
        <v/>
      </c>
      <c r="Z325" s="184" t="str">
        <f t="shared" si="281"/>
        <v/>
      </c>
      <c r="AB325" s="186" t="str">
        <f t="shared" ref="AB325:AB388" si="286">IF(OR(ISNUMBER(AC325+AG325),AND( ISNUMBER(AC325),ISNUMBER(AE325)=FALSE)),ROW(AB325)-ROW($AB$3),"")</f>
        <v/>
      </c>
      <c r="AC325" s="187" t="str">
        <f t="shared" ref="AC325:AC388" si="287">IFERROR(IF(AD324+1&lt;=AD$2,AC324,IF(AC324+1&lt;=AF$2,AC324+1,"")),"")</f>
        <v/>
      </c>
      <c r="AD325" s="187" t="str">
        <f t="shared" si="278"/>
        <v/>
      </c>
      <c r="AE325" s="187" t="str">
        <f t="shared" si="284"/>
        <v/>
      </c>
      <c r="AF325" s="187" t="str">
        <f t="shared" si="285"/>
        <v/>
      </c>
      <c r="AG325" s="187" t="str">
        <f t="array" ref="AG325">IFERROR(INDEX($Y$4:$Y$1090, MATCH(AC325&amp;AE325&amp;AF325,$V$4:$V$1090&amp;$W$4:$W$1090&amp;$X$4:$X$1090,0),1),"")</f>
        <v/>
      </c>
      <c r="AH325" s="188" t="str">
        <f t="array" ref="AH325">IFERROR(INDEX($Z$4:$Z$1090, MATCH(AC325&amp;AE325&amp;AF325,$V$4:$V$1090&amp;$W$4:$W$1090&amp;$X$4:$X$1090,0),1),"")</f>
        <v/>
      </c>
      <c r="AJ325" s="186" t="str">
        <f t="shared" si="267"/>
        <v/>
      </c>
      <c r="AK325" s="187" t="str">
        <f t="array" ref="AK325">IFERROR(INDEX($AC$4:$AC$1137,SMALL($AB$4:$AB$1137,AJ325),1),"")</f>
        <v/>
      </c>
      <c r="AL325" s="187" t="str">
        <f t="array" ref="AL325">IFERROR(INDEX($AF$4:$AF$1137,SMALL($AB$4:$AB$1137,AJ325),1),"")</f>
        <v/>
      </c>
      <c r="AM325" s="187" t="str">
        <f t="array" ref="AM325">IFERROR(INDEX($AW$4:$AW$83,MATCH(AL325&amp;INDEX($AG$4:$AG$1137,SMALL($AB$4:$AB$1137,AJ325),1),$AU$4:$AU$83&amp;$AV$4:$AV$83,0),1),"")</f>
        <v/>
      </c>
      <c r="AN325" s="187" t="str">
        <f t="array" ref="AN325">IFERROR(INDEX($AW$4:$AW$83,MATCH(AL325&amp;INDEX($AH$4:$AH$1137,SMALL($AB$4:$AB$1137,AJ325),1),$AU$4:$AU$83&amp;$AV$4:$AV$83,0),1),"")</f>
        <v/>
      </c>
      <c r="AO325" s="187" t="str">
        <f>IF(AND(ISNUMBER(Fixture!H328),ISNUMBER(Fixture!J328)),"YES","")</f>
        <v/>
      </c>
      <c r="AP325" s="187" t="str">
        <f>IF(AO325="YES",IF(Fixture!H328&gt;Fixture!J328,HWin,IF(Fixture!H328=Fixture!J328,IF(Fixture!H328&gt;0,HDrawScore,HDraw),HLose)),"")</f>
        <v/>
      </c>
      <c r="AQ325" s="188" t="str">
        <f>IF(AO325="YES",IF(Fixture!H328&lt;Fixture!J328,AWin,IF(Fixture!H328=Fixture!J328,IF(Fixture!H328&gt;0,ADrawScore,ADraw),ALose)),"")</f>
        <v/>
      </c>
      <c r="AR325" s="187" t="str">
        <f>IF(AO325="YES",IF(Fixture!H328&gt;Fixture!J328,"W",IF(Fixture!H328=Fixture!J328,IF(Fixture!H328&gt;0,"D","D"),"L")),"")</f>
        <v/>
      </c>
      <c r="AS325" s="187" t="str">
        <f>IF(AO325="YES",IF(Fixture!H328&lt;Fixture!J328,"W",IF(Fixture!H328=Fixture!J328,IF(Fixture!H328&gt;0,"D","D"),"L")),"")</f>
        <v/>
      </c>
    </row>
    <row r="326" spans="22:45" x14ac:dyDescent="0.25">
      <c r="V326" s="195" t="str">
        <f t="shared" si="282"/>
        <v/>
      </c>
      <c r="W326" s="185" t="str">
        <f t="shared" si="283"/>
        <v/>
      </c>
      <c r="X326" s="185" t="str">
        <f t="shared" si="279"/>
        <v/>
      </c>
      <c r="Y326" s="185" t="str">
        <f t="shared" si="280"/>
        <v/>
      </c>
      <c r="Z326" s="184" t="str">
        <f t="shared" si="281"/>
        <v/>
      </c>
      <c r="AB326" s="186" t="str">
        <f t="shared" si="286"/>
        <v/>
      </c>
      <c r="AC326" s="187" t="str">
        <f t="shared" si="287"/>
        <v/>
      </c>
      <c r="AD326" s="187" t="str">
        <f t="shared" si="278"/>
        <v/>
      </c>
      <c r="AE326" s="187" t="str">
        <f t="shared" si="284"/>
        <v/>
      </c>
      <c r="AF326" s="187" t="str">
        <f t="shared" si="285"/>
        <v/>
      </c>
      <c r="AG326" s="187" t="str">
        <f t="array" ref="AG326">IFERROR(INDEX($Y$4:$Y$1090, MATCH(AC326&amp;AE326&amp;AF326,$V$4:$V$1090&amp;$W$4:$W$1090&amp;$X$4:$X$1090,0),1),"")</f>
        <v/>
      </c>
      <c r="AH326" s="188" t="str">
        <f t="array" ref="AH326">IFERROR(INDEX($Z$4:$Z$1090, MATCH(AC326&amp;AE326&amp;AF326,$V$4:$V$1090&amp;$W$4:$W$1090&amp;$X$4:$X$1090,0),1),"")</f>
        <v/>
      </c>
      <c r="AJ326" s="186" t="str">
        <f t="shared" ref="AJ326:AJ389" si="288">IFERROR(IF(AJ325+1&gt;$AH$2,"",AJ325+1),"")</f>
        <v/>
      </c>
      <c r="AK326" s="187" t="str">
        <f t="array" ref="AK326">IFERROR(INDEX($AC$4:$AC$1137,SMALL($AB$4:$AB$1137,AJ326),1),"")</f>
        <v/>
      </c>
      <c r="AL326" s="187" t="str">
        <f t="array" ref="AL326">IFERROR(INDEX($AF$4:$AF$1137,SMALL($AB$4:$AB$1137,AJ326),1),"")</f>
        <v/>
      </c>
      <c r="AM326" s="187" t="str">
        <f t="array" ref="AM326">IFERROR(INDEX($AW$4:$AW$83,MATCH(AL326&amp;INDEX($AG$4:$AG$1137,SMALL($AB$4:$AB$1137,AJ326),1),$AU$4:$AU$83&amp;$AV$4:$AV$83,0),1),"")</f>
        <v/>
      </c>
      <c r="AN326" s="187" t="str">
        <f t="array" ref="AN326">IFERROR(INDEX($AW$4:$AW$83,MATCH(AL326&amp;INDEX($AH$4:$AH$1137,SMALL($AB$4:$AB$1137,AJ326),1),$AU$4:$AU$83&amp;$AV$4:$AV$83,0),1),"")</f>
        <v/>
      </c>
      <c r="AO326" s="187" t="str">
        <f>IF(AND(ISNUMBER(Fixture!H329),ISNUMBER(Fixture!J329)),"YES","")</f>
        <v/>
      </c>
      <c r="AP326" s="187" t="str">
        <f>IF(AO326="YES",IF(Fixture!H329&gt;Fixture!J329,HWin,IF(Fixture!H329=Fixture!J329,IF(Fixture!H329&gt;0,HDrawScore,HDraw),HLose)),"")</f>
        <v/>
      </c>
      <c r="AQ326" s="188" t="str">
        <f>IF(AO326="YES",IF(Fixture!H329&lt;Fixture!J329,AWin,IF(Fixture!H329=Fixture!J329,IF(Fixture!H329&gt;0,ADrawScore,ADraw),ALose)),"")</f>
        <v/>
      </c>
      <c r="AR326" s="187" t="str">
        <f>IF(AO326="YES",IF(Fixture!H329&gt;Fixture!J329,"W",IF(Fixture!H329=Fixture!J329,IF(Fixture!H329&gt;0,"D","D"),"L")),"")</f>
        <v/>
      </c>
      <c r="AS326" s="187" t="str">
        <f>IF(AO326="YES",IF(Fixture!H329&lt;Fixture!J329,"W",IF(Fixture!H329=Fixture!J329,IF(Fixture!H329&gt;0,"D","D"),"L")),"")</f>
        <v/>
      </c>
    </row>
    <row r="327" spans="22:45" x14ac:dyDescent="0.25">
      <c r="V327" s="195" t="str">
        <f t="shared" si="282"/>
        <v/>
      </c>
      <c r="W327" s="185" t="str">
        <f t="shared" si="283"/>
        <v/>
      </c>
      <c r="X327" s="185" t="str">
        <f t="shared" si="279"/>
        <v/>
      </c>
      <c r="Y327" s="185" t="str">
        <f t="shared" si="280"/>
        <v/>
      </c>
      <c r="Z327" s="184" t="str">
        <f t="shared" si="281"/>
        <v/>
      </c>
      <c r="AB327" s="186" t="str">
        <f t="shared" si="286"/>
        <v/>
      </c>
      <c r="AC327" s="187" t="str">
        <f t="shared" si="287"/>
        <v/>
      </c>
      <c r="AD327" s="187" t="str">
        <f t="shared" si="278"/>
        <v/>
      </c>
      <c r="AE327" s="187" t="str">
        <f t="shared" si="284"/>
        <v/>
      </c>
      <c r="AF327" s="187" t="str">
        <f t="shared" si="285"/>
        <v/>
      </c>
      <c r="AG327" s="187" t="str">
        <f t="array" ref="AG327">IFERROR(INDEX($Y$4:$Y$1090, MATCH(AC327&amp;AE327&amp;AF327,$V$4:$V$1090&amp;$W$4:$W$1090&amp;$X$4:$X$1090,0),1),"")</f>
        <v/>
      </c>
      <c r="AH327" s="188" t="str">
        <f t="array" ref="AH327">IFERROR(INDEX($Z$4:$Z$1090, MATCH(AC327&amp;AE327&amp;AF327,$V$4:$V$1090&amp;$W$4:$W$1090&amp;$X$4:$X$1090,0),1),"")</f>
        <v/>
      </c>
      <c r="AJ327" s="186" t="str">
        <f t="shared" si="288"/>
        <v/>
      </c>
      <c r="AK327" s="187" t="str">
        <f t="array" ref="AK327">IFERROR(INDEX($AC$4:$AC$1137,SMALL($AB$4:$AB$1137,AJ327),1),"")</f>
        <v/>
      </c>
      <c r="AL327" s="187" t="str">
        <f t="array" ref="AL327">IFERROR(INDEX($AF$4:$AF$1137,SMALL($AB$4:$AB$1137,AJ327),1),"")</f>
        <v/>
      </c>
      <c r="AM327" s="187" t="str">
        <f t="array" ref="AM327">IFERROR(INDEX($AW$4:$AW$83,MATCH(AL327&amp;INDEX($AG$4:$AG$1137,SMALL($AB$4:$AB$1137,AJ327),1),$AU$4:$AU$83&amp;$AV$4:$AV$83,0),1),"")</f>
        <v/>
      </c>
      <c r="AN327" s="187" t="str">
        <f t="array" ref="AN327">IFERROR(INDEX($AW$4:$AW$83,MATCH(AL327&amp;INDEX($AH$4:$AH$1137,SMALL($AB$4:$AB$1137,AJ327),1),$AU$4:$AU$83&amp;$AV$4:$AV$83,0),1),"")</f>
        <v/>
      </c>
      <c r="AO327" s="187" t="str">
        <f>IF(AND(ISNUMBER(Fixture!H330),ISNUMBER(Fixture!J330)),"YES","")</f>
        <v/>
      </c>
      <c r="AP327" s="187" t="str">
        <f>IF(AO327="YES",IF(Fixture!H330&gt;Fixture!J330,HWin,IF(Fixture!H330=Fixture!J330,IF(Fixture!H330&gt;0,HDrawScore,HDraw),HLose)),"")</f>
        <v/>
      </c>
      <c r="AQ327" s="188" t="str">
        <f>IF(AO327="YES",IF(Fixture!H330&lt;Fixture!J330,AWin,IF(Fixture!H330=Fixture!J330,IF(Fixture!H330&gt;0,ADrawScore,ADraw),ALose)),"")</f>
        <v/>
      </c>
      <c r="AR327" s="187" t="str">
        <f>IF(AO327="YES",IF(Fixture!H330&gt;Fixture!J330,"W",IF(Fixture!H330=Fixture!J330,IF(Fixture!H330&gt;0,"D","D"),"L")),"")</f>
        <v/>
      </c>
      <c r="AS327" s="187" t="str">
        <f>IF(AO327="YES",IF(Fixture!H330&lt;Fixture!J330,"W",IF(Fixture!H330=Fixture!J330,IF(Fixture!H330&gt;0,"D","D"),"L")),"")</f>
        <v/>
      </c>
    </row>
    <row r="328" spans="22:45" x14ac:dyDescent="0.25">
      <c r="V328" s="195" t="str">
        <f t="shared" si="282"/>
        <v/>
      </c>
      <c r="W328" s="185" t="str">
        <f t="shared" si="283"/>
        <v/>
      </c>
      <c r="X328" s="185" t="str">
        <f t="shared" si="279"/>
        <v/>
      </c>
      <c r="Y328" s="185" t="str">
        <f t="shared" si="280"/>
        <v/>
      </c>
      <c r="Z328" s="184" t="str">
        <f t="shared" si="281"/>
        <v/>
      </c>
      <c r="AB328" s="186" t="str">
        <f t="shared" si="286"/>
        <v/>
      </c>
      <c r="AC328" s="187" t="str">
        <f t="shared" si="287"/>
        <v/>
      </c>
      <c r="AD328" s="187" t="str">
        <f t="shared" si="278"/>
        <v/>
      </c>
      <c r="AE328" s="187" t="str">
        <f t="shared" si="284"/>
        <v/>
      </c>
      <c r="AF328" s="187" t="str">
        <f t="shared" si="285"/>
        <v/>
      </c>
      <c r="AG328" s="187" t="str">
        <f t="array" ref="AG328">IFERROR(INDEX($Y$4:$Y$1090, MATCH(AC328&amp;AE328&amp;AF328,$V$4:$V$1090&amp;$W$4:$W$1090&amp;$X$4:$X$1090,0),1),"")</f>
        <v/>
      </c>
      <c r="AH328" s="188" t="str">
        <f t="array" ref="AH328">IFERROR(INDEX($Z$4:$Z$1090, MATCH(AC328&amp;AE328&amp;AF328,$V$4:$V$1090&amp;$W$4:$W$1090&amp;$X$4:$X$1090,0),1),"")</f>
        <v/>
      </c>
      <c r="AJ328" s="186" t="str">
        <f t="shared" si="288"/>
        <v/>
      </c>
      <c r="AK328" s="187" t="str">
        <f t="array" ref="AK328">IFERROR(INDEX($AC$4:$AC$1137,SMALL($AB$4:$AB$1137,AJ328),1),"")</f>
        <v/>
      </c>
      <c r="AL328" s="187" t="str">
        <f t="array" ref="AL328">IFERROR(INDEX($AF$4:$AF$1137,SMALL($AB$4:$AB$1137,AJ328),1),"")</f>
        <v/>
      </c>
      <c r="AM328" s="187" t="str">
        <f t="array" ref="AM328">IFERROR(INDEX($AW$4:$AW$83,MATCH(AL328&amp;INDEX($AG$4:$AG$1137,SMALL($AB$4:$AB$1137,AJ328),1),$AU$4:$AU$83&amp;$AV$4:$AV$83,0),1),"")</f>
        <v/>
      </c>
      <c r="AN328" s="187" t="str">
        <f t="array" ref="AN328">IFERROR(INDEX($AW$4:$AW$83,MATCH(AL328&amp;INDEX($AH$4:$AH$1137,SMALL($AB$4:$AB$1137,AJ328),1),$AU$4:$AU$83&amp;$AV$4:$AV$83,0),1),"")</f>
        <v/>
      </c>
      <c r="AO328" s="187" t="str">
        <f>IF(AND(ISNUMBER(Fixture!H331),ISNUMBER(Fixture!J331)),"YES","")</f>
        <v/>
      </c>
      <c r="AP328" s="187" t="str">
        <f>IF(AO328="YES",IF(Fixture!H331&gt;Fixture!J331,HWin,IF(Fixture!H331=Fixture!J331,IF(Fixture!H331&gt;0,HDrawScore,HDraw),HLose)),"")</f>
        <v/>
      </c>
      <c r="AQ328" s="188" t="str">
        <f>IF(AO328="YES",IF(Fixture!H331&lt;Fixture!J331,AWin,IF(Fixture!H331=Fixture!J331,IF(Fixture!H331&gt;0,ADrawScore,ADraw),ALose)),"")</f>
        <v/>
      </c>
      <c r="AR328" s="187" t="str">
        <f>IF(AO328="YES",IF(Fixture!H331&gt;Fixture!J331,"W",IF(Fixture!H331=Fixture!J331,IF(Fixture!H331&gt;0,"D","D"),"L")),"")</f>
        <v/>
      </c>
      <c r="AS328" s="187" t="str">
        <f>IF(AO328="YES",IF(Fixture!H331&lt;Fixture!J331,"W",IF(Fixture!H331=Fixture!J331,IF(Fixture!H331&gt;0,"D","D"),"L")),"")</f>
        <v/>
      </c>
    </row>
    <row r="329" spans="22:45" x14ac:dyDescent="0.25">
      <c r="V329" s="195" t="str">
        <f t="shared" si="282"/>
        <v/>
      </c>
      <c r="W329" s="185" t="str">
        <f t="shared" si="283"/>
        <v/>
      </c>
      <c r="X329" s="185" t="str">
        <f t="shared" si="279"/>
        <v/>
      </c>
      <c r="Y329" s="185" t="str">
        <f t="shared" si="280"/>
        <v/>
      </c>
      <c r="Z329" s="184" t="str">
        <f t="shared" si="281"/>
        <v/>
      </c>
      <c r="AB329" s="186" t="str">
        <f t="shared" si="286"/>
        <v/>
      </c>
      <c r="AC329" s="187" t="str">
        <f t="shared" si="287"/>
        <v/>
      </c>
      <c r="AD329" s="187" t="str">
        <f t="shared" si="278"/>
        <v/>
      </c>
      <c r="AE329" s="187" t="str">
        <f t="shared" si="284"/>
        <v/>
      </c>
      <c r="AF329" s="187" t="str">
        <f t="shared" si="285"/>
        <v/>
      </c>
      <c r="AG329" s="187" t="str">
        <f t="array" ref="AG329">IFERROR(INDEX($Y$4:$Y$1090, MATCH(AC329&amp;AE329&amp;AF329,$V$4:$V$1090&amp;$W$4:$W$1090&amp;$X$4:$X$1090,0),1),"")</f>
        <v/>
      </c>
      <c r="AH329" s="188" t="str">
        <f t="array" ref="AH329">IFERROR(INDEX($Z$4:$Z$1090, MATCH(AC329&amp;AE329&amp;AF329,$V$4:$V$1090&amp;$W$4:$W$1090&amp;$X$4:$X$1090,0),1),"")</f>
        <v/>
      </c>
      <c r="AJ329" s="186" t="str">
        <f t="shared" si="288"/>
        <v/>
      </c>
      <c r="AK329" s="187" t="str">
        <f t="array" ref="AK329">IFERROR(INDEX($AC$4:$AC$1137,SMALL($AB$4:$AB$1137,AJ329),1),"")</f>
        <v/>
      </c>
      <c r="AL329" s="187" t="str">
        <f t="array" ref="AL329">IFERROR(INDEX($AF$4:$AF$1137,SMALL($AB$4:$AB$1137,AJ329),1),"")</f>
        <v/>
      </c>
      <c r="AM329" s="187" t="str">
        <f t="array" ref="AM329">IFERROR(INDEX($AW$4:$AW$83,MATCH(AL329&amp;INDEX($AG$4:$AG$1137,SMALL($AB$4:$AB$1137,AJ329),1),$AU$4:$AU$83&amp;$AV$4:$AV$83,0),1),"")</f>
        <v/>
      </c>
      <c r="AN329" s="187" t="str">
        <f t="array" ref="AN329">IFERROR(INDEX($AW$4:$AW$83,MATCH(AL329&amp;INDEX($AH$4:$AH$1137,SMALL($AB$4:$AB$1137,AJ329),1),$AU$4:$AU$83&amp;$AV$4:$AV$83,0),1),"")</f>
        <v/>
      </c>
      <c r="AO329" s="187" t="str">
        <f>IF(AND(ISNUMBER(Fixture!H332),ISNUMBER(Fixture!J332)),"YES","")</f>
        <v/>
      </c>
      <c r="AP329" s="187" t="str">
        <f>IF(AO329="YES",IF(Fixture!H332&gt;Fixture!J332,HWin,IF(Fixture!H332=Fixture!J332,IF(Fixture!H332&gt;0,HDrawScore,HDraw),HLose)),"")</f>
        <v/>
      </c>
      <c r="AQ329" s="188" t="str">
        <f>IF(AO329="YES",IF(Fixture!H332&lt;Fixture!J332,AWin,IF(Fixture!H332=Fixture!J332,IF(Fixture!H332&gt;0,ADrawScore,ADraw),ALose)),"")</f>
        <v/>
      </c>
      <c r="AR329" s="187" t="str">
        <f>IF(AO329="YES",IF(Fixture!H332&gt;Fixture!J332,"W",IF(Fixture!H332=Fixture!J332,IF(Fixture!H332&gt;0,"D","D"),"L")),"")</f>
        <v/>
      </c>
      <c r="AS329" s="187" t="str">
        <f>IF(AO329="YES",IF(Fixture!H332&lt;Fixture!J332,"W",IF(Fixture!H332=Fixture!J332,IF(Fixture!H332&gt;0,"D","D"),"L")),"")</f>
        <v/>
      </c>
    </row>
    <row r="330" spans="22:45" x14ac:dyDescent="0.25">
      <c r="V330" s="195" t="str">
        <f t="shared" si="282"/>
        <v/>
      </c>
      <c r="W330" s="185" t="str">
        <f t="shared" si="283"/>
        <v/>
      </c>
      <c r="X330" s="185" t="str">
        <f t="shared" si="279"/>
        <v/>
      </c>
      <c r="Y330" s="185" t="str">
        <f t="shared" si="280"/>
        <v/>
      </c>
      <c r="Z330" s="184" t="str">
        <f t="shared" si="281"/>
        <v/>
      </c>
      <c r="AB330" s="186" t="str">
        <f t="shared" si="286"/>
        <v/>
      </c>
      <c r="AC330" s="187" t="str">
        <f t="shared" si="287"/>
        <v/>
      </c>
      <c r="AD330" s="187" t="str">
        <f t="shared" si="278"/>
        <v/>
      </c>
      <c r="AE330" s="187" t="str">
        <f t="shared" si="284"/>
        <v/>
      </c>
      <c r="AF330" s="187" t="str">
        <f t="shared" si="285"/>
        <v/>
      </c>
      <c r="AG330" s="187" t="str">
        <f t="array" ref="AG330">IFERROR(INDEX($Y$4:$Y$1090, MATCH(AC330&amp;AE330&amp;AF330,$V$4:$V$1090&amp;$W$4:$W$1090&amp;$X$4:$X$1090,0),1),"")</f>
        <v/>
      </c>
      <c r="AH330" s="188" t="str">
        <f t="array" ref="AH330">IFERROR(INDEX($Z$4:$Z$1090, MATCH(AC330&amp;AE330&amp;AF330,$V$4:$V$1090&amp;$W$4:$W$1090&amp;$X$4:$X$1090,0),1),"")</f>
        <v/>
      </c>
      <c r="AJ330" s="186" t="str">
        <f t="shared" si="288"/>
        <v/>
      </c>
      <c r="AK330" s="187" t="str">
        <f t="array" ref="AK330">IFERROR(INDEX($AC$4:$AC$1137,SMALL($AB$4:$AB$1137,AJ330),1),"")</f>
        <v/>
      </c>
      <c r="AL330" s="187" t="str">
        <f t="array" ref="AL330">IFERROR(INDEX($AF$4:$AF$1137,SMALL($AB$4:$AB$1137,AJ330),1),"")</f>
        <v/>
      </c>
      <c r="AM330" s="187" t="str">
        <f t="array" ref="AM330">IFERROR(INDEX($AW$4:$AW$83,MATCH(AL330&amp;INDEX($AG$4:$AG$1137,SMALL($AB$4:$AB$1137,AJ330),1),$AU$4:$AU$83&amp;$AV$4:$AV$83,0),1),"")</f>
        <v/>
      </c>
      <c r="AN330" s="187" t="str">
        <f t="array" ref="AN330">IFERROR(INDEX($AW$4:$AW$83,MATCH(AL330&amp;INDEX($AH$4:$AH$1137,SMALL($AB$4:$AB$1137,AJ330),1),$AU$4:$AU$83&amp;$AV$4:$AV$83,0),1),"")</f>
        <v/>
      </c>
      <c r="AO330" s="187" t="str">
        <f>IF(AND(ISNUMBER(Fixture!H333),ISNUMBER(Fixture!J333)),"YES","")</f>
        <v/>
      </c>
      <c r="AP330" s="187" t="str">
        <f>IF(AO330="YES",IF(Fixture!H333&gt;Fixture!J333,HWin,IF(Fixture!H333=Fixture!J333,IF(Fixture!H333&gt;0,HDrawScore,HDraw),HLose)),"")</f>
        <v/>
      </c>
      <c r="AQ330" s="188" t="str">
        <f>IF(AO330="YES",IF(Fixture!H333&lt;Fixture!J333,AWin,IF(Fixture!H333=Fixture!J333,IF(Fixture!H333&gt;0,ADrawScore,ADraw),ALose)),"")</f>
        <v/>
      </c>
      <c r="AR330" s="187" t="str">
        <f>IF(AO330="YES",IF(Fixture!H333&gt;Fixture!J333,"W",IF(Fixture!H333=Fixture!J333,IF(Fixture!H333&gt;0,"D","D"),"L")),"")</f>
        <v/>
      </c>
      <c r="AS330" s="187" t="str">
        <f>IF(AO330="YES",IF(Fixture!H333&lt;Fixture!J333,"W",IF(Fixture!H333=Fixture!J333,IF(Fixture!H333&gt;0,"D","D"),"L")),"")</f>
        <v/>
      </c>
    </row>
    <row r="331" spans="22:45" x14ac:dyDescent="0.25">
      <c r="V331" s="195" t="str">
        <f t="shared" si="282"/>
        <v/>
      </c>
      <c r="W331" s="185" t="str">
        <f t="shared" si="283"/>
        <v/>
      </c>
      <c r="X331" s="185" t="str">
        <f t="shared" si="279"/>
        <v/>
      </c>
      <c r="Y331" s="185" t="str">
        <f t="shared" si="280"/>
        <v/>
      </c>
      <c r="Z331" s="184" t="str">
        <f t="shared" si="281"/>
        <v/>
      </c>
      <c r="AB331" s="186" t="str">
        <f t="shared" si="286"/>
        <v/>
      </c>
      <c r="AC331" s="187" t="str">
        <f t="shared" si="287"/>
        <v/>
      </c>
      <c r="AD331" s="187" t="str">
        <f t="shared" si="278"/>
        <v/>
      </c>
      <c r="AE331" s="187" t="str">
        <f t="shared" si="284"/>
        <v/>
      </c>
      <c r="AF331" s="187" t="str">
        <f t="shared" si="285"/>
        <v/>
      </c>
      <c r="AG331" s="187" t="str">
        <f t="array" ref="AG331">IFERROR(INDEX($Y$4:$Y$1090, MATCH(AC331&amp;AE331&amp;AF331,$V$4:$V$1090&amp;$W$4:$W$1090&amp;$X$4:$X$1090,0),1),"")</f>
        <v/>
      </c>
      <c r="AH331" s="188" t="str">
        <f t="array" ref="AH331">IFERROR(INDEX($Z$4:$Z$1090, MATCH(AC331&amp;AE331&amp;AF331,$V$4:$V$1090&amp;$W$4:$W$1090&amp;$X$4:$X$1090,0),1),"")</f>
        <v/>
      </c>
      <c r="AJ331" s="186" t="str">
        <f t="shared" si="288"/>
        <v/>
      </c>
      <c r="AK331" s="187" t="str">
        <f t="array" ref="AK331">IFERROR(INDEX($AC$4:$AC$1137,SMALL($AB$4:$AB$1137,AJ331),1),"")</f>
        <v/>
      </c>
      <c r="AL331" s="187" t="str">
        <f t="array" ref="AL331">IFERROR(INDEX($AF$4:$AF$1137,SMALL($AB$4:$AB$1137,AJ331),1),"")</f>
        <v/>
      </c>
      <c r="AM331" s="187" t="str">
        <f t="array" ref="AM331">IFERROR(INDEX($AW$4:$AW$83,MATCH(AL331&amp;INDEX($AG$4:$AG$1137,SMALL($AB$4:$AB$1137,AJ331),1),$AU$4:$AU$83&amp;$AV$4:$AV$83,0),1),"")</f>
        <v/>
      </c>
      <c r="AN331" s="187" t="str">
        <f t="array" ref="AN331">IFERROR(INDEX($AW$4:$AW$83,MATCH(AL331&amp;INDEX($AH$4:$AH$1137,SMALL($AB$4:$AB$1137,AJ331),1),$AU$4:$AU$83&amp;$AV$4:$AV$83,0),1),"")</f>
        <v/>
      </c>
      <c r="AO331" s="187" t="str">
        <f>IF(AND(ISNUMBER(Fixture!H334),ISNUMBER(Fixture!J334)),"YES","")</f>
        <v/>
      </c>
      <c r="AP331" s="187" t="str">
        <f>IF(AO331="YES",IF(Fixture!H334&gt;Fixture!J334,HWin,IF(Fixture!H334=Fixture!J334,IF(Fixture!H334&gt;0,HDrawScore,HDraw),HLose)),"")</f>
        <v/>
      </c>
      <c r="AQ331" s="188" t="str">
        <f>IF(AO331="YES",IF(Fixture!H334&lt;Fixture!J334,AWin,IF(Fixture!H334=Fixture!J334,IF(Fixture!H334&gt;0,ADrawScore,ADraw),ALose)),"")</f>
        <v/>
      </c>
      <c r="AR331" s="187" t="str">
        <f>IF(AO331="YES",IF(Fixture!H334&gt;Fixture!J334,"W",IF(Fixture!H334=Fixture!J334,IF(Fixture!H334&gt;0,"D","D"),"L")),"")</f>
        <v/>
      </c>
      <c r="AS331" s="187" t="str">
        <f>IF(AO331="YES",IF(Fixture!H334&lt;Fixture!J334,"W",IF(Fixture!H334=Fixture!J334,IF(Fixture!H334&gt;0,"D","D"),"L")),"")</f>
        <v/>
      </c>
    </row>
    <row r="332" spans="22:45" x14ac:dyDescent="0.25">
      <c r="V332" s="195" t="str">
        <f t="shared" si="282"/>
        <v/>
      </c>
      <c r="W332" s="185" t="str">
        <f t="shared" si="283"/>
        <v/>
      </c>
      <c r="X332" s="185" t="str">
        <f t="shared" si="279"/>
        <v/>
      </c>
      <c r="Y332" s="185" t="str">
        <f t="shared" si="280"/>
        <v/>
      </c>
      <c r="Z332" s="184" t="str">
        <f t="shared" si="281"/>
        <v/>
      </c>
      <c r="AB332" s="186" t="str">
        <f t="shared" si="286"/>
        <v/>
      </c>
      <c r="AC332" s="187" t="str">
        <f t="shared" si="287"/>
        <v/>
      </c>
      <c r="AD332" s="187" t="str">
        <f t="shared" si="278"/>
        <v/>
      </c>
      <c r="AE332" s="187" t="str">
        <f t="shared" si="284"/>
        <v/>
      </c>
      <c r="AF332" s="187" t="str">
        <f t="shared" si="285"/>
        <v/>
      </c>
      <c r="AG332" s="187" t="str">
        <f t="array" ref="AG332">IFERROR(INDEX($Y$4:$Y$1090, MATCH(AC332&amp;AE332&amp;AF332,$V$4:$V$1090&amp;$W$4:$W$1090&amp;$X$4:$X$1090,0),1),"")</f>
        <v/>
      </c>
      <c r="AH332" s="188" t="str">
        <f t="array" ref="AH332">IFERROR(INDEX($Z$4:$Z$1090, MATCH(AC332&amp;AE332&amp;AF332,$V$4:$V$1090&amp;$W$4:$W$1090&amp;$X$4:$X$1090,0),1),"")</f>
        <v/>
      </c>
      <c r="AJ332" s="186" t="str">
        <f t="shared" si="288"/>
        <v/>
      </c>
      <c r="AK332" s="187" t="str">
        <f t="array" ref="AK332">IFERROR(INDEX($AC$4:$AC$1137,SMALL($AB$4:$AB$1137,AJ332),1),"")</f>
        <v/>
      </c>
      <c r="AL332" s="187" t="str">
        <f t="array" ref="AL332">IFERROR(INDEX($AF$4:$AF$1137,SMALL($AB$4:$AB$1137,AJ332),1),"")</f>
        <v/>
      </c>
      <c r="AM332" s="187" t="str">
        <f t="array" ref="AM332">IFERROR(INDEX($AW$4:$AW$83,MATCH(AL332&amp;INDEX($AG$4:$AG$1137,SMALL($AB$4:$AB$1137,AJ332),1),$AU$4:$AU$83&amp;$AV$4:$AV$83,0),1),"")</f>
        <v/>
      </c>
      <c r="AN332" s="187" t="str">
        <f t="array" ref="AN332">IFERROR(INDEX($AW$4:$AW$83,MATCH(AL332&amp;INDEX($AH$4:$AH$1137,SMALL($AB$4:$AB$1137,AJ332),1),$AU$4:$AU$83&amp;$AV$4:$AV$83,0),1),"")</f>
        <v/>
      </c>
      <c r="AO332" s="187" t="str">
        <f>IF(AND(ISNUMBER(Fixture!H335),ISNUMBER(Fixture!J335)),"YES","")</f>
        <v/>
      </c>
      <c r="AP332" s="187" t="str">
        <f>IF(AO332="YES",IF(Fixture!H335&gt;Fixture!J335,HWin,IF(Fixture!H335=Fixture!J335,IF(Fixture!H335&gt;0,HDrawScore,HDraw),HLose)),"")</f>
        <v/>
      </c>
      <c r="AQ332" s="188" t="str">
        <f>IF(AO332="YES",IF(Fixture!H335&lt;Fixture!J335,AWin,IF(Fixture!H335=Fixture!J335,IF(Fixture!H335&gt;0,ADrawScore,ADraw),ALose)),"")</f>
        <v/>
      </c>
      <c r="AR332" s="187" t="str">
        <f>IF(AO332="YES",IF(Fixture!H335&gt;Fixture!J335,"W",IF(Fixture!H335=Fixture!J335,IF(Fixture!H335&gt;0,"D","D"),"L")),"")</f>
        <v/>
      </c>
      <c r="AS332" s="187" t="str">
        <f>IF(AO332="YES",IF(Fixture!H335&lt;Fixture!J335,"W",IF(Fixture!H335=Fixture!J335,IF(Fixture!H335&gt;0,"D","D"),"L")),"")</f>
        <v/>
      </c>
    </row>
    <row r="333" spans="22:45" x14ac:dyDescent="0.25">
      <c r="V333" s="195" t="str">
        <f t="shared" si="282"/>
        <v/>
      </c>
      <c r="W333" s="185" t="str">
        <f t="shared" si="283"/>
        <v/>
      </c>
      <c r="X333" s="185" t="str">
        <f t="shared" si="279"/>
        <v/>
      </c>
      <c r="Y333" s="185" t="str">
        <f t="shared" si="280"/>
        <v/>
      </c>
      <c r="Z333" s="184" t="str">
        <f t="shared" si="281"/>
        <v/>
      </c>
      <c r="AB333" s="186" t="str">
        <f t="shared" si="286"/>
        <v/>
      </c>
      <c r="AC333" s="187" t="str">
        <f t="shared" si="287"/>
        <v/>
      </c>
      <c r="AD333" s="187" t="str">
        <f t="shared" si="278"/>
        <v/>
      </c>
      <c r="AE333" s="187" t="str">
        <f t="shared" si="284"/>
        <v/>
      </c>
      <c r="AF333" s="187" t="str">
        <f t="shared" si="285"/>
        <v/>
      </c>
      <c r="AG333" s="187" t="str">
        <f t="array" ref="AG333">IFERROR(INDEX($Y$4:$Y$1090, MATCH(AC333&amp;AE333&amp;AF333,$V$4:$V$1090&amp;$W$4:$W$1090&amp;$X$4:$X$1090,0),1),"")</f>
        <v/>
      </c>
      <c r="AH333" s="188" t="str">
        <f t="array" ref="AH333">IFERROR(INDEX($Z$4:$Z$1090, MATCH(AC333&amp;AE333&amp;AF333,$V$4:$V$1090&amp;$W$4:$W$1090&amp;$X$4:$X$1090,0),1),"")</f>
        <v/>
      </c>
      <c r="AJ333" s="186" t="str">
        <f t="shared" si="288"/>
        <v/>
      </c>
      <c r="AK333" s="187" t="str">
        <f t="array" ref="AK333">IFERROR(INDEX($AC$4:$AC$1137,SMALL($AB$4:$AB$1137,AJ333),1),"")</f>
        <v/>
      </c>
      <c r="AL333" s="187" t="str">
        <f t="array" ref="AL333">IFERROR(INDEX($AF$4:$AF$1137,SMALL($AB$4:$AB$1137,AJ333),1),"")</f>
        <v/>
      </c>
      <c r="AM333" s="187" t="str">
        <f t="array" ref="AM333">IFERROR(INDEX($AW$4:$AW$83,MATCH(AL333&amp;INDEX($AG$4:$AG$1137,SMALL($AB$4:$AB$1137,AJ333),1),$AU$4:$AU$83&amp;$AV$4:$AV$83,0),1),"")</f>
        <v/>
      </c>
      <c r="AN333" s="187" t="str">
        <f t="array" ref="AN333">IFERROR(INDEX($AW$4:$AW$83,MATCH(AL333&amp;INDEX($AH$4:$AH$1137,SMALL($AB$4:$AB$1137,AJ333),1),$AU$4:$AU$83&amp;$AV$4:$AV$83,0),1),"")</f>
        <v/>
      </c>
      <c r="AO333" s="187" t="str">
        <f>IF(AND(ISNUMBER(Fixture!H336),ISNUMBER(Fixture!J336)),"YES","")</f>
        <v/>
      </c>
      <c r="AP333" s="187" t="str">
        <f>IF(AO333="YES",IF(Fixture!H336&gt;Fixture!J336,HWin,IF(Fixture!H336=Fixture!J336,IF(Fixture!H336&gt;0,HDrawScore,HDraw),HLose)),"")</f>
        <v/>
      </c>
      <c r="AQ333" s="188" t="str">
        <f>IF(AO333="YES",IF(Fixture!H336&lt;Fixture!J336,AWin,IF(Fixture!H336=Fixture!J336,IF(Fixture!H336&gt;0,ADrawScore,ADraw),ALose)),"")</f>
        <v/>
      </c>
      <c r="AR333" s="187" t="str">
        <f>IF(AO333="YES",IF(Fixture!H336&gt;Fixture!J336,"W",IF(Fixture!H336=Fixture!J336,IF(Fixture!H336&gt;0,"D","D"),"L")),"")</f>
        <v/>
      </c>
      <c r="AS333" s="187" t="str">
        <f>IF(AO333="YES",IF(Fixture!H336&lt;Fixture!J336,"W",IF(Fixture!H336=Fixture!J336,IF(Fixture!H336&gt;0,"D","D"),"L")),"")</f>
        <v/>
      </c>
    </row>
    <row r="334" spans="22:45" x14ac:dyDescent="0.25">
      <c r="V334" s="195" t="str">
        <f t="shared" si="282"/>
        <v/>
      </c>
      <c r="W334" s="185" t="str">
        <f t="shared" si="283"/>
        <v/>
      </c>
      <c r="X334" s="185" t="str">
        <f t="shared" si="279"/>
        <v/>
      </c>
      <c r="Y334" s="185" t="str">
        <f t="shared" si="280"/>
        <v/>
      </c>
      <c r="Z334" s="184" t="str">
        <f t="shared" si="281"/>
        <v/>
      </c>
      <c r="AB334" s="186" t="str">
        <f t="shared" si="286"/>
        <v/>
      </c>
      <c r="AC334" s="187" t="str">
        <f t="shared" si="287"/>
        <v/>
      </c>
      <c r="AD334" s="187" t="str">
        <f t="shared" si="278"/>
        <v/>
      </c>
      <c r="AE334" s="187" t="str">
        <f t="shared" si="284"/>
        <v/>
      </c>
      <c r="AF334" s="187" t="str">
        <f t="shared" si="285"/>
        <v/>
      </c>
      <c r="AG334" s="187" t="str">
        <f t="array" ref="AG334">IFERROR(INDEX($Y$4:$Y$1090, MATCH(AC334&amp;AE334&amp;AF334,$V$4:$V$1090&amp;$W$4:$W$1090&amp;$X$4:$X$1090,0),1),"")</f>
        <v/>
      </c>
      <c r="AH334" s="188" t="str">
        <f t="array" ref="AH334">IFERROR(INDEX($Z$4:$Z$1090, MATCH(AC334&amp;AE334&amp;AF334,$V$4:$V$1090&amp;$W$4:$W$1090&amp;$X$4:$X$1090,0),1),"")</f>
        <v/>
      </c>
      <c r="AJ334" s="186" t="str">
        <f t="shared" si="288"/>
        <v/>
      </c>
      <c r="AK334" s="187" t="str">
        <f t="array" ref="AK334">IFERROR(INDEX($AC$4:$AC$1137,SMALL($AB$4:$AB$1137,AJ334),1),"")</f>
        <v/>
      </c>
      <c r="AL334" s="187" t="str">
        <f t="array" ref="AL334">IFERROR(INDEX($AF$4:$AF$1137,SMALL($AB$4:$AB$1137,AJ334),1),"")</f>
        <v/>
      </c>
      <c r="AM334" s="187" t="str">
        <f t="array" ref="AM334">IFERROR(INDEX($AW$4:$AW$83,MATCH(AL334&amp;INDEX($AG$4:$AG$1137,SMALL($AB$4:$AB$1137,AJ334),1),$AU$4:$AU$83&amp;$AV$4:$AV$83,0),1),"")</f>
        <v/>
      </c>
      <c r="AN334" s="187" t="str">
        <f t="array" ref="AN334">IFERROR(INDEX($AW$4:$AW$83,MATCH(AL334&amp;INDEX($AH$4:$AH$1137,SMALL($AB$4:$AB$1137,AJ334),1),$AU$4:$AU$83&amp;$AV$4:$AV$83,0),1),"")</f>
        <v/>
      </c>
      <c r="AO334" s="187" t="str">
        <f>IF(AND(ISNUMBER(Fixture!H337),ISNUMBER(Fixture!J337)),"YES","")</f>
        <v/>
      </c>
      <c r="AP334" s="187" t="str">
        <f>IF(AO334="YES",IF(Fixture!H337&gt;Fixture!J337,HWin,IF(Fixture!H337=Fixture!J337,IF(Fixture!H337&gt;0,HDrawScore,HDraw),HLose)),"")</f>
        <v/>
      </c>
      <c r="AQ334" s="188" t="str">
        <f>IF(AO334="YES",IF(Fixture!H337&lt;Fixture!J337,AWin,IF(Fixture!H337=Fixture!J337,IF(Fixture!H337&gt;0,ADrawScore,ADraw),ALose)),"")</f>
        <v/>
      </c>
      <c r="AR334" s="187" t="str">
        <f>IF(AO334="YES",IF(Fixture!H337&gt;Fixture!J337,"W",IF(Fixture!H337=Fixture!J337,IF(Fixture!H337&gt;0,"D","D"),"L")),"")</f>
        <v/>
      </c>
      <c r="AS334" s="187" t="str">
        <f>IF(AO334="YES",IF(Fixture!H337&lt;Fixture!J337,"W",IF(Fixture!H337=Fixture!J337,IF(Fixture!H337&gt;0,"D","D"),"L")),"")</f>
        <v/>
      </c>
    </row>
    <row r="335" spans="22:45" x14ac:dyDescent="0.25">
      <c r="V335" s="195" t="str">
        <f t="shared" si="282"/>
        <v/>
      </c>
      <c r="W335" s="185" t="str">
        <f t="shared" si="283"/>
        <v/>
      </c>
      <c r="X335" s="185" t="str">
        <f t="shared" si="279"/>
        <v/>
      </c>
      <c r="Y335" s="185" t="str">
        <f t="shared" si="280"/>
        <v/>
      </c>
      <c r="Z335" s="184" t="str">
        <f t="shared" si="281"/>
        <v/>
      </c>
      <c r="AB335" s="186" t="str">
        <f t="shared" si="286"/>
        <v/>
      </c>
      <c r="AC335" s="187" t="str">
        <f t="shared" si="287"/>
        <v/>
      </c>
      <c r="AD335" s="187" t="str">
        <f t="shared" si="278"/>
        <v/>
      </c>
      <c r="AE335" s="187" t="str">
        <f t="shared" si="284"/>
        <v/>
      </c>
      <c r="AF335" s="187" t="str">
        <f t="shared" si="285"/>
        <v/>
      </c>
      <c r="AG335" s="187" t="str">
        <f t="array" ref="AG335">IFERROR(INDEX($Y$4:$Y$1090, MATCH(AC335&amp;AE335&amp;AF335,$V$4:$V$1090&amp;$W$4:$W$1090&amp;$X$4:$X$1090,0),1),"")</f>
        <v/>
      </c>
      <c r="AH335" s="188" t="str">
        <f t="array" ref="AH335">IFERROR(INDEX($Z$4:$Z$1090, MATCH(AC335&amp;AE335&amp;AF335,$V$4:$V$1090&amp;$W$4:$W$1090&amp;$X$4:$X$1090,0),1),"")</f>
        <v/>
      </c>
      <c r="AJ335" s="186" t="str">
        <f t="shared" si="288"/>
        <v/>
      </c>
      <c r="AK335" s="187" t="str">
        <f t="array" ref="AK335">IFERROR(INDEX($AC$4:$AC$1137,SMALL($AB$4:$AB$1137,AJ335),1),"")</f>
        <v/>
      </c>
      <c r="AL335" s="187" t="str">
        <f t="array" ref="AL335">IFERROR(INDEX($AF$4:$AF$1137,SMALL($AB$4:$AB$1137,AJ335),1),"")</f>
        <v/>
      </c>
      <c r="AM335" s="187" t="str">
        <f t="array" ref="AM335">IFERROR(INDEX($AW$4:$AW$83,MATCH(AL335&amp;INDEX($AG$4:$AG$1137,SMALL($AB$4:$AB$1137,AJ335),1),$AU$4:$AU$83&amp;$AV$4:$AV$83,0),1),"")</f>
        <v/>
      </c>
      <c r="AN335" s="187" t="str">
        <f t="array" ref="AN335">IFERROR(INDEX($AW$4:$AW$83,MATCH(AL335&amp;INDEX($AH$4:$AH$1137,SMALL($AB$4:$AB$1137,AJ335),1),$AU$4:$AU$83&amp;$AV$4:$AV$83,0),1),"")</f>
        <v/>
      </c>
      <c r="AO335" s="187" t="str">
        <f>IF(AND(ISNUMBER(Fixture!H338),ISNUMBER(Fixture!J338)),"YES","")</f>
        <v/>
      </c>
      <c r="AP335" s="187" t="str">
        <f>IF(AO335="YES",IF(Fixture!H338&gt;Fixture!J338,HWin,IF(Fixture!H338=Fixture!J338,IF(Fixture!H338&gt;0,HDrawScore,HDraw),HLose)),"")</f>
        <v/>
      </c>
      <c r="AQ335" s="188" t="str">
        <f>IF(AO335="YES",IF(Fixture!H338&lt;Fixture!J338,AWin,IF(Fixture!H338=Fixture!J338,IF(Fixture!H338&gt;0,ADrawScore,ADraw),ALose)),"")</f>
        <v/>
      </c>
      <c r="AR335" s="187" t="str">
        <f>IF(AO335="YES",IF(Fixture!H338&gt;Fixture!J338,"W",IF(Fixture!H338=Fixture!J338,IF(Fixture!H338&gt;0,"D","D"),"L")),"")</f>
        <v/>
      </c>
      <c r="AS335" s="187" t="str">
        <f>IF(AO335="YES",IF(Fixture!H338&lt;Fixture!J338,"W",IF(Fixture!H338=Fixture!J338,IF(Fixture!H338&gt;0,"D","D"),"L")),"")</f>
        <v/>
      </c>
    </row>
    <row r="336" spans="22:45" x14ac:dyDescent="0.25">
      <c r="V336" s="195" t="str">
        <f t="shared" si="282"/>
        <v/>
      </c>
      <c r="W336" s="185" t="str">
        <f t="shared" si="283"/>
        <v/>
      </c>
      <c r="X336" s="185" t="str">
        <f t="shared" si="279"/>
        <v/>
      </c>
      <c r="Y336" s="185" t="str">
        <f t="shared" si="280"/>
        <v/>
      </c>
      <c r="Z336" s="184" t="str">
        <f t="shared" si="281"/>
        <v/>
      </c>
      <c r="AB336" s="186" t="str">
        <f t="shared" si="286"/>
        <v/>
      </c>
      <c r="AC336" s="187" t="str">
        <f t="shared" si="287"/>
        <v/>
      </c>
      <c r="AD336" s="187" t="str">
        <f t="shared" si="278"/>
        <v/>
      </c>
      <c r="AE336" s="187" t="str">
        <f t="shared" si="284"/>
        <v/>
      </c>
      <c r="AF336" s="187" t="str">
        <f t="shared" si="285"/>
        <v/>
      </c>
      <c r="AG336" s="187" t="str">
        <f t="array" ref="AG336">IFERROR(INDEX($Y$4:$Y$1090, MATCH(AC336&amp;AE336&amp;AF336,$V$4:$V$1090&amp;$W$4:$W$1090&amp;$X$4:$X$1090,0),1),"")</f>
        <v/>
      </c>
      <c r="AH336" s="188" t="str">
        <f t="array" ref="AH336">IFERROR(INDEX($Z$4:$Z$1090, MATCH(AC336&amp;AE336&amp;AF336,$V$4:$V$1090&amp;$W$4:$W$1090&amp;$X$4:$X$1090,0),1),"")</f>
        <v/>
      </c>
      <c r="AJ336" s="186" t="str">
        <f t="shared" si="288"/>
        <v/>
      </c>
      <c r="AK336" s="187" t="str">
        <f t="array" ref="AK336">IFERROR(INDEX($AC$4:$AC$1137,SMALL($AB$4:$AB$1137,AJ336),1),"")</f>
        <v/>
      </c>
      <c r="AL336" s="187" t="str">
        <f t="array" ref="AL336">IFERROR(INDEX($AF$4:$AF$1137,SMALL($AB$4:$AB$1137,AJ336),1),"")</f>
        <v/>
      </c>
      <c r="AM336" s="187" t="str">
        <f t="array" ref="AM336">IFERROR(INDEX($AW$4:$AW$83,MATCH(AL336&amp;INDEX($AG$4:$AG$1137,SMALL($AB$4:$AB$1137,AJ336),1),$AU$4:$AU$83&amp;$AV$4:$AV$83,0),1),"")</f>
        <v/>
      </c>
      <c r="AN336" s="187" t="str">
        <f t="array" ref="AN336">IFERROR(INDEX($AW$4:$AW$83,MATCH(AL336&amp;INDEX($AH$4:$AH$1137,SMALL($AB$4:$AB$1137,AJ336),1),$AU$4:$AU$83&amp;$AV$4:$AV$83,0),1),"")</f>
        <v/>
      </c>
      <c r="AO336" s="187" t="str">
        <f>IF(AND(ISNUMBER(Fixture!H339),ISNUMBER(Fixture!J339)),"YES","")</f>
        <v/>
      </c>
      <c r="AP336" s="187" t="str">
        <f>IF(AO336="YES",IF(Fixture!H339&gt;Fixture!J339,HWin,IF(Fixture!H339=Fixture!J339,IF(Fixture!H339&gt;0,HDrawScore,HDraw),HLose)),"")</f>
        <v/>
      </c>
      <c r="AQ336" s="188" t="str">
        <f>IF(AO336="YES",IF(Fixture!H339&lt;Fixture!J339,AWin,IF(Fixture!H339=Fixture!J339,IF(Fixture!H339&gt;0,ADrawScore,ADraw),ALose)),"")</f>
        <v/>
      </c>
      <c r="AR336" s="187" t="str">
        <f>IF(AO336="YES",IF(Fixture!H339&gt;Fixture!J339,"W",IF(Fixture!H339=Fixture!J339,IF(Fixture!H339&gt;0,"D","D"),"L")),"")</f>
        <v/>
      </c>
      <c r="AS336" s="187" t="str">
        <f>IF(AO336="YES",IF(Fixture!H339&lt;Fixture!J339,"W",IF(Fixture!H339=Fixture!J339,IF(Fixture!H339&gt;0,"D","D"),"L")),"")</f>
        <v/>
      </c>
    </row>
    <row r="337" spans="22:45" x14ac:dyDescent="0.25">
      <c r="V337" s="195" t="str">
        <f t="shared" si="282"/>
        <v/>
      </c>
      <c r="W337" s="185" t="str">
        <f t="shared" si="283"/>
        <v/>
      </c>
      <c r="X337" s="185" t="str">
        <f t="shared" si="279"/>
        <v/>
      </c>
      <c r="Y337" s="185" t="str">
        <f t="shared" si="280"/>
        <v/>
      </c>
      <c r="Z337" s="184" t="str">
        <f t="shared" si="281"/>
        <v/>
      </c>
      <c r="AB337" s="186" t="str">
        <f t="shared" si="286"/>
        <v/>
      </c>
      <c r="AC337" s="187" t="str">
        <f t="shared" si="287"/>
        <v/>
      </c>
      <c r="AD337" s="187" t="str">
        <f t="shared" si="278"/>
        <v/>
      </c>
      <c r="AE337" s="187" t="str">
        <f t="shared" si="284"/>
        <v/>
      </c>
      <c r="AF337" s="187" t="str">
        <f t="shared" si="285"/>
        <v/>
      </c>
      <c r="AG337" s="187" t="str">
        <f t="array" ref="AG337">IFERROR(INDEX($Y$4:$Y$1090, MATCH(AC337&amp;AE337&amp;AF337,$V$4:$V$1090&amp;$W$4:$W$1090&amp;$X$4:$X$1090,0),1),"")</f>
        <v/>
      </c>
      <c r="AH337" s="188" t="str">
        <f t="array" ref="AH337">IFERROR(INDEX($Z$4:$Z$1090, MATCH(AC337&amp;AE337&amp;AF337,$V$4:$V$1090&amp;$W$4:$W$1090&amp;$X$4:$X$1090,0),1),"")</f>
        <v/>
      </c>
      <c r="AJ337" s="186" t="str">
        <f t="shared" si="288"/>
        <v/>
      </c>
      <c r="AK337" s="187" t="str">
        <f t="array" ref="AK337">IFERROR(INDEX($AC$4:$AC$1137,SMALL($AB$4:$AB$1137,AJ337),1),"")</f>
        <v/>
      </c>
      <c r="AL337" s="187" t="str">
        <f t="array" ref="AL337">IFERROR(INDEX($AF$4:$AF$1137,SMALL($AB$4:$AB$1137,AJ337),1),"")</f>
        <v/>
      </c>
      <c r="AM337" s="187" t="str">
        <f t="array" ref="AM337">IFERROR(INDEX($AW$4:$AW$83,MATCH(AL337&amp;INDEX($AG$4:$AG$1137,SMALL($AB$4:$AB$1137,AJ337),1),$AU$4:$AU$83&amp;$AV$4:$AV$83,0),1),"")</f>
        <v/>
      </c>
      <c r="AN337" s="187" t="str">
        <f t="array" ref="AN337">IFERROR(INDEX($AW$4:$AW$83,MATCH(AL337&amp;INDEX($AH$4:$AH$1137,SMALL($AB$4:$AB$1137,AJ337),1),$AU$4:$AU$83&amp;$AV$4:$AV$83,0),1),"")</f>
        <v/>
      </c>
      <c r="AO337" s="187" t="str">
        <f>IF(AND(ISNUMBER(Fixture!H340),ISNUMBER(Fixture!J340)),"YES","")</f>
        <v/>
      </c>
      <c r="AP337" s="187" t="str">
        <f>IF(AO337="YES",IF(Fixture!H340&gt;Fixture!J340,HWin,IF(Fixture!H340=Fixture!J340,IF(Fixture!H340&gt;0,HDrawScore,HDraw),HLose)),"")</f>
        <v/>
      </c>
      <c r="AQ337" s="188" t="str">
        <f>IF(AO337="YES",IF(Fixture!H340&lt;Fixture!J340,AWin,IF(Fixture!H340=Fixture!J340,IF(Fixture!H340&gt;0,ADrawScore,ADraw),ALose)),"")</f>
        <v/>
      </c>
      <c r="AR337" s="187" t="str">
        <f>IF(AO337="YES",IF(Fixture!H340&gt;Fixture!J340,"W",IF(Fixture!H340=Fixture!J340,IF(Fixture!H340&gt;0,"D","D"),"L")),"")</f>
        <v/>
      </c>
      <c r="AS337" s="187" t="str">
        <f>IF(AO337="YES",IF(Fixture!H340&lt;Fixture!J340,"W",IF(Fixture!H340=Fixture!J340,IF(Fixture!H340&gt;0,"D","D"),"L")),"")</f>
        <v/>
      </c>
    </row>
    <row r="338" spans="22:45" x14ac:dyDescent="0.25">
      <c r="V338" s="195" t="str">
        <f t="shared" si="282"/>
        <v/>
      </c>
      <c r="W338" s="185" t="str">
        <f t="shared" si="283"/>
        <v/>
      </c>
      <c r="X338" s="185" t="str">
        <f t="shared" si="279"/>
        <v/>
      </c>
      <c r="Y338" s="185" t="str">
        <f t="shared" si="280"/>
        <v/>
      </c>
      <c r="Z338" s="184" t="str">
        <f t="shared" si="281"/>
        <v/>
      </c>
      <c r="AB338" s="186" t="str">
        <f t="shared" si="286"/>
        <v/>
      </c>
      <c r="AC338" s="187" t="str">
        <f t="shared" si="287"/>
        <v/>
      </c>
      <c r="AD338" s="187" t="str">
        <f t="shared" si="278"/>
        <v/>
      </c>
      <c r="AE338" s="187" t="str">
        <f t="shared" si="284"/>
        <v/>
      </c>
      <c r="AF338" s="187" t="str">
        <f t="shared" si="285"/>
        <v/>
      </c>
      <c r="AG338" s="187" t="str">
        <f t="array" ref="AG338">IFERROR(INDEX($Y$4:$Y$1090, MATCH(AC338&amp;AE338&amp;AF338,$V$4:$V$1090&amp;$W$4:$W$1090&amp;$X$4:$X$1090,0),1),"")</f>
        <v/>
      </c>
      <c r="AH338" s="188" t="str">
        <f t="array" ref="AH338">IFERROR(INDEX($Z$4:$Z$1090, MATCH(AC338&amp;AE338&amp;AF338,$V$4:$V$1090&amp;$W$4:$W$1090&amp;$X$4:$X$1090,0),1),"")</f>
        <v/>
      </c>
      <c r="AJ338" s="186" t="str">
        <f t="shared" si="288"/>
        <v/>
      </c>
      <c r="AK338" s="187" t="str">
        <f t="array" ref="AK338">IFERROR(INDEX($AC$4:$AC$1137,SMALL($AB$4:$AB$1137,AJ338),1),"")</f>
        <v/>
      </c>
      <c r="AL338" s="187" t="str">
        <f t="array" ref="AL338">IFERROR(INDEX($AF$4:$AF$1137,SMALL($AB$4:$AB$1137,AJ338),1),"")</f>
        <v/>
      </c>
      <c r="AM338" s="187" t="str">
        <f t="array" ref="AM338">IFERROR(INDEX($AW$4:$AW$83,MATCH(AL338&amp;INDEX($AG$4:$AG$1137,SMALL($AB$4:$AB$1137,AJ338),1),$AU$4:$AU$83&amp;$AV$4:$AV$83,0),1),"")</f>
        <v/>
      </c>
      <c r="AN338" s="187" t="str">
        <f t="array" ref="AN338">IFERROR(INDEX($AW$4:$AW$83,MATCH(AL338&amp;INDEX($AH$4:$AH$1137,SMALL($AB$4:$AB$1137,AJ338),1),$AU$4:$AU$83&amp;$AV$4:$AV$83,0),1),"")</f>
        <v/>
      </c>
      <c r="AO338" s="187" t="str">
        <f>IF(AND(ISNUMBER(Fixture!H341),ISNUMBER(Fixture!J341)),"YES","")</f>
        <v/>
      </c>
      <c r="AP338" s="187" t="str">
        <f>IF(AO338="YES",IF(Fixture!H341&gt;Fixture!J341,HWin,IF(Fixture!H341=Fixture!J341,IF(Fixture!H341&gt;0,HDrawScore,HDraw),HLose)),"")</f>
        <v/>
      </c>
      <c r="AQ338" s="188" t="str">
        <f>IF(AO338="YES",IF(Fixture!H341&lt;Fixture!J341,AWin,IF(Fixture!H341=Fixture!J341,IF(Fixture!H341&gt;0,ADrawScore,ADraw),ALose)),"")</f>
        <v/>
      </c>
      <c r="AR338" s="187" t="str">
        <f>IF(AO338="YES",IF(Fixture!H341&gt;Fixture!J341,"W",IF(Fixture!H341=Fixture!J341,IF(Fixture!H341&gt;0,"D","D"),"L")),"")</f>
        <v/>
      </c>
      <c r="AS338" s="187" t="str">
        <f>IF(AO338="YES",IF(Fixture!H341&lt;Fixture!J341,"W",IF(Fixture!H341=Fixture!J341,IF(Fixture!H341&gt;0,"D","D"),"L")),"")</f>
        <v/>
      </c>
    </row>
    <row r="339" spans="22:45" x14ac:dyDescent="0.25">
      <c r="V339" s="195" t="str">
        <f t="shared" si="282"/>
        <v/>
      </c>
      <c r="W339" s="185" t="str">
        <f t="shared" si="283"/>
        <v/>
      </c>
      <c r="X339" s="185" t="str">
        <f t="shared" si="279"/>
        <v/>
      </c>
      <c r="Y339" s="185" t="str">
        <f t="shared" si="280"/>
        <v/>
      </c>
      <c r="Z339" s="184" t="str">
        <f t="shared" si="281"/>
        <v/>
      </c>
      <c r="AB339" s="186" t="str">
        <f t="shared" si="286"/>
        <v/>
      </c>
      <c r="AC339" s="187" t="str">
        <f t="shared" si="287"/>
        <v/>
      </c>
      <c r="AD339" s="187" t="str">
        <f t="shared" si="278"/>
        <v/>
      </c>
      <c r="AE339" s="187" t="str">
        <f t="shared" si="284"/>
        <v/>
      </c>
      <c r="AF339" s="187" t="str">
        <f t="shared" si="285"/>
        <v/>
      </c>
      <c r="AG339" s="187" t="str">
        <f t="array" ref="AG339">IFERROR(INDEX($Y$4:$Y$1090, MATCH(AC339&amp;AE339&amp;AF339,$V$4:$V$1090&amp;$W$4:$W$1090&amp;$X$4:$X$1090,0),1),"")</f>
        <v/>
      </c>
      <c r="AH339" s="188" t="str">
        <f t="array" ref="AH339">IFERROR(INDEX($Z$4:$Z$1090, MATCH(AC339&amp;AE339&amp;AF339,$V$4:$V$1090&amp;$W$4:$W$1090&amp;$X$4:$X$1090,0),1),"")</f>
        <v/>
      </c>
      <c r="AJ339" s="186" t="str">
        <f t="shared" si="288"/>
        <v/>
      </c>
      <c r="AK339" s="187" t="str">
        <f t="array" ref="AK339">IFERROR(INDEX($AC$4:$AC$1137,SMALL($AB$4:$AB$1137,AJ339),1),"")</f>
        <v/>
      </c>
      <c r="AL339" s="187" t="str">
        <f t="array" ref="AL339">IFERROR(INDEX($AF$4:$AF$1137,SMALL($AB$4:$AB$1137,AJ339),1),"")</f>
        <v/>
      </c>
      <c r="AM339" s="187" t="str">
        <f t="array" ref="AM339">IFERROR(INDEX($AW$4:$AW$83,MATCH(AL339&amp;INDEX($AG$4:$AG$1137,SMALL($AB$4:$AB$1137,AJ339),1),$AU$4:$AU$83&amp;$AV$4:$AV$83,0),1),"")</f>
        <v/>
      </c>
      <c r="AN339" s="187" t="str">
        <f t="array" ref="AN339">IFERROR(INDEX($AW$4:$AW$83,MATCH(AL339&amp;INDEX($AH$4:$AH$1137,SMALL($AB$4:$AB$1137,AJ339),1),$AU$4:$AU$83&amp;$AV$4:$AV$83,0),1),"")</f>
        <v/>
      </c>
      <c r="AO339" s="187" t="str">
        <f>IF(AND(ISNUMBER(Fixture!H342),ISNUMBER(Fixture!J342)),"YES","")</f>
        <v/>
      </c>
      <c r="AP339" s="187" t="str">
        <f>IF(AO339="YES",IF(Fixture!H342&gt;Fixture!J342,HWin,IF(Fixture!H342=Fixture!J342,IF(Fixture!H342&gt;0,HDrawScore,HDraw),HLose)),"")</f>
        <v/>
      </c>
      <c r="AQ339" s="188" t="str">
        <f>IF(AO339="YES",IF(Fixture!H342&lt;Fixture!J342,AWin,IF(Fixture!H342=Fixture!J342,IF(Fixture!H342&gt;0,ADrawScore,ADraw),ALose)),"")</f>
        <v/>
      </c>
      <c r="AR339" s="187" t="str">
        <f>IF(AO339="YES",IF(Fixture!H342&gt;Fixture!J342,"W",IF(Fixture!H342=Fixture!J342,IF(Fixture!H342&gt;0,"D","D"),"L")),"")</f>
        <v/>
      </c>
      <c r="AS339" s="187" t="str">
        <f>IF(AO339="YES",IF(Fixture!H342&lt;Fixture!J342,"W",IF(Fixture!H342=Fixture!J342,IF(Fixture!H342&gt;0,"D","D"),"L")),"")</f>
        <v/>
      </c>
    </row>
    <row r="340" spans="22:45" x14ac:dyDescent="0.25">
      <c r="V340" s="195" t="str">
        <f t="shared" si="282"/>
        <v/>
      </c>
      <c r="W340" s="185" t="str">
        <f t="shared" si="283"/>
        <v/>
      </c>
      <c r="X340" s="185" t="str">
        <f t="shared" ref="X340:X371" si="289">IF(AND(ISNUMBER(V340),Y340&lt;=$Q$6,Z340&lt;=$Q$6),$B$65,"")</f>
        <v/>
      </c>
      <c r="Y340" s="185" t="str">
        <f t="shared" ref="Y340:Y371" si="290">IF(ISNUMBER(V340),INDEX($C$68:$L$94,MATCH(V340,$B$68:$B$94,0),MATCH("G"&amp;W340&amp;"-T1",$C$67:$L$67,0)),"")</f>
        <v/>
      </c>
      <c r="Z340" s="184" t="str">
        <f t="shared" ref="Z340:Z371" si="291">IF(ISNUMBER(V340),INDEX($C$68:$L$94,MATCH(V340,$B$68:$B$94,0),MATCH("G"&amp;W340&amp;"-T2",$C$67:$L$67,0)),"")</f>
        <v/>
      </c>
      <c r="AB340" s="186" t="str">
        <f t="shared" si="286"/>
        <v/>
      </c>
      <c r="AC340" s="187" t="str">
        <f t="shared" si="287"/>
        <v/>
      </c>
      <c r="AD340" s="187" t="str">
        <f t="shared" si="278"/>
        <v/>
      </c>
      <c r="AE340" s="187" t="str">
        <f t="shared" si="284"/>
        <v/>
      </c>
      <c r="AF340" s="187" t="str">
        <f t="shared" si="285"/>
        <v/>
      </c>
      <c r="AG340" s="187" t="str">
        <f t="array" ref="AG340">IFERROR(INDEX($Y$4:$Y$1090, MATCH(AC340&amp;AE340&amp;AF340,$V$4:$V$1090&amp;$W$4:$W$1090&amp;$X$4:$X$1090,0),1),"")</f>
        <v/>
      </c>
      <c r="AH340" s="188" t="str">
        <f t="array" ref="AH340">IFERROR(INDEX($Z$4:$Z$1090, MATCH(AC340&amp;AE340&amp;AF340,$V$4:$V$1090&amp;$W$4:$W$1090&amp;$X$4:$X$1090,0),1),"")</f>
        <v/>
      </c>
      <c r="AJ340" s="186" t="str">
        <f t="shared" si="288"/>
        <v/>
      </c>
      <c r="AK340" s="187" t="str">
        <f t="array" ref="AK340">IFERROR(INDEX($AC$4:$AC$1137,SMALL($AB$4:$AB$1137,AJ340),1),"")</f>
        <v/>
      </c>
      <c r="AL340" s="187" t="str">
        <f t="array" ref="AL340">IFERROR(INDEX($AF$4:$AF$1137,SMALL($AB$4:$AB$1137,AJ340),1),"")</f>
        <v/>
      </c>
      <c r="AM340" s="187" t="str">
        <f t="array" ref="AM340">IFERROR(INDEX($AW$4:$AW$83,MATCH(AL340&amp;INDEX($AG$4:$AG$1137,SMALL($AB$4:$AB$1137,AJ340),1),$AU$4:$AU$83&amp;$AV$4:$AV$83,0),1),"")</f>
        <v/>
      </c>
      <c r="AN340" s="187" t="str">
        <f t="array" ref="AN340">IFERROR(INDEX($AW$4:$AW$83,MATCH(AL340&amp;INDEX($AH$4:$AH$1137,SMALL($AB$4:$AB$1137,AJ340),1),$AU$4:$AU$83&amp;$AV$4:$AV$83,0),1),"")</f>
        <v/>
      </c>
      <c r="AO340" s="187" t="str">
        <f>IF(AND(ISNUMBER(Fixture!H343),ISNUMBER(Fixture!J343)),"YES","")</f>
        <v/>
      </c>
      <c r="AP340" s="187" t="str">
        <f>IF(AO340="YES",IF(Fixture!H343&gt;Fixture!J343,HWin,IF(Fixture!H343=Fixture!J343,IF(Fixture!H343&gt;0,HDrawScore,HDraw),HLose)),"")</f>
        <v/>
      </c>
      <c r="AQ340" s="188" t="str">
        <f>IF(AO340="YES",IF(Fixture!H343&lt;Fixture!J343,AWin,IF(Fixture!H343=Fixture!J343,IF(Fixture!H343&gt;0,ADrawScore,ADraw),ALose)),"")</f>
        <v/>
      </c>
      <c r="AR340" s="187" t="str">
        <f>IF(AO340="YES",IF(Fixture!H343&gt;Fixture!J343,"W",IF(Fixture!H343=Fixture!J343,IF(Fixture!H343&gt;0,"D","D"),"L")),"")</f>
        <v/>
      </c>
      <c r="AS340" s="187" t="str">
        <f>IF(AO340="YES",IF(Fixture!H343&lt;Fixture!J343,"W",IF(Fixture!H343=Fixture!J343,IF(Fixture!H343&gt;0,"D","D"),"L")),"")</f>
        <v/>
      </c>
    </row>
    <row r="341" spans="22:45" x14ac:dyDescent="0.25">
      <c r="V341" s="195" t="str">
        <f t="shared" ref="V341:V372" si="292">IFERROR(IF(W340+1&lt;=O$6,V340,IF(V340+1&lt;=P$6,V340+1,"")),"")</f>
        <v/>
      </c>
      <c r="W341" s="185" t="str">
        <f t="shared" ref="W341:W372" si="293">IF(ISNUMBER(V341),IF(W340+1&lt;=O$6,W340+1,1),"")</f>
        <v/>
      </c>
      <c r="X341" s="185" t="str">
        <f t="shared" si="289"/>
        <v/>
      </c>
      <c r="Y341" s="185" t="str">
        <f t="shared" si="290"/>
        <v/>
      </c>
      <c r="Z341" s="184" t="str">
        <f t="shared" si="291"/>
        <v/>
      </c>
      <c r="AB341" s="186" t="str">
        <f t="shared" si="286"/>
        <v/>
      </c>
      <c r="AC341" s="187" t="str">
        <f t="shared" si="287"/>
        <v/>
      </c>
      <c r="AD341" s="187" t="str">
        <f t="shared" si="278"/>
        <v/>
      </c>
      <c r="AE341" s="187" t="str">
        <f t="shared" si="284"/>
        <v/>
      </c>
      <c r="AF341" s="187" t="str">
        <f t="shared" si="285"/>
        <v/>
      </c>
      <c r="AG341" s="187" t="str">
        <f t="array" ref="AG341">IFERROR(INDEX($Y$4:$Y$1090, MATCH(AC341&amp;AE341&amp;AF341,$V$4:$V$1090&amp;$W$4:$W$1090&amp;$X$4:$X$1090,0),1),"")</f>
        <v/>
      </c>
      <c r="AH341" s="188" t="str">
        <f t="array" ref="AH341">IFERROR(INDEX($Z$4:$Z$1090, MATCH(AC341&amp;AE341&amp;AF341,$V$4:$V$1090&amp;$W$4:$W$1090&amp;$X$4:$X$1090,0),1),"")</f>
        <v/>
      </c>
      <c r="AJ341" s="186" t="str">
        <f t="shared" si="288"/>
        <v/>
      </c>
      <c r="AK341" s="187" t="str">
        <f t="array" ref="AK341">IFERROR(INDEX($AC$4:$AC$1137,SMALL($AB$4:$AB$1137,AJ341),1),"")</f>
        <v/>
      </c>
      <c r="AL341" s="187" t="str">
        <f t="array" ref="AL341">IFERROR(INDEX($AF$4:$AF$1137,SMALL($AB$4:$AB$1137,AJ341),1),"")</f>
        <v/>
      </c>
      <c r="AM341" s="187" t="str">
        <f t="array" ref="AM341">IFERROR(INDEX($AW$4:$AW$83,MATCH(AL341&amp;INDEX($AG$4:$AG$1137,SMALL($AB$4:$AB$1137,AJ341),1),$AU$4:$AU$83&amp;$AV$4:$AV$83,0),1),"")</f>
        <v/>
      </c>
      <c r="AN341" s="187" t="str">
        <f t="array" ref="AN341">IFERROR(INDEX($AW$4:$AW$83,MATCH(AL341&amp;INDEX($AH$4:$AH$1137,SMALL($AB$4:$AB$1137,AJ341),1),$AU$4:$AU$83&amp;$AV$4:$AV$83,0),1),"")</f>
        <v/>
      </c>
      <c r="AO341" s="187" t="str">
        <f>IF(AND(ISNUMBER(Fixture!H344),ISNUMBER(Fixture!J344)),"YES","")</f>
        <v/>
      </c>
      <c r="AP341" s="187" t="str">
        <f>IF(AO341="YES",IF(Fixture!H344&gt;Fixture!J344,HWin,IF(Fixture!H344=Fixture!J344,IF(Fixture!H344&gt;0,HDrawScore,HDraw),HLose)),"")</f>
        <v/>
      </c>
      <c r="AQ341" s="188" t="str">
        <f>IF(AO341="YES",IF(Fixture!H344&lt;Fixture!J344,AWin,IF(Fixture!H344=Fixture!J344,IF(Fixture!H344&gt;0,ADrawScore,ADraw),ALose)),"")</f>
        <v/>
      </c>
      <c r="AR341" s="187" t="str">
        <f>IF(AO341="YES",IF(Fixture!H344&gt;Fixture!J344,"W",IF(Fixture!H344=Fixture!J344,IF(Fixture!H344&gt;0,"D","D"),"L")),"")</f>
        <v/>
      </c>
      <c r="AS341" s="187" t="str">
        <f>IF(AO341="YES",IF(Fixture!H344&lt;Fixture!J344,"W",IF(Fixture!H344=Fixture!J344,IF(Fixture!H344&gt;0,"D","D"),"L")),"")</f>
        <v/>
      </c>
    </row>
    <row r="342" spans="22:45" x14ac:dyDescent="0.25">
      <c r="V342" s="195" t="str">
        <f t="shared" si="292"/>
        <v/>
      </c>
      <c r="W342" s="185" t="str">
        <f t="shared" si="293"/>
        <v/>
      </c>
      <c r="X342" s="185" t="str">
        <f t="shared" si="289"/>
        <v/>
      </c>
      <c r="Y342" s="185" t="str">
        <f t="shared" si="290"/>
        <v/>
      </c>
      <c r="Z342" s="184" t="str">
        <f t="shared" si="291"/>
        <v/>
      </c>
      <c r="AB342" s="186" t="str">
        <f t="shared" si="286"/>
        <v/>
      </c>
      <c r="AC342" s="187" t="str">
        <f t="shared" si="287"/>
        <v/>
      </c>
      <c r="AD342" s="187" t="str">
        <f t="shared" si="278"/>
        <v/>
      </c>
      <c r="AE342" s="187" t="str">
        <f t="shared" si="284"/>
        <v/>
      </c>
      <c r="AF342" s="187" t="str">
        <f t="shared" si="285"/>
        <v/>
      </c>
      <c r="AG342" s="187" t="str">
        <f t="array" ref="AG342">IFERROR(INDEX($Y$4:$Y$1090, MATCH(AC342&amp;AE342&amp;AF342,$V$4:$V$1090&amp;$W$4:$W$1090&amp;$X$4:$X$1090,0),1),"")</f>
        <v/>
      </c>
      <c r="AH342" s="188" t="str">
        <f t="array" ref="AH342">IFERROR(INDEX($Z$4:$Z$1090, MATCH(AC342&amp;AE342&amp;AF342,$V$4:$V$1090&amp;$W$4:$W$1090&amp;$X$4:$X$1090,0),1),"")</f>
        <v/>
      </c>
      <c r="AJ342" s="186" t="str">
        <f t="shared" si="288"/>
        <v/>
      </c>
      <c r="AK342" s="187" t="str">
        <f t="array" ref="AK342">IFERROR(INDEX($AC$4:$AC$1137,SMALL($AB$4:$AB$1137,AJ342),1),"")</f>
        <v/>
      </c>
      <c r="AL342" s="187" t="str">
        <f t="array" ref="AL342">IFERROR(INDEX($AF$4:$AF$1137,SMALL($AB$4:$AB$1137,AJ342),1),"")</f>
        <v/>
      </c>
      <c r="AM342" s="187" t="str">
        <f t="array" ref="AM342">IFERROR(INDEX($AW$4:$AW$83,MATCH(AL342&amp;INDEX($AG$4:$AG$1137,SMALL($AB$4:$AB$1137,AJ342),1),$AU$4:$AU$83&amp;$AV$4:$AV$83,0),1),"")</f>
        <v/>
      </c>
      <c r="AN342" s="187" t="str">
        <f t="array" ref="AN342">IFERROR(INDEX($AW$4:$AW$83,MATCH(AL342&amp;INDEX($AH$4:$AH$1137,SMALL($AB$4:$AB$1137,AJ342),1),$AU$4:$AU$83&amp;$AV$4:$AV$83,0),1),"")</f>
        <v/>
      </c>
      <c r="AO342" s="187" t="str">
        <f>IF(AND(ISNUMBER(Fixture!H345),ISNUMBER(Fixture!J345)),"YES","")</f>
        <v/>
      </c>
      <c r="AP342" s="187" t="str">
        <f>IF(AO342="YES",IF(Fixture!H345&gt;Fixture!J345,HWin,IF(Fixture!H345=Fixture!J345,IF(Fixture!H345&gt;0,HDrawScore,HDraw),HLose)),"")</f>
        <v/>
      </c>
      <c r="AQ342" s="188" t="str">
        <f>IF(AO342="YES",IF(Fixture!H345&lt;Fixture!J345,AWin,IF(Fixture!H345=Fixture!J345,IF(Fixture!H345&gt;0,ADrawScore,ADraw),ALose)),"")</f>
        <v/>
      </c>
      <c r="AR342" s="187" t="str">
        <f>IF(AO342="YES",IF(Fixture!H345&gt;Fixture!J345,"W",IF(Fixture!H345=Fixture!J345,IF(Fixture!H345&gt;0,"D","D"),"L")),"")</f>
        <v/>
      </c>
      <c r="AS342" s="187" t="str">
        <f>IF(AO342="YES",IF(Fixture!H345&lt;Fixture!J345,"W",IF(Fixture!H345=Fixture!J345,IF(Fixture!H345&gt;0,"D","D"),"L")),"")</f>
        <v/>
      </c>
    </row>
    <row r="343" spans="22:45" x14ac:dyDescent="0.25">
      <c r="V343" s="195" t="str">
        <f t="shared" si="292"/>
        <v/>
      </c>
      <c r="W343" s="185" t="str">
        <f t="shared" si="293"/>
        <v/>
      </c>
      <c r="X343" s="185" t="str">
        <f t="shared" si="289"/>
        <v/>
      </c>
      <c r="Y343" s="185" t="str">
        <f t="shared" si="290"/>
        <v/>
      </c>
      <c r="Z343" s="184" t="str">
        <f t="shared" si="291"/>
        <v/>
      </c>
      <c r="AB343" s="186" t="str">
        <f t="shared" si="286"/>
        <v/>
      </c>
      <c r="AC343" s="187" t="str">
        <f t="shared" si="287"/>
        <v/>
      </c>
      <c r="AD343" s="187" t="str">
        <f t="shared" si="278"/>
        <v/>
      </c>
      <c r="AE343" s="187" t="str">
        <f t="shared" si="284"/>
        <v/>
      </c>
      <c r="AF343" s="187" t="str">
        <f t="shared" si="285"/>
        <v/>
      </c>
      <c r="AG343" s="187" t="str">
        <f t="array" ref="AG343">IFERROR(INDEX($Y$4:$Y$1090, MATCH(AC343&amp;AE343&amp;AF343,$V$4:$V$1090&amp;$W$4:$W$1090&amp;$X$4:$X$1090,0),1),"")</f>
        <v/>
      </c>
      <c r="AH343" s="188" t="str">
        <f t="array" ref="AH343">IFERROR(INDEX($Z$4:$Z$1090, MATCH(AC343&amp;AE343&amp;AF343,$V$4:$V$1090&amp;$W$4:$W$1090&amp;$X$4:$X$1090,0),1),"")</f>
        <v/>
      </c>
      <c r="AJ343" s="186" t="str">
        <f t="shared" si="288"/>
        <v/>
      </c>
      <c r="AK343" s="187" t="str">
        <f t="array" ref="AK343">IFERROR(INDEX($AC$4:$AC$1137,SMALL($AB$4:$AB$1137,AJ343),1),"")</f>
        <v/>
      </c>
      <c r="AL343" s="187" t="str">
        <f t="array" ref="AL343">IFERROR(INDEX($AF$4:$AF$1137,SMALL($AB$4:$AB$1137,AJ343),1),"")</f>
        <v/>
      </c>
      <c r="AM343" s="187" t="str">
        <f t="array" ref="AM343">IFERROR(INDEX($AW$4:$AW$83,MATCH(AL343&amp;INDEX($AG$4:$AG$1137,SMALL($AB$4:$AB$1137,AJ343),1),$AU$4:$AU$83&amp;$AV$4:$AV$83,0),1),"")</f>
        <v/>
      </c>
      <c r="AN343" s="187" t="str">
        <f t="array" ref="AN343">IFERROR(INDEX($AW$4:$AW$83,MATCH(AL343&amp;INDEX($AH$4:$AH$1137,SMALL($AB$4:$AB$1137,AJ343),1),$AU$4:$AU$83&amp;$AV$4:$AV$83,0),1),"")</f>
        <v/>
      </c>
      <c r="AO343" s="187" t="str">
        <f>IF(AND(ISNUMBER(Fixture!H346),ISNUMBER(Fixture!J346)),"YES","")</f>
        <v/>
      </c>
      <c r="AP343" s="187" t="str">
        <f>IF(AO343="YES",IF(Fixture!H346&gt;Fixture!J346,HWin,IF(Fixture!H346=Fixture!J346,IF(Fixture!H346&gt;0,HDrawScore,HDraw),HLose)),"")</f>
        <v/>
      </c>
      <c r="AQ343" s="188" t="str">
        <f>IF(AO343="YES",IF(Fixture!H346&lt;Fixture!J346,AWin,IF(Fixture!H346=Fixture!J346,IF(Fixture!H346&gt;0,ADrawScore,ADraw),ALose)),"")</f>
        <v/>
      </c>
      <c r="AR343" s="187" t="str">
        <f>IF(AO343="YES",IF(Fixture!H346&gt;Fixture!J346,"W",IF(Fixture!H346=Fixture!J346,IF(Fixture!H346&gt;0,"D","D"),"L")),"")</f>
        <v/>
      </c>
      <c r="AS343" s="187" t="str">
        <f>IF(AO343="YES",IF(Fixture!H346&lt;Fixture!J346,"W",IF(Fixture!H346=Fixture!J346,IF(Fixture!H346&gt;0,"D","D"),"L")),"")</f>
        <v/>
      </c>
    </row>
    <row r="344" spans="22:45" x14ac:dyDescent="0.25">
      <c r="V344" s="195" t="str">
        <f t="shared" si="292"/>
        <v/>
      </c>
      <c r="W344" s="185" t="str">
        <f t="shared" si="293"/>
        <v/>
      </c>
      <c r="X344" s="185" t="str">
        <f t="shared" si="289"/>
        <v/>
      </c>
      <c r="Y344" s="185" t="str">
        <f t="shared" si="290"/>
        <v/>
      </c>
      <c r="Z344" s="184" t="str">
        <f t="shared" si="291"/>
        <v/>
      </c>
      <c r="AB344" s="186" t="str">
        <f t="shared" si="286"/>
        <v/>
      </c>
      <c r="AC344" s="187" t="str">
        <f t="shared" si="287"/>
        <v/>
      </c>
      <c r="AD344" s="187" t="str">
        <f t="shared" si="278"/>
        <v/>
      </c>
      <c r="AE344" s="187" t="str">
        <f t="shared" si="284"/>
        <v/>
      </c>
      <c r="AF344" s="187" t="str">
        <f t="shared" si="285"/>
        <v/>
      </c>
      <c r="AG344" s="187" t="str">
        <f t="array" ref="AG344">IFERROR(INDEX($Y$4:$Y$1090, MATCH(AC344&amp;AE344&amp;AF344,$V$4:$V$1090&amp;$W$4:$W$1090&amp;$X$4:$X$1090,0),1),"")</f>
        <v/>
      </c>
      <c r="AH344" s="188" t="str">
        <f t="array" ref="AH344">IFERROR(INDEX($Z$4:$Z$1090, MATCH(AC344&amp;AE344&amp;AF344,$V$4:$V$1090&amp;$W$4:$W$1090&amp;$X$4:$X$1090,0),1),"")</f>
        <v/>
      </c>
      <c r="AJ344" s="186" t="str">
        <f t="shared" si="288"/>
        <v/>
      </c>
      <c r="AK344" s="187" t="str">
        <f t="array" ref="AK344">IFERROR(INDEX($AC$4:$AC$1137,SMALL($AB$4:$AB$1137,AJ344),1),"")</f>
        <v/>
      </c>
      <c r="AL344" s="187" t="str">
        <f t="array" ref="AL344">IFERROR(INDEX($AF$4:$AF$1137,SMALL($AB$4:$AB$1137,AJ344),1),"")</f>
        <v/>
      </c>
      <c r="AM344" s="187" t="str">
        <f t="array" ref="AM344">IFERROR(INDEX($AW$4:$AW$83,MATCH(AL344&amp;INDEX($AG$4:$AG$1137,SMALL($AB$4:$AB$1137,AJ344),1),$AU$4:$AU$83&amp;$AV$4:$AV$83,0),1),"")</f>
        <v/>
      </c>
      <c r="AN344" s="187" t="str">
        <f t="array" ref="AN344">IFERROR(INDEX($AW$4:$AW$83,MATCH(AL344&amp;INDEX($AH$4:$AH$1137,SMALL($AB$4:$AB$1137,AJ344),1),$AU$4:$AU$83&amp;$AV$4:$AV$83,0),1),"")</f>
        <v/>
      </c>
      <c r="AO344" s="187" t="str">
        <f>IF(AND(ISNUMBER(Fixture!H347),ISNUMBER(Fixture!J347)),"YES","")</f>
        <v/>
      </c>
      <c r="AP344" s="187" t="str">
        <f>IF(AO344="YES",IF(Fixture!H347&gt;Fixture!J347,HWin,IF(Fixture!H347=Fixture!J347,IF(Fixture!H347&gt;0,HDrawScore,HDraw),HLose)),"")</f>
        <v/>
      </c>
      <c r="AQ344" s="188" t="str">
        <f>IF(AO344="YES",IF(Fixture!H347&lt;Fixture!J347,AWin,IF(Fixture!H347=Fixture!J347,IF(Fixture!H347&gt;0,ADrawScore,ADraw),ALose)),"")</f>
        <v/>
      </c>
      <c r="AR344" s="187" t="str">
        <f>IF(AO344="YES",IF(Fixture!H347&gt;Fixture!J347,"W",IF(Fixture!H347=Fixture!J347,IF(Fixture!H347&gt;0,"D","D"),"L")),"")</f>
        <v/>
      </c>
      <c r="AS344" s="187" t="str">
        <f>IF(AO344="YES",IF(Fixture!H347&lt;Fixture!J347,"W",IF(Fixture!H347=Fixture!J347,IF(Fixture!H347&gt;0,"D","D"),"L")),"")</f>
        <v/>
      </c>
    </row>
    <row r="345" spans="22:45" x14ac:dyDescent="0.25">
      <c r="V345" s="195" t="str">
        <f t="shared" si="292"/>
        <v/>
      </c>
      <c r="W345" s="185" t="str">
        <f t="shared" si="293"/>
        <v/>
      </c>
      <c r="X345" s="185" t="str">
        <f t="shared" si="289"/>
        <v/>
      </c>
      <c r="Y345" s="185" t="str">
        <f t="shared" si="290"/>
        <v/>
      </c>
      <c r="Z345" s="184" t="str">
        <f t="shared" si="291"/>
        <v/>
      </c>
      <c r="AB345" s="186" t="str">
        <f t="shared" si="286"/>
        <v/>
      </c>
      <c r="AC345" s="187" t="str">
        <f t="shared" si="287"/>
        <v/>
      </c>
      <c r="AD345" s="187" t="str">
        <f t="shared" si="278"/>
        <v/>
      </c>
      <c r="AE345" s="187" t="str">
        <f t="shared" si="284"/>
        <v/>
      </c>
      <c r="AF345" s="187" t="str">
        <f t="shared" si="285"/>
        <v/>
      </c>
      <c r="AG345" s="187" t="str">
        <f t="array" ref="AG345">IFERROR(INDEX($Y$4:$Y$1090, MATCH(AC345&amp;AE345&amp;AF345,$V$4:$V$1090&amp;$W$4:$W$1090&amp;$X$4:$X$1090,0),1),"")</f>
        <v/>
      </c>
      <c r="AH345" s="188" t="str">
        <f t="array" ref="AH345">IFERROR(INDEX($Z$4:$Z$1090, MATCH(AC345&amp;AE345&amp;AF345,$V$4:$V$1090&amp;$W$4:$W$1090&amp;$X$4:$X$1090,0),1),"")</f>
        <v/>
      </c>
      <c r="AJ345" s="186" t="str">
        <f t="shared" si="288"/>
        <v/>
      </c>
      <c r="AK345" s="187" t="str">
        <f t="array" ref="AK345">IFERROR(INDEX($AC$4:$AC$1137,SMALL($AB$4:$AB$1137,AJ345),1),"")</f>
        <v/>
      </c>
      <c r="AL345" s="187" t="str">
        <f t="array" ref="AL345">IFERROR(INDEX($AF$4:$AF$1137,SMALL($AB$4:$AB$1137,AJ345),1),"")</f>
        <v/>
      </c>
      <c r="AM345" s="187" t="str">
        <f t="array" ref="AM345">IFERROR(INDEX($AW$4:$AW$83,MATCH(AL345&amp;INDEX($AG$4:$AG$1137,SMALL($AB$4:$AB$1137,AJ345),1),$AU$4:$AU$83&amp;$AV$4:$AV$83,0),1),"")</f>
        <v/>
      </c>
      <c r="AN345" s="187" t="str">
        <f t="array" ref="AN345">IFERROR(INDEX($AW$4:$AW$83,MATCH(AL345&amp;INDEX($AH$4:$AH$1137,SMALL($AB$4:$AB$1137,AJ345),1),$AU$4:$AU$83&amp;$AV$4:$AV$83,0),1),"")</f>
        <v/>
      </c>
      <c r="AO345" s="187" t="str">
        <f>IF(AND(ISNUMBER(Fixture!H348),ISNUMBER(Fixture!J348)),"YES","")</f>
        <v/>
      </c>
      <c r="AP345" s="187" t="str">
        <f>IF(AO345="YES",IF(Fixture!H348&gt;Fixture!J348,HWin,IF(Fixture!H348=Fixture!J348,IF(Fixture!H348&gt;0,HDrawScore,HDraw),HLose)),"")</f>
        <v/>
      </c>
      <c r="AQ345" s="188" t="str">
        <f>IF(AO345="YES",IF(Fixture!H348&lt;Fixture!J348,AWin,IF(Fixture!H348=Fixture!J348,IF(Fixture!H348&gt;0,ADrawScore,ADraw),ALose)),"")</f>
        <v/>
      </c>
      <c r="AR345" s="187" t="str">
        <f>IF(AO345="YES",IF(Fixture!H348&gt;Fixture!J348,"W",IF(Fixture!H348=Fixture!J348,IF(Fixture!H348&gt;0,"D","D"),"L")),"")</f>
        <v/>
      </c>
      <c r="AS345" s="187" t="str">
        <f>IF(AO345="YES",IF(Fixture!H348&lt;Fixture!J348,"W",IF(Fixture!H348=Fixture!J348,IF(Fixture!H348&gt;0,"D","D"),"L")),"")</f>
        <v/>
      </c>
    </row>
    <row r="346" spans="22:45" x14ac:dyDescent="0.25">
      <c r="V346" s="195" t="str">
        <f t="shared" si="292"/>
        <v/>
      </c>
      <c r="W346" s="185" t="str">
        <f t="shared" si="293"/>
        <v/>
      </c>
      <c r="X346" s="185" t="str">
        <f t="shared" si="289"/>
        <v/>
      </c>
      <c r="Y346" s="185" t="str">
        <f t="shared" si="290"/>
        <v/>
      </c>
      <c r="Z346" s="184" t="str">
        <f t="shared" si="291"/>
        <v/>
      </c>
      <c r="AB346" s="186" t="str">
        <f t="shared" si="286"/>
        <v/>
      </c>
      <c r="AC346" s="187" t="str">
        <f t="shared" si="287"/>
        <v/>
      </c>
      <c r="AD346" s="187" t="str">
        <f t="shared" si="278"/>
        <v/>
      </c>
      <c r="AE346" s="187" t="str">
        <f t="shared" si="284"/>
        <v/>
      </c>
      <c r="AF346" s="187" t="str">
        <f t="shared" si="285"/>
        <v/>
      </c>
      <c r="AG346" s="187" t="str">
        <f t="array" ref="AG346">IFERROR(INDEX($Y$4:$Y$1090, MATCH(AC346&amp;AE346&amp;AF346,$V$4:$V$1090&amp;$W$4:$W$1090&amp;$X$4:$X$1090,0),1),"")</f>
        <v/>
      </c>
      <c r="AH346" s="188" t="str">
        <f t="array" ref="AH346">IFERROR(INDEX($Z$4:$Z$1090, MATCH(AC346&amp;AE346&amp;AF346,$V$4:$V$1090&amp;$W$4:$W$1090&amp;$X$4:$X$1090,0),1),"")</f>
        <v/>
      </c>
      <c r="AJ346" s="186" t="str">
        <f t="shared" si="288"/>
        <v/>
      </c>
      <c r="AK346" s="187" t="str">
        <f t="array" ref="AK346">IFERROR(INDEX($AC$4:$AC$1137,SMALL($AB$4:$AB$1137,AJ346),1),"")</f>
        <v/>
      </c>
      <c r="AL346" s="187" t="str">
        <f t="array" ref="AL346">IFERROR(INDEX($AF$4:$AF$1137,SMALL($AB$4:$AB$1137,AJ346),1),"")</f>
        <v/>
      </c>
      <c r="AM346" s="187" t="str">
        <f t="array" ref="AM346">IFERROR(INDEX($AW$4:$AW$83,MATCH(AL346&amp;INDEX($AG$4:$AG$1137,SMALL($AB$4:$AB$1137,AJ346),1),$AU$4:$AU$83&amp;$AV$4:$AV$83,0),1),"")</f>
        <v/>
      </c>
      <c r="AN346" s="187" t="str">
        <f t="array" ref="AN346">IFERROR(INDEX($AW$4:$AW$83,MATCH(AL346&amp;INDEX($AH$4:$AH$1137,SMALL($AB$4:$AB$1137,AJ346),1),$AU$4:$AU$83&amp;$AV$4:$AV$83,0),1),"")</f>
        <v/>
      </c>
      <c r="AO346" s="187" t="str">
        <f>IF(AND(ISNUMBER(Fixture!H349),ISNUMBER(Fixture!J349)),"YES","")</f>
        <v/>
      </c>
      <c r="AP346" s="187" t="str">
        <f>IF(AO346="YES",IF(Fixture!H349&gt;Fixture!J349,HWin,IF(Fixture!H349=Fixture!J349,IF(Fixture!H349&gt;0,HDrawScore,HDraw),HLose)),"")</f>
        <v/>
      </c>
      <c r="AQ346" s="188" t="str">
        <f>IF(AO346="YES",IF(Fixture!H349&lt;Fixture!J349,AWin,IF(Fixture!H349=Fixture!J349,IF(Fixture!H349&gt;0,ADrawScore,ADraw),ALose)),"")</f>
        <v/>
      </c>
      <c r="AR346" s="187" t="str">
        <f>IF(AO346="YES",IF(Fixture!H349&gt;Fixture!J349,"W",IF(Fixture!H349=Fixture!J349,IF(Fixture!H349&gt;0,"D","D"),"L")),"")</f>
        <v/>
      </c>
      <c r="AS346" s="187" t="str">
        <f>IF(AO346="YES",IF(Fixture!H349&lt;Fixture!J349,"W",IF(Fixture!H349=Fixture!J349,IF(Fixture!H349&gt;0,"D","D"),"L")),"")</f>
        <v/>
      </c>
    </row>
    <row r="347" spans="22:45" x14ac:dyDescent="0.25">
      <c r="V347" s="195" t="str">
        <f t="shared" si="292"/>
        <v/>
      </c>
      <c r="W347" s="185" t="str">
        <f t="shared" si="293"/>
        <v/>
      </c>
      <c r="X347" s="185" t="str">
        <f t="shared" si="289"/>
        <v/>
      </c>
      <c r="Y347" s="185" t="str">
        <f t="shared" si="290"/>
        <v/>
      </c>
      <c r="Z347" s="184" t="str">
        <f t="shared" si="291"/>
        <v/>
      </c>
      <c r="AB347" s="186" t="str">
        <f t="shared" si="286"/>
        <v/>
      </c>
      <c r="AC347" s="187" t="str">
        <f t="shared" si="287"/>
        <v/>
      </c>
      <c r="AD347" s="187" t="str">
        <f t="shared" si="278"/>
        <v/>
      </c>
      <c r="AE347" s="187" t="str">
        <f t="shared" si="284"/>
        <v/>
      </c>
      <c r="AF347" s="187" t="str">
        <f t="shared" si="285"/>
        <v/>
      </c>
      <c r="AG347" s="187" t="str">
        <f t="array" ref="AG347">IFERROR(INDEX($Y$4:$Y$1090, MATCH(AC347&amp;AE347&amp;AF347,$V$4:$V$1090&amp;$W$4:$W$1090&amp;$X$4:$X$1090,0),1),"")</f>
        <v/>
      </c>
      <c r="AH347" s="188" t="str">
        <f t="array" ref="AH347">IFERROR(INDEX($Z$4:$Z$1090, MATCH(AC347&amp;AE347&amp;AF347,$V$4:$V$1090&amp;$W$4:$W$1090&amp;$X$4:$X$1090,0),1),"")</f>
        <v/>
      </c>
      <c r="AJ347" s="186" t="str">
        <f t="shared" si="288"/>
        <v/>
      </c>
      <c r="AK347" s="187" t="str">
        <f t="array" ref="AK347">IFERROR(INDEX($AC$4:$AC$1137,SMALL($AB$4:$AB$1137,AJ347),1),"")</f>
        <v/>
      </c>
      <c r="AL347" s="187" t="str">
        <f t="array" ref="AL347">IFERROR(INDEX($AF$4:$AF$1137,SMALL($AB$4:$AB$1137,AJ347),1),"")</f>
        <v/>
      </c>
      <c r="AM347" s="187" t="str">
        <f t="array" ref="AM347">IFERROR(INDEX($AW$4:$AW$83,MATCH(AL347&amp;INDEX($AG$4:$AG$1137,SMALL($AB$4:$AB$1137,AJ347),1),$AU$4:$AU$83&amp;$AV$4:$AV$83,0),1),"")</f>
        <v/>
      </c>
      <c r="AN347" s="187" t="str">
        <f t="array" ref="AN347">IFERROR(INDEX($AW$4:$AW$83,MATCH(AL347&amp;INDEX($AH$4:$AH$1137,SMALL($AB$4:$AB$1137,AJ347),1),$AU$4:$AU$83&amp;$AV$4:$AV$83,0),1),"")</f>
        <v/>
      </c>
      <c r="AO347" s="187" t="str">
        <f>IF(AND(ISNUMBER(Fixture!H350),ISNUMBER(Fixture!J350)),"YES","")</f>
        <v/>
      </c>
      <c r="AP347" s="187" t="str">
        <f>IF(AO347="YES",IF(Fixture!H350&gt;Fixture!J350,HWin,IF(Fixture!H350=Fixture!J350,IF(Fixture!H350&gt;0,HDrawScore,HDraw),HLose)),"")</f>
        <v/>
      </c>
      <c r="AQ347" s="188" t="str">
        <f>IF(AO347="YES",IF(Fixture!H350&lt;Fixture!J350,AWin,IF(Fixture!H350=Fixture!J350,IF(Fixture!H350&gt;0,ADrawScore,ADraw),ALose)),"")</f>
        <v/>
      </c>
      <c r="AR347" s="187" t="str">
        <f>IF(AO347="YES",IF(Fixture!H350&gt;Fixture!J350,"W",IF(Fixture!H350=Fixture!J350,IF(Fixture!H350&gt;0,"D","D"),"L")),"")</f>
        <v/>
      </c>
      <c r="AS347" s="187" t="str">
        <f>IF(AO347="YES",IF(Fixture!H350&lt;Fixture!J350,"W",IF(Fixture!H350=Fixture!J350,IF(Fixture!H350&gt;0,"D","D"),"L")),"")</f>
        <v/>
      </c>
    </row>
    <row r="348" spans="22:45" x14ac:dyDescent="0.25">
      <c r="V348" s="195" t="str">
        <f t="shared" si="292"/>
        <v/>
      </c>
      <c r="W348" s="185" t="str">
        <f t="shared" si="293"/>
        <v/>
      </c>
      <c r="X348" s="185" t="str">
        <f t="shared" si="289"/>
        <v/>
      </c>
      <c r="Y348" s="185" t="str">
        <f t="shared" si="290"/>
        <v/>
      </c>
      <c r="Z348" s="184" t="str">
        <f t="shared" si="291"/>
        <v/>
      </c>
      <c r="AB348" s="186" t="str">
        <f t="shared" si="286"/>
        <v/>
      </c>
      <c r="AC348" s="187" t="str">
        <f t="shared" si="287"/>
        <v/>
      </c>
      <c r="AD348" s="187" t="str">
        <f t="shared" ref="AD348:AD411" si="294">IF(ISNUMBER(AC348),IF(AD347+1&lt;=AD$2,AD347+1,1),"")</f>
        <v/>
      </c>
      <c r="AE348" s="187" t="str">
        <f t="shared" si="284"/>
        <v/>
      </c>
      <c r="AF348" s="187" t="str">
        <f t="shared" si="285"/>
        <v/>
      </c>
      <c r="AG348" s="187" t="str">
        <f t="array" ref="AG348">IFERROR(INDEX($Y$4:$Y$1090, MATCH(AC348&amp;AE348&amp;AF348,$V$4:$V$1090&amp;$W$4:$W$1090&amp;$X$4:$X$1090,0),1),"")</f>
        <v/>
      </c>
      <c r="AH348" s="188" t="str">
        <f t="array" ref="AH348">IFERROR(INDEX($Z$4:$Z$1090, MATCH(AC348&amp;AE348&amp;AF348,$V$4:$V$1090&amp;$W$4:$W$1090&amp;$X$4:$X$1090,0),1),"")</f>
        <v/>
      </c>
      <c r="AJ348" s="186" t="str">
        <f t="shared" si="288"/>
        <v/>
      </c>
      <c r="AK348" s="187" t="str">
        <f t="array" ref="AK348">IFERROR(INDEX($AC$4:$AC$1137,SMALL($AB$4:$AB$1137,AJ348),1),"")</f>
        <v/>
      </c>
      <c r="AL348" s="187" t="str">
        <f t="array" ref="AL348">IFERROR(INDEX($AF$4:$AF$1137,SMALL($AB$4:$AB$1137,AJ348),1),"")</f>
        <v/>
      </c>
      <c r="AM348" s="187" t="str">
        <f t="array" ref="AM348">IFERROR(INDEX($AW$4:$AW$83,MATCH(AL348&amp;INDEX($AG$4:$AG$1137,SMALL($AB$4:$AB$1137,AJ348),1),$AU$4:$AU$83&amp;$AV$4:$AV$83,0),1),"")</f>
        <v/>
      </c>
      <c r="AN348" s="187" t="str">
        <f t="array" ref="AN348">IFERROR(INDEX($AW$4:$AW$83,MATCH(AL348&amp;INDEX($AH$4:$AH$1137,SMALL($AB$4:$AB$1137,AJ348),1),$AU$4:$AU$83&amp;$AV$4:$AV$83,0),1),"")</f>
        <v/>
      </c>
      <c r="AO348" s="187" t="str">
        <f>IF(AND(ISNUMBER(Fixture!H351),ISNUMBER(Fixture!J351)),"YES","")</f>
        <v/>
      </c>
      <c r="AP348" s="187" t="str">
        <f>IF(AO348="YES",IF(Fixture!H351&gt;Fixture!J351,HWin,IF(Fixture!H351=Fixture!J351,IF(Fixture!H351&gt;0,HDrawScore,HDraw),HLose)),"")</f>
        <v/>
      </c>
      <c r="AQ348" s="188" t="str">
        <f>IF(AO348="YES",IF(Fixture!H351&lt;Fixture!J351,AWin,IF(Fixture!H351=Fixture!J351,IF(Fixture!H351&gt;0,ADrawScore,ADraw),ALose)),"")</f>
        <v/>
      </c>
      <c r="AR348" s="187" t="str">
        <f>IF(AO348="YES",IF(Fixture!H351&gt;Fixture!J351,"W",IF(Fixture!H351=Fixture!J351,IF(Fixture!H351&gt;0,"D","D"),"L")),"")</f>
        <v/>
      </c>
      <c r="AS348" s="187" t="str">
        <f>IF(AO348="YES",IF(Fixture!H351&lt;Fixture!J351,"W",IF(Fixture!H351=Fixture!J351,IF(Fixture!H351&gt;0,"D","D"),"L")),"")</f>
        <v/>
      </c>
    </row>
    <row r="349" spans="22:45" x14ac:dyDescent="0.25">
      <c r="V349" s="195" t="str">
        <f t="shared" si="292"/>
        <v/>
      </c>
      <c r="W349" s="185" t="str">
        <f t="shared" si="293"/>
        <v/>
      </c>
      <c r="X349" s="185" t="str">
        <f t="shared" si="289"/>
        <v/>
      </c>
      <c r="Y349" s="185" t="str">
        <f t="shared" si="290"/>
        <v/>
      </c>
      <c r="Z349" s="184" t="str">
        <f t="shared" si="291"/>
        <v/>
      </c>
      <c r="AB349" s="186" t="str">
        <f t="shared" si="286"/>
        <v/>
      </c>
      <c r="AC349" s="187" t="str">
        <f t="shared" si="287"/>
        <v/>
      </c>
      <c r="AD349" s="187" t="str">
        <f t="shared" si="294"/>
        <v/>
      </c>
      <c r="AE349" s="187" t="str">
        <f t="shared" si="284"/>
        <v/>
      </c>
      <c r="AF349" s="187" t="str">
        <f t="shared" si="285"/>
        <v/>
      </c>
      <c r="AG349" s="187" t="str">
        <f t="array" ref="AG349">IFERROR(INDEX($Y$4:$Y$1090, MATCH(AC349&amp;AE349&amp;AF349,$V$4:$V$1090&amp;$W$4:$W$1090&amp;$X$4:$X$1090,0),1),"")</f>
        <v/>
      </c>
      <c r="AH349" s="188" t="str">
        <f t="array" ref="AH349">IFERROR(INDEX($Z$4:$Z$1090, MATCH(AC349&amp;AE349&amp;AF349,$V$4:$V$1090&amp;$W$4:$W$1090&amp;$X$4:$X$1090,0),1),"")</f>
        <v/>
      </c>
      <c r="AJ349" s="186" t="str">
        <f t="shared" si="288"/>
        <v/>
      </c>
      <c r="AK349" s="187" t="str">
        <f t="array" ref="AK349">IFERROR(INDEX($AC$4:$AC$1137,SMALL($AB$4:$AB$1137,AJ349),1),"")</f>
        <v/>
      </c>
      <c r="AL349" s="187" t="str">
        <f t="array" ref="AL349">IFERROR(INDEX($AF$4:$AF$1137,SMALL($AB$4:$AB$1137,AJ349),1),"")</f>
        <v/>
      </c>
      <c r="AM349" s="187" t="str">
        <f t="array" ref="AM349">IFERROR(INDEX($AW$4:$AW$83,MATCH(AL349&amp;INDEX($AG$4:$AG$1137,SMALL($AB$4:$AB$1137,AJ349),1),$AU$4:$AU$83&amp;$AV$4:$AV$83,0),1),"")</f>
        <v/>
      </c>
      <c r="AN349" s="187" t="str">
        <f t="array" ref="AN349">IFERROR(INDEX($AW$4:$AW$83,MATCH(AL349&amp;INDEX($AH$4:$AH$1137,SMALL($AB$4:$AB$1137,AJ349),1),$AU$4:$AU$83&amp;$AV$4:$AV$83,0),1),"")</f>
        <v/>
      </c>
      <c r="AO349" s="187" t="str">
        <f>IF(AND(ISNUMBER(Fixture!H352),ISNUMBER(Fixture!J352)),"YES","")</f>
        <v/>
      </c>
      <c r="AP349" s="187" t="str">
        <f>IF(AO349="YES",IF(Fixture!H352&gt;Fixture!J352,HWin,IF(Fixture!H352=Fixture!J352,IF(Fixture!H352&gt;0,HDrawScore,HDraw),HLose)),"")</f>
        <v/>
      </c>
      <c r="AQ349" s="188" t="str">
        <f>IF(AO349="YES",IF(Fixture!H352&lt;Fixture!J352,AWin,IF(Fixture!H352=Fixture!J352,IF(Fixture!H352&gt;0,ADrawScore,ADraw),ALose)),"")</f>
        <v/>
      </c>
      <c r="AR349" s="187" t="str">
        <f>IF(AO349="YES",IF(Fixture!H352&gt;Fixture!J352,"W",IF(Fixture!H352=Fixture!J352,IF(Fixture!H352&gt;0,"D","D"),"L")),"")</f>
        <v/>
      </c>
      <c r="AS349" s="187" t="str">
        <f>IF(AO349="YES",IF(Fixture!H352&lt;Fixture!J352,"W",IF(Fixture!H352=Fixture!J352,IF(Fixture!H352&gt;0,"D","D"),"L")),"")</f>
        <v/>
      </c>
    </row>
    <row r="350" spans="22:45" x14ac:dyDescent="0.25">
      <c r="V350" s="195" t="str">
        <f t="shared" si="292"/>
        <v/>
      </c>
      <c r="W350" s="185" t="str">
        <f t="shared" si="293"/>
        <v/>
      </c>
      <c r="X350" s="185" t="str">
        <f t="shared" si="289"/>
        <v/>
      </c>
      <c r="Y350" s="185" t="str">
        <f t="shared" si="290"/>
        <v/>
      </c>
      <c r="Z350" s="184" t="str">
        <f t="shared" si="291"/>
        <v/>
      </c>
      <c r="AB350" s="186" t="str">
        <f t="shared" si="286"/>
        <v/>
      </c>
      <c r="AC350" s="187" t="str">
        <f t="shared" si="287"/>
        <v/>
      </c>
      <c r="AD350" s="187" t="str">
        <f t="shared" si="294"/>
        <v/>
      </c>
      <c r="AE350" s="187" t="str">
        <f t="shared" si="284"/>
        <v/>
      </c>
      <c r="AF350" s="187" t="str">
        <f t="shared" si="285"/>
        <v/>
      </c>
      <c r="AG350" s="187" t="str">
        <f t="array" ref="AG350">IFERROR(INDEX($Y$4:$Y$1090, MATCH(AC350&amp;AE350&amp;AF350,$V$4:$V$1090&amp;$W$4:$W$1090&amp;$X$4:$X$1090,0),1),"")</f>
        <v/>
      </c>
      <c r="AH350" s="188" t="str">
        <f t="array" ref="AH350">IFERROR(INDEX($Z$4:$Z$1090, MATCH(AC350&amp;AE350&amp;AF350,$V$4:$V$1090&amp;$W$4:$W$1090&amp;$X$4:$X$1090,0),1),"")</f>
        <v/>
      </c>
      <c r="AJ350" s="186" t="str">
        <f t="shared" si="288"/>
        <v/>
      </c>
      <c r="AK350" s="187" t="str">
        <f t="array" ref="AK350">IFERROR(INDEX($AC$4:$AC$1137,SMALL($AB$4:$AB$1137,AJ350),1),"")</f>
        <v/>
      </c>
      <c r="AL350" s="187" t="str">
        <f t="array" ref="AL350">IFERROR(INDEX($AF$4:$AF$1137,SMALL($AB$4:$AB$1137,AJ350),1),"")</f>
        <v/>
      </c>
      <c r="AM350" s="187" t="str">
        <f t="array" ref="AM350">IFERROR(INDEX($AW$4:$AW$83,MATCH(AL350&amp;INDEX($AG$4:$AG$1137,SMALL($AB$4:$AB$1137,AJ350),1),$AU$4:$AU$83&amp;$AV$4:$AV$83,0),1),"")</f>
        <v/>
      </c>
      <c r="AN350" s="187" t="str">
        <f t="array" ref="AN350">IFERROR(INDEX($AW$4:$AW$83,MATCH(AL350&amp;INDEX($AH$4:$AH$1137,SMALL($AB$4:$AB$1137,AJ350),1),$AU$4:$AU$83&amp;$AV$4:$AV$83,0),1),"")</f>
        <v/>
      </c>
      <c r="AO350" s="187" t="str">
        <f>IF(AND(ISNUMBER(Fixture!H353),ISNUMBER(Fixture!J353)),"YES","")</f>
        <v/>
      </c>
      <c r="AP350" s="187" t="str">
        <f>IF(AO350="YES",IF(Fixture!H353&gt;Fixture!J353,HWin,IF(Fixture!H353=Fixture!J353,IF(Fixture!H353&gt;0,HDrawScore,HDraw),HLose)),"")</f>
        <v/>
      </c>
      <c r="AQ350" s="188" t="str">
        <f>IF(AO350="YES",IF(Fixture!H353&lt;Fixture!J353,AWin,IF(Fixture!H353=Fixture!J353,IF(Fixture!H353&gt;0,ADrawScore,ADraw),ALose)),"")</f>
        <v/>
      </c>
      <c r="AR350" s="187" t="str">
        <f>IF(AO350="YES",IF(Fixture!H353&gt;Fixture!J353,"W",IF(Fixture!H353=Fixture!J353,IF(Fixture!H353&gt;0,"D","D"),"L")),"")</f>
        <v/>
      </c>
      <c r="AS350" s="187" t="str">
        <f>IF(AO350="YES",IF(Fixture!H353&lt;Fixture!J353,"W",IF(Fixture!H353=Fixture!J353,IF(Fixture!H353&gt;0,"D","D"),"L")),"")</f>
        <v/>
      </c>
    </row>
    <row r="351" spans="22:45" x14ac:dyDescent="0.25">
      <c r="V351" s="195" t="str">
        <f t="shared" si="292"/>
        <v/>
      </c>
      <c r="W351" s="185" t="str">
        <f t="shared" si="293"/>
        <v/>
      </c>
      <c r="X351" s="185" t="str">
        <f t="shared" si="289"/>
        <v/>
      </c>
      <c r="Y351" s="185" t="str">
        <f t="shared" si="290"/>
        <v/>
      </c>
      <c r="Z351" s="184" t="str">
        <f t="shared" si="291"/>
        <v/>
      </c>
      <c r="AB351" s="186" t="str">
        <f t="shared" si="286"/>
        <v/>
      </c>
      <c r="AC351" s="187" t="str">
        <f t="shared" si="287"/>
        <v/>
      </c>
      <c r="AD351" s="187" t="str">
        <f t="shared" si="294"/>
        <v/>
      </c>
      <c r="AE351" s="187" t="str">
        <f t="shared" si="284"/>
        <v/>
      </c>
      <c r="AF351" s="187" t="str">
        <f t="shared" si="285"/>
        <v/>
      </c>
      <c r="AG351" s="187" t="str">
        <f t="array" ref="AG351">IFERROR(INDEX($Y$4:$Y$1090, MATCH(AC351&amp;AE351&amp;AF351,$V$4:$V$1090&amp;$W$4:$W$1090&amp;$X$4:$X$1090,0),1),"")</f>
        <v/>
      </c>
      <c r="AH351" s="188" t="str">
        <f t="array" ref="AH351">IFERROR(INDEX($Z$4:$Z$1090, MATCH(AC351&amp;AE351&amp;AF351,$V$4:$V$1090&amp;$W$4:$W$1090&amp;$X$4:$X$1090,0),1),"")</f>
        <v/>
      </c>
      <c r="AJ351" s="186" t="str">
        <f t="shared" si="288"/>
        <v/>
      </c>
      <c r="AK351" s="187" t="str">
        <f t="array" ref="AK351">IFERROR(INDEX($AC$4:$AC$1137,SMALL($AB$4:$AB$1137,AJ351),1),"")</f>
        <v/>
      </c>
      <c r="AL351" s="187" t="str">
        <f t="array" ref="AL351">IFERROR(INDEX($AF$4:$AF$1137,SMALL($AB$4:$AB$1137,AJ351),1),"")</f>
        <v/>
      </c>
      <c r="AM351" s="187" t="str">
        <f t="array" ref="AM351">IFERROR(INDEX($AW$4:$AW$83,MATCH(AL351&amp;INDEX($AG$4:$AG$1137,SMALL($AB$4:$AB$1137,AJ351),1),$AU$4:$AU$83&amp;$AV$4:$AV$83,0),1),"")</f>
        <v/>
      </c>
      <c r="AN351" s="187" t="str">
        <f t="array" ref="AN351">IFERROR(INDEX($AW$4:$AW$83,MATCH(AL351&amp;INDEX($AH$4:$AH$1137,SMALL($AB$4:$AB$1137,AJ351),1),$AU$4:$AU$83&amp;$AV$4:$AV$83,0),1),"")</f>
        <v/>
      </c>
      <c r="AO351" s="187" t="str">
        <f>IF(AND(ISNUMBER(Fixture!H354),ISNUMBER(Fixture!J354)),"YES","")</f>
        <v/>
      </c>
      <c r="AP351" s="187" t="str">
        <f>IF(AO351="YES",IF(Fixture!H354&gt;Fixture!J354,HWin,IF(Fixture!H354=Fixture!J354,IF(Fixture!H354&gt;0,HDrawScore,HDraw),HLose)),"")</f>
        <v/>
      </c>
      <c r="AQ351" s="188" t="str">
        <f>IF(AO351="YES",IF(Fixture!H354&lt;Fixture!J354,AWin,IF(Fixture!H354=Fixture!J354,IF(Fixture!H354&gt;0,ADrawScore,ADraw),ALose)),"")</f>
        <v/>
      </c>
      <c r="AR351" s="187" t="str">
        <f>IF(AO351="YES",IF(Fixture!H354&gt;Fixture!J354,"W",IF(Fixture!H354=Fixture!J354,IF(Fixture!H354&gt;0,"D","D"),"L")),"")</f>
        <v/>
      </c>
      <c r="AS351" s="187" t="str">
        <f>IF(AO351="YES",IF(Fixture!H354&lt;Fixture!J354,"W",IF(Fixture!H354=Fixture!J354,IF(Fixture!H354&gt;0,"D","D"),"L")),"")</f>
        <v/>
      </c>
    </row>
    <row r="352" spans="22:45" x14ac:dyDescent="0.25">
      <c r="V352" s="195" t="str">
        <f t="shared" si="292"/>
        <v/>
      </c>
      <c r="W352" s="185" t="str">
        <f t="shared" si="293"/>
        <v/>
      </c>
      <c r="X352" s="185" t="str">
        <f t="shared" si="289"/>
        <v/>
      </c>
      <c r="Y352" s="185" t="str">
        <f t="shared" si="290"/>
        <v/>
      </c>
      <c r="Z352" s="184" t="str">
        <f t="shared" si="291"/>
        <v/>
      </c>
      <c r="AB352" s="186" t="str">
        <f t="shared" si="286"/>
        <v/>
      </c>
      <c r="AC352" s="187" t="str">
        <f t="shared" si="287"/>
        <v/>
      </c>
      <c r="AD352" s="187" t="str">
        <f t="shared" si="294"/>
        <v/>
      </c>
      <c r="AE352" s="187" t="str">
        <f t="shared" si="284"/>
        <v/>
      </c>
      <c r="AF352" s="187" t="str">
        <f t="shared" si="285"/>
        <v/>
      </c>
      <c r="AG352" s="187" t="str">
        <f t="array" ref="AG352">IFERROR(INDEX($Y$4:$Y$1090, MATCH(AC352&amp;AE352&amp;AF352,$V$4:$V$1090&amp;$W$4:$W$1090&amp;$X$4:$X$1090,0),1),"")</f>
        <v/>
      </c>
      <c r="AH352" s="188" t="str">
        <f t="array" ref="AH352">IFERROR(INDEX($Z$4:$Z$1090, MATCH(AC352&amp;AE352&amp;AF352,$V$4:$V$1090&amp;$W$4:$W$1090&amp;$X$4:$X$1090,0),1),"")</f>
        <v/>
      </c>
      <c r="AJ352" s="186" t="str">
        <f t="shared" si="288"/>
        <v/>
      </c>
      <c r="AK352" s="187" t="str">
        <f t="array" ref="AK352">IFERROR(INDEX($AC$4:$AC$1137,SMALL($AB$4:$AB$1137,AJ352),1),"")</f>
        <v/>
      </c>
      <c r="AL352" s="187" t="str">
        <f t="array" ref="AL352">IFERROR(INDEX($AF$4:$AF$1137,SMALL($AB$4:$AB$1137,AJ352),1),"")</f>
        <v/>
      </c>
      <c r="AM352" s="187" t="str">
        <f t="array" ref="AM352">IFERROR(INDEX($AW$4:$AW$83,MATCH(AL352&amp;INDEX($AG$4:$AG$1137,SMALL($AB$4:$AB$1137,AJ352),1),$AU$4:$AU$83&amp;$AV$4:$AV$83,0),1),"")</f>
        <v/>
      </c>
      <c r="AN352" s="187" t="str">
        <f t="array" ref="AN352">IFERROR(INDEX($AW$4:$AW$83,MATCH(AL352&amp;INDEX($AH$4:$AH$1137,SMALL($AB$4:$AB$1137,AJ352),1),$AU$4:$AU$83&amp;$AV$4:$AV$83,0),1),"")</f>
        <v/>
      </c>
      <c r="AO352" s="187" t="str">
        <f>IF(AND(ISNUMBER(Fixture!H355),ISNUMBER(Fixture!J355)),"YES","")</f>
        <v/>
      </c>
      <c r="AP352" s="187" t="str">
        <f>IF(AO352="YES",IF(Fixture!H355&gt;Fixture!J355,HWin,IF(Fixture!H355=Fixture!J355,IF(Fixture!H355&gt;0,HDrawScore,HDraw),HLose)),"")</f>
        <v/>
      </c>
      <c r="AQ352" s="188" t="str">
        <f>IF(AO352="YES",IF(Fixture!H355&lt;Fixture!J355,AWin,IF(Fixture!H355=Fixture!J355,IF(Fixture!H355&gt;0,ADrawScore,ADraw),ALose)),"")</f>
        <v/>
      </c>
      <c r="AR352" s="187" t="str">
        <f>IF(AO352="YES",IF(Fixture!H355&gt;Fixture!J355,"W",IF(Fixture!H355=Fixture!J355,IF(Fixture!H355&gt;0,"D","D"),"L")),"")</f>
        <v/>
      </c>
      <c r="AS352" s="187" t="str">
        <f>IF(AO352="YES",IF(Fixture!H355&lt;Fixture!J355,"W",IF(Fixture!H355=Fixture!J355,IF(Fixture!H355&gt;0,"D","D"),"L")),"")</f>
        <v/>
      </c>
    </row>
    <row r="353" spans="22:45" x14ac:dyDescent="0.25">
      <c r="V353" s="195" t="str">
        <f t="shared" si="292"/>
        <v/>
      </c>
      <c r="W353" s="185" t="str">
        <f t="shared" si="293"/>
        <v/>
      </c>
      <c r="X353" s="185" t="str">
        <f t="shared" si="289"/>
        <v/>
      </c>
      <c r="Y353" s="185" t="str">
        <f t="shared" si="290"/>
        <v/>
      </c>
      <c r="Z353" s="184" t="str">
        <f t="shared" si="291"/>
        <v/>
      </c>
      <c r="AB353" s="186" t="str">
        <f t="shared" si="286"/>
        <v/>
      </c>
      <c r="AC353" s="187" t="str">
        <f t="shared" si="287"/>
        <v/>
      </c>
      <c r="AD353" s="187" t="str">
        <f t="shared" si="294"/>
        <v/>
      </c>
      <c r="AE353" s="187" t="str">
        <f t="shared" si="284"/>
        <v/>
      </c>
      <c r="AF353" s="187" t="str">
        <f t="shared" si="285"/>
        <v/>
      </c>
      <c r="AG353" s="187" t="str">
        <f t="array" ref="AG353">IFERROR(INDEX($Y$4:$Y$1090, MATCH(AC353&amp;AE353&amp;AF353,$V$4:$V$1090&amp;$W$4:$W$1090&amp;$X$4:$X$1090,0),1),"")</f>
        <v/>
      </c>
      <c r="AH353" s="188" t="str">
        <f t="array" ref="AH353">IFERROR(INDEX($Z$4:$Z$1090, MATCH(AC353&amp;AE353&amp;AF353,$V$4:$V$1090&amp;$W$4:$W$1090&amp;$X$4:$X$1090,0),1),"")</f>
        <v/>
      </c>
      <c r="AJ353" s="186" t="str">
        <f t="shared" si="288"/>
        <v/>
      </c>
      <c r="AK353" s="187" t="str">
        <f t="array" ref="AK353">IFERROR(INDEX($AC$4:$AC$1137,SMALL($AB$4:$AB$1137,AJ353),1),"")</f>
        <v/>
      </c>
      <c r="AL353" s="187" t="str">
        <f t="array" ref="AL353">IFERROR(INDEX($AF$4:$AF$1137,SMALL($AB$4:$AB$1137,AJ353),1),"")</f>
        <v/>
      </c>
      <c r="AM353" s="187" t="str">
        <f t="array" ref="AM353">IFERROR(INDEX($AW$4:$AW$83,MATCH(AL353&amp;INDEX($AG$4:$AG$1137,SMALL($AB$4:$AB$1137,AJ353),1),$AU$4:$AU$83&amp;$AV$4:$AV$83,0),1),"")</f>
        <v/>
      </c>
      <c r="AN353" s="187" t="str">
        <f t="array" ref="AN353">IFERROR(INDEX($AW$4:$AW$83,MATCH(AL353&amp;INDEX($AH$4:$AH$1137,SMALL($AB$4:$AB$1137,AJ353),1),$AU$4:$AU$83&amp;$AV$4:$AV$83,0),1),"")</f>
        <v/>
      </c>
      <c r="AO353" s="187" t="str">
        <f>IF(AND(ISNUMBER(Fixture!H356),ISNUMBER(Fixture!J356)),"YES","")</f>
        <v/>
      </c>
      <c r="AP353" s="187" t="str">
        <f>IF(AO353="YES",IF(Fixture!H356&gt;Fixture!J356,HWin,IF(Fixture!H356=Fixture!J356,IF(Fixture!H356&gt;0,HDrawScore,HDraw),HLose)),"")</f>
        <v/>
      </c>
      <c r="AQ353" s="188" t="str">
        <f>IF(AO353="YES",IF(Fixture!H356&lt;Fixture!J356,AWin,IF(Fixture!H356=Fixture!J356,IF(Fixture!H356&gt;0,ADrawScore,ADraw),ALose)),"")</f>
        <v/>
      </c>
      <c r="AR353" s="187" t="str">
        <f>IF(AO353="YES",IF(Fixture!H356&gt;Fixture!J356,"W",IF(Fixture!H356=Fixture!J356,IF(Fixture!H356&gt;0,"D","D"),"L")),"")</f>
        <v/>
      </c>
      <c r="AS353" s="187" t="str">
        <f>IF(AO353="YES",IF(Fixture!H356&lt;Fixture!J356,"W",IF(Fixture!H356=Fixture!J356,IF(Fixture!H356&gt;0,"D","D"),"L")),"")</f>
        <v/>
      </c>
    </row>
    <row r="354" spans="22:45" x14ac:dyDescent="0.25">
      <c r="V354" s="195" t="str">
        <f t="shared" si="292"/>
        <v/>
      </c>
      <c r="W354" s="185" t="str">
        <f t="shared" si="293"/>
        <v/>
      </c>
      <c r="X354" s="185" t="str">
        <f t="shared" si="289"/>
        <v/>
      </c>
      <c r="Y354" s="185" t="str">
        <f t="shared" si="290"/>
        <v/>
      </c>
      <c r="Z354" s="184" t="str">
        <f t="shared" si="291"/>
        <v/>
      </c>
      <c r="AB354" s="186" t="str">
        <f t="shared" si="286"/>
        <v/>
      </c>
      <c r="AC354" s="187" t="str">
        <f t="shared" si="287"/>
        <v/>
      </c>
      <c r="AD354" s="187" t="str">
        <f t="shared" si="294"/>
        <v/>
      </c>
      <c r="AE354" s="187" t="str">
        <f t="shared" si="284"/>
        <v/>
      </c>
      <c r="AF354" s="187" t="str">
        <f t="shared" si="285"/>
        <v/>
      </c>
      <c r="AG354" s="187" t="str">
        <f t="array" ref="AG354">IFERROR(INDEX($Y$4:$Y$1090, MATCH(AC354&amp;AE354&amp;AF354,$V$4:$V$1090&amp;$W$4:$W$1090&amp;$X$4:$X$1090,0),1),"")</f>
        <v/>
      </c>
      <c r="AH354" s="188" t="str">
        <f t="array" ref="AH354">IFERROR(INDEX($Z$4:$Z$1090, MATCH(AC354&amp;AE354&amp;AF354,$V$4:$V$1090&amp;$W$4:$W$1090&amp;$X$4:$X$1090,0),1),"")</f>
        <v/>
      </c>
      <c r="AJ354" s="186" t="str">
        <f t="shared" si="288"/>
        <v/>
      </c>
      <c r="AK354" s="187" t="str">
        <f t="array" ref="AK354">IFERROR(INDEX($AC$4:$AC$1137,SMALL($AB$4:$AB$1137,AJ354),1),"")</f>
        <v/>
      </c>
      <c r="AL354" s="187" t="str">
        <f t="array" ref="AL354">IFERROR(INDEX($AF$4:$AF$1137,SMALL($AB$4:$AB$1137,AJ354),1),"")</f>
        <v/>
      </c>
      <c r="AM354" s="187" t="str">
        <f t="array" ref="AM354">IFERROR(INDEX($AW$4:$AW$83,MATCH(AL354&amp;INDEX($AG$4:$AG$1137,SMALL($AB$4:$AB$1137,AJ354),1),$AU$4:$AU$83&amp;$AV$4:$AV$83,0),1),"")</f>
        <v/>
      </c>
      <c r="AN354" s="187" t="str">
        <f t="array" ref="AN354">IFERROR(INDEX($AW$4:$AW$83,MATCH(AL354&amp;INDEX($AH$4:$AH$1137,SMALL($AB$4:$AB$1137,AJ354),1),$AU$4:$AU$83&amp;$AV$4:$AV$83,0),1),"")</f>
        <v/>
      </c>
      <c r="AO354" s="187" t="str">
        <f>IF(AND(ISNUMBER(Fixture!H357),ISNUMBER(Fixture!J357)),"YES","")</f>
        <v/>
      </c>
      <c r="AP354" s="187" t="str">
        <f>IF(AO354="YES",IF(Fixture!H357&gt;Fixture!J357,HWin,IF(Fixture!H357=Fixture!J357,IF(Fixture!H357&gt;0,HDrawScore,HDraw),HLose)),"")</f>
        <v/>
      </c>
      <c r="AQ354" s="188" t="str">
        <f>IF(AO354="YES",IF(Fixture!H357&lt;Fixture!J357,AWin,IF(Fixture!H357=Fixture!J357,IF(Fixture!H357&gt;0,ADrawScore,ADraw),ALose)),"")</f>
        <v/>
      </c>
      <c r="AR354" s="187" t="str">
        <f>IF(AO354="YES",IF(Fixture!H357&gt;Fixture!J357,"W",IF(Fixture!H357=Fixture!J357,IF(Fixture!H357&gt;0,"D","D"),"L")),"")</f>
        <v/>
      </c>
      <c r="AS354" s="187" t="str">
        <f>IF(AO354="YES",IF(Fixture!H357&lt;Fixture!J357,"W",IF(Fixture!H357=Fixture!J357,IF(Fixture!H357&gt;0,"D","D"),"L")),"")</f>
        <v/>
      </c>
    </row>
    <row r="355" spans="22:45" x14ac:dyDescent="0.25">
      <c r="V355" s="195" t="str">
        <f t="shared" si="292"/>
        <v/>
      </c>
      <c r="W355" s="185" t="str">
        <f t="shared" si="293"/>
        <v/>
      </c>
      <c r="X355" s="185" t="str">
        <f t="shared" si="289"/>
        <v/>
      </c>
      <c r="Y355" s="185" t="str">
        <f t="shared" si="290"/>
        <v/>
      </c>
      <c r="Z355" s="184" t="str">
        <f t="shared" si="291"/>
        <v/>
      </c>
      <c r="AB355" s="186" t="str">
        <f t="shared" si="286"/>
        <v/>
      </c>
      <c r="AC355" s="187" t="str">
        <f t="shared" si="287"/>
        <v/>
      </c>
      <c r="AD355" s="187" t="str">
        <f t="shared" si="294"/>
        <v/>
      </c>
      <c r="AE355" s="187" t="str">
        <f t="shared" si="284"/>
        <v/>
      </c>
      <c r="AF355" s="187" t="str">
        <f t="shared" si="285"/>
        <v/>
      </c>
      <c r="AG355" s="187" t="str">
        <f t="array" ref="AG355">IFERROR(INDEX($Y$4:$Y$1090, MATCH(AC355&amp;AE355&amp;AF355,$V$4:$V$1090&amp;$W$4:$W$1090&amp;$X$4:$X$1090,0),1),"")</f>
        <v/>
      </c>
      <c r="AH355" s="188" t="str">
        <f t="array" ref="AH355">IFERROR(INDEX($Z$4:$Z$1090, MATCH(AC355&amp;AE355&amp;AF355,$V$4:$V$1090&amp;$W$4:$W$1090&amp;$X$4:$X$1090,0),1),"")</f>
        <v/>
      </c>
      <c r="AJ355" s="186" t="str">
        <f t="shared" si="288"/>
        <v/>
      </c>
      <c r="AK355" s="187" t="str">
        <f t="array" ref="AK355">IFERROR(INDEX($AC$4:$AC$1137,SMALL($AB$4:$AB$1137,AJ355),1),"")</f>
        <v/>
      </c>
      <c r="AL355" s="187" t="str">
        <f t="array" ref="AL355">IFERROR(INDEX($AF$4:$AF$1137,SMALL($AB$4:$AB$1137,AJ355),1),"")</f>
        <v/>
      </c>
      <c r="AM355" s="187" t="str">
        <f t="array" ref="AM355">IFERROR(INDEX($AW$4:$AW$83,MATCH(AL355&amp;INDEX($AG$4:$AG$1137,SMALL($AB$4:$AB$1137,AJ355),1),$AU$4:$AU$83&amp;$AV$4:$AV$83,0),1),"")</f>
        <v/>
      </c>
      <c r="AN355" s="187" t="str">
        <f t="array" ref="AN355">IFERROR(INDEX($AW$4:$AW$83,MATCH(AL355&amp;INDEX($AH$4:$AH$1137,SMALL($AB$4:$AB$1137,AJ355),1),$AU$4:$AU$83&amp;$AV$4:$AV$83,0),1),"")</f>
        <v/>
      </c>
      <c r="AO355" s="187" t="str">
        <f>IF(AND(ISNUMBER(Fixture!H358),ISNUMBER(Fixture!J358)),"YES","")</f>
        <v/>
      </c>
      <c r="AP355" s="187" t="str">
        <f>IF(AO355="YES",IF(Fixture!H358&gt;Fixture!J358,HWin,IF(Fixture!H358=Fixture!J358,IF(Fixture!H358&gt;0,HDrawScore,HDraw),HLose)),"")</f>
        <v/>
      </c>
      <c r="AQ355" s="188" t="str">
        <f>IF(AO355="YES",IF(Fixture!H358&lt;Fixture!J358,AWin,IF(Fixture!H358=Fixture!J358,IF(Fixture!H358&gt;0,ADrawScore,ADraw),ALose)),"")</f>
        <v/>
      </c>
      <c r="AR355" s="187" t="str">
        <f>IF(AO355="YES",IF(Fixture!H358&gt;Fixture!J358,"W",IF(Fixture!H358=Fixture!J358,IF(Fixture!H358&gt;0,"D","D"),"L")),"")</f>
        <v/>
      </c>
      <c r="AS355" s="187" t="str">
        <f>IF(AO355="YES",IF(Fixture!H358&lt;Fixture!J358,"W",IF(Fixture!H358=Fixture!J358,IF(Fixture!H358&gt;0,"D","D"),"L")),"")</f>
        <v/>
      </c>
    </row>
    <row r="356" spans="22:45" x14ac:dyDescent="0.25">
      <c r="V356" s="195" t="str">
        <f t="shared" si="292"/>
        <v/>
      </c>
      <c r="W356" s="185" t="str">
        <f t="shared" si="293"/>
        <v/>
      </c>
      <c r="X356" s="185" t="str">
        <f t="shared" si="289"/>
        <v/>
      </c>
      <c r="Y356" s="185" t="str">
        <f t="shared" si="290"/>
        <v/>
      </c>
      <c r="Z356" s="184" t="str">
        <f t="shared" si="291"/>
        <v/>
      </c>
      <c r="AB356" s="186" t="str">
        <f t="shared" si="286"/>
        <v/>
      </c>
      <c r="AC356" s="187" t="str">
        <f t="shared" si="287"/>
        <v/>
      </c>
      <c r="AD356" s="187" t="str">
        <f t="shared" si="294"/>
        <v/>
      </c>
      <c r="AE356" s="187" t="str">
        <f t="shared" si="284"/>
        <v/>
      </c>
      <c r="AF356" s="187" t="str">
        <f t="shared" si="285"/>
        <v/>
      </c>
      <c r="AG356" s="187" t="str">
        <f t="array" ref="AG356">IFERROR(INDEX($Y$4:$Y$1090, MATCH(AC356&amp;AE356&amp;AF356,$V$4:$V$1090&amp;$W$4:$W$1090&amp;$X$4:$X$1090,0),1),"")</f>
        <v/>
      </c>
      <c r="AH356" s="188" t="str">
        <f t="array" ref="AH356">IFERROR(INDEX($Z$4:$Z$1090, MATCH(AC356&amp;AE356&amp;AF356,$V$4:$V$1090&amp;$W$4:$W$1090&amp;$X$4:$X$1090,0),1),"")</f>
        <v/>
      </c>
      <c r="AJ356" s="186" t="str">
        <f t="shared" si="288"/>
        <v/>
      </c>
      <c r="AK356" s="187" t="str">
        <f t="array" ref="AK356">IFERROR(INDEX($AC$4:$AC$1137,SMALL($AB$4:$AB$1137,AJ356),1),"")</f>
        <v/>
      </c>
      <c r="AL356" s="187" t="str">
        <f t="array" ref="AL356">IFERROR(INDEX($AF$4:$AF$1137,SMALL($AB$4:$AB$1137,AJ356),1),"")</f>
        <v/>
      </c>
      <c r="AM356" s="187" t="str">
        <f t="array" ref="AM356">IFERROR(INDEX($AW$4:$AW$83,MATCH(AL356&amp;INDEX($AG$4:$AG$1137,SMALL($AB$4:$AB$1137,AJ356),1),$AU$4:$AU$83&amp;$AV$4:$AV$83,0),1),"")</f>
        <v/>
      </c>
      <c r="AN356" s="187" t="str">
        <f t="array" ref="AN356">IFERROR(INDEX($AW$4:$AW$83,MATCH(AL356&amp;INDEX($AH$4:$AH$1137,SMALL($AB$4:$AB$1137,AJ356),1),$AU$4:$AU$83&amp;$AV$4:$AV$83,0),1),"")</f>
        <v/>
      </c>
      <c r="AO356" s="187" t="str">
        <f>IF(AND(ISNUMBER(Fixture!H359),ISNUMBER(Fixture!J359)),"YES","")</f>
        <v/>
      </c>
      <c r="AP356" s="187" t="str">
        <f>IF(AO356="YES",IF(Fixture!H359&gt;Fixture!J359,HWin,IF(Fixture!H359=Fixture!J359,IF(Fixture!H359&gt;0,HDrawScore,HDraw),HLose)),"")</f>
        <v/>
      </c>
      <c r="AQ356" s="188" t="str">
        <f>IF(AO356="YES",IF(Fixture!H359&lt;Fixture!J359,AWin,IF(Fixture!H359=Fixture!J359,IF(Fixture!H359&gt;0,ADrawScore,ADraw),ALose)),"")</f>
        <v/>
      </c>
      <c r="AR356" s="187" t="str">
        <f>IF(AO356="YES",IF(Fixture!H359&gt;Fixture!J359,"W",IF(Fixture!H359=Fixture!J359,IF(Fixture!H359&gt;0,"D","D"),"L")),"")</f>
        <v/>
      </c>
      <c r="AS356" s="187" t="str">
        <f>IF(AO356="YES",IF(Fixture!H359&lt;Fixture!J359,"W",IF(Fixture!H359=Fixture!J359,IF(Fixture!H359&gt;0,"D","D"),"L")),"")</f>
        <v/>
      </c>
    </row>
    <row r="357" spans="22:45" x14ac:dyDescent="0.25">
      <c r="V357" s="195" t="str">
        <f t="shared" si="292"/>
        <v/>
      </c>
      <c r="W357" s="185" t="str">
        <f t="shared" si="293"/>
        <v/>
      </c>
      <c r="X357" s="185" t="str">
        <f t="shared" si="289"/>
        <v/>
      </c>
      <c r="Y357" s="185" t="str">
        <f t="shared" si="290"/>
        <v/>
      </c>
      <c r="Z357" s="184" t="str">
        <f t="shared" si="291"/>
        <v/>
      </c>
      <c r="AB357" s="186" t="str">
        <f t="shared" si="286"/>
        <v/>
      </c>
      <c r="AC357" s="187" t="str">
        <f t="shared" si="287"/>
        <v/>
      </c>
      <c r="AD357" s="187" t="str">
        <f t="shared" si="294"/>
        <v/>
      </c>
      <c r="AE357" s="187" t="str">
        <f t="shared" si="284"/>
        <v/>
      </c>
      <c r="AF357" s="187" t="str">
        <f t="shared" si="285"/>
        <v/>
      </c>
      <c r="AG357" s="187" t="str">
        <f t="array" ref="AG357">IFERROR(INDEX($Y$4:$Y$1090, MATCH(AC357&amp;AE357&amp;AF357,$V$4:$V$1090&amp;$W$4:$W$1090&amp;$X$4:$X$1090,0),1),"")</f>
        <v/>
      </c>
      <c r="AH357" s="188" t="str">
        <f t="array" ref="AH357">IFERROR(INDEX($Z$4:$Z$1090, MATCH(AC357&amp;AE357&amp;AF357,$V$4:$V$1090&amp;$W$4:$W$1090&amp;$X$4:$X$1090,0),1),"")</f>
        <v/>
      </c>
      <c r="AJ357" s="186" t="str">
        <f t="shared" si="288"/>
        <v/>
      </c>
      <c r="AK357" s="187" t="str">
        <f t="array" ref="AK357">IFERROR(INDEX($AC$4:$AC$1137,SMALL($AB$4:$AB$1137,AJ357),1),"")</f>
        <v/>
      </c>
      <c r="AL357" s="187" t="str">
        <f t="array" ref="AL357">IFERROR(INDEX($AF$4:$AF$1137,SMALL($AB$4:$AB$1137,AJ357),1),"")</f>
        <v/>
      </c>
      <c r="AM357" s="187" t="str">
        <f t="array" ref="AM357">IFERROR(INDEX($AW$4:$AW$83,MATCH(AL357&amp;INDEX($AG$4:$AG$1137,SMALL($AB$4:$AB$1137,AJ357),1),$AU$4:$AU$83&amp;$AV$4:$AV$83,0),1),"")</f>
        <v/>
      </c>
      <c r="AN357" s="187" t="str">
        <f t="array" ref="AN357">IFERROR(INDEX($AW$4:$AW$83,MATCH(AL357&amp;INDEX($AH$4:$AH$1137,SMALL($AB$4:$AB$1137,AJ357),1),$AU$4:$AU$83&amp;$AV$4:$AV$83,0),1),"")</f>
        <v/>
      </c>
      <c r="AO357" s="187" t="str">
        <f>IF(AND(ISNUMBER(Fixture!H360),ISNUMBER(Fixture!J360)),"YES","")</f>
        <v/>
      </c>
      <c r="AP357" s="187" t="str">
        <f>IF(AO357="YES",IF(Fixture!H360&gt;Fixture!J360,HWin,IF(Fixture!H360=Fixture!J360,IF(Fixture!H360&gt;0,HDrawScore,HDraw),HLose)),"")</f>
        <v/>
      </c>
      <c r="AQ357" s="188" t="str">
        <f>IF(AO357="YES",IF(Fixture!H360&lt;Fixture!J360,AWin,IF(Fixture!H360=Fixture!J360,IF(Fixture!H360&gt;0,ADrawScore,ADraw),ALose)),"")</f>
        <v/>
      </c>
      <c r="AR357" s="187" t="str">
        <f>IF(AO357="YES",IF(Fixture!H360&gt;Fixture!J360,"W",IF(Fixture!H360=Fixture!J360,IF(Fixture!H360&gt;0,"D","D"),"L")),"")</f>
        <v/>
      </c>
      <c r="AS357" s="187" t="str">
        <f>IF(AO357="YES",IF(Fixture!H360&lt;Fixture!J360,"W",IF(Fixture!H360=Fixture!J360,IF(Fixture!H360&gt;0,"D","D"),"L")),"")</f>
        <v/>
      </c>
    </row>
    <row r="358" spans="22:45" x14ac:dyDescent="0.25">
      <c r="V358" s="195" t="str">
        <f t="shared" si="292"/>
        <v/>
      </c>
      <c r="W358" s="185" t="str">
        <f t="shared" si="293"/>
        <v/>
      </c>
      <c r="X358" s="185" t="str">
        <f t="shared" si="289"/>
        <v/>
      </c>
      <c r="Y358" s="185" t="str">
        <f t="shared" si="290"/>
        <v/>
      </c>
      <c r="Z358" s="184" t="str">
        <f t="shared" si="291"/>
        <v/>
      </c>
      <c r="AB358" s="186" t="str">
        <f t="shared" si="286"/>
        <v/>
      </c>
      <c r="AC358" s="187" t="str">
        <f t="shared" si="287"/>
        <v/>
      </c>
      <c r="AD358" s="187" t="str">
        <f t="shared" si="294"/>
        <v/>
      </c>
      <c r="AE358" s="187" t="str">
        <f t="shared" si="284"/>
        <v/>
      </c>
      <c r="AF358" s="187" t="str">
        <f t="shared" si="285"/>
        <v/>
      </c>
      <c r="AG358" s="187" t="str">
        <f t="array" ref="AG358">IFERROR(INDEX($Y$4:$Y$1090, MATCH(AC358&amp;AE358&amp;AF358,$V$4:$V$1090&amp;$W$4:$W$1090&amp;$X$4:$X$1090,0),1),"")</f>
        <v/>
      </c>
      <c r="AH358" s="188" t="str">
        <f t="array" ref="AH358">IFERROR(INDEX($Z$4:$Z$1090, MATCH(AC358&amp;AE358&amp;AF358,$V$4:$V$1090&amp;$W$4:$W$1090&amp;$X$4:$X$1090,0),1),"")</f>
        <v/>
      </c>
      <c r="AJ358" s="186" t="str">
        <f t="shared" si="288"/>
        <v/>
      </c>
      <c r="AK358" s="187" t="str">
        <f t="array" ref="AK358">IFERROR(INDEX($AC$4:$AC$1137,SMALL($AB$4:$AB$1137,AJ358),1),"")</f>
        <v/>
      </c>
      <c r="AL358" s="187" t="str">
        <f t="array" ref="AL358">IFERROR(INDEX($AF$4:$AF$1137,SMALL($AB$4:$AB$1137,AJ358),1),"")</f>
        <v/>
      </c>
      <c r="AM358" s="187" t="str">
        <f t="array" ref="AM358">IFERROR(INDEX($AW$4:$AW$83,MATCH(AL358&amp;INDEX($AG$4:$AG$1137,SMALL($AB$4:$AB$1137,AJ358),1),$AU$4:$AU$83&amp;$AV$4:$AV$83,0),1),"")</f>
        <v/>
      </c>
      <c r="AN358" s="187" t="str">
        <f t="array" ref="AN358">IFERROR(INDEX($AW$4:$AW$83,MATCH(AL358&amp;INDEX($AH$4:$AH$1137,SMALL($AB$4:$AB$1137,AJ358),1),$AU$4:$AU$83&amp;$AV$4:$AV$83,0),1),"")</f>
        <v/>
      </c>
      <c r="AO358" s="187" t="str">
        <f>IF(AND(ISNUMBER(Fixture!H361),ISNUMBER(Fixture!J361)),"YES","")</f>
        <v/>
      </c>
      <c r="AP358" s="187" t="str">
        <f>IF(AO358="YES",IF(Fixture!H361&gt;Fixture!J361,HWin,IF(Fixture!H361=Fixture!J361,IF(Fixture!H361&gt;0,HDrawScore,HDraw),HLose)),"")</f>
        <v/>
      </c>
      <c r="AQ358" s="188" t="str">
        <f>IF(AO358="YES",IF(Fixture!H361&lt;Fixture!J361,AWin,IF(Fixture!H361=Fixture!J361,IF(Fixture!H361&gt;0,ADrawScore,ADraw),ALose)),"")</f>
        <v/>
      </c>
      <c r="AR358" s="187" t="str">
        <f>IF(AO358="YES",IF(Fixture!H361&gt;Fixture!J361,"W",IF(Fixture!H361=Fixture!J361,IF(Fixture!H361&gt;0,"D","D"),"L")),"")</f>
        <v/>
      </c>
      <c r="AS358" s="187" t="str">
        <f>IF(AO358="YES",IF(Fixture!H361&lt;Fixture!J361,"W",IF(Fixture!H361=Fixture!J361,IF(Fixture!H361&gt;0,"D","D"),"L")),"")</f>
        <v/>
      </c>
    </row>
    <row r="359" spans="22:45" x14ac:dyDescent="0.25">
      <c r="V359" s="195" t="str">
        <f t="shared" si="292"/>
        <v/>
      </c>
      <c r="W359" s="185" t="str">
        <f t="shared" si="293"/>
        <v/>
      </c>
      <c r="X359" s="185" t="str">
        <f t="shared" si="289"/>
        <v/>
      </c>
      <c r="Y359" s="185" t="str">
        <f t="shared" si="290"/>
        <v/>
      </c>
      <c r="Z359" s="184" t="str">
        <f t="shared" si="291"/>
        <v/>
      </c>
      <c r="AB359" s="186" t="str">
        <f t="shared" si="286"/>
        <v/>
      </c>
      <c r="AC359" s="187" t="str">
        <f t="shared" si="287"/>
        <v/>
      </c>
      <c r="AD359" s="187" t="str">
        <f t="shared" si="294"/>
        <v/>
      </c>
      <c r="AE359" s="187" t="str">
        <f t="shared" si="284"/>
        <v/>
      </c>
      <c r="AF359" s="187" t="str">
        <f t="shared" si="285"/>
        <v/>
      </c>
      <c r="AG359" s="187" t="str">
        <f t="array" ref="AG359">IFERROR(INDEX($Y$4:$Y$1090, MATCH(AC359&amp;AE359&amp;AF359,$V$4:$V$1090&amp;$W$4:$W$1090&amp;$X$4:$X$1090,0),1),"")</f>
        <v/>
      </c>
      <c r="AH359" s="188" t="str">
        <f t="array" ref="AH359">IFERROR(INDEX($Z$4:$Z$1090, MATCH(AC359&amp;AE359&amp;AF359,$V$4:$V$1090&amp;$W$4:$W$1090&amp;$X$4:$X$1090,0),1),"")</f>
        <v/>
      </c>
      <c r="AJ359" s="186" t="str">
        <f t="shared" si="288"/>
        <v/>
      </c>
      <c r="AK359" s="187" t="str">
        <f t="array" ref="AK359">IFERROR(INDEX($AC$4:$AC$1137,SMALL($AB$4:$AB$1137,AJ359),1),"")</f>
        <v/>
      </c>
      <c r="AL359" s="187" t="str">
        <f t="array" ref="AL359">IFERROR(INDEX($AF$4:$AF$1137,SMALL($AB$4:$AB$1137,AJ359),1),"")</f>
        <v/>
      </c>
      <c r="AM359" s="187" t="str">
        <f t="array" ref="AM359">IFERROR(INDEX($AW$4:$AW$83,MATCH(AL359&amp;INDEX($AG$4:$AG$1137,SMALL($AB$4:$AB$1137,AJ359),1),$AU$4:$AU$83&amp;$AV$4:$AV$83,0),1),"")</f>
        <v/>
      </c>
      <c r="AN359" s="187" t="str">
        <f t="array" ref="AN359">IFERROR(INDEX($AW$4:$AW$83,MATCH(AL359&amp;INDEX($AH$4:$AH$1137,SMALL($AB$4:$AB$1137,AJ359),1),$AU$4:$AU$83&amp;$AV$4:$AV$83,0),1),"")</f>
        <v/>
      </c>
      <c r="AO359" s="187" t="str">
        <f>IF(AND(ISNUMBER(Fixture!H362),ISNUMBER(Fixture!J362)),"YES","")</f>
        <v/>
      </c>
      <c r="AP359" s="187" t="str">
        <f>IF(AO359="YES",IF(Fixture!H362&gt;Fixture!J362,HWin,IF(Fixture!H362=Fixture!J362,IF(Fixture!H362&gt;0,HDrawScore,HDraw),HLose)),"")</f>
        <v/>
      </c>
      <c r="AQ359" s="188" t="str">
        <f>IF(AO359="YES",IF(Fixture!H362&lt;Fixture!J362,AWin,IF(Fixture!H362=Fixture!J362,IF(Fixture!H362&gt;0,ADrawScore,ADraw),ALose)),"")</f>
        <v/>
      </c>
      <c r="AR359" s="187" t="str">
        <f>IF(AO359="YES",IF(Fixture!H362&gt;Fixture!J362,"W",IF(Fixture!H362=Fixture!J362,IF(Fixture!H362&gt;0,"D","D"),"L")),"")</f>
        <v/>
      </c>
      <c r="AS359" s="187" t="str">
        <f>IF(AO359="YES",IF(Fixture!H362&lt;Fixture!J362,"W",IF(Fixture!H362=Fixture!J362,IF(Fixture!H362&gt;0,"D","D"),"L")),"")</f>
        <v/>
      </c>
    </row>
    <row r="360" spans="22:45" x14ac:dyDescent="0.25">
      <c r="V360" s="195" t="str">
        <f t="shared" si="292"/>
        <v/>
      </c>
      <c r="W360" s="185" t="str">
        <f t="shared" si="293"/>
        <v/>
      </c>
      <c r="X360" s="185" t="str">
        <f t="shared" si="289"/>
        <v/>
      </c>
      <c r="Y360" s="185" t="str">
        <f t="shared" si="290"/>
        <v/>
      </c>
      <c r="Z360" s="184" t="str">
        <f t="shared" si="291"/>
        <v/>
      </c>
      <c r="AB360" s="186" t="str">
        <f t="shared" si="286"/>
        <v/>
      </c>
      <c r="AC360" s="187" t="str">
        <f t="shared" si="287"/>
        <v/>
      </c>
      <c r="AD360" s="187" t="str">
        <f t="shared" si="294"/>
        <v/>
      </c>
      <c r="AE360" s="187" t="str">
        <f t="shared" si="284"/>
        <v/>
      </c>
      <c r="AF360" s="187" t="str">
        <f t="shared" si="285"/>
        <v/>
      </c>
      <c r="AG360" s="187" t="str">
        <f t="array" ref="AG360">IFERROR(INDEX($Y$4:$Y$1090, MATCH(AC360&amp;AE360&amp;AF360,$V$4:$V$1090&amp;$W$4:$W$1090&amp;$X$4:$X$1090,0),1),"")</f>
        <v/>
      </c>
      <c r="AH360" s="188" t="str">
        <f t="array" ref="AH360">IFERROR(INDEX($Z$4:$Z$1090, MATCH(AC360&amp;AE360&amp;AF360,$V$4:$V$1090&amp;$W$4:$W$1090&amp;$X$4:$X$1090,0),1),"")</f>
        <v/>
      </c>
      <c r="AJ360" s="186" t="str">
        <f t="shared" si="288"/>
        <v/>
      </c>
      <c r="AK360" s="187" t="str">
        <f t="array" ref="AK360">IFERROR(INDEX($AC$4:$AC$1137,SMALL($AB$4:$AB$1137,AJ360),1),"")</f>
        <v/>
      </c>
      <c r="AL360" s="187" t="str">
        <f t="array" ref="AL360">IFERROR(INDEX($AF$4:$AF$1137,SMALL($AB$4:$AB$1137,AJ360),1),"")</f>
        <v/>
      </c>
      <c r="AM360" s="187" t="str">
        <f t="array" ref="AM360">IFERROR(INDEX($AW$4:$AW$83,MATCH(AL360&amp;INDEX($AG$4:$AG$1137,SMALL($AB$4:$AB$1137,AJ360),1),$AU$4:$AU$83&amp;$AV$4:$AV$83,0),1),"")</f>
        <v/>
      </c>
      <c r="AN360" s="187" t="str">
        <f t="array" ref="AN360">IFERROR(INDEX($AW$4:$AW$83,MATCH(AL360&amp;INDEX($AH$4:$AH$1137,SMALL($AB$4:$AB$1137,AJ360),1),$AU$4:$AU$83&amp;$AV$4:$AV$83,0),1),"")</f>
        <v/>
      </c>
      <c r="AO360" s="187" t="str">
        <f>IF(AND(ISNUMBER(Fixture!H363),ISNUMBER(Fixture!J363)),"YES","")</f>
        <v/>
      </c>
      <c r="AP360" s="187" t="str">
        <f>IF(AO360="YES",IF(Fixture!H363&gt;Fixture!J363,HWin,IF(Fixture!H363=Fixture!J363,IF(Fixture!H363&gt;0,HDrawScore,HDraw),HLose)),"")</f>
        <v/>
      </c>
      <c r="AQ360" s="188" t="str">
        <f>IF(AO360="YES",IF(Fixture!H363&lt;Fixture!J363,AWin,IF(Fixture!H363=Fixture!J363,IF(Fixture!H363&gt;0,ADrawScore,ADraw),ALose)),"")</f>
        <v/>
      </c>
      <c r="AR360" s="187" t="str">
        <f>IF(AO360="YES",IF(Fixture!H363&gt;Fixture!J363,"W",IF(Fixture!H363=Fixture!J363,IF(Fixture!H363&gt;0,"D","D"),"L")),"")</f>
        <v/>
      </c>
      <c r="AS360" s="187" t="str">
        <f>IF(AO360="YES",IF(Fixture!H363&lt;Fixture!J363,"W",IF(Fixture!H363=Fixture!J363,IF(Fixture!H363&gt;0,"D","D"),"L")),"")</f>
        <v/>
      </c>
    </row>
    <row r="361" spans="22:45" x14ac:dyDescent="0.25">
      <c r="V361" s="195" t="str">
        <f t="shared" si="292"/>
        <v/>
      </c>
      <c r="W361" s="185" t="str">
        <f t="shared" si="293"/>
        <v/>
      </c>
      <c r="X361" s="185" t="str">
        <f t="shared" si="289"/>
        <v/>
      </c>
      <c r="Y361" s="185" t="str">
        <f t="shared" si="290"/>
        <v/>
      </c>
      <c r="Z361" s="184" t="str">
        <f t="shared" si="291"/>
        <v/>
      </c>
      <c r="AB361" s="186" t="str">
        <f t="shared" si="286"/>
        <v/>
      </c>
      <c r="AC361" s="187" t="str">
        <f t="shared" si="287"/>
        <v/>
      </c>
      <c r="AD361" s="187" t="str">
        <f t="shared" si="294"/>
        <v/>
      </c>
      <c r="AE361" s="187" t="str">
        <f t="shared" si="284"/>
        <v/>
      </c>
      <c r="AF361" s="187" t="str">
        <f t="shared" si="285"/>
        <v/>
      </c>
      <c r="AG361" s="187" t="str">
        <f t="array" ref="AG361">IFERROR(INDEX($Y$4:$Y$1090, MATCH(AC361&amp;AE361&amp;AF361,$V$4:$V$1090&amp;$W$4:$W$1090&amp;$X$4:$X$1090,0),1),"")</f>
        <v/>
      </c>
      <c r="AH361" s="188" t="str">
        <f t="array" ref="AH361">IFERROR(INDEX($Z$4:$Z$1090, MATCH(AC361&amp;AE361&amp;AF361,$V$4:$V$1090&amp;$W$4:$W$1090&amp;$X$4:$X$1090,0),1),"")</f>
        <v/>
      </c>
      <c r="AJ361" s="186" t="str">
        <f t="shared" si="288"/>
        <v/>
      </c>
      <c r="AK361" s="187" t="str">
        <f t="array" ref="AK361">IFERROR(INDEX($AC$4:$AC$1137,SMALL($AB$4:$AB$1137,AJ361),1),"")</f>
        <v/>
      </c>
      <c r="AL361" s="187" t="str">
        <f t="array" ref="AL361">IFERROR(INDEX($AF$4:$AF$1137,SMALL($AB$4:$AB$1137,AJ361),1),"")</f>
        <v/>
      </c>
      <c r="AM361" s="187" t="str">
        <f t="array" ref="AM361">IFERROR(INDEX($AW$4:$AW$83,MATCH(AL361&amp;INDEX($AG$4:$AG$1137,SMALL($AB$4:$AB$1137,AJ361),1),$AU$4:$AU$83&amp;$AV$4:$AV$83,0),1),"")</f>
        <v/>
      </c>
      <c r="AN361" s="187" t="str">
        <f t="array" ref="AN361">IFERROR(INDEX($AW$4:$AW$83,MATCH(AL361&amp;INDEX($AH$4:$AH$1137,SMALL($AB$4:$AB$1137,AJ361),1),$AU$4:$AU$83&amp;$AV$4:$AV$83,0),1),"")</f>
        <v/>
      </c>
      <c r="AO361" s="187" t="str">
        <f>IF(AND(ISNUMBER(Fixture!H364),ISNUMBER(Fixture!J364)),"YES","")</f>
        <v/>
      </c>
      <c r="AP361" s="187" t="str">
        <f>IF(AO361="YES",IF(Fixture!H364&gt;Fixture!J364,HWin,IF(Fixture!H364=Fixture!J364,IF(Fixture!H364&gt;0,HDrawScore,HDraw),HLose)),"")</f>
        <v/>
      </c>
      <c r="AQ361" s="188" t="str">
        <f>IF(AO361="YES",IF(Fixture!H364&lt;Fixture!J364,AWin,IF(Fixture!H364=Fixture!J364,IF(Fixture!H364&gt;0,ADrawScore,ADraw),ALose)),"")</f>
        <v/>
      </c>
      <c r="AR361" s="187" t="str">
        <f>IF(AO361="YES",IF(Fixture!H364&gt;Fixture!J364,"W",IF(Fixture!H364=Fixture!J364,IF(Fixture!H364&gt;0,"D","D"),"L")),"")</f>
        <v/>
      </c>
      <c r="AS361" s="187" t="str">
        <f>IF(AO361="YES",IF(Fixture!H364&lt;Fixture!J364,"W",IF(Fixture!H364=Fixture!J364,IF(Fixture!H364&gt;0,"D","D"),"L")),"")</f>
        <v/>
      </c>
    </row>
    <row r="362" spans="22:45" x14ac:dyDescent="0.25">
      <c r="V362" s="195" t="str">
        <f t="shared" si="292"/>
        <v/>
      </c>
      <c r="W362" s="185" t="str">
        <f t="shared" si="293"/>
        <v/>
      </c>
      <c r="X362" s="185" t="str">
        <f t="shared" si="289"/>
        <v/>
      </c>
      <c r="Y362" s="185" t="str">
        <f t="shared" si="290"/>
        <v/>
      </c>
      <c r="Z362" s="184" t="str">
        <f t="shared" si="291"/>
        <v/>
      </c>
      <c r="AB362" s="186" t="str">
        <f t="shared" si="286"/>
        <v/>
      </c>
      <c r="AC362" s="187" t="str">
        <f t="shared" si="287"/>
        <v/>
      </c>
      <c r="AD362" s="187" t="str">
        <f t="shared" si="294"/>
        <v/>
      </c>
      <c r="AE362" s="187" t="str">
        <f t="shared" si="284"/>
        <v/>
      </c>
      <c r="AF362" s="187" t="str">
        <f t="shared" si="285"/>
        <v/>
      </c>
      <c r="AG362" s="187" t="str">
        <f t="array" ref="AG362">IFERROR(INDEX($Y$4:$Y$1090, MATCH(AC362&amp;AE362&amp;AF362,$V$4:$V$1090&amp;$W$4:$W$1090&amp;$X$4:$X$1090,0),1),"")</f>
        <v/>
      </c>
      <c r="AH362" s="188" t="str">
        <f t="array" ref="AH362">IFERROR(INDEX($Z$4:$Z$1090, MATCH(AC362&amp;AE362&amp;AF362,$V$4:$V$1090&amp;$W$4:$W$1090&amp;$X$4:$X$1090,0),1),"")</f>
        <v/>
      </c>
      <c r="AJ362" s="186" t="str">
        <f t="shared" si="288"/>
        <v/>
      </c>
      <c r="AK362" s="187" t="str">
        <f t="array" ref="AK362">IFERROR(INDEX($AC$4:$AC$1137,SMALL($AB$4:$AB$1137,AJ362),1),"")</f>
        <v/>
      </c>
      <c r="AL362" s="187" t="str">
        <f t="array" ref="AL362">IFERROR(INDEX($AF$4:$AF$1137,SMALL($AB$4:$AB$1137,AJ362),1),"")</f>
        <v/>
      </c>
      <c r="AM362" s="187" t="str">
        <f t="array" ref="AM362">IFERROR(INDEX($AW$4:$AW$83,MATCH(AL362&amp;INDEX($AG$4:$AG$1137,SMALL($AB$4:$AB$1137,AJ362),1),$AU$4:$AU$83&amp;$AV$4:$AV$83,0),1),"")</f>
        <v/>
      </c>
      <c r="AN362" s="187" t="str">
        <f t="array" ref="AN362">IFERROR(INDEX($AW$4:$AW$83,MATCH(AL362&amp;INDEX($AH$4:$AH$1137,SMALL($AB$4:$AB$1137,AJ362),1),$AU$4:$AU$83&amp;$AV$4:$AV$83,0),1),"")</f>
        <v/>
      </c>
      <c r="AO362" s="187" t="str">
        <f>IF(AND(ISNUMBER(Fixture!H365),ISNUMBER(Fixture!J365)),"YES","")</f>
        <v/>
      </c>
      <c r="AP362" s="187" t="str">
        <f>IF(AO362="YES",IF(Fixture!H365&gt;Fixture!J365,HWin,IF(Fixture!H365=Fixture!J365,IF(Fixture!H365&gt;0,HDrawScore,HDraw),HLose)),"")</f>
        <v/>
      </c>
      <c r="AQ362" s="188" t="str">
        <f>IF(AO362="YES",IF(Fixture!H365&lt;Fixture!J365,AWin,IF(Fixture!H365=Fixture!J365,IF(Fixture!H365&gt;0,ADrawScore,ADraw),ALose)),"")</f>
        <v/>
      </c>
      <c r="AR362" s="187" t="str">
        <f>IF(AO362="YES",IF(Fixture!H365&gt;Fixture!J365,"W",IF(Fixture!H365=Fixture!J365,IF(Fixture!H365&gt;0,"D","D"),"L")),"")</f>
        <v/>
      </c>
      <c r="AS362" s="187" t="str">
        <f>IF(AO362="YES",IF(Fixture!H365&lt;Fixture!J365,"W",IF(Fixture!H365=Fixture!J365,IF(Fixture!H365&gt;0,"D","D"),"L")),"")</f>
        <v/>
      </c>
    </row>
    <row r="363" spans="22:45" x14ac:dyDescent="0.25">
      <c r="V363" s="195" t="str">
        <f t="shared" si="292"/>
        <v/>
      </c>
      <c r="W363" s="185" t="str">
        <f t="shared" si="293"/>
        <v/>
      </c>
      <c r="X363" s="185" t="str">
        <f t="shared" si="289"/>
        <v/>
      </c>
      <c r="Y363" s="185" t="str">
        <f t="shared" si="290"/>
        <v/>
      </c>
      <c r="Z363" s="184" t="str">
        <f t="shared" si="291"/>
        <v/>
      </c>
      <c r="AB363" s="186" t="str">
        <f t="shared" si="286"/>
        <v/>
      </c>
      <c r="AC363" s="187" t="str">
        <f t="shared" si="287"/>
        <v/>
      </c>
      <c r="AD363" s="187" t="str">
        <f t="shared" si="294"/>
        <v/>
      </c>
      <c r="AE363" s="187" t="str">
        <f t="shared" si="284"/>
        <v/>
      </c>
      <c r="AF363" s="187" t="str">
        <f t="shared" si="285"/>
        <v/>
      </c>
      <c r="AG363" s="187" t="str">
        <f t="array" ref="AG363">IFERROR(INDEX($Y$4:$Y$1090, MATCH(AC363&amp;AE363&amp;AF363,$V$4:$V$1090&amp;$W$4:$W$1090&amp;$X$4:$X$1090,0),1),"")</f>
        <v/>
      </c>
      <c r="AH363" s="188" t="str">
        <f t="array" ref="AH363">IFERROR(INDEX($Z$4:$Z$1090, MATCH(AC363&amp;AE363&amp;AF363,$V$4:$V$1090&amp;$W$4:$W$1090&amp;$X$4:$X$1090,0),1),"")</f>
        <v/>
      </c>
      <c r="AJ363" s="186" t="str">
        <f t="shared" si="288"/>
        <v/>
      </c>
      <c r="AK363" s="187" t="str">
        <f t="array" ref="AK363">IFERROR(INDEX($AC$4:$AC$1137,SMALL($AB$4:$AB$1137,AJ363),1),"")</f>
        <v/>
      </c>
      <c r="AL363" s="187" t="str">
        <f t="array" ref="AL363">IFERROR(INDEX($AF$4:$AF$1137,SMALL($AB$4:$AB$1137,AJ363),1),"")</f>
        <v/>
      </c>
      <c r="AM363" s="187" t="str">
        <f t="array" ref="AM363">IFERROR(INDEX($AW$4:$AW$83,MATCH(AL363&amp;INDEX($AG$4:$AG$1137,SMALL($AB$4:$AB$1137,AJ363),1),$AU$4:$AU$83&amp;$AV$4:$AV$83,0),1),"")</f>
        <v/>
      </c>
      <c r="AN363" s="187" t="str">
        <f t="array" ref="AN363">IFERROR(INDEX($AW$4:$AW$83,MATCH(AL363&amp;INDEX($AH$4:$AH$1137,SMALL($AB$4:$AB$1137,AJ363),1),$AU$4:$AU$83&amp;$AV$4:$AV$83,0),1),"")</f>
        <v/>
      </c>
      <c r="AO363" s="187" t="str">
        <f>IF(AND(ISNUMBER(Fixture!H366),ISNUMBER(Fixture!J366)),"YES","")</f>
        <v/>
      </c>
      <c r="AP363" s="187" t="str">
        <f>IF(AO363="YES",IF(Fixture!H366&gt;Fixture!J366,HWin,IF(Fixture!H366=Fixture!J366,IF(Fixture!H366&gt;0,HDrawScore,HDraw),HLose)),"")</f>
        <v/>
      </c>
      <c r="AQ363" s="188" t="str">
        <f>IF(AO363="YES",IF(Fixture!H366&lt;Fixture!J366,AWin,IF(Fixture!H366=Fixture!J366,IF(Fixture!H366&gt;0,ADrawScore,ADraw),ALose)),"")</f>
        <v/>
      </c>
      <c r="AR363" s="187" t="str">
        <f>IF(AO363="YES",IF(Fixture!H366&gt;Fixture!J366,"W",IF(Fixture!H366=Fixture!J366,IF(Fixture!H366&gt;0,"D","D"),"L")),"")</f>
        <v/>
      </c>
      <c r="AS363" s="187" t="str">
        <f>IF(AO363="YES",IF(Fixture!H366&lt;Fixture!J366,"W",IF(Fixture!H366=Fixture!J366,IF(Fixture!H366&gt;0,"D","D"),"L")),"")</f>
        <v/>
      </c>
    </row>
    <row r="364" spans="22:45" x14ac:dyDescent="0.25">
      <c r="V364" s="195" t="str">
        <f t="shared" si="292"/>
        <v/>
      </c>
      <c r="W364" s="185" t="str">
        <f t="shared" si="293"/>
        <v/>
      </c>
      <c r="X364" s="185" t="str">
        <f t="shared" si="289"/>
        <v/>
      </c>
      <c r="Y364" s="185" t="str">
        <f t="shared" si="290"/>
        <v/>
      </c>
      <c r="Z364" s="184" t="str">
        <f t="shared" si="291"/>
        <v/>
      </c>
      <c r="AB364" s="186" t="str">
        <f t="shared" si="286"/>
        <v/>
      </c>
      <c r="AC364" s="187" t="str">
        <f t="shared" si="287"/>
        <v/>
      </c>
      <c r="AD364" s="187" t="str">
        <f t="shared" si="294"/>
        <v/>
      </c>
      <c r="AE364" s="187" t="str">
        <f t="shared" si="284"/>
        <v/>
      </c>
      <c r="AF364" s="187" t="str">
        <f t="shared" si="285"/>
        <v/>
      </c>
      <c r="AG364" s="187" t="str">
        <f t="array" ref="AG364">IFERROR(INDEX($Y$4:$Y$1090, MATCH(AC364&amp;AE364&amp;AF364,$V$4:$V$1090&amp;$W$4:$W$1090&amp;$X$4:$X$1090,0),1),"")</f>
        <v/>
      </c>
      <c r="AH364" s="188" t="str">
        <f t="array" ref="AH364">IFERROR(INDEX($Z$4:$Z$1090, MATCH(AC364&amp;AE364&amp;AF364,$V$4:$V$1090&amp;$W$4:$W$1090&amp;$X$4:$X$1090,0),1),"")</f>
        <v/>
      </c>
      <c r="AJ364" s="186" t="str">
        <f t="shared" si="288"/>
        <v/>
      </c>
      <c r="AK364" s="187" t="str">
        <f t="array" ref="AK364">IFERROR(INDEX($AC$4:$AC$1137,SMALL($AB$4:$AB$1137,AJ364),1),"")</f>
        <v/>
      </c>
      <c r="AL364" s="187" t="str">
        <f t="array" ref="AL364">IFERROR(INDEX($AF$4:$AF$1137,SMALL($AB$4:$AB$1137,AJ364),1),"")</f>
        <v/>
      </c>
      <c r="AM364" s="187" t="str">
        <f t="array" ref="AM364">IFERROR(INDEX($AW$4:$AW$83,MATCH(AL364&amp;INDEX($AG$4:$AG$1137,SMALL($AB$4:$AB$1137,AJ364),1),$AU$4:$AU$83&amp;$AV$4:$AV$83,0),1),"")</f>
        <v/>
      </c>
      <c r="AN364" s="187" t="str">
        <f t="array" ref="AN364">IFERROR(INDEX($AW$4:$AW$83,MATCH(AL364&amp;INDEX($AH$4:$AH$1137,SMALL($AB$4:$AB$1137,AJ364),1),$AU$4:$AU$83&amp;$AV$4:$AV$83,0),1),"")</f>
        <v/>
      </c>
      <c r="AO364" s="187" t="str">
        <f>IF(AND(ISNUMBER(Fixture!H367),ISNUMBER(Fixture!J367)),"YES","")</f>
        <v/>
      </c>
      <c r="AP364" s="187" t="str">
        <f>IF(AO364="YES",IF(Fixture!H367&gt;Fixture!J367,HWin,IF(Fixture!H367=Fixture!J367,IF(Fixture!H367&gt;0,HDrawScore,HDraw),HLose)),"")</f>
        <v/>
      </c>
      <c r="AQ364" s="188" t="str">
        <f>IF(AO364="YES",IF(Fixture!H367&lt;Fixture!J367,AWin,IF(Fixture!H367=Fixture!J367,IF(Fixture!H367&gt;0,ADrawScore,ADraw),ALose)),"")</f>
        <v/>
      </c>
      <c r="AR364" s="187" t="str">
        <f>IF(AO364="YES",IF(Fixture!H367&gt;Fixture!J367,"W",IF(Fixture!H367=Fixture!J367,IF(Fixture!H367&gt;0,"D","D"),"L")),"")</f>
        <v/>
      </c>
      <c r="AS364" s="187" t="str">
        <f>IF(AO364="YES",IF(Fixture!H367&lt;Fixture!J367,"W",IF(Fixture!H367=Fixture!J367,IF(Fixture!H367&gt;0,"D","D"),"L")),"")</f>
        <v/>
      </c>
    </row>
    <row r="365" spans="22:45" x14ac:dyDescent="0.25">
      <c r="V365" s="195" t="str">
        <f t="shared" si="292"/>
        <v/>
      </c>
      <c r="W365" s="185" t="str">
        <f t="shared" si="293"/>
        <v/>
      </c>
      <c r="X365" s="185" t="str">
        <f t="shared" si="289"/>
        <v/>
      </c>
      <c r="Y365" s="185" t="str">
        <f t="shared" si="290"/>
        <v/>
      </c>
      <c r="Z365" s="184" t="str">
        <f t="shared" si="291"/>
        <v/>
      </c>
      <c r="AB365" s="186" t="str">
        <f t="shared" si="286"/>
        <v/>
      </c>
      <c r="AC365" s="187" t="str">
        <f t="shared" si="287"/>
        <v/>
      </c>
      <c r="AD365" s="187" t="str">
        <f t="shared" si="294"/>
        <v/>
      </c>
      <c r="AE365" s="187" t="str">
        <f t="shared" si="284"/>
        <v/>
      </c>
      <c r="AF365" s="187" t="str">
        <f t="shared" si="285"/>
        <v/>
      </c>
      <c r="AG365" s="187" t="str">
        <f t="array" ref="AG365">IFERROR(INDEX($Y$4:$Y$1090, MATCH(AC365&amp;AE365&amp;AF365,$V$4:$V$1090&amp;$W$4:$W$1090&amp;$X$4:$X$1090,0),1),"")</f>
        <v/>
      </c>
      <c r="AH365" s="188" t="str">
        <f t="array" ref="AH365">IFERROR(INDEX($Z$4:$Z$1090, MATCH(AC365&amp;AE365&amp;AF365,$V$4:$V$1090&amp;$W$4:$W$1090&amp;$X$4:$X$1090,0),1),"")</f>
        <v/>
      </c>
      <c r="AJ365" s="186" t="str">
        <f t="shared" si="288"/>
        <v/>
      </c>
      <c r="AK365" s="187" t="str">
        <f t="array" ref="AK365">IFERROR(INDEX($AC$4:$AC$1137,SMALL($AB$4:$AB$1137,AJ365),1),"")</f>
        <v/>
      </c>
      <c r="AL365" s="187" t="str">
        <f t="array" ref="AL365">IFERROR(INDEX($AF$4:$AF$1137,SMALL($AB$4:$AB$1137,AJ365),1),"")</f>
        <v/>
      </c>
      <c r="AM365" s="187" t="str">
        <f t="array" ref="AM365">IFERROR(INDEX($AW$4:$AW$83,MATCH(AL365&amp;INDEX($AG$4:$AG$1137,SMALL($AB$4:$AB$1137,AJ365),1),$AU$4:$AU$83&amp;$AV$4:$AV$83,0),1),"")</f>
        <v/>
      </c>
      <c r="AN365" s="187" t="str">
        <f t="array" ref="AN365">IFERROR(INDEX($AW$4:$AW$83,MATCH(AL365&amp;INDEX($AH$4:$AH$1137,SMALL($AB$4:$AB$1137,AJ365),1),$AU$4:$AU$83&amp;$AV$4:$AV$83,0),1),"")</f>
        <v/>
      </c>
      <c r="AO365" s="187" t="str">
        <f>IF(AND(ISNUMBER(Fixture!H368),ISNUMBER(Fixture!J368)),"YES","")</f>
        <v/>
      </c>
      <c r="AP365" s="187" t="str">
        <f>IF(AO365="YES",IF(Fixture!H368&gt;Fixture!J368,HWin,IF(Fixture!H368=Fixture!J368,IF(Fixture!H368&gt;0,HDrawScore,HDraw),HLose)),"")</f>
        <v/>
      </c>
      <c r="AQ365" s="188" t="str">
        <f>IF(AO365="YES",IF(Fixture!H368&lt;Fixture!J368,AWin,IF(Fixture!H368=Fixture!J368,IF(Fixture!H368&gt;0,ADrawScore,ADraw),ALose)),"")</f>
        <v/>
      </c>
      <c r="AR365" s="187" t="str">
        <f>IF(AO365="YES",IF(Fixture!H368&gt;Fixture!J368,"W",IF(Fixture!H368=Fixture!J368,IF(Fixture!H368&gt;0,"D","D"),"L")),"")</f>
        <v/>
      </c>
      <c r="AS365" s="187" t="str">
        <f>IF(AO365="YES",IF(Fixture!H368&lt;Fixture!J368,"W",IF(Fixture!H368=Fixture!J368,IF(Fixture!H368&gt;0,"D","D"),"L")),"")</f>
        <v/>
      </c>
    </row>
    <row r="366" spans="22:45" x14ac:dyDescent="0.25">
      <c r="V366" s="195" t="str">
        <f t="shared" si="292"/>
        <v/>
      </c>
      <c r="W366" s="185" t="str">
        <f t="shared" si="293"/>
        <v/>
      </c>
      <c r="X366" s="185" t="str">
        <f t="shared" si="289"/>
        <v/>
      </c>
      <c r="Y366" s="185" t="str">
        <f t="shared" si="290"/>
        <v/>
      </c>
      <c r="Z366" s="184" t="str">
        <f t="shared" si="291"/>
        <v/>
      </c>
      <c r="AB366" s="186" t="str">
        <f t="shared" si="286"/>
        <v/>
      </c>
      <c r="AC366" s="187" t="str">
        <f t="shared" si="287"/>
        <v/>
      </c>
      <c r="AD366" s="187" t="str">
        <f t="shared" si="294"/>
        <v/>
      </c>
      <c r="AE366" s="187" t="str">
        <f t="shared" si="284"/>
        <v/>
      </c>
      <c r="AF366" s="187" t="str">
        <f t="shared" si="285"/>
        <v/>
      </c>
      <c r="AG366" s="187" t="str">
        <f t="array" ref="AG366">IFERROR(INDEX($Y$4:$Y$1090, MATCH(AC366&amp;AE366&amp;AF366,$V$4:$V$1090&amp;$W$4:$W$1090&amp;$X$4:$X$1090,0),1),"")</f>
        <v/>
      </c>
      <c r="AH366" s="188" t="str">
        <f t="array" ref="AH366">IFERROR(INDEX($Z$4:$Z$1090, MATCH(AC366&amp;AE366&amp;AF366,$V$4:$V$1090&amp;$W$4:$W$1090&amp;$X$4:$X$1090,0),1),"")</f>
        <v/>
      </c>
      <c r="AJ366" s="186" t="str">
        <f t="shared" si="288"/>
        <v/>
      </c>
      <c r="AK366" s="187" t="str">
        <f t="array" ref="AK366">IFERROR(INDEX($AC$4:$AC$1137,SMALL($AB$4:$AB$1137,AJ366),1),"")</f>
        <v/>
      </c>
      <c r="AL366" s="187" t="str">
        <f t="array" ref="AL366">IFERROR(INDEX($AF$4:$AF$1137,SMALL($AB$4:$AB$1137,AJ366),1),"")</f>
        <v/>
      </c>
      <c r="AM366" s="187" t="str">
        <f t="array" ref="AM366">IFERROR(INDEX($AW$4:$AW$83,MATCH(AL366&amp;INDEX($AG$4:$AG$1137,SMALL($AB$4:$AB$1137,AJ366),1),$AU$4:$AU$83&amp;$AV$4:$AV$83,0),1),"")</f>
        <v/>
      </c>
      <c r="AN366" s="187" t="str">
        <f t="array" ref="AN366">IFERROR(INDEX($AW$4:$AW$83,MATCH(AL366&amp;INDEX($AH$4:$AH$1137,SMALL($AB$4:$AB$1137,AJ366),1),$AU$4:$AU$83&amp;$AV$4:$AV$83,0),1),"")</f>
        <v/>
      </c>
      <c r="AO366" s="187" t="str">
        <f>IF(AND(ISNUMBER(Fixture!H369),ISNUMBER(Fixture!J369)),"YES","")</f>
        <v/>
      </c>
      <c r="AP366" s="187" t="str">
        <f>IF(AO366="YES",IF(Fixture!H369&gt;Fixture!J369,HWin,IF(Fixture!H369=Fixture!J369,IF(Fixture!H369&gt;0,HDrawScore,HDraw),HLose)),"")</f>
        <v/>
      </c>
      <c r="AQ366" s="188" t="str">
        <f>IF(AO366="YES",IF(Fixture!H369&lt;Fixture!J369,AWin,IF(Fixture!H369=Fixture!J369,IF(Fixture!H369&gt;0,ADrawScore,ADraw),ALose)),"")</f>
        <v/>
      </c>
      <c r="AR366" s="187" t="str">
        <f>IF(AO366="YES",IF(Fixture!H369&gt;Fixture!J369,"W",IF(Fixture!H369=Fixture!J369,IF(Fixture!H369&gt;0,"D","D"),"L")),"")</f>
        <v/>
      </c>
      <c r="AS366" s="187" t="str">
        <f>IF(AO366="YES",IF(Fixture!H369&lt;Fixture!J369,"W",IF(Fixture!H369=Fixture!J369,IF(Fixture!H369&gt;0,"D","D"),"L")),"")</f>
        <v/>
      </c>
    </row>
    <row r="367" spans="22:45" x14ac:dyDescent="0.25">
      <c r="V367" s="195" t="str">
        <f t="shared" si="292"/>
        <v/>
      </c>
      <c r="W367" s="185" t="str">
        <f t="shared" si="293"/>
        <v/>
      </c>
      <c r="X367" s="185" t="str">
        <f t="shared" si="289"/>
        <v/>
      </c>
      <c r="Y367" s="185" t="str">
        <f t="shared" si="290"/>
        <v/>
      </c>
      <c r="Z367" s="184" t="str">
        <f t="shared" si="291"/>
        <v/>
      </c>
      <c r="AB367" s="186" t="str">
        <f t="shared" si="286"/>
        <v/>
      </c>
      <c r="AC367" s="187" t="str">
        <f t="shared" si="287"/>
        <v/>
      </c>
      <c r="AD367" s="187" t="str">
        <f t="shared" si="294"/>
        <v/>
      </c>
      <c r="AE367" s="187" t="str">
        <f t="shared" si="284"/>
        <v/>
      </c>
      <c r="AF367" s="187" t="str">
        <f t="shared" si="285"/>
        <v/>
      </c>
      <c r="AG367" s="187" t="str">
        <f t="array" ref="AG367">IFERROR(INDEX($Y$4:$Y$1090, MATCH(AC367&amp;AE367&amp;AF367,$V$4:$V$1090&amp;$W$4:$W$1090&amp;$X$4:$X$1090,0),1),"")</f>
        <v/>
      </c>
      <c r="AH367" s="188" t="str">
        <f t="array" ref="AH367">IFERROR(INDEX($Z$4:$Z$1090, MATCH(AC367&amp;AE367&amp;AF367,$V$4:$V$1090&amp;$W$4:$W$1090&amp;$X$4:$X$1090,0),1),"")</f>
        <v/>
      </c>
      <c r="AJ367" s="186" t="str">
        <f t="shared" si="288"/>
        <v/>
      </c>
      <c r="AK367" s="187" t="str">
        <f t="array" ref="AK367">IFERROR(INDEX($AC$4:$AC$1137,SMALL($AB$4:$AB$1137,AJ367),1),"")</f>
        <v/>
      </c>
      <c r="AL367" s="187" t="str">
        <f t="array" ref="AL367">IFERROR(INDEX($AF$4:$AF$1137,SMALL($AB$4:$AB$1137,AJ367),1),"")</f>
        <v/>
      </c>
      <c r="AM367" s="187" t="str">
        <f t="array" ref="AM367">IFERROR(INDEX($AW$4:$AW$83,MATCH(AL367&amp;INDEX($AG$4:$AG$1137,SMALL($AB$4:$AB$1137,AJ367),1),$AU$4:$AU$83&amp;$AV$4:$AV$83,0),1),"")</f>
        <v/>
      </c>
      <c r="AN367" s="187" t="str">
        <f t="array" ref="AN367">IFERROR(INDEX($AW$4:$AW$83,MATCH(AL367&amp;INDEX($AH$4:$AH$1137,SMALL($AB$4:$AB$1137,AJ367),1),$AU$4:$AU$83&amp;$AV$4:$AV$83,0),1),"")</f>
        <v/>
      </c>
      <c r="AO367" s="187" t="str">
        <f>IF(AND(ISNUMBER(Fixture!H370),ISNUMBER(Fixture!J370)),"YES","")</f>
        <v/>
      </c>
      <c r="AP367" s="187" t="str">
        <f>IF(AO367="YES",IF(Fixture!H370&gt;Fixture!J370,HWin,IF(Fixture!H370=Fixture!J370,IF(Fixture!H370&gt;0,HDrawScore,HDraw),HLose)),"")</f>
        <v/>
      </c>
      <c r="AQ367" s="188" t="str">
        <f>IF(AO367="YES",IF(Fixture!H370&lt;Fixture!J370,AWin,IF(Fixture!H370=Fixture!J370,IF(Fixture!H370&gt;0,ADrawScore,ADraw),ALose)),"")</f>
        <v/>
      </c>
      <c r="AR367" s="187" t="str">
        <f>IF(AO367="YES",IF(Fixture!H370&gt;Fixture!J370,"W",IF(Fixture!H370=Fixture!J370,IF(Fixture!H370&gt;0,"D","D"),"L")),"")</f>
        <v/>
      </c>
      <c r="AS367" s="187" t="str">
        <f>IF(AO367="YES",IF(Fixture!H370&lt;Fixture!J370,"W",IF(Fixture!H370=Fixture!J370,IF(Fixture!H370&gt;0,"D","D"),"L")),"")</f>
        <v/>
      </c>
    </row>
    <row r="368" spans="22:45" x14ac:dyDescent="0.25">
      <c r="V368" s="195" t="str">
        <f t="shared" si="292"/>
        <v/>
      </c>
      <c r="W368" s="185" t="str">
        <f t="shared" si="293"/>
        <v/>
      </c>
      <c r="X368" s="185" t="str">
        <f t="shared" si="289"/>
        <v/>
      </c>
      <c r="Y368" s="185" t="str">
        <f t="shared" si="290"/>
        <v/>
      </c>
      <c r="Z368" s="184" t="str">
        <f t="shared" si="291"/>
        <v/>
      </c>
      <c r="AB368" s="186" t="str">
        <f t="shared" si="286"/>
        <v/>
      </c>
      <c r="AC368" s="187" t="str">
        <f t="shared" si="287"/>
        <v/>
      </c>
      <c r="AD368" s="187" t="str">
        <f t="shared" si="294"/>
        <v/>
      </c>
      <c r="AE368" s="187" t="str">
        <f t="shared" si="284"/>
        <v/>
      </c>
      <c r="AF368" s="187" t="str">
        <f t="shared" si="285"/>
        <v/>
      </c>
      <c r="AG368" s="187" t="str">
        <f t="array" ref="AG368">IFERROR(INDEX($Y$4:$Y$1090, MATCH(AC368&amp;AE368&amp;AF368,$V$4:$V$1090&amp;$W$4:$W$1090&amp;$X$4:$X$1090,0),1),"")</f>
        <v/>
      </c>
      <c r="AH368" s="188" t="str">
        <f t="array" ref="AH368">IFERROR(INDEX($Z$4:$Z$1090, MATCH(AC368&amp;AE368&amp;AF368,$V$4:$V$1090&amp;$W$4:$W$1090&amp;$X$4:$X$1090,0),1),"")</f>
        <v/>
      </c>
      <c r="AJ368" s="186" t="str">
        <f t="shared" si="288"/>
        <v/>
      </c>
      <c r="AK368" s="187" t="str">
        <f t="array" ref="AK368">IFERROR(INDEX($AC$4:$AC$1137,SMALL($AB$4:$AB$1137,AJ368),1),"")</f>
        <v/>
      </c>
      <c r="AL368" s="187" t="str">
        <f t="array" ref="AL368">IFERROR(INDEX($AF$4:$AF$1137,SMALL($AB$4:$AB$1137,AJ368),1),"")</f>
        <v/>
      </c>
      <c r="AM368" s="187" t="str">
        <f t="array" ref="AM368">IFERROR(INDEX($AW$4:$AW$83,MATCH(AL368&amp;INDEX($AG$4:$AG$1137,SMALL($AB$4:$AB$1137,AJ368),1),$AU$4:$AU$83&amp;$AV$4:$AV$83,0),1),"")</f>
        <v/>
      </c>
      <c r="AN368" s="187" t="str">
        <f t="array" ref="AN368">IFERROR(INDEX($AW$4:$AW$83,MATCH(AL368&amp;INDEX($AH$4:$AH$1137,SMALL($AB$4:$AB$1137,AJ368),1),$AU$4:$AU$83&amp;$AV$4:$AV$83,0),1),"")</f>
        <v/>
      </c>
      <c r="AO368" s="187" t="str">
        <f>IF(AND(ISNUMBER(Fixture!H371),ISNUMBER(Fixture!J371)),"YES","")</f>
        <v/>
      </c>
      <c r="AP368" s="187" t="str">
        <f>IF(AO368="YES",IF(Fixture!H371&gt;Fixture!J371,HWin,IF(Fixture!H371=Fixture!J371,IF(Fixture!H371&gt;0,HDrawScore,HDraw),HLose)),"")</f>
        <v/>
      </c>
      <c r="AQ368" s="188" t="str">
        <f>IF(AO368="YES",IF(Fixture!H371&lt;Fixture!J371,AWin,IF(Fixture!H371=Fixture!J371,IF(Fixture!H371&gt;0,ADrawScore,ADraw),ALose)),"")</f>
        <v/>
      </c>
      <c r="AR368" s="187" t="str">
        <f>IF(AO368="YES",IF(Fixture!H371&gt;Fixture!J371,"W",IF(Fixture!H371=Fixture!J371,IF(Fixture!H371&gt;0,"D","D"),"L")),"")</f>
        <v/>
      </c>
      <c r="AS368" s="187" t="str">
        <f>IF(AO368="YES",IF(Fixture!H371&lt;Fixture!J371,"W",IF(Fixture!H371=Fixture!J371,IF(Fixture!H371&gt;0,"D","D"),"L")),"")</f>
        <v/>
      </c>
    </row>
    <row r="369" spans="22:45" x14ac:dyDescent="0.25">
      <c r="V369" s="195" t="str">
        <f t="shared" si="292"/>
        <v/>
      </c>
      <c r="W369" s="185" t="str">
        <f t="shared" si="293"/>
        <v/>
      </c>
      <c r="X369" s="185" t="str">
        <f t="shared" si="289"/>
        <v/>
      </c>
      <c r="Y369" s="185" t="str">
        <f t="shared" si="290"/>
        <v/>
      </c>
      <c r="Z369" s="184" t="str">
        <f t="shared" si="291"/>
        <v/>
      </c>
      <c r="AB369" s="186" t="str">
        <f t="shared" si="286"/>
        <v/>
      </c>
      <c r="AC369" s="187" t="str">
        <f t="shared" si="287"/>
        <v/>
      </c>
      <c r="AD369" s="187" t="str">
        <f t="shared" si="294"/>
        <v/>
      </c>
      <c r="AE369" s="187" t="str">
        <f t="shared" si="284"/>
        <v/>
      </c>
      <c r="AF369" s="187" t="str">
        <f t="shared" si="285"/>
        <v/>
      </c>
      <c r="AG369" s="187" t="str">
        <f t="array" ref="AG369">IFERROR(INDEX($Y$4:$Y$1090, MATCH(AC369&amp;AE369&amp;AF369,$V$4:$V$1090&amp;$W$4:$W$1090&amp;$X$4:$X$1090,0),1),"")</f>
        <v/>
      </c>
      <c r="AH369" s="188" t="str">
        <f t="array" ref="AH369">IFERROR(INDEX($Z$4:$Z$1090, MATCH(AC369&amp;AE369&amp;AF369,$V$4:$V$1090&amp;$W$4:$W$1090&amp;$X$4:$X$1090,0),1),"")</f>
        <v/>
      </c>
      <c r="AJ369" s="186" t="str">
        <f t="shared" si="288"/>
        <v/>
      </c>
      <c r="AK369" s="187" t="str">
        <f t="array" ref="AK369">IFERROR(INDEX($AC$4:$AC$1137,SMALL($AB$4:$AB$1137,AJ369),1),"")</f>
        <v/>
      </c>
      <c r="AL369" s="187" t="str">
        <f t="array" ref="AL369">IFERROR(INDEX($AF$4:$AF$1137,SMALL($AB$4:$AB$1137,AJ369),1),"")</f>
        <v/>
      </c>
      <c r="AM369" s="187" t="str">
        <f t="array" ref="AM369">IFERROR(INDEX($AW$4:$AW$83,MATCH(AL369&amp;INDEX($AG$4:$AG$1137,SMALL($AB$4:$AB$1137,AJ369),1),$AU$4:$AU$83&amp;$AV$4:$AV$83,0),1),"")</f>
        <v/>
      </c>
      <c r="AN369" s="187" t="str">
        <f t="array" ref="AN369">IFERROR(INDEX($AW$4:$AW$83,MATCH(AL369&amp;INDEX($AH$4:$AH$1137,SMALL($AB$4:$AB$1137,AJ369),1),$AU$4:$AU$83&amp;$AV$4:$AV$83,0),1),"")</f>
        <v/>
      </c>
      <c r="AO369" s="187" t="str">
        <f>IF(AND(ISNUMBER(Fixture!H372),ISNUMBER(Fixture!J372)),"YES","")</f>
        <v/>
      </c>
      <c r="AP369" s="187" t="str">
        <f>IF(AO369="YES",IF(Fixture!H372&gt;Fixture!J372,HWin,IF(Fixture!H372=Fixture!J372,IF(Fixture!H372&gt;0,HDrawScore,HDraw),HLose)),"")</f>
        <v/>
      </c>
      <c r="AQ369" s="188" t="str">
        <f>IF(AO369="YES",IF(Fixture!H372&lt;Fixture!J372,AWin,IF(Fixture!H372=Fixture!J372,IF(Fixture!H372&gt;0,ADrawScore,ADraw),ALose)),"")</f>
        <v/>
      </c>
      <c r="AR369" s="187" t="str">
        <f>IF(AO369="YES",IF(Fixture!H372&gt;Fixture!J372,"W",IF(Fixture!H372=Fixture!J372,IF(Fixture!H372&gt;0,"D","D"),"L")),"")</f>
        <v/>
      </c>
      <c r="AS369" s="187" t="str">
        <f>IF(AO369="YES",IF(Fixture!H372&lt;Fixture!J372,"W",IF(Fixture!H372=Fixture!J372,IF(Fixture!H372&gt;0,"D","D"),"L")),"")</f>
        <v/>
      </c>
    </row>
    <row r="370" spans="22:45" x14ac:dyDescent="0.25">
      <c r="V370" s="195" t="str">
        <f t="shared" si="292"/>
        <v/>
      </c>
      <c r="W370" s="185" t="str">
        <f t="shared" si="293"/>
        <v/>
      </c>
      <c r="X370" s="185" t="str">
        <f t="shared" si="289"/>
        <v/>
      </c>
      <c r="Y370" s="185" t="str">
        <f t="shared" si="290"/>
        <v/>
      </c>
      <c r="Z370" s="184" t="str">
        <f t="shared" si="291"/>
        <v/>
      </c>
      <c r="AB370" s="186" t="str">
        <f t="shared" si="286"/>
        <v/>
      </c>
      <c r="AC370" s="187" t="str">
        <f t="shared" si="287"/>
        <v/>
      </c>
      <c r="AD370" s="187" t="str">
        <f t="shared" si="294"/>
        <v/>
      </c>
      <c r="AE370" s="187" t="str">
        <f t="shared" si="284"/>
        <v/>
      </c>
      <c r="AF370" s="187" t="str">
        <f t="shared" si="285"/>
        <v/>
      </c>
      <c r="AG370" s="187" t="str">
        <f t="array" ref="AG370">IFERROR(INDEX($Y$4:$Y$1090, MATCH(AC370&amp;AE370&amp;AF370,$V$4:$V$1090&amp;$W$4:$W$1090&amp;$X$4:$X$1090,0),1),"")</f>
        <v/>
      </c>
      <c r="AH370" s="188" t="str">
        <f t="array" ref="AH370">IFERROR(INDEX($Z$4:$Z$1090, MATCH(AC370&amp;AE370&amp;AF370,$V$4:$V$1090&amp;$W$4:$W$1090&amp;$X$4:$X$1090,0),1),"")</f>
        <v/>
      </c>
      <c r="AJ370" s="186" t="str">
        <f t="shared" si="288"/>
        <v/>
      </c>
      <c r="AK370" s="187" t="str">
        <f t="array" ref="AK370">IFERROR(INDEX($AC$4:$AC$1137,SMALL($AB$4:$AB$1137,AJ370),1),"")</f>
        <v/>
      </c>
      <c r="AL370" s="187" t="str">
        <f t="array" ref="AL370">IFERROR(INDEX($AF$4:$AF$1137,SMALL($AB$4:$AB$1137,AJ370),1),"")</f>
        <v/>
      </c>
      <c r="AM370" s="187" t="str">
        <f t="array" ref="AM370">IFERROR(INDEX($AW$4:$AW$83,MATCH(AL370&amp;INDEX($AG$4:$AG$1137,SMALL($AB$4:$AB$1137,AJ370),1),$AU$4:$AU$83&amp;$AV$4:$AV$83,0),1),"")</f>
        <v/>
      </c>
      <c r="AN370" s="187" t="str">
        <f t="array" ref="AN370">IFERROR(INDEX($AW$4:$AW$83,MATCH(AL370&amp;INDEX($AH$4:$AH$1137,SMALL($AB$4:$AB$1137,AJ370),1),$AU$4:$AU$83&amp;$AV$4:$AV$83,0),1),"")</f>
        <v/>
      </c>
      <c r="AO370" s="187" t="str">
        <f>IF(AND(ISNUMBER(Fixture!H373),ISNUMBER(Fixture!J373)),"YES","")</f>
        <v/>
      </c>
      <c r="AP370" s="187" t="str">
        <f>IF(AO370="YES",IF(Fixture!H373&gt;Fixture!J373,HWin,IF(Fixture!H373=Fixture!J373,IF(Fixture!H373&gt;0,HDrawScore,HDraw),HLose)),"")</f>
        <v/>
      </c>
      <c r="AQ370" s="188" t="str">
        <f>IF(AO370="YES",IF(Fixture!H373&lt;Fixture!J373,AWin,IF(Fixture!H373=Fixture!J373,IF(Fixture!H373&gt;0,ADrawScore,ADraw),ALose)),"")</f>
        <v/>
      </c>
      <c r="AR370" s="187" t="str">
        <f>IF(AO370="YES",IF(Fixture!H373&gt;Fixture!J373,"W",IF(Fixture!H373=Fixture!J373,IF(Fixture!H373&gt;0,"D","D"),"L")),"")</f>
        <v/>
      </c>
      <c r="AS370" s="187" t="str">
        <f>IF(AO370="YES",IF(Fixture!H373&lt;Fixture!J373,"W",IF(Fixture!H373=Fixture!J373,IF(Fixture!H373&gt;0,"D","D"),"L")),"")</f>
        <v/>
      </c>
    </row>
    <row r="371" spans="22:45" x14ac:dyDescent="0.25">
      <c r="V371" s="195" t="str">
        <f t="shared" si="292"/>
        <v/>
      </c>
      <c r="W371" s="185" t="str">
        <f t="shared" si="293"/>
        <v/>
      </c>
      <c r="X371" s="185" t="str">
        <f t="shared" si="289"/>
        <v/>
      </c>
      <c r="Y371" s="185" t="str">
        <f t="shared" si="290"/>
        <v/>
      </c>
      <c r="Z371" s="184" t="str">
        <f t="shared" si="291"/>
        <v/>
      </c>
      <c r="AB371" s="186" t="str">
        <f t="shared" si="286"/>
        <v/>
      </c>
      <c r="AC371" s="187" t="str">
        <f t="shared" si="287"/>
        <v/>
      </c>
      <c r="AD371" s="187" t="str">
        <f t="shared" si="294"/>
        <v/>
      </c>
      <c r="AE371" s="187" t="str">
        <f t="shared" si="284"/>
        <v/>
      </c>
      <c r="AF371" s="187" t="str">
        <f t="shared" si="285"/>
        <v/>
      </c>
      <c r="AG371" s="187" t="str">
        <f t="array" ref="AG371">IFERROR(INDEX($Y$4:$Y$1090, MATCH(AC371&amp;AE371&amp;AF371,$V$4:$V$1090&amp;$W$4:$W$1090&amp;$X$4:$X$1090,0),1),"")</f>
        <v/>
      </c>
      <c r="AH371" s="188" t="str">
        <f t="array" ref="AH371">IFERROR(INDEX($Z$4:$Z$1090, MATCH(AC371&amp;AE371&amp;AF371,$V$4:$V$1090&amp;$W$4:$W$1090&amp;$X$4:$X$1090,0),1),"")</f>
        <v/>
      </c>
      <c r="AJ371" s="186" t="str">
        <f t="shared" si="288"/>
        <v/>
      </c>
      <c r="AK371" s="187" t="str">
        <f t="array" ref="AK371">IFERROR(INDEX($AC$4:$AC$1137,SMALL($AB$4:$AB$1137,AJ371),1),"")</f>
        <v/>
      </c>
      <c r="AL371" s="187" t="str">
        <f t="array" ref="AL371">IFERROR(INDEX($AF$4:$AF$1137,SMALL($AB$4:$AB$1137,AJ371),1),"")</f>
        <v/>
      </c>
      <c r="AM371" s="187" t="str">
        <f t="array" ref="AM371">IFERROR(INDEX($AW$4:$AW$83,MATCH(AL371&amp;INDEX($AG$4:$AG$1137,SMALL($AB$4:$AB$1137,AJ371),1),$AU$4:$AU$83&amp;$AV$4:$AV$83,0),1),"")</f>
        <v/>
      </c>
      <c r="AN371" s="187" t="str">
        <f t="array" ref="AN371">IFERROR(INDEX($AW$4:$AW$83,MATCH(AL371&amp;INDEX($AH$4:$AH$1137,SMALL($AB$4:$AB$1137,AJ371),1),$AU$4:$AU$83&amp;$AV$4:$AV$83,0),1),"")</f>
        <v/>
      </c>
      <c r="AO371" s="187" t="str">
        <f>IF(AND(ISNUMBER(Fixture!H374),ISNUMBER(Fixture!J374)),"YES","")</f>
        <v/>
      </c>
      <c r="AP371" s="187" t="str">
        <f>IF(AO371="YES",IF(Fixture!H374&gt;Fixture!J374,HWin,IF(Fixture!H374=Fixture!J374,IF(Fixture!H374&gt;0,HDrawScore,HDraw),HLose)),"")</f>
        <v/>
      </c>
      <c r="AQ371" s="188" t="str">
        <f>IF(AO371="YES",IF(Fixture!H374&lt;Fixture!J374,AWin,IF(Fixture!H374=Fixture!J374,IF(Fixture!H374&gt;0,ADrawScore,ADraw),ALose)),"")</f>
        <v/>
      </c>
      <c r="AR371" s="187" t="str">
        <f>IF(AO371="YES",IF(Fixture!H374&gt;Fixture!J374,"W",IF(Fixture!H374=Fixture!J374,IF(Fixture!H374&gt;0,"D","D"),"L")),"")</f>
        <v/>
      </c>
      <c r="AS371" s="187" t="str">
        <f>IF(AO371="YES",IF(Fixture!H374&lt;Fixture!J374,"W",IF(Fixture!H374=Fixture!J374,IF(Fixture!H374&gt;0,"D","D"),"L")),"")</f>
        <v/>
      </c>
    </row>
    <row r="372" spans="22:45" x14ac:dyDescent="0.25">
      <c r="V372" s="195" t="str">
        <f t="shared" si="292"/>
        <v/>
      </c>
      <c r="W372" s="185" t="str">
        <f t="shared" si="293"/>
        <v/>
      </c>
      <c r="X372" s="185" t="str">
        <f t="shared" ref="X372:X403" si="295">IF(AND(ISNUMBER(V372),Y372&lt;=$Q$6,Z372&lt;=$Q$6),$B$65,"")</f>
        <v/>
      </c>
      <c r="Y372" s="185" t="str">
        <f t="shared" ref="Y372:Y403" si="296">IF(ISNUMBER(V372),INDEX($C$68:$L$94,MATCH(V372,$B$68:$B$94,0),MATCH("G"&amp;W372&amp;"-T1",$C$67:$L$67,0)),"")</f>
        <v/>
      </c>
      <c r="Z372" s="184" t="str">
        <f t="shared" ref="Z372:Z403" si="297">IF(ISNUMBER(V372),INDEX($C$68:$L$94,MATCH(V372,$B$68:$B$94,0),MATCH("G"&amp;W372&amp;"-T2",$C$67:$L$67,0)),"")</f>
        <v/>
      </c>
      <c r="AB372" s="186" t="str">
        <f t="shared" si="286"/>
        <v/>
      </c>
      <c r="AC372" s="187" t="str">
        <f t="shared" si="287"/>
        <v/>
      </c>
      <c r="AD372" s="187" t="str">
        <f t="shared" si="294"/>
        <v/>
      </c>
      <c r="AE372" s="187" t="str">
        <f t="shared" si="284"/>
        <v/>
      </c>
      <c r="AF372" s="187" t="str">
        <f t="shared" si="285"/>
        <v/>
      </c>
      <c r="AG372" s="187" t="str">
        <f t="array" ref="AG372">IFERROR(INDEX($Y$4:$Y$1090, MATCH(AC372&amp;AE372&amp;AF372,$V$4:$V$1090&amp;$W$4:$W$1090&amp;$X$4:$X$1090,0),1),"")</f>
        <v/>
      </c>
      <c r="AH372" s="188" t="str">
        <f t="array" ref="AH372">IFERROR(INDEX($Z$4:$Z$1090, MATCH(AC372&amp;AE372&amp;AF372,$V$4:$V$1090&amp;$W$4:$W$1090&amp;$X$4:$X$1090,0),1),"")</f>
        <v/>
      </c>
      <c r="AJ372" s="186" t="str">
        <f t="shared" si="288"/>
        <v/>
      </c>
      <c r="AK372" s="187" t="str">
        <f t="array" ref="AK372">IFERROR(INDEX($AC$4:$AC$1137,SMALL($AB$4:$AB$1137,AJ372),1),"")</f>
        <v/>
      </c>
      <c r="AL372" s="187" t="str">
        <f t="array" ref="AL372">IFERROR(INDEX($AF$4:$AF$1137,SMALL($AB$4:$AB$1137,AJ372),1),"")</f>
        <v/>
      </c>
      <c r="AM372" s="187" t="str">
        <f t="array" ref="AM372">IFERROR(INDEX($AW$4:$AW$83,MATCH(AL372&amp;INDEX($AG$4:$AG$1137,SMALL($AB$4:$AB$1137,AJ372),1),$AU$4:$AU$83&amp;$AV$4:$AV$83,0),1),"")</f>
        <v/>
      </c>
      <c r="AN372" s="187" t="str">
        <f t="array" ref="AN372">IFERROR(INDEX($AW$4:$AW$83,MATCH(AL372&amp;INDEX($AH$4:$AH$1137,SMALL($AB$4:$AB$1137,AJ372),1),$AU$4:$AU$83&amp;$AV$4:$AV$83,0),1),"")</f>
        <v/>
      </c>
      <c r="AO372" s="187" t="str">
        <f>IF(AND(ISNUMBER(Fixture!H375),ISNUMBER(Fixture!J375)),"YES","")</f>
        <v/>
      </c>
      <c r="AP372" s="187" t="str">
        <f>IF(AO372="YES",IF(Fixture!H375&gt;Fixture!J375,HWin,IF(Fixture!H375=Fixture!J375,IF(Fixture!H375&gt;0,HDrawScore,HDraw),HLose)),"")</f>
        <v/>
      </c>
      <c r="AQ372" s="188" t="str">
        <f>IF(AO372="YES",IF(Fixture!H375&lt;Fixture!J375,AWin,IF(Fixture!H375=Fixture!J375,IF(Fixture!H375&gt;0,ADrawScore,ADraw),ALose)),"")</f>
        <v/>
      </c>
      <c r="AR372" s="187" t="str">
        <f>IF(AO372="YES",IF(Fixture!H375&gt;Fixture!J375,"W",IF(Fixture!H375=Fixture!J375,IF(Fixture!H375&gt;0,"D","D"),"L")),"")</f>
        <v/>
      </c>
      <c r="AS372" s="187" t="str">
        <f>IF(AO372="YES",IF(Fixture!H375&lt;Fixture!J375,"W",IF(Fixture!H375=Fixture!J375,IF(Fixture!H375&gt;0,"D","D"),"L")),"")</f>
        <v/>
      </c>
    </row>
    <row r="373" spans="22:45" x14ac:dyDescent="0.25">
      <c r="V373" s="195" t="str">
        <f t="shared" ref="V373:V404" si="298">IFERROR(IF(W372+1&lt;=O$6,V372,IF(V372+1&lt;=P$6,V372+1,"")),"")</f>
        <v/>
      </c>
      <c r="W373" s="185" t="str">
        <f t="shared" ref="W373:W404" si="299">IF(ISNUMBER(V373),IF(W372+1&lt;=O$6,W372+1,1),"")</f>
        <v/>
      </c>
      <c r="X373" s="185" t="str">
        <f t="shared" si="295"/>
        <v/>
      </c>
      <c r="Y373" s="185" t="str">
        <f t="shared" si="296"/>
        <v/>
      </c>
      <c r="Z373" s="184" t="str">
        <f t="shared" si="297"/>
        <v/>
      </c>
      <c r="AB373" s="186" t="str">
        <f t="shared" si="286"/>
        <v/>
      </c>
      <c r="AC373" s="187" t="str">
        <f t="shared" si="287"/>
        <v/>
      </c>
      <c r="AD373" s="187" t="str">
        <f t="shared" si="294"/>
        <v/>
      </c>
      <c r="AE373" s="187" t="str">
        <f t="shared" si="284"/>
        <v/>
      </c>
      <c r="AF373" s="187" t="str">
        <f t="shared" si="285"/>
        <v/>
      </c>
      <c r="AG373" s="187" t="str">
        <f t="array" ref="AG373">IFERROR(INDEX($Y$4:$Y$1090, MATCH(AC373&amp;AE373&amp;AF373,$V$4:$V$1090&amp;$W$4:$W$1090&amp;$X$4:$X$1090,0),1),"")</f>
        <v/>
      </c>
      <c r="AH373" s="188" t="str">
        <f t="array" ref="AH373">IFERROR(INDEX($Z$4:$Z$1090, MATCH(AC373&amp;AE373&amp;AF373,$V$4:$V$1090&amp;$W$4:$W$1090&amp;$X$4:$X$1090,0),1),"")</f>
        <v/>
      </c>
      <c r="AJ373" s="186" t="str">
        <f t="shared" si="288"/>
        <v/>
      </c>
      <c r="AK373" s="187" t="str">
        <f t="array" ref="AK373">IFERROR(INDEX($AC$4:$AC$1137,SMALL($AB$4:$AB$1137,AJ373),1),"")</f>
        <v/>
      </c>
      <c r="AL373" s="187" t="str">
        <f t="array" ref="AL373">IFERROR(INDEX($AF$4:$AF$1137,SMALL($AB$4:$AB$1137,AJ373),1),"")</f>
        <v/>
      </c>
      <c r="AM373" s="187" t="str">
        <f t="array" ref="AM373">IFERROR(INDEX($AW$4:$AW$83,MATCH(AL373&amp;INDEX($AG$4:$AG$1137,SMALL($AB$4:$AB$1137,AJ373),1),$AU$4:$AU$83&amp;$AV$4:$AV$83,0),1),"")</f>
        <v/>
      </c>
      <c r="AN373" s="187" t="str">
        <f t="array" ref="AN373">IFERROR(INDEX($AW$4:$AW$83,MATCH(AL373&amp;INDEX($AH$4:$AH$1137,SMALL($AB$4:$AB$1137,AJ373),1),$AU$4:$AU$83&amp;$AV$4:$AV$83,0),1),"")</f>
        <v/>
      </c>
      <c r="AO373" s="187" t="str">
        <f>IF(AND(ISNUMBER(Fixture!H376),ISNUMBER(Fixture!J376)),"YES","")</f>
        <v/>
      </c>
      <c r="AP373" s="187" t="str">
        <f>IF(AO373="YES",IF(Fixture!H376&gt;Fixture!J376,HWin,IF(Fixture!H376=Fixture!J376,IF(Fixture!H376&gt;0,HDrawScore,HDraw),HLose)),"")</f>
        <v/>
      </c>
      <c r="AQ373" s="188" t="str">
        <f>IF(AO373="YES",IF(Fixture!H376&lt;Fixture!J376,AWin,IF(Fixture!H376=Fixture!J376,IF(Fixture!H376&gt;0,ADrawScore,ADraw),ALose)),"")</f>
        <v/>
      </c>
      <c r="AR373" s="187" t="str">
        <f>IF(AO373="YES",IF(Fixture!H376&gt;Fixture!J376,"W",IF(Fixture!H376=Fixture!J376,IF(Fixture!H376&gt;0,"D","D"),"L")),"")</f>
        <v/>
      </c>
      <c r="AS373" s="187" t="str">
        <f>IF(AO373="YES",IF(Fixture!H376&lt;Fixture!J376,"W",IF(Fixture!H376=Fixture!J376,IF(Fixture!H376&gt;0,"D","D"),"L")),"")</f>
        <v/>
      </c>
    </row>
    <row r="374" spans="22:45" x14ac:dyDescent="0.25">
      <c r="V374" s="195" t="str">
        <f t="shared" si="298"/>
        <v/>
      </c>
      <c r="W374" s="185" t="str">
        <f t="shared" si="299"/>
        <v/>
      </c>
      <c r="X374" s="185" t="str">
        <f t="shared" si="295"/>
        <v/>
      </c>
      <c r="Y374" s="185" t="str">
        <f t="shared" si="296"/>
        <v/>
      </c>
      <c r="Z374" s="184" t="str">
        <f t="shared" si="297"/>
        <v/>
      </c>
      <c r="AB374" s="186" t="str">
        <f t="shared" si="286"/>
        <v/>
      </c>
      <c r="AC374" s="187" t="str">
        <f t="shared" si="287"/>
        <v/>
      </c>
      <c r="AD374" s="187" t="str">
        <f t="shared" si="294"/>
        <v/>
      </c>
      <c r="AE374" s="187" t="str">
        <f t="shared" si="284"/>
        <v/>
      </c>
      <c r="AF374" s="187" t="str">
        <f t="shared" si="285"/>
        <v/>
      </c>
      <c r="AG374" s="187" t="str">
        <f t="array" ref="AG374">IFERROR(INDEX($Y$4:$Y$1090, MATCH(AC374&amp;AE374&amp;AF374,$V$4:$V$1090&amp;$W$4:$W$1090&amp;$X$4:$X$1090,0),1),"")</f>
        <v/>
      </c>
      <c r="AH374" s="188" t="str">
        <f t="array" ref="AH374">IFERROR(INDEX($Z$4:$Z$1090, MATCH(AC374&amp;AE374&amp;AF374,$V$4:$V$1090&amp;$W$4:$W$1090&amp;$X$4:$X$1090,0),1),"")</f>
        <v/>
      </c>
      <c r="AJ374" s="186" t="str">
        <f t="shared" si="288"/>
        <v/>
      </c>
      <c r="AK374" s="187" t="str">
        <f t="array" ref="AK374">IFERROR(INDEX($AC$4:$AC$1137,SMALL($AB$4:$AB$1137,AJ374),1),"")</f>
        <v/>
      </c>
      <c r="AL374" s="187" t="str">
        <f t="array" ref="AL374">IFERROR(INDEX($AF$4:$AF$1137,SMALL($AB$4:$AB$1137,AJ374),1),"")</f>
        <v/>
      </c>
      <c r="AM374" s="187" t="str">
        <f t="array" ref="AM374">IFERROR(INDEX($AW$4:$AW$83,MATCH(AL374&amp;INDEX($AG$4:$AG$1137,SMALL($AB$4:$AB$1137,AJ374),1),$AU$4:$AU$83&amp;$AV$4:$AV$83,0),1),"")</f>
        <v/>
      </c>
      <c r="AN374" s="187" t="str">
        <f t="array" ref="AN374">IFERROR(INDEX($AW$4:$AW$83,MATCH(AL374&amp;INDEX($AH$4:$AH$1137,SMALL($AB$4:$AB$1137,AJ374),1),$AU$4:$AU$83&amp;$AV$4:$AV$83,0),1),"")</f>
        <v/>
      </c>
      <c r="AO374" s="187" t="str">
        <f>IF(AND(ISNUMBER(Fixture!H377),ISNUMBER(Fixture!J377)),"YES","")</f>
        <v/>
      </c>
      <c r="AP374" s="187" t="str">
        <f>IF(AO374="YES",IF(Fixture!H377&gt;Fixture!J377,HWin,IF(Fixture!H377=Fixture!J377,IF(Fixture!H377&gt;0,HDrawScore,HDraw),HLose)),"")</f>
        <v/>
      </c>
      <c r="AQ374" s="188" t="str">
        <f>IF(AO374="YES",IF(Fixture!H377&lt;Fixture!J377,AWin,IF(Fixture!H377=Fixture!J377,IF(Fixture!H377&gt;0,ADrawScore,ADraw),ALose)),"")</f>
        <v/>
      </c>
      <c r="AR374" s="187" t="str">
        <f>IF(AO374="YES",IF(Fixture!H377&gt;Fixture!J377,"W",IF(Fixture!H377=Fixture!J377,IF(Fixture!H377&gt;0,"D","D"),"L")),"")</f>
        <v/>
      </c>
      <c r="AS374" s="187" t="str">
        <f>IF(AO374="YES",IF(Fixture!H377&lt;Fixture!J377,"W",IF(Fixture!H377=Fixture!J377,IF(Fixture!H377&gt;0,"D","D"),"L")),"")</f>
        <v/>
      </c>
    </row>
    <row r="375" spans="22:45" x14ac:dyDescent="0.25">
      <c r="V375" s="195" t="str">
        <f t="shared" si="298"/>
        <v/>
      </c>
      <c r="W375" s="185" t="str">
        <f t="shared" si="299"/>
        <v/>
      </c>
      <c r="X375" s="185" t="str">
        <f t="shared" si="295"/>
        <v/>
      </c>
      <c r="Y375" s="185" t="str">
        <f t="shared" si="296"/>
        <v/>
      </c>
      <c r="Z375" s="184" t="str">
        <f t="shared" si="297"/>
        <v/>
      </c>
      <c r="AB375" s="186" t="str">
        <f t="shared" si="286"/>
        <v/>
      </c>
      <c r="AC375" s="187" t="str">
        <f t="shared" si="287"/>
        <v/>
      </c>
      <c r="AD375" s="187" t="str">
        <f t="shared" si="294"/>
        <v/>
      </c>
      <c r="AE375" s="187" t="str">
        <f t="shared" si="284"/>
        <v/>
      </c>
      <c r="AF375" s="187" t="str">
        <f t="shared" si="285"/>
        <v/>
      </c>
      <c r="AG375" s="187" t="str">
        <f t="array" ref="AG375">IFERROR(INDEX($Y$4:$Y$1090, MATCH(AC375&amp;AE375&amp;AF375,$V$4:$V$1090&amp;$W$4:$W$1090&amp;$X$4:$X$1090,0),1),"")</f>
        <v/>
      </c>
      <c r="AH375" s="188" t="str">
        <f t="array" ref="AH375">IFERROR(INDEX($Z$4:$Z$1090, MATCH(AC375&amp;AE375&amp;AF375,$V$4:$V$1090&amp;$W$4:$W$1090&amp;$X$4:$X$1090,0),1),"")</f>
        <v/>
      </c>
      <c r="AJ375" s="186" t="str">
        <f t="shared" si="288"/>
        <v/>
      </c>
      <c r="AK375" s="187" t="str">
        <f t="array" ref="AK375">IFERROR(INDEX($AC$4:$AC$1137,SMALL($AB$4:$AB$1137,AJ375),1),"")</f>
        <v/>
      </c>
      <c r="AL375" s="187" t="str">
        <f t="array" ref="AL375">IFERROR(INDEX($AF$4:$AF$1137,SMALL($AB$4:$AB$1137,AJ375),1),"")</f>
        <v/>
      </c>
      <c r="AM375" s="187" t="str">
        <f t="array" ref="AM375">IFERROR(INDEX($AW$4:$AW$83,MATCH(AL375&amp;INDEX($AG$4:$AG$1137,SMALL($AB$4:$AB$1137,AJ375),1),$AU$4:$AU$83&amp;$AV$4:$AV$83,0),1),"")</f>
        <v/>
      </c>
      <c r="AN375" s="187" t="str">
        <f t="array" ref="AN375">IFERROR(INDEX($AW$4:$AW$83,MATCH(AL375&amp;INDEX($AH$4:$AH$1137,SMALL($AB$4:$AB$1137,AJ375),1),$AU$4:$AU$83&amp;$AV$4:$AV$83,0),1),"")</f>
        <v/>
      </c>
      <c r="AO375" s="187" t="str">
        <f>IF(AND(ISNUMBER(Fixture!H378),ISNUMBER(Fixture!J378)),"YES","")</f>
        <v/>
      </c>
      <c r="AP375" s="187" t="str">
        <f>IF(AO375="YES",IF(Fixture!H378&gt;Fixture!J378,HWin,IF(Fixture!H378=Fixture!J378,IF(Fixture!H378&gt;0,HDrawScore,HDraw),HLose)),"")</f>
        <v/>
      </c>
      <c r="AQ375" s="188" t="str">
        <f>IF(AO375="YES",IF(Fixture!H378&lt;Fixture!J378,AWin,IF(Fixture!H378=Fixture!J378,IF(Fixture!H378&gt;0,ADrawScore,ADraw),ALose)),"")</f>
        <v/>
      </c>
      <c r="AR375" s="187" t="str">
        <f>IF(AO375="YES",IF(Fixture!H378&gt;Fixture!J378,"W",IF(Fixture!H378=Fixture!J378,IF(Fixture!H378&gt;0,"D","D"),"L")),"")</f>
        <v/>
      </c>
      <c r="AS375" s="187" t="str">
        <f>IF(AO375="YES",IF(Fixture!H378&lt;Fixture!J378,"W",IF(Fixture!H378=Fixture!J378,IF(Fixture!H378&gt;0,"D","D"),"L")),"")</f>
        <v/>
      </c>
    </row>
    <row r="376" spans="22:45" x14ac:dyDescent="0.25">
      <c r="V376" s="195" t="str">
        <f t="shared" si="298"/>
        <v/>
      </c>
      <c r="W376" s="185" t="str">
        <f t="shared" si="299"/>
        <v/>
      </c>
      <c r="X376" s="185" t="str">
        <f t="shared" si="295"/>
        <v/>
      </c>
      <c r="Y376" s="185" t="str">
        <f t="shared" si="296"/>
        <v/>
      </c>
      <c r="Z376" s="184" t="str">
        <f t="shared" si="297"/>
        <v/>
      </c>
      <c r="AB376" s="186" t="str">
        <f t="shared" si="286"/>
        <v/>
      </c>
      <c r="AC376" s="187" t="str">
        <f t="shared" si="287"/>
        <v/>
      </c>
      <c r="AD376" s="187" t="str">
        <f t="shared" si="294"/>
        <v/>
      </c>
      <c r="AE376" s="187" t="str">
        <f t="shared" si="284"/>
        <v/>
      </c>
      <c r="AF376" s="187" t="str">
        <f t="shared" si="285"/>
        <v/>
      </c>
      <c r="AG376" s="187" t="str">
        <f t="array" ref="AG376">IFERROR(INDEX($Y$4:$Y$1090, MATCH(AC376&amp;AE376&amp;AF376,$V$4:$V$1090&amp;$W$4:$W$1090&amp;$X$4:$X$1090,0),1),"")</f>
        <v/>
      </c>
      <c r="AH376" s="188" t="str">
        <f t="array" ref="AH376">IFERROR(INDEX($Z$4:$Z$1090, MATCH(AC376&amp;AE376&amp;AF376,$V$4:$V$1090&amp;$W$4:$W$1090&amp;$X$4:$X$1090,0),1),"")</f>
        <v/>
      </c>
      <c r="AJ376" s="186" t="str">
        <f t="shared" si="288"/>
        <v/>
      </c>
      <c r="AK376" s="187" t="str">
        <f t="array" ref="AK376">IFERROR(INDEX($AC$4:$AC$1137,SMALL($AB$4:$AB$1137,AJ376),1),"")</f>
        <v/>
      </c>
      <c r="AL376" s="187" t="str">
        <f t="array" ref="AL376">IFERROR(INDEX($AF$4:$AF$1137,SMALL($AB$4:$AB$1137,AJ376),1),"")</f>
        <v/>
      </c>
      <c r="AM376" s="187" t="str">
        <f t="array" ref="AM376">IFERROR(INDEX($AW$4:$AW$83,MATCH(AL376&amp;INDEX($AG$4:$AG$1137,SMALL($AB$4:$AB$1137,AJ376),1),$AU$4:$AU$83&amp;$AV$4:$AV$83,0),1),"")</f>
        <v/>
      </c>
      <c r="AN376" s="187" t="str">
        <f t="array" ref="AN376">IFERROR(INDEX($AW$4:$AW$83,MATCH(AL376&amp;INDEX($AH$4:$AH$1137,SMALL($AB$4:$AB$1137,AJ376),1),$AU$4:$AU$83&amp;$AV$4:$AV$83,0),1),"")</f>
        <v/>
      </c>
      <c r="AO376" s="187" t="str">
        <f>IF(AND(ISNUMBER(Fixture!H379),ISNUMBER(Fixture!J379)),"YES","")</f>
        <v/>
      </c>
      <c r="AP376" s="187" t="str">
        <f>IF(AO376="YES",IF(Fixture!H379&gt;Fixture!J379,HWin,IF(Fixture!H379=Fixture!J379,IF(Fixture!H379&gt;0,HDrawScore,HDraw),HLose)),"")</f>
        <v/>
      </c>
      <c r="AQ376" s="188" t="str">
        <f>IF(AO376="YES",IF(Fixture!H379&lt;Fixture!J379,AWin,IF(Fixture!H379=Fixture!J379,IF(Fixture!H379&gt;0,ADrawScore,ADraw),ALose)),"")</f>
        <v/>
      </c>
      <c r="AR376" s="187" t="str">
        <f>IF(AO376="YES",IF(Fixture!H379&gt;Fixture!J379,"W",IF(Fixture!H379=Fixture!J379,IF(Fixture!H379&gt;0,"D","D"),"L")),"")</f>
        <v/>
      </c>
      <c r="AS376" s="187" t="str">
        <f>IF(AO376="YES",IF(Fixture!H379&lt;Fixture!J379,"W",IF(Fixture!H379=Fixture!J379,IF(Fixture!H379&gt;0,"D","D"),"L")),"")</f>
        <v/>
      </c>
    </row>
    <row r="377" spans="22:45" x14ac:dyDescent="0.25">
      <c r="V377" s="195" t="str">
        <f t="shared" si="298"/>
        <v/>
      </c>
      <c r="W377" s="185" t="str">
        <f t="shared" si="299"/>
        <v/>
      </c>
      <c r="X377" s="185" t="str">
        <f t="shared" si="295"/>
        <v/>
      </c>
      <c r="Y377" s="185" t="str">
        <f t="shared" si="296"/>
        <v/>
      </c>
      <c r="Z377" s="184" t="str">
        <f t="shared" si="297"/>
        <v/>
      </c>
      <c r="AB377" s="186" t="str">
        <f t="shared" si="286"/>
        <v/>
      </c>
      <c r="AC377" s="187" t="str">
        <f t="shared" si="287"/>
        <v/>
      </c>
      <c r="AD377" s="187" t="str">
        <f t="shared" si="294"/>
        <v/>
      </c>
      <c r="AE377" s="187" t="str">
        <f t="shared" si="284"/>
        <v/>
      </c>
      <c r="AF377" s="187" t="str">
        <f t="shared" si="285"/>
        <v/>
      </c>
      <c r="AG377" s="187" t="str">
        <f t="array" ref="AG377">IFERROR(INDEX($Y$4:$Y$1090, MATCH(AC377&amp;AE377&amp;AF377,$V$4:$V$1090&amp;$W$4:$W$1090&amp;$X$4:$X$1090,0),1),"")</f>
        <v/>
      </c>
      <c r="AH377" s="188" t="str">
        <f t="array" ref="AH377">IFERROR(INDEX($Z$4:$Z$1090, MATCH(AC377&amp;AE377&amp;AF377,$V$4:$V$1090&amp;$W$4:$W$1090&amp;$X$4:$X$1090,0),1),"")</f>
        <v/>
      </c>
      <c r="AJ377" s="186" t="str">
        <f t="shared" si="288"/>
        <v/>
      </c>
      <c r="AK377" s="187" t="str">
        <f t="array" ref="AK377">IFERROR(INDEX($AC$4:$AC$1137,SMALL($AB$4:$AB$1137,AJ377),1),"")</f>
        <v/>
      </c>
      <c r="AL377" s="187" t="str">
        <f t="array" ref="AL377">IFERROR(INDEX($AF$4:$AF$1137,SMALL($AB$4:$AB$1137,AJ377),1),"")</f>
        <v/>
      </c>
      <c r="AM377" s="187" t="str">
        <f t="array" ref="AM377">IFERROR(INDEX($AW$4:$AW$83,MATCH(AL377&amp;INDEX($AG$4:$AG$1137,SMALL($AB$4:$AB$1137,AJ377),1),$AU$4:$AU$83&amp;$AV$4:$AV$83,0),1),"")</f>
        <v/>
      </c>
      <c r="AN377" s="187" t="str">
        <f t="array" ref="AN377">IFERROR(INDEX($AW$4:$AW$83,MATCH(AL377&amp;INDEX($AH$4:$AH$1137,SMALL($AB$4:$AB$1137,AJ377),1),$AU$4:$AU$83&amp;$AV$4:$AV$83,0),1),"")</f>
        <v/>
      </c>
      <c r="AO377" s="187" t="str">
        <f>IF(AND(ISNUMBER(Fixture!H380),ISNUMBER(Fixture!J380)),"YES","")</f>
        <v/>
      </c>
      <c r="AP377" s="187" t="str">
        <f>IF(AO377="YES",IF(Fixture!H380&gt;Fixture!J380,HWin,IF(Fixture!H380=Fixture!J380,IF(Fixture!H380&gt;0,HDrawScore,HDraw),HLose)),"")</f>
        <v/>
      </c>
      <c r="AQ377" s="188" t="str">
        <f>IF(AO377="YES",IF(Fixture!H380&lt;Fixture!J380,AWin,IF(Fixture!H380=Fixture!J380,IF(Fixture!H380&gt;0,ADrawScore,ADraw),ALose)),"")</f>
        <v/>
      </c>
      <c r="AR377" s="187" t="str">
        <f>IF(AO377="YES",IF(Fixture!H380&gt;Fixture!J380,"W",IF(Fixture!H380=Fixture!J380,IF(Fixture!H380&gt;0,"D","D"),"L")),"")</f>
        <v/>
      </c>
      <c r="AS377" s="187" t="str">
        <f>IF(AO377="YES",IF(Fixture!H380&lt;Fixture!J380,"W",IF(Fixture!H380=Fixture!J380,IF(Fixture!H380&gt;0,"D","D"),"L")),"")</f>
        <v/>
      </c>
    </row>
    <row r="378" spans="22:45" x14ac:dyDescent="0.25">
      <c r="V378" s="195" t="str">
        <f t="shared" si="298"/>
        <v/>
      </c>
      <c r="W378" s="185" t="str">
        <f t="shared" si="299"/>
        <v/>
      </c>
      <c r="X378" s="185" t="str">
        <f t="shared" si="295"/>
        <v/>
      </c>
      <c r="Y378" s="185" t="str">
        <f t="shared" si="296"/>
        <v/>
      </c>
      <c r="Z378" s="184" t="str">
        <f t="shared" si="297"/>
        <v/>
      </c>
      <c r="AB378" s="186" t="str">
        <f t="shared" si="286"/>
        <v/>
      </c>
      <c r="AC378" s="187" t="str">
        <f t="shared" si="287"/>
        <v/>
      </c>
      <c r="AD378" s="187" t="str">
        <f t="shared" si="294"/>
        <v/>
      </c>
      <c r="AE378" s="187" t="str">
        <f t="shared" si="284"/>
        <v/>
      </c>
      <c r="AF378" s="187" t="str">
        <f t="shared" si="285"/>
        <v/>
      </c>
      <c r="AG378" s="187" t="str">
        <f t="array" ref="AG378">IFERROR(INDEX($Y$4:$Y$1090, MATCH(AC378&amp;AE378&amp;AF378,$V$4:$V$1090&amp;$W$4:$W$1090&amp;$X$4:$X$1090,0),1),"")</f>
        <v/>
      </c>
      <c r="AH378" s="188" t="str">
        <f t="array" ref="AH378">IFERROR(INDEX($Z$4:$Z$1090, MATCH(AC378&amp;AE378&amp;AF378,$V$4:$V$1090&amp;$W$4:$W$1090&amp;$X$4:$X$1090,0),1),"")</f>
        <v/>
      </c>
      <c r="AJ378" s="186" t="str">
        <f t="shared" si="288"/>
        <v/>
      </c>
      <c r="AK378" s="187" t="str">
        <f t="array" ref="AK378">IFERROR(INDEX($AC$4:$AC$1137,SMALL($AB$4:$AB$1137,AJ378),1),"")</f>
        <v/>
      </c>
      <c r="AL378" s="187" t="str">
        <f t="array" ref="AL378">IFERROR(INDEX($AF$4:$AF$1137,SMALL($AB$4:$AB$1137,AJ378),1),"")</f>
        <v/>
      </c>
      <c r="AM378" s="187" t="str">
        <f t="array" ref="AM378">IFERROR(INDEX($AW$4:$AW$83,MATCH(AL378&amp;INDEX($AG$4:$AG$1137,SMALL($AB$4:$AB$1137,AJ378),1),$AU$4:$AU$83&amp;$AV$4:$AV$83,0),1),"")</f>
        <v/>
      </c>
      <c r="AN378" s="187" t="str">
        <f t="array" ref="AN378">IFERROR(INDEX($AW$4:$AW$83,MATCH(AL378&amp;INDEX($AH$4:$AH$1137,SMALL($AB$4:$AB$1137,AJ378),1),$AU$4:$AU$83&amp;$AV$4:$AV$83,0),1),"")</f>
        <v/>
      </c>
      <c r="AO378" s="187" t="str">
        <f>IF(AND(ISNUMBER(Fixture!H381),ISNUMBER(Fixture!J381)),"YES","")</f>
        <v/>
      </c>
      <c r="AP378" s="187" t="str">
        <f>IF(AO378="YES",IF(Fixture!H381&gt;Fixture!J381,HWin,IF(Fixture!H381=Fixture!J381,IF(Fixture!H381&gt;0,HDrawScore,HDraw),HLose)),"")</f>
        <v/>
      </c>
      <c r="AQ378" s="188" t="str">
        <f>IF(AO378="YES",IF(Fixture!H381&lt;Fixture!J381,AWin,IF(Fixture!H381=Fixture!J381,IF(Fixture!H381&gt;0,ADrawScore,ADraw),ALose)),"")</f>
        <v/>
      </c>
      <c r="AR378" s="187" t="str">
        <f>IF(AO378="YES",IF(Fixture!H381&gt;Fixture!J381,"W",IF(Fixture!H381=Fixture!J381,IF(Fixture!H381&gt;0,"D","D"),"L")),"")</f>
        <v/>
      </c>
      <c r="AS378" s="187" t="str">
        <f>IF(AO378="YES",IF(Fixture!H381&lt;Fixture!J381,"W",IF(Fixture!H381=Fixture!J381,IF(Fixture!H381&gt;0,"D","D"),"L")),"")</f>
        <v/>
      </c>
    </row>
    <row r="379" spans="22:45" x14ac:dyDescent="0.25">
      <c r="V379" s="195" t="str">
        <f t="shared" si="298"/>
        <v/>
      </c>
      <c r="W379" s="185" t="str">
        <f t="shared" si="299"/>
        <v/>
      </c>
      <c r="X379" s="185" t="str">
        <f t="shared" si="295"/>
        <v/>
      </c>
      <c r="Y379" s="185" t="str">
        <f t="shared" si="296"/>
        <v/>
      </c>
      <c r="Z379" s="184" t="str">
        <f t="shared" si="297"/>
        <v/>
      </c>
      <c r="AB379" s="186" t="str">
        <f t="shared" si="286"/>
        <v/>
      </c>
      <c r="AC379" s="187" t="str">
        <f t="shared" si="287"/>
        <v/>
      </c>
      <c r="AD379" s="187" t="str">
        <f t="shared" si="294"/>
        <v/>
      </c>
      <c r="AE379" s="187" t="str">
        <f t="shared" si="284"/>
        <v/>
      </c>
      <c r="AF379" s="187" t="str">
        <f t="shared" si="285"/>
        <v/>
      </c>
      <c r="AG379" s="187" t="str">
        <f t="array" ref="AG379">IFERROR(INDEX($Y$4:$Y$1090, MATCH(AC379&amp;AE379&amp;AF379,$V$4:$V$1090&amp;$W$4:$W$1090&amp;$X$4:$X$1090,0),1),"")</f>
        <v/>
      </c>
      <c r="AH379" s="188" t="str">
        <f t="array" ref="AH379">IFERROR(INDEX($Z$4:$Z$1090, MATCH(AC379&amp;AE379&amp;AF379,$V$4:$V$1090&amp;$W$4:$W$1090&amp;$X$4:$X$1090,0),1),"")</f>
        <v/>
      </c>
      <c r="AJ379" s="186" t="str">
        <f t="shared" si="288"/>
        <v/>
      </c>
      <c r="AK379" s="187" t="str">
        <f t="array" ref="AK379">IFERROR(INDEX($AC$4:$AC$1137,SMALL($AB$4:$AB$1137,AJ379),1),"")</f>
        <v/>
      </c>
      <c r="AL379" s="187" t="str">
        <f t="array" ref="AL379">IFERROR(INDEX($AF$4:$AF$1137,SMALL($AB$4:$AB$1137,AJ379),1),"")</f>
        <v/>
      </c>
      <c r="AM379" s="187" t="str">
        <f t="array" ref="AM379">IFERROR(INDEX($AW$4:$AW$83,MATCH(AL379&amp;INDEX($AG$4:$AG$1137,SMALL($AB$4:$AB$1137,AJ379),1),$AU$4:$AU$83&amp;$AV$4:$AV$83,0),1),"")</f>
        <v/>
      </c>
      <c r="AN379" s="187" t="str">
        <f t="array" ref="AN379">IFERROR(INDEX($AW$4:$AW$83,MATCH(AL379&amp;INDEX($AH$4:$AH$1137,SMALL($AB$4:$AB$1137,AJ379),1),$AU$4:$AU$83&amp;$AV$4:$AV$83,0),1),"")</f>
        <v/>
      </c>
      <c r="AO379" s="187" t="str">
        <f>IF(AND(ISNUMBER(Fixture!H382),ISNUMBER(Fixture!J382)),"YES","")</f>
        <v/>
      </c>
      <c r="AP379" s="187" t="str">
        <f>IF(AO379="YES",IF(Fixture!H382&gt;Fixture!J382,HWin,IF(Fixture!H382=Fixture!J382,IF(Fixture!H382&gt;0,HDrawScore,HDraw),HLose)),"")</f>
        <v/>
      </c>
      <c r="AQ379" s="188" t="str">
        <f>IF(AO379="YES",IF(Fixture!H382&lt;Fixture!J382,AWin,IF(Fixture!H382=Fixture!J382,IF(Fixture!H382&gt;0,ADrawScore,ADraw),ALose)),"")</f>
        <v/>
      </c>
      <c r="AR379" s="187" t="str">
        <f>IF(AO379="YES",IF(Fixture!H382&gt;Fixture!J382,"W",IF(Fixture!H382=Fixture!J382,IF(Fixture!H382&gt;0,"D","D"),"L")),"")</f>
        <v/>
      </c>
      <c r="AS379" s="187" t="str">
        <f>IF(AO379="YES",IF(Fixture!H382&lt;Fixture!J382,"W",IF(Fixture!H382=Fixture!J382,IF(Fixture!H382&gt;0,"D","D"),"L")),"")</f>
        <v/>
      </c>
    </row>
    <row r="380" spans="22:45" x14ac:dyDescent="0.25">
      <c r="V380" s="195" t="str">
        <f t="shared" si="298"/>
        <v/>
      </c>
      <c r="W380" s="185" t="str">
        <f t="shared" si="299"/>
        <v/>
      </c>
      <c r="X380" s="185" t="str">
        <f t="shared" si="295"/>
        <v/>
      </c>
      <c r="Y380" s="185" t="str">
        <f t="shared" si="296"/>
        <v/>
      </c>
      <c r="Z380" s="184" t="str">
        <f t="shared" si="297"/>
        <v/>
      </c>
      <c r="AB380" s="186" t="str">
        <f t="shared" si="286"/>
        <v/>
      </c>
      <c r="AC380" s="187" t="str">
        <f t="shared" si="287"/>
        <v/>
      </c>
      <c r="AD380" s="187" t="str">
        <f t="shared" si="294"/>
        <v/>
      </c>
      <c r="AE380" s="187" t="str">
        <f t="shared" si="284"/>
        <v/>
      </c>
      <c r="AF380" s="187" t="str">
        <f t="shared" si="285"/>
        <v/>
      </c>
      <c r="AG380" s="187" t="str">
        <f t="array" ref="AG380">IFERROR(INDEX($Y$4:$Y$1090, MATCH(AC380&amp;AE380&amp;AF380,$V$4:$V$1090&amp;$W$4:$W$1090&amp;$X$4:$X$1090,0),1),"")</f>
        <v/>
      </c>
      <c r="AH380" s="188" t="str">
        <f t="array" ref="AH380">IFERROR(INDEX($Z$4:$Z$1090, MATCH(AC380&amp;AE380&amp;AF380,$V$4:$V$1090&amp;$W$4:$W$1090&amp;$X$4:$X$1090,0),1),"")</f>
        <v/>
      </c>
      <c r="AJ380" s="186" t="str">
        <f t="shared" si="288"/>
        <v/>
      </c>
      <c r="AK380" s="187" t="str">
        <f t="array" ref="AK380">IFERROR(INDEX($AC$4:$AC$1137,SMALL($AB$4:$AB$1137,AJ380),1),"")</f>
        <v/>
      </c>
      <c r="AL380" s="187" t="str">
        <f t="array" ref="AL380">IFERROR(INDEX($AF$4:$AF$1137,SMALL($AB$4:$AB$1137,AJ380),1),"")</f>
        <v/>
      </c>
      <c r="AM380" s="187" t="str">
        <f t="array" ref="AM380">IFERROR(INDEX($AW$4:$AW$83,MATCH(AL380&amp;INDEX($AG$4:$AG$1137,SMALL($AB$4:$AB$1137,AJ380),1),$AU$4:$AU$83&amp;$AV$4:$AV$83,0),1),"")</f>
        <v/>
      </c>
      <c r="AN380" s="187" t="str">
        <f t="array" ref="AN380">IFERROR(INDEX($AW$4:$AW$83,MATCH(AL380&amp;INDEX($AH$4:$AH$1137,SMALL($AB$4:$AB$1137,AJ380),1),$AU$4:$AU$83&amp;$AV$4:$AV$83,0),1),"")</f>
        <v/>
      </c>
      <c r="AO380" s="187" t="str">
        <f>IF(AND(ISNUMBER(Fixture!H383),ISNUMBER(Fixture!J383)),"YES","")</f>
        <v/>
      </c>
      <c r="AP380" s="187" t="str">
        <f>IF(AO380="YES",IF(Fixture!H383&gt;Fixture!J383,HWin,IF(Fixture!H383=Fixture!J383,IF(Fixture!H383&gt;0,HDrawScore,HDraw),HLose)),"")</f>
        <v/>
      </c>
      <c r="AQ380" s="188" t="str">
        <f>IF(AO380="YES",IF(Fixture!H383&lt;Fixture!J383,AWin,IF(Fixture!H383=Fixture!J383,IF(Fixture!H383&gt;0,ADrawScore,ADraw),ALose)),"")</f>
        <v/>
      </c>
      <c r="AR380" s="187" t="str">
        <f>IF(AO380="YES",IF(Fixture!H383&gt;Fixture!J383,"W",IF(Fixture!H383=Fixture!J383,IF(Fixture!H383&gt;0,"D","D"),"L")),"")</f>
        <v/>
      </c>
      <c r="AS380" s="187" t="str">
        <f>IF(AO380="YES",IF(Fixture!H383&lt;Fixture!J383,"W",IF(Fixture!H383=Fixture!J383,IF(Fixture!H383&gt;0,"D","D"),"L")),"")</f>
        <v/>
      </c>
    </row>
    <row r="381" spans="22:45" x14ac:dyDescent="0.25">
      <c r="V381" s="195" t="str">
        <f t="shared" si="298"/>
        <v/>
      </c>
      <c r="W381" s="185" t="str">
        <f t="shared" si="299"/>
        <v/>
      </c>
      <c r="X381" s="185" t="str">
        <f t="shared" si="295"/>
        <v/>
      </c>
      <c r="Y381" s="185" t="str">
        <f t="shared" si="296"/>
        <v/>
      </c>
      <c r="Z381" s="184" t="str">
        <f t="shared" si="297"/>
        <v/>
      </c>
      <c r="AB381" s="186" t="str">
        <f t="shared" si="286"/>
        <v/>
      </c>
      <c r="AC381" s="187" t="str">
        <f t="shared" si="287"/>
        <v/>
      </c>
      <c r="AD381" s="187" t="str">
        <f t="shared" si="294"/>
        <v/>
      </c>
      <c r="AE381" s="187" t="str">
        <f t="shared" si="284"/>
        <v/>
      </c>
      <c r="AF381" s="187" t="str">
        <f t="shared" si="285"/>
        <v/>
      </c>
      <c r="AG381" s="187" t="str">
        <f t="array" ref="AG381">IFERROR(INDEX($Y$4:$Y$1090, MATCH(AC381&amp;AE381&amp;AF381,$V$4:$V$1090&amp;$W$4:$W$1090&amp;$X$4:$X$1090,0),1),"")</f>
        <v/>
      </c>
      <c r="AH381" s="188" t="str">
        <f t="array" ref="AH381">IFERROR(INDEX($Z$4:$Z$1090, MATCH(AC381&amp;AE381&amp;AF381,$V$4:$V$1090&amp;$W$4:$W$1090&amp;$X$4:$X$1090,0),1),"")</f>
        <v/>
      </c>
      <c r="AJ381" s="186" t="str">
        <f t="shared" si="288"/>
        <v/>
      </c>
      <c r="AK381" s="187" t="str">
        <f t="array" ref="AK381">IFERROR(INDEX($AC$4:$AC$1137,SMALL($AB$4:$AB$1137,AJ381),1),"")</f>
        <v/>
      </c>
      <c r="AL381" s="187" t="str">
        <f t="array" ref="AL381">IFERROR(INDEX($AF$4:$AF$1137,SMALL($AB$4:$AB$1137,AJ381),1),"")</f>
        <v/>
      </c>
      <c r="AM381" s="187" t="str">
        <f t="array" ref="AM381">IFERROR(INDEX($AW$4:$AW$83,MATCH(AL381&amp;INDEX($AG$4:$AG$1137,SMALL($AB$4:$AB$1137,AJ381),1),$AU$4:$AU$83&amp;$AV$4:$AV$83,0),1),"")</f>
        <v/>
      </c>
      <c r="AN381" s="187" t="str">
        <f t="array" ref="AN381">IFERROR(INDEX($AW$4:$AW$83,MATCH(AL381&amp;INDEX($AH$4:$AH$1137,SMALL($AB$4:$AB$1137,AJ381),1),$AU$4:$AU$83&amp;$AV$4:$AV$83,0),1),"")</f>
        <v/>
      </c>
      <c r="AO381" s="187" t="str">
        <f>IF(AND(ISNUMBER(Fixture!H384),ISNUMBER(Fixture!J384)),"YES","")</f>
        <v/>
      </c>
      <c r="AP381" s="187" t="str">
        <f>IF(AO381="YES",IF(Fixture!H384&gt;Fixture!J384,HWin,IF(Fixture!H384=Fixture!J384,IF(Fixture!H384&gt;0,HDrawScore,HDraw),HLose)),"")</f>
        <v/>
      </c>
      <c r="AQ381" s="188" t="str">
        <f>IF(AO381="YES",IF(Fixture!H384&lt;Fixture!J384,AWin,IF(Fixture!H384=Fixture!J384,IF(Fixture!H384&gt;0,ADrawScore,ADraw),ALose)),"")</f>
        <v/>
      </c>
      <c r="AR381" s="187" t="str">
        <f>IF(AO381="YES",IF(Fixture!H384&gt;Fixture!J384,"W",IF(Fixture!H384=Fixture!J384,IF(Fixture!H384&gt;0,"D","D"),"L")),"")</f>
        <v/>
      </c>
      <c r="AS381" s="187" t="str">
        <f>IF(AO381="YES",IF(Fixture!H384&lt;Fixture!J384,"W",IF(Fixture!H384=Fixture!J384,IF(Fixture!H384&gt;0,"D","D"),"L")),"")</f>
        <v/>
      </c>
    </row>
    <row r="382" spans="22:45" x14ac:dyDescent="0.25">
      <c r="V382" s="195" t="str">
        <f t="shared" si="298"/>
        <v/>
      </c>
      <c r="W382" s="185" t="str">
        <f t="shared" si="299"/>
        <v/>
      </c>
      <c r="X382" s="185" t="str">
        <f t="shared" si="295"/>
        <v/>
      </c>
      <c r="Y382" s="185" t="str">
        <f t="shared" si="296"/>
        <v/>
      </c>
      <c r="Z382" s="184" t="str">
        <f t="shared" si="297"/>
        <v/>
      </c>
      <c r="AB382" s="186" t="str">
        <f t="shared" si="286"/>
        <v/>
      </c>
      <c r="AC382" s="187" t="str">
        <f t="shared" si="287"/>
        <v/>
      </c>
      <c r="AD382" s="187" t="str">
        <f t="shared" si="294"/>
        <v/>
      </c>
      <c r="AE382" s="187" t="str">
        <f t="shared" si="284"/>
        <v/>
      </c>
      <c r="AF382" s="187" t="str">
        <f t="shared" si="285"/>
        <v/>
      </c>
      <c r="AG382" s="187" t="str">
        <f t="array" ref="AG382">IFERROR(INDEX($Y$4:$Y$1090, MATCH(AC382&amp;AE382&amp;AF382,$V$4:$V$1090&amp;$W$4:$W$1090&amp;$X$4:$X$1090,0),1),"")</f>
        <v/>
      </c>
      <c r="AH382" s="188" t="str">
        <f t="array" ref="AH382">IFERROR(INDEX($Z$4:$Z$1090, MATCH(AC382&amp;AE382&amp;AF382,$V$4:$V$1090&amp;$W$4:$W$1090&amp;$X$4:$X$1090,0),1),"")</f>
        <v/>
      </c>
      <c r="AJ382" s="186" t="str">
        <f t="shared" si="288"/>
        <v/>
      </c>
      <c r="AK382" s="187" t="str">
        <f t="array" ref="AK382">IFERROR(INDEX($AC$4:$AC$1137,SMALL($AB$4:$AB$1137,AJ382),1),"")</f>
        <v/>
      </c>
      <c r="AL382" s="187" t="str">
        <f t="array" ref="AL382">IFERROR(INDEX($AF$4:$AF$1137,SMALL($AB$4:$AB$1137,AJ382),1),"")</f>
        <v/>
      </c>
      <c r="AM382" s="187" t="str">
        <f t="array" ref="AM382">IFERROR(INDEX($AW$4:$AW$83,MATCH(AL382&amp;INDEX($AG$4:$AG$1137,SMALL($AB$4:$AB$1137,AJ382),1),$AU$4:$AU$83&amp;$AV$4:$AV$83,0),1),"")</f>
        <v/>
      </c>
      <c r="AN382" s="187" t="str">
        <f t="array" ref="AN382">IFERROR(INDEX($AW$4:$AW$83,MATCH(AL382&amp;INDEX($AH$4:$AH$1137,SMALL($AB$4:$AB$1137,AJ382),1),$AU$4:$AU$83&amp;$AV$4:$AV$83,0),1),"")</f>
        <v/>
      </c>
      <c r="AO382" s="187" t="str">
        <f>IF(AND(ISNUMBER(Fixture!H385),ISNUMBER(Fixture!J385)),"YES","")</f>
        <v/>
      </c>
      <c r="AP382" s="187" t="str">
        <f>IF(AO382="YES",IF(Fixture!H385&gt;Fixture!J385,HWin,IF(Fixture!H385=Fixture!J385,IF(Fixture!H385&gt;0,HDrawScore,HDraw),HLose)),"")</f>
        <v/>
      </c>
      <c r="AQ382" s="188" t="str">
        <f>IF(AO382="YES",IF(Fixture!H385&lt;Fixture!J385,AWin,IF(Fixture!H385=Fixture!J385,IF(Fixture!H385&gt;0,ADrawScore,ADraw),ALose)),"")</f>
        <v/>
      </c>
      <c r="AR382" s="187" t="str">
        <f>IF(AO382="YES",IF(Fixture!H385&gt;Fixture!J385,"W",IF(Fixture!H385=Fixture!J385,IF(Fixture!H385&gt;0,"D","D"),"L")),"")</f>
        <v/>
      </c>
      <c r="AS382" s="187" t="str">
        <f>IF(AO382="YES",IF(Fixture!H385&lt;Fixture!J385,"W",IF(Fixture!H385=Fixture!J385,IF(Fixture!H385&gt;0,"D","D"),"L")),"")</f>
        <v/>
      </c>
    </row>
    <row r="383" spans="22:45" x14ac:dyDescent="0.25">
      <c r="V383" s="195" t="str">
        <f t="shared" si="298"/>
        <v/>
      </c>
      <c r="W383" s="185" t="str">
        <f t="shared" si="299"/>
        <v/>
      </c>
      <c r="X383" s="185" t="str">
        <f t="shared" si="295"/>
        <v/>
      </c>
      <c r="Y383" s="185" t="str">
        <f t="shared" si="296"/>
        <v/>
      </c>
      <c r="Z383" s="184" t="str">
        <f t="shared" si="297"/>
        <v/>
      </c>
      <c r="AB383" s="186" t="str">
        <f t="shared" si="286"/>
        <v/>
      </c>
      <c r="AC383" s="187" t="str">
        <f t="shared" si="287"/>
        <v/>
      </c>
      <c r="AD383" s="187" t="str">
        <f t="shared" si="294"/>
        <v/>
      </c>
      <c r="AE383" s="187" t="str">
        <f t="shared" si="284"/>
        <v/>
      </c>
      <c r="AF383" s="187" t="str">
        <f t="shared" si="285"/>
        <v/>
      </c>
      <c r="AG383" s="187" t="str">
        <f t="array" ref="AG383">IFERROR(INDEX($Y$4:$Y$1090, MATCH(AC383&amp;AE383&amp;AF383,$V$4:$V$1090&amp;$W$4:$W$1090&amp;$X$4:$X$1090,0),1),"")</f>
        <v/>
      </c>
      <c r="AH383" s="188" t="str">
        <f t="array" ref="AH383">IFERROR(INDEX($Z$4:$Z$1090, MATCH(AC383&amp;AE383&amp;AF383,$V$4:$V$1090&amp;$W$4:$W$1090&amp;$X$4:$X$1090,0),1),"")</f>
        <v/>
      </c>
      <c r="AJ383" s="186" t="str">
        <f t="shared" si="288"/>
        <v/>
      </c>
      <c r="AK383" s="187" t="str">
        <f t="array" ref="AK383">IFERROR(INDEX($AC$4:$AC$1137,SMALL($AB$4:$AB$1137,AJ383),1),"")</f>
        <v/>
      </c>
      <c r="AL383" s="187" t="str">
        <f t="array" ref="AL383">IFERROR(INDEX($AF$4:$AF$1137,SMALL($AB$4:$AB$1137,AJ383),1),"")</f>
        <v/>
      </c>
      <c r="AM383" s="187" t="str">
        <f t="array" ref="AM383">IFERROR(INDEX($AW$4:$AW$83,MATCH(AL383&amp;INDEX($AG$4:$AG$1137,SMALL($AB$4:$AB$1137,AJ383),1),$AU$4:$AU$83&amp;$AV$4:$AV$83,0),1),"")</f>
        <v/>
      </c>
      <c r="AN383" s="187" t="str">
        <f t="array" ref="AN383">IFERROR(INDEX($AW$4:$AW$83,MATCH(AL383&amp;INDEX($AH$4:$AH$1137,SMALL($AB$4:$AB$1137,AJ383),1),$AU$4:$AU$83&amp;$AV$4:$AV$83,0),1),"")</f>
        <v/>
      </c>
      <c r="AO383" s="187" t="str">
        <f>IF(AND(ISNUMBER(Fixture!H386),ISNUMBER(Fixture!J386)),"YES","")</f>
        <v/>
      </c>
      <c r="AP383" s="187" t="str">
        <f>IF(AO383="YES",IF(Fixture!H386&gt;Fixture!J386,HWin,IF(Fixture!H386=Fixture!J386,IF(Fixture!H386&gt;0,HDrawScore,HDraw),HLose)),"")</f>
        <v/>
      </c>
      <c r="AQ383" s="188" t="str">
        <f>IF(AO383="YES",IF(Fixture!H386&lt;Fixture!J386,AWin,IF(Fixture!H386=Fixture!J386,IF(Fixture!H386&gt;0,ADrawScore,ADraw),ALose)),"")</f>
        <v/>
      </c>
      <c r="AR383" s="187" t="str">
        <f>IF(AO383="YES",IF(Fixture!H386&gt;Fixture!J386,"W",IF(Fixture!H386=Fixture!J386,IF(Fixture!H386&gt;0,"D","D"),"L")),"")</f>
        <v/>
      </c>
      <c r="AS383" s="187" t="str">
        <f>IF(AO383="YES",IF(Fixture!H386&lt;Fixture!J386,"W",IF(Fixture!H386=Fixture!J386,IF(Fixture!H386&gt;0,"D","D"),"L")),"")</f>
        <v/>
      </c>
    </row>
    <row r="384" spans="22:45" x14ac:dyDescent="0.25">
      <c r="V384" s="195" t="str">
        <f t="shared" si="298"/>
        <v/>
      </c>
      <c r="W384" s="185" t="str">
        <f t="shared" si="299"/>
        <v/>
      </c>
      <c r="X384" s="185" t="str">
        <f t="shared" si="295"/>
        <v/>
      </c>
      <c r="Y384" s="185" t="str">
        <f t="shared" si="296"/>
        <v/>
      </c>
      <c r="Z384" s="184" t="str">
        <f t="shared" si="297"/>
        <v/>
      </c>
      <c r="AB384" s="186" t="str">
        <f t="shared" si="286"/>
        <v/>
      </c>
      <c r="AC384" s="187" t="str">
        <f t="shared" si="287"/>
        <v/>
      </c>
      <c r="AD384" s="187" t="str">
        <f t="shared" si="294"/>
        <v/>
      </c>
      <c r="AE384" s="187" t="str">
        <f t="shared" si="284"/>
        <v/>
      </c>
      <c r="AF384" s="187" t="str">
        <f t="shared" si="285"/>
        <v/>
      </c>
      <c r="AG384" s="187" t="str">
        <f t="array" ref="AG384">IFERROR(INDEX($Y$4:$Y$1090, MATCH(AC384&amp;AE384&amp;AF384,$V$4:$V$1090&amp;$W$4:$W$1090&amp;$X$4:$X$1090,0),1),"")</f>
        <v/>
      </c>
      <c r="AH384" s="188" t="str">
        <f t="array" ref="AH384">IFERROR(INDEX($Z$4:$Z$1090, MATCH(AC384&amp;AE384&amp;AF384,$V$4:$V$1090&amp;$W$4:$W$1090&amp;$X$4:$X$1090,0),1),"")</f>
        <v/>
      </c>
      <c r="AJ384" s="186" t="str">
        <f t="shared" si="288"/>
        <v/>
      </c>
      <c r="AK384" s="187" t="str">
        <f t="array" ref="AK384">IFERROR(INDEX($AC$4:$AC$1137,SMALL($AB$4:$AB$1137,AJ384),1),"")</f>
        <v/>
      </c>
      <c r="AL384" s="187" t="str">
        <f t="array" ref="AL384">IFERROR(INDEX($AF$4:$AF$1137,SMALL($AB$4:$AB$1137,AJ384),1),"")</f>
        <v/>
      </c>
      <c r="AM384" s="187" t="str">
        <f t="array" ref="AM384">IFERROR(INDEX($AW$4:$AW$83,MATCH(AL384&amp;INDEX($AG$4:$AG$1137,SMALL($AB$4:$AB$1137,AJ384),1),$AU$4:$AU$83&amp;$AV$4:$AV$83,0),1),"")</f>
        <v/>
      </c>
      <c r="AN384" s="187" t="str">
        <f t="array" ref="AN384">IFERROR(INDEX($AW$4:$AW$83,MATCH(AL384&amp;INDEX($AH$4:$AH$1137,SMALL($AB$4:$AB$1137,AJ384),1),$AU$4:$AU$83&amp;$AV$4:$AV$83,0),1),"")</f>
        <v/>
      </c>
      <c r="AO384" s="187" t="str">
        <f>IF(AND(ISNUMBER(Fixture!H387),ISNUMBER(Fixture!J387)),"YES","")</f>
        <v/>
      </c>
      <c r="AP384" s="187" t="str">
        <f>IF(AO384="YES",IF(Fixture!H387&gt;Fixture!J387,HWin,IF(Fixture!H387=Fixture!J387,IF(Fixture!H387&gt;0,HDrawScore,HDraw),HLose)),"")</f>
        <v/>
      </c>
      <c r="AQ384" s="188" t="str">
        <f>IF(AO384="YES",IF(Fixture!H387&lt;Fixture!J387,AWin,IF(Fixture!H387=Fixture!J387,IF(Fixture!H387&gt;0,ADrawScore,ADraw),ALose)),"")</f>
        <v/>
      </c>
      <c r="AR384" s="187" t="str">
        <f>IF(AO384="YES",IF(Fixture!H387&gt;Fixture!J387,"W",IF(Fixture!H387=Fixture!J387,IF(Fixture!H387&gt;0,"D","D"),"L")),"")</f>
        <v/>
      </c>
      <c r="AS384" s="187" t="str">
        <f>IF(AO384="YES",IF(Fixture!H387&lt;Fixture!J387,"W",IF(Fixture!H387=Fixture!J387,IF(Fixture!H387&gt;0,"D","D"),"L")),"")</f>
        <v/>
      </c>
    </row>
    <row r="385" spans="22:45" x14ac:dyDescent="0.25">
      <c r="V385" s="195" t="str">
        <f t="shared" si="298"/>
        <v/>
      </c>
      <c r="W385" s="185" t="str">
        <f t="shared" si="299"/>
        <v/>
      </c>
      <c r="X385" s="185" t="str">
        <f t="shared" si="295"/>
        <v/>
      </c>
      <c r="Y385" s="185" t="str">
        <f t="shared" si="296"/>
        <v/>
      </c>
      <c r="Z385" s="184" t="str">
        <f t="shared" si="297"/>
        <v/>
      </c>
      <c r="AB385" s="186" t="str">
        <f t="shared" si="286"/>
        <v/>
      </c>
      <c r="AC385" s="187" t="str">
        <f t="shared" si="287"/>
        <v/>
      </c>
      <c r="AD385" s="187" t="str">
        <f t="shared" si="294"/>
        <v/>
      </c>
      <c r="AE385" s="187" t="str">
        <f t="shared" si="284"/>
        <v/>
      </c>
      <c r="AF385" s="187" t="str">
        <f t="shared" si="285"/>
        <v/>
      </c>
      <c r="AG385" s="187" t="str">
        <f t="array" ref="AG385">IFERROR(INDEX($Y$4:$Y$1090, MATCH(AC385&amp;AE385&amp;AF385,$V$4:$V$1090&amp;$W$4:$W$1090&amp;$X$4:$X$1090,0),1),"")</f>
        <v/>
      </c>
      <c r="AH385" s="188" t="str">
        <f t="array" ref="AH385">IFERROR(INDEX($Z$4:$Z$1090, MATCH(AC385&amp;AE385&amp;AF385,$V$4:$V$1090&amp;$W$4:$W$1090&amp;$X$4:$X$1090,0),1),"")</f>
        <v/>
      </c>
      <c r="AJ385" s="186" t="str">
        <f t="shared" si="288"/>
        <v/>
      </c>
      <c r="AK385" s="187" t="str">
        <f t="array" ref="AK385">IFERROR(INDEX($AC$4:$AC$1137,SMALL($AB$4:$AB$1137,AJ385),1),"")</f>
        <v/>
      </c>
      <c r="AL385" s="187" t="str">
        <f t="array" ref="AL385">IFERROR(INDEX($AF$4:$AF$1137,SMALL($AB$4:$AB$1137,AJ385),1),"")</f>
        <v/>
      </c>
      <c r="AM385" s="187" t="str">
        <f t="array" ref="AM385">IFERROR(INDEX($AW$4:$AW$83,MATCH(AL385&amp;INDEX($AG$4:$AG$1137,SMALL($AB$4:$AB$1137,AJ385),1),$AU$4:$AU$83&amp;$AV$4:$AV$83,0),1),"")</f>
        <v/>
      </c>
      <c r="AN385" s="187" t="str">
        <f t="array" ref="AN385">IFERROR(INDEX($AW$4:$AW$83,MATCH(AL385&amp;INDEX($AH$4:$AH$1137,SMALL($AB$4:$AB$1137,AJ385),1),$AU$4:$AU$83&amp;$AV$4:$AV$83,0),1),"")</f>
        <v/>
      </c>
      <c r="AO385" s="187" t="str">
        <f>IF(AND(ISNUMBER(Fixture!H388),ISNUMBER(Fixture!J388)),"YES","")</f>
        <v/>
      </c>
      <c r="AP385" s="187" t="str">
        <f>IF(AO385="YES",IF(Fixture!H388&gt;Fixture!J388,HWin,IF(Fixture!H388=Fixture!J388,IF(Fixture!H388&gt;0,HDrawScore,HDraw),HLose)),"")</f>
        <v/>
      </c>
      <c r="AQ385" s="188" t="str">
        <f>IF(AO385="YES",IF(Fixture!H388&lt;Fixture!J388,AWin,IF(Fixture!H388=Fixture!J388,IF(Fixture!H388&gt;0,ADrawScore,ADraw),ALose)),"")</f>
        <v/>
      </c>
      <c r="AR385" s="187" t="str">
        <f>IF(AO385="YES",IF(Fixture!H388&gt;Fixture!J388,"W",IF(Fixture!H388=Fixture!J388,IF(Fixture!H388&gt;0,"D","D"),"L")),"")</f>
        <v/>
      </c>
      <c r="AS385" s="187" t="str">
        <f>IF(AO385="YES",IF(Fixture!H388&lt;Fixture!J388,"W",IF(Fixture!H388=Fixture!J388,IF(Fixture!H388&gt;0,"D","D"),"L")),"")</f>
        <v/>
      </c>
    </row>
    <row r="386" spans="22:45" x14ac:dyDescent="0.25">
      <c r="V386" s="195" t="str">
        <f t="shared" si="298"/>
        <v/>
      </c>
      <c r="W386" s="185" t="str">
        <f t="shared" si="299"/>
        <v/>
      </c>
      <c r="X386" s="185" t="str">
        <f t="shared" si="295"/>
        <v/>
      </c>
      <c r="Y386" s="185" t="str">
        <f t="shared" si="296"/>
        <v/>
      </c>
      <c r="Z386" s="184" t="str">
        <f t="shared" si="297"/>
        <v/>
      </c>
      <c r="AB386" s="186" t="str">
        <f t="shared" si="286"/>
        <v/>
      </c>
      <c r="AC386" s="187" t="str">
        <f t="shared" si="287"/>
        <v/>
      </c>
      <c r="AD386" s="187" t="str">
        <f t="shared" si="294"/>
        <v/>
      </c>
      <c r="AE386" s="187" t="str">
        <f t="shared" si="284"/>
        <v/>
      </c>
      <c r="AF386" s="187" t="str">
        <f t="shared" si="285"/>
        <v/>
      </c>
      <c r="AG386" s="187" t="str">
        <f t="array" ref="AG386">IFERROR(INDEX($Y$4:$Y$1090, MATCH(AC386&amp;AE386&amp;AF386,$V$4:$V$1090&amp;$W$4:$W$1090&amp;$X$4:$X$1090,0),1),"")</f>
        <v/>
      </c>
      <c r="AH386" s="188" t="str">
        <f t="array" ref="AH386">IFERROR(INDEX($Z$4:$Z$1090, MATCH(AC386&amp;AE386&amp;AF386,$V$4:$V$1090&amp;$W$4:$W$1090&amp;$X$4:$X$1090,0),1),"")</f>
        <v/>
      </c>
      <c r="AJ386" s="186" t="str">
        <f t="shared" si="288"/>
        <v/>
      </c>
      <c r="AK386" s="187" t="str">
        <f t="array" ref="AK386">IFERROR(INDEX($AC$4:$AC$1137,SMALL($AB$4:$AB$1137,AJ386),1),"")</f>
        <v/>
      </c>
      <c r="AL386" s="187" t="str">
        <f t="array" ref="AL386">IFERROR(INDEX($AF$4:$AF$1137,SMALL($AB$4:$AB$1137,AJ386),1),"")</f>
        <v/>
      </c>
      <c r="AM386" s="187" t="str">
        <f t="array" ref="AM386">IFERROR(INDEX($AW$4:$AW$83,MATCH(AL386&amp;INDEX($AG$4:$AG$1137,SMALL($AB$4:$AB$1137,AJ386),1),$AU$4:$AU$83&amp;$AV$4:$AV$83,0),1),"")</f>
        <v/>
      </c>
      <c r="AN386" s="187" t="str">
        <f t="array" ref="AN386">IFERROR(INDEX($AW$4:$AW$83,MATCH(AL386&amp;INDEX($AH$4:$AH$1137,SMALL($AB$4:$AB$1137,AJ386),1),$AU$4:$AU$83&amp;$AV$4:$AV$83,0),1),"")</f>
        <v/>
      </c>
      <c r="AO386" s="187" t="str">
        <f>IF(AND(ISNUMBER(Fixture!H389),ISNUMBER(Fixture!J389)),"YES","")</f>
        <v/>
      </c>
      <c r="AP386" s="187" t="str">
        <f>IF(AO386="YES",IF(Fixture!H389&gt;Fixture!J389,HWin,IF(Fixture!H389=Fixture!J389,IF(Fixture!H389&gt;0,HDrawScore,HDraw),HLose)),"")</f>
        <v/>
      </c>
      <c r="AQ386" s="188" t="str">
        <f>IF(AO386="YES",IF(Fixture!H389&lt;Fixture!J389,AWin,IF(Fixture!H389=Fixture!J389,IF(Fixture!H389&gt;0,ADrawScore,ADraw),ALose)),"")</f>
        <v/>
      </c>
      <c r="AR386" s="187" t="str">
        <f>IF(AO386="YES",IF(Fixture!H389&gt;Fixture!J389,"W",IF(Fixture!H389=Fixture!J389,IF(Fixture!H389&gt;0,"D","D"),"L")),"")</f>
        <v/>
      </c>
      <c r="AS386" s="187" t="str">
        <f>IF(AO386="YES",IF(Fixture!H389&lt;Fixture!J389,"W",IF(Fixture!H389=Fixture!J389,IF(Fixture!H389&gt;0,"D","D"),"L")),"")</f>
        <v/>
      </c>
    </row>
    <row r="387" spans="22:45" x14ac:dyDescent="0.25">
      <c r="V387" s="195" t="str">
        <f t="shared" si="298"/>
        <v/>
      </c>
      <c r="W387" s="185" t="str">
        <f t="shared" si="299"/>
        <v/>
      </c>
      <c r="X387" s="185" t="str">
        <f t="shared" si="295"/>
        <v/>
      </c>
      <c r="Y387" s="185" t="str">
        <f t="shared" si="296"/>
        <v/>
      </c>
      <c r="Z387" s="184" t="str">
        <f t="shared" si="297"/>
        <v/>
      </c>
      <c r="AB387" s="186" t="str">
        <f t="shared" si="286"/>
        <v/>
      </c>
      <c r="AC387" s="187" t="str">
        <f t="shared" si="287"/>
        <v/>
      </c>
      <c r="AD387" s="187" t="str">
        <f t="shared" si="294"/>
        <v/>
      </c>
      <c r="AE387" s="187" t="str">
        <f t="shared" si="284"/>
        <v/>
      </c>
      <c r="AF387" s="187" t="str">
        <f t="shared" si="285"/>
        <v/>
      </c>
      <c r="AG387" s="187" t="str">
        <f t="array" ref="AG387">IFERROR(INDEX($Y$4:$Y$1090, MATCH(AC387&amp;AE387&amp;AF387,$V$4:$V$1090&amp;$W$4:$W$1090&amp;$X$4:$X$1090,0),1),"")</f>
        <v/>
      </c>
      <c r="AH387" s="188" t="str">
        <f t="array" ref="AH387">IFERROR(INDEX($Z$4:$Z$1090, MATCH(AC387&amp;AE387&amp;AF387,$V$4:$V$1090&amp;$W$4:$W$1090&amp;$X$4:$X$1090,0),1),"")</f>
        <v/>
      </c>
      <c r="AJ387" s="186" t="str">
        <f t="shared" si="288"/>
        <v/>
      </c>
      <c r="AK387" s="187" t="str">
        <f t="array" ref="AK387">IFERROR(INDEX($AC$4:$AC$1137,SMALL($AB$4:$AB$1137,AJ387),1),"")</f>
        <v/>
      </c>
      <c r="AL387" s="187" t="str">
        <f t="array" ref="AL387">IFERROR(INDEX($AF$4:$AF$1137,SMALL($AB$4:$AB$1137,AJ387),1),"")</f>
        <v/>
      </c>
      <c r="AM387" s="187" t="str">
        <f t="array" ref="AM387">IFERROR(INDEX($AW$4:$AW$83,MATCH(AL387&amp;INDEX($AG$4:$AG$1137,SMALL($AB$4:$AB$1137,AJ387),1),$AU$4:$AU$83&amp;$AV$4:$AV$83,0),1),"")</f>
        <v/>
      </c>
      <c r="AN387" s="187" t="str">
        <f t="array" ref="AN387">IFERROR(INDEX($AW$4:$AW$83,MATCH(AL387&amp;INDEX($AH$4:$AH$1137,SMALL($AB$4:$AB$1137,AJ387),1),$AU$4:$AU$83&amp;$AV$4:$AV$83,0),1),"")</f>
        <v/>
      </c>
      <c r="AO387" s="187" t="str">
        <f>IF(AND(ISNUMBER(Fixture!H390),ISNUMBER(Fixture!J390)),"YES","")</f>
        <v/>
      </c>
      <c r="AP387" s="187" t="str">
        <f>IF(AO387="YES",IF(Fixture!H390&gt;Fixture!J390,HWin,IF(Fixture!H390=Fixture!J390,IF(Fixture!H390&gt;0,HDrawScore,HDraw),HLose)),"")</f>
        <v/>
      </c>
      <c r="AQ387" s="188" t="str">
        <f>IF(AO387="YES",IF(Fixture!H390&lt;Fixture!J390,AWin,IF(Fixture!H390=Fixture!J390,IF(Fixture!H390&gt;0,ADrawScore,ADraw),ALose)),"")</f>
        <v/>
      </c>
      <c r="AR387" s="187" t="str">
        <f>IF(AO387="YES",IF(Fixture!H390&gt;Fixture!J390,"W",IF(Fixture!H390=Fixture!J390,IF(Fixture!H390&gt;0,"D","D"),"L")),"")</f>
        <v/>
      </c>
      <c r="AS387" s="187" t="str">
        <f>IF(AO387="YES",IF(Fixture!H390&lt;Fixture!J390,"W",IF(Fixture!H390=Fixture!J390,IF(Fixture!H390&gt;0,"D","D"),"L")),"")</f>
        <v/>
      </c>
    </row>
    <row r="388" spans="22:45" x14ac:dyDescent="0.25">
      <c r="V388" s="195" t="str">
        <f t="shared" si="298"/>
        <v/>
      </c>
      <c r="W388" s="185" t="str">
        <f t="shared" si="299"/>
        <v/>
      </c>
      <c r="X388" s="185" t="str">
        <f t="shared" si="295"/>
        <v/>
      </c>
      <c r="Y388" s="185" t="str">
        <f t="shared" si="296"/>
        <v/>
      </c>
      <c r="Z388" s="184" t="str">
        <f t="shared" si="297"/>
        <v/>
      </c>
      <c r="AB388" s="186" t="str">
        <f t="shared" si="286"/>
        <v/>
      </c>
      <c r="AC388" s="187" t="str">
        <f t="shared" si="287"/>
        <v/>
      </c>
      <c r="AD388" s="187" t="str">
        <f t="shared" si="294"/>
        <v/>
      </c>
      <c r="AE388" s="187" t="str">
        <f t="shared" ref="AE388:AE451" si="300">IF(AF388&lt;&gt;"",IF(AF387=AF388,AE387+1,1),"")</f>
        <v/>
      </c>
      <c r="AF388" s="187" t="str">
        <f t="shared" ref="AF388:AF451" si="301">IF(AND(AD388&gt;0,AD388&lt;=$O$4),$B$3,IF(AND(AD388&gt;$O$4,AD388&lt;=$O$4+$O$5),$B$34,IF(AND(AD388&gt;$O$4+$O$5,AD388&lt;=$O$4+$O$5+$O$6),$B$65,IF(AND(AD388&gt;$O$4+$O$5+$O$6,AD388&lt;=$O$4+$O$5+$O$6+$O$7),$B$96,
IF(AND(AD388&gt;$O$4+$O$5+$O$6+$O$7,AD388&lt;=$O$4+$O$5+$O$6+$O$7+$O$8),$B$127,
IF(AND(AD388&gt;$O$4+$O$5+$O$6+$O$7+$O$8,AD388&lt;=$O$4+$O$5+$O$6+$O$7+$O$8+$O$9),$B$158,
IF(AND(AD388&gt;$O$4+$O$5+$O$6+$O$7+$O$8+$O$9,AD388&lt;=$O$4+$O$5+$O$6+$O$7+$O$8+$O$9+$O$10),$B$189,
IF(AND(AD388&gt;$O$4+$O$5+$O$6+$O$7+$O$8+$O$9+$O$10,AD388&lt;=$O$4+$O$5+$O$6+$O$7+$O$8+$O$9+$O$10+$O$11),$B$220,"")
)))))))</f>
        <v/>
      </c>
      <c r="AG388" s="187" t="str">
        <f t="array" ref="AG388">IFERROR(INDEX($Y$4:$Y$1090, MATCH(AC388&amp;AE388&amp;AF388,$V$4:$V$1090&amp;$W$4:$W$1090&amp;$X$4:$X$1090,0),1),"")</f>
        <v/>
      </c>
      <c r="AH388" s="188" t="str">
        <f t="array" ref="AH388">IFERROR(INDEX($Z$4:$Z$1090, MATCH(AC388&amp;AE388&amp;AF388,$V$4:$V$1090&amp;$W$4:$W$1090&amp;$X$4:$X$1090,0),1),"")</f>
        <v/>
      </c>
      <c r="AJ388" s="186" t="str">
        <f t="shared" si="288"/>
        <v/>
      </c>
      <c r="AK388" s="187" t="str">
        <f t="array" ref="AK388">IFERROR(INDEX($AC$4:$AC$1137,SMALL($AB$4:$AB$1137,AJ388),1),"")</f>
        <v/>
      </c>
      <c r="AL388" s="187" t="str">
        <f t="array" ref="AL388">IFERROR(INDEX($AF$4:$AF$1137,SMALL($AB$4:$AB$1137,AJ388),1),"")</f>
        <v/>
      </c>
      <c r="AM388" s="187" t="str">
        <f t="array" ref="AM388">IFERROR(INDEX($AW$4:$AW$83,MATCH(AL388&amp;INDEX($AG$4:$AG$1137,SMALL($AB$4:$AB$1137,AJ388),1),$AU$4:$AU$83&amp;$AV$4:$AV$83,0),1),"")</f>
        <v/>
      </c>
      <c r="AN388" s="187" t="str">
        <f t="array" ref="AN388">IFERROR(INDEX($AW$4:$AW$83,MATCH(AL388&amp;INDEX($AH$4:$AH$1137,SMALL($AB$4:$AB$1137,AJ388),1),$AU$4:$AU$83&amp;$AV$4:$AV$83,0),1),"")</f>
        <v/>
      </c>
      <c r="AO388" s="187" t="str">
        <f>IF(AND(ISNUMBER(Fixture!H391),ISNUMBER(Fixture!J391)),"YES","")</f>
        <v/>
      </c>
      <c r="AP388" s="187" t="str">
        <f>IF(AO388="YES",IF(Fixture!H391&gt;Fixture!J391,HWin,IF(Fixture!H391=Fixture!J391,IF(Fixture!H391&gt;0,HDrawScore,HDraw),HLose)),"")</f>
        <v/>
      </c>
      <c r="AQ388" s="188" t="str">
        <f>IF(AO388="YES",IF(Fixture!H391&lt;Fixture!J391,AWin,IF(Fixture!H391=Fixture!J391,IF(Fixture!H391&gt;0,ADrawScore,ADraw),ALose)),"")</f>
        <v/>
      </c>
      <c r="AR388" s="187" t="str">
        <f>IF(AO388="YES",IF(Fixture!H391&gt;Fixture!J391,"W",IF(Fixture!H391=Fixture!J391,IF(Fixture!H391&gt;0,"D","D"),"L")),"")</f>
        <v/>
      </c>
      <c r="AS388" s="187" t="str">
        <f>IF(AO388="YES",IF(Fixture!H391&lt;Fixture!J391,"W",IF(Fixture!H391=Fixture!J391,IF(Fixture!H391&gt;0,"D","D"),"L")),"")</f>
        <v/>
      </c>
    </row>
    <row r="389" spans="22:45" x14ac:dyDescent="0.25">
      <c r="V389" s="195" t="str">
        <f t="shared" si="298"/>
        <v/>
      </c>
      <c r="W389" s="185" t="str">
        <f t="shared" si="299"/>
        <v/>
      </c>
      <c r="X389" s="185" t="str">
        <f t="shared" si="295"/>
        <v/>
      </c>
      <c r="Y389" s="185" t="str">
        <f t="shared" si="296"/>
        <v/>
      </c>
      <c r="Z389" s="184" t="str">
        <f t="shared" si="297"/>
        <v/>
      </c>
      <c r="AB389" s="186" t="str">
        <f t="shared" ref="AB389:AB452" si="302">IF(OR(ISNUMBER(AC389+AG389),AND( ISNUMBER(AC389),ISNUMBER(AE389)=FALSE)),ROW(AB389)-ROW($AB$3),"")</f>
        <v/>
      </c>
      <c r="AC389" s="187" t="str">
        <f t="shared" ref="AC389:AC452" si="303">IFERROR(IF(AD388+1&lt;=AD$2,AC388,IF(AC388+1&lt;=AF$2,AC388+1,"")),"")</f>
        <v/>
      </c>
      <c r="AD389" s="187" t="str">
        <f t="shared" si="294"/>
        <v/>
      </c>
      <c r="AE389" s="187" t="str">
        <f t="shared" si="300"/>
        <v/>
      </c>
      <c r="AF389" s="187" t="str">
        <f t="shared" si="301"/>
        <v/>
      </c>
      <c r="AG389" s="187" t="str">
        <f t="array" ref="AG389">IFERROR(INDEX($Y$4:$Y$1090, MATCH(AC389&amp;AE389&amp;AF389,$V$4:$V$1090&amp;$W$4:$W$1090&amp;$X$4:$X$1090,0),1),"")</f>
        <v/>
      </c>
      <c r="AH389" s="188" t="str">
        <f t="array" ref="AH389">IFERROR(INDEX($Z$4:$Z$1090, MATCH(AC389&amp;AE389&amp;AF389,$V$4:$V$1090&amp;$W$4:$W$1090&amp;$X$4:$X$1090,0),1),"")</f>
        <v/>
      </c>
      <c r="AJ389" s="186" t="str">
        <f t="shared" si="288"/>
        <v/>
      </c>
      <c r="AK389" s="187" t="str">
        <f t="array" ref="AK389">IFERROR(INDEX($AC$4:$AC$1137,SMALL($AB$4:$AB$1137,AJ389),1),"")</f>
        <v/>
      </c>
      <c r="AL389" s="187" t="str">
        <f t="array" ref="AL389">IFERROR(INDEX($AF$4:$AF$1137,SMALL($AB$4:$AB$1137,AJ389),1),"")</f>
        <v/>
      </c>
      <c r="AM389" s="187" t="str">
        <f t="array" ref="AM389">IFERROR(INDEX($AW$4:$AW$83,MATCH(AL389&amp;INDEX($AG$4:$AG$1137,SMALL($AB$4:$AB$1137,AJ389),1),$AU$4:$AU$83&amp;$AV$4:$AV$83,0),1),"")</f>
        <v/>
      </c>
      <c r="AN389" s="187" t="str">
        <f t="array" ref="AN389">IFERROR(INDEX($AW$4:$AW$83,MATCH(AL389&amp;INDEX($AH$4:$AH$1137,SMALL($AB$4:$AB$1137,AJ389),1),$AU$4:$AU$83&amp;$AV$4:$AV$83,0),1),"")</f>
        <v/>
      </c>
      <c r="AO389" s="187" t="str">
        <f>IF(AND(ISNUMBER(Fixture!H392),ISNUMBER(Fixture!J392)),"YES","")</f>
        <v/>
      </c>
      <c r="AP389" s="187" t="str">
        <f>IF(AO389="YES",IF(Fixture!H392&gt;Fixture!J392,HWin,IF(Fixture!H392=Fixture!J392,IF(Fixture!H392&gt;0,HDrawScore,HDraw),HLose)),"")</f>
        <v/>
      </c>
      <c r="AQ389" s="188" t="str">
        <f>IF(AO389="YES",IF(Fixture!H392&lt;Fixture!J392,AWin,IF(Fixture!H392=Fixture!J392,IF(Fixture!H392&gt;0,ADrawScore,ADraw),ALose)),"")</f>
        <v/>
      </c>
      <c r="AR389" s="187" t="str">
        <f>IF(AO389="YES",IF(Fixture!H392&gt;Fixture!J392,"W",IF(Fixture!H392=Fixture!J392,IF(Fixture!H392&gt;0,"D","D"),"L")),"")</f>
        <v/>
      </c>
      <c r="AS389" s="187" t="str">
        <f>IF(AO389="YES",IF(Fixture!H392&lt;Fixture!J392,"W",IF(Fixture!H392=Fixture!J392,IF(Fixture!H392&gt;0,"D","D"),"L")),"")</f>
        <v/>
      </c>
    </row>
    <row r="390" spans="22:45" x14ac:dyDescent="0.25">
      <c r="V390" s="195" t="str">
        <f t="shared" si="298"/>
        <v/>
      </c>
      <c r="W390" s="185" t="str">
        <f t="shared" si="299"/>
        <v/>
      </c>
      <c r="X390" s="185" t="str">
        <f t="shared" si="295"/>
        <v/>
      </c>
      <c r="Y390" s="185" t="str">
        <f t="shared" si="296"/>
        <v/>
      </c>
      <c r="Z390" s="184" t="str">
        <f t="shared" si="297"/>
        <v/>
      </c>
      <c r="AB390" s="186" t="str">
        <f t="shared" si="302"/>
        <v/>
      </c>
      <c r="AC390" s="187" t="str">
        <f t="shared" si="303"/>
        <v/>
      </c>
      <c r="AD390" s="187" t="str">
        <f t="shared" si="294"/>
        <v/>
      </c>
      <c r="AE390" s="187" t="str">
        <f t="shared" si="300"/>
        <v/>
      </c>
      <c r="AF390" s="187" t="str">
        <f t="shared" si="301"/>
        <v/>
      </c>
      <c r="AG390" s="187" t="str">
        <f t="array" ref="AG390">IFERROR(INDEX($Y$4:$Y$1090, MATCH(AC390&amp;AE390&amp;AF390,$V$4:$V$1090&amp;$W$4:$W$1090&amp;$X$4:$X$1090,0),1),"")</f>
        <v/>
      </c>
      <c r="AH390" s="188" t="str">
        <f t="array" ref="AH390">IFERROR(INDEX($Z$4:$Z$1090, MATCH(AC390&amp;AE390&amp;AF390,$V$4:$V$1090&amp;$W$4:$W$1090&amp;$X$4:$X$1090,0),1),"")</f>
        <v/>
      </c>
      <c r="AJ390" s="186" t="str">
        <f t="shared" ref="AJ390:AJ453" si="304">IFERROR(IF(AJ389+1&gt;$AH$2,"",AJ389+1),"")</f>
        <v/>
      </c>
      <c r="AK390" s="187" t="str">
        <f t="array" ref="AK390">IFERROR(INDEX($AC$4:$AC$1137,SMALL($AB$4:$AB$1137,AJ390),1),"")</f>
        <v/>
      </c>
      <c r="AL390" s="187" t="str">
        <f t="array" ref="AL390">IFERROR(INDEX($AF$4:$AF$1137,SMALL($AB$4:$AB$1137,AJ390),1),"")</f>
        <v/>
      </c>
      <c r="AM390" s="187" t="str">
        <f t="array" ref="AM390">IFERROR(INDEX($AW$4:$AW$83,MATCH(AL390&amp;INDEX($AG$4:$AG$1137,SMALL($AB$4:$AB$1137,AJ390),1),$AU$4:$AU$83&amp;$AV$4:$AV$83,0),1),"")</f>
        <v/>
      </c>
      <c r="AN390" s="187" t="str">
        <f t="array" ref="AN390">IFERROR(INDEX($AW$4:$AW$83,MATCH(AL390&amp;INDEX($AH$4:$AH$1137,SMALL($AB$4:$AB$1137,AJ390),1),$AU$4:$AU$83&amp;$AV$4:$AV$83,0),1),"")</f>
        <v/>
      </c>
      <c r="AO390" s="187" t="str">
        <f>IF(AND(ISNUMBER(Fixture!H393),ISNUMBER(Fixture!J393)),"YES","")</f>
        <v/>
      </c>
      <c r="AP390" s="187" t="str">
        <f>IF(AO390="YES",IF(Fixture!H393&gt;Fixture!J393,HWin,IF(Fixture!H393=Fixture!J393,IF(Fixture!H393&gt;0,HDrawScore,HDraw),HLose)),"")</f>
        <v/>
      </c>
      <c r="AQ390" s="188" t="str">
        <f>IF(AO390="YES",IF(Fixture!H393&lt;Fixture!J393,AWin,IF(Fixture!H393=Fixture!J393,IF(Fixture!H393&gt;0,ADrawScore,ADraw),ALose)),"")</f>
        <v/>
      </c>
      <c r="AR390" s="187" t="str">
        <f>IF(AO390="YES",IF(Fixture!H393&gt;Fixture!J393,"W",IF(Fixture!H393=Fixture!J393,IF(Fixture!H393&gt;0,"D","D"),"L")),"")</f>
        <v/>
      </c>
      <c r="AS390" s="187" t="str">
        <f>IF(AO390="YES",IF(Fixture!H393&lt;Fixture!J393,"W",IF(Fixture!H393=Fixture!J393,IF(Fixture!H393&gt;0,"D","D"),"L")),"")</f>
        <v/>
      </c>
    </row>
    <row r="391" spans="22:45" x14ac:dyDescent="0.25">
      <c r="V391" s="195" t="str">
        <f t="shared" si="298"/>
        <v/>
      </c>
      <c r="W391" s="185" t="str">
        <f t="shared" si="299"/>
        <v/>
      </c>
      <c r="X391" s="185" t="str">
        <f t="shared" si="295"/>
        <v/>
      </c>
      <c r="Y391" s="185" t="str">
        <f t="shared" si="296"/>
        <v/>
      </c>
      <c r="Z391" s="184" t="str">
        <f t="shared" si="297"/>
        <v/>
      </c>
      <c r="AB391" s="186" t="str">
        <f t="shared" si="302"/>
        <v/>
      </c>
      <c r="AC391" s="187" t="str">
        <f t="shared" si="303"/>
        <v/>
      </c>
      <c r="AD391" s="187" t="str">
        <f t="shared" si="294"/>
        <v/>
      </c>
      <c r="AE391" s="187" t="str">
        <f t="shared" si="300"/>
        <v/>
      </c>
      <c r="AF391" s="187" t="str">
        <f t="shared" si="301"/>
        <v/>
      </c>
      <c r="AG391" s="187" t="str">
        <f t="array" ref="AG391">IFERROR(INDEX($Y$4:$Y$1090, MATCH(AC391&amp;AE391&amp;AF391,$V$4:$V$1090&amp;$W$4:$W$1090&amp;$X$4:$X$1090,0),1),"")</f>
        <v/>
      </c>
      <c r="AH391" s="188" t="str">
        <f t="array" ref="AH391">IFERROR(INDEX($Z$4:$Z$1090, MATCH(AC391&amp;AE391&amp;AF391,$V$4:$V$1090&amp;$W$4:$W$1090&amp;$X$4:$X$1090,0),1),"")</f>
        <v/>
      </c>
      <c r="AJ391" s="186" t="str">
        <f t="shared" si="304"/>
        <v/>
      </c>
      <c r="AK391" s="187" t="str">
        <f t="array" ref="AK391">IFERROR(INDEX($AC$4:$AC$1137,SMALL($AB$4:$AB$1137,AJ391),1),"")</f>
        <v/>
      </c>
      <c r="AL391" s="187" t="str">
        <f t="array" ref="AL391">IFERROR(INDEX($AF$4:$AF$1137,SMALL($AB$4:$AB$1137,AJ391),1),"")</f>
        <v/>
      </c>
      <c r="AM391" s="187" t="str">
        <f t="array" ref="AM391">IFERROR(INDEX($AW$4:$AW$83,MATCH(AL391&amp;INDEX($AG$4:$AG$1137,SMALL($AB$4:$AB$1137,AJ391),1),$AU$4:$AU$83&amp;$AV$4:$AV$83,0),1),"")</f>
        <v/>
      </c>
      <c r="AN391" s="187" t="str">
        <f t="array" ref="AN391">IFERROR(INDEX($AW$4:$AW$83,MATCH(AL391&amp;INDEX($AH$4:$AH$1137,SMALL($AB$4:$AB$1137,AJ391),1),$AU$4:$AU$83&amp;$AV$4:$AV$83,0),1),"")</f>
        <v/>
      </c>
      <c r="AO391" s="187" t="str">
        <f>IF(AND(ISNUMBER(Fixture!H394),ISNUMBER(Fixture!J394)),"YES","")</f>
        <v/>
      </c>
      <c r="AP391" s="187" t="str">
        <f>IF(AO391="YES",IF(Fixture!H394&gt;Fixture!J394,HWin,IF(Fixture!H394=Fixture!J394,IF(Fixture!H394&gt;0,HDrawScore,HDraw),HLose)),"")</f>
        <v/>
      </c>
      <c r="AQ391" s="188" t="str">
        <f>IF(AO391="YES",IF(Fixture!H394&lt;Fixture!J394,AWin,IF(Fixture!H394=Fixture!J394,IF(Fixture!H394&gt;0,ADrawScore,ADraw),ALose)),"")</f>
        <v/>
      </c>
      <c r="AR391" s="187" t="str">
        <f>IF(AO391="YES",IF(Fixture!H394&gt;Fixture!J394,"W",IF(Fixture!H394=Fixture!J394,IF(Fixture!H394&gt;0,"D","D"),"L")),"")</f>
        <v/>
      </c>
      <c r="AS391" s="187" t="str">
        <f>IF(AO391="YES",IF(Fixture!H394&lt;Fixture!J394,"W",IF(Fixture!H394=Fixture!J394,IF(Fixture!H394&gt;0,"D","D"),"L")),"")</f>
        <v/>
      </c>
    </row>
    <row r="392" spans="22:45" x14ac:dyDescent="0.25">
      <c r="V392" s="195" t="str">
        <f t="shared" si="298"/>
        <v/>
      </c>
      <c r="W392" s="185" t="str">
        <f t="shared" si="299"/>
        <v/>
      </c>
      <c r="X392" s="185" t="str">
        <f t="shared" si="295"/>
        <v/>
      </c>
      <c r="Y392" s="185" t="str">
        <f t="shared" si="296"/>
        <v/>
      </c>
      <c r="Z392" s="184" t="str">
        <f t="shared" si="297"/>
        <v/>
      </c>
      <c r="AB392" s="186" t="str">
        <f t="shared" si="302"/>
        <v/>
      </c>
      <c r="AC392" s="187" t="str">
        <f t="shared" si="303"/>
        <v/>
      </c>
      <c r="AD392" s="187" t="str">
        <f t="shared" si="294"/>
        <v/>
      </c>
      <c r="AE392" s="187" t="str">
        <f t="shared" si="300"/>
        <v/>
      </c>
      <c r="AF392" s="187" t="str">
        <f t="shared" si="301"/>
        <v/>
      </c>
      <c r="AG392" s="187" t="str">
        <f t="array" ref="AG392">IFERROR(INDEX($Y$4:$Y$1090, MATCH(AC392&amp;AE392&amp;AF392,$V$4:$V$1090&amp;$W$4:$W$1090&amp;$X$4:$X$1090,0),1),"")</f>
        <v/>
      </c>
      <c r="AH392" s="188" t="str">
        <f t="array" ref="AH392">IFERROR(INDEX($Z$4:$Z$1090, MATCH(AC392&amp;AE392&amp;AF392,$V$4:$V$1090&amp;$W$4:$W$1090&amp;$X$4:$X$1090,0),1),"")</f>
        <v/>
      </c>
      <c r="AJ392" s="186" t="str">
        <f t="shared" si="304"/>
        <v/>
      </c>
      <c r="AK392" s="187" t="str">
        <f t="array" ref="AK392">IFERROR(INDEX($AC$4:$AC$1137,SMALL($AB$4:$AB$1137,AJ392),1),"")</f>
        <v/>
      </c>
      <c r="AL392" s="187" t="str">
        <f t="array" ref="AL392">IFERROR(INDEX($AF$4:$AF$1137,SMALL($AB$4:$AB$1137,AJ392),1),"")</f>
        <v/>
      </c>
      <c r="AM392" s="187" t="str">
        <f t="array" ref="AM392">IFERROR(INDEX($AW$4:$AW$83,MATCH(AL392&amp;INDEX($AG$4:$AG$1137,SMALL($AB$4:$AB$1137,AJ392),1),$AU$4:$AU$83&amp;$AV$4:$AV$83,0),1),"")</f>
        <v/>
      </c>
      <c r="AN392" s="187" t="str">
        <f t="array" ref="AN392">IFERROR(INDEX($AW$4:$AW$83,MATCH(AL392&amp;INDEX($AH$4:$AH$1137,SMALL($AB$4:$AB$1137,AJ392),1),$AU$4:$AU$83&amp;$AV$4:$AV$83,0),1),"")</f>
        <v/>
      </c>
      <c r="AO392" s="187" t="str">
        <f>IF(AND(ISNUMBER(Fixture!H395),ISNUMBER(Fixture!J395)),"YES","")</f>
        <v/>
      </c>
      <c r="AP392" s="187" t="str">
        <f>IF(AO392="YES",IF(Fixture!H395&gt;Fixture!J395,HWin,IF(Fixture!H395=Fixture!J395,IF(Fixture!H395&gt;0,HDrawScore,HDraw),HLose)),"")</f>
        <v/>
      </c>
      <c r="AQ392" s="188" t="str">
        <f>IF(AO392="YES",IF(Fixture!H395&lt;Fixture!J395,AWin,IF(Fixture!H395=Fixture!J395,IF(Fixture!H395&gt;0,ADrawScore,ADraw),ALose)),"")</f>
        <v/>
      </c>
      <c r="AR392" s="187" t="str">
        <f>IF(AO392="YES",IF(Fixture!H395&gt;Fixture!J395,"W",IF(Fixture!H395=Fixture!J395,IF(Fixture!H395&gt;0,"D","D"),"L")),"")</f>
        <v/>
      </c>
      <c r="AS392" s="187" t="str">
        <f>IF(AO392="YES",IF(Fixture!H395&lt;Fixture!J395,"W",IF(Fixture!H395=Fixture!J395,IF(Fixture!H395&gt;0,"D","D"),"L")),"")</f>
        <v/>
      </c>
    </row>
    <row r="393" spans="22:45" x14ac:dyDescent="0.25">
      <c r="V393" s="195" t="str">
        <f t="shared" si="298"/>
        <v/>
      </c>
      <c r="W393" s="185" t="str">
        <f t="shared" si="299"/>
        <v/>
      </c>
      <c r="X393" s="185" t="str">
        <f t="shared" si="295"/>
        <v/>
      </c>
      <c r="Y393" s="185" t="str">
        <f t="shared" si="296"/>
        <v/>
      </c>
      <c r="Z393" s="184" t="str">
        <f t="shared" si="297"/>
        <v/>
      </c>
      <c r="AB393" s="186" t="str">
        <f t="shared" si="302"/>
        <v/>
      </c>
      <c r="AC393" s="187" t="str">
        <f t="shared" si="303"/>
        <v/>
      </c>
      <c r="AD393" s="187" t="str">
        <f t="shared" si="294"/>
        <v/>
      </c>
      <c r="AE393" s="187" t="str">
        <f t="shared" si="300"/>
        <v/>
      </c>
      <c r="AF393" s="187" t="str">
        <f t="shared" si="301"/>
        <v/>
      </c>
      <c r="AG393" s="187" t="str">
        <f t="array" ref="AG393">IFERROR(INDEX($Y$4:$Y$1090, MATCH(AC393&amp;AE393&amp;AF393,$V$4:$V$1090&amp;$W$4:$W$1090&amp;$X$4:$X$1090,0),1),"")</f>
        <v/>
      </c>
      <c r="AH393" s="188" t="str">
        <f t="array" ref="AH393">IFERROR(INDEX($Z$4:$Z$1090, MATCH(AC393&amp;AE393&amp;AF393,$V$4:$V$1090&amp;$W$4:$W$1090&amp;$X$4:$X$1090,0),1),"")</f>
        <v/>
      </c>
      <c r="AJ393" s="186" t="str">
        <f t="shared" si="304"/>
        <v/>
      </c>
      <c r="AK393" s="187" t="str">
        <f t="array" ref="AK393">IFERROR(INDEX($AC$4:$AC$1137,SMALL($AB$4:$AB$1137,AJ393),1),"")</f>
        <v/>
      </c>
      <c r="AL393" s="187" t="str">
        <f t="array" ref="AL393">IFERROR(INDEX($AF$4:$AF$1137,SMALL($AB$4:$AB$1137,AJ393),1),"")</f>
        <v/>
      </c>
      <c r="AM393" s="187" t="str">
        <f t="array" ref="AM393">IFERROR(INDEX($AW$4:$AW$83,MATCH(AL393&amp;INDEX($AG$4:$AG$1137,SMALL($AB$4:$AB$1137,AJ393),1),$AU$4:$AU$83&amp;$AV$4:$AV$83,0),1),"")</f>
        <v/>
      </c>
      <c r="AN393" s="187" t="str">
        <f t="array" ref="AN393">IFERROR(INDEX($AW$4:$AW$83,MATCH(AL393&amp;INDEX($AH$4:$AH$1137,SMALL($AB$4:$AB$1137,AJ393),1),$AU$4:$AU$83&amp;$AV$4:$AV$83,0),1),"")</f>
        <v/>
      </c>
      <c r="AO393" s="187" t="str">
        <f>IF(AND(ISNUMBER(Fixture!H396),ISNUMBER(Fixture!J396)),"YES","")</f>
        <v/>
      </c>
      <c r="AP393" s="187" t="str">
        <f>IF(AO393="YES",IF(Fixture!H396&gt;Fixture!J396,HWin,IF(Fixture!H396=Fixture!J396,IF(Fixture!H396&gt;0,HDrawScore,HDraw),HLose)),"")</f>
        <v/>
      </c>
      <c r="AQ393" s="188" t="str">
        <f>IF(AO393="YES",IF(Fixture!H396&lt;Fixture!J396,AWin,IF(Fixture!H396=Fixture!J396,IF(Fixture!H396&gt;0,ADrawScore,ADraw),ALose)),"")</f>
        <v/>
      </c>
      <c r="AR393" s="187" t="str">
        <f>IF(AO393="YES",IF(Fixture!H396&gt;Fixture!J396,"W",IF(Fixture!H396=Fixture!J396,IF(Fixture!H396&gt;0,"D","D"),"L")),"")</f>
        <v/>
      </c>
      <c r="AS393" s="187" t="str">
        <f>IF(AO393="YES",IF(Fixture!H396&lt;Fixture!J396,"W",IF(Fixture!H396=Fixture!J396,IF(Fixture!H396&gt;0,"D","D"),"L")),"")</f>
        <v/>
      </c>
    </row>
    <row r="394" spans="22:45" x14ac:dyDescent="0.25">
      <c r="V394" s="195" t="str">
        <f t="shared" si="298"/>
        <v/>
      </c>
      <c r="W394" s="185" t="str">
        <f t="shared" si="299"/>
        <v/>
      </c>
      <c r="X394" s="185" t="str">
        <f t="shared" si="295"/>
        <v/>
      </c>
      <c r="Y394" s="185" t="str">
        <f t="shared" si="296"/>
        <v/>
      </c>
      <c r="Z394" s="184" t="str">
        <f t="shared" si="297"/>
        <v/>
      </c>
      <c r="AB394" s="186" t="str">
        <f t="shared" si="302"/>
        <v/>
      </c>
      <c r="AC394" s="187" t="str">
        <f t="shared" si="303"/>
        <v/>
      </c>
      <c r="AD394" s="187" t="str">
        <f t="shared" si="294"/>
        <v/>
      </c>
      <c r="AE394" s="187" t="str">
        <f t="shared" si="300"/>
        <v/>
      </c>
      <c r="AF394" s="187" t="str">
        <f t="shared" si="301"/>
        <v/>
      </c>
      <c r="AG394" s="187" t="str">
        <f t="array" ref="AG394">IFERROR(INDEX($Y$4:$Y$1090, MATCH(AC394&amp;AE394&amp;AF394,$V$4:$V$1090&amp;$W$4:$W$1090&amp;$X$4:$X$1090,0),1),"")</f>
        <v/>
      </c>
      <c r="AH394" s="188" t="str">
        <f t="array" ref="AH394">IFERROR(INDEX($Z$4:$Z$1090, MATCH(AC394&amp;AE394&amp;AF394,$V$4:$V$1090&amp;$W$4:$W$1090&amp;$X$4:$X$1090,0),1),"")</f>
        <v/>
      </c>
      <c r="AJ394" s="186" t="str">
        <f t="shared" si="304"/>
        <v/>
      </c>
      <c r="AK394" s="187" t="str">
        <f t="array" ref="AK394">IFERROR(INDEX($AC$4:$AC$1137,SMALL($AB$4:$AB$1137,AJ394),1),"")</f>
        <v/>
      </c>
      <c r="AL394" s="187" t="str">
        <f t="array" ref="AL394">IFERROR(INDEX($AF$4:$AF$1137,SMALL($AB$4:$AB$1137,AJ394),1),"")</f>
        <v/>
      </c>
      <c r="AM394" s="187" t="str">
        <f t="array" ref="AM394">IFERROR(INDEX($AW$4:$AW$83,MATCH(AL394&amp;INDEX($AG$4:$AG$1137,SMALL($AB$4:$AB$1137,AJ394),1),$AU$4:$AU$83&amp;$AV$4:$AV$83,0),1),"")</f>
        <v/>
      </c>
      <c r="AN394" s="187" t="str">
        <f t="array" ref="AN394">IFERROR(INDEX($AW$4:$AW$83,MATCH(AL394&amp;INDEX($AH$4:$AH$1137,SMALL($AB$4:$AB$1137,AJ394),1),$AU$4:$AU$83&amp;$AV$4:$AV$83,0),1),"")</f>
        <v/>
      </c>
      <c r="AO394" s="187" t="str">
        <f>IF(AND(ISNUMBER(Fixture!H397),ISNUMBER(Fixture!J397)),"YES","")</f>
        <v/>
      </c>
      <c r="AP394" s="187" t="str">
        <f>IF(AO394="YES",IF(Fixture!H397&gt;Fixture!J397,HWin,IF(Fixture!H397=Fixture!J397,IF(Fixture!H397&gt;0,HDrawScore,HDraw),HLose)),"")</f>
        <v/>
      </c>
      <c r="AQ394" s="188" t="str">
        <f>IF(AO394="YES",IF(Fixture!H397&lt;Fixture!J397,AWin,IF(Fixture!H397=Fixture!J397,IF(Fixture!H397&gt;0,ADrawScore,ADraw),ALose)),"")</f>
        <v/>
      </c>
      <c r="AR394" s="187" t="str">
        <f>IF(AO394="YES",IF(Fixture!H397&gt;Fixture!J397,"W",IF(Fixture!H397=Fixture!J397,IF(Fixture!H397&gt;0,"D","D"),"L")),"")</f>
        <v/>
      </c>
      <c r="AS394" s="187" t="str">
        <f>IF(AO394="YES",IF(Fixture!H397&lt;Fixture!J397,"W",IF(Fixture!H397=Fixture!J397,IF(Fixture!H397&gt;0,"D","D"),"L")),"")</f>
        <v/>
      </c>
    </row>
    <row r="395" spans="22:45" x14ac:dyDescent="0.25">
      <c r="V395" s="195" t="str">
        <f t="shared" si="298"/>
        <v/>
      </c>
      <c r="W395" s="185" t="str">
        <f t="shared" si="299"/>
        <v/>
      </c>
      <c r="X395" s="185" t="str">
        <f t="shared" si="295"/>
        <v/>
      </c>
      <c r="Y395" s="185" t="str">
        <f t="shared" si="296"/>
        <v/>
      </c>
      <c r="Z395" s="184" t="str">
        <f t="shared" si="297"/>
        <v/>
      </c>
      <c r="AB395" s="186" t="str">
        <f t="shared" si="302"/>
        <v/>
      </c>
      <c r="AC395" s="187" t="str">
        <f t="shared" si="303"/>
        <v/>
      </c>
      <c r="AD395" s="187" t="str">
        <f t="shared" si="294"/>
        <v/>
      </c>
      <c r="AE395" s="187" t="str">
        <f t="shared" si="300"/>
        <v/>
      </c>
      <c r="AF395" s="187" t="str">
        <f t="shared" si="301"/>
        <v/>
      </c>
      <c r="AG395" s="187" t="str">
        <f t="array" ref="AG395">IFERROR(INDEX($Y$4:$Y$1090, MATCH(AC395&amp;AE395&amp;AF395,$V$4:$V$1090&amp;$W$4:$W$1090&amp;$X$4:$X$1090,0),1),"")</f>
        <v/>
      </c>
      <c r="AH395" s="188" t="str">
        <f t="array" ref="AH395">IFERROR(INDEX($Z$4:$Z$1090, MATCH(AC395&amp;AE395&amp;AF395,$V$4:$V$1090&amp;$W$4:$W$1090&amp;$X$4:$X$1090,0),1),"")</f>
        <v/>
      </c>
      <c r="AJ395" s="186" t="str">
        <f t="shared" si="304"/>
        <v/>
      </c>
      <c r="AK395" s="187" t="str">
        <f t="array" ref="AK395">IFERROR(INDEX($AC$4:$AC$1137,SMALL($AB$4:$AB$1137,AJ395),1),"")</f>
        <v/>
      </c>
      <c r="AL395" s="187" t="str">
        <f t="array" ref="AL395">IFERROR(INDEX($AF$4:$AF$1137,SMALL($AB$4:$AB$1137,AJ395),1),"")</f>
        <v/>
      </c>
      <c r="AM395" s="187" t="str">
        <f t="array" ref="AM395">IFERROR(INDEX($AW$4:$AW$83,MATCH(AL395&amp;INDEX($AG$4:$AG$1137,SMALL($AB$4:$AB$1137,AJ395),1),$AU$4:$AU$83&amp;$AV$4:$AV$83,0),1),"")</f>
        <v/>
      </c>
      <c r="AN395" s="187" t="str">
        <f t="array" ref="AN395">IFERROR(INDEX($AW$4:$AW$83,MATCH(AL395&amp;INDEX($AH$4:$AH$1137,SMALL($AB$4:$AB$1137,AJ395),1),$AU$4:$AU$83&amp;$AV$4:$AV$83,0),1),"")</f>
        <v/>
      </c>
      <c r="AO395" s="187" t="str">
        <f>IF(AND(ISNUMBER(Fixture!H398),ISNUMBER(Fixture!J398)),"YES","")</f>
        <v/>
      </c>
      <c r="AP395" s="187" t="str">
        <f>IF(AO395="YES",IF(Fixture!H398&gt;Fixture!J398,HWin,IF(Fixture!H398=Fixture!J398,IF(Fixture!H398&gt;0,HDrawScore,HDraw),HLose)),"")</f>
        <v/>
      </c>
      <c r="AQ395" s="188" t="str">
        <f>IF(AO395="YES",IF(Fixture!H398&lt;Fixture!J398,AWin,IF(Fixture!H398=Fixture!J398,IF(Fixture!H398&gt;0,ADrawScore,ADraw),ALose)),"")</f>
        <v/>
      </c>
      <c r="AR395" s="187" t="str">
        <f>IF(AO395="YES",IF(Fixture!H398&gt;Fixture!J398,"W",IF(Fixture!H398=Fixture!J398,IF(Fixture!H398&gt;0,"D","D"),"L")),"")</f>
        <v/>
      </c>
      <c r="AS395" s="187" t="str">
        <f>IF(AO395="YES",IF(Fixture!H398&lt;Fixture!J398,"W",IF(Fixture!H398=Fixture!J398,IF(Fixture!H398&gt;0,"D","D"),"L")),"")</f>
        <v/>
      </c>
    </row>
    <row r="396" spans="22:45" x14ac:dyDescent="0.25">
      <c r="V396" s="195" t="str">
        <f t="shared" si="298"/>
        <v/>
      </c>
      <c r="W396" s="185" t="str">
        <f t="shared" si="299"/>
        <v/>
      </c>
      <c r="X396" s="185" t="str">
        <f t="shared" si="295"/>
        <v/>
      </c>
      <c r="Y396" s="185" t="str">
        <f t="shared" si="296"/>
        <v/>
      </c>
      <c r="Z396" s="184" t="str">
        <f t="shared" si="297"/>
        <v/>
      </c>
      <c r="AB396" s="186" t="str">
        <f t="shared" si="302"/>
        <v/>
      </c>
      <c r="AC396" s="187" t="str">
        <f t="shared" si="303"/>
        <v/>
      </c>
      <c r="AD396" s="187" t="str">
        <f t="shared" si="294"/>
        <v/>
      </c>
      <c r="AE396" s="187" t="str">
        <f t="shared" si="300"/>
        <v/>
      </c>
      <c r="AF396" s="187" t="str">
        <f t="shared" si="301"/>
        <v/>
      </c>
      <c r="AG396" s="187" t="str">
        <f t="array" ref="AG396">IFERROR(INDEX($Y$4:$Y$1090, MATCH(AC396&amp;AE396&amp;AF396,$V$4:$V$1090&amp;$W$4:$W$1090&amp;$X$4:$X$1090,0),1),"")</f>
        <v/>
      </c>
      <c r="AH396" s="188" t="str">
        <f t="array" ref="AH396">IFERROR(INDEX($Z$4:$Z$1090, MATCH(AC396&amp;AE396&amp;AF396,$V$4:$V$1090&amp;$W$4:$W$1090&amp;$X$4:$X$1090,0),1),"")</f>
        <v/>
      </c>
      <c r="AJ396" s="186" t="str">
        <f t="shared" si="304"/>
        <v/>
      </c>
      <c r="AK396" s="187" t="str">
        <f t="array" ref="AK396">IFERROR(INDEX($AC$4:$AC$1137,SMALL($AB$4:$AB$1137,AJ396),1),"")</f>
        <v/>
      </c>
      <c r="AL396" s="187" t="str">
        <f t="array" ref="AL396">IFERROR(INDEX($AF$4:$AF$1137,SMALL($AB$4:$AB$1137,AJ396),1),"")</f>
        <v/>
      </c>
      <c r="AM396" s="187" t="str">
        <f t="array" ref="AM396">IFERROR(INDEX($AW$4:$AW$83,MATCH(AL396&amp;INDEX($AG$4:$AG$1137,SMALL($AB$4:$AB$1137,AJ396),1),$AU$4:$AU$83&amp;$AV$4:$AV$83,0),1),"")</f>
        <v/>
      </c>
      <c r="AN396" s="187" t="str">
        <f t="array" ref="AN396">IFERROR(INDEX($AW$4:$AW$83,MATCH(AL396&amp;INDEX($AH$4:$AH$1137,SMALL($AB$4:$AB$1137,AJ396),1),$AU$4:$AU$83&amp;$AV$4:$AV$83,0),1),"")</f>
        <v/>
      </c>
      <c r="AO396" s="187" t="str">
        <f>IF(AND(ISNUMBER(Fixture!H399),ISNUMBER(Fixture!J399)),"YES","")</f>
        <v/>
      </c>
      <c r="AP396" s="187" t="str">
        <f>IF(AO396="YES",IF(Fixture!H399&gt;Fixture!J399,HWin,IF(Fixture!H399=Fixture!J399,IF(Fixture!H399&gt;0,HDrawScore,HDraw),HLose)),"")</f>
        <v/>
      </c>
      <c r="AQ396" s="188" t="str">
        <f>IF(AO396="YES",IF(Fixture!H399&lt;Fixture!J399,AWin,IF(Fixture!H399=Fixture!J399,IF(Fixture!H399&gt;0,ADrawScore,ADraw),ALose)),"")</f>
        <v/>
      </c>
      <c r="AR396" s="187" t="str">
        <f>IF(AO396="YES",IF(Fixture!H399&gt;Fixture!J399,"W",IF(Fixture!H399=Fixture!J399,IF(Fixture!H399&gt;0,"D","D"),"L")),"")</f>
        <v/>
      </c>
      <c r="AS396" s="187" t="str">
        <f>IF(AO396="YES",IF(Fixture!H399&lt;Fixture!J399,"W",IF(Fixture!H399=Fixture!J399,IF(Fixture!H399&gt;0,"D","D"),"L")),"")</f>
        <v/>
      </c>
    </row>
    <row r="397" spans="22:45" x14ac:dyDescent="0.25">
      <c r="V397" s="195" t="str">
        <f t="shared" si="298"/>
        <v/>
      </c>
      <c r="W397" s="185" t="str">
        <f t="shared" si="299"/>
        <v/>
      </c>
      <c r="X397" s="185" t="str">
        <f t="shared" si="295"/>
        <v/>
      </c>
      <c r="Y397" s="185" t="str">
        <f t="shared" si="296"/>
        <v/>
      </c>
      <c r="Z397" s="184" t="str">
        <f t="shared" si="297"/>
        <v/>
      </c>
      <c r="AB397" s="186" t="str">
        <f t="shared" si="302"/>
        <v/>
      </c>
      <c r="AC397" s="187" t="str">
        <f t="shared" si="303"/>
        <v/>
      </c>
      <c r="AD397" s="187" t="str">
        <f t="shared" si="294"/>
        <v/>
      </c>
      <c r="AE397" s="187" t="str">
        <f t="shared" si="300"/>
        <v/>
      </c>
      <c r="AF397" s="187" t="str">
        <f t="shared" si="301"/>
        <v/>
      </c>
      <c r="AG397" s="187" t="str">
        <f t="array" ref="AG397">IFERROR(INDEX($Y$4:$Y$1090, MATCH(AC397&amp;AE397&amp;AF397,$V$4:$V$1090&amp;$W$4:$W$1090&amp;$X$4:$X$1090,0),1),"")</f>
        <v/>
      </c>
      <c r="AH397" s="188" t="str">
        <f t="array" ref="AH397">IFERROR(INDEX($Z$4:$Z$1090, MATCH(AC397&amp;AE397&amp;AF397,$V$4:$V$1090&amp;$W$4:$W$1090&amp;$X$4:$X$1090,0),1),"")</f>
        <v/>
      </c>
      <c r="AJ397" s="186" t="str">
        <f t="shared" si="304"/>
        <v/>
      </c>
      <c r="AK397" s="187" t="str">
        <f t="array" ref="AK397">IFERROR(INDEX($AC$4:$AC$1137,SMALL($AB$4:$AB$1137,AJ397),1),"")</f>
        <v/>
      </c>
      <c r="AL397" s="187" t="str">
        <f t="array" ref="AL397">IFERROR(INDEX($AF$4:$AF$1137,SMALL($AB$4:$AB$1137,AJ397),1),"")</f>
        <v/>
      </c>
      <c r="AM397" s="187" t="str">
        <f t="array" ref="AM397">IFERROR(INDEX($AW$4:$AW$83,MATCH(AL397&amp;INDEX($AG$4:$AG$1137,SMALL($AB$4:$AB$1137,AJ397),1),$AU$4:$AU$83&amp;$AV$4:$AV$83,0),1),"")</f>
        <v/>
      </c>
      <c r="AN397" s="187" t="str">
        <f t="array" ref="AN397">IFERROR(INDEX($AW$4:$AW$83,MATCH(AL397&amp;INDEX($AH$4:$AH$1137,SMALL($AB$4:$AB$1137,AJ397),1),$AU$4:$AU$83&amp;$AV$4:$AV$83,0),1),"")</f>
        <v/>
      </c>
      <c r="AO397" s="187" t="str">
        <f>IF(AND(ISNUMBER(Fixture!H400),ISNUMBER(Fixture!J400)),"YES","")</f>
        <v/>
      </c>
      <c r="AP397" s="187" t="str">
        <f>IF(AO397="YES",IF(Fixture!H400&gt;Fixture!J400,HWin,IF(Fixture!H400=Fixture!J400,IF(Fixture!H400&gt;0,HDrawScore,HDraw),HLose)),"")</f>
        <v/>
      </c>
      <c r="AQ397" s="188" t="str">
        <f>IF(AO397="YES",IF(Fixture!H400&lt;Fixture!J400,AWin,IF(Fixture!H400=Fixture!J400,IF(Fixture!H400&gt;0,ADrawScore,ADraw),ALose)),"")</f>
        <v/>
      </c>
      <c r="AR397" s="187" t="str">
        <f>IF(AO397="YES",IF(Fixture!H400&gt;Fixture!J400,"W",IF(Fixture!H400=Fixture!J400,IF(Fixture!H400&gt;0,"D","D"),"L")),"")</f>
        <v/>
      </c>
      <c r="AS397" s="187" t="str">
        <f>IF(AO397="YES",IF(Fixture!H400&lt;Fixture!J400,"W",IF(Fixture!H400=Fixture!J400,IF(Fixture!H400&gt;0,"D","D"),"L")),"")</f>
        <v/>
      </c>
    </row>
    <row r="398" spans="22:45" x14ac:dyDescent="0.25">
      <c r="V398" s="195" t="str">
        <f t="shared" si="298"/>
        <v/>
      </c>
      <c r="W398" s="185" t="str">
        <f t="shared" si="299"/>
        <v/>
      </c>
      <c r="X398" s="185" t="str">
        <f t="shared" si="295"/>
        <v/>
      </c>
      <c r="Y398" s="185" t="str">
        <f t="shared" si="296"/>
        <v/>
      </c>
      <c r="Z398" s="184" t="str">
        <f t="shared" si="297"/>
        <v/>
      </c>
      <c r="AB398" s="186" t="str">
        <f t="shared" si="302"/>
        <v/>
      </c>
      <c r="AC398" s="187" t="str">
        <f t="shared" si="303"/>
        <v/>
      </c>
      <c r="AD398" s="187" t="str">
        <f t="shared" si="294"/>
        <v/>
      </c>
      <c r="AE398" s="187" t="str">
        <f t="shared" si="300"/>
        <v/>
      </c>
      <c r="AF398" s="187" t="str">
        <f t="shared" si="301"/>
        <v/>
      </c>
      <c r="AG398" s="187" t="str">
        <f t="array" ref="AG398">IFERROR(INDEX($Y$4:$Y$1090, MATCH(AC398&amp;AE398&amp;AF398,$V$4:$V$1090&amp;$W$4:$W$1090&amp;$X$4:$X$1090,0),1),"")</f>
        <v/>
      </c>
      <c r="AH398" s="188" t="str">
        <f t="array" ref="AH398">IFERROR(INDEX($Z$4:$Z$1090, MATCH(AC398&amp;AE398&amp;AF398,$V$4:$V$1090&amp;$W$4:$W$1090&amp;$X$4:$X$1090,0),1),"")</f>
        <v/>
      </c>
      <c r="AJ398" s="186" t="str">
        <f t="shared" si="304"/>
        <v/>
      </c>
      <c r="AK398" s="187" t="str">
        <f t="array" ref="AK398">IFERROR(INDEX($AC$4:$AC$1137,SMALL($AB$4:$AB$1137,AJ398),1),"")</f>
        <v/>
      </c>
      <c r="AL398" s="187" t="str">
        <f t="array" ref="AL398">IFERROR(INDEX($AF$4:$AF$1137,SMALL($AB$4:$AB$1137,AJ398),1),"")</f>
        <v/>
      </c>
      <c r="AM398" s="187" t="str">
        <f t="array" ref="AM398">IFERROR(INDEX($AW$4:$AW$83,MATCH(AL398&amp;INDEX($AG$4:$AG$1137,SMALL($AB$4:$AB$1137,AJ398),1),$AU$4:$AU$83&amp;$AV$4:$AV$83,0),1),"")</f>
        <v/>
      </c>
      <c r="AN398" s="187" t="str">
        <f t="array" ref="AN398">IFERROR(INDEX($AW$4:$AW$83,MATCH(AL398&amp;INDEX($AH$4:$AH$1137,SMALL($AB$4:$AB$1137,AJ398),1),$AU$4:$AU$83&amp;$AV$4:$AV$83,0),1),"")</f>
        <v/>
      </c>
      <c r="AO398" s="187" t="str">
        <f>IF(AND(ISNUMBER(Fixture!H401),ISNUMBER(Fixture!J401)),"YES","")</f>
        <v/>
      </c>
      <c r="AP398" s="187" t="str">
        <f>IF(AO398="YES",IF(Fixture!H401&gt;Fixture!J401,HWin,IF(Fixture!H401=Fixture!J401,IF(Fixture!H401&gt;0,HDrawScore,HDraw),HLose)),"")</f>
        <v/>
      </c>
      <c r="AQ398" s="188" t="str">
        <f>IF(AO398="YES",IF(Fixture!H401&lt;Fixture!J401,AWin,IF(Fixture!H401=Fixture!J401,IF(Fixture!H401&gt;0,ADrawScore,ADraw),ALose)),"")</f>
        <v/>
      </c>
      <c r="AR398" s="187" t="str">
        <f>IF(AO398="YES",IF(Fixture!H401&gt;Fixture!J401,"W",IF(Fixture!H401=Fixture!J401,IF(Fixture!H401&gt;0,"D","D"),"L")),"")</f>
        <v/>
      </c>
      <c r="AS398" s="187" t="str">
        <f>IF(AO398="YES",IF(Fixture!H401&lt;Fixture!J401,"W",IF(Fixture!H401=Fixture!J401,IF(Fixture!H401&gt;0,"D","D"),"L")),"")</f>
        <v/>
      </c>
    </row>
    <row r="399" spans="22:45" x14ac:dyDescent="0.25">
      <c r="V399" s="195" t="str">
        <f t="shared" si="298"/>
        <v/>
      </c>
      <c r="W399" s="185" t="str">
        <f t="shared" si="299"/>
        <v/>
      </c>
      <c r="X399" s="185" t="str">
        <f t="shared" si="295"/>
        <v/>
      </c>
      <c r="Y399" s="185" t="str">
        <f t="shared" si="296"/>
        <v/>
      </c>
      <c r="Z399" s="184" t="str">
        <f t="shared" si="297"/>
        <v/>
      </c>
      <c r="AB399" s="186" t="str">
        <f t="shared" si="302"/>
        <v/>
      </c>
      <c r="AC399" s="187" t="str">
        <f t="shared" si="303"/>
        <v/>
      </c>
      <c r="AD399" s="187" t="str">
        <f t="shared" si="294"/>
        <v/>
      </c>
      <c r="AE399" s="187" t="str">
        <f t="shared" si="300"/>
        <v/>
      </c>
      <c r="AF399" s="187" t="str">
        <f t="shared" si="301"/>
        <v/>
      </c>
      <c r="AG399" s="187" t="str">
        <f t="array" ref="AG399">IFERROR(INDEX($Y$4:$Y$1090, MATCH(AC399&amp;AE399&amp;AF399,$V$4:$V$1090&amp;$W$4:$W$1090&amp;$X$4:$X$1090,0),1),"")</f>
        <v/>
      </c>
      <c r="AH399" s="188" t="str">
        <f t="array" ref="AH399">IFERROR(INDEX($Z$4:$Z$1090, MATCH(AC399&amp;AE399&amp;AF399,$V$4:$V$1090&amp;$W$4:$W$1090&amp;$X$4:$X$1090,0),1),"")</f>
        <v/>
      </c>
      <c r="AJ399" s="186" t="str">
        <f t="shared" si="304"/>
        <v/>
      </c>
      <c r="AK399" s="187" t="str">
        <f t="array" ref="AK399">IFERROR(INDEX($AC$4:$AC$1137,SMALL($AB$4:$AB$1137,AJ399),1),"")</f>
        <v/>
      </c>
      <c r="AL399" s="187" t="str">
        <f t="array" ref="AL399">IFERROR(INDEX($AF$4:$AF$1137,SMALL($AB$4:$AB$1137,AJ399),1),"")</f>
        <v/>
      </c>
      <c r="AM399" s="187" t="str">
        <f t="array" ref="AM399">IFERROR(INDEX($AW$4:$AW$83,MATCH(AL399&amp;INDEX($AG$4:$AG$1137,SMALL($AB$4:$AB$1137,AJ399),1),$AU$4:$AU$83&amp;$AV$4:$AV$83,0),1),"")</f>
        <v/>
      </c>
      <c r="AN399" s="187" t="str">
        <f t="array" ref="AN399">IFERROR(INDEX($AW$4:$AW$83,MATCH(AL399&amp;INDEX($AH$4:$AH$1137,SMALL($AB$4:$AB$1137,AJ399),1),$AU$4:$AU$83&amp;$AV$4:$AV$83,0),1),"")</f>
        <v/>
      </c>
      <c r="AO399" s="187" t="str">
        <f>IF(AND(ISNUMBER(Fixture!H402),ISNUMBER(Fixture!J402)),"YES","")</f>
        <v/>
      </c>
      <c r="AP399" s="187" t="str">
        <f>IF(AO399="YES",IF(Fixture!H402&gt;Fixture!J402,HWin,IF(Fixture!H402=Fixture!J402,IF(Fixture!H402&gt;0,HDrawScore,HDraw),HLose)),"")</f>
        <v/>
      </c>
      <c r="AQ399" s="188" t="str">
        <f>IF(AO399="YES",IF(Fixture!H402&lt;Fixture!J402,AWin,IF(Fixture!H402=Fixture!J402,IF(Fixture!H402&gt;0,ADrawScore,ADraw),ALose)),"")</f>
        <v/>
      </c>
      <c r="AR399" s="187" t="str">
        <f>IF(AO399="YES",IF(Fixture!H402&gt;Fixture!J402,"W",IF(Fixture!H402=Fixture!J402,IF(Fixture!H402&gt;0,"D","D"),"L")),"")</f>
        <v/>
      </c>
      <c r="AS399" s="187" t="str">
        <f>IF(AO399="YES",IF(Fixture!H402&lt;Fixture!J402,"W",IF(Fixture!H402=Fixture!J402,IF(Fixture!H402&gt;0,"D","D"),"L")),"")</f>
        <v/>
      </c>
    </row>
    <row r="400" spans="22:45" x14ac:dyDescent="0.25">
      <c r="V400" s="195" t="str">
        <f t="shared" si="298"/>
        <v/>
      </c>
      <c r="W400" s="185" t="str">
        <f t="shared" si="299"/>
        <v/>
      </c>
      <c r="X400" s="185" t="str">
        <f t="shared" si="295"/>
        <v/>
      </c>
      <c r="Y400" s="185" t="str">
        <f t="shared" si="296"/>
        <v/>
      </c>
      <c r="Z400" s="184" t="str">
        <f t="shared" si="297"/>
        <v/>
      </c>
      <c r="AB400" s="186" t="str">
        <f t="shared" si="302"/>
        <v/>
      </c>
      <c r="AC400" s="187" t="str">
        <f t="shared" si="303"/>
        <v/>
      </c>
      <c r="AD400" s="187" t="str">
        <f t="shared" si="294"/>
        <v/>
      </c>
      <c r="AE400" s="187" t="str">
        <f t="shared" si="300"/>
        <v/>
      </c>
      <c r="AF400" s="187" t="str">
        <f t="shared" si="301"/>
        <v/>
      </c>
      <c r="AG400" s="187" t="str">
        <f t="array" ref="AG400">IFERROR(INDEX($Y$4:$Y$1090, MATCH(AC400&amp;AE400&amp;AF400,$V$4:$V$1090&amp;$W$4:$W$1090&amp;$X$4:$X$1090,0),1),"")</f>
        <v/>
      </c>
      <c r="AH400" s="188" t="str">
        <f t="array" ref="AH400">IFERROR(INDEX($Z$4:$Z$1090, MATCH(AC400&amp;AE400&amp;AF400,$V$4:$V$1090&amp;$W$4:$W$1090&amp;$X$4:$X$1090,0),1),"")</f>
        <v/>
      </c>
      <c r="AJ400" s="186" t="str">
        <f t="shared" si="304"/>
        <v/>
      </c>
      <c r="AK400" s="187" t="str">
        <f t="array" ref="AK400">IFERROR(INDEX($AC$4:$AC$1137,SMALL($AB$4:$AB$1137,AJ400),1),"")</f>
        <v/>
      </c>
      <c r="AL400" s="187" t="str">
        <f t="array" ref="AL400">IFERROR(INDEX($AF$4:$AF$1137,SMALL($AB$4:$AB$1137,AJ400),1),"")</f>
        <v/>
      </c>
      <c r="AM400" s="187" t="str">
        <f t="array" ref="AM400">IFERROR(INDEX($AW$4:$AW$83,MATCH(AL400&amp;INDEX($AG$4:$AG$1137,SMALL($AB$4:$AB$1137,AJ400),1),$AU$4:$AU$83&amp;$AV$4:$AV$83,0),1),"")</f>
        <v/>
      </c>
      <c r="AN400" s="187" t="str">
        <f t="array" ref="AN400">IFERROR(INDEX($AW$4:$AW$83,MATCH(AL400&amp;INDEX($AH$4:$AH$1137,SMALL($AB$4:$AB$1137,AJ400),1),$AU$4:$AU$83&amp;$AV$4:$AV$83,0),1),"")</f>
        <v/>
      </c>
      <c r="AO400" s="187" t="str">
        <f>IF(AND(ISNUMBER(Fixture!H403),ISNUMBER(Fixture!J403)),"YES","")</f>
        <v/>
      </c>
      <c r="AP400" s="187" t="str">
        <f>IF(AO400="YES",IF(Fixture!H403&gt;Fixture!J403,HWin,IF(Fixture!H403=Fixture!J403,IF(Fixture!H403&gt;0,HDrawScore,HDraw),HLose)),"")</f>
        <v/>
      </c>
      <c r="AQ400" s="188" t="str">
        <f>IF(AO400="YES",IF(Fixture!H403&lt;Fixture!J403,AWin,IF(Fixture!H403=Fixture!J403,IF(Fixture!H403&gt;0,ADrawScore,ADraw),ALose)),"")</f>
        <v/>
      </c>
      <c r="AR400" s="187" t="str">
        <f>IF(AO400="YES",IF(Fixture!H403&gt;Fixture!J403,"W",IF(Fixture!H403=Fixture!J403,IF(Fixture!H403&gt;0,"D","D"),"L")),"")</f>
        <v/>
      </c>
      <c r="AS400" s="187" t="str">
        <f>IF(AO400="YES",IF(Fixture!H403&lt;Fixture!J403,"W",IF(Fixture!H403=Fixture!J403,IF(Fixture!H403&gt;0,"D","D"),"L")),"")</f>
        <v/>
      </c>
    </row>
    <row r="401" spans="15:45" x14ac:dyDescent="0.25">
      <c r="V401" s="195" t="str">
        <f t="shared" si="298"/>
        <v/>
      </c>
      <c r="W401" s="185" t="str">
        <f t="shared" si="299"/>
        <v/>
      </c>
      <c r="X401" s="185" t="str">
        <f t="shared" si="295"/>
        <v/>
      </c>
      <c r="Y401" s="185" t="str">
        <f t="shared" si="296"/>
        <v/>
      </c>
      <c r="Z401" s="184" t="str">
        <f t="shared" si="297"/>
        <v/>
      </c>
      <c r="AB401" s="186" t="str">
        <f t="shared" si="302"/>
        <v/>
      </c>
      <c r="AC401" s="187" t="str">
        <f t="shared" si="303"/>
        <v/>
      </c>
      <c r="AD401" s="187" t="str">
        <f t="shared" si="294"/>
        <v/>
      </c>
      <c r="AE401" s="187" t="str">
        <f t="shared" si="300"/>
        <v/>
      </c>
      <c r="AF401" s="187" t="str">
        <f t="shared" si="301"/>
        <v/>
      </c>
      <c r="AG401" s="187" t="str">
        <f t="array" ref="AG401">IFERROR(INDEX($Y$4:$Y$1090, MATCH(AC401&amp;AE401&amp;AF401,$V$4:$V$1090&amp;$W$4:$W$1090&amp;$X$4:$X$1090,0),1),"")</f>
        <v/>
      </c>
      <c r="AH401" s="188" t="str">
        <f t="array" ref="AH401">IFERROR(INDEX($Z$4:$Z$1090, MATCH(AC401&amp;AE401&amp;AF401,$V$4:$V$1090&amp;$W$4:$W$1090&amp;$X$4:$X$1090,0),1),"")</f>
        <v/>
      </c>
      <c r="AJ401" s="186" t="str">
        <f t="shared" si="304"/>
        <v/>
      </c>
      <c r="AK401" s="187" t="str">
        <f t="array" ref="AK401">IFERROR(INDEX($AC$4:$AC$1137,SMALL($AB$4:$AB$1137,AJ401),1),"")</f>
        <v/>
      </c>
      <c r="AL401" s="187" t="str">
        <f t="array" ref="AL401">IFERROR(INDEX($AF$4:$AF$1137,SMALL($AB$4:$AB$1137,AJ401),1),"")</f>
        <v/>
      </c>
      <c r="AM401" s="187" t="str">
        <f t="array" ref="AM401">IFERROR(INDEX($AW$4:$AW$83,MATCH(AL401&amp;INDEX($AG$4:$AG$1137,SMALL($AB$4:$AB$1137,AJ401),1),$AU$4:$AU$83&amp;$AV$4:$AV$83,0),1),"")</f>
        <v/>
      </c>
      <c r="AN401" s="187" t="str">
        <f t="array" ref="AN401">IFERROR(INDEX($AW$4:$AW$83,MATCH(AL401&amp;INDEX($AH$4:$AH$1137,SMALL($AB$4:$AB$1137,AJ401),1),$AU$4:$AU$83&amp;$AV$4:$AV$83,0),1),"")</f>
        <v/>
      </c>
      <c r="AO401" s="187" t="str">
        <f>IF(AND(ISNUMBER(Fixture!H404),ISNUMBER(Fixture!J404)),"YES","")</f>
        <v/>
      </c>
      <c r="AP401" s="187" t="str">
        <f>IF(AO401="YES",IF(Fixture!H404&gt;Fixture!J404,HWin,IF(Fixture!H404=Fixture!J404,IF(Fixture!H404&gt;0,HDrawScore,HDraw),HLose)),"")</f>
        <v/>
      </c>
      <c r="AQ401" s="188" t="str">
        <f>IF(AO401="YES",IF(Fixture!H404&lt;Fixture!J404,AWin,IF(Fixture!H404=Fixture!J404,IF(Fixture!H404&gt;0,ADrawScore,ADraw),ALose)),"")</f>
        <v/>
      </c>
      <c r="AR401" s="187" t="str">
        <f>IF(AO401="YES",IF(Fixture!H404&gt;Fixture!J404,"W",IF(Fixture!H404=Fixture!J404,IF(Fixture!H404&gt;0,"D","D"),"L")),"")</f>
        <v/>
      </c>
      <c r="AS401" s="187" t="str">
        <f>IF(AO401="YES",IF(Fixture!H404&lt;Fixture!J404,"W",IF(Fixture!H404=Fixture!J404,IF(Fixture!H404&gt;0,"D","D"),"L")),"")</f>
        <v/>
      </c>
    </row>
    <row r="402" spans="15:45" x14ac:dyDescent="0.25">
      <c r="V402" s="195" t="str">
        <f t="shared" si="298"/>
        <v/>
      </c>
      <c r="W402" s="185" t="str">
        <f t="shared" si="299"/>
        <v/>
      </c>
      <c r="X402" s="185" t="str">
        <f t="shared" si="295"/>
        <v/>
      </c>
      <c r="Y402" s="185" t="str">
        <f t="shared" si="296"/>
        <v/>
      </c>
      <c r="Z402" s="184" t="str">
        <f t="shared" si="297"/>
        <v/>
      </c>
      <c r="AB402" s="186" t="str">
        <f t="shared" si="302"/>
        <v/>
      </c>
      <c r="AC402" s="187" t="str">
        <f t="shared" si="303"/>
        <v/>
      </c>
      <c r="AD402" s="187" t="str">
        <f t="shared" si="294"/>
        <v/>
      </c>
      <c r="AE402" s="187" t="str">
        <f t="shared" si="300"/>
        <v/>
      </c>
      <c r="AF402" s="187" t="str">
        <f t="shared" si="301"/>
        <v/>
      </c>
      <c r="AG402" s="187" t="str">
        <f t="array" ref="AG402">IFERROR(INDEX($Y$4:$Y$1090, MATCH(AC402&amp;AE402&amp;AF402,$V$4:$V$1090&amp;$W$4:$W$1090&amp;$X$4:$X$1090,0),1),"")</f>
        <v/>
      </c>
      <c r="AH402" s="188" t="str">
        <f t="array" ref="AH402">IFERROR(INDEX($Z$4:$Z$1090, MATCH(AC402&amp;AE402&amp;AF402,$V$4:$V$1090&amp;$W$4:$W$1090&amp;$X$4:$X$1090,0),1),"")</f>
        <v/>
      </c>
      <c r="AJ402" s="186" t="str">
        <f t="shared" si="304"/>
        <v/>
      </c>
      <c r="AK402" s="187" t="str">
        <f t="array" ref="AK402">IFERROR(INDEX($AC$4:$AC$1137,SMALL($AB$4:$AB$1137,AJ402),1),"")</f>
        <v/>
      </c>
      <c r="AL402" s="187" t="str">
        <f t="array" ref="AL402">IFERROR(INDEX($AF$4:$AF$1137,SMALL($AB$4:$AB$1137,AJ402),1),"")</f>
        <v/>
      </c>
      <c r="AM402" s="187" t="str">
        <f t="array" ref="AM402">IFERROR(INDEX($AW$4:$AW$83,MATCH(AL402&amp;INDEX($AG$4:$AG$1137,SMALL($AB$4:$AB$1137,AJ402),1),$AU$4:$AU$83&amp;$AV$4:$AV$83,0),1),"")</f>
        <v/>
      </c>
      <c r="AN402" s="187" t="str">
        <f t="array" ref="AN402">IFERROR(INDEX($AW$4:$AW$83,MATCH(AL402&amp;INDEX($AH$4:$AH$1137,SMALL($AB$4:$AB$1137,AJ402),1),$AU$4:$AU$83&amp;$AV$4:$AV$83,0),1),"")</f>
        <v/>
      </c>
      <c r="AO402" s="187" t="str">
        <f>IF(AND(ISNUMBER(Fixture!H405),ISNUMBER(Fixture!J405)),"YES","")</f>
        <v/>
      </c>
      <c r="AP402" s="187" t="str">
        <f>IF(AO402="YES",IF(Fixture!H405&gt;Fixture!J405,HWin,IF(Fixture!H405=Fixture!J405,IF(Fixture!H405&gt;0,HDrawScore,HDraw),HLose)),"")</f>
        <v/>
      </c>
      <c r="AQ402" s="188" t="str">
        <f>IF(AO402="YES",IF(Fixture!H405&lt;Fixture!J405,AWin,IF(Fixture!H405=Fixture!J405,IF(Fixture!H405&gt;0,ADrawScore,ADraw),ALose)),"")</f>
        <v/>
      </c>
      <c r="AR402" s="187" t="str">
        <f>IF(AO402="YES",IF(Fixture!H405&gt;Fixture!J405,"W",IF(Fixture!H405=Fixture!J405,IF(Fixture!H405&gt;0,"D","D"),"L")),"")</f>
        <v/>
      </c>
      <c r="AS402" s="187" t="str">
        <f>IF(AO402="YES",IF(Fixture!H405&lt;Fixture!J405,"W",IF(Fixture!H405=Fixture!J405,IF(Fixture!H405&gt;0,"D","D"),"L")),"")</f>
        <v/>
      </c>
    </row>
    <row r="403" spans="15:45" x14ac:dyDescent="0.25">
      <c r="V403" s="195" t="str">
        <f t="shared" si="298"/>
        <v/>
      </c>
      <c r="W403" s="185" t="str">
        <f t="shared" si="299"/>
        <v/>
      </c>
      <c r="X403" s="185" t="str">
        <f t="shared" si="295"/>
        <v/>
      </c>
      <c r="Y403" s="185" t="str">
        <f t="shared" si="296"/>
        <v/>
      </c>
      <c r="Z403" s="184" t="str">
        <f t="shared" si="297"/>
        <v/>
      </c>
      <c r="AB403" s="186" t="str">
        <f t="shared" si="302"/>
        <v/>
      </c>
      <c r="AC403" s="187" t="str">
        <f t="shared" si="303"/>
        <v/>
      </c>
      <c r="AD403" s="187" t="str">
        <f t="shared" si="294"/>
        <v/>
      </c>
      <c r="AE403" s="187" t="str">
        <f t="shared" si="300"/>
        <v/>
      </c>
      <c r="AF403" s="187" t="str">
        <f t="shared" si="301"/>
        <v/>
      </c>
      <c r="AG403" s="187" t="str">
        <f t="array" ref="AG403">IFERROR(INDEX($Y$4:$Y$1090, MATCH(AC403&amp;AE403&amp;AF403,$V$4:$V$1090&amp;$W$4:$W$1090&amp;$X$4:$X$1090,0),1),"")</f>
        <v/>
      </c>
      <c r="AH403" s="188" t="str">
        <f t="array" ref="AH403">IFERROR(INDEX($Z$4:$Z$1090, MATCH(AC403&amp;AE403&amp;AF403,$V$4:$V$1090&amp;$W$4:$W$1090&amp;$X$4:$X$1090,0),1),"")</f>
        <v/>
      </c>
      <c r="AJ403" s="186" t="str">
        <f t="shared" si="304"/>
        <v/>
      </c>
      <c r="AK403" s="187" t="str">
        <f t="array" ref="AK403">IFERROR(INDEX($AC$4:$AC$1137,SMALL($AB$4:$AB$1137,AJ403),1),"")</f>
        <v/>
      </c>
      <c r="AL403" s="187" t="str">
        <f t="array" ref="AL403">IFERROR(INDEX($AF$4:$AF$1137,SMALL($AB$4:$AB$1137,AJ403),1),"")</f>
        <v/>
      </c>
      <c r="AM403" s="187" t="str">
        <f t="array" ref="AM403">IFERROR(INDEX($AW$4:$AW$83,MATCH(AL403&amp;INDEX($AG$4:$AG$1137,SMALL($AB$4:$AB$1137,AJ403),1),$AU$4:$AU$83&amp;$AV$4:$AV$83,0),1),"")</f>
        <v/>
      </c>
      <c r="AN403" s="187" t="str">
        <f t="array" ref="AN403">IFERROR(INDEX($AW$4:$AW$83,MATCH(AL403&amp;INDEX($AH$4:$AH$1137,SMALL($AB$4:$AB$1137,AJ403),1),$AU$4:$AU$83&amp;$AV$4:$AV$83,0),1),"")</f>
        <v/>
      </c>
      <c r="AO403" s="187" t="str">
        <f>IF(AND(ISNUMBER(Fixture!H406),ISNUMBER(Fixture!J406)),"YES","")</f>
        <v/>
      </c>
      <c r="AP403" s="187" t="str">
        <f>IF(AO403="YES",IF(Fixture!H406&gt;Fixture!J406,HWin,IF(Fixture!H406=Fixture!J406,IF(Fixture!H406&gt;0,HDrawScore,HDraw),HLose)),"")</f>
        <v/>
      </c>
      <c r="AQ403" s="188" t="str">
        <f>IF(AO403="YES",IF(Fixture!H406&lt;Fixture!J406,AWin,IF(Fixture!H406=Fixture!J406,IF(Fixture!H406&gt;0,ADrawScore,ADraw),ALose)),"")</f>
        <v/>
      </c>
      <c r="AR403" s="187" t="str">
        <f>IF(AO403="YES",IF(Fixture!H406&gt;Fixture!J406,"W",IF(Fixture!H406=Fixture!J406,IF(Fixture!H406&gt;0,"D","D"),"L")),"")</f>
        <v/>
      </c>
      <c r="AS403" s="187" t="str">
        <f>IF(AO403="YES",IF(Fixture!H406&lt;Fixture!J406,"W",IF(Fixture!H406=Fixture!J406,IF(Fixture!H406&gt;0,"D","D"),"L")),"")</f>
        <v/>
      </c>
    </row>
    <row r="404" spans="15:45" x14ac:dyDescent="0.25">
      <c r="V404" s="195" t="str">
        <f t="shared" si="298"/>
        <v/>
      </c>
      <c r="W404" s="185" t="str">
        <f t="shared" si="299"/>
        <v/>
      </c>
      <c r="X404" s="185" t="str">
        <f t="shared" ref="X404:X410" si="305">IF(AND(ISNUMBER(V404),Y404&lt;=$Q$6,Z404&lt;=$Q$6),$B$65,"")</f>
        <v/>
      </c>
      <c r="Y404" s="185" t="str">
        <f t="shared" ref="Y404:Y410" si="306">IF(ISNUMBER(V404),INDEX($C$68:$L$94,MATCH(V404,$B$68:$B$94,0),MATCH("G"&amp;W404&amp;"-T1",$C$67:$L$67,0)),"")</f>
        <v/>
      </c>
      <c r="Z404" s="184" t="str">
        <f t="shared" ref="Z404:Z410" si="307">IF(ISNUMBER(V404),INDEX($C$68:$L$94,MATCH(V404,$B$68:$B$94,0),MATCH("G"&amp;W404&amp;"-T2",$C$67:$L$67,0)),"")</f>
        <v/>
      </c>
      <c r="AB404" s="186" t="str">
        <f t="shared" si="302"/>
        <v/>
      </c>
      <c r="AC404" s="187" t="str">
        <f t="shared" si="303"/>
        <v/>
      </c>
      <c r="AD404" s="187" t="str">
        <f t="shared" si="294"/>
        <v/>
      </c>
      <c r="AE404" s="187" t="str">
        <f t="shared" si="300"/>
        <v/>
      </c>
      <c r="AF404" s="187" t="str">
        <f t="shared" si="301"/>
        <v/>
      </c>
      <c r="AG404" s="187" t="str">
        <f t="array" ref="AG404">IFERROR(INDEX($Y$4:$Y$1090, MATCH(AC404&amp;AE404&amp;AF404,$V$4:$V$1090&amp;$W$4:$W$1090&amp;$X$4:$X$1090,0),1),"")</f>
        <v/>
      </c>
      <c r="AH404" s="188" t="str">
        <f t="array" ref="AH404">IFERROR(INDEX($Z$4:$Z$1090, MATCH(AC404&amp;AE404&amp;AF404,$V$4:$V$1090&amp;$W$4:$W$1090&amp;$X$4:$X$1090,0),1),"")</f>
        <v/>
      </c>
      <c r="AJ404" s="186" t="str">
        <f t="shared" si="304"/>
        <v/>
      </c>
      <c r="AK404" s="187" t="str">
        <f t="array" ref="AK404">IFERROR(INDEX($AC$4:$AC$1137,SMALL($AB$4:$AB$1137,AJ404),1),"")</f>
        <v/>
      </c>
      <c r="AL404" s="187" t="str">
        <f t="array" ref="AL404">IFERROR(INDEX($AF$4:$AF$1137,SMALL($AB$4:$AB$1137,AJ404),1),"")</f>
        <v/>
      </c>
      <c r="AM404" s="187" t="str">
        <f t="array" ref="AM404">IFERROR(INDEX($AW$4:$AW$83,MATCH(AL404&amp;INDEX($AG$4:$AG$1137,SMALL($AB$4:$AB$1137,AJ404),1),$AU$4:$AU$83&amp;$AV$4:$AV$83,0),1),"")</f>
        <v/>
      </c>
      <c r="AN404" s="187" t="str">
        <f t="array" ref="AN404">IFERROR(INDEX($AW$4:$AW$83,MATCH(AL404&amp;INDEX($AH$4:$AH$1137,SMALL($AB$4:$AB$1137,AJ404),1),$AU$4:$AU$83&amp;$AV$4:$AV$83,0),1),"")</f>
        <v/>
      </c>
      <c r="AO404" s="187" t="str">
        <f>IF(AND(ISNUMBER(Fixture!H407),ISNUMBER(Fixture!J407)),"YES","")</f>
        <v/>
      </c>
      <c r="AP404" s="187" t="str">
        <f>IF(AO404="YES",IF(Fixture!H407&gt;Fixture!J407,HWin,IF(Fixture!H407=Fixture!J407,IF(Fixture!H407&gt;0,HDrawScore,HDraw),HLose)),"")</f>
        <v/>
      </c>
      <c r="AQ404" s="188" t="str">
        <f>IF(AO404="YES",IF(Fixture!H407&lt;Fixture!J407,AWin,IF(Fixture!H407=Fixture!J407,IF(Fixture!H407&gt;0,ADrawScore,ADraw),ALose)),"")</f>
        <v/>
      </c>
      <c r="AR404" s="187" t="str">
        <f>IF(AO404="YES",IF(Fixture!H407&gt;Fixture!J407,"W",IF(Fixture!H407=Fixture!J407,IF(Fixture!H407&gt;0,"D","D"),"L")),"")</f>
        <v/>
      </c>
      <c r="AS404" s="187" t="str">
        <f>IF(AO404="YES",IF(Fixture!H407&lt;Fixture!J407,"W",IF(Fixture!H407=Fixture!J407,IF(Fixture!H407&gt;0,"D","D"),"L")),"")</f>
        <v/>
      </c>
    </row>
    <row r="405" spans="15:45" x14ac:dyDescent="0.25">
      <c r="V405" s="195" t="str">
        <f t="shared" ref="V405:V410" si="308">IFERROR(IF(W404+1&lt;=O$6,V404,IF(V404+1&lt;=P$6,V404+1,"")),"")</f>
        <v/>
      </c>
      <c r="W405" s="185" t="str">
        <f t="shared" ref="W405:W410" si="309">IF(ISNUMBER(V405),IF(W404+1&lt;=O$6,W404+1,1),"")</f>
        <v/>
      </c>
      <c r="X405" s="185" t="str">
        <f t="shared" si="305"/>
        <v/>
      </c>
      <c r="Y405" s="185" t="str">
        <f t="shared" si="306"/>
        <v/>
      </c>
      <c r="Z405" s="184" t="str">
        <f t="shared" si="307"/>
        <v/>
      </c>
      <c r="AB405" s="186" t="str">
        <f t="shared" si="302"/>
        <v/>
      </c>
      <c r="AC405" s="187" t="str">
        <f t="shared" si="303"/>
        <v/>
      </c>
      <c r="AD405" s="187" t="str">
        <f t="shared" si="294"/>
        <v/>
      </c>
      <c r="AE405" s="187" t="str">
        <f t="shared" si="300"/>
        <v/>
      </c>
      <c r="AF405" s="187" t="str">
        <f t="shared" si="301"/>
        <v/>
      </c>
      <c r="AG405" s="187" t="str">
        <f t="array" ref="AG405">IFERROR(INDEX($Y$4:$Y$1090, MATCH(AC405&amp;AE405&amp;AF405,$V$4:$V$1090&amp;$W$4:$W$1090&amp;$X$4:$X$1090,0),1),"")</f>
        <v/>
      </c>
      <c r="AH405" s="188" t="str">
        <f t="array" ref="AH405">IFERROR(INDEX($Z$4:$Z$1090, MATCH(AC405&amp;AE405&amp;AF405,$V$4:$V$1090&amp;$W$4:$W$1090&amp;$X$4:$X$1090,0),1),"")</f>
        <v/>
      </c>
      <c r="AJ405" s="186" t="str">
        <f t="shared" si="304"/>
        <v/>
      </c>
      <c r="AK405" s="187" t="str">
        <f t="array" ref="AK405">IFERROR(INDEX($AC$4:$AC$1137,SMALL($AB$4:$AB$1137,AJ405),1),"")</f>
        <v/>
      </c>
      <c r="AL405" s="187" t="str">
        <f t="array" ref="AL405">IFERROR(INDEX($AF$4:$AF$1137,SMALL($AB$4:$AB$1137,AJ405),1),"")</f>
        <v/>
      </c>
      <c r="AM405" s="187" t="str">
        <f t="array" ref="AM405">IFERROR(INDEX($AW$4:$AW$83,MATCH(AL405&amp;INDEX($AG$4:$AG$1137,SMALL($AB$4:$AB$1137,AJ405),1),$AU$4:$AU$83&amp;$AV$4:$AV$83,0),1),"")</f>
        <v/>
      </c>
      <c r="AN405" s="187" t="str">
        <f t="array" ref="AN405">IFERROR(INDEX($AW$4:$AW$83,MATCH(AL405&amp;INDEX($AH$4:$AH$1137,SMALL($AB$4:$AB$1137,AJ405),1),$AU$4:$AU$83&amp;$AV$4:$AV$83,0),1),"")</f>
        <v/>
      </c>
      <c r="AO405" s="187" t="str">
        <f>IF(AND(ISNUMBER(Fixture!H408),ISNUMBER(Fixture!J408)),"YES","")</f>
        <v/>
      </c>
      <c r="AP405" s="187" t="str">
        <f>IF(AO405="YES",IF(Fixture!H408&gt;Fixture!J408,HWin,IF(Fixture!H408=Fixture!J408,IF(Fixture!H408&gt;0,HDrawScore,HDraw),HLose)),"")</f>
        <v/>
      </c>
      <c r="AQ405" s="188" t="str">
        <f>IF(AO405="YES",IF(Fixture!H408&lt;Fixture!J408,AWin,IF(Fixture!H408=Fixture!J408,IF(Fixture!H408&gt;0,ADrawScore,ADraw),ALose)),"")</f>
        <v/>
      </c>
      <c r="AR405" s="187" t="str">
        <f>IF(AO405="YES",IF(Fixture!H408&gt;Fixture!J408,"W",IF(Fixture!H408=Fixture!J408,IF(Fixture!H408&gt;0,"D","D"),"L")),"")</f>
        <v/>
      </c>
      <c r="AS405" s="187" t="str">
        <f>IF(AO405="YES",IF(Fixture!H408&lt;Fixture!J408,"W",IF(Fixture!H408=Fixture!J408,IF(Fixture!H408&gt;0,"D","D"),"L")),"")</f>
        <v/>
      </c>
    </row>
    <row r="406" spans="15:45" x14ac:dyDescent="0.25">
      <c r="V406" s="195" t="str">
        <f t="shared" si="308"/>
        <v/>
      </c>
      <c r="W406" s="185" t="str">
        <f t="shared" si="309"/>
        <v/>
      </c>
      <c r="X406" s="185" t="str">
        <f t="shared" si="305"/>
        <v/>
      </c>
      <c r="Y406" s="185" t="str">
        <f t="shared" si="306"/>
        <v/>
      </c>
      <c r="Z406" s="184" t="str">
        <f t="shared" si="307"/>
        <v/>
      </c>
      <c r="AB406" s="186" t="str">
        <f t="shared" si="302"/>
        <v/>
      </c>
      <c r="AC406" s="187" t="str">
        <f t="shared" si="303"/>
        <v/>
      </c>
      <c r="AD406" s="187" t="str">
        <f t="shared" si="294"/>
        <v/>
      </c>
      <c r="AE406" s="187" t="str">
        <f t="shared" si="300"/>
        <v/>
      </c>
      <c r="AF406" s="187" t="str">
        <f t="shared" si="301"/>
        <v/>
      </c>
      <c r="AG406" s="187" t="str">
        <f t="array" ref="AG406">IFERROR(INDEX($Y$4:$Y$1090, MATCH(AC406&amp;AE406&amp;AF406,$V$4:$V$1090&amp;$W$4:$W$1090&amp;$X$4:$X$1090,0),1),"")</f>
        <v/>
      </c>
      <c r="AH406" s="188" t="str">
        <f t="array" ref="AH406">IFERROR(INDEX($Z$4:$Z$1090, MATCH(AC406&amp;AE406&amp;AF406,$V$4:$V$1090&amp;$W$4:$W$1090&amp;$X$4:$X$1090,0),1),"")</f>
        <v/>
      </c>
      <c r="AJ406" s="186" t="str">
        <f t="shared" si="304"/>
        <v/>
      </c>
      <c r="AK406" s="187" t="str">
        <f t="array" ref="AK406">IFERROR(INDEX($AC$4:$AC$1137,SMALL($AB$4:$AB$1137,AJ406),1),"")</f>
        <v/>
      </c>
      <c r="AL406" s="187" t="str">
        <f t="array" ref="AL406">IFERROR(INDEX($AF$4:$AF$1137,SMALL($AB$4:$AB$1137,AJ406),1),"")</f>
        <v/>
      </c>
      <c r="AM406" s="187" t="str">
        <f t="array" ref="AM406">IFERROR(INDEX($AW$4:$AW$83,MATCH(AL406&amp;INDEX($AG$4:$AG$1137,SMALL($AB$4:$AB$1137,AJ406),1),$AU$4:$AU$83&amp;$AV$4:$AV$83,0),1),"")</f>
        <v/>
      </c>
      <c r="AN406" s="187" t="str">
        <f t="array" ref="AN406">IFERROR(INDEX($AW$4:$AW$83,MATCH(AL406&amp;INDEX($AH$4:$AH$1137,SMALL($AB$4:$AB$1137,AJ406),1),$AU$4:$AU$83&amp;$AV$4:$AV$83,0),1),"")</f>
        <v/>
      </c>
      <c r="AO406" s="187" t="str">
        <f>IF(AND(ISNUMBER(Fixture!H409),ISNUMBER(Fixture!J409)),"YES","")</f>
        <v/>
      </c>
      <c r="AP406" s="187" t="str">
        <f>IF(AO406="YES",IF(Fixture!H409&gt;Fixture!J409,HWin,IF(Fixture!H409=Fixture!J409,IF(Fixture!H409&gt;0,HDrawScore,HDraw),HLose)),"")</f>
        <v/>
      </c>
      <c r="AQ406" s="188" t="str">
        <f>IF(AO406="YES",IF(Fixture!H409&lt;Fixture!J409,AWin,IF(Fixture!H409=Fixture!J409,IF(Fixture!H409&gt;0,ADrawScore,ADraw),ALose)),"")</f>
        <v/>
      </c>
      <c r="AR406" s="187" t="str">
        <f>IF(AO406="YES",IF(Fixture!H409&gt;Fixture!J409,"W",IF(Fixture!H409=Fixture!J409,IF(Fixture!H409&gt;0,"D","D"),"L")),"")</f>
        <v/>
      </c>
      <c r="AS406" s="187" t="str">
        <f>IF(AO406="YES",IF(Fixture!H409&lt;Fixture!J409,"W",IF(Fixture!H409=Fixture!J409,IF(Fixture!H409&gt;0,"D","D"),"L")),"")</f>
        <v/>
      </c>
    </row>
    <row r="407" spans="15:45" x14ac:dyDescent="0.25">
      <c r="V407" s="195" t="str">
        <f t="shared" si="308"/>
        <v/>
      </c>
      <c r="W407" s="185" t="str">
        <f t="shared" si="309"/>
        <v/>
      </c>
      <c r="X407" s="185" t="str">
        <f t="shared" si="305"/>
        <v/>
      </c>
      <c r="Y407" s="185" t="str">
        <f t="shared" si="306"/>
        <v/>
      </c>
      <c r="Z407" s="184" t="str">
        <f t="shared" si="307"/>
        <v/>
      </c>
      <c r="AB407" s="186" t="str">
        <f t="shared" si="302"/>
        <v/>
      </c>
      <c r="AC407" s="187" t="str">
        <f t="shared" si="303"/>
        <v/>
      </c>
      <c r="AD407" s="187" t="str">
        <f t="shared" si="294"/>
        <v/>
      </c>
      <c r="AE407" s="187" t="str">
        <f t="shared" si="300"/>
        <v/>
      </c>
      <c r="AF407" s="187" t="str">
        <f t="shared" si="301"/>
        <v/>
      </c>
      <c r="AG407" s="187" t="str">
        <f t="array" ref="AG407">IFERROR(INDEX($Y$4:$Y$1090, MATCH(AC407&amp;AE407&amp;AF407,$V$4:$V$1090&amp;$W$4:$W$1090&amp;$X$4:$X$1090,0),1),"")</f>
        <v/>
      </c>
      <c r="AH407" s="188" t="str">
        <f t="array" ref="AH407">IFERROR(INDEX($Z$4:$Z$1090, MATCH(AC407&amp;AE407&amp;AF407,$V$4:$V$1090&amp;$W$4:$W$1090&amp;$X$4:$X$1090,0),1),"")</f>
        <v/>
      </c>
      <c r="AJ407" s="186" t="str">
        <f t="shared" si="304"/>
        <v/>
      </c>
      <c r="AK407" s="187" t="str">
        <f t="array" ref="AK407">IFERROR(INDEX($AC$4:$AC$1137,SMALL($AB$4:$AB$1137,AJ407),1),"")</f>
        <v/>
      </c>
      <c r="AL407" s="187" t="str">
        <f t="array" ref="AL407">IFERROR(INDEX($AF$4:$AF$1137,SMALL($AB$4:$AB$1137,AJ407),1),"")</f>
        <v/>
      </c>
      <c r="AM407" s="187" t="str">
        <f t="array" ref="AM407">IFERROR(INDEX($AW$4:$AW$83,MATCH(AL407&amp;INDEX($AG$4:$AG$1137,SMALL($AB$4:$AB$1137,AJ407),1),$AU$4:$AU$83&amp;$AV$4:$AV$83,0),1),"")</f>
        <v/>
      </c>
      <c r="AN407" s="187" t="str">
        <f t="array" ref="AN407">IFERROR(INDEX($AW$4:$AW$83,MATCH(AL407&amp;INDEX($AH$4:$AH$1137,SMALL($AB$4:$AB$1137,AJ407),1),$AU$4:$AU$83&amp;$AV$4:$AV$83,0),1),"")</f>
        <v/>
      </c>
      <c r="AO407" s="187" t="str">
        <f>IF(AND(ISNUMBER(Fixture!H410),ISNUMBER(Fixture!J410)),"YES","")</f>
        <v/>
      </c>
      <c r="AP407" s="187" t="str">
        <f>IF(AO407="YES",IF(Fixture!H410&gt;Fixture!J410,HWin,IF(Fixture!H410=Fixture!J410,IF(Fixture!H410&gt;0,HDrawScore,HDraw),HLose)),"")</f>
        <v/>
      </c>
      <c r="AQ407" s="188" t="str">
        <f>IF(AO407="YES",IF(Fixture!H410&lt;Fixture!J410,AWin,IF(Fixture!H410=Fixture!J410,IF(Fixture!H410&gt;0,ADrawScore,ADraw),ALose)),"")</f>
        <v/>
      </c>
      <c r="AR407" s="187" t="str">
        <f>IF(AO407="YES",IF(Fixture!H410&gt;Fixture!J410,"W",IF(Fixture!H410=Fixture!J410,IF(Fixture!H410&gt;0,"D","D"),"L")),"")</f>
        <v/>
      </c>
      <c r="AS407" s="187" t="str">
        <f>IF(AO407="YES",IF(Fixture!H410&lt;Fixture!J410,"W",IF(Fixture!H410=Fixture!J410,IF(Fixture!H410&gt;0,"D","D"),"L")),"")</f>
        <v/>
      </c>
    </row>
    <row r="408" spans="15:45" x14ac:dyDescent="0.25">
      <c r="V408" s="195" t="str">
        <f t="shared" si="308"/>
        <v/>
      </c>
      <c r="W408" s="185" t="str">
        <f t="shared" si="309"/>
        <v/>
      </c>
      <c r="X408" s="185" t="str">
        <f t="shared" si="305"/>
        <v/>
      </c>
      <c r="Y408" s="185" t="str">
        <f t="shared" si="306"/>
        <v/>
      </c>
      <c r="Z408" s="184" t="str">
        <f t="shared" si="307"/>
        <v/>
      </c>
      <c r="AB408" s="186" t="str">
        <f t="shared" si="302"/>
        <v/>
      </c>
      <c r="AC408" s="187" t="str">
        <f t="shared" si="303"/>
        <v/>
      </c>
      <c r="AD408" s="187" t="str">
        <f t="shared" si="294"/>
        <v/>
      </c>
      <c r="AE408" s="187" t="str">
        <f t="shared" si="300"/>
        <v/>
      </c>
      <c r="AF408" s="187" t="str">
        <f t="shared" si="301"/>
        <v/>
      </c>
      <c r="AG408" s="187" t="str">
        <f t="array" ref="AG408">IFERROR(INDEX($Y$4:$Y$1090, MATCH(AC408&amp;AE408&amp;AF408,$V$4:$V$1090&amp;$W$4:$W$1090&amp;$X$4:$X$1090,0),1),"")</f>
        <v/>
      </c>
      <c r="AH408" s="188" t="str">
        <f t="array" ref="AH408">IFERROR(INDEX($Z$4:$Z$1090, MATCH(AC408&amp;AE408&amp;AF408,$V$4:$V$1090&amp;$W$4:$W$1090&amp;$X$4:$X$1090,0),1),"")</f>
        <v/>
      </c>
      <c r="AJ408" s="186" t="str">
        <f t="shared" si="304"/>
        <v/>
      </c>
      <c r="AK408" s="187" t="str">
        <f t="array" ref="AK408">IFERROR(INDEX($AC$4:$AC$1137,SMALL($AB$4:$AB$1137,AJ408),1),"")</f>
        <v/>
      </c>
      <c r="AL408" s="187" t="str">
        <f t="array" ref="AL408">IFERROR(INDEX($AF$4:$AF$1137,SMALL($AB$4:$AB$1137,AJ408),1),"")</f>
        <v/>
      </c>
      <c r="AM408" s="187" t="str">
        <f t="array" ref="AM408">IFERROR(INDEX($AW$4:$AW$83,MATCH(AL408&amp;INDEX($AG$4:$AG$1137,SMALL($AB$4:$AB$1137,AJ408),1),$AU$4:$AU$83&amp;$AV$4:$AV$83,0),1),"")</f>
        <v/>
      </c>
      <c r="AN408" s="187" t="str">
        <f t="array" ref="AN408">IFERROR(INDEX($AW$4:$AW$83,MATCH(AL408&amp;INDEX($AH$4:$AH$1137,SMALL($AB$4:$AB$1137,AJ408),1),$AU$4:$AU$83&amp;$AV$4:$AV$83,0),1),"")</f>
        <v/>
      </c>
      <c r="AO408" s="187" t="str">
        <f>IF(AND(ISNUMBER(Fixture!H411),ISNUMBER(Fixture!J411)),"YES","")</f>
        <v/>
      </c>
      <c r="AP408" s="187" t="str">
        <f>IF(AO408="YES",IF(Fixture!H411&gt;Fixture!J411,HWin,IF(Fixture!H411=Fixture!J411,IF(Fixture!H411&gt;0,HDrawScore,HDraw),HLose)),"")</f>
        <v/>
      </c>
      <c r="AQ408" s="188" t="str">
        <f>IF(AO408="YES",IF(Fixture!H411&lt;Fixture!J411,AWin,IF(Fixture!H411=Fixture!J411,IF(Fixture!H411&gt;0,ADrawScore,ADraw),ALose)),"")</f>
        <v/>
      </c>
      <c r="AR408" s="187" t="str">
        <f>IF(AO408="YES",IF(Fixture!H411&gt;Fixture!J411,"W",IF(Fixture!H411=Fixture!J411,IF(Fixture!H411&gt;0,"D","D"),"L")),"")</f>
        <v/>
      </c>
      <c r="AS408" s="187" t="str">
        <f>IF(AO408="YES",IF(Fixture!H411&lt;Fixture!J411,"W",IF(Fixture!H411=Fixture!J411,IF(Fixture!H411&gt;0,"D","D"),"L")),"")</f>
        <v/>
      </c>
    </row>
    <row r="409" spans="15:45" x14ac:dyDescent="0.25">
      <c r="O409"/>
      <c r="P409"/>
      <c r="Q409"/>
      <c r="R409"/>
      <c r="S409"/>
      <c r="T409"/>
      <c r="U409"/>
      <c r="V409" s="195" t="str">
        <f t="shared" si="308"/>
        <v/>
      </c>
      <c r="W409" s="185" t="str">
        <f t="shared" si="309"/>
        <v/>
      </c>
      <c r="X409" s="185" t="str">
        <f t="shared" si="305"/>
        <v/>
      </c>
      <c r="Y409" s="185" t="str">
        <f t="shared" si="306"/>
        <v/>
      </c>
      <c r="Z409" s="184" t="str">
        <f t="shared" si="307"/>
        <v/>
      </c>
      <c r="AB409" s="186" t="str">
        <f t="shared" si="302"/>
        <v/>
      </c>
      <c r="AC409" s="187" t="str">
        <f t="shared" si="303"/>
        <v/>
      </c>
      <c r="AD409" s="187" t="str">
        <f t="shared" si="294"/>
        <v/>
      </c>
      <c r="AE409" s="187" t="str">
        <f t="shared" si="300"/>
        <v/>
      </c>
      <c r="AF409" s="187" t="str">
        <f t="shared" si="301"/>
        <v/>
      </c>
      <c r="AG409" s="187" t="str">
        <f t="array" ref="AG409">IFERROR(INDEX($Y$4:$Y$1090, MATCH(AC409&amp;AE409&amp;AF409,$V$4:$V$1090&amp;$W$4:$W$1090&amp;$X$4:$X$1090,0),1),"")</f>
        <v/>
      </c>
      <c r="AH409" s="188" t="str">
        <f t="array" ref="AH409">IFERROR(INDEX($Z$4:$Z$1090, MATCH(AC409&amp;AE409&amp;AF409,$V$4:$V$1090&amp;$W$4:$W$1090&amp;$X$4:$X$1090,0),1),"")</f>
        <v/>
      </c>
      <c r="AJ409" s="186" t="str">
        <f t="shared" si="304"/>
        <v/>
      </c>
      <c r="AK409" s="187" t="str">
        <f t="array" ref="AK409">IFERROR(INDEX($AC$4:$AC$1137,SMALL($AB$4:$AB$1137,AJ409),1),"")</f>
        <v/>
      </c>
      <c r="AL409" s="187" t="str">
        <f t="array" ref="AL409">IFERROR(INDEX($AF$4:$AF$1137,SMALL($AB$4:$AB$1137,AJ409),1),"")</f>
        <v/>
      </c>
      <c r="AM409" s="187" t="str">
        <f t="array" ref="AM409">IFERROR(INDEX($AW$4:$AW$83,MATCH(AL409&amp;INDEX($AG$4:$AG$1137,SMALL($AB$4:$AB$1137,AJ409),1),$AU$4:$AU$83&amp;$AV$4:$AV$83,0),1),"")</f>
        <v/>
      </c>
      <c r="AN409" s="187" t="str">
        <f t="array" ref="AN409">IFERROR(INDEX($AW$4:$AW$83,MATCH(AL409&amp;INDEX($AH$4:$AH$1137,SMALL($AB$4:$AB$1137,AJ409),1),$AU$4:$AU$83&amp;$AV$4:$AV$83,0),1),"")</f>
        <v/>
      </c>
      <c r="AO409" s="187" t="str">
        <f>IF(AND(ISNUMBER(Fixture!H412),ISNUMBER(Fixture!J412)),"YES","")</f>
        <v/>
      </c>
      <c r="AP409" s="187" t="str">
        <f>IF(AO409="YES",IF(Fixture!H412&gt;Fixture!J412,HWin,IF(Fixture!H412=Fixture!J412,IF(Fixture!H412&gt;0,HDrawScore,HDraw),HLose)),"")</f>
        <v/>
      </c>
      <c r="AQ409" s="188" t="str">
        <f>IF(AO409="YES",IF(Fixture!H412&lt;Fixture!J412,AWin,IF(Fixture!H412=Fixture!J412,IF(Fixture!H412&gt;0,ADrawScore,ADraw),ALose)),"")</f>
        <v/>
      </c>
      <c r="AR409" s="187" t="str">
        <f>IF(AO409="YES",IF(Fixture!H412&gt;Fixture!J412,"W",IF(Fixture!H412=Fixture!J412,IF(Fixture!H412&gt;0,"D","D"),"L")),"")</f>
        <v/>
      </c>
      <c r="AS409" s="187" t="str">
        <f>IF(AO409="YES",IF(Fixture!H412&lt;Fixture!J412,"W",IF(Fixture!H412=Fixture!J412,IF(Fixture!H412&gt;0,"D","D"),"L")),"")</f>
        <v/>
      </c>
    </row>
    <row r="410" spans="15:45" x14ac:dyDescent="0.25">
      <c r="O410"/>
      <c r="P410"/>
      <c r="Q410"/>
      <c r="R410"/>
      <c r="S410"/>
      <c r="T410"/>
      <c r="U410"/>
      <c r="V410" s="196" t="str">
        <f t="shared" si="308"/>
        <v/>
      </c>
      <c r="W410" s="197" t="str">
        <f t="shared" si="309"/>
        <v/>
      </c>
      <c r="X410" s="197" t="str">
        <f t="shared" si="305"/>
        <v/>
      </c>
      <c r="Y410" s="197" t="str">
        <f t="shared" si="306"/>
        <v/>
      </c>
      <c r="Z410" s="198" t="str">
        <f t="shared" si="307"/>
        <v/>
      </c>
      <c r="AB410" s="186" t="str">
        <f t="shared" si="302"/>
        <v/>
      </c>
      <c r="AC410" s="187" t="str">
        <f t="shared" si="303"/>
        <v/>
      </c>
      <c r="AD410" s="187" t="str">
        <f t="shared" si="294"/>
        <v/>
      </c>
      <c r="AE410" s="187" t="str">
        <f t="shared" si="300"/>
        <v/>
      </c>
      <c r="AF410" s="187" t="str">
        <f t="shared" si="301"/>
        <v/>
      </c>
      <c r="AG410" s="187" t="str">
        <f t="array" ref="AG410">IFERROR(INDEX($Y$4:$Y$1090, MATCH(AC410&amp;AE410&amp;AF410,$V$4:$V$1090&amp;$W$4:$W$1090&amp;$X$4:$X$1090,0),1),"")</f>
        <v/>
      </c>
      <c r="AH410" s="188" t="str">
        <f t="array" ref="AH410">IFERROR(INDEX($Z$4:$Z$1090, MATCH(AC410&amp;AE410&amp;AF410,$V$4:$V$1090&amp;$W$4:$W$1090&amp;$X$4:$X$1090,0),1),"")</f>
        <v/>
      </c>
      <c r="AJ410" s="186" t="str">
        <f t="shared" si="304"/>
        <v/>
      </c>
      <c r="AK410" s="187" t="str">
        <f t="array" ref="AK410">IFERROR(INDEX($AC$4:$AC$1137,SMALL($AB$4:$AB$1137,AJ410),1),"")</f>
        <v/>
      </c>
      <c r="AL410" s="187" t="str">
        <f t="array" ref="AL410">IFERROR(INDEX($AF$4:$AF$1137,SMALL($AB$4:$AB$1137,AJ410),1),"")</f>
        <v/>
      </c>
      <c r="AM410" s="187" t="str">
        <f t="array" ref="AM410">IFERROR(INDEX($AW$4:$AW$83,MATCH(AL410&amp;INDEX($AG$4:$AG$1137,SMALL($AB$4:$AB$1137,AJ410),1),$AU$4:$AU$83&amp;$AV$4:$AV$83,0),1),"")</f>
        <v/>
      </c>
      <c r="AN410" s="187" t="str">
        <f t="array" ref="AN410">IFERROR(INDEX($AW$4:$AW$83,MATCH(AL410&amp;INDEX($AH$4:$AH$1137,SMALL($AB$4:$AB$1137,AJ410),1),$AU$4:$AU$83&amp;$AV$4:$AV$83,0),1),"")</f>
        <v/>
      </c>
      <c r="AO410" s="187" t="str">
        <f>IF(AND(ISNUMBER(Fixture!H413),ISNUMBER(Fixture!J413)),"YES","")</f>
        <v/>
      </c>
      <c r="AP410" s="187" t="str">
        <f>IF(AO410="YES",IF(Fixture!H413&gt;Fixture!J413,HWin,IF(Fixture!H413=Fixture!J413,IF(Fixture!H413&gt;0,HDrawScore,HDraw),HLose)),"")</f>
        <v/>
      </c>
      <c r="AQ410" s="188" t="str">
        <f>IF(AO410="YES",IF(Fixture!H413&lt;Fixture!J413,AWin,IF(Fixture!H413=Fixture!J413,IF(Fixture!H413&gt;0,ADrawScore,ADraw),ALose)),"")</f>
        <v/>
      </c>
      <c r="AR410" s="187" t="str">
        <f>IF(AO410="YES",IF(Fixture!H413&gt;Fixture!J413,"W",IF(Fixture!H413=Fixture!J413,IF(Fixture!H413&gt;0,"D","D"),"L")),"")</f>
        <v/>
      </c>
      <c r="AS410" s="187" t="str">
        <f>IF(AO410="YES",IF(Fixture!H413&lt;Fixture!J413,"W",IF(Fixture!H413=Fixture!J413,IF(Fixture!H413&gt;0,"D","D"),"L")),"")</f>
        <v/>
      </c>
    </row>
    <row r="411" spans="15:45" x14ac:dyDescent="0.25">
      <c r="O411"/>
      <c r="P411"/>
      <c r="Q411"/>
      <c r="R411"/>
      <c r="S411"/>
      <c r="T411"/>
      <c r="U411"/>
      <c r="V411" s="50" t="s">
        <v>79</v>
      </c>
      <c r="W411" s="51" t="s">
        <v>51</v>
      </c>
      <c r="X411" s="51" t="s">
        <v>50</v>
      </c>
      <c r="Y411" s="51" t="s">
        <v>52</v>
      </c>
      <c r="Z411" s="52" t="s">
        <v>53</v>
      </c>
      <c r="AB411" s="186" t="str">
        <f t="shared" si="302"/>
        <v/>
      </c>
      <c r="AC411" s="187" t="str">
        <f t="shared" si="303"/>
        <v/>
      </c>
      <c r="AD411" s="187" t="str">
        <f t="shared" si="294"/>
        <v/>
      </c>
      <c r="AE411" s="187" t="str">
        <f t="shared" si="300"/>
        <v/>
      </c>
      <c r="AF411" s="187" t="str">
        <f t="shared" si="301"/>
        <v/>
      </c>
      <c r="AG411" s="187" t="str">
        <f t="array" ref="AG411">IFERROR(INDEX($Y$4:$Y$1090, MATCH(AC411&amp;AE411&amp;AF411,$V$4:$V$1090&amp;$W$4:$W$1090&amp;$X$4:$X$1090,0),1),"")</f>
        <v/>
      </c>
      <c r="AH411" s="188" t="str">
        <f t="array" ref="AH411">IFERROR(INDEX($Z$4:$Z$1090, MATCH(AC411&amp;AE411&amp;AF411,$V$4:$V$1090&amp;$W$4:$W$1090&amp;$X$4:$X$1090,0),1),"")</f>
        <v/>
      </c>
      <c r="AJ411" s="186" t="str">
        <f t="shared" si="304"/>
        <v/>
      </c>
      <c r="AK411" s="187" t="str">
        <f t="array" ref="AK411">IFERROR(INDEX($AC$4:$AC$1137,SMALL($AB$4:$AB$1137,AJ411),1),"")</f>
        <v/>
      </c>
      <c r="AL411" s="187" t="str">
        <f t="array" ref="AL411">IFERROR(INDEX($AF$4:$AF$1137,SMALL($AB$4:$AB$1137,AJ411),1),"")</f>
        <v/>
      </c>
      <c r="AM411" s="187" t="str">
        <f t="array" ref="AM411">IFERROR(INDEX($AW$4:$AW$83,MATCH(AL411&amp;INDEX($AG$4:$AG$1137,SMALL($AB$4:$AB$1137,AJ411),1),$AU$4:$AU$83&amp;$AV$4:$AV$83,0),1),"")</f>
        <v/>
      </c>
      <c r="AN411" s="187" t="str">
        <f t="array" ref="AN411">IFERROR(INDEX($AW$4:$AW$83,MATCH(AL411&amp;INDEX($AH$4:$AH$1137,SMALL($AB$4:$AB$1137,AJ411),1),$AU$4:$AU$83&amp;$AV$4:$AV$83,0),1),"")</f>
        <v/>
      </c>
      <c r="AO411" s="187" t="str">
        <f>IF(AND(ISNUMBER(Fixture!H414),ISNUMBER(Fixture!J414)),"YES","")</f>
        <v/>
      </c>
      <c r="AP411" s="187" t="str">
        <f>IF(AO411="YES",IF(Fixture!H414&gt;Fixture!J414,HWin,IF(Fixture!H414=Fixture!J414,IF(Fixture!H414&gt;0,HDrawScore,HDraw),HLose)),"")</f>
        <v/>
      </c>
      <c r="AQ411" s="188" t="str">
        <f>IF(AO411="YES",IF(Fixture!H414&lt;Fixture!J414,AWin,IF(Fixture!H414=Fixture!J414,IF(Fixture!H414&gt;0,ADrawScore,ADraw),ALose)),"")</f>
        <v/>
      </c>
      <c r="AR411" s="187" t="str">
        <f>IF(AO411="YES",IF(Fixture!H414&gt;Fixture!J414,"W",IF(Fixture!H414=Fixture!J414,IF(Fixture!H414&gt;0,"D","D"),"L")),"")</f>
        <v/>
      </c>
      <c r="AS411" s="187" t="str">
        <f>IF(AO411="YES",IF(Fixture!H414&lt;Fixture!J414,"W",IF(Fixture!H414=Fixture!J414,IF(Fixture!H414&gt;0,"D","D"),"L")),"")</f>
        <v/>
      </c>
    </row>
    <row r="412" spans="15:45" x14ac:dyDescent="0.25">
      <c r="O412"/>
      <c r="P412"/>
      <c r="Q412"/>
      <c r="R412"/>
      <c r="S412"/>
      <c r="T412"/>
      <c r="U412"/>
      <c r="V412" s="195">
        <f>IF(O7&gt;0,1,"")</f>
        <v>1</v>
      </c>
      <c r="W412" s="185">
        <f>IF(ISNUMBER(V412),1,"")</f>
        <v>1</v>
      </c>
      <c r="X412" s="185" t="str">
        <f t="shared" ref="X412:X443" si="310">IF(AND(ISNUMBER(V412),Y412&lt;=$Q$7,Z412&lt;=$Q$7),$B$96,"")</f>
        <v>Group D</v>
      </c>
      <c r="Y412" s="185">
        <f t="shared" ref="Y412:Y443" si="311">IF(ISNUMBER(V412),INDEX($C$99:$L$125,MATCH(V412,$B$99:$B$125,0),MATCH("G"&amp;W412&amp;"-T1",$C$98:$L$98,0)),"")</f>
        <v>1</v>
      </c>
      <c r="Z412" s="184">
        <f t="shared" ref="Z412:Z443" si="312">IF(ISNUMBER(V412),INDEX($C$99:$L$125,MATCH(V412,$B$99:$B$125,0),MATCH("G"&amp;W412&amp;"-T2",$C$98:$L$98,0)),"")</f>
        <v>4</v>
      </c>
      <c r="AB412" s="186" t="str">
        <f t="shared" si="302"/>
        <v/>
      </c>
      <c r="AC412" s="187" t="str">
        <f t="shared" si="303"/>
        <v/>
      </c>
      <c r="AD412" s="187" t="str">
        <f t="shared" ref="AD412:AD475" si="313">IF(ISNUMBER(AC412),IF(AD411+1&lt;=AD$2,AD411+1,1),"")</f>
        <v/>
      </c>
      <c r="AE412" s="187" t="str">
        <f t="shared" si="300"/>
        <v/>
      </c>
      <c r="AF412" s="187" t="str">
        <f t="shared" si="301"/>
        <v/>
      </c>
      <c r="AG412" s="187" t="str">
        <f t="array" ref="AG412">IFERROR(INDEX($Y$4:$Y$1090, MATCH(AC412&amp;AE412&amp;AF412,$V$4:$V$1090&amp;$W$4:$W$1090&amp;$X$4:$X$1090,0),1),"")</f>
        <v/>
      </c>
      <c r="AH412" s="188" t="str">
        <f t="array" ref="AH412">IFERROR(INDEX($Z$4:$Z$1090, MATCH(AC412&amp;AE412&amp;AF412,$V$4:$V$1090&amp;$W$4:$W$1090&amp;$X$4:$X$1090,0),1),"")</f>
        <v/>
      </c>
      <c r="AJ412" s="186" t="str">
        <f t="shared" si="304"/>
        <v/>
      </c>
      <c r="AK412" s="187" t="str">
        <f t="array" ref="AK412">IFERROR(INDEX($AC$4:$AC$1137,SMALL($AB$4:$AB$1137,AJ412),1),"")</f>
        <v/>
      </c>
      <c r="AL412" s="187" t="str">
        <f t="array" ref="AL412">IFERROR(INDEX($AF$4:$AF$1137,SMALL($AB$4:$AB$1137,AJ412),1),"")</f>
        <v/>
      </c>
      <c r="AM412" s="187" t="str">
        <f t="array" ref="AM412">IFERROR(INDEX($AW$4:$AW$83,MATCH(AL412&amp;INDEX($AG$4:$AG$1137,SMALL($AB$4:$AB$1137,AJ412),1),$AU$4:$AU$83&amp;$AV$4:$AV$83,0),1),"")</f>
        <v/>
      </c>
      <c r="AN412" s="187" t="str">
        <f t="array" ref="AN412">IFERROR(INDEX($AW$4:$AW$83,MATCH(AL412&amp;INDEX($AH$4:$AH$1137,SMALL($AB$4:$AB$1137,AJ412),1),$AU$4:$AU$83&amp;$AV$4:$AV$83,0),1),"")</f>
        <v/>
      </c>
      <c r="AO412" s="187" t="str">
        <f>IF(AND(ISNUMBER(Fixture!H415),ISNUMBER(Fixture!J415)),"YES","")</f>
        <v/>
      </c>
      <c r="AP412" s="187" t="str">
        <f>IF(AO412="YES",IF(Fixture!H415&gt;Fixture!J415,HWin,IF(Fixture!H415=Fixture!J415,IF(Fixture!H415&gt;0,HDrawScore,HDraw),HLose)),"")</f>
        <v/>
      </c>
      <c r="AQ412" s="188" t="str">
        <f>IF(AO412="YES",IF(Fixture!H415&lt;Fixture!J415,AWin,IF(Fixture!H415=Fixture!J415,IF(Fixture!H415&gt;0,ADrawScore,ADraw),ALose)),"")</f>
        <v/>
      </c>
      <c r="AR412" s="187" t="str">
        <f>IF(AO412="YES",IF(Fixture!H415&gt;Fixture!J415,"W",IF(Fixture!H415=Fixture!J415,IF(Fixture!H415&gt;0,"D","D"),"L")),"")</f>
        <v/>
      </c>
      <c r="AS412" s="187" t="str">
        <f>IF(AO412="YES",IF(Fixture!H415&lt;Fixture!J415,"W",IF(Fixture!H415=Fixture!J415,IF(Fixture!H415&gt;0,"D","D"),"L")),"")</f>
        <v/>
      </c>
    </row>
    <row r="413" spans="15:45" x14ac:dyDescent="0.25">
      <c r="O413"/>
      <c r="P413"/>
      <c r="Q413"/>
      <c r="R413"/>
      <c r="S413"/>
      <c r="T413"/>
      <c r="U413"/>
      <c r="V413" s="195">
        <f t="shared" ref="V413:V444" si="314">IFERROR(IF(W412+1&lt;=O$7,V412,IF(V412+1&lt;=P$7,V412+1,"")),"")</f>
        <v>1</v>
      </c>
      <c r="W413" s="185">
        <f t="shared" ref="W413:W444" si="315">IF(ISNUMBER(V413),IF(W412+1&lt;=O$7,W412+1,1),"")</f>
        <v>2</v>
      </c>
      <c r="X413" s="185" t="str">
        <f t="shared" si="310"/>
        <v>Group D</v>
      </c>
      <c r="Y413" s="185">
        <f t="shared" si="311"/>
        <v>2</v>
      </c>
      <c r="Z413" s="184">
        <f t="shared" si="312"/>
        <v>3</v>
      </c>
      <c r="AB413" s="186" t="str">
        <f t="shared" si="302"/>
        <v/>
      </c>
      <c r="AC413" s="187" t="str">
        <f t="shared" si="303"/>
        <v/>
      </c>
      <c r="AD413" s="187" t="str">
        <f t="shared" si="313"/>
        <v/>
      </c>
      <c r="AE413" s="187" t="str">
        <f t="shared" si="300"/>
        <v/>
      </c>
      <c r="AF413" s="187" t="str">
        <f t="shared" si="301"/>
        <v/>
      </c>
      <c r="AG413" s="187" t="str">
        <f t="array" ref="AG413">IFERROR(INDEX($Y$4:$Y$1090, MATCH(AC413&amp;AE413&amp;AF413,$V$4:$V$1090&amp;$W$4:$W$1090&amp;$X$4:$X$1090,0),1),"")</f>
        <v/>
      </c>
      <c r="AH413" s="188" t="str">
        <f t="array" ref="AH413">IFERROR(INDEX($Z$4:$Z$1090, MATCH(AC413&amp;AE413&amp;AF413,$V$4:$V$1090&amp;$W$4:$W$1090&amp;$X$4:$X$1090,0),1),"")</f>
        <v/>
      </c>
      <c r="AJ413" s="186" t="str">
        <f t="shared" si="304"/>
        <v/>
      </c>
      <c r="AK413" s="187" t="str">
        <f t="array" ref="AK413">IFERROR(INDEX($AC$4:$AC$1137,SMALL($AB$4:$AB$1137,AJ413),1),"")</f>
        <v/>
      </c>
      <c r="AL413" s="187" t="str">
        <f t="array" ref="AL413">IFERROR(INDEX($AF$4:$AF$1137,SMALL($AB$4:$AB$1137,AJ413),1),"")</f>
        <v/>
      </c>
      <c r="AM413" s="187" t="str">
        <f t="array" ref="AM413">IFERROR(INDEX($AW$4:$AW$83,MATCH(AL413&amp;INDEX($AG$4:$AG$1137,SMALL($AB$4:$AB$1137,AJ413),1),$AU$4:$AU$83&amp;$AV$4:$AV$83,0),1),"")</f>
        <v/>
      </c>
      <c r="AN413" s="187" t="str">
        <f t="array" ref="AN413">IFERROR(INDEX($AW$4:$AW$83,MATCH(AL413&amp;INDEX($AH$4:$AH$1137,SMALL($AB$4:$AB$1137,AJ413),1),$AU$4:$AU$83&amp;$AV$4:$AV$83,0),1),"")</f>
        <v/>
      </c>
      <c r="AO413" s="187" t="str">
        <f>IF(AND(ISNUMBER(Fixture!H416),ISNUMBER(Fixture!J416)),"YES","")</f>
        <v/>
      </c>
      <c r="AP413" s="187" t="str">
        <f>IF(AO413="YES",IF(Fixture!H416&gt;Fixture!J416,HWin,IF(Fixture!H416=Fixture!J416,IF(Fixture!H416&gt;0,HDrawScore,HDraw),HLose)),"")</f>
        <v/>
      </c>
      <c r="AQ413" s="188" t="str">
        <f>IF(AO413="YES",IF(Fixture!H416&lt;Fixture!J416,AWin,IF(Fixture!H416=Fixture!J416,IF(Fixture!H416&gt;0,ADrawScore,ADraw),ALose)),"")</f>
        <v/>
      </c>
      <c r="AR413" s="187" t="str">
        <f>IF(AO413="YES",IF(Fixture!H416&gt;Fixture!J416,"W",IF(Fixture!H416=Fixture!J416,IF(Fixture!H416&gt;0,"D","D"),"L")),"")</f>
        <v/>
      </c>
      <c r="AS413" s="187" t="str">
        <f>IF(AO413="YES",IF(Fixture!H416&lt;Fixture!J416,"W",IF(Fixture!H416=Fixture!J416,IF(Fixture!H416&gt;0,"D","D"),"L")),"")</f>
        <v/>
      </c>
    </row>
    <row r="414" spans="15:45" x14ac:dyDescent="0.25">
      <c r="O414"/>
      <c r="P414"/>
      <c r="Q414"/>
      <c r="R414"/>
      <c r="S414"/>
      <c r="T414"/>
      <c r="U414"/>
      <c r="V414" s="195">
        <f t="shared" si="314"/>
        <v>2</v>
      </c>
      <c r="W414" s="185">
        <f t="shared" si="315"/>
        <v>1</v>
      </c>
      <c r="X414" s="185" t="str">
        <f t="shared" si="310"/>
        <v>Group D</v>
      </c>
      <c r="Y414" s="185">
        <f t="shared" si="311"/>
        <v>1</v>
      </c>
      <c r="Z414" s="184">
        <f t="shared" si="312"/>
        <v>3</v>
      </c>
      <c r="AB414" s="186" t="str">
        <f t="shared" si="302"/>
        <v/>
      </c>
      <c r="AC414" s="187" t="str">
        <f t="shared" si="303"/>
        <v/>
      </c>
      <c r="AD414" s="187" t="str">
        <f t="shared" si="313"/>
        <v/>
      </c>
      <c r="AE414" s="187" t="str">
        <f t="shared" si="300"/>
        <v/>
      </c>
      <c r="AF414" s="187" t="str">
        <f t="shared" si="301"/>
        <v/>
      </c>
      <c r="AG414" s="187" t="str">
        <f t="array" ref="AG414">IFERROR(INDEX($Y$4:$Y$1090, MATCH(AC414&amp;AE414&amp;AF414,$V$4:$V$1090&amp;$W$4:$W$1090&amp;$X$4:$X$1090,0),1),"")</f>
        <v/>
      </c>
      <c r="AH414" s="188" t="str">
        <f t="array" ref="AH414">IFERROR(INDEX($Z$4:$Z$1090, MATCH(AC414&amp;AE414&amp;AF414,$V$4:$V$1090&amp;$W$4:$W$1090&amp;$X$4:$X$1090,0),1),"")</f>
        <v/>
      </c>
      <c r="AJ414" s="186" t="str">
        <f t="shared" si="304"/>
        <v/>
      </c>
      <c r="AK414" s="187" t="str">
        <f t="array" ref="AK414">IFERROR(INDEX($AC$4:$AC$1137,SMALL($AB$4:$AB$1137,AJ414),1),"")</f>
        <v/>
      </c>
      <c r="AL414" s="187" t="str">
        <f t="array" ref="AL414">IFERROR(INDEX($AF$4:$AF$1137,SMALL($AB$4:$AB$1137,AJ414),1),"")</f>
        <v/>
      </c>
      <c r="AM414" s="187" t="str">
        <f t="array" ref="AM414">IFERROR(INDEX($AW$4:$AW$83,MATCH(AL414&amp;INDEX($AG$4:$AG$1137,SMALL($AB$4:$AB$1137,AJ414),1),$AU$4:$AU$83&amp;$AV$4:$AV$83,0),1),"")</f>
        <v/>
      </c>
      <c r="AN414" s="187" t="str">
        <f t="array" ref="AN414">IFERROR(INDEX($AW$4:$AW$83,MATCH(AL414&amp;INDEX($AH$4:$AH$1137,SMALL($AB$4:$AB$1137,AJ414),1),$AU$4:$AU$83&amp;$AV$4:$AV$83,0),1),"")</f>
        <v/>
      </c>
      <c r="AO414" s="187" t="str">
        <f>IF(AND(ISNUMBER(Fixture!H417),ISNUMBER(Fixture!J417)),"YES","")</f>
        <v/>
      </c>
      <c r="AP414" s="187" t="str">
        <f>IF(AO414="YES",IF(Fixture!H417&gt;Fixture!J417,HWin,IF(Fixture!H417=Fixture!J417,IF(Fixture!H417&gt;0,HDrawScore,HDraw),HLose)),"")</f>
        <v/>
      </c>
      <c r="AQ414" s="188" t="str">
        <f>IF(AO414="YES",IF(Fixture!H417&lt;Fixture!J417,AWin,IF(Fixture!H417=Fixture!J417,IF(Fixture!H417&gt;0,ADrawScore,ADraw),ALose)),"")</f>
        <v/>
      </c>
      <c r="AR414" s="187" t="str">
        <f>IF(AO414="YES",IF(Fixture!H417&gt;Fixture!J417,"W",IF(Fixture!H417=Fixture!J417,IF(Fixture!H417&gt;0,"D","D"),"L")),"")</f>
        <v/>
      </c>
      <c r="AS414" s="187" t="str">
        <f>IF(AO414="YES",IF(Fixture!H417&lt;Fixture!J417,"W",IF(Fixture!H417=Fixture!J417,IF(Fixture!H417&gt;0,"D","D"),"L")),"")</f>
        <v/>
      </c>
    </row>
    <row r="415" spans="15:45" x14ac:dyDescent="0.25">
      <c r="O415"/>
      <c r="P415"/>
      <c r="Q415"/>
      <c r="R415"/>
      <c r="S415"/>
      <c r="T415"/>
      <c r="U415"/>
      <c r="V415" s="195">
        <f t="shared" si="314"/>
        <v>2</v>
      </c>
      <c r="W415" s="185">
        <f t="shared" si="315"/>
        <v>2</v>
      </c>
      <c r="X415" s="185" t="str">
        <f t="shared" si="310"/>
        <v>Group D</v>
      </c>
      <c r="Y415" s="185">
        <f t="shared" si="311"/>
        <v>4</v>
      </c>
      <c r="Z415" s="184">
        <f t="shared" si="312"/>
        <v>2</v>
      </c>
      <c r="AB415" s="186" t="str">
        <f t="shared" si="302"/>
        <v/>
      </c>
      <c r="AC415" s="187" t="str">
        <f t="shared" si="303"/>
        <v/>
      </c>
      <c r="AD415" s="187" t="str">
        <f t="shared" si="313"/>
        <v/>
      </c>
      <c r="AE415" s="187" t="str">
        <f t="shared" si="300"/>
        <v/>
      </c>
      <c r="AF415" s="187" t="str">
        <f t="shared" si="301"/>
        <v/>
      </c>
      <c r="AG415" s="187" t="str">
        <f t="array" ref="AG415">IFERROR(INDEX($Y$4:$Y$1090, MATCH(AC415&amp;AE415&amp;AF415,$V$4:$V$1090&amp;$W$4:$W$1090&amp;$X$4:$X$1090,0),1),"")</f>
        <v/>
      </c>
      <c r="AH415" s="188" t="str">
        <f t="array" ref="AH415">IFERROR(INDEX($Z$4:$Z$1090, MATCH(AC415&amp;AE415&amp;AF415,$V$4:$V$1090&amp;$W$4:$W$1090&amp;$X$4:$X$1090,0),1),"")</f>
        <v/>
      </c>
      <c r="AJ415" s="186" t="str">
        <f t="shared" si="304"/>
        <v/>
      </c>
      <c r="AK415" s="187" t="str">
        <f t="array" ref="AK415">IFERROR(INDEX($AC$4:$AC$1137,SMALL($AB$4:$AB$1137,AJ415),1),"")</f>
        <v/>
      </c>
      <c r="AL415" s="187" t="str">
        <f t="array" ref="AL415">IFERROR(INDEX($AF$4:$AF$1137,SMALL($AB$4:$AB$1137,AJ415),1),"")</f>
        <v/>
      </c>
      <c r="AM415" s="187" t="str">
        <f t="array" ref="AM415">IFERROR(INDEX($AW$4:$AW$83,MATCH(AL415&amp;INDEX($AG$4:$AG$1137,SMALL($AB$4:$AB$1137,AJ415),1),$AU$4:$AU$83&amp;$AV$4:$AV$83,0),1),"")</f>
        <v/>
      </c>
      <c r="AN415" s="187" t="str">
        <f t="array" ref="AN415">IFERROR(INDEX($AW$4:$AW$83,MATCH(AL415&amp;INDEX($AH$4:$AH$1137,SMALL($AB$4:$AB$1137,AJ415),1),$AU$4:$AU$83&amp;$AV$4:$AV$83,0),1),"")</f>
        <v/>
      </c>
      <c r="AO415" s="187" t="str">
        <f>IF(AND(ISNUMBER(Fixture!H418),ISNUMBER(Fixture!J418)),"YES","")</f>
        <v/>
      </c>
      <c r="AP415" s="187" t="str">
        <f>IF(AO415="YES",IF(Fixture!H418&gt;Fixture!J418,HWin,IF(Fixture!H418=Fixture!J418,IF(Fixture!H418&gt;0,HDrawScore,HDraw),HLose)),"")</f>
        <v/>
      </c>
      <c r="AQ415" s="188" t="str">
        <f>IF(AO415="YES",IF(Fixture!H418&lt;Fixture!J418,AWin,IF(Fixture!H418=Fixture!J418,IF(Fixture!H418&gt;0,ADrawScore,ADraw),ALose)),"")</f>
        <v/>
      </c>
      <c r="AR415" s="187" t="str">
        <f>IF(AO415="YES",IF(Fixture!H418&gt;Fixture!J418,"W",IF(Fixture!H418=Fixture!J418,IF(Fixture!H418&gt;0,"D","D"),"L")),"")</f>
        <v/>
      </c>
      <c r="AS415" s="187" t="str">
        <f>IF(AO415="YES",IF(Fixture!H418&lt;Fixture!J418,"W",IF(Fixture!H418=Fixture!J418,IF(Fixture!H418&gt;0,"D","D"),"L")),"")</f>
        <v/>
      </c>
    </row>
    <row r="416" spans="15:45" x14ac:dyDescent="0.25">
      <c r="O416"/>
      <c r="P416"/>
      <c r="Q416"/>
      <c r="R416"/>
      <c r="S416"/>
      <c r="T416"/>
      <c r="U416"/>
      <c r="V416" s="195">
        <f t="shared" si="314"/>
        <v>3</v>
      </c>
      <c r="W416" s="185">
        <f t="shared" si="315"/>
        <v>1</v>
      </c>
      <c r="X416" s="185" t="str">
        <f t="shared" si="310"/>
        <v>Group D</v>
      </c>
      <c r="Y416" s="185">
        <f t="shared" si="311"/>
        <v>1</v>
      </c>
      <c r="Z416" s="184">
        <f t="shared" si="312"/>
        <v>2</v>
      </c>
      <c r="AB416" s="186" t="str">
        <f t="shared" si="302"/>
        <v/>
      </c>
      <c r="AC416" s="187" t="str">
        <f t="shared" si="303"/>
        <v/>
      </c>
      <c r="AD416" s="187" t="str">
        <f t="shared" si="313"/>
        <v/>
      </c>
      <c r="AE416" s="187" t="str">
        <f t="shared" si="300"/>
        <v/>
      </c>
      <c r="AF416" s="187" t="str">
        <f t="shared" si="301"/>
        <v/>
      </c>
      <c r="AG416" s="187" t="str">
        <f t="array" ref="AG416">IFERROR(INDEX($Y$4:$Y$1090, MATCH(AC416&amp;AE416&amp;AF416,$V$4:$V$1090&amp;$W$4:$W$1090&amp;$X$4:$X$1090,0),1),"")</f>
        <v/>
      </c>
      <c r="AH416" s="188" t="str">
        <f t="array" ref="AH416">IFERROR(INDEX($Z$4:$Z$1090, MATCH(AC416&amp;AE416&amp;AF416,$V$4:$V$1090&amp;$W$4:$W$1090&amp;$X$4:$X$1090,0),1),"")</f>
        <v/>
      </c>
      <c r="AJ416" s="186" t="str">
        <f t="shared" si="304"/>
        <v/>
      </c>
      <c r="AK416" s="187" t="str">
        <f t="array" ref="AK416">IFERROR(INDEX($AC$4:$AC$1137,SMALL($AB$4:$AB$1137,AJ416),1),"")</f>
        <v/>
      </c>
      <c r="AL416" s="187" t="str">
        <f t="array" ref="AL416">IFERROR(INDEX($AF$4:$AF$1137,SMALL($AB$4:$AB$1137,AJ416),1),"")</f>
        <v/>
      </c>
      <c r="AM416" s="187" t="str">
        <f t="array" ref="AM416">IFERROR(INDEX($AW$4:$AW$83,MATCH(AL416&amp;INDEX($AG$4:$AG$1137,SMALL($AB$4:$AB$1137,AJ416),1),$AU$4:$AU$83&amp;$AV$4:$AV$83,0),1),"")</f>
        <v/>
      </c>
      <c r="AN416" s="187" t="str">
        <f t="array" ref="AN416">IFERROR(INDEX($AW$4:$AW$83,MATCH(AL416&amp;INDEX($AH$4:$AH$1137,SMALL($AB$4:$AB$1137,AJ416),1),$AU$4:$AU$83&amp;$AV$4:$AV$83,0),1),"")</f>
        <v/>
      </c>
      <c r="AO416" s="187" t="str">
        <f>IF(AND(ISNUMBER(Fixture!H419),ISNUMBER(Fixture!J419)),"YES","")</f>
        <v/>
      </c>
      <c r="AP416" s="187" t="str">
        <f>IF(AO416="YES",IF(Fixture!H419&gt;Fixture!J419,HWin,IF(Fixture!H419=Fixture!J419,IF(Fixture!H419&gt;0,HDrawScore,HDraw),HLose)),"")</f>
        <v/>
      </c>
      <c r="AQ416" s="188" t="str">
        <f>IF(AO416="YES",IF(Fixture!H419&lt;Fixture!J419,AWin,IF(Fixture!H419=Fixture!J419,IF(Fixture!H419&gt;0,ADrawScore,ADraw),ALose)),"")</f>
        <v/>
      </c>
      <c r="AR416" s="187" t="str">
        <f>IF(AO416="YES",IF(Fixture!H419&gt;Fixture!J419,"W",IF(Fixture!H419=Fixture!J419,IF(Fixture!H419&gt;0,"D","D"),"L")),"")</f>
        <v/>
      </c>
      <c r="AS416" s="187" t="str">
        <f>IF(AO416="YES",IF(Fixture!H419&lt;Fixture!J419,"W",IF(Fixture!H419=Fixture!J419,IF(Fixture!H419&gt;0,"D","D"),"L")),"")</f>
        <v/>
      </c>
    </row>
    <row r="417" spans="22:45" x14ac:dyDescent="0.25">
      <c r="V417" s="195">
        <f t="shared" si="314"/>
        <v>3</v>
      </c>
      <c r="W417" s="185">
        <f t="shared" si="315"/>
        <v>2</v>
      </c>
      <c r="X417" s="185" t="str">
        <f t="shared" si="310"/>
        <v>Group D</v>
      </c>
      <c r="Y417" s="185">
        <f t="shared" si="311"/>
        <v>3</v>
      </c>
      <c r="Z417" s="184">
        <f t="shared" si="312"/>
        <v>4</v>
      </c>
      <c r="AB417" s="186" t="str">
        <f t="shared" si="302"/>
        <v/>
      </c>
      <c r="AC417" s="187" t="str">
        <f t="shared" si="303"/>
        <v/>
      </c>
      <c r="AD417" s="187" t="str">
        <f t="shared" si="313"/>
        <v/>
      </c>
      <c r="AE417" s="187" t="str">
        <f t="shared" si="300"/>
        <v/>
      </c>
      <c r="AF417" s="187" t="str">
        <f t="shared" si="301"/>
        <v/>
      </c>
      <c r="AG417" s="187" t="str">
        <f t="array" ref="AG417">IFERROR(INDEX($Y$4:$Y$1090, MATCH(AC417&amp;AE417&amp;AF417,$V$4:$V$1090&amp;$W$4:$W$1090&amp;$X$4:$X$1090,0),1),"")</f>
        <v/>
      </c>
      <c r="AH417" s="188" t="str">
        <f t="array" ref="AH417">IFERROR(INDEX($Z$4:$Z$1090, MATCH(AC417&amp;AE417&amp;AF417,$V$4:$V$1090&amp;$W$4:$W$1090&amp;$X$4:$X$1090,0),1),"")</f>
        <v/>
      </c>
      <c r="AJ417" s="186" t="str">
        <f t="shared" si="304"/>
        <v/>
      </c>
      <c r="AK417" s="187" t="str">
        <f t="array" ref="AK417">IFERROR(INDEX($AC$4:$AC$1137,SMALL($AB$4:$AB$1137,AJ417),1),"")</f>
        <v/>
      </c>
      <c r="AL417" s="187" t="str">
        <f t="array" ref="AL417">IFERROR(INDEX($AF$4:$AF$1137,SMALL($AB$4:$AB$1137,AJ417),1),"")</f>
        <v/>
      </c>
      <c r="AM417" s="187" t="str">
        <f t="array" ref="AM417">IFERROR(INDEX($AW$4:$AW$83,MATCH(AL417&amp;INDEX($AG$4:$AG$1137,SMALL($AB$4:$AB$1137,AJ417),1),$AU$4:$AU$83&amp;$AV$4:$AV$83,0),1),"")</f>
        <v/>
      </c>
      <c r="AN417" s="187" t="str">
        <f t="array" ref="AN417">IFERROR(INDEX($AW$4:$AW$83,MATCH(AL417&amp;INDEX($AH$4:$AH$1137,SMALL($AB$4:$AB$1137,AJ417),1),$AU$4:$AU$83&amp;$AV$4:$AV$83,0),1),"")</f>
        <v/>
      </c>
      <c r="AO417" s="187" t="str">
        <f>IF(AND(ISNUMBER(Fixture!H420),ISNUMBER(Fixture!J420)),"YES","")</f>
        <v/>
      </c>
      <c r="AP417" s="187" t="str">
        <f>IF(AO417="YES",IF(Fixture!H420&gt;Fixture!J420,HWin,IF(Fixture!H420=Fixture!J420,IF(Fixture!H420&gt;0,HDrawScore,HDraw),HLose)),"")</f>
        <v/>
      </c>
      <c r="AQ417" s="188" t="str">
        <f>IF(AO417="YES",IF(Fixture!H420&lt;Fixture!J420,AWin,IF(Fixture!H420=Fixture!J420,IF(Fixture!H420&gt;0,ADrawScore,ADraw),ALose)),"")</f>
        <v/>
      </c>
      <c r="AR417" s="187" t="str">
        <f>IF(AO417="YES",IF(Fixture!H420&gt;Fixture!J420,"W",IF(Fixture!H420=Fixture!J420,IF(Fixture!H420&gt;0,"D","D"),"L")),"")</f>
        <v/>
      </c>
      <c r="AS417" s="187" t="str">
        <f>IF(AO417="YES",IF(Fixture!H420&lt;Fixture!J420,"W",IF(Fixture!H420=Fixture!J420,IF(Fixture!H420&gt;0,"D","D"),"L")),"")</f>
        <v/>
      </c>
    </row>
    <row r="418" spans="22:45" x14ac:dyDescent="0.25">
      <c r="V418" s="195">
        <f t="shared" si="314"/>
        <v>4</v>
      </c>
      <c r="W418" s="185">
        <f t="shared" si="315"/>
        <v>1</v>
      </c>
      <c r="X418" s="185" t="str">
        <f t="shared" si="310"/>
        <v>Group D</v>
      </c>
      <c r="Y418" s="185">
        <f t="shared" si="311"/>
        <v>4</v>
      </c>
      <c r="Z418" s="184">
        <f t="shared" si="312"/>
        <v>1</v>
      </c>
      <c r="AB418" s="186" t="str">
        <f t="shared" si="302"/>
        <v/>
      </c>
      <c r="AC418" s="187" t="str">
        <f t="shared" si="303"/>
        <v/>
      </c>
      <c r="AD418" s="187" t="str">
        <f t="shared" si="313"/>
        <v/>
      </c>
      <c r="AE418" s="187" t="str">
        <f t="shared" si="300"/>
        <v/>
      </c>
      <c r="AF418" s="187" t="str">
        <f t="shared" si="301"/>
        <v/>
      </c>
      <c r="AG418" s="187" t="str">
        <f t="array" ref="AG418">IFERROR(INDEX($Y$4:$Y$1090, MATCH(AC418&amp;AE418&amp;AF418,$V$4:$V$1090&amp;$W$4:$W$1090&amp;$X$4:$X$1090,0),1),"")</f>
        <v/>
      </c>
      <c r="AH418" s="188" t="str">
        <f t="array" ref="AH418">IFERROR(INDEX($Z$4:$Z$1090, MATCH(AC418&amp;AE418&amp;AF418,$V$4:$V$1090&amp;$W$4:$W$1090&amp;$X$4:$X$1090,0),1),"")</f>
        <v/>
      </c>
      <c r="AJ418" s="186" t="str">
        <f t="shared" si="304"/>
        <v/>
      </c>
      <c r="AK418" s="187" t="str">
        <f t="array" ref="AK418">IFERROR(INDEX($AC$4:$AC$1137,SMALL($AB$4:$AB$1137,AJ418),1),"")</f>
        <v/>
      </c>
      <c r="AL418" s="187" t="str">
        <f t="array" ref="AL418">IFERROR(INDEX($AF$4:$AF$1137,SMALL($AB$4:$AB$1137,AJ418),1),"")</f>
        <v/>
      </c>
      <c r="AM418" s="187" t="str">
        <f t="array" ref="AM418">IFERROR(INDEX($AW$4:$AW$83,MATCH(AL418&amp;INDEX($AG$4:$AG$1137,SMALL($AB$4:$AB$1137,AJ418),1),$AU$4:$AU$83&amp;$AV$4:$AV$83,0),1),"")</f>
        <v/>
      </c>
      <c r="AN418" s="187" t="str">
        <f t="array" ref="AN418">IFERROR(INDEX($AW$4:$AW$83,MATCH(AL418&amp;INDEX($AH$4:$AH$1137,SMALL($AB$4:$AB$1137,AJ418),1),$AU$4:$AU$83&amp;$AV$4:$AV$83,0),1),"")</f>
        <v/>
      </c>
      <c r="AO418" s="187" t="str">
        <f>IF(AND(ISNUMBER(Fixture!H421),ISNUMBER(Fixture!J421)),"YES","")</f>
        <v/>
      </c>
      <c r="AP418" s="187" t="str">
        <f>IF(AO418="YES",IF(Fixture!H421&gt;Fixture!J421,HWin,IF(Fixture!H421=Fixture!J421,IF(Fixture!H421&gt;0,HDrawScore,HDraw),HLose)),"")</f>
        <v/>
      </c>
      <c r="AQ418" s="188" t="str">
        <f>IF(AO418="YES",IF(Fixture!H421&lt;Fixture!J421,AWin,IF(Fixture!H421=Fixture!J421,IF(Fixture!H421&gt;0,ADrawScore,ADraw),ALose)),"")</f>
        <v/>
      </c>
      <c r="AR418" s="187" t="str">
        <f>IF(AO418="YES",IF(Fixture!H421&gt;Fixture!J421,"W",IF(Fixture!H421=Fixture!J421,IF(Fixture!H421&gt;0,"D","D"),"L")),"")</f>
        <v/>
      </c>
      <c r="AS418" s="187" t="str">
        <f>IF(AO418="YES",IF(Fixture!H421&lt;Fixture!J421,"W",IF(Fixture!H421=Fixture!J421,IF(Fixture!H421&gt;0,"D","D"),"L")),"")</f>
        <v/>
      </c>
    </row>
    <row r="419" spans="22:45" x14ac:dyDescent="0.25">
      <c r="V419" s="195">
        <f t="shared" si="314"/>
        <v>4</v>
      </c>
      <c r="W419" s="185">
        <f t="shared" si="315"/>
        <v>2</v>
      </c>
      <c r="X419" s="185" t="str">
        <f t="shared" si="310"/>
        <v>Group D</v>
      </c>
      <c r="Y419" s="185">
        <f t="shared" si="311"/>
        <v>3</v>
      </c>
      <c r="Z419" s="184">
        <f t="shared" si="312"/>
        <v>2</v>
      </c>
      <c r="AB419" s="186" t="str">
        <f t="shared" si="302"/>
        <v/>
      </c>
      <c r="AC419" s="187" t="str">
        <f t="shared" si="303"/>
        <v/>
      </c>
      <c r="AD419" s="187" t="str">
        <f>IF(ISNUMBER(AC419),IF(AD418+1&lt;=AD$2,AD418+1,1),"")</f>
        <v/>
      </c>
      <c r="AE419" s="187" t="str">
        <f>IF(AF419&lt;&gt;"",IF(AF418=AF419,AE418+1,1),"")</f>
        <v/>
      </c>
      <c r="AF419" s="187" t="str">
        <f t="shared" si="301"/>
        <v/>
      </c>
      <c r="AG419" s="187" t="str">
        <f t="array" ref="AG419">IFERROR(INDEX($Y$4:$Y$1090, MATCH(AC419&amp;AE419&amp;AF419,$V$4:$V$1090&amp;$W$4:$W$1090&amp;$X$4:$X$1090,0),1),"")</f>
        <v/>
      </c>
      <c r="AH419" s="188" t="str">
        <f t="array" ref="AH419">IFERROR(INDEX($Z$4:$Z$1090, MATCH(AC419&amp;AE419&amp;AF419,$V$4:$V$1090&amp;$W$4:$W$1090&amp;$X$4:$X$1090,0),1),"")</f>
        <v/>
      </c>
      <c r="AJ419" s="186" t="str">
        <f t="shared" si="304"/>
        <v/>
      </c>
      <c r="AK419" s="187" t="str">
        <f t="array" ref="AK419">IFERROR(INDEX($AC$4:$AC$1137,SMALL($AB$4:$AB$1137,AJ419),1),"")</f>
        <v/>
      </c>
      <c r="AL419" s="187" t="str">
        <f t="array" ref="AL419">IFERROR(INDEX($AF$4:$AF$1137,SMALL($AB$4:$AB$1137,AJ419),1),"")</f>
        <v/>
      </c>
      <c r="AM419" s="187" t="str">
        <f t="array" ref="AM419">IFERROR(INDEX($AW$4:$AW$83,MATCH(AL419&amp;INDEX($AG$4:$AG$1137,SMALL($AB$4:$AB$1137,AJ419),1),$AU$4:$AU$83&amp;$AV$4:$AV$83,0),1),"")</f>
        <v/>
      </c>
      <c r="AN419" s="187" t="str">
        <f t="array" ref="AN419">IFERROR(INDEX($AW$4:$AW$83,MATCH(AL419&amp;INDEX($AH$4:$AH$1137,SMALL($AB$4:$AB$1137,AJ419),1),$AU$4:$AU$83&amp;$AV$4:$AV$83,0),1),"")</f>
        <v/>
      </c>
      <c r="AO419" s="187" t="str">
        <f>IF(AND(ISNUMBER(Fixture!H422),ISNUMBER(Fixture!J422)),"YES","")</f>
        <v/>
      </c>
      <c r="AP419" s="187" t="str">
        <f>IF(AO419="YES",IF(Fixture!H422&gt;Fixture!J422,HWin,IF(Fixture!H422=Fixture!J422,IF(Fixture!H422&gt;0,HDrawScore,HDraw),HLose)),"")</f>
        <v/>
      </c>
      <c r="AQ419" s="188" t="str">
        <f>IF(AO419="YES",IF(Fixture!H422&lt;Fixture!J422,AWin,IF(Fixture!H422=Fixture!J422,IF(Fixture!H422&gt;0,ADrawScore,ADraw),ALose)),"")</f>
        <v/>
      </c>
      <c r="AR419" s="187" t="str">
        <f>IF(AO419="YES",IF(Fixture!H422&gt;Fixture!J422,"W",IF(Fixture!H422=Fixture!J422,IF(Fixture!H422&gt;0,"D","D"),"L")),"")</f>
        <v/>
      </c>
      <c r="AS419" s="187" t="str">
        <f>IF(AO419="YES",IF(Fixture!H422&lt;Fixture!J422,"W",IF(Fixture!H422=Fixture!J422,IF(Fixture!H422&gt;0,"D","D"),"L")),"")</f>
        <v/>
      </c>
    </row>
    <row r="420" spans="22:45" x14ac:dyDescent="0.25">
      <c r="V420" s="195">
        <f t="shared" si="314"/>
        <v>5</v>
      </c>
      <c r="W420" s="185">
        <f t="shared" si="315"/>
        <v>1</v>
      </c>
      <c r="X420" s="185" t="str">
        <f t="shared" si="310"/>
        <v>Group D</v>
      </c>
      <c r="Y420" s="185">
        <f t="shared" si="311"/>
        <v>3</v>
      </c>
      <c r="Z420" s="184">
        <f t="shared" si="312"/>
        <v>1</v>
      </c>
      <c r="AB420" s="186" t="str">
        <f t="shared" si="302"/>
        <v/>
      </c>
      <c r="AC420" s="187" t="str">
        <f t="shared" si="303"/>
        <v/>
      </c>
      <c r="AD420" s="187" t="str">
        <f t="shared" si="313"/>
        <v/>
      </c>
      <c r="AE420" s="187" t="str">
        <f t="shared" si="300"/>
        <v/>
      </c>
      <c r="AF420" s="187" t="str">
        <f t="shared" si="301"/>
        <v/>
      </c>
      <c r="AG420" s="187" t="str">
        <f t="array" ref="AG420">IFERROR(INDEX($Y$4:$Y$1090, MATCH(AC420&amp;AE420&amp;AF420,$V$4:$V$1090&amp;$W$4:$W$1090&amp;$X$4:$X$1090,0),1),"")</f>
        <v/>
      </c>
      <c r="AH420" s="188" t="str">
        <f t="array" ref="AH420">IFERROR(INDEX($Z$4:$Z$1090, MATCH(AC420&amp;AE420&amp;AF420,$V$4:$V$1090&amp;$W$4:$W$1090&amp;$X$4:$X$1090,0),1),"")</f>
        <v/>
      </c>
      <c r="AJ420" s="186" t="str">
        <f t="shared" si="304"/>
        <v/>
      </c>
      <c r="AK420" s="187" t="str">
        <f t="array" ref="AK420">IFERROR(INDEX($AC$4:$AC$1137,SMALL($AB$4:$AB$1137,AJ420),1),"")</f>
        <v/>
      </c>
      <c r="AL420" s="187" t="str">
        <f t="array" ref="AL420">IFERROR(INDEX($AF$4:$AF$1137,SMALL($AB$4:$AB$1137,AJ420),1),"")</f>
        <v/>
      </c>
      <c r="AM420" s="187" t="str">
        <f t="array" ref="AM420">IFERROR(INDEX($AW$4:$AW$83,MATCH(AL420&amp;INDEX($AG$4:$AG$1137,SMALL($AB$4:$AB$1137,AJ420),1),$AU$4:$AU$83&amp;$AV$4:$AV$83,0),1),"")</f>
        <v/>
      </c>
      <c r="AN420" s="187" t="str">
        <f t="array" ref="AN420">IFERROR(INDEX($AW$4:$AW$83,MATCH(AL420&amp;INDEX($AH$4:$AH$1137,SMALL($AB$4:$AB$1137,AJ420),1),$AU$4:$AU$83&amp;$AV$4:$AV$83,0),1),"")</f>
        <v/>
      </c>
      <c r="AO420" s="187" t="str">
        <f>IF(AND(ISNUMBER(Fixture!H423),ISNUMBER(Fixture!J423)),"YES","")</f>
        <v/>
      </c>
      <c r="AP420" s="187" t="str">
        <f>IF(AO420="YES",IF(Fixture!H423&gt;Fixture!J423,HWin,IF(Fixture!H423=Fixture!J423,IF(Fixture!H423&gt;0,HDrawScore,HDraw),HLose)),"")</f>
        <v/>
      </c>
      <c r="AQ420" s="188" t="str">
        <f>IF(AO420="YES",IF(Fixture!H423&lt;Fixture!J423,AWin,IF(Fixture!H423=Fixture!J423,IF(Fixture!H423&gt;0,ADrawScore,ADraw),ALose)),"")</f>
        <v/>
      </c>
      <c r="AR420" s="187" t="str">
        <f>IF(AO420="YES",IF(Fixture!H423&gt;Fixture!J423,"W",IF(Fixture!H423=Fixture!J423,IF(Fixture!H423&gt;0,"D","D"),"L")),"")</f>
        <v/>
      </c>
      <c r="AS420" s="187" t="str">
        <f>IF(AO420="YES",IF(Fixture!H423&lt;Fixture!J423,"W",IF(Fixture!H423=Fixture!J423,IF(Fixture!H423&gt;0,"D","D"),"L")),"")</f>
        <v/>
      </c>
    </row>
    <row r="421" spans="22:45" x14ac:dyDescent="0.25">
      <c r="V421" s="195">
        <f t="shared" si="314"/>
        <v>5</v>
      </c>
      <c r="W421" s="185">
        <f t="shared" si="315"/>
        <v>2</v>
      </c>
      <c r="X421" s="185" t="str">
        <f t="shared" si="310"/>
        <v>Group D</v>
      </c>
      <c r="Y421" s="185">
        <f t="shared" si="311"/>
        <v>2</v>
      </c>
      <c r="Z421" s="184">
        <f t="shared" si="312"/>
        <v>4</v>
      </c>
      <c r="AB421" s="186" t="str">
        <f t="shared" si="302"/>
        <v/>
      </c>
      <c r="AC421" s="187" t="str">
        <f t="shared" si="303"/>
        <v/>
      </c>
      <c r="AD421" s="187" t="str">
        <f t="shared" si="313"/>
        <v/>
      </c>
      <c r="AE421" s="187" t="str">
        <f t="shared" si="300"/>
        <v/>
      </c>
      <c r="AF421" s="187" t="str">
        <f t="shared" si="301"/>
        <v/>
      </c>
      <c r="AG421" s="187" t="str">
        <f t="array" ref="AG421">IFERROR(INDEX($Y$4:$Y$1090, MATCH(AC421&amp;AE421&amp;AF421,$V$4:$V$1090&amp;$W$4:$W$1090&amp;$X$4:$X$1090,0),1),"")</f>
        <v/>
      </c>
      <c r="AH421" s="188" t="str">
        <f t="array" ref="AH421">IFERROR(INDEX($Z$4:$Z$1090, MATCH(AC421&amp;AE421&amp;AF421,$V$4:$V$1090&amp;$W$4:$W$1090&amp;$X$4:$X$1090,0),1),"")</f>
        <v/>
      </c>
      <c r="AJ421" s="186" t="str">
        <f t="shared" si="304"/>
        <v/>
      </c>
      <c r="AK421" s="187" t="str">
        <f t="array" ref="AK421">IFERROR(INDEX($AC$4:$AC$1137,SMALL($AB$4:$AB$1137,AJ421),1),"")</f>
        <v/>
      </c>
      <c r="AL421" s="187" t="str">
        <f t="array" ref="AL421">IFERROR(INDEX($AF$4:$AF$1137,SMALL($AB$4:$AB$1137,AJ421),1),"")</f>
        <v/>
      </c>
      <c r="AM421" s="187" t="str">
        <f t="array" ref="AM421">IFERROR(INDEX($AW$4:$AW$83,MATCH(AL421&amp;INDEX($AG$4:$AG$1137,SMALL($AB$4:$AB$1137,AJ421),1),$AU$4:$AU$83&amp;$AV$4:$AV$83,0),1),"")</f>
        <v/>
      </c>
      <c r="AN421" s="187" t="str">
        <f t="array" ref="AN421">IFERROR(INDEX($AW$4:$AW$83,MATCH(AL421&amp;INDEX($AH$4:$AH$1137,SMALL($AB$4:$AB$1137,AJ421),1),$AU$4:$AU$83&amp;$AV$4:$AV$83,0),1),"")</f>
        <v/>
      </c>
      <c r="AO421" s="187" t="str">
        <f>IF(AND(ISNUMBER(Fixture!H424),ISNUMBER(Fixture!J424)),"YES","")</f>
        <v/>
      </c>
      <c r="AP421" s="187" t="str">
        <f>IF(AO421="YES",IF(Fixture!H424&gt;Fixture!J424,HWin,IF(Fixture!H424=Fixture!J424,IF(Fixture!H424&gt;0,HDrawScore,HDraw),HLose)),"")</f>
        <v/>
      </c>
      <c r="AQ421" s="188" t="str">
        <f>IF(AO421="YES",IF(Fixture!H424&lt;Fixture!J424,AWin,IF(Fixture!H424=Fixture!J424,IF(Fixture!H424&gt;0,ADrawScore,ADraw),ALose)),"")</f>
        <v/>
      </c>
      <c r="AR421" s="187" t="str">
        <f>IF(AO421="YES",IF(Fixture!H424&gt;Fixture!J424,"W",IF(Fixture!H424=Fixture!J424,IF(Fixture!H424&gt;0,"D","D"),"L")),"")</f>
        <v/>
      </c>
      <c r="AS421" s="187" t="str">
        <f>IF(AO421="YES",IF(Fixture!H424&lt;Fixture!J424,"W",IF(Fixture!H424=Fixture!J424,IF(Fixture!H424&gt;0,"D","D"),"L")),"")</f>
        <v/>
      </c>
    </row>
    <row r="422" spans="22:45" x14ac:dyDescent="0.25">
      <c r="V422" s="195">
        <f t="shared" si="314"/>
        <v>6</v>
      </c>
      <c r="W422" s="185">
        <f t="shared" si="315"/>
        <v>1</v>
      </c>
      <c r="X422" s="185" t="str">
        <f t="shared" si="310"/>
        <v>Group D</v>
      </c>
      <c r="Y422" s="185">
        <f t="shared" si="311"/>
        <v>2</v>
      </c>
      <c r="Z422" s="184">
        <f t="shared" si="312"/>
        <v>1</v>
      </c>
      <c r="AB422" s="186" t="str">
        <f t="shared" si="302"/>
        <v/>
      </c>
      <c r="AC422" s="187" t="str">
        <f t="shared" si="303"/>
        <v/>
      </c>
      <c r="AD422" s="187" t="str">
        <f t="shared" si="313"/>
        <v/>
      </c>
      <c r="AE422" s="187" t="str">
        <f t="shared" si="300"/>
        <v/>
      </c>
      <c r="AF422" s="187" t="str">
        <f t="shared" si="301"/>
        <v/>
      </c>
      <c r="AG422" s="187" t="str">
        <f t="array" ref="AG422">IFERROR(INDEX($Y$4:$Y$1090, MATCH(AC422&amp;AE422&amp;AF422,$V$4:$V$1090&amp;$W$4:$W$1090&amp;$X$4:$X$1090,0),1),"")</f>
        <v/>
      </c>
      <c r="AH422" s="188" t="str">
        <f t="array" ref="AH422">IFERROR(INDEX($Z$4:$Z$1090, MATCH(AC422&amp;AE422&amp;AF422,$V$4:$V$1090&amp;$W$4:$W$1090&amp;$X$4:$X$1090,0),1),"")</f>
        <v/>
      </c>
      <c r="AJ422" s="186" t="str">
        <f t="shared" si="304"/>
        <v/>
      </c>
      <c r="AK422" s="187" t="str">
        <f t="array" ref="AK422">IFERROR(INDEX($AC$4:$AC$1137,SMALL($AB$4:$AB$1137,AJ422),1),"")</f>
        <v/>
      </c>
      <c r="AL422" s="187" t="str">
        <f t="array" ref="AL422">IFERROR(INDEX($AF$4:$AF$1137,SMALL($AB$4:$AB$1137,AJ422),1),"")</f>
        <v/>
      </c>
      <c r="AM422" s="187" t="str">
        <f t="array" ref="AM422">IFERROR(INDEX($AW$4:$AW$83,MATCH(AL422&amp;INDEX($AG$4:$AG$1137,SMALL($AB$4:$AB$1137,AJ422),1),$AU$4:$AU$83&amp;$AV$4:$AV$83,0),1),"")</f>
        <v/>
      </c>
      <c r="AN422" s="187" t="str">
        <f t="array" ref="AN422">IFERROR(INDEX($AW$4:$AW$83,MATCH(AL422&amp;INDEX($AH$4:$AH$1137,SMALL($AB$4:$AB$1137,AJ422),1),$AU$4:$AU$83&amp;$AV$4:$AV$83,0),1),"")</f>
        <v/>
      </c>
      <c r="AO422" s="187" t="str">
        <f>IF(AND(ISNUMBER(Fixture!H425),ISNUMBER(Fixture!J425)),"YES","")</f>
        <v/>
      </c>
      <c r="AP422" s="187" t="str">
        <f>IF(AO422="YES",IF(Fixture!H425&gt;Fixture!J425,HWin,IF(Fixture!H425=Fixture!J425,IF(Fixture!H425&gt;0,HDrawScore,HDraw),HLose)),"")</f>
        <v/>
      </c>
      <c r="AQ422" s="188" t="str">
        <f>IF(AO422="YES",IF(Fixture!H425&lt;Fixture!J425,AWin,IF(Fixture!H425=Fixture!J425,IF(Fixture!H425&gt;0,ADrawScore,ADraw),ALose)),"")</f>
        <v/>
      </c>
      <c r="AR422" s="187" t="str">
        <f>IF(AO422="YES",IF(Fixture!H425&gt;Fixture!J425,"W",IF(Fixture!H425=Fixture!J425,IF(Fixture!H425&gt;0,"D","D"),"L")),"")</f>
        <v/>
      </c>
      <c r="AS422" s="187" t="str">
        <f>IF(AO422="YES",IF(Fixture!H425&lt;Fixture!J425,"W",IF(Fixture!H425=Fixture!J425,IF(Fixture!H425&gt;0,"D","D"),"L")),"")</f>
        <v/>
      </c>
    </row>
    <row r="423" spans="22:45" x14ac:dyDescent="0.25">
      <c r="V423" s="195">
        <f t="shared" si="314"/>
        <v>6</v>
      </c>
      <c r="W423" s="185">
        <f t="shared" si="315"/>
        <v>2</v>
      </c>
      <c r="X423" s="185" t="str">
        <f t="shared" si="310"/>
        <v>Group D</v>
      </c>
      <c r="Y423" s="185">
        <f t="shared" si="311"/>
        <v>4</v>
      </c>
      <c r="Z423" s="184">
        <f t="shared" si="312"/>
        <v>3</v>
      </c>
      <c r="AB423" s="186" t="str">
        <f t="shared" si="302"/>
        <v/>
      </c>
      <c r="AC423" s="187" t="str">
        <f t="shared" si="303"/>
        <v/>
      </c>
      <c r="AD423" s="187" t="str">
        <f t="shared" si="313"/>
        <v/>
      </c>
      <c r="AE423" s="187" t="str">
        <f t="shared" si="300"/>
        <v/>
      </c>
      <c r="AF423" s="187" t="str">
        <f t="shared" si="301"/>
        <v/>
      </c>
      <c r="AG423" s="187" t="str">
        <f t="array" ref="AG423">IFERROR(INDEX($Y$4:$Y$1090, MATCH(AC423&amp;AE423&amp;AF423,$V$4:$V$1090&amp;$W$4:$W$1090&amp;$X$4:$X$1090,0),1),"")</f>
        <v/>
      </c>
      <c r="AH423" s="188" t="str">
        <f t="array" ref="AH423">IFERROR(INDEX($Z$4:$Z$1090, MATCH(AC423&amp;AE423&amp;AF423,$V$4:$V$1090&amp;$W$4:$W$1090&amp;$X$4:$X$1090,0),1),"")</f>
        <v/>
      </c>
      <c r="AJ423" s="186" t="str">
        <f t="shared" si="304"/>
        <v/>
      </c>
      <c r="AK423" s="187" t="str">
        <f t="array" ref="AK423">IFERROR(INDEX($AC$4:$AC$1137,SMALL($AB$4:$AB$1137,AJ423),1),"")</f>
        <v/>
      </c>
      <c r="AL423" s="187" t="str">
        <f t="array" ref="AL423">IFERROR(INDEX($AF$4:$AF$1137,SMALL($AB$4:$AB$1137,AJ423),1),"")</f>
        <v/>
      </c>
      <c r="AM423" s="187" t="str">
        <f t="array" ref="AM423">IFERROR(INDEX($AW$4:$AW$83,MATCH(AL423&amp;INDEX($AG$4:$AG$1137,SMALL($AB$4:$AB$1137,AJ423),1),$AU$4:$AU$83&amp;$AV$4:$AV$83,0),1),"")</f>
        <v/>
      </c>
      <c r="AN423" s="187" t="str">
        <f t="array" ref="AN423">IFERROR(INDEX($AW$4:$AW$83,MATCH(AL423&amp;INDEX($AH$4:$AH$1137,SMALL($AB$4:$AB$1137,AJ423),1),$AU$4:$AU$83&amp;$AV$4:$AV$83,0),1),"")</f>
        <v/>
      </c>
      <c r="AO423" s="187" t="str">
        <f>IF(AND(ISNUMBER(Fixture!H426),ISNUMBER(Fixture!J426)),"YES","")</f>
        <v/>
      </c>
      <c r="AP423" s="187" t="str">
        <f>IF(AO423="YES",IF(Fixture!H426&gt;Fixture!J426,HWin,IF(Fixture!H426=Fixture!J426,IF(Fixture!H426&gt;0,HDrawScore,HDraw),HLose)),"")</f>
        <v/>
      </c>
      <c r="AQ423" s="188" t="str">
        <f>IF(AO423="YES",IF(Fixture!H426&lt;Fixture!J426,AWin,IF(Fixture!H426=Fixture!J426,IF(Fixture!H426&gt;0,ADrawScore,ADraw),ALose)),"")</f>
        <v/>
      </c>
      <c r="AR423" s="187" t="str">
        <f>IF(AO423="YES",IF(Fixture!H426&gt;Fixture!J426,"W",IF(Fixture!H426=Fixture!J426,IF(Fixture!H426&gt;0,"D","D"),"L")),"")</f>
        <v/>
      </c>
      <c r="AS423" s="187" t="str">
        <f>IF(AO423="YES",IF(Fixture!H426&lt;Fixture!J426,"W",IF(Fixture!H426=Fixture!J426,IF(Fixture!H426&gt;0,"D","D"),"L")),"")</f>
        <v/>
      </c>
    </row>
    <row r="424" spans="22:45" x14ac:dyDescent="0.25">
      <c r="V424" s="195" t="str">
        <f t="shared" si="314"/>
        <v/>
      </c>
      <c r="W424" s="185" t="str">
        <f t="shared" si="315"/>
        <v/>
      </c>
      <c r="X424" s="185" t="str">
        <f t="shared" si="310"/>
        <v/>
      </c>
      <c r="Y424" s="185" t="str">
        <f t="shared" si="311"/>
        <v/>
      </c>
      <c r="Z424" s="184" t="str">
        <f t="shared" si="312"/>
        <v/>
      </c>
      <c r="AB424" s="186" t="str">
        <f t="shared" si="302"/>
        <v/>
      </c>
      <c r="AC424" s="187" t="str">
        <f t="shared" si="303"/>
        <v/>
      </c>
      <c r="AD424" s="187" t="str">
        <f t="shared" si="313"/>
        <v/>
      </c>
      <c r="AE424" s="187" t="str">
        <f t="shared" si="300"/>
        <v/>
      </c>
      <c r="AF424" s="187" t="str">
        <f t="shared" si="301"/>
        <v/>
      </c>
      <c r="AG424" s="187" t="str">
        <f t="array" ref="AG424">IFERROR(INDEX($Y$4:$Y$1090, MATCH(AC424&amp;AE424&amp;AF424,$V$4:$V$1090&amp;$W$4:$W$1090&amp;$X$4:$X$1090,0),1),"")</f>
        <v/>
      </c>
      <c r="AH424" s="188" t="str">
        <f t="array" ref="AH424">IFERROR(INDEX($Z$4:$Z$1090, MATCH(AC424&amp;AE424&amp;AF424,$V$4:$V$1090&amp;$W$4:$W$1090&amp;$X$4:$X$1090,0),1),"")</f>
        <v/>
      </c>
      <c r="AJ424" s="186" t="str">
        <f t="shared" si="304"/>
        <v/>
      </c>
      <c r="AK424" s="187" t="str">
        <f t="array" ref="AK424">IFERROR(INDEX($AC$4:$AC$1137,SMALL($AB$4:$AB$1137,AJ424),1),"")</f>
        <v/>
      </c>
      <c r="AL424" s="187" t="str">
        <f t="array" ref="AL424">IFERROR(INDEX($AF$4:$AF$1137,SMALL($AB$4:$AB$1137,AJ424),1),"")</f>
        <v/>
      </c>
      <c r="AM424" s="187" t="str">
        <f t="array" ref="AM424">IFERROR(INDEX($AW$4:$AW$83,MATCH(AL424&amp;INDEX($AG$4:$AG$1137,SMALL($AB$4:$AB$1137,AJ424),1),$AU$4:$AU$83&amp;$AV$4:$AV$83,0),1),"")</f>
        <v/>
      </c>
      <c r="AN424" s="187" t="str">
        <f t="array" ref="AN424">IFERROR(INDEX($AW$4:$AW$83,MATCH(AL424&amp;INDEX($AH$4:$AH$1137,SMALL($AB$4:$AB$1137,AJ424),1),$AU$4:$AU$83&amp;$AV$4:$AV$83,0),1),"")</f>
        <v/>
      </c>
      <c r="AO424" s="187" t="str">
        <f>IF(AND(ISNUMBER(Fixture!H427),ISNUMBER(Fixture!J427)),"YES","")</f>
        <v/>
      </c>
      <c r="AP424" s="187" t="str">
        <f>IF(AO424="YES",IF(Fixture!H427&gt;Fixture!J427,HWin,IF(Fixture!H427=Fixture!J427,IF(Fixture!H427&gt;0,HDrawScore,HDraw),HLose)),"")</f>
        <v/>
      </c>
      <c r="AQ424" s="188" t="str">
        <f>IF(AO424="YES",IF(Fixture!H427&lt;Fixture!J427,AWin,IF(Fixture!H427=Fixture!J427,IF(Fixture!H427&gt;0,ADrawScore,ADraw),ALose)),"")</f>
        <v/>
      </c>
      <c r="AR424" s="187" t="str">
        <f>IF(AO424="YES",IF(Fixture!H427&gt;Fixture!J427,"W",IF(Fixture!H427=Fixture!J427,IF(Fixture!H427&gt;0,"D","D"),"L")),"")</f>
        <v/>
      </c>
      <c r="AS424" s="187" t="str">
        <f>IF(AO424="YES",IF(Fixture!H427&lt;Fixture!J427,"W",IF(Fixture!H427=Fixture!J427,IF(Fixture!H427&gt;0,"D","D"),"L")),"")</f>
        <v/>
      </c>
    </row>
    <row r="425" spans="22:45" x14ac:dyDescent="0.25">
      <c r="V425" s="195" t="str">
        <f t="shared" si="314"/>
        <v/>
      </c>
      <c r="W425" s="185" t="str">
        <f t="shared" si="315"/>
        <v/>
      </c>
      <c r="X425" s="185" t="str">
        <f t="shared" si="310"/>
        <v/>
      </c>
      <c r="Y425" s="185" t="str">
        <f t="shared" si="311"/>
        <v/>
      </c>
      <c r="Z425" s="184" t="str">
        <f t="shared" si="312"/>
        <v/>
      </c>
      <c r="AB425" s="186" t="str">
        <f t="shared" si="302"/>
        <v/>
      </c>
      <c r="AC425" s="187" t="str">
        <f t="shared" si="303"/>
        <v/>
      </c>
      <c r="AD425" s="187" t="str">
        <f t="shared" si="313"/>
        <v/>
      </c>
      <c r="AE425" s="187" t="str">
        <f t="shared" si="300"/>
        <v/>
      </c>
      <c r="AF425" s="187" t="str">
        <f t="shared" si="301"/>
        <v/>
      </c>
      <c r="AG425" s="187" t="str">
        <f t="array" ref="AG425">IFERROR(INDEX($Y$4:$Y$1090, MATCH(AC425&amp;AE425&amp;AF425,$V$4:$V$1090&amp;$W$4:$W$1090&amp;$X$4:$X$1090,0),1),"")</f>
        <v/>
      </c>
      <c r="AH425" s="188" t="str">
        <f t="array" ref="AH425">IFERROR(INDEX($Z$4:$Z$1090, MATCH(AC425&amp;AE425&amp;AF425,$V$4:$V$1090&amp;$W$4:$W$1090&amp;$X$4:$X$1090,0),1),"")</f>
        <v/>
      </c>
      <c r="AJ425" s="186" t="str">
        <f t="shared" si="304"/>
        <v/>
      </c>
      <c r="AK425" s="187" t="str">
        <f t="array" ref="AK425">IFERROR(INDEX($AC$4:$AC$1137,SMALL($AB$4:$AB$1137,AJ425),1),"")</f>
        <v/>
      </c>
      <c r="AL425" s="187" t="str">
        <f t="array" ref="AL425">IFERROR(INDEX($AF$4:$AF$1137,SMALL($AB$4:$AB$1137,AJ425),1),"")</f>
        <v/>
      </c>
      <c r="AM425" s="187" t="str">
        <f t="array" ref="AM425">IFERROR(INDEX($AW$4:$AW$83,MATCH(AL425&amp;INDEX($AG$4:$AG$1137,SMALL($AB$4:$AB$1137,AJ425),1),$AU$4:$AU$83&amp;$AV$4:$AV$83,0),1),"")</f>
        <v/>
      </c>
      <c r="AN425" s="187" t="str">
        <f t="array" ref="AN425">IFERROR(INDEX($AW$4:$AW$83,MATCH(AL425&amp;INDEX($AH$4:$AH$1137,SMALL($AB$4:$AB$1137,AJ425),1),$AU$4:$AU$83&amp;$AV$4:$AV$83,0),1),"")</f>
        <v/>
      </c>
      <c r="AO425" s="187" t="str">
        <f>IF(AND(ISNUMBER(Fixture!H428),ISNUMBER(Fixture!J428)),"YES","")</f>
        <v/>
      </c>
      <c r="AP425" s="187" t="str">
        <f>IF(AO425="YES",IF(Fixture!H428&gt;Fixture!J428,HWin,IF(Fixture!H428=Fixture!J428,IF(Fixture!H428&gt;0,HDrawScore,HDraw),HLose)),"")</f>
        <v/>
      </c>
      <c r="AQ425" s="188" t="str">
        <f>IF(AO425="YES",IF(Fixture!H428&lt;Fixture!J428,AWin,IF(Fixture!H428=Fixture!J428,IF(Fixture!H428&gt;0,ADrawScore,ADraw),ALose)),"")</f>
        <v/>
      </c>
      <c r="AR425" s="187" t="str">
        <f>IF(AO425="YES",IF(Fixture!H428&gt;Fixture!J428,"W",IF(Fixture!H428=Fixture!J428,IF(Fixture!H428&gt;0,"D","D"),"L")),"")</f>
        <v/>
      </c>
      <c r="AS425" s="187" t="str">
        <f>IF(AO425="YES",IF(Fixture!H428&lt;Fixture!J428,"W",IF(Fixture!H428=Fixture!J428,IF(Fixture!H428&gt;0,"D","D"),"L")),"")</f>
        <v/>
      </c>
    </row>
    <row r="426" spans="22:45" x14ac:dyDescent="0.25">
      <c r="V426" s="195" t="str">
        <f t="shared" si="314"/>
        <v/>
      </c>
      <c r="W426" s="185" t="str">
        <f t="shared" si="315"/>
        <v/>
      </c>
      <c r="X426" s="185" t="str">
        <f t="shared" si="310"/>
        <v/>
      </c>
      <c r="Y426" s="185" t="str">
        <f t="shared" si="311"/>
        <v/>
      </c>
      <c r="Z426" s="184" t="str">
        <f t="shared" si="312"/>
        <v/>
      </c>
      <c r="AB426" s="186" t="str">
        <f t="shared" si="302"/>
        <v/>
      </c>
      <c r="AC426" s="187" t="str">
        <f t="shared" si="303"/>
        <v/>
      </c>
      <c r="AD426" s="187" t="str">
        <f t="shared" si="313"/>
        <v/>
      </c>
      <c r="AE426" s="187" t="str">
        <f t="shared" si="300"/>
        <v/>
      </c>
      <c r="AF426" s="187" t="str">
        <f t="shared" si="301"/>
        <v/>
      </c>
      <c r="AG426" s="187" t="str">
        <f t="array" ref="AG426">IFERROR(INDEX($Y$4:$Y$1090, MATCH(AC426&amp;AE426&amp;AF426,$V$4:$V$1090&amp;$W$4:$W$1090&amp;$X$4:$X$1090,0),1),"")</f>
        <v/>
      </c>
      <c r="AH426" s="188" t="str">
        <f t="array" ref="AH426">IFERROR(INDEX($Z$4:$Z$1090, MATCH(AC426&amp;AE426&amp;AF426,$V$4:$V$1090&amp;$W$4:$W$1090&amp;$X$4:$X$1090,0),1),"")</f>
        <v/>
      </c>
      <c r="AJ426" s="186" t="str">
        <f t="shared" si="304"/>
        <v/>
      </c>
      <c r="AK426" s="187" t="str">
        <f t="array" ref="AK426">IFERROR(INDEX($AC$4:$AC$1137,SMALL($AB$4:$AB$1137,AJ426),1),"")</f>
        <v/>
      </c>
      <c r="AL426" s="187" t="str">
        <f t="array" ref="AL426">IFERROR(INDEX($AF$4:$AF$1137,SMALL($AB$4:$AB$1137,AJ426),1),"")</f>
        <v/>
      </c>
      <c r="AM426" s="187" t="str">
        <f t="array" ref="AM426">IFERROR(INDEX($AW$4:$AW$83,MATCH(AL426&amp;INDEX($AG$4:$AG$1137,SMALL($AB$4:$AB$1137,AJ426),1),$AU$4:$AU$83&amp;$AV$4:$AV$83,0),1),"")</f>
        <v/>
      </c>
      <c r="AN426" s="187" t="str">
        <f t="array" ref="AN426">IFERROR(INDEX($AW$4:$AW$83,MATCH(AL426&amp;INDEX($AH$4:$AH$1137,SMALL($AB$4:$AB$1137,AJ426),1),$AU$4:$AU$83&amp;$AV$4:$AV$83,0),1),"")</f>
        <v/>
      </c>
      <c r="AO426" s="187" t="str">
        <f>IF(AND(ISNUMBER(Fixture!H429),ISNUMBER(Fixture!J429)),"YES","")</f>
        <v/>
      </c>
      <c r="AP426" s="187" t="str">
        <f>IF(AO426="YES",IF(Fixture!H429&gt;Fixture!J429,HWin,IF(Fixture!H429=Fixture!J429,IF(Fixture!H429&gt;0,HDrawScore,HDraw),HLose)),"")</f>
        <v/>
      </c>
      <c r="AQ426" s="188" t="str">
        <f>IF(AO426="YES",IF(Fixture!H429&lt;Fixture!J429,AWin,IF(Fixture!H429=Fixture!J429,IF(Fixture!H429&gt;0,ADrawScore,ADraw),ALose)),"")</f>
        <v/>
      </c>
      <c r="AR426" s="187" t="str">
        <f>IF(AO426="YES",IF(Fixture!H429&gt;Fixture!J429,"W",IF(Fixture!H429=Fixture!J429,IF(Fixture!H429&gt;0,"D","D"),"L")),"")</f>
        <v/>
      </c>
      <c r="AS426" s="187" t="str">
        <f>IF(AO426="YES",IF(Fixture!H429&lt;Fixture!J429,"W",IF(Fixture!H429=Fixture!J429,IF(Fixture!H429&gt;0,"D","D"),"L")),"")</f>
        <v/>
      </c>
    </row>
    <row r="427" spans="22:45" x14ac:dyDescent="0.25">
      <c r="V427" s="195" t="str">
        <f t="shared" si="314"/>
        <v/>
      </c>
      <c r="W427" s="185" t="str">
        <f t="shared" si="315"/>
        <v/>
      </c>
      <c r="X427" s="185" t="str">
        <f t="shared" si="310"/>
        <v/>
      </c>
      <c r="Y427" s="185" t="str">
        <f t="shared" si="311"/>
        <v/>
      </c>
      <c r="Z427" s="184" t="str">
        <f t="shared" si="312"/>
        <v/>
      </c>
      <c r="AB427" s="186" t="str">
        <f t="shared" si="302"/>
        <v/>
      </c>
      <c r="AC427" s="187" t="str">
        <f t="shared" si="303"/>
        <v/>
      </c>
      <c r="AD427" s="187" t="str">
        <f t="shared" si="313"/>
        <v/>
      </c>
      <c r="AE427" s="187" t="str">
        <f t="shared" si="300"/>
        <v/>
      </c>
      <c r="AF427" s="187" t="str">
        <f t="shared" si="301"/>
        <v/>
      </c>
      <c r="AG427" s="187" t="str">
        <f t="array" ref="AG427">IFERROR(INDEX($Y$4:$Y$1090, MATCH(AC427&amp;AE427&amp;AF427,$V$4:$V$1090&amp;$W$4:$W$1090&amp;$X$4:$X$1090,0),1),"")</f>
        <v/>
      </c>
      <c r="AH427" s="188" t="str">
        <f t="array" ref="AH427">IFERROR(INDEX($Z$4:$Z$1090, MATCH(AC427&amp;AE427&amp;AF427,$V$4:$V$1090&amp;$W$4:$W$1090&amp;$X$4:$X$1090,0),1),"")</f>
        <v/>
      </c>
      <c r="AJ427" s="186" t="str">
        <f t="shared" si="304"/>
        <v/>
      </c>
      <c r="AK427" s="187" t="str">
        <f t="array" ref="AK427">IFERROR(INDEX($AC$4:$AC$1137,SMALL($AB$4:$AB$1137,AJ427),1),"")</f>
        <v/>
      </c>
      <c r="AL427" s="187" t="str">
        <f t="array" ref="AL427">IFERROR(INDEX($AF$4:$AF$1137,SMALL($AB$4:$AB$1137,AJ427),1),"")</f>
        <v/>
      </c>
      <c r="AM427" s="187" t="str">
        <f t="array" ref="AM427">IFERROR(INDEX($AW$4:$AW$83,MATCH(AL427&amp;INDEX($AG$4:$AG$1137,SMALL($AB$4:$AB$1137,AJ427),1),$AU$4:$AU$83&amp;$AV$4:$AV$83,0),1),"")</f>
        <v/>
      </c>
      <c r="AN427" s="187" t="str">
        <f t="array" ref="AN427">IFERROR(INDEX($AW$4:$AW$83,MATCH(AL427&amp;INDEX($AH$4:$AH$1137,SMALL($AB$4:$AB$1137,AJ427),1),$AU$4:$AU$83&amp;$AV$4:$AV$83,0),1),"")</f>
        <v/>
      </c>
      <c r="AO427" s="187" t="str">
        <f>IF(AND(ISNUMBER(Fixture!H430),ISNUMBER(Fixture!J430)),"YES","")</f>
        <v/>
      </c>
      <c r="AP427" s="187" t="str">
        <f>IF(AO427="YES",IF(Fixture!H430&gt;Fixture!J430,HWin,IF(Fixture!H430=Fixture!J430,IF(Fixture!H430&gt;0,HDrawScore,HDraw),HLose)),"")</f>
        <v/>
      </c>
      <c r="AQ427" s="188" t="str">
        <f>IF(AO427="YES",IF(Fixture!H430&lt;Fixture!J430,AWin,IF(Fixture!H430=Fixture!J430,IF(Fixture!H430&gt;0,ADrawScore,ADraw),ALose)),"")</f>
        <v/>
      </c>
      <c r="AR427" s="187" t="str">
        <f>IF(AO427="YES",IF(Fixture!H430&gt;Fixture!J430,"W",IF(Fixture!H430=Fixture!J430,IF(Fixture!H430&gt;0,"D","D"),"L")),"")</f>
        <v/>
      </c>
      <c r="AS427" s="187" t="str">
        <f>IF(AO427="YES",IF(Fixture!H430&lt;Fixture!J430,"W",IF(Fixture!H430=Fixture!J430,IF(Fixture!H430&gt;0,"D","D"),"L")),"")</f>
        <v/>
      </c>
    </row>
    <row r="428" spans="22:45" x14ac:dyDescent="0.25">
      <c r="V428" s="195" t="str">
        <f t="shared" si="314"/>
        <v/>
      </c>
      <c r="W428" s="185" t="str">
        <f t="shared" si="315"/>
        <v/>
      </c>
      <c r="X428" s="185" t="str">
        <f t="shared" si="310"/>
        <v/>
      </c>
      <c r="Y428" s="185" t="str">
        <f t="shared" si="311"/>
        <v/>
      </c>
      <c r="Z428" s="184" t="str">
        <f t="shared" si="312"/>
        <v/>
      </c>
      <c r="AB428" s="186" t="str">
        <f t="shared" si="302"/>
        <v/>
      </c>
      <c r="AC428" s="187" t="str">
        <f t="shared" si="303"/>
        <v/>
      </c>
      <c r="AD428" s="187" t="str">
        <f t="shared" si="313"/>
        <v/>
      </c>
      <c r="AE428" s="187" t="str">
        <f t="shared" si="300"/>
        <v/>
      </c>
      <c r="AF428" s="187" t="str">
        <f t="shared" si="301"/>
        <v/>
      </c>
      <c r="AG428" s="187" t="str">
        <f t="array" ref="AG428">IFERROR(INDEX($Y$4:$Y$1090, MATCH(AC428&amp;AE428&amp;AF428,$V$4:$V$1090&amp;$W$4:$W$1090&amp;$X$4:$X$1090,0),1),"")</f>
        <v/>
      </c>
      <c r="AH428" s="188" t="str">
        <f t="array" ref="AH428">IFERROR(INDEX($Z$4:$Z$1090, MATCH(AC428&amp;AE428&amp;AF428,$V$4:$V$1090&amp;$W$4:$W$1090&amp;$X$4:$X$1090,0),1),"")</f>
        <v/>
      </c>
      <c r="AJ428" s="186" t="str">
        <f t="shared" si="304"/>
        <v/>
      </c>
      <c r="AK428" s="187" t="str">
        <f t="array" ref="AK428">IFERROR(INDEX($AC$4:$AC$1137,SMALL($AB$4:$AB$1137,AJ428),1),"")</f>
        <v/>
      </c>
      <c r="AL428" s="187" t="str">
        <f t="array" ref="AL428">IFERROR(INDEX($AF$4:$AF$1137,SMALL($AB$4:$AB$1137,AJ428),1),"")</f>
        <v/>
      </c>
      <c r="AM428" s="187" t="str">
        <f t="array" ref="AM428">IFERROR(INDEX($AW$4:$AW$83,MATCH(AL428&amp;INDEX($AG$4:$AG$1137,SMALL($AB$4:$AB$1137,AJ428),1),$AU$4:$AU$83&amp;$AV$4:$AV$83,0),1),"")</f>
        <v/>
      </c>
      <c r="AN428" s="187" t="str">
        <f t="array" ref="AN428">IFERROR(INDEX($AW$4:$AW$83,MATCH(AL428&amp;INDEX($AH$4:$AH$1137,SMALL($AB$4:$AB$1137,AJ428),1),$AU$4:$AU$83&amp;$AV$4:$AV$83,0),1),"")</f>
        <v/>
      </c>
      <c r="AO428" s="187" t="str">
        <f>IF(AND(ISNUMBER(Fixture!H431),ISNUMBER(Fixture!J431)),"YES","")</f>
        <v/>
      </c>
      <c r="AP428" s="187" t="str">
        <f>IF(AO428="YES",IF(Fixture!H431&gt;Fixture!J431,HWin,IF(Fixture!H431=Fixture!J431,IF(Fixture!H431&gt;0,HDrawScore,HDraw),HLose)),"")</f>
        <v/>
      </c>
      <c r="AQ428" s="188" t="str">
        <f>IF(AO428="YES",IF(Fixture!H431&lt;Fixture!J431,AWin,IF(Fixture!H431=Fixture!J431,IF(Fixture!H431&gt;0,ADrawScore,ADraw),ALose)),"")</f>
        <v/>
      </c>
      <c r="AR428" s="187" t="str">
        <f>IF(AO428="YES",IF(Fixture!H431&gt;Fixture!J431,"W",IF(Fixture!H431=Fixture!J431,IF(Fixture!H431&gt;0,"D","D"),"L")),"")</f>
        <v/>
      </c>
      <c r="AS428" s="187" t="str">
        <f>IF(AO428="YES",IF(Fixture!H431&lt;Fixture!J431,"W",IF(Fixture!H431=Fixture!J431,IF(Fixture!H431&gt;0,"D","D"),"L")),"")</f>
        <v/>
      </c>
    </row>
    <row r="429" spans="22:45" x14ac:dyDescent="0.25">
      <c r="V429" s="195" t="str">
        <f t="shared" si="314"/>
        <v/>
      </c>
      <c r="W429" s="185" t="str">
        <f t="shared" si="315"/>
        <v/>
      </c>
      <c r="X429" s="185" t="str">
        <f t="shared" si="310"/>
        <v/>
      </c>
      <c r="Y429" s="185" t="str">
        <f t="shared" si="311"/>
        <v/>
      </c>
      <c r="Z429" s="184" t="str">
        <f t="shared" si="312"/>
        <v/>
      </c>
      <c r="AB429" s="186" t="str">
        <f t="shared" si="302"/>
        <v/>
      </c>
      <c r="AC429" s="187" t="str">
        <f t="shared" si="303"/>
        <v/>
      </c>
      <c r="AD429" s="187" t="str">
        <f t="shared" si="313"/>
        <v/>
      </c>
      <c r="AE429" s="187" t="str">
        <f t="shared" si="300"/>
        <v/>
      </c>
      <c r="AF429" s="187" t="str">
        <f t="shared" si="301"/>
        <v/>
      </c>
      <c r="AG429" s="187" t="str">
        <f t="array" ref="AG429">IFERROR(INDEX($Y$4:$Y$1090, MATCH(AC429&amp;AE429&amp;AF429,$V$4:$V$1090&amp;$W$4:$W$1090&amp;$X$4:$X$1090,0),1),"")</f>
        <v/>
      </c>
      <c r="AH429" s="188" t="str">
        <f t="array" ref="AH429">IFERROR(INDEX($Z$4:$Z$1090, MATCH(AC429&amp;AE429&amp;AF429,$V$4:$V$1090&amp;$W$4:$W$1090&amp;$X$4:$X$1090,0),1),"")</f>
        <v/>
      </c>
      <c r="AJ429" s="186" t="str">
        <f t="shared" si="304"/>
        <v/>
      </c>
      <c r="AK429" s="187" t="str">
        <f t="array" ref="AK429">IFERROR(INDEX($AC$4:$AC$1137,SMALL($AB$4:$AB$1137,AJ429),1),"")</f>
        <v/>
      </c>
      <c r="AL429" s="187" t="str">
        <f t="array" ref="AL429">IFERROR(INDEX($AF$4:$AF$1137,SMALL($AB$4:$AB$1137,AJ429),1),"")</f>
        <v/>
      </c>
      <c r="AM429" s="187" t="str">
        <f t="array" ref="AM429">IFERROR(INDEX($AW$4:$AW$83,MATCH(AL429&amp;INDEX($AG$4:$AG$1137,SMALL($AB$4:$AB$1137,AJ429),1),$AU$4:$AU$83&amp;$AV$4:$AV$83,0),1),"")</f>
        <v/>
      </c>
      <c r="AN429" s="187" t="str">
        <f t="array" ref="AN429">IFERROR(INDEX($AW$4:$AW$83,MATCH(AL429&amp;INDEX($AH$4:$AH$1137,SMALL($AB$4:$AB$1137,AJ429),1),$AU$4:$AU$83&amp;$AV$4:$AV$83,0),1),"")</f>
        <v/>
      </c>
      <c r="AO429" s="187" t="str">
        <f>IF(AND(ISNUMBER(Fixture!H432),ISNUMBER(Fixture!J432)),"YES","")</f>
        <v/>
      </c>
      <c r="AP429" s="187" t="str">
        <f>IF(AO429="YES",IF(Fixture!H432&gt;Fixture!J432,HWin,IF(Fixture!H432=Fixture!J432,IF(Fixture!H432&gt;0,HDrawScore,HDraw),HLose)),"")</f>
        <v/>
      </c>
      <c r="AQ429" s="188" t="str">
        <f>IF(AO429="YES",IF(Fixture!H432&lt;Fixture!J432,AWin,IF(Fixture!H432=Fixture!J432,IF(Fixture!H432&gt;0,ADrawScore,ADraw),ALose)),"")</f>
        <v/>
      </c>
      <c r="AR429" s="187" t="str">
        <f>IF(AO429="YES",IF(Fixture!H432&gt;Fixture!J432,"W",IF(Fixture!H432=Fixture!J432,IF(Fixture!H432&gt;0,"D","D"),"L")),"")</f>
        <v/>
      </c>
      <c r="AS429" s="187" t="str">
        <f>IF(AO429="YES",IF(Fixture!H432&lt;Fixture!J432,"W",IF(Fixture!H432=Fixture!J432,IF(Fixture!H432&gt;0,"D","D"),"L")),"")</f>
        <v/>
      </c>
    </row>
    <row r="430" spans="22:45" x14ac:dyDescent="0.25">
      <c r="V430" s="195" t="str">
        <f t="shared" si="314"/>
        <v/>
      </c>
      <c r="W430" s="185" t="str">
        <f t="shared" si="315"/>
        <v/>
      </c>
      <c r="X430" s="185" t="str">
        <f t="shared" si="310"/>
        <v/>
      </c>
      <c r="Y430" s="185" t="str">
        <f t="shared" si="311"/>
        <v/>
      </c>
      <c r="Z430" s="184" t="str">
        <f t="shared" si="312"/>
        <v/>
      </c>
      <c r="AB430" s="186" t="str">
        <f t="shared" si="302"/>
        <v/>
      </c>
      <c r="AC430" s="187" t="str">
        <f t="shared" si="303"/>
        <v/>
      </c>
      <c r="AD430" s="187" t="str">
        <f t="shared" si="313"/>
        <v/>
      </c>
      <c r="AE430" s="187" t="str">
        <f t="shared" si="300"/>
        <v/>
      </c>
      <c r="AF430" s="187" t="str">
        <f t="shared" si="301"/>
        <v/>
      </c>
      <c r="AG430" s="187" t="str">
        <f t="array" ref="AG430">IFERROR(INDEX($Y$4:$Y$1090, MATCH(AC430&amp;AE430&amp;AF430,$V$4:$V$1090&amp;$W$4:$W$1090&amp;$X$4:$X$1090,0),1),"")</f>
        <v/>
      </c>
      <c r="AH430" s="188" t="str">
        <f t="array" ref="AH430">IFERROR(INDEX($Z$4:$Z$1090, MATCH(AC430&amp;AE430&amp;AF430,$V$4:$V$1090&amp;$W$4:$W$1090&amp;$X$4:$X$1090,0),1),"")</f>
        <v/>
      </c>
      <c r="AJ430" s="186" t="str">
        <f t="shared" si="304"/>
        <v/>
      </c>
      <c r="AK430" s="187" t="str">
        <f t="array" ref="AK430">IFERROR(INDEX($AC$4:$AC$1137,SMALL($AB$4:$AB$1137,AJ430),1),"")</f>
        <v/>
      </c>
      <c r="AL430" s="187" t="str">
        <f t="array" ref="AL430">IFERROR(INDEX($AF$4:$AF$1137,SMALL($AB$4:$AB$1137,AJ430),1),"")</f>
        <v/>
      </c>
      <c r="AM430" s="187" t="str">
        <f t="array" ref="AM430">IFERROR(INDEX($AW$4:$AW$83,MATCH(AL430&amp;INDEX($AG$4:$AG$1137,SMALL($AB$4:$AB$1137,AJ430),1),$AU$4:$AU$83&amp;$AV$4:$AV$83,0),1),"")</f>
        <v/>
      </c>
      <c r="AN430" s="187" t="str">
        <f t="array" ref="AN430">IFERROR(INDEX($AW$4:$AW$83,MATCH(AL430&amp;INDEX($AH$4:$AH$1137,SMALL($AB$4:$AB$1137,AJ430),1),$AU$4:$AU$83&amp;$AV$4:$AV$83,0),1),"")</f>
        <v/>
      </c>
      <c r="AO430" s="187" t="str">
        <f>IF(AND(ISNUMBER(Fixture!H433),ISNUMBER(Fixture!J433)),"YES","")</f>
        <v/>
      </c>
      <c r="AP430" s="187" t="str">
        <f>IF(AO430="YES",IF(Fixture!H433&gt;Fixture!J433,HWin,IF(Fixture!H433=Fixture!J433,IF(Fixture!H433&gt;0,HDrawScore,HDraw),HLose)),"")</f>
        <v/>
      </c>
      <c r="AQ430" s="188" t="str">
        <f>IF(AO430="YES",IF(Fixture!H433&lt;Fixture!J433,AWin,IF(Fixture!H433=Fixture!J433,IF(Fixture!H433&gt;0,ADrawScore,ADraw),ALose)),"")</f>
        <v/>
      </c>
      <c r="AR430" s="187" t="str">
        <f>IF(AO430="YES",IF(Fixture!H433&gt;Fixture!J433,"W",IF(Fixture!H433=Fixture!J433,IF(Fixture!H433&gt;0,"D","D"),"L")),"")</f>
        <v/>
      </c>
      <c r="AS430" s="187" t="str">
        <f>IF(AO430="YES",IF(Fixture!H433&lt;Fixture!J433,"W",IF(Fixture!H433=Fixture!J433,IF(Fixture!H433&gt;0,"D","D"),"L")),"")</f>
        <v/>
      </c>
    </row>
    <row r="431" spans="22:45" x14ac:dyDescent="0.25">
      <c r="V431" s="195" t="str">
        <f t="shared" si="314"/>
        <v/>
      </c>
      <c r="W431" s="185" t="str">
        <f t="shared" si="315"/>
        <v/>
      </c>
      <c r="X431" s="185" t="str">
        <f t="shared" si="310"/>
        <v/>
      </c>
      <c r="Y431" s="185" t="str">
        <f t="shared" si="311"/>
        <v/>
      </c>
      <c r="Z431" s="184" t="str">
        <f t="shared" si="312"/>
        <v/>
      </c>
      <c r="AB431" s="186" t="str">
        <f t="shared" si="302"/>
        <v/>
      </c>
      <c r="AC431" s="187" t="str">
        <f t="shared" si="303"/>
        <v/>
      </c>
      <c r="AD431" s="187" t="str">
        <f t="shared" si="313"/>
        <v/>
      </c>
      <c r="AE431" s="187" t="str">
        <f t="shared" si="300"/>
        <v/>
      </c>
      <c r="AF431" s="187" t="str">
        <f t="shared" si="301"/>
        <v/>
      </c>
      <c r="AG431" s="187" t="str">
        <f t="array" ref="AG431">IFERROR(INDEX($Y$4:$Y$1090, MATCH(AC431&amp;AE431&amp;AF431,$V$4:$V$1090&amp;$W$4:$W$1090&amp;$X$4:$X$1090,0),1),"")</f>
        <v/>
      </c>
      <c r="AH431" s="188" t="str">
        <f t="array" ref="AH431">IFERROR(INDEX($Z$4:$Z$1090, MATCH(AC431&amp;AE431&amp;AF431,$V$4:$V$1090&amp;$W$4:$W$1090&amp;$X$4:$X$1090,0),1),"")</f>
        <v/>
      </c>
      <c r="AJ431" s="186" t="str">
        <f t="shared" si="304"/>
        <v/>
      </c>
      <c r="AK431" s="187" t="str">
        <f t="array" ref="AK431">IFERROR(INDEX($AC$4:$AC$1137,SMALL($AB$4:$AB$1137,AJ431),1),"")</f>
        <v/>
      </c>
      <c r="AL431" s="187" t="str">
        <f t="array" ref="AL431">IFERROR(INDEX($AF$4:$AF$1137,SMALL($AB$4:$AB$1137,AJ431),1),"")</f>
        <v/>
      </c>
      <c r="AM431" s="187" t="str">
        <f t="array" ref="AM431">IFERROR(INDEX($AW$4:$AW$83,MATCH(AL431&amp;INDEX($AG$4:$AG$1137,SMALL($AB$4:$AB$1137,AJ431),1),$AU$4:$AU$83&amp;$AV$4:$AV$83,0),1),"")</f>
        <v/>
      </c>
      <c r="AN431" s="187" t="str">
        <f t="array" ref="AN431">IFERROR(INDEX($AW$4:$AW$83,MATCH(AL431&amp;INDEX($AH$4:$AH$1137,SMALL($AB$4:$AB$1137,AJ431),1),$AU$4:$AU$83&amp;$AV$4:$AV$83,0),1),"")</f>
        <v/>
      </c>
      <c r="AO431" s="187" t="str">
        <f>IF(AND(ISNUMBER(Fixture!H434),ISNUMBER(Fixture!J434)),"YES","")</f>
        <v/>
      </c>
      <c r="AP431" s="187" t="str">
        <f>IF(AO431="YES",IF(Fixture!H434&gt;Fixture!J434,HWin,IF(Fixture!H434=Fixture!J434,IF(Fixture!H434&gt;0,HDrawScore,HDraw),HLose)),"")</f>
        <v/>
      </c>
      <c r="AQ431" s="188" t="str">
        <f>IF(AO431="YES",IF(Fixture!H434&lt;Fixture!J434,AWin,IF(Fixture!H434=Fixture!J434,IF(Fixture!H434&gt;0,ADrawScore,ADraw),ALose)),"")</f>
        <v/>
      </c>
      <c r="AR431" s="187" t="str">
        <f>IF(AO431="YES",IF(Fixture!H434&gt;Fixture!J434,"W",IF(Fixture!H434=Fixture!J434,IF(Fixture!H434&gt;0,"D","D"),"L")),"")</f>
        <v/>
      </c>
      <c r="AS431" s="187" t="str">
        <f>IF(AO431="YES",IF(Fixture!H434&lt;Fixture!J434,"W",IF(Fixture!H434=Fixture!J434,IF(Fixture!H434&gt;0,"D","D"),"L")),"")</f>
        <v/>
      </c>
    </row>
    <row r="432" spans="22:45" x14ac:dyDescent="0.25">
      <c r="V432" s="195" t="str">
        <f t="shared" si="314"/>
        <v/>
      </c>
      <c r="W432" s="185" t="str">
        <f t="shared" si="315"/>
        <v/>
      </c>
      <c r="X432" s="185" t="str">
        <f t="shared" si="310"/>
        <v/>
      </c>
      <c r="Y432" s="185" t="str">
        <f t="shared" si="311"/>
        <v/>
      </c>
      <c r="Z432" s="184" t="str">
        <f t="shared" si="312"/>
        <v/>
      </c>
      <c r="AB432" s="186" t="str">
        <f t="shared" si="302"/>
        <v/>
      </c>
      <c r="AC432" s="187" t="str">
        <f t="shared" si="303"/>
        <v/>
      </c>
      <c r="AD432" s="187" t="str">
        <f t="shared" si="313"/>
        <v/>
      </c>
      <c r="AE432" s="187" t="str">
        <f t="shared" si="300"/>
        <v/>
      </c>
      <c r="AF432" s="187" t="str">
        <f t="shared" si="301"/>
        <v/>
      </c>
      <c r="AG432" s="187" t="str">
        <f t="array" ref="AG432">IFERROR(INDEX($Y$4:$Y$1090, MATCH(AC432&amp;AE432&amp;AF432,$V$4:$V$1090&amp;$W$4:$W$1090&amp;$X$4:$X$1090,0),1),"")</f>
        <v/>
      </c>
      <c r="AH432" s="188" t="str">
        <f t="array" ref="AH432">IFERROR(INDEX($Z$4:$Z$1090, MATCH(AC432&amp;AE432&amp;AF432,$V$4:$V$1090&amp;$W$4:$W$1090&amp;$X$4:$X$1090,0),1),"")</f>
        <v/>
      </c>
      <c r="AJ432" s="186" t="str">
        <f t="shared" si="304"/>
        <v/>
      </c>
      <c r="AK432" s="187" t="str">
        <f t="array" ref="AK432">IFERROR(INDEX($AC$4:$AC$1137,SMALL($AB$4:$AB$1137,AJ432),1),"")</f>
        <v/>
      </c>
      <c r="AL432" s="187" t="str">
        <f t="array" ref="AL432">IFERROR(INDEX($AF$4:$AF$1137,SMALL($AB$4:$AB$1137,AJ432),1),"")</f>
        <v/>
      </c>
      <c r="AM432" s="187" t="str">
        <f t="array" ref="AM432">IFERROR(INDEX($AW$4:$AW$83,MATCH(AL432&amp;INDEX($AG$4:$AG$1137,SMALL($AB$4:$AB$1137,AJ432),1),$AU$4:$AU$83&amp;$AV$4:$AV$83,0),1),"")</f>
        <v/>
      </c>
      <c r="AN432" s="187" t="str">
        <f t="array" ref="AN432">IFERROR(INDEX($AW$4:$AW$83,MATCH(AL432&amp;INDEX($AH$4:$AH$1137,SMALL($AB$4:$AB$1137,AJ432),1),$AU$4:$AU$83&amp;$AV$4:$AV$83,0),1),"")</f>
        <v/>
      </c>
      <c r="AO432" s="187" t="str">
        <f>IF(AND(ISNUMBER(Fixture!H435),ISNUMBER(Fixture!J435)),"YES","")</f>
        <v/>
      </c>
      <c r="AP432" s="187" t="str">
        <f>IF(AO432="YES",IF(Fixture!H435&gt;Fixture!J435,HWin,IF(Fixture!H435=Fixture!J435,IF(Fixture!H435&gt;0,HDrawScore,HDraw),HLose)),"")</f>
        <v/>
      </c>
      <c r="AQ432" s="188" t="str">
        <f>IF(AO432="YES",IF(Fixture!H435&lt;Fixture!J435,AWin,IF(Fixture!H435=Fixture!J435,IF(Fixture!H435&gt;0,ADrawScore,ADraw),ALose)),"")</f>
        <v/>
      </c>
      <c r="AR432" s="187" t="str">
        <f>IF(AO432="YES",IF(Fixture!H435&gt;Fixture!J435,"W",IF(Fixture!H435=Fixture!J435,IF(Fixture!H435&gt;0,"D","D"),"L")),"")</f>
        <v/>
      </c>
      <c r="AS432" s="187" t="str">
        <f>IF(AO432="YES",IF(Fixture!H435&lt;Fixture!J435,"W",IF(Fixture!H435=Fixture!J435,IF(Fixture!H435&gt;0,"D","D"),"L")),"")</f>
        <v/>
      </c>
    </row>
    <row r="433" spans="22:45" x14ac:dyDescent="0.25">
      <c r="V433" s="195" t="str">
        <f t="shared" si="314"/>
        <v/>
      </c>
      <c r="W433" s="185" t="str">
        <f t="shared" si="315"/>
        <v/>
      </c>
      <c r="X433" s="185" t="str">
        <f t="shared" si="310"/>
        <v/>
      </c>
      <c r="Y433" s="185" t="str">
        <f t="shared" si="311"/>
        <v/>
      </c>
      <c r="Z433" s="184" t="str">
        <f t="shared" si="312"/>
        <v/>
      </c>
      <c r="AB433" s="186" t="str">
        <f t="shared" si="302"/>
        <v/>
      </c>
      <c r="AC433" s="187" t="str">
        <f t="shared" si="303"/>
        <v/>
      </c>
      <c r="AD433" s="187" t="str">
        <f t="shared" si="313"/>
        <v/>
      </c>
      <c r="AE433" s="187" t="str">
        <f t="shared" si="300"/>
        <v/>
      </c>
      <c r="AF433" s="187" t="str">
        <f t="shared" si="301"/>
        <v/>
      </c>
      <c r="AG433" s="187" t="str">
        <f t="array" ref="AG433">IFERROR(INDEX($Y$4:$Y$1090, MATCH(AC433&amp;AE433&amp;AF433,$V$4:$V$1090&amp;$W$4:$W$1090&amp;$X$4:$X$1090,0),1),"")</f>
        <v/>
      </c>
      <c r="AH433" s="188" t="str">
        <f t="array" ref="AH433">IFERROR(INDEX($Z$4:$Z$1090, MATCH(AC433&amp;AE433&amp;AF433,$V$4:$V$1090&amp;$W$4:$W$1090&amp;$X$4:$X$1090,0),1),"")</f>
        <v/>
      </c>
      <c r="AJ433" s="186" t="str">
        <f t="shared" si="304"/>
        <v/>
      </c>
      <c r="AK433" s="187" t="str">
        <f t="array" ref="AK433">IFERROR(INDEX($AC$4:$AC$1137,SMALL($AB$4:$AB$1137,AJ433),1),"")</f>
        <v/>
      </c>
      <c r="AL433" s="187" t="str">
        <f t="array" ref="AL433">IFERROR(INDEX($AF$4:$AF$1137,SMALL($AB$4:$AB$1137,AJ433),1),"")</f>
        <v/>
      </c>
      <c r="AM433" s="187" t="str">
        <f t="array" ref="AM433">IFERROR(INDEX($AW$4:$AW$83,MATCH(AL433&amp;INDEX($AG$4:$AG$1137,SMALL($AB$4:$AB$1137,AJ433),1),$AU$4:$AU$83&amp;$AV$4:$AV$83,0),1),"")</f>
        <v/>
      </c>
      <c r="AN433" s="187" t="str">
        <f t="array" ref="AN433">IFERROR(INDEX($AW$4:$AW$83,MATCH(AL433&amp;INDEX($AH$4:$AH$1137,SMALL($AB$4:$AB$1137,AJ433),1),$AU$4:$AU$83&amp;$AV$4:$AV$83,0),1),"")</f>
        <v/>
      </c>
      <c r="AO433" s="187" t="str">
        <f>IF(AND(ISNUMBER(Fixture!H436),ISNUMBER(Fixture!J436)),"YES","")</f>
        <v/>
      </c>
      <c r="AP433" s="187" t="str">
        <f>IF(AO433="YES",IF(Fixture!H436&gt;Fixture!J436,HWin,IF(Fixture!H436=Fixture!J436,IF(Fixture!H436&gt;0,HDrawScore,HDraw),HLose)),"")</f>
        <v/>
      </c>
      <c r="AQ433" s="188" t="str">
        <f>IF(AO433="YES",IF(Fixture!H436&lt;Fixture!J436,AWin,IF(Fixture!H436=Fixture!J436,IF(Fixture!H436&gt;0,ADrawScore,ADraw),ALose)),"")</f>
        <v/>
      </c>
      <c r="AR433" s="187" t="str">
        <f>IF(AO433="YES",IF(Fixture!H436&gt;Fixture!J436,"W",IF(Fixture!H436=Fixture!J436,IF(Fixture!H436&gt;0,"D","D"),"L")),"")</f>
        <v/>
      </c>
      <c r="AS433" s="187" t="str">
        <f>IF(AO433="YES",IF(Fixture!H436&lt;Fixture!J436,"W",IF(Fixture!H436=Fixture!J436,IF(Fixture!H436&gt;0,"D","D"),"L")),"")</f>
        <v/>
      </c>
    </row>
    <row r="434" spans="22:45" x14ac:dyDescent="0.25">
      <c r="V434" s="195" t="str">
        <f t="shared" si="314"/>
        <v/>
      </c>
      <c r="W434" s="185" t="str">
        <f t="shared" si="315"/>
        <v/>
      </c>
      <c r="X434" s="185" t="str">
        <f t="shared" si="310"/>
        <v/>
      </c>
      <c r="Y434" s="185" t="str">
        <f t="shared" si="311"/>
        <v/>
      </c>
      <c r="Z434" s="184" t="str">
        <f t="shared" si="312"/>
        <v/>
      </c>
      <c r="AB434" s="186" t="str">
        <f t="shared" si="302"/>
        <v/>
      </c>
      <c r="AC434" s="187" t="str">
        <f t="shared" si="303"/>
        <v/>
      </c>
      <c r="AD434" s="187" t="str">
        <f t="shared" si="313"/>
        <v/>
      </c>
      <c r="AE434" s="187" t="str">
        <f t="shared" si="300"/>
        <v/>
      </c>
      <c r="AF434" s="187" t="str">
        <f t="shared" si="301"/>
        <v/>
      </c>
      <c r="AG434" s="187" t="str">
        <f t="array" ref="AG434">IFERROR(INDEX($Y$4:$Y$1090, MATCH(AC434&amp;AE434&amp;AF434,$V$4:$V$1090&amp;$W$4:$W$1090&amp;$X$4:$X$1090,0),1),"")</f>
        <v/>
      </c>
      <c r="AH434" s="188" t="str">
        <f t="array" ref="AH434">IFERROR(INDEX($Z$4:$Z$1090, MATCH(AC434&amp;AE434&amp;AF434,$V$4:$V$1090&amp;$W$4:$W$1090&amp;$X$4:$X$1090,0),1),"")</f>
        <v/>
      </c>
      <c r="AJ434" s="186" t="str">
        <f t="shared" si="304"/>
        <v/>
      </c>
      <c r="AK434" s="187" t="str">
        <f t="array" ref="AK434">IFERROR(INDEX($AC$4:$AC$1137,SMALL($AB$4:$AB$1137,AJ434),1),"")</f>
        <v/>
      </c>
      <c r="AL434" s="187" t="str">
        <f t="array" ref="AL434">IFERROR(INDEX($AF$4:$AF$1137,SMALL($AB$4:$AB$1137,AJ434),1),"")</f>
        <v/>
      </c>
      <c r="AM434" s="187" t="str">
        <f t="array" ref="AM434">IFERROR(INDEX($AW$4:$AW$83,MATCH(AL434&amp;INDEX($AG$4:$AG$1137,SMALL($AB$4:$AB$1137,AJ434),1),$AU$4:$AU$83&amp;$AV$4:$AV$83,0),1),"")</f>
        <v/>
      </c>
      <c r="AN434" s="187" t="str">
        <f t="array" ref="AN434">IFERROR(INDEX($AW$4:$AW$83,MATCH(AL434&amp;INDEX($AH$4:$AH$1137,SMALL($AB$4:$AB$1137,AJ434),1),$AU$4:$AU$83&amp;$AV$4:$AV$83,0),1),"")</f>
        <v/>
      </c>
      <c r="AO434" s="187" t="str">
        <f>IF(AND(ISNUMBER(Fixture!H437),ISNUMBER(Fixture!J437)),"YES","")</f>
        <v/>
      </c>
      <c r="AP434" s="187" t="str">
        <f>IF(AO434="YES",IF(Fixture!H437&gt;Fixture!J437,HWin,IF(Fixture!H437=Fixture!J437,IF(Fixture!H437&gt;0,HDrawScore,HDraw),HLose)),"")</f>
        <v/>
      </c>
      <c r="AQ434" s="188" t="str">
        <f>IF(AO434="YES",IF(Fixture!H437&lt;Fixture!J437,AWin,IF(Fixture!H437=Fixture!J437,IF(Fixture!H437&gt;0,ADrawScore,ADraw),ALose)),"")</f>
        <v/>
      </c>
      <c r="AR434" s="187" t="str">
        <f>IF(AO434="YES",IF(Fixture!H437&gt;Fixture!J437,"W",IF(Fixture!H437=Fixture!J437,IF(Fixture!H437&gt;0,"D","D"),"L")),"")</f>
        <v/>
      </c>
      <c r="AS434" s="187" t="str">
        <f>IF(AO434="YES",IF(Fixture!H437&lt;Fixture!J437,"W",IF(Fixture!H437=Fixture!J437,IF(Fixture!H437&gt;0,"D","D"),"L")),"")</f>
        <v/>
      </c>
    </row>
    <row r="435" spans="22:45" x14ac:dyDescent="0.25">
      <c r="V435" s="195" t="str">
        <f t="shared" si="314"/>
        <v/>
      </c>
      <c r="W435" s="185" t="str">
        <f t="shared" si="315"/>
        <v/>
      </c>
      <c r="X435" s="185" t="str">
        <f t="shared" si="310"/>
        <v/>
      </c>
      <c r="Y435" s="185" t="str">
        <f t="shared" si="311"/>
        <v/>
      </c>
      <c r="Z435" s="184" t="str">
        <f t="shared" si="312"/>
        <v/>
      </c>
      <c r="AB435" s="186" t="str">
        <f t="shared" si="302"/>
        <v/>
      </c>
      <c r="AC435" s="187" t="str">
        <f t="shared" si="303"/>
        <v/>
      </c>
      <c r="AD435" s="187" t="str">
        <f t="shared" si="313"/>
        <v/>
      </c>
      <c r="AE435" s="187" t="str">
        <f t="shared" si="300"/>
        <v/>
      </c>
      <c r="AF435" s="187" t="str">
        <f t="shared" si="301"/>
        <v/>
      </c>
      <c r="AG435" s="187" t="str">
        <f t="array" ref="AG435">IFERROR(INDEX($Y$4:$Y$1090, MATCH(AC435&amp;AE435&amp;AF435,$V$4:$V$1090&amp;$W$4:$W$1090&amp;$X$4:$X$1090,0),1),"")</f>
        <v/>
      </c>
      <c r="AH435" s="188" t="str">
        <f t="array" ref="AH435">IFERROR(INDEX($Z$4:$Z$1090, MATCH(AC435&amp;AE435&amp;AF435,$V$4:$V$1090&amp;$W$4:$W$1090&amp;$X$4:$X$1090,0),1),"")</f>
        <v/>
      </c>
      <c r="AJ435" s="186" t="str">
        <f t="shared" si="304"/>
        <v/>
      </c>
      <c r="AK435" s="187" t="str">
        <f t="array" ref="AK435">IFERROR(INDEX($AC$4:$AC$1137,SMALL($AB$4:$AB$1137,AJ435),1),"")</f>
        <v/>
      </c>
      <c r="AL435" s="187" t="str">
        <f t="array" ref="AL435">IFERROR(INDEX($AF$4:$AF$1137,SMALL($AB$4:$AB$1137,AJ435),1),"")</f>
        <v/>
      </c>
      <c r="AM435" s="187" t="str">
        <f t="array" ref="AM435">IFERROR(INDEX($AW$4:$AW$83,MATCH(AL435&amp;INDEX($AG$4:$AG$1137,SMALL($AB$4:$AB$1137,AJ435),1),$AU$4:$AU$83&amp;$AV$4:$AV$83,0),1),"")</f>
        <v/>
      </c>
      <c r="AN435" s="187" t="str">
        <f t="array" ref="AN435">IFERROR(INDEX($AW$4:$AW$83,MATCH(AL435&amp;INDEX($AH$4:$AH$1137,SMALL($AB$4:$AB$1137,AJ435),1),$AU$4:$AU$83&amp;$AV$4:$AV$83,0),1),"")</f>
        <v/>
      </c>
      <c r="AO435" s="187" t="str">
        <f>IF(AND(ISNUMBER(Fixture!H438),ISNUMBER(Fixture!J438)),"YES","")</f>
        <v/>
      </c>
      <c r="AP435" s="187" t="str">
        <f>IF(AO435="YES",IF(Fixture!H438&gt;Fixture!J438,HWin,IF(Fixture!H438=Fixture!J438,IF(Fixture!H438&gt;0,HDrawScore,HDraw),HLose)),"")</f>
        <v/>
      </c>
      <c r="AQ435" s="188" t="str">
        <f>IF(AO435="YES",IF(Fixture!H438&lt;Fixture!J438,AWin,IF(Fixture!H438=Fixture!J438,IF(Fixture!H438&gt;0,ADrawScore,ADraw),ALose)),"")</f>
        <v/>
      </c>
      <c r="AR435" s="187" t="str">
        <f>IF(AO435="YES",IF(Fixture!H438&gt;Fixture!J438,"W",IF(Fixture!H438=Fixture!J438,IF(Fixture!H438&gt;0,"D","D"),"L")),"")</f>
        <v/>
      </c>
      <c r="AS435" s="187" t="str">
        <f>IF(AO435="YES",IF(Fixture!H438&lt;Fixture!J438,"W",IF(Fixture!H438=Fixture!J438,IF(Fixture!H438&gt;0,"D","D"),"L")),"")</f>
        <v/>
      </c>
    </row>
    <row r="436" spans="22:45" x14ac:dyDescent="0.25">
      <c r="V436" s="195" t="str">
        <f t="shared" si="314"/>
        <v/>
      </c>
      <c r="W436" s="185" t="str">
        <f t="shared" si="315"/>
        <v/>
      </c>
      <c r="X436" s="185" t="str">
        <f t="shared" si="310"/>
        <v/>
      </c>
      <c r="Y436" s="185" t="str">
        <f t="shared" si="311"/>
        <v/>
      </c>
      <c r="Z436" s="184" t="str">
        <f t="shared" si="312"/>
        <v/>
      </c>
      <c r="AB436" s="186" t="str">
        <f t="shared" si="302"/>
        <v/>
      </c>
      <c r="AC436" s="187" t="str">
        <f t="shared" si="303"/>
        <v/>
      </c>
      <c r="AD436" s="187" t="str">
        <f t="shared" si="313"/>
        <v/>
      </c>
      <c r="AE436" s="187" t="str">
        <f t="shared" si="300"/>
        <v/>
      </c>
      <c r="AF436" s="187" t="str">
        <f t="shared" si="301"/>
        <v/>
      </c>
      <c r="AG436" s="187" t="str">
        <f t="array" ref="AG436">IFERROR(INDEX($Y$4:$Y$1090, MATCH(AC436&amp;AE436&amp;AF436,$V$4:$V$1090&amp;$W$4:$W$1090&amp;$X$4:$X$1090,0),1),"")</f>
        <v/>
      </c>
      <c r="AH436" s="188" t="str">
        <f t="array" ref="AH436">IFERROR(INDEX($Z$4:$Z$1090, MATCH(AC436&amp;AE436&amp;AF436,$V$4:$V$1090&amp;$W$4:$W$1090&amp;$X$4:$X$1090,0),1),"")</f>
        <v/>
      </c>
      <c r="AJ436" s="186" t="str">
        <f t="shared" si="304"/>
        <v/>
      </c>
      <c r="AK436" s="187" t="str">
        <f t="array" ref="AK436">IFERROR(INDEX($AC$4:$AC$1137,SMALL($AB$4:$AB$1137,AJ436),1),"")</f>
        <v/>
      </c>
      <c r="AL436" s="187" t="str">
        <f t="array" ref="AL436">IFERROR(INDEX($AF$4:$AF$1137,SMALL($AB$4:$AB$1137,AJ436),1),"")</f>
        <v/>
      </c>
      <c r="AM436" s="187" t="str">
        <f t="array" ref="AM436">IFERROR(INDEX($AW$4:$AW$83,MATCH(AL436&amp;INDEX($AG$4:$AG$1137,SMALL($AB$4:$AB$1137,AJ436),1),$AU$4:$AU$83&amp;$AV$4:$AV$83,0),1),"")</f>
        <v/>
      </c>
      <c r="AN436" s="187" t="str">
        <f t="array" ref="AN436">IFERROR(INDEX($AW$4:$AW$83,MATCH(AL436&amp;INDEX($AH$4:$AH$1137,SMALL($AB$4:$AB$1137,AJ436),1),$AU$4:$AU$83&amp;$AV$4:$AV$83,0),1),"")</f>
        <v/>
      </c>
      <c r="AO436" s="187" t="str">
        <f>IF(AND(ISNUMBER(Fixture!H439),ISNUMBER(Fixture!J439)),"YES","")</f>
        <v/>
      </c>
      <c r="AP436" s="187" t="str">
        <f>IF(AO436="YES",IF(Fixture!H439&gt;Fixture!J439,HWin,IF(Fixture!H439=Fixture!J439,IF(Fixture!H439&gt;0,HDrawScore,HDraw),HLose)),"")</f>
        <v/>
      </c>
      <c r="AQ436" s="188" t="str">
        <f>IF(AO436="YES",IF(Fixture!H439&lt;Fixture!J439,AWin,IF(Fixture!H439=Fixture!J439,IF(Fixture!H439&gt;0,ADrawScore,ADraw),ALose)),"")</f>
        <v/>
      </c>
      <c r="AR436" s="187" t="str">
        <f>IF(AO436="YES",IF(Fixture!H439&gt;Fixture!J439,"W",IF(Fixture!H439=Fixture!J439,IF(Fixture!H439&gt;0,"D","D"),"L")),"")</f>
        <v/>
      </c>
      <c r="AS436" s="187" t="str">
        <f>IF(AO436="YES",IF(Fixture!H439&lt;Fixture!J439,"W",IF(Fixture!H439=Fixture!J439,IF(Fixture!H439&gt;0,"D","D"),"L")),"")</f>
        <v/>
      </c>
    </row>
    <row r="437" spans="22:45" x14ac:dyDescent="0.25">
      <c r="V437" s="195" t="str">
        <f t="shared" si="314"/>
        <v/>
      </c>
      <c r="W437" s="185" t="str">
        <f t="shared" si="315"/>
        <v/>
      </c>
      <c r="X437" s="185" t="str">
        <f t="shared" si="310"/>
        <v/>
      </c>
      <c r="Y437" s="185" t="str">
        <f t="shared" si="311"/>
        <v/>
      </c>
      <c r="Z437" s="184" t="str">
        <f t="shared" si="312"/>
        <v/>
      </c>
      <c r="AB437" s="186" t="str">
        <f t="shared" si="302"/>
        <v/>
      </c>
      <c r="AC437" s="187" t="str">
        <f t="shared" si="303"/>
        <v/>
      </c>
      <c r="AD437" s="187" t="str">
        <f t="shared" si="313"/>
        <v/>
      </c>
      <c r="AE437" s="187" t="str">
        <f t="shared" si="300"/>
        <v/>
      </c>
      <c r="AF437" s="187" t="str">
        <f t="shared" si="301"/>
        <v/>
      </c>
      <c r="AG437" s="187" t="str">
        <f t="array" ref="AG437">IFERROR(INDEX($Y$4:$Y$1090, MATCH(AC437&amp;AE437&amp;AF437,$V$4:$V$1090&amp;$W$4:$W$1090&amp;$X$4:$X$1090,0),1),"")</f>
        <v/>
      </c>
      <c r="AH437" s="188" t="str">
        <f t="array" ref="AH437">IFERROR(INDEX($Z$4:$Z$1090, MATCH(AC437&amp;AE437&amp;AF437,$V$4:$V$1090&amp;$W$4:$W$1090&amp;$X$4:$X$1090,0),1),"")</f>
        <v/>
      </c>
      <c r="AJ437" s="186" t="str">
        <f t="shared" si="304"/>
        <v/>
      </c>
      <c r="AK437" s="187" t="str">
        <f t="array" ref="AK437">IFERROR(INDEX($AC$4:$AC$1137,SMALL($AB$4:$AB$1137,AJ437),1),"")</f>
        <v/>
      </c>
      <c r="AL437" s="187" t="str">
        <f t="array" ref="AL437">IFERROR(INDEX($AF$4:$AF$1137,SMALL($AB$4:$AB$1137,AJ437),1),"")</f>
        <v/>
      </c>
      <c r="AM437" s="187" t="str">
        <f t="array" ref="AM437">IFERROR(INDEX($AW$4:$AW$83,MATCH(AL437&amp;INDEX($AG$4:$AG$1137,SMALL($AB$4:$AB$1137,AJ437),1),$AU$4:$AU$83&amp;$AV$4:$AV$83,0),1),"")</f>
        <v/>
      </c>
      <c r="AN437" s="187" t="str">
        <f t="array" ref="AN437">IFERROR(INDEX($AW$4:$AW$83,MATCH(AL437&amp;INDEX($AH$4:$AH$1137,SMALL($AB$4:$AB$1137,AJ437),1),$AU$4:$AU$83&amp;$AV$4:$AV$83,0),1),"")</f>
        <v/>
      </c>
      <c r="AO437" s="187" t="str">
        <f>IF(AND(ISNUMBER(Fixture!H440),ISNUMBER(Fixture!J440)),"YES","")</f>
        <v/>
      </c>
      <c r="AP437" s="187" t="str">
        <f>IF(AO437="YES",IF(Fixture!H440&gt;Fixture!J440,HWin,IF(Fixture!H440=Fixture!J440,IF(Fixture!H440&gt;0,HDrawScore,HDraw),HLose)),"")</f>
        <v/>
      </c>
      <c r="AQ437" s="188" t="str">
        <f>IF(AO437="YES",IF(Fixture!H440&lt;Fixture!J440,AWin,IF(Fixture!H440=Fixture!J440,IF(Fixture!H440&gt;0,ADrawScore,ADraw),ALose)),"")</f>
        <v/>
      </c>
      <c r="AR437" s="187" t="str">
        <f>IF(AO437="YES",IF(Fixture!H440&gt;Fixture!J440,"W",IF(Fixture!H440=Fixture!J440,IF(Fixture!H440&gt;0,"D","D"),"L")),"")</f>
        <v/>
      </c>
      <c r="AS437" s="187" t="str">
        <f>IF(AO437="YES",IF(Fixture!H440&lt;Fixture!J440,"W",IF(Fixture!H440=Fixture!J440,IF(Fixture!H440&gt;0,"D","D"),"L")),"")</f>
        <v/>
      </c>
    </row>
    <row r="438" spans="22:45" x14ac:dyDescent="0.25">
      <c r="V438" s="195" t="str">
        <f t="shared" si="314"/>
        <v/>
      </c>
      <c r="W438" s="185" t="str">
        <f t="shared" si="315"/>
        <v/>
      </c>
      <c r="X438" s="185" t="str">
        <f t="shared" si="310"/>
        <v/>
      </c>
      <c r="Y438" s="185" t="str">
        <f t="shared" si="311"/>
        <v/>
      </c>
      <c r="Z438" s="184" t="str">
        <f t="shared" si="312"/>
        <v/>
      </c>
      <c r="AB438" s="186" t="str">
        <f t="shared" si="302"/>
        <v/>
      </c>
      <c r="AC438" s="187" t="str">
        <f t="shared" si="303"/>
        <v/>
      </c>
      <c r="AD438" s="187" t="str">
        <f t="shared" si="313"/>
        <v/>
      </c>
      <c r="AE438" s="187" t="str">
        <f t="shared" si="300"/>
        <v/>
      </c>
      <c r="AF438" s="187" t="str">
        <f t="shared" si="301"/>
        <v/>
      </c>
      <c r="AG438" s="187" t="str">
        <f t="array" ref="AG438">IFERROR(INDEX($Y$4:$Y$1090, MATCH(AC438&amp;AE438&amp;AF438,$V$4:$V$1090&amp;$W$4:$W$1090&amp;$X$4:$X$1090,0),1),"")</f>
        <v/>
      </c>
      <c r="AH438" s="188" t="str">
        <f t="array" ref="AH438">IFERROR(INDEX($Z$4:$Z$1090, MATCH(AC438&amp;AE438&amp;AF438,$V$4:$V$1090&amp;$W$4:$W$1090&amp;$X$4:$X$1090,0),1),"")</f>
        <v/>
      </c>
      <c r="AJ438" s="186" t="str">
        <f t="shared" si="304"/>
        <v/>
      </c>
      <c r="AK438" s="187" t="str">
        <f t="array" ref="AK438">IFERROR(INDEX($AC$4:$AC$1137,SMALL($AB$4:$AB$1137,AJ438),1),"")</f>
        <v/>
      </c>
      <c r="AL438" s="187" t="str">
        <f t="array" ref="AL438">IFERROR(INDEX($AF$4:$AF$1137,SMALL($AB$4:$AB$1137,AJ438),1),"")</f>
        <v/>
      </c>
      <c r="AM438" s="187" t="str">
        <f t="array" ref="AM438">IFERROR(INDEX($AW$4:$AW$83,MATCH(AL438&amp;INDEX($AG$4:$AG$1137,SMALL($AB$4:$AB$1137,AJ438),1),$AU$4:$AU$83&amp;$AV$4:$AV$83,0),1),"")</f>
        <v/>
      </c>
      <c r="AN438" s="187" t="str">
        <f t="array" ref="AN438">IFERROR(INDEX($AW$4:$AW$83,MATCH(AL438&amp;INDEX($AH$4:$AH$1137,SMALL($AB$4:$AB$1137,AJ438),1),$AU$4:$AU$83&amp;$AV$4:$AV$83,0),1),"")</f>
        <v/>
      </c>
      <c r="AO438" s="187" t="str">
        <f>IF(AND(ISNUMBER(Fixture!H441),ISNUMBER(Fixture!J441)),"YES","")</f>
        <v/>
      </c>
      <c r="AP438" s="187" t="str">
        <f>IF(AO438="YES",IF(Fixture!H441&gt;Fixture!J441,HWin,IF(Fixture!H441=Fixture!J441,IF(Fixture!H441&gt;0,HDrawScore,HDraw),HLose)),"")</f>
        <v/>
      </c>
      <c r="AQ438" s="188" t="str">
        <f>IF(AO438="YES",IF(Fixture!H441&lt;Fixture!J441,AWin,IF(Fixture!H441=Fixture!J441,IF(Fixture!H441&gt;0,ADrawScore,ADraw),ALose)),"")</f>
        <v/>
      </c>
      <c r="AR438" s="187" t="str">
        <f>IF(AO438="YES",IF(Fixture!H441&gt;Fixture!J441,"W",IF(Fixture!H441=Fixture!J441,IF(Fixture!H441&gt;0,"D","D"),"L")),"")</f>
        <v/>
      </c>
      <c r="AS438" s="187" t="str">
        <f>IF(AO438="YES",IF(Fixture!H441&lt;Fixture!J441,"W",IF(Fixture!H441=Fixture!J441,IF(Fixture!H441&gt;0,"D","D"),"L")),"")</f>
        <v/>
      </c>
    </row>
    <row r="439" spans="22:45" x14ac:dyDescent="0.25">
      <c r="V439" s="195" t="str">
        <f t="shared" si="314"/>
        <v/>
      </c>
      <c r="W439" s="185" t="str">
        <f t="shared" si="315"/>
        <v/>
      </c>
      <c r="X439" s="185" t="str">
        <f t="shared" si="310"/>
        <v/>
      </c>
      <c r="Y439" s="185" t="str">
        <f t="shared" si="311"/>
        <v/>
      </c>
      <c r="Z439" s="184" t="str">
        <f t="shared" si="312"/>
        <v/>
      </c>
      <c r="AB439" s="186" t="str">
        <f t="shared" si="302"/>
        <v/>
      </c>
      <c r="AC439" s="187" t="str">
        <f t="shared" si="303"/>
        <v/>
      </c>
      <c r="AD439" s="187" t="str">
        <f t="shared" si="313"/>
        <v/>
      </c>
      <c r="AE439" s="187" t="str">
        <f t="shared" si="300"/>
        <v/>
      </c>
      <c r="AF439" s="187" t="str">
        <f t="shared" si="301"/>
        <v/>
      </c>
      <c r="AG439" s="187" t="str">
        <f t="array" ref="AG439">IFERROR(INDEX($Y$4:$Y$1090, MATCH(AC439&amp;AE439&amp;AF439,$V$4:$V$1090&amp;$W$4:$W$1090&amp;$X$4:$X$1090,0),1),"")</f>
        <v/>
      </c>
      <c r="AH439" s="188" t="str">
        <f t="array" ref="AH439">IFERROR(INDEX($Z$4:$Z$1090, MATCH(AC439&amp;AE439&amp;AF439,$V$4:$V$1090&amp;$W$4:$W$1090&amp;$X$4:$X$1090,0),1),"")</f>
        <v/>
      </c>
      <c r="AJ439" s="186" t="str">
        <f t="shared" si="304"/>
        <v/>
      </c>
      <c r="AK439" s="187" t="str">
        <f t="array" ref="AK439">IFERROR(INDEX($AC$4:$AC$1137,SMALL($AB$4:$AB$1137,AJ439),1),"")</f>
        <v/>
      </c>
      <c r="AL439" s="187" t="str">
        <f t="array" ref="AL439">IFERROR(INDEX($AF$4:$AF$1137,SMALL($AB$4:$AB$1137,AJ439),1),"")</f>
        <v/>
      </c>
      <c r="AM439" s="187" t="str">
        <f t="array" ref="AM439">IFERROR(INDEX($AW$4:$AW$83,MATCH(AL439&amp;INDEX($AG$4:$AG$1137,SMALL($AB$4:$AB$1137,AJ439),1),$AU$4:$AU$83&amp;$AV$4:$AV$83,0),1),"")</f>
        <v/>
      </c>
      <c r="AN439" s="187" t="str">
        <f t="array" ref="AN439">IFERROR(INDEX($AW$4:$AW$83,MATCH(AL439&amp;INDEX($AH$4:$AH$1137,SMALL($AB$4:$AB$1137,AJ439),1),$AU$4:$AU$83&amp;$AV$4:$AV$83,0),1),"")</f>
        <v/>
      </c>
      <c r="AO439" s="187" t="str">
        <f>IF(AND(ISNUMBER(Fixture!H442),ISNUMBER(Fixture!J442)),"YES","")</f>
        <v/>
      </c>
      <c r="AP439" s="187" t="str">
        <f>IF(AO439="YES",IF(Fixture!H442&gt;Fixture!J442,HWin,IF(Fixture!H442=Fixture!J442,IF(Fixture!H442&gt;0,HDrawScore,HDraw),HLose)),"")</f>
        <v/>
      </c>
      <c r="AQ439" s="188" t="str">
        <f>IF(AO439="YES",IF(Fixture!H442&lt;Fixture!J442,AWin,IF(Fixture!H442=Fixture!J442,IF(Fixture!H442&gt;0,ADrawScore,ADraw),ALose)),"")</f>
        <v/>
      </c>
      <c r="AR439" s="187" t="str">
        <f>IF(AO439="YES",IF(Fixture!H442&gt;Fixture!J442,"W",IF(Fixture!H442=Fixture!J442,IF(Fixture!H442&gt;0,"D","D"),"L")),"")</f>
        <v/>
      </c>
      <c r="AS439" s="187" t="str">
        <f>IF(AO439="YES",IF(Fixture!H442&lt;Fixture!J442,"W",IF(Fixture!H442=Fixture!J442,IF(Fixture!H442&gt;0,"D","D"),"L")),"")</f>
        <v/>
      </c>
    </row>
    <row r="440" spans="22:45" x14ac:dyDescent="0.25">
      <c r="V440" s="195" t="str">
        <f t="shared" si="314"/>
        <v/>
      </c>
      <c r="W440" s="185" t="str">
        <f t="shared" si="315"/>
        <v/>
      </c>
      <c r="X440" s="185" t="str">
        <f t="shared" si="310"/>
        <v/>
      </c>
      <c r="Y440" s="185" t="str">
        <f t="shared" si="311"/>
        <v/>
      </c>
      <c r="Z440" s="184" t="str">
        <f t="shared" si="312"/>
        <v/>
      </c>
      <c r="AB440" s="186" t="str">
        <f t="shared" si="302"/>
        <v/>
      </c>
      <c r="AC440" s="187" t="str">
        <f t="shared" si="303"/>
        <v/>
      </c>
      <c r="AD440" s="187" t="str">
        <f t="shared" si="313"/>
        <v/>
      </c>
      <c r="AE440" s="187" t="str">
        <f t="shared" si="300"/>
        <v/>
      </c>
      <c r="AF440" s="187" t="str">
        <f t="shared" si="301"/>
        <v/>
      </c>
      <c r="AG440" s="187" t="str">
        <f t="array" ref="AG440">IFERROR(INDEX($Y$4:$Y$1090, MATCH(AC440&amp;AE440&amp;AF440,$V$4:$V$1090&amp;$W$4:$W$1090&amp;$X$4:$X$1090,0),1),"")</f>
        <v/>
      </c>
      <c r="AH440" s="188" t="str">
        <f t="array" ref="AH440">IFERROR(INDEX($Z$4:$Z$1090, MATCH(AC440&amp;AE440&amp;AF440,$V$4:$V$1090&amp;$W$4:$W$1090&amp;$X$4:$X$1090,0),1),"")</f>
        <v/>
      </c>
      <c r="AJ440" s="186" t="str">
        <f t="shared" si="304"/>
        <v/>
      </c>
      <c r="AK440" s="187" t="str">
        <f t="array" ref="AK440">IFERROR(INDEX($AC$4:$AC$1137,SMALL($AB$4:$AB$1137,AJ440),1),"")</f>
        <v/>
      </c>
      <c r="AL440" s="187" t="str">
        <f t="array" ref="AL440">IFERROR(INDEX($AF$4:$AF$1137,SMALL($AB$4:$AB$1137,AJ440),1),"")</f>
        <v/>
      </c>
      <c r="AM440" s="187" t="str">
        <f t="array" ref="AM440">IFERROR(INDEX($AW$4:$AW$83,MATCH(AL440&amp;INDEX($AG$4:$AG$1137,SMALL($AB$4:$AB$1137,AJ440),1),$AU$4:$AU$83&amp;$AV$4:$AV$83,0),1),"")</f>
        <v/>
      </c>
      <c r="AN440" s="187" t="str">
        <f t="array" ref="AN440">IFERROR(INDEX($AW$4:$AW$83,MATCH(AL440&amp;INDEX($AH$4:$AH$1137,SMALL($AB$4:$AB$1137,AJ440),1),$AU$4:$AU$83&amp;$AV$4:$AV$83,0),1),"")</f>
        <v/>
      </c>
      <c r="AO440" s="187" t="str">
        <f>IF(AND(ISNUMBER(Fixture!H443),ISNUMBER(Fixture!J443)),"YES","")</f>
        <v/>
      </c>
      <c r="AP440" s="187" t="str">
        <f>IF(AO440="YES",IF(Fixture!H443&gt;Fixture!J443,HWin,IF(Fixture!H443=Fixture!J443,IF(Fixture!H443&gt;0,HDrawScore,HDraw),HLose)),"")</f>
        <v/>
      </c>
      <c r="AQ440" s="188" t="str">
        <f>IF(AO440="YES",IF(Fixture!H443&lt;Fixture!J443,AWin,IF(Fixture!H443=Fixture!J443,IF(Fixture!H443&gt;0,ADrawScore,ADraw),ALose)),"")</f>
        <v/>
      </c>
      <c r="AR440" s="187" t="str">
        <f>IF(AO440="YES",IF(Fixture!H443&gt;Fixture!J443,"W",IF(Fixture!H443=Fixture!J443,IF(Fixture!H443&gt;0,"D","D"),"L")),"")</f>
        <v/>
      </c>
      <c r="AS440" s="187" t="str">
        <f>IF(AO440="YES",IF(Fixture!H443&lt;Fixture!J443,"W",IF(Fixture!H443=Fixture!J443,IF(Fixture!H443&gt;0,"D","D"),"L")),"")</f>
        <v/>
      </c>
    </row>
    <row r="441" spans="22:45" x14ac:dyDescent="0.25">
      <c r="V441" s="195" t="str">
        <f t="shared" si="314"/>
        <v/>
      </c>
      <c r="W441" s="185" t="str">
        <f t="shared" si="315"/>
        <v/>
      </c>
      <c r="X441" s="185" t="str">
        <f t="shared" si="310"/>
        <v/>
      </c>
      <c r="Y441" s="185" t="str">
        <f t="shared" si="311"/>
        <v/>
      </c>
      <c r="Z441" s="184" t="str">
        <f t="shared" si="312"/>
        <v/>
      </c>
      <c r="AB441" s="186" t="str">
        <f t="shared" si="302"/>
        <v/>
      </c>
      <c r="AC441" s="187" t="str">
        <f t="shared" si="303"/>
        <v/>
      </c>
      <c r="AD441" s="187" t="str">
        <f t="shared" si="313"/>
        <v/>
      </c>
      <c r="AE441" s="187" t="str">
        <f t="shared" si="300"/>
        <v/>
      </c>
      <c r="AF441" s="187" t="str">
        <f t="shared" si="301"/>
        <v/>
      </c>
      <c r="AG441" s="187" t="str">
        <f t="array" ref="AG441">IFERROR(INDEX($Y$4:$Y$1090, MATCH(AC441&amp;AE441&amp;AF441,$V$4:$V$1090&amp;$W$4:$W$1090&amp;$X$4:$X$1090,0),1),"")</f>
        <v/>
      </c>
      <c r="AH441" s="188" t="str">
        <f t="array" ref="AH441">IFERROR(INDEX($Z$4:$Z$1090, MATCH(AC441&amp;AE441&amp;AF441,$V$4:$V$1090&amp;$W$4:$W$1090&amp;$X$4:$X$1090,0),1),"")</f>
        <v/>
      </c>
      <c r="AJ441" s="186" t="str">
        <f t="shared" si="304"/>
        <v/>
      </c>
      <c r="AK441" s="187" t="str">
        <f t="array" ref="AK441">IFERROR(INDEX($AC$4:$AC$1137,SMALL($AB$4:$AB$1137,AJ441),1),"")</f>
        <v/>
      </c>
      <c r="AL441" s="187" t="str">
        <f t="array" ref="AL441">IFERROR(INDEX($AF$4:$AF$1137,SMALL($AB$4:$AB$1137,AJ441),1),"")</f>
        <v/>
      </c>
      <c r="AM441" s="187" t="str">
        <f t="array" ref="AM441">IFERROR(INDEX($AW$4:$AW$83,MATCH(AL441&amp;INDEX($AG$4:$AG$1137,SMALL($AB$4:$AB$1137,AJ441),1),$AU$4:$AU$83&amp;$AV$4:$AV$83,0),1),"")</f>
        <v/>
      </c>
      <c r="AN441" s="187" t="str">
        <f t="array" ref="AN441">IFERROR(INDEX($AW$4:$AW$83,MATCH(AL441&amp;INDEX($AH$4:$AH$1137,SMALL($AB$4:$AB$1137,AJ441),1),$AU$4:$AU$83&amp;$AV$4:$AV$83,0),1),"")</f>
        <v/>
      </c>
      <c r="AO441" s="187" t="str">
        <f>IF(AND(ISNUMBER(Fixture!H444),ISNUMBER(Fixture!J444)),"YES","")</f>
        <v/>
      </c>
      <c r="AP441" s="187" t="str">
        <f>IF(AO441="YES",IF(Fixture!H444&gt;Fixture!J444,HWin,IF(Fixture!H444=Fixture!J444,IF(Fixture!H444&gt;0,HDrawScore,HDraw),HLose)),"")</f>
        <v/>
      </c>
      <c r="AQ441" s="188" t="str">
        <f>IF(AO441="YES",IF(Fixture!H444&lt;Fixture!J444,AWin,IF(Fixture!H444=Fixture!J444,IF(Fixture!H444&gt;0,ADrawScore,ADraw),ALose)),"")</f>
        <v/>
      </c>
      <c r="AR441" s="187" t="str">
        <f>IF(AO441="YES",IF(Fixture!H444&gt;Fixture!J444,"W",IF(Fixture!H444=Fixture!J444,IF(Fixture!H444&gt;0,"D","D"),"L")),"")</f>
        <v/>
      </c>
      <c r="AS441" s="187" t="str">
        <f>IF(AO441="YES",IF(Fixture!H444&lt;Fixture!J444,"W",IF(Fixture!H444=Fixture!J444,IF(Fixture!H444&gt;0,"D","D"),"L")),"")</f>
        <v/>
      </c>
    </row>
    <row r="442" spans="22:45" x14ac:dyDescent="0.25">
      <c r="V442" s="195" t="str">
        <f t="shared" si="314"/>
        <v/>
      </c>
      <c r="W442" s="185" t="str">
        <f t="shared" si="315"/>
        <v/>
      </c>
      <c r="X442" s="185" t="str">
        <f t="shared" si="310"/>
        <v/>
      </c>
      <c r="Y442" s="185" t="str">
        <f t="shared" si="311"/>
        <v/>
      </c>
      <c r="Z442" s="184" t="str">
        <f t="shared" si="312"/>
        <v/>
      </c>
      <c r="AB442" s="186" t="str">
        <f t="shared" si="302"/>
        <v/>
      </c>
      <c r="AC442" s="187" t="str">
        <f t="shared" si="303"/>
        <v/>
      </c>
      <c r="AD442" s="187" t="str">
        <f t="shared" si="313"/>
        <v/>
      </c>
      <c r="AE442" s="187" t="str">
        <f t="shared" si="300"/>
        <v/>
      </c>
      <c r="AF442" s="187" t="str">
        <f t="shared" si="301"/>
        <v/>
      </c>
      <c r="AG442" s="187" t="str">
        <f t="array" ref="AG442">IFERROR(INDEX($Y$4:$Y$1090, MATCH(AC442&amp;AE442&amp;AF442,$V$4:$V$1090&amp;$W$4:$W$1090&amp;$X$4:$X$1090,0),1),"")</f>
        <v/>
      </c>
      <c r="AH442" s="188" t="str">
        <f t="array" ref="AH442">IFERROR(INDEX($Z$4:$Z$1090, MATCH(AC442&amp;AE442&amp;AF442,$V$4:$V$1090&amp;$W$4:$W$1090&amp;$X$4:$X$1090,0),1),"")</f>
        <v/>
      </c>
      <c r="AJ442" s="186" t="str">
        <f t="shared" si="304"/>
        <v/>
      </c>
      <c r="AK442" s="187" t="str">
        <f t="array" ref="AK442">IFERROR(INDEX($AC$4:$AC$1137,SMALL($AB$4:$AB$1137,AJ442),1),"")</f>
        <v/>
      </c>
      <c r="AL442" s="187" t="str">
        <f t="array" ref="AL442">IFERROR(INDEX($AF$4:$AF$1137,SMALL($AB$4:$AB$1137,AJ442),1),"")</f>
        <v/>
      </c>
      <c r="AM442" s="187" t="str">
        <f t="array" ref="AM442">IFERROR(INDEX($AW$4:$AW$83,MATCH(AL442&amp;INDEX($AG$4:$AG$1137,SMALL($AB$4:$AB$1137,AJ442),1),$AU$4:$AU$83&amp;$AV$4:$AV$83,0),1),"")</f>
        <v/>
      </c>
      <c r="AN442" s="187" t="str">
        <f t="array" ref="AN442">IFERROR(INDEX($AW$4:$AW$83,MATCH(AL442&amp;INDEX($AH$4:$AH$1137,SMALL($AB$4:$AB$1137,AJ442),1),$AU$4:$AU$83&amp;$AV$4:$AV$83,0),1),"")</f>
        <v/>
      </c>
      <c r="AO442" s="187" t="str">
        <f>IF(AND(ISNUMBER(Fixture!H445),ISNUMBER(Fixture!J445)),"YES","")</f>
        <v/>
      </c>
      <c r="AP442" s="187" t="str">
        <f>IF(AO442="YES",IF(Fixture!H445&gt;Fixture!J445,HWin,IF(Fixture!H445=Fixture!J445,IF(Fixture!H445&gt;0,HDrawScore,HDraw),HLose)),"")</f>
        <v/>
      </c>
      <c r="AQ442" s="188" t="str">
        <f>IF(AO442="YES",IF(Fixture!H445&lt;Fixture!J445,AWin,IF(Fixture!H445=Fixture!J445,IF(Fixture!H445&gt;0,ADrawScore,ADraw),ALose)),"")</f>
        <v/>
      </c>
      <c r="AR442" s="187" t="str">
        <f>IF(AO442="YES",IF(Fixture!H445&gt;Fixture!J445,"W",IF(Fixture!H445=Fixture!J445,IF(Fixture!H445&gt;0,"D","D"),"L")),"")</f>
        <v/>
      </c>
      <c r="AS442" s="187" t="str">
        <f>IF(AO442="YES",IF(Fixture!H445&lt;Fixture!J445,"W",IF(Fixture!H445=Fixture!J445,IF(Fixture!H445&gt;0,"D","D"),"L")),"")</f>
        <v/>
      </c>
    </row>
    <row r="443" spans="22:45" x14ac:dyDescent="0.25">
      <c r="V443" s="195" t="str">
        <f t="shared" si="314"/>
        <v/>
      </c>
      <c r="W443" s="185" t="str">
        <f t="shared" si="315"/>
        <v/>
      </c>
      <c r="X443" s="185" t="str">
        <f t="shared" si="310"/>
        <v/>
      </c>
      <c r="Y443" s="185" t="str">
        <f t="shared" si="311"/>
        <v/>
      </c>
      <c r="Z443" s="184" t="str">
        <f t="shared" si="312"/>
        <v/>
      </c>
      <c r="AB443" s="186" t="str">
        <f t="shared" si="302"/>
        <v/>
      </c>
      <c r="AC443" s="187" t="str">
        <f t="shared" si="303"/>
        <v/>
      </c>
      <c r="AD443" s="187" t="str">
        <f t="shared" si="313"/>
        <v/>
      </c>
      <c r="AE443" s="187" t="str">
        <f t="shared" si="300"/>
        <v/>
      </c>
      <c r="AF443" s="187" t="str">
        <f t="shared" si="301"/>
        <v/>
      </c>
      <c r="AG443" s="187" t="str">
        <f t="array" ref="AG443">IFERROR(INDEX($Y$4:$Y$1090, MATCH(AC443&amp;AE443&amp;AF443,$V$4:$V$1090&amp;$W$4:$W$1090&amp;$X$4:$X$1090,0),1),"")</f>
        <v/>
      </c>
      <c r="AH443" s="188" t="str">
        <f t="array" ref="AH443">IFERROR(INDEX($Z$4:$Z$1090, MATCH(AC443&amp;AE443&amp;AF443,$V$4:$V$1090&amp;$W$4:$W$1090&amp;$X$4:$X$1090,0),1),"")</f>
        <v/>
      </c>
      <c r="AJ443" s="186" t="str">
        <f t="shared" si="304"/>
        <v/>
      </c>
      <c r="AK443" s="187" t="str">
        <f t="array" ref="AK443">IFERROR(INDEX($AC$4:$AC$1137,SMALL($AB$4:$AB$1137,AJ443),1),"")</f>
        <v/>
      </c>
      <c r="AL443" s="187" t="str">
        <f t="array" ref="AL443">IFERROR(INDEX($AF$4:$AF$1137,SMALL($AB$4:$AB$1137,AJ443),1),"")</f>
        <v/>
      </c>
      <c r="AM443" s="187" t="str">
        <f t="array" ref="AM443">IFERROR(INDEX($AW$4:$AW$83,MATCH(AL443&amp;INDEX($AG$4:$AG$1137,SMALL($AB$4:$AB$1137,AJ443),1),$AU$4:$AU$83&amp;$AV$4:$AV$83,0),1),"")</f>
        <v/>
      </c>
      <c r="AN443" s="187" t="str">
        <f t="array" ref="AN443">IFERROR(INDEX($AW$4:$AW$83,MATCH(AL443&amp;INDEX($AH$4:$AH$1137,SMALL($AB$4:$AB$1137,AJ443),1),$AU$4:$AU$83&amp;$AV$4:$AV$83,0),1),"")</f>
        <v/>
      </c>
      <c r="AO443" s="187" t="str">
        <f>IF(AND(ISNUMBER(Fixture!H446),ISNUMBER(Fixture!J446)),"YES","")</f>
        <v/>
      </c>
      <c r="AP443" s="187" t="str">
        <f>IF(AO443="YES",IF(Fixture!H446&gt;Fixture!J446,HWin,IF(Fixture!H446=Fixture!J446,IF(Fixture!H446&gt;0,HDrawScore,HDraw),HLose)),"")</f>
        <v/>
      </c>
      <c r="AQ443" s="188" t="str">
        <f>IF(AO443="YES",IF(Fixture!H446&lt;Fixture!J446,AWin,IF(Fixture!H446=Fixture!J446,IF(Fixture!H446&gt;0,ADrawScore,ADraw),ALose)),"")</f>
        <v/>
      </c>
      <c r="AR443" s="187" t="str">
        <f>IF(AO443="YES",IF(Fixture!H446&gt;Fixture!J446,"W",IF(Fixture!H446=Fixture!J446,IF(Fixture!H446&gt;0,"D","D"),"L")),"")</f>
        <v/>
      </c>
      <c r="AS443" s="187" t="str">
        <f>IF(AO443="YES",IF(Fixture!H446&lt;Fixture!J446,"W",IF(Fixture!H446=Fixture!J446,IF(Fixture!H446&gt;0,"D","D"),"L")),"")</f>
        <v/>
      </c>
    </row>
    <row r="444" spans="22:45" x14ac:dyDescent="0.25">
      <c r="V444" s="195" t="str">
        <f t="shared" si="314"/>
        <v/>
      </c>
      <c r="W444" s="185" t="str">
        <f t="shared" si="315"/>
        <v/>
      </c>
      <c r="X444" s="185" t="str">
        <f t="shared" ref="X444:X475" si="316">IF(AND(ISNUMBER(V444),Y444&lt;=$Q$7,Z444&lt;=$Q$7),$B$96,"")</f>
        <v/>
      </c>
      <c r="Y444" s="185" t="str">
        <f t="shared" ref="Y444:Y475" si="317">IF(ISNUMBER(V444),INDEX($C$99:$L$125,MATCH(V444,$B$99:$B$125,0),MATCH("G"&amp;W444&amp;"-T1",$C$98:$L$98,0)),"")</f>
        <v/>
      </c>
      <c r="Z444" s="184" t="str">
        <f t="shared" ref="Z444:Z475" si="318">IF(ISNUMBER(V444),INDEX($C$99:$L$125,MATCH(V444,$B$99:$B$125,0),MATCH("G"&amp;W444&amp;"-T2",$C$98:$L$98,0)),"")</f>
        <v/>
      </c>
      <c r="AB444" s="186" t="str">
        <f t="shared" si="302"/>
        <v/>
      </c>
      <c r="AC444" s="187" t="str">
        <f t="shared" si="303"/>
        <v/>
      </c>
      <c r="AD444" s="187" t="str">
        <f t="shared" si="313"/>
        <v/>
      </c>
      <c r="AE444" s="187" t="str">
        <f t="shared" si="300"/>
        <v/>
      </c>
      <c r="AF444" s="187" t="str">
        <f t="shared" si="301"/>
        <v/>
      </c>
      <c r="AG444" s="187" t="str">
        <f t="array" ref="AG444">IFERROR(INDEX($Y$4:$Y$1090, MATCH(AC444&amp;AE444&amp;AF444,$V$4:$V$1090&amp;$W$4:$W$1090&amp;$X$4:$X$1090,0),1),"")</f>
        <v/>
      </c>
      <c r="AH444" s="188" t="str">
        <f t="array" ref="AH444">IFERROR(INDEX($Z$4:$Z$1090, MATCH(AC444&amp;AE444&amp;AF444,$V$4:$V$1090&amp;$W$4:$W$1090&amp;$X$4:$X$1090,0),1),"")</f>
        <v/>
      </c>
      <c r="AJ444" s="186" t="str">
        <f t="shared" si="304"/>
        <v/>
      </c>
      <c r="AK444" s="187" t="str">
        <f t="array" ref="AK444">IFERROR(INDEX($AC$4:$AC$1137,SMALL($AB$4:$AB$1137,AJ444),1),"")</f>
        <v/>
      </c>
      <c r="AL444" s="187" t="str">
        <f t="array" ref="AL444">IFERROR(INDEX($AF$4:$AF$1137,SMALL($AB$4:$AB$1137,AJ444),1),"")</f>
        <v/>
      </c>
      <c r="AM444" s="187" t="str">
        <f t="array" ref="AM444">IFERROR(INDEX($AW$4:$AW$83,MATCH(AL444&amp;INDEX($AG$4:$AG$1137,SMALL($AB$4:$AB$1137,AJ444),1),$AU$4:$AU$83&amp;$AV$4:$AV$83,0),1),"")</f>
        <v/>
      </c>
      <c r="AN444" s="187" t="str">
        <f t="array" ref="AN444">IFERROR(INDEX($AW$4:$AW$83,MATCH(AL444&amp;INDEX($AH$4:$AH$1137,SMALL($AB$4:$AB$1137,AJ444),1),$AU$4:$AU$83&amp;$AV$4:$AV$83,0),1),"")</f>
        <v/>
      </c>
      <c r="AO444" s="187" t="str">
        <f>IF(AND(ISNUMBER(Fixture!H447),ISNUMBER(Fixture!J447)),"YES","")</f>
        <v/>
      </c>
      <c r="AP444" s="187" t="str">
        <f>IF(AO444="YES",IF(Fixture!H447&gt;Fixture!J447,HWin,IF(Fixture!H447=Fixture!J447,IF(Fixture!H447&gt;0,HDrawScore,HDraw),HLose)),"")</f>
        <v/>
      </c>
      <c r="AQ444" s="188" t="str">
        <f>IF(AO444="YES",IF(Fixture!H447&lt;Fixture!J447,AWin,IF(Fixture!H447=Fixture!J447,IF(Fixture!H447&gt;0,ADrawScore,ADraw),ALose)),"")</f>
        <v/>
      </c>
      <c r="AR444" s="187" t="str">
        <f>IF(AO444="YES",IF(Fixture!H447&gt;Fixture!J447,"W",IF(Fixture!H447=Fixture!J447,IF(Fixture!H447&gt;0,"D","D"),"L")),"")</f>
        <v/>
      </c>
      <c r="AS444" s="187" t="str">
        <f>IF(AO444="YES",IF(Fixture!H447&lt;Fixture!J447,"W",IF(Fixture!H447=Fixture!J447,IF(Fixture!H447&gt;0,"D","D"),"L")),"")</f>
        <v/>
      </c>
    </row>
    <row r="445" spans="22:45" x14ac:dyDescent="0.25">
      <c r="V445" s="195" t="str">
        <f t="shared" ref="V445:V476" si="319">IFERROR(IF(W444+1&lt;=O$7,V444,IF(V444+1&lt;=P$7,V444+1,"")),"")</f>
        <v/>
      </c>
      <c r="W445" s="185" t="str">
        <f t="shared" ref="W445:W476" si="320">IF(ISNUMBER(V445),IF(W444+1&lt;=O$7,W444+1,1),"")</f>
        <v/>
      </c>
      <c r="X445" s="185" t="str">
        <f t="shared" si="316"/>
        <v/>
      </c>
      <c r="Y445" s="185" t="str">
        <f t="shared" si="317"/>
        <v/>
      </c>
      <c r="Z445" s="184" t="str">
        <f t="shared" si="318"/>
        <v/>
      </c>
      <c r="AB445" s="186" t="str">
        <f t="shared" si="302"/>
        <v/>
      </c>
      <c r="AC445" s="187" t="str">
        <f t="shared" si="303"/>
        <v/>
      </c>
      <c r="AD445" s="187" t="str">
        <f t="shared" si="313"/>
        <v/>
      </c>
      <c r="AE445" s="187" t="str">
        <f t="shared" si="300"/>
        <v/>
      </c>
      <c r="AF445" s="187" t="str">
        <f t="shared" si="301"/>
        <v/>
      </c>
      <c r="AG445" s="187" t="str">
        <f t="array" ref="AG445">IFERROR(INDEX($Y$4:$Y$1090, MATCH(AC445&amp;AE445&amp;AF445,$V$4:$V$1090&amp;$W$4:$W$1090&amp;$X$4:$X$1090,0),1),"")</f>
        <v/>
      </c>
      <c r="AH445" s="188" t="str">
        <f t="array" ref="AH445">IFERROR(INDEX($Z$4:$Z$1090, MATCH(AC445&amp;AE445&amp;AF445,$V$4:$V$1090&amp;$W$4:$W$1090&amp;$X$4:$X$1090,0),1),"")</f>
        <v/>
      </c>
      <c r="AJ445" s="186" t="str">
        <f t="shared" si="304"/>
        <v/>
      </c>
      <c r="AK445" s="187" t="str">
        <f t="array" ref="AK445">IFERROR(INDEX($AC$4:$AC$1137,SMALL($AB$4:$AB$1137,AJ445),1),"")</f>
        <v/>
      </c>
      <c r="AL445" s="187" t="str">
        <f t="array" ref="AL445">IFERROR(INDEX($AF$4:$AF$1137,SMALL($AB$4:$AB$1137,AJ445),1),"")</f>
        <v/>
      </c>
      <c r="AM445" s="187" t="str">
        <f t="array" ref="AM445">IFERROR(INDEX($AW$4:$AW$83,MATCH(AL445&amp;INDEX($AG$4:$AG$1137,SMALL($AB$4:$AB$1137,AJ445),1),$AU$4:$AU$83&amp;$AV$4:$AV$83,0),1),"")</f>
        <v/>
      </c>
      <c r="AN445" s="187" t="str">
        <f t="array" ref="AN445">IFERROR(INDEX($AW$4:$AW$83,MATCH(AL445&amp;INDEX($AH$4:$AH$1137,SMALL($AB$4:$AB$1137,AJ445),1),$AU$4:$AU$83&amp;$AV$4:$AV$83,0),1),"")</f>
        <v/>
      </c>
      <c r="AO445" s="187" t="str">
        <f>IF(AND(ISNUMBER(Fixture!H448),ISNUMBER(Fixture!J448)),"YES","")</f>
        <v/>
      </c>
      <c r="AP445" s="187" t="str">
        <f>IF(AO445="YES",IF(Fixture!H448&gt;Fixture!J448,HWin,IF(Fixture!H448=Fixture!J448,IF(Fixture!H448&gt;0,HDrawScore,HDraw),HLose)),"")</f>
        <v/>
      </c>
      <c r="AQ445" s="188" t="str">
        <f>IF(AO445="YES",IF(Fixture!H448&lt;Fixture!J448,AWin,IF(Fixture!H448=Fixture!J448,IF(Fixture!H448&gt;0,ADrawScore,ADraw),ALose)),"")</f>
        <v/>
      </c>
      <c r="AR445" s="187" t="str">
        <f>IF(AO445="YES",IF(Fixture!H448&gt;Fixture!J448,"W",IF(Fixture!H448=Fixture!J448,IF(Fixture!H448&gt;0,"D","D"),"L")),"")</f>
        <v/>
      </c>
      <c r="AS445" s="187" t="str">
        <f>IF(AO445="YES",IF(Fixture!H448&lt;Fixture!J448,"W",IF(Fixture!H448=Fixture!J448,IF(Fixture!H448&gt;0,"D","D"),"L")),"")</f>
        <v/>
      </c>
    </row>
    <row r="446" spans="22:45" x14ac:dyDescent="0.25">
      <c r="V446" s="195" t="str">
        <f t="shared" si="319"/>
        <v/>
      </c>
      <c r="W446" s="185" t="str">
        <f t="shared" si="320"/>
        <v/>
      </c>
      <c r="X446" s="185" t="str">
        <f t="shared" si="316"/>
        <v/>
      </c>
      <c r="Y446" s="185" t="str">
        <f t="shared" si="317"/>
        <v/>
      </c>
      <c r="Z446" s="184" t="str">
        <f t="shared" si="318"/>
        <v/>
      </c>
      <c r="AB446" s="186" t="str">
        <f t="shared" si="302"/>
        <v/>
      </c>
      <c r="AC446" s="187" t="str">
        <f t="shared" si="303"/>
        <v/>
      </c>
      <c r="AD446" s="187" t="str">
        <f t="shared" si="313"/>
        <v/>
      </c>
      <c r="AE446" s="187" t="str">
        <f t="shared" si="300"/>
        <v/>
      </c>
      <c r="AF446" s="187" t="str">
        <f t="shared" si="301"/>
        <v/>
      </c>
      <c r="AG446" s="187" t="str">
        <f t="array" ref="AG446">IFERROR(INDEX($Y$4:$Y$1090, MATCH(AC446&amp;AE446&amp;AF446,$V$4:$V$1090&amp;$W$4:$W$1090&amp;$X$4:$X$1090,0),1),"")</f>
        <v/>
      </c>
      <c r="AH446" s="188" t="str">
        <f t="array" ref="AH446">IFERROR(INDEX($Z$4:$Z$1090, MATCH(AC446&amp;AE446&amp;AF446,$V$4:$V$1090&amp;$W$4:$W$1090&amp;$X$4:$X$1090,0),1),"")</f>
        <v/>
      </c>
      <c r="AJ446" s="186" t="str">
        <f t="shared" si="304"/>
        <v/>
      </c>
      <c r="AK446" s="187" t="str">
        <f t="array" ref="AK446">IFERROR(INDEX($AC$4:$AC$1137,SMALL($AB$4:$AB$1137,AJ446),1),"")</f>
        <v/>
      </c>
      <c r="AL446" s="187" t="str">
        <f t="array" ref="AL446">IFERROR(INDEX($AF$4:$AF$1137,SMALL($AB$4:$AB$1137,AJ446),1),"")</f>
        <v/>
      </c>
      <c r="AM446" s="187" t="str">
        <f t="array" ref="AM446">IFERROR(INDEX($AW$4:$AW$83,MATCH(AL446&amp;INDEX($AG$4:$AG$1137,SMALL($AB$4:$AB$1137,AJ446),1),$AU$4:$AU$83&amp;$AV$4:$AV$83,0),1),"")</f>
        <v/>
      </c>
      <c r="AN446" s="187" t="str">
        <f t="array" ref="AN446">IFERROR(INDEX($AW$4:$AW$83,MATCH(AL446&amp;INDEX($AH$4:$AH$1137,SMALL($AB$4:$AB$1137,AJ446),1),$AU$4:$AU$83&amp;$AV$4:$AV$83,0),1),"")</f>
        <v/>
      </c>
      <c r="AO446" s="187" t="str">
        <f>IF(AND(ISNUMBER(Fixture!H449),ISNUMBER(Fixture!J449)),"YES","")</f>
        <v/>
      </c>
      <c r="AP446" s="187" t="str">
        <f>IF(AO446="YES",IF(Fixture!H449&gt;Fixture!J449,HWin,IF(Fixture!H449=Fixture!J449,IF(Fixture!H449&gt;0,HDrawScore,HDraw),HLose)),"")</f>
        <v/>
      </c>
      <c r="AQ446" s="188" t="str">
        <f>IF(AO446="YES",IF(Fixture!H449&lt;Fixture!J449,AWin,IF(Fixture!H449=Fixture!J449,IF(Fixture!H449&gt;0,ADrawScore,ADraw),ALose)),"")</f>
        <v/>
      </c>
      <c r="AR446" s="187" t="str">
        <f>IF(AO446="YES",IF(Fixture!H449&gt;Fixture!J449,"W",IF(Fixture!H449=Fixture!J449,IF(Fixture!H449&gt;0,"D","D"),"L")),"")</f>
        <v/>
      </c>
      <c r="AS446" s="187" t="str">
        <f>IF(AO446="YES",IF(Fixture!H449&lt;Fixture!J449,"W",IF(Fixture!H449=Fixture!J449,IF(Fixture!H449&gt;0,"D","D"),"L")),"")</f>
        <v/>
      </c>
    </row>
    <row r="447" spans="22:45" x14ac:dyDescent="0.25">
      <c r="V447" s="195" t="str">
        <f t="shared" si="319"/>
        <v/>
      </c>
      <c r="W447" s="185" t="str">
        <f t="shared" si="320"/>
        <v/>
      </c>
      <c r="X447" s="185" t="str">
        <f t="shared" si="316"/>
        <v/>
      </c>
      <c r="Y447" s="185" t="str">
        <f t="shared" si="317"/>
        <v/>
      </c>
      <c r="Z447" s="184" t="str">
        <f t="shared" si="318"/>
        <v/>
      </c>
      <c r="AB447" s="186" t="str">
        <f t="shared" si="302"/>
        <v/>
      </c>
      <c r="AC447" s="187" t="str">
        <f t="shared" si="303"/>
        <v/>
      </c>
      <c r="AD447" s="187" t="str">
        <f t="shared" si="313"/>
        <v/>
      </c>
      <c r="AE447" s="187" t="str">
        <f t="shared" si="300"/>
        <v/>
      </c>
      <c r="AF447" s="187" t="str">
        <f t="shared" si="301"/>
        <v/>
      </c>
      <c r="AG447" s="187" t="str">
        <f t="array" ref="AG447">IFERROR(INDEX($Y$4:$Y$1090, MATCH(AC447&amp;AE447&amp;AF447,$V$4:$V$1090&amp;$W$4:$W$1090&amp;$X$4:$X$1090,0),1),"")</f>
        <v/>
      </c>
      <c r="AH447" s="188" t="str">
        <f t="array" ref="AH447">IFERROR(INDEX($Z$4:$Z$1090, MATCH(AC447&amp;AE447&amp;AF447,$V$4:$V$1090&amp;$W$4:$W$1090&amp;$X$4:$X$1090,0),1),"")</f>
        <v/>
      </c>
      <c r="AJ447" s="186" t="str">
        <f t="shared" si="304"/>
        <v/>
      </c>
      <c r="AK447" s="187" t="str">
        <f t="array" ref="AK447">IFERROR(INDEX($AC$4:$AC$1137,SMALL($AB$4:$AB$1137,AJ447),1),"")</f>
        <v/>
      </c>
      <c r="AL447" s="187" t="str">
        <f t="array" ref="AL447">IFERROR(INDEX($AF$4:$AF$1137,SMALL($AB$4:$AB$1137,AJ447),1),"")</f>
        <v/>
      </c>
      <c r="AM447" s="187" t="str">
        <f t="array" ref="AM447">IFERROR(INDEX($AW$4:$AW$83,MATCH(AL447&amp;INDEX($AG$4:$AG$1137,SMALL($AB$4:$AB$1137,AJ447),1),$AU$4:$AU$83&amp;$AV$4:$AV$83,0),1),"")</f>
        <v/>
      </c>
      <c r="AN447" s="187" t="str">
        <f t="array" ref="AN447">IFERROR(INDEX($AW$4:$AW$83,MATCH(AL447&amp;INDEX($AH$4:$AH$1137,SMALL($AB$4:$AB$1137,AJ447),1),$AU$4:$AU$83&amp;$AV$4:$AV$83,0),1),"")</f>
        <v/>
      </c>
      <c r="AO447" s="187" t="str">
        <f>IF(AND(ISNUMBER(Fixture!H450),ISNUMBER(Fixture!J450)),"YES","")</f>
        <v/>
      </c>
      <c r="AP447" s="187" t="str">
        <f>IF(AO447="YES",IF(Fixture!H450&gt;Fixture!J450,HWin,IF(Fixture!H450=Fixture!J450,IF(Fixture!H450&gt;0,HDrawScore,HDraw),HLose)),"")</f>
        <v/>
      </c>
      <c r="AQ447" s="188" t="str">
        <f>IF(AO447="YES",IF(Fixture!H450&lt;Fixture!J450,AWin,IF(Fixture!H450=Fixture!J450,IF(Fixture!H450&gt;0,ADrawScore,ADraw),ALose)),"")</f>
        <v/>
      </c>
      <c r="AR447" s="187" t="str">
        <f>IF(AO447="YES",IF(Fixture!H450&gt;Fixture!J450,"W",IF(Fixture!H450=Fixture!J450,IF(Fixture!H450&gt;0,"D","D"),"L")),"")</f>
        <v/>
      </c>
      <c r="AS447" s="187" t="str">
        <f>IF(AO447="YES",IF(Fixture!H450&lt;Fixture!J450,"W",IF(Fixture!H450=Fixture!J450,IF(Fixture!H450&gt;0,"D","D"),"L")),"")</f>
        <v/>
      </c>
    </row>
    <row r="448" spans="22:45" x14ac:dyDescent="0.25">
      <c r="V448" s="195" t="str">
        <f t="shared" si="319"/>
        <v/>
      </c>
      <c r="W448" s="185" t="str">
        <f t="shared" si="320"/>
        <v/>
      </c>
      <c r="X448" s="185" t="str">
        <f t="shared" si="316"/>
        <v/>
      </c>
      <c r="Y448" s="185" t="str">
        <f t="shared" si="317"/>
        <v/>
      </c>
      <c r="Z448" s="184" t="str">
        <f t="shared" si="318"/>
        <v/>
      </c>
      <c r="AB448" s="186" t="str">
        <f t="shared" si="302"/>
        <v/>
      </c>
      <c r="AC448" s="187" t="str">
        <f t="shared" si="303"/>
        <v/>
      </c>
      <c r="AD448" s="187" t="str">
        <f t="shared" si="313"/>
        <v/>
      </c>
      <c r="AE448" s="187" t="str">
        <f t="shared" si="300"/>
        <v/>
      </c>
      <c r="AF448" s="187" t="str">
        <f t="shared" si="301"/>
        <v/>
      </c>
      <c r="AG448" s="187" t="str">
        <f t="array" ref="AG448">IFERROR(INDEX($Y$4:$Y$1090, MATCH(AC448&amp;AE448&amp;AF448,$V$4:$V$1090&amp;$W$4:$W$1090&amp;$X$4:$X$1090,0),1),"")</f>
        <v/>
      </c>
      <c r="AH448" s="188" t="str">
        <f t="array" ref="AH448">IFERROR(INDEX($Z$4:$Z$1090, MATCH(AC448&amp;AE448&amp;AF448,$V$4:$V$1090&amp;$W$4:$W$1090&amp;$X$4:$X$1090,0),1),"")</f>
        <v/>
      </c>
      <c r="AJ448" s="186" t="str">
        <f t="shared" si="304"/>
        <v/>
      </c>
      <c r="AK448" s="187" t="str">
        <f t="array" ref="AK448">IFERROR(INDEX($AC$4:$AC$1137,SMALL($AB$4:$AB$1137,AJ448),1),"")</f>
        <v/>
      </c>
      <c r="AL448" s="187" t="str">
        <f t="array" ref="AL448">IFERROR(INDEX($AF$4:$AF$1137,SMALL($AB$4:$AB$1137,AJ448),1),"")</f>
        <v/>
      </c>
      <c r="AM448" s="187" t="str">
        <f t="array" ref="AM448">IFERROR(INDEX($AW$4:$AW$83,MATCH(AL448&amp;INDEX($AG$4:$AG$1137,SMALL($AB$4:$AB$1137,AJ448),1),$AU$4:$AU$83&amp;$AV$4:$AV$83,0),1),"")</f>
        <v/>
      </c>
      <c r="AN448" s="187" t="str">
        <f t="array" ref="AN448">IFERROR(INDEX($AW$4:$AW$83,MATCH(AL448&amp;INDEX($AH$4:$AH$1137,SMALL($AB$4:$AB$1137,AJ448),1),$AU$4:$AU$83&amp;$AV$4:$AV$83,0),1),"")</f>
        <v/>
      </c>
      <c r="AO448" s="187" t="str">
        <f>IF(AND(ISNUMBER(Fixture!H451),ISNUMBER(Fixture!J451)),"YES","")</f>
        <v/>
      </c>
      <c r="AP448" s="187" t="str">
        <f>IF(AO448="YES",IF(Fixture!H451&gt;Fixture!J451,HWin,IF(Fixture!H451=Fixture!J451,IF(Fixture!H451&gt;0,HDrawScore,HDraw),HLose)),"")</f>
        <v/>
      </c>
      <c r="AQ448" s="188" t="str">
        <f>IF(AO448="YES",IF(Fixture!H451&lt;Fixture!J451,AWin,IF(Fixture!H451=Fixture!J451,IF(Fixture!H451&gt;0,ADrawScore,ADraw),ALose)),"")</f>
        <v/>
      </c>
      <c r="AR448" s="187" t="str">
        <f>IF(AO448="YES",IF(Fixture!H451&gt;Fixture!J451,"W",IF(Fixture!H451=Fixture!J451,IF(Fixture!H451&gt;0,"D","D"),"L")),"")</f>
        <v/>
      </c>
      <c r="AS448" s="187" t="str">
        <f>IF(AO448="YES",IF(Fixture!H451&lt;Fixture!J451,"W",IF(Fixture!H451=Fixture!J451,IF(Fixture!H451&gt;0,"D","D"),"L")),"")</f>
        <v/>
      </c>
    </row>
    <row r="449" spans="22:45" x14ac:dyDescent="0.25">
      <c r="V449" s="195" t="str">
        <f t="shared" si="319"/>
        <v/>
      </c>
      <c r="W449" s="185" t="str">
        <f t="shared" si="320"/>
        <v/>
      </c>
      <c r="X449" s="185" t="str">
        <f t="shared" si="316"/>
        <v/>
      </c>
      <c r="Y449" s="185" t="str">
        <f t="shared" si="317"/>
        <v/>
      </c>
      <c r="Z449" s="184" t="str">
        <f t="shared" si="318"/>
        <v/>
      </c>
      <c r="AB449" s="186" t="str">
        <f t="shared" si="302"/>
        <v/>
      </c>
      <c r="AC449" s="187" t="str">
        <f t="shared" si="303"/>
        <v/>
      </c>
      <c r="AD449" s="187" t="str">
        <f t="shared" si="313"/>
        <v/>
      </c>
      <c r="AE449" s="187" t="str">
        <f t="shared" si="300"/>
        <v/>
      </c>
      <c r="AF449" s="187" t="str">
        <f t="shared" si="301"/>
        <v/>
      </c>
      <c r="AG449" s="187" t="str">
        <f t="array" ref="AG449">IFERROR(INDEX($Y$4:$Y$1090, MATCH(AC449&amp;AE449&amp;AF449,$V$4:$V$1090&amp;$W$4:$W$1090&amp;$X$4:$X$1090,0),1),"")</f>
        <v/>
      </c>
      <c r="AH449" s="188" t="str">
        <f t="array" ref="AH449">IFERROR(INDEX($Z$4:$Z$1090, MATCH(AC449&amp;AE449&amp;AF449,$V$4:$V$1090&amp;$W$4:$W$1090&amp;$X$4:$X$1090,0),1),"")</f>
        <v/>
      </c>
      <c r="AJ449" s="186" t="str">
        <f t="shared" si="304"/>
        <v/>
      </c>
      <c r="AK449" s="187" t="str">
        <f t="array" ref="AK449">IFERROR(INDEX($AC$4:$AC$1137,SMALL($AB$4:$AB$1137,AJ449),1),"")</f>
        <v/>
      </c>
      <c r="AL449" s="187" t="str">
        <f t="array" ref="AL449">IFERROR(INDEX($AF$4:$AF$1137,SMALL($AB$4:$AB$1137,AJ449),1),"")</f>
        <v/>
      </c>
      <c r="AM449" s="187" t="str">
        <f t="array" ref="AM449">IFERROR(INDEX($AW$4:$AW$83,MATCH(AL449&amp;INDEX($AG$4:$AG$1137,SMALL($AB$4:$AB$1137,AJ449),1),$AU$4:$AU$83&amp;$AV$4:$AV$83,0),1),"")</f>
        <v/>
      </c>
      <c r="AN449" s="187" t="str">
        <f t="array" ref="AN449">IFERROR(INDEX($AW$4:$AW$83,MATCH(AL449&amp;INDEX($AH$4:$AH$1137,SMALL($AB$4:$AB$1137,AJ449),1),$AU$4:$AU$83&amp;$AV$4:$AV$83,0),1),"")</f>
        <v/>
      </c>
      <c r="AO449" s="187" t="str">
        <f>IF(AND(ISNUMBER(Fixture!H452),ISNUMBER(Fixture!J452)),"YES","")</f>
        <v/>
      </c>
      <c r="AP449" s="187" t="str">
        <f>IF(AO449="YES",IF(Fixture!H452&gt;Fixture!J452,HWin,IF(Fixture!H452=Fixture!J452,IF(Fixture!H452&gt;0,HDrawScore,HDraw),HLose)),"")</f>
        <v/>
      </c>
      <c r="AQ449" s="188" t="str">
        <f>IF(AO449="YES",IF(Fixture!H452&lt;Fixture!J452,AWin,IF(Fixture!H452=Fixture!J452,IF(Fixture!H452&gt;0,ADrawScore,ADraw),ALose)),"")</f>
        <v/>
      </c>
      <c r="AR449" s="187" t="str">
        <f>IF(AO449="YES",IF(Fixture!H452&gt;Fixture!J452,"W",IF(Fixture!H452=Fixture!J452,IF(Fixture!H452&gt;0,"D","D"),"L")),"")</f>
        <v/>
      </c>
      <c r="AS449" s="187" t="str">
        <f>IF(AO449="YES",IF(Fixture!H452&lt;Fixture!J452,"W",IF(Fixture!H452=Fixture!J452,IF(Fixture!H452&gt;0,"D","D"),"L")),"")</f>
        <v/>
      </c>
    </row>
    <row r="450" spans="22:45" x14ac:dyDescent="0.25">
      <c r="V450" s="195" t="str">
        <f t="shared" si="319"/>
        <v/>
      </c>
      <c r="W450" s="185" t="str">
        <f t="shared" si="320"/>
        <v/>
      </c>
      <c r="X450" s="185" t="str">
        <f t="shared" si="316"/>
        <v/>
      </c>
      <c r="Y450" s="185" t="str">
        <f t="shared" si="317"/>
        <v/>
      </c>
      <c r="Z450" s="184" t="str">
        <f t="shared" si="318"/>
        <v/>
      </c>
      <c r="AB450" s="186" t="str">
        <f t="shared" si="302"/>
        <v/>
      </c>
      <c r="AC450" s="187" t="str">
        <f t="shared" si="303"/>
        <v/>
      </c>
      <c r="AD450" s="187" t="str">
        <f t="shared" si="313"/>
        <v/>
      </c>
      <c r="AE450" s="187" t="str">
        <f t="shared" si="300"/>
        <v/>
      </c>
      <c r="AF450" s="187" t="str">
        <f t="shared" si="301"/>
        <v/>
      </c>
      <c r="AG450" s="187" t="str">
        <f t="array" ref="AG450">IFERROR(INDEX($Y$4:$Y$1090, MATCH(AC450&amp;AE450&amp;AF450,$V$4:$V$1090&amp;$W$4:$W$1090&amp;$X$4:$X$1090,0),1),"")</f>
        <v/>
      </c>
      <c r="AH450" s="188" t="str">
        <f t="array" ref="AH450">IFERROR(INDEX($Z$4:$Z$1090, MATCH(AC450&amp;AE450&amp;AF450,$V$4:$V$1090&amp;$W$4:$W$1090&amp;$X$4:$X$1090,0),1),"")</f>
        <v/>
      </c>
      <c r="AJ450" s="186" t="str">
        <f t="shared" si="304"/>
        <v/>
      </c>
      <c r="AK450" s="187" t="str">
        <f t="array" ref="AK450">IFERROR(INDEX($AC$4:$AC$1137,SMALL($AB$4:$AB$1137,AJ450),1),"")</f>
        <v/>
      </c>
      <c r="AL450" s="187" t="str">
        <f t="array" ref="AL450">IFERROR(INDEX($AF$4:$AF$1137,SMALL($AB$4:$AB$1137,AJ450),1),"")</f>
        <v/>
      </c>
      <c r="AM450" s="187" t="str">
        <f t="array" ref="AM450">IFERROR(INDEX($AW$4:$AW$83,MATCH(AL450&amp;INDEX($AG$4:$AG$1137,SMALL($AB$4:$AB$1137,AJ450),1),$AU$4:$AU$83&amp;$AV$4:$AV$83,0),1),"")</f>
        <v/>
      </c>
      <c r="AN450" s="187" t="str">
        <f t="array" ref="AN450">IFERROR(INDEX($AW$4:$AW$83,MATCH(AL450&amp;INDEX($AH$4:$AH$1137,SMALL($AB$4:$AB$1137,AJ450),1),$AU$4:$AU$83&amp;$AV$4:$AV$83,0),1),"")</f>
        <v/>
      </c>
      <c r="AO450" s="187" t="str">
        <f>IF(AND(ISNUMBER(Fixture!H453),ISNUMBER(Fixture!J453)),"YES","")</f>
        <v/>
      </c>
      <c r="AP450" s="187" t="str">
        <f>IF(AO450="YES",IF(Fixture!H453&gt;Fixture!J453,HWin,IF(Fixture!H453=Fixture!J453,IF(Fixture!H453&gt;0,HDrawScore,HDraw),HLose)),"")</f>
        <v/>
      </c>
      <c r="AQ450" s="188" t="str">
        <f>IF(AO450="YES",IF(Fixture!H453&lt;Fixture!J453,AWin,IF(Fixture!H453=Fixture!J453,IF(Fixture!H453&gt;0,ADrawScore,ADraw),ALose)),"")</f>
        <v/>
      </c>
      <c r="AR450" s="187" t="str">
        <f>IF(AO450="YES",IF(Fixture!H453&gt;Fixture!J453,"W",IF(Fixture!H453=Fixture!J453,IF(Fixture!H453&gt;0,"D","D"),"L")),"")</f>
        <v/>
      </c>
      <c r="AS450" s="187" t="str">
        <f>IF(AO450="YES",IF(Fixture!H453&lt;Fixture!J453,"W",IF(Fixture!H453=Fixture!J453,IF(Fixture!H453&gt;0,"D","D"),"L")),"")</f>
        <v/>
      </c>
    </row>
    <row r="451" spans="22:45" x14ac:dyDescent="0.25">
      <c r="V451" s="195" t="str">
        <f t="shared" si="319"/>
        <v/>
      </c>
      <c r="W451" s="185" t="str">
        <f t="shared" si="320"/>
        <v/>
      </c>
      <c r="X451" s="185" t="str">
        <f t="shared" si="316"/>
        <v/>
      </c>
      <c r="Y451" s="185" t="str">
        <f t="shared" si="317"/>
        <v/>
      </c>
      <c r="Z451" s="184" t="str">
        <f t="shared" si="318"/>
        <v/>
      </c>
      <c r="AB451" s="186" t="str">
        <f t="shared" si="302"/>
        <v/>
      </c>
      <c r="AC451" s="187" t="str">
        <f t="shared" si="303"/>
        <v/>
      </c>
      <c r="AD451" s="187" t="str">
        <f t="shared" si="313"/>
        <v/>
      </c>
      <c r="AE451" s="187" t="str">
        <f t="shared" si="300"/>
        <v/>
      </c>
      <c r="AF451" s="187" t="str">
        <f t="shared" si="301"/>
        <v/>
      </c>
      <c r="AG451" s="187" t="str">
        <f t="array" ref="AG451">IFERROR(INDEX($Y$4:$Y$1090, MATCH(AC451&amp;AE451&amp;AF451,$V$4:$V$1090&amp;$W$4:$W$1090&amp;$X$4:$X$1090,0),1),"")</f>
        <v/>
      </c>
      <c r="AH451" s="188" t="str">
        <f t="array" ref="AH451">IFERROR(INDEX($Z$4:$Z$1090, MATCH(AC451&amp;AE451&amp;AF451,$V$4:$V$1090&amp;$W$4:$W$1090&amp;$X$4:$X$1090,0),1),"")</f>
        <v/>
      </c>
      <c r="AJ451" s="186" t="str">
        <f t="shared" si="304"/>
        <v/>
      </c>
      <c r="AK451" s="187" t="str">
        <f t="array" ref="AK451">IFERROR(INDEX($AC$4:$AC$1137,SMALL($AB$4:$AB$1137,AJ451),1),"")</f>
        <v/>
      </c>
      <c r="AL451" s="187" t="str">
        <f t="array" ref="AL451">IFERROR(INDEX($AF$4:$AF$1137,SMALL($AB$4:$AB$1137,AJ451),1),"")</f>
        <v/>
      </c>
      <c r="AM451" s="187" t="str">
        <f t="array" ref="AM451">IFERROR(INDEX($AW$4:$AW$83,MATCH(AL451&amp;INDEX($AG$4:$AG$1137,SMALL($AB$4:$AB$1137,AJ451),1),$AU$4:$AU$83&amp;$AV$4:$AV$83,0),1),"")</f>
        <v/>
      </c>
      <c r="AN451" s="187" t="str">
        <f t="array" ref="AN451">IFERROR(INDEX($AW$4:$AW$83,MATCH(AL451&amp;INDEX($AH$4:$AH$1137,SMALL($AB$4:$AB$1137,AJ451),1),$AU$4:$AU$83&amp;$AV$4:$AV$83,0),1),"")</f>
        <v/>
      </c>
      <c r="AO451" s="187" t="str">
        <f>IF(AND(ISNUMBER(Fixture!H454),ISNUMBER(Fixture!J454)),"YES","")</f>
        <v/>
      </c>
      <c r="AP451" s="187" t="str">
        <f>IF(AO451="YES",IF(Fixture!H454&gt;Fixture!J454,HWin,IF(Fixture!H454=Fixture!J454,IF(Fixture!H454&gt;0,HDrawScore,HDraw),HLose)),"")</f>
        <v/>
      </c>
      <c r="AQ451" s="188" t="str">
        <f>IF(AO451="YES",IF(Fixture!H454&lt;Fixture!J454,AWin,IF(Fixture!H454=Fixture!J454,IF(Fixture!H454&gt;0,ADrawScore,ADraw),ALose)),"")</f>
        <v/>
      </c>
      <c r="AR451" s="187" t="str">
        <f>IF(AO451="YES",IF(Fixture!H454&gt;Fixture!J454,"W",IF(Fixture!H454=Fixture!J454,IF(Fixture!H454&gt;0,"D","D"),"L")),"")</f>
        <v/>
      </c>
      <c r="AS451" s="187" t="str">
        <f>IF(AO451="YES",IF(Fixture!H454&lt;Fixture!J454,"W",IF(Fixture!H454=Fixture!J454,IF(Fixture!H454&gt;0,"D","D"),"L")),"")</f>
        <v/>
      </c>
    </row>
    <row r="452" spans="22:45" x14ac:dyDescent="0.25">
      <c r="V452" s="195" t="str">
        <f t="shared" si="319"/>
        <v/>
      </c>
      <c r="W452" s="185" t="str">
        <f t="shared" si="320"/>
        <v/>
      </c>
      <c r="X452" s="185" t="str">
        <f t="shared" si="316"/>
        <v/>
      </c>
      <c r="Y452" s="185" t="str">
        <f t="shared" si="317"/>
        <v/>
      </c>
      <c r="Z452" s="184" t="str">
        <f t="shared" si="318"/>
        <v/>
      </c>
      <c r="AB452" s="186" t="str">
        <f t="shared" si="302"/>
        <v/>
      </c>
      <c r="AC452" s="187" t="str">
        <f t="shared" si="303"/>
        <v/>
      </c>
      <c r="AD452" s="187" t="str">
        <f t="shared" si="313"/>
        <v/>
      </c>
      <c r="AE452" s="187" t="str">
        <f t="shared" ref="AE452:AE515" si="321">IF(AF452&lt;&gt;"",IF(AF451=AF452,AE451+1,1),"")</f>
        <v/>
      </c>
      <c r="AF452" s="187" t="str">
        <f t="shared" ref="AF452:AF515" si="322">IF(AND(AD452&gt;0,AD452&lt;=$O$4),$B$3,IF(AND(AD452&gt;$O$4,AD452&lt;=$O$4+$O$5),$B$34,IF(AND(AD452&gt;$O$4+$O$5,AD452&lt;=$O$4+$O$5+$O$6),$B$65,IF(AND(AD452&gt;$O$4+$O$5+$O$6,AD452&lt;=$O$4+$O$5+$O$6+$O$7),$B$96,
IF(AND(AD452&gt;$O$4+$O$5+$O$6+$O$7,AD452&lt;=$O$4+$O$5+$O$6+$O$7+$O$8),$B$127,
IF(AND(AD452&gt;$O$4+$O$5+$O$6+$O$7+$O$8,AD452&lt;=$O$4+$O$5+$O$6+$O$7+$O$8+$O$9),$B$158,
IF(AND(AD452&gt;$O$4+$O$5+$O$6+$O$7+$O$8+$O$9,AD452&lt;=$O$4+$O$5+$O$6+$O$7+$O$8+$O$9+$O$10),$B$189,
IF(AND(AD452&gt;$O$4+$O$5+$O$6+$O$7+$O$8+$O$9+$O$10,AD452&lt;=$O$4+$O$5+$O$6+$O$7+$O$8+$O$9+$O$10+$O$11),$B$220,"")
)))))))</f>
        <v/>
      </c>
      <c r="AG452" s="187" t="str">
        <f t="array" ref="AG452">IFERROR(INDEX($Y$4:$Y$1090, MATCH(AC452&amp;AE452&amp;AF452,$V$4:$V$1090&amp;$W$4:$W$1090&amp;$X$4:$X$1090,0),1),"")</f>
        <v/>
      </c>
      <c r="AH452" s="188" t="str">
        <f t="array" ref="AH452">IFERROR(INDEX($Z$4:$Z$1090, MATCH(AC452&amp;AE452&amp;AF452,$V$4:$V$1090&amp;$W$4:$W$1090&amp;$X$4:$X$1090,0),1),"")</f>
        <v/>
      </c>
      <c r="AJ452" s="186" t="str">
        <f t="shared" si="304"/>
        <v/>
      </c>
      <c r="AK452" s="187" t="str">
        <f t="array" ref="AK452">IFERROR(INDEX($AC$4:$AC$1137,SMALL($AB$4:$AB$1137,AJ452),1),"")</f>
        <v/>
      </c>
      <c r="AL452" s="187" t="str">
        <f t="array" ref="AL452">IFERROR(INDEX($AF$4:$AF$1137,SMALL($AB$4:$AB$1137,AJ452),1),"")</f>
        <v/>
      </c>
      <c r="AM452" s="187" t="str">
        <f t="array" ref="AM452">IFERROR(INDEX($AW$4:$AW$83,MATCH(AL452&amp;INDEX($AG$4:$AG$1137,SMALL($AB$4:$AB$1137,AJ452),1),$AU$4:$AU$83&amp;$AV$4:$AV$83,0),1),"")</f>
        <v/>
      </c>
      <c r="AN452" s="187" t="str">
        <f t="array" ref="AN452">IFERROR(INDEX($AW$4:$AW$83,MATCH(AL452&amp;INDEX($AH$4:$AH$1137,SMALL($AB$4:$AB$1137,AJ452),1),$AU$4:$AU$83&amp;$AV$4:$AV$83,0),1),"")</f>
        <v/>
      </c>
      <c r="AO452" s="187" t="str">
        <f>IF(AND(ISNUMBER(Fixture!H455),ISNUMBER(Fixture!J455)),"YES","")</f>
        <v/>
      </c>
      <c r="AP452" s="187" t="str">
        <f>IF(AO452="YES",IF(Fixture!H455&gt;Fixture!J455,HWin,IF(Fixture!H455=Fixture!J455,IF(Fixture!H455&gt;0,HDrawScore,HDraw),HLose)),"")</f>
        <v/>
      </c>
      <c r="AQ452" s="188" t="str">
        <f>IF(AO452="YES",IF(Fixture!H455&lt;Fixture!J455,AWin,IF(Fixture!H455=Fixture!J455,IF(Fixture!H455&gt;0,ADrawScore,ADraw),ALose)),"")</f>
        <v/>
      </c>
      <c r="AR452" s="187" t="str">
        <f>IF(AO452="YES",IF(Fixture!H455&gt;Fixture!J455,"W",IF(Fixture!H455=Fixture!J455,IF(Fixture!H455&gt;0,"D","D"),"L")),"")</f>
        <v/>
      </c>
      <c r="AS452" s="187" t="str">
        <f>IF(AO452="YES",IF(Fixture!H455&lt;Fixture!J455,"W",IF(Fixture!H455=Fixture!J455,IF(Fixture!H455&gt;0,"D","D"),"L")),"")</f>
        <v/>
      </c>
    </row>
    <row r="453" spans="22:45" x14ac:dyDescent="0.25">
      <c r="V453" s="195" t="str">
        <f t="shared" si="319"/>
        <v/>
      </c>
      <c r="W453" s="185" t="str">
        <f t="shared" si="320"/>
        <v/>
      </c>
      <c r="X453" s="185" t="str">
        <f t="shared" si="316"/>
        <v/>
      </c>
      <c r="Y453" s="185" t="str">
        <f t="shared" si="317"/>
        <v/>
      </c>
      <c r="Z453" s="184" t="str">
        <f t="shared" si="318"/>
        <v/>
      </c>
      <c r="AB453" s="186" t="str">
        <f t="shared" ref="AB453:AB516" si="323">IF(OR(ISNUMBER(AC453+AG453),AND( ISNUMBER(AC453),ISNUMBER(AE453)=FALSE)),ROW(AB453)-ROW($AB$3),"")</f>
        <v/>
      </c>
      <c r="AC453" s="187" t="str">
        <f t="shared" ref="AC453:AC516" si="324">IFERROR(IF(AD452+1&lt;=AD$2,AC452,IF(AC452+1&lt;=AF$2,AC452+1,"")),"")</f>
        <v/>
      </c>
      <c r="AD453" s="187" t="str">
        <f t="shared" si="313"/>
        <v/>
      </c>
      <c r="AE453" s="187" t="str">
        <f t="shared" si="321"/>
        <v/>
      </c>
      <c r="AF453" s="187" t="str">
        <f t="shared" si="322"/>
        <v/>
      </c>
      <c r="AG453" s="187" t="str">
        <f t="array" ref="AG453">IFERROR(INDEX($Y$4:$Y$1090, MATCH(AC453&amp;AE453&amp;AF453,$V$4:$V$1090&amp;$W$4:$W$1090&amp;$X$4:$X$1090,0),1),"")</f>
        <v/>
      </c>
      <c r="AH453" s="188" t="str">
        <f t="array" ref="AH453">IFERROR(INDEX($Z$4:$Z$1090, MATCH(AC453&amp;AE453&amp;AF453,$V$4:$V$1090&amp;$W$4:$W$1090&amp;$X$4:$X$1090,0),1),"")</f>
        <v/>
      </c>
      <c r="AJ453" s="186" t="str">
        <f t="shared" si="304"/>
        <v/>
      </c>
      <c r="AK453" s="187" t="str">
        <f t="array" ref="AK453">IFERROR(INDEX($AC$4:$AC$1137,SMALL($AB$4:$AB$1137,AJ453),1),"")</f>
        <v/>
      </c>
      <c r="AL453" s="187" t="str">
        <f t="array" ref="AL453">IFERROR(INDEX($AF$4:$AF$1137,SMALL($AB$4:$AB$1137,AJ453),1),"")</f>
        <v/>
      </c>
      <c r="AM453" s="187" t="str">
        <f t="array" ref="AM453">IFERROR(INDEX($AW$4:$AW$83,MATCH(AL453&amp;INDEX($AG$4:$AG$1137,SMALL($AB$4:$AB$1137,AJ453),1),$AU$4:$AU$83&amp;$AV$4:$AV$83,0),1),"")</f>
        <v/>
      </c>
      <c r="AN453" s="187" t="str">
        <f t="array" ref="AN453">IFERROR(INDEX($AW$4:$AW$83,MATCH(AL453&amp;INDEX($AH$4:$AH$1137,SMALL($AB$4:$AB$1137,AJ453),1),$AU$4:$AU$83&amp;$AV$4:$AV$83,0),1),"")</f>
        <v/>
      </c>
      <c r="AO453" s="187" t="str">
        <f>IF(AND(ISNUMBER(Fixture!H456),ISNUMBER(Fixture!J456)),"YES","")</f>
        <v/>
      </c>
      <c r="AP453" s="187" t="str">
        <f>IF(AO453="YES",IF(Fixture!H456&gt;Fixture!J456,HWin,IF(Fixture!H456=Fixture!J456,IF(Fixture!H456&gt;0,HDrawScore,HDraw),HLose)),"")</f>
        <v/>
      </c>
      <c r="AQ453" s="188" t="str">
        <f>IF(AO453="YES",IF(Fixture!H456&lt;Fixture!J456,AWin,IF(Fixture!H456=Fixture!J456,IF(Fixture!H456&gt;0,ADrawScore,ADraw),ALose)),"")</f>
        <v/>
      </c>
      <c r="AR453" s="187" t="str">
        <f>IF(AO453="YES",IF(Fixture!H456&gt;Fixture!J456,"W",IF(Fixture!H456=Fixture!J456,IF(Fixture!H456&gt;0,"D","D"),"L")),"")</f>
        <v/>
      </c>
      <c r="AS453" s="187" t="str">
        <f>IF(AO453="YES",IF(Fixture!H456&lt;Fixture!J456,"W",IF(Fixture!H456=Fixture!J456,IF(Fixture!H456&gt;0,"D","D"),"L")),"")</f>
        <v/>
      </c>
    </row>
    <row r="454" spans="22:45" x14ac:dyDescent="0.25">
      <c r="V454" s="195" t="str">
        <f t="shared" si="319"/>
        <v/>
      </c>
      <c r="W454" s="185" t="str">
        <f t="shared" si="320"/>
        <v/>
      </c>
      <c r="X454" s="185" t="str">
        <f t="shared" si="316"/>
        <v/>
      </c>
      <c r="Y454" s="185" t="str">
        <f t="shared" si="317"/>
        <v/>
      </c>
      <c r="Z454" s="184" t="str">
        <f t="shared" si="318"/>
        <v/>
      </c>
      <c r="AB454" s="186" t="str">
        <f t="shared" si="323"/>
        <v/>
      </c>
      <c r="AC454" s="187" t="str">
        <f t="shared" si="324"/>
        <v/>
      </c>
      <c r="AD454" s="187" t="str">
        <f t="shared" si="313"/>
        <v/>
      </c>
      <c r="AE454" s="187" t="str">
        <f t="shared" si="321"/>
        <v/>
      </c>
      <c r="AF454" s="187" t="str">
        <f t="shared" si="322"/>
        <v/>
      </c>
      <c r="AG454" s="187" t="str">
        <f t="array" ref="AG454">IFERROR(INDEX($Y$4:$Y$1090, MATCH(AC454&amp;AE454&amp;AF454,$V$4:$V$1090&amp;$W$4:$W$1090&amp;$X$4:$X$1090,0),1),"")</f>
        <v/>
      </c>
      <c r="AH454" s="188" t="str">
        <f t="array" ref="AH454">IFERROR(INDEX($Z$4:$Z$1090, MATCH(AC454&amp;AE454&amp;AF454,$V$4:$V$1090&amp;$W$4:$W$1090&amp;$X$4:$X$1090,0),1),"")</f>
        <v/>
      </c>
      <c r="AJ454" s="186" t="str">
        <f t="shared" ref="AJ454:AJ517" si="325">IFERROR(IF(AJ453+1&gt;$AH$2,"",AJ453+1),"")</f>
        <v/>
      </c>
      <c r="AK454" s="187" t="str">
        <f t="array" ref="AK454">IFERROR(INDEX($AC$4:$AC$1137,SMALL($AB$4:$AB$1137,AJ454),1),"")</f>
        <v/>
      </c>
      <c r="AL454" s="187" t="str">
        <f t="array" ref="AL454">IFERROR(INDEX($AF$4:$AF$1137,SMALL($AB$4:$AB$1137,AJ454),1),"")</f>
        <v/>
      </c>
      <c r="AM454" s="187" t="str">
        <f t="array" ref="AM454">IFERROR(INDEX($AW$4:$AW$83,MATCH(AL454&amp;INDEX($AG$4:$AG$1137,SMALL($AB$4:$AB$1137,AJ454),1),$AU$4:$AU$83&amp;$AV$4:$AV$83,0),1),"")</f>
        <v/>
      </c>
      <c r="AN454" s="187" t="str">
        <f t="array" ref="AN454">IFERROR(INDEX($AW$4:$AW$83,MATCH(AL454&amp;INDEX($AH$4:$AH$1137,SMALL($AB$4:$AB$1137,AJ454),1),$AU$4:$AU$83&amp;$AV$4:$AV$83,0),1),"")</f>
        <v/>
      </c>
      <c r="AO454" s="187" t="str">
        <f>IF(AND(ISNUMBER(Fixture!H457),ISNUMBER(Fixture!J457)),"YES","")</f>
        <v/>
      </c>
      <c r="AP454" s="187" t="str">
        <f>IF(AO454="YES",IF(Fixture!H457&gt;Fixture!J457,HWin,IF(Fixture!H457=Fixture!J457,IF(Fixture!H457&gt;0,HDrawScore,HDraw),HLose)),"")</f>
        <v/>
      </c>
      <c r="AQ454" s="188" t="str">
        <f>IF(AO454="YES",IF(Fixture!H457&lt;Fixture!J457,AWin,IF(Fixture!H457=Fixture!J457,IF(Fixture!H457&gt;0,ADrawScore,ADraw),ALose)),"")</f>
        <v/>
      </c>
      <c r="AR454" s="187" t="str">
        <f>IF(AO454="YES",IF(Fixture!H457&gt;Fixture!J457,"W",IF(Fixture!H457=Fixture!J457,IF(Fixture!H457&gt;0,"D","D"),"L")),"")</f>
        <v/>
      </c>
      <c r="AS454" s="187" t="str">
        <f>IF(AO454="YES",IF(Fixture!H457&lt;Fixture!J457,"W",IF(Fixture!H457=Fixture!J457,IF(Fixture!H457&gt;0,"D","D"),"L")),"")</f>
        <v/>
      </c>
    </row>
    <row r="455" spans="22:45" x14ac:dyDescent="0.25">
      <c r="V455" s="195" t="str">
        <f t="shared" si="319"/>
        <v/>
      </c>
      <c r="W455" s="185" t="str">
        <f t="shared" si="320"/>
        <v/>
      </c>
      <c r="X455" s="185" t="str">
        <f t="shared" si="316"/>
        <v/>
      </c>
      <c r="Y455" s="185" t="str">
        <f t="shared" si="317"/>
        <v/>
      </c>
      <c r="Z455" s="184" t="str">
        <f t="shared" si="318"/>
        <v/>
      </c>
      <c r="AB455" s="186" t="str">
        <f t="shared" si="323"/>
        <v/>
      </c>
      <c r="AC455" s="187" t="str">
        <f t="shared" si="324"/>
        <v/>
      </c>
      <c r="AD455" s="187" t="str">
        <f t="shared" si="313"/>
        <v/>
      </c>
      <c r="AE455" s="187" t="str">
        <f t="shared" si="321"/>
        <v/>
      </c>
      <c r="AF455" s="187" t="str">
        <f t="shared" si="322"/>
        <v/>
      </c>
      <c r="AG455" s="187" t="str">
        <f t="array" ref="AG455">IFERROR(INDEX($Y$4:$Y$1090, MATCH(AC455&amp;AE455&amp;AF455,$V$4:$V$1090&amp;$W$4:$W$1090&amp;$X$4:$X$1090,0),1),"")</f>
        <v/>
      </c>
      <c r="AH455" s="188" t="str">
        <f t="array" ref="AH455">IFERROR(INDEX($Z$4:$Z$1090, MATCH(AC455&amp;AE455&amp;AF455,$V$4:$V$1090&amp;$W$4:$W$1090&amp;$X$4:$X$1090,0),1),"")</f>
        <v/>
      </c>
      <c r="AJ455" s="186" t="str">
        <f t="shared" si="325"/>
        <v/>
      </c>
      <c r="AK455" s="187" t="str">
        <f t="array" ref="AK455">IFERROR(INDEX($AC$4:$AC$1137,SMALL($AB$4:$AB$1137,AJ455),1),"")</f>
        <v/>
      </c>
      <c r="AL455" s="187" t="str">
        <f t="array" ref="AL455">IFERROR(INDEX($AF$4:$AF$1137,SMALL($AB$4:$AB$1137,AJ455),1),"")</f>
        <v/>
      </c>
      <c r="AM455" s="187" t="str">
        <f t="array" ref="AM455">IFERROR(INDEX($AW$4:$AW$83,MATCH(AL455&amp;INDEX($AG$4:$AG$1137,SMALL($AB$4:$AB$1137,AJ455),1),$AU$4:$AU$83&amp;$AV$4:$AV$83,0),1),"")</f>
        <v/>
      </c>
      <c r="AN455" s="187" t="str">
        <f t="array" ref="AN455">IFERROR(INDEX($AW$4:$AW$83,MATCH(AL455&amp;INDEX($AH$4:$AH$1137,SMALL($AB$4:$AB$1137,AJ455),1),$AU$4:$AU$83&amp;$AV$4:$AV$83,0),1),"")</f>
        <v/>
      </c>
      <c r="AO455" s="187" t="str">
        <f>IF(AND(ISNUMBER(Fixture!H458),ISNUMBER(Fixture!J458)),"YES","")</f>
        <v/>
      </c>
      <c r="AP455" s="187" t="str">
        <f>IF(AO455="YES",IF(Fixture!H458&gt;Fixture!J458,HWin,IF(Fixture!H458=Fixture!J458,IF(Fixture!H458&gt;0,HDrawScore,HDraw),HLose)),"")</f>
        <v/>
      </c>
      <c r="AQ455" s="188" t="str">
        <f>IF(AO455="YES",IF(Fixture!H458&lt;Fixture!J458,AWin,IF(Fixture!H458=Fixture!J458,IF(Fixture!H458&gt;0,ADrawScore,ADraw),ALose)),"")</f>
        <v/>
      </c>
      <c r="AR455" s="187" t="str">
        <f>IF(AO455="YES",IF(Fixture!H458&gt;Fixture!J458,"W",IF(Fixture!H458=Fixture!J458,IF(Fixture!H458&gt;0,"D","D"),"L")),"")</f>
        <v/>
      </c>
      <c r="AS455" s="187" t="str">
        <f>IF(AO455="YES",IF(Fixture!H458&lt;Fixture!J458,"W",IF(Fixture!H458=Fixture!J458,IF(Fixture!H458&gt;0,"D","D"),"L")),"")</f>
        <v/>
      </c>
    </row>
    <row r="456" spans="22:45" x14ac:dyDescent="0.25">
      <c r="V456" s="195" t="str">
        <f t="shared" si="319"/>
        <v/>
      </c>
      <c r="W456" s="185" t="str">
        <f t="shared" si="320"/>
        <v/>
      </c>
      <c r="X456" s="185" t="str">
        <f t="shared" si="316"/>
        <v/>
      </c>
      <c r="Y456" s="185" t="str">
        <f t="shared" si="317"/>
        <v/>
      </c>
      <c r="Z456" s="184" t="str">
        <f t="shared" si="318"/>
        <v/>
      </c>
      <c r="AB456" s="186" t="str">
        <f t="shared" si="323"/>
        <v/>
      </c>
      <c r="AC456" s="187" t="str">
        <f t="shared" si="324"/>
        <v/>
      </c>
      <c r="AD456" s="187" t="str">
        <f t="shared" si="313"/>
        <v/>
      </c>
      <c r="AE456" s="187" t="str">
        <f t="shared" si="321"/>
        <v/>
      </c>
      <c r="AF456" s="187" t="str">
        <f t="shared" si="322"/>
        <v/>
      </c>
      <c r="AG456" s="187" t="str">
        <f t="array" ref="AG456">IFERROR(INDEX($Y$4:$Y$1090, MATCH(AC456&amp;AE456&amp;AF456,$V$4:$V$1090&amp;$W$4:$W$1090&amp;$X$4:$X$1090,0),1),"")</f>
        <v/>
      </c>
      <c r="AH456" s="188" t="str">
        <f t="array" ref="AH456">IFERROR(INDEX($Z$4:$Z$1090, MATCH(AC456&amp;AE456&amp;AF456,$V$4:$V$1090&amp;$W$4:$W$1090&amp;$X$4:$X$1090,0),1),"")</f>
        <v/>
      </c>
      <c r="AJ456" s="186" t="str">
        <f t="shared" si="325"/>
        <v/>
      </c>
      <c r="AK456" s="187" t="str">
        <f t="array" ref="AK456">IFERROR(INDEX($AC$4:$AC$1137,SMALL($AB$4:$AB$1137,AJ456),1),"")</f>
        <v/>
      </c>
      <c r="AL456" s="187" t="str">
        <f t="array" ref="AL456">IFERROR(INDEX($AF$4:$AF$1137,SMALL($AB$4:$AB$1137,AJ456),1),"")</f>
        <v/>
      </c>
      <c r="AM456" s="187" t="str">
        <f t="array" ref="AM456">IFERROR(INDEX($AW$4:$AW$83,MATCH(AL456&amp;INDEX($AG$4:$AG$1137,SMALL($AB$4:$AB$1137,AJ456),1),$AU$4:$AU$83&amp;$AV$4:$AV$83,0),1),"")</f>
        <v/>
      </c>
      <c r="AN456" s="187" t="str">
        <f t="array" ref="AN456">IFERROR(INDEX($AW$4:$AW$83,MATCH(AL456&amp;INDEX($AH$4:$AH$1137,SMALL($AB$4:$AB$1137,AJ456),1),$AU$4:$AU$83&amp;$AV$4:$AV$83,0),1),"")</f>
        <v/>
      </c>
      <c r="AO456" s="187" t="str">
        <f>IF(AND(ISNUMBER(Fixture!H459),ISNUMBER(Fixture!J459)),"YES","")</f>
        <v/>
      </c>
      <c r="AP456" s="187" t="str">
        <f>IF(AO456="YES",IF(Fixture!H459&gt;Fixture!J459,HWin,IF(Fixture!H459=Fixture!J459,IF(Fixture!H459&gt;0,HDrawScore,HDraw),HLose)),"")</f>
        <v/>
      </c>
      <c r="AQ456" s="188" t="str">
        <f>IF(AO456="YES",IF(Fixture!H459&lt;Fixture!J459,AWin,IF(Fixture!H459=Fixture!J459,IF(Fixture!H459&gt;0,ADrawScore,ADraw),ALose)),"")</f>
        <v/>
      </c>
      <c r="AR456" s="187" t="str">
        <f>IF(AO456="YES",IF(Fixture!H459&gt;Fixture!J459,"W",IF(Fixture!H459=Fixture!J459,IF(Fixture!H459&gt;0,"D","D"),"L")),"")</f>
        <v/>
      </c>
      <c r="AS456" s="187" t="str">
        <f>IF(AO456="YES",IF(Fixture!H459&lt;Fixture!J459,"W",IF(Fixture!H459=Fixture!J459,IF(Fixture!H459&gt;0,"D","D"),"L")),"")</f>
        <v/>
      </c>
    </row>
    <row r="457" spans="22:45" x14ac:dyDescent="0.25">
      <c r="V457" s="195" t="str">
        <f t="shared" si="319"/>
        <v/>
      </c>
      <c r="W457" s="185" t="str">
        <f t="shared" si="320"/>
        <v/>
      </c>
      <c r="X457" s="185" t="str">
        <f t="shared" si="316"/>
        <v/>
      </c>
      <c r="Y457" s="185" t="str">
        <f t="shared" si="317"/>
        <v/>
      </c>
      <c r="Z457" s="184" t="str">
        <f t="shared" si="318"/>
        <v/>
      </c>
      <c r="AB457" s="186" t="str">
        <f t="shared" si="323"/>
        <v/>
      </c>
      <c r="AC457" s="187" t="str">
        <f t="shared" si="324"/>
        <v/>
      </c>
      <c r="AD457" s="187" t="str">
        <f t="shared" si="313"/>
        <v/>
      </c>
      <c r="AE457" s="187" t="str">
        <f t="shared" si="321"/>
        <v/>
      </c>
      <c r="AF457" s="187" t="str">
        <f t="shared" si="322"/>
        <v/>
      </c>
      <c r="AG457" s="187" t="str">
        <f t="array" ref="AG457">IFERROR(INDEX($Y$4:$Y$1090, MATCH(AC457&amp;AE457&amp;AF457,$V$4:$V$1090&amp;$W$4:$W$1090&amp;$X$4:$X$1090,0),1),"")</f>
        <v/>
      </c>
      <c r="AH457" s="188" t="str">
        <f t="array" ref="AH457">IFERROR(INDEX($Z$4:$Z$1090, MATCH(AC457&amp;AE457&amp;AF457,$V$4:$V$1090&amp;$W$4:$W$1090&amp;$X$4:$X$1090,0),1),"")</f>
        <v/>
      </c>
      <c r="AJ457" s="186" t="str">
        <f t="shared" si="325"/>
        <v/>
      </c>
      <c r="AK457" s="187" t="str">
        <f t="array" ref="AK457">IFERROR(INDEX($AC$4:$AC$1137,SMALL($AB$4:$AB$1137,AJ457),1),"")</f>
        <v/>
      </c>
      <c r="AL457" s="187" t="str">
        <f t="array" ref="AL457">IFERROR(INDEX($AF$4:$AF$1137,SMALL($AB$4:$AB$1137,AJ457),1),"")</f>
        <v/>
      </c>
      <c r="AM457" s="187" t="str">
        <f t="array" ref="AM457">IFERROR(INDEX($AW$4:$AW$83,MATCH(AL457&amp;INDEX($AG$4:$AG$1137,SMALL($AB$4:$AB$1137,AJ457),1),$AU$4:$AU$83&amp;$AV$4:$AV$83,0),1),"")</f>
        <v/>
      </c>
      <c r="AN457" s="187" t="str">
        <f t="array" ref="AN457">IFERROR(INDEX($AW$4:$AW$83,MATCH(AL457&amp;INDEX($AH$4:$AH$1137,SMALL($AB$4:$AB$1137,AJ457),1),$AU$4:$AU$83&amp;$AV$4:$AV$83,0),1),"")</f>
        <v/>
      </c>
      <c r="AO457" s="187" t="str">
        <f>IF(AND(ISNUMBER(Fixture!H460),ISNUMBER(Fixture!J460)),"YES","")</f>
        <v/>
      </c>
      <c r="AP457" s="187" t="str">
        <f>IF(AO457="YES",IF(Fixture!H460&gt;Fixture!J460,HWin,IF(Fixture!H460=Fixture!J460,IF(Fixture!H460&gt;0,HDrawScore,HDraw),HLose)),"")</f>
        <v/>
      </c>
      <c r="AQ457" s="188" t="str">
        <f>IF(AO457="YES",IF(Fixture!H460&lt;Fixture!J460,AWin,IF(Fixture!H460=Fixture!J460,IF(Fixture!H460&gt;0,ADrawScore,ADraw),ALose)),"")</f>
        <v/>
      </c>
      <c r="AR457" s="187" t="str">
        <f>IF(AO457="YES",IF(Fixture!H460&gt;Fixture!J460,"W",IF(Fixture!H460=Fixture!J460,IF(Fixture!H460&gt;0,"D","D"),"L")),"")</f>
        <v/>
      </c>
      <c r="AS457" s="187" t="str">
        <f>IF(AO457="YES",IF(Fixture!H460&lt;Fixture!J460,"W",IF(Fixture!H460=Fixture!J460,IF(Fixture!H460&gt;0,"D","D"),"L")),"")</f>
        <v/>
      </c>
    </row>
    <row r="458" spans="22:45" x14ac:dyDescent="0.25">
      <c r="V458" s="195" t="str">
        <f t="shared" si="319"/>
        <v/>
      </c>
      <c r="W458" s="185" t="str">
        <f t="shared" si="320"/>
        <v/>
      </c>
      <c r="X458" s="185" t="str">
        <f t="shared" si="316"/>
        <v/>
      </c>
      <c r="Y458" s="185" t="str">
        <f t="shared" si="317"/>
        <v/>
      </c>
      <c r="Z458" s="184" t="str">
        <f t="shared" si="318"/>
        <v/>
      </c>
      <c r="AB458" s="186" t="str">
        <f t="shared" si="323"/>
        <v/>
      </c>
      <c r="AC458" s="187" t="str">
        <f t="shared" si="324"/>
        <v/>
      </c>
      <c r="AD458" s="187" t="str">
        <f t="shared" si="313"/>
        <v/>
      </c>
      <c r="AE458" s="187" t="str">
        <f t="shared" si="321"/>
        <v/>
      </c>
      <c r="AF458" s="187" t="str">
        <f t="shared" si="322"/>
        <v/>
      </c>
      <c r="AG458" s="187" t="str">
        <f t="array" ref="AG458">IFERROR(INDEX($Y$4:$Y$1090, MATCH(AC458&amp;AE458&amp;AF458,$V$4:$V$1090&amp;$W$4:$W$1090&amp;$X$4:$X$1090,0),1),"")</f>
        <v/>
      </c>
      <c r="AH458" s="188" t="str">
        <f t="array" ref="AH458">IFERROR(INDEX($Z$4:$Z$1090, MATCH(AC458&amp;AE458&amp;AF458,$V$4:$V$1090&amp;$W$4:$W$1090&amp;$X$4:$X$1090,0),1),"")</f>
        <v/>
      </c>
      <c r="AJ458" s="186" t="str">
        <f t="shared" si="325"/>
        <v/>
      </c>
      <c r="AK458" s="187" t="str">
        <f t="array" ref="AK458">IFERROR(INDEX($AC$4:$AC$1137,SMALL($AB$4:$AB$1137,AJ458),1),"")</f>
        <v/>
      </c>
      <c r="AL458" s="187" t="str">
        <f t="array" ref="AL458">IFERROR(INDEX($AF$4:$AF$1137,SMALL($AB$4:$AB$1137,AJ458),1),"")</f>
        <v/>
      </c>
      <c r="AM458" s="187" t="str">
        <f t="array" ref="AM458">IFERROR(INDEX($AW$4:$AW$83,MATCH(AL458&amp;INDEX($AG$4:$AG$1137,SMALL($AB$4:$AB$1137,AJ458),1),$AU$4:$AU$83&amp;$AV$4:$AV$83,0),1),"")</f>
        <v/>
      </c>
      <c r="AN458" s="187" t="str">
        <f t="array" ref="AN458">IFERROR(INDEX($AW$4:$AW$83,MATCH(AL458&amp;INDEX($AH$4:$AH$1137,SMALL($AB$4:$AB$1137,AJ458),1),$AU$4:$AU$83&amp;$AV$4:$AV$83,0),1),"")</f>
        <v/>
      </c>
      <c r="AO458" s="187" t="str">
        <f>IF(AND(ISNUMBER(Fixture!H461),ISNUMBER(Fixture!J461)),"YES","")</f>
        <v/>
      </c>
      <c r="AP458" s="187" t="str">
        <f>IF(AO458="YES",IF(Fixture!H461&gt;Fixture!J461,HWin,IF(Fixture!H461=Fixture!J461,IF(Fixture!H461&gt;0,HDrawScore,HDraw),HLose)),"")</f>
        <v/>
      </c>
      <c r="AQ458" s="188" t="str">
        <f>IF(AO458="YES",IF(Fixture!H461&lt;Fixture!J461,AWin,IF(Fixture!H461=Fixture!J461,IF(Fixture!H461&gt;0,ADrawScore,ADraw),ALose)),"")</f>
        <v/>
      </c>
      <c r="AR458" s="187" t="str">
        <f>IF(AO458="YES",IF(Fixture!H461&gt;Fixture!J461,"W",IF(Fixture!H461=Fixture!J461,IF(Fixture!H461&gt;0,"D","D"),"L")),"")</f>
        <v/>
      </c>
      <c r="AS458" s="187" t="str">
        <f>IF(AO458="YES",IF(Fixture!H461&lt;Fixture!J461,"W",IF(Fixture!H461=Fixture!J461,IF(Fixture!H461&gt;0,"D","D"),"L")),"")</f>
        <v/>
      </c>
    </row>
    <row r="459" spans="22:45" x14ac:dyDescent="0.25">
      <c r="V459" s="195" t="str">
        <f t="shared" si="319"/>
        <v/>
      </c>
      <c r="W459" s="185" t="str">
        <f t="shared" si="320"/>
        <v/>
      </c>
      <c r="X459" s="185" t="str">
        <f t="shared" si="316"/>
        <v/>
      </c>
      <c r="Y459" s="185" t="str">
        <f t="shared" si="317"/>
        <v/>
      </c>
      <c r="Z459" s="184" t="str">
        <f t="shared" si="318"/>
        <v/>
      </c>
      <c r="AB459" s="186" t="str">
        <f t="shared" si="323"/>
        <v/>
      </c>
      <c r="AC459" s="187" t="str">
        <f t="shared" si="324"/>
        <v/>
      </c>
      <c r="AD459" s="187" t="str">
        <f t="shared" si="313"/>
        <v/>
      </c>
      <c r="AE459" s="187" t="str">
        <f t="shared" si="321"/>
        <v/>
      </c>
      <c r="AF459" s="187" t="str">
        <f t="shared" si="322"/>
        <v/>
      </c>
      <c r="AG459" s="187" t="str">
        <f t="array" ref="AG459">IFERROR(INDEX($Y$4:$Y$1090, MATCH(AC459&amp;AE459&amp;AF459,$V$4:$V$1090&amp;$W$4:$W$1090&amp;$X$4:$X$1090,0),1),"")</f>
        <v/>
      </c>
      <c r="AH459" s="188" t="str">
        <f t="array" ref="AH459">IFERROR(INDEX($Z$4:$Z$1090, MATCH(AC459&amp;AE459&amp;AF459,$V$4:$V$1090&amp;$W$4:$W$1090&amp;$X$4:$X$1090,0),1),"")</f>
        <v/>
      </c>
      <c r="AJ459" s="186" t="str">
        <f t="shared" si="325"/>
        <v/>
      </c>
      <c r="AK459" s="187" t="str">
        <f t="array" ref="AK459">IFERROR(INDEX($AC$4:$AC$1137,SMALL($AB$4:$AB$1137,AJ459),1),"")</f>
        <v/>
      </c>
      <c r="AL459" s="187" t="str">
        <f t="array" ref="AL459">IFERROR(INDEX($AF$4:$AF$1137,SMALL($AB$4:$AB$1137,AJ459),1),"")</f>
        <v/>
      </c>
      <c r="AM459" s="187" t="str">
        <f t="array" ref="AM459">IFERROR(INDEX($AW$4:$AW$83,MATCH(AL459&amp;INDEX($AG$4:$AG$1137,SMALL($AB$4:$AB$1137,AJ459),1),$AU$4:$AU$83&amp;$AV$4:$AV$83,0),1),"")</f>
        <v/>
      </c>
      <c r="AN459" s="187" t="str">
        <f t="array" ref="AN459">IFERROR(INDEX($AW$4:$AW$83,MATCH(AL459&amp;INDEX($AH$4:$AH$1137,SMALL($AB$4:$AB$1137,AJ459),1),$AU$4:$AU$83&amp;$AV$4:$AV$83,0),1),"")</f>
        <v/>
      </c>
      <c r="AO459" s="187" t="str">
        <f>IF(AND(ISNUMBER(Fixture!H462),ISNUMBER(Fixture!J462)),"YES","")</f>
        <v/>
      </c>
      <c r="AP459" s="187" t="str">
        <f>IF(AO459="YES",IF(Fixture!H462&gt;Fixture!J462,HWin,IF(Fixture!H462=Fixture!J462,IF(Fixture!H462&gt;0,HDrawScore,HDraw),HLose)),"")</f>
        <v/>
      </c>
      <c r="AQ459" s="188" t="str">
        <f>IF(AO459="YES",IF(Fixture!H462&lt;Fixture!J462,AWin,IF(Fixture!H462=Fixture!J462,IF(Fixture!H462&gt;0,ADrawScore,ADraw),ALose)),"")</f>
        <v/>
      </c>
      <c r="AR459" s="187" t="str">
        <f>IF(AO459="YES",IF(Fixture!H462&gt;Fixture!J462,"W",IF(Fixture!H462=Fixture!J462,IF(Fixture!H462&gt;0,"D","D"),"L")),"")</f>
        <v/>
      </c>
      <c r="AS459" s="187" t="str">
        <f>IF(AO459="YES",IF(Fixture!H462&lt;Fixture!J462,"W",IF(Fixture!H462=Fixture!J462,IF(Fixture!H462&gt;0,"D","D"),"L")),"")</f>
        <v/>
      </c>
    </row>
    <row r="460" spans="22:45" x14ac:dyDescent="0.25">
      <c r="V460" s="195" t="str">
        <f t="shared" si="319"/>
        <v/>
      </c>
      <c r="W460" s="185" t="str">
        <f t="shared" si="320"/>
        <v/>
      </c>
      <c r="X460" s="185" t="str">
        <f t="shared" si="316"/>
        <v/>
      </c>
      <c r="Y460" s="185" t="str">
        <f t="shared" si="317"/>
        <v/>
      </c>
      <c r="Z460" s="184" t="str">
        <f t="shared" si="318"/>
        <v/>
      </c>
      <c r="AB460" s="186" t="str">
        <f t="shared" si="323"/>
        <v/>
      </c>
      <c r="AC460" s="187" t="str">
        <f t="shared" si="324"/>
        <v/>
      </c>
      <c r="AD460" s="187" t="str">
        <f t="shared" si="313"/>
        <v/>
      </c>
      <c r="AE460" s="187" t="str">
        <f t="shared" si="321"/>
        <v/>
      </c>
      <c r="AF460" s="187" t="str">
        <f t="shared" si="322"/>
        <v/>
      </c>
      <c r="AG460" s="187" t="str">
        <f t="array" ref="AG460">IFERROR(INDEX($Y$4:$Y$1090, MATCH(AC460&amp;AE460&amp;AF460,$V$4:$V$1090&amp;$W$4:$W$1090&amp;$X$4:$X$1090,0),1),"")</f>
        <v/>
      </c>
      <c r="AH460" s="188" t="str">
        <f t="array" ref="AH460">IFERROR(INDEX($Z$4:$Z$1090, MATCH(AC460&amp;AE460&amp;AF460,$V$4:$V$1090&amp;$W$4:$W$1090&amp;$X$4:$X$1090,0),1),"")</f>
        <v/>
      </c>
      <c r="AJ460" s="186" t="str">
        <f t="shared" si="325"/>
        <v/>
      </c>
      <c r="AK460" s="187" t="str">
        <f t="array" ref="AK460">IFERROR(INDEX($AC$4:$AC$1137,SMALL($AB$4:$AB$1137,AJ460),1),"")</f>
        <v/>
      </c>
      <c r="AL460" s="187" t="str">
        <f t="array" ref="AL460">IFERROR(INDEX($AF$4:$AF$1137,SMALL($AB$4:$AB$1137,AJ460),1),"")</f>
        <v/>
      </c>
      <c r="AM460" s="187" t="str">
        <f t="array" ref="AM460">IFERROR(INDEX($AW$4:$AW$83,MATCH(AL460&amp;INDEX($AG$4:$AG$1137,SMALL($AB$4:$AB$1137,AJ460),1),$AU$4:$AU$83&amp;$AV$4:$AV$83,0),1),"")</f>
        <v/>
      </c>
      <c r="AN460" s="187" t="str">
        <f t="array" ref="AN460">IFERROR(INDEX($AW$4:$AW$83,MATCH(AL460&amp;INDEX($AH$4:$AH$1137,SMALL($AB$4:$AB$1137,AJ460),1),$AU$4:$AU$83&amp;$AV$4:$AV$83,0),1),"")</f>
        <v/>
      </c>
      <c r="AO460" s="187" t="str">
        <f>IF(AND(ISNUMBER(Fixture!H463),ISNUMBER(Fixture!J463)),"YES","")</f>
        <v/>
      </c>
      <c r="AP460" s="187" t="str">
        <f>IF(AO460="YES",IF(Fixture!H463&gt;Fixture!J463,HWin,IF(Fixture!H463=Fixture!J463,IF(Fixture!H463&gt;0,HDrawScore,HDraw),HLose)),"")</f>
        <v/>
      </c>
      <c r="AQ460" s="188" t="str">
        <f>IF(AO460="YES",IF(Fixture!H463&lt;Fixture!J463,AWin,IF(Fixture!H463=Fixture!J463,IF(Fixture!H463&gt;0,ADrawScore,ADraw),ALose)),"")</f>
        <v/>
      </c>
      <c r="AR460" s="187" t="str">
        <f>IF(AO460="YES",IF(Fixture!H463&gt;Fixture!J463,"W",IF(Fixture!H463=Fixture!J463,IF(Fixture!H463&gt;0,"D","D"),"L")),"")</f>
        <v/>
      </c>
      <c r="AS460" s="187" t="str">
        <f>IF(AO460="YES",IF(Fixture!H463&lt;Fixture!J463,"W",IF(Fixture!H463=Fixture!J463,IF(Fixture!H463&gt;0,"D","D"),"L")),"")</f>
        <v/>
      </c>
    </row>
    <row r="461" spans="22:45" x14ac:dyDescent="0.25">
      <c r="V461" s="195" t="str">
        <f t="shared" si="319"/>
        <v/>
      </c>
      <c r="W461" s="185" t="str">
        <f t="shared" si="320"/>
        <v/>
      </c>
      <c r="X461" s="185" t="str">
        <f t="shared" si="316"/>
        <v/>
      </c>
      <c r="Y461" s="185" t="str">
        <f t="shared" si="317"/>
        <v/>
      </c>
      <c r="Z461" s="184" t="str">
        <f t="shared" si="318"/>
        <v/>
      </c>
      <c r="AB461" s="186" t="str">
        <f t="shared" si="323"/>
        <v/>
      </c>
      <c r="AC461" s="187" t="str">
        <f t="shared" si="324"/>
        <v/>
      </c>
      <c r="AD461" s="187" t="str">
        <f t="shared" si="313"/>
        <v/>
      </c>
      <c r="AE461" s="187" t="str">
        <f t="shared" si="321"/>
        <v/>
      </c>
      <c r="AF461" s="187" t="str">
        <f t="shared" si="322"/>
        <v/>
      </c>
      <c r="AG461" s="187" t="str">
        <f t="array" ref="AG461">IFERROR(INDEX($Y$4:$Y$1090, MATCH(AC461&amp;AE461&amp;AF461,$V$4:$V$1090&amp;$W$4:$W$1090&amp;$X$4:$X$1090,0),1),"")</f>
        <v/>
      </c>
      <c r="AH461" s="188" t="str">
        <f t="array" ref="AH461">IFERROR(INDEX($Z$4:$Z$1090, MATCH(AC461&amp;AE461&amp;AF461,$V$4:$V$1090&amp;$W$4:$W$1090&amp;$X$4:$X$1090,0),1),"")</f>
        <v/>
      </c>
      <c r="AJ461" s="186" t="str">
        <f t="shared" si="325"/>
        <v/>
      </c>
      <c r="AK461" s="187" t="str">
        <f t="array" ref="AK461">IFERROR(INDEX($AC$4:$AC$1137,SMALL($AB$4:$AB$1137,AJ461),1),"")</f>
        <v/>
      </c>
      <c r="AL461" s="187" t="str">
        <f t="array" ref="AL461">IFERROR(INDEX($AF$4:$AF$1137,SMALL($AB$4:$AB$1137,AJ461),1),"")</f>
        <v/>
      </c>
      <c r="AM461" s="187" t="str">
        <f t="array" ref="AM461">IFERROR(INDEX($AW$4:$AW$83,MATCH(AL461&amp;INDEX($AG$4:$AG$1137,SMALL($AB$4:$AB$1137,AJ461),1),$AU$4:$AU$83&amp;$AV$4:$AV$83,0),1),"")</f>
        <v/>
      </c>
      <c r="AN461" s="187" t="str">
        <f t="array" ref="AN461">IFERROR(INDEX($AW$4:$AW$83,MATCH(AL461&amp;INDEX($AH$4:$AH$1137,SMALL($AB$4:$AB$1137,AJ461),1),$AU$4:$AU$83&amp;$AV$4:$AV$83,0),1),"")</f>
        <v/>
      </c>
      <c r="AO461" s="187" t="str">
        <f>IF(AND(ISNUMBER(Fixture!H464),ISNUMBER(Fixture!J464)),"YES","")</f>
        <v/>
      </c>
      <c r="AP461" s="187" t="str">
        <f>IF(AO461="YES",IF(Fixture!H464&gt;Fixture!J464,HWin,IF(Fixture!H464=Fixture!J464,IF(Fixture!H464&gt;0,HDrawScore,HDraw),HLose)),"")</f>
        <v/>
      </c>
      <c r="AQ461" s="188" t="str">
        <f>IF(AO461="YES",IF(Fixture!H464&lt;Fixture!J464,AWin,IF(Fixture!H464=Fixture!J464,IF(Fixture!H464&gt;0,ADrawScore,ADraw),ALose)),"")</f>
        <v/>
      </c>
      <c r="AR461" s="187" t="str">
        <f>IF(AO461="YES",IF(Fixture!H464&gt;Fixture!J464,"W",IF(Fixture!H464=Fixture!J464,IF(Fixture!H464&gt;0,"D","D"),"L")),"")</f>
        <v/>
      </c>
      <c r="AS461" s="187" t="str">
        <f>IF(AO461="YES",IF(Fixture!H464&lt;Fixture!J464,"W",IF(Fixture!H464=Fixture!J464,IF(Fixture!H464&gt;0,"D","D"),"L")),"")</f>
        <v/>
      </c>
    </row>
    <row r="462" spans="22:45" x14ac:dyDescent="0.25">
      <c r="V462" s="195" t="str">
        <f t="shared" si="319"/>
        <v/>
      </c>
      <c r="W462" s="185" t="str">
        <f t="shared" si="320"/>
        <v/>
      </c>
      <c r="X462" s="185" t="str">
        <f t="shared" si="316"/>
        <v/>
      </c>
      <c r="Y462" s="185" t="str">
        <f t="shared" si="317"/>
        <v/>
      </c>
      <c r="Z462" s="184" t="str">
        <f t="shared" si="318"/>
        <v/>
      </c>
      <c r="AB462" s="186" t="str">
        <f t="shared" si="323"/>
        <v/>
      </c>
      <c r="AC462" s="187" t="str">
        <f t="shared" si="324"/>
        <v/>
      </c>
      <c r="AD462" s="187" t="str">
        <f t="shared" si="313"/>
        <v/>
      </c>
      <c r="AE462" s="187" t="str">
        <f t="shared" si="321"/>
        <v/>
      </c>
      <c r="AF462" s="187" t="str">
        <f t="shared" si="322"/>
        <v/>
      </c>
      <c r="AG462" s="187" t="str">
        <f t="array" ref="AG462">IFERROR(INDEX($Y$4:$Y$1090, MATCH(AC462&amp;AE462&amp;AF462,$V$4:$V$1090&amp;$W$4:$W$1090&amp;$X$4:$X$1090,0),1),"")</f>
        <v/>
      </c>
      <c r="AH462" s="188" t="str">
        <f t="array" ref="AH462">IFERROR(INDEX($Z$4:$Z$1090, MATCH(AC462&amp;AE462&amp;AF462,$V$4:$V$1090&amp;$W$4:$W$1090&amp;$X$4:$X$1090,0),1),"")</f>
        <v/>
      </c>
      <c r="AJ462" s="186" t="str">
        <f t="shared" si="325"/>
        <v/>
      </c>
      <c r="AK462" s="187" t="str">
        <f t="array" ref="AK462">IFERROR(INDEX($AC$4:$AC$1137,SMALL($AB$4:$AB$1137,AJ462),1),"")</f>
        <v/>
      </c>
      <c r="AL462" s="187" t="str">
        <f t="array" ref="AL462">IFERROR(INDEX($AF$4:$AF$1137,SMALL($AB$4:$AB$1137,AJ462),1),"")</f>
        <v/>
      </c>
      <c r="AM462" s="187" t="str">
        <f t="array" ref="AM462">IFERROR(INDEX($AW$4:$AW$83,MATCH(AL462&amp;INDEX($AG$4:$AG$1137,SMALL($AB$4:$AB$1137,AJ462),1),$AU$4:$AU$83&amp;$AV$4:$AV$83,0),1),"")</f>
        <v/>
      </c>
      <c r="AN462" s="187" t="str">
        <f t="array" ref="AN462">IFERROR(INDEX($AW$4:$AW$83,MATCH(AL462&amp;INDEX($AH$4:$AH$1137,SMALL($AB$4:$AB$1137,AJ462),1),$AU$4:$AU$83&amp;$AV$4:$AV$83,0),1),"")</f>
        <v/>
      </c>
      <c r="AO462" s="187" t="str">
        <f>IF(AND(ISNUMBER(Fixture!H465),ISNUMBER(Fixture!J465)),"YES","")</f>
        <v/>
      </c>
      <c r="AP462" s="187" t="str">
        <f>IF(AO462="YES",IF(Fixture!H465&gt;Fixture!J465,HWin,IF(Fixture!H465=Fixture!J465,IF(Fixture!H465&gt;0,HDrawScore,HDraw),HLose)),"")</f>
        <v/>
      </c>
      <c r="AQ462" s="188" t="str">
        <f>IF(AO462="YES",IF(Fixture!H465&lt;Fixture!J465,AWin,IF(Fixture!H465=Fixture!J465,IF(Fixture!H465&gt;0,ADrawScore,ADraw),ALose)),"")</f>
        <v/>
      </c>
      <c r="AR462" s="187" t="str">
        <f>IF(AO462="YES",IF(Fixture!H465&gt;Fixture!J465,"W",IF(Fixture!H465=Fixture!J465,IF(Fixture!H465&gt;0,"D","D"),"L")),"")</f>
        <v/>
      </c>
      <c r="AS462" s="187" t="str">
        <f>IF(AO462="YES",IF(Fixture!H465&lt;Fixture!J465,"W",IF(Fixture!H465=Fixture!J465,IF(Fixture!H465&gt;0,"D","D"),"L")),"")</f>
        <v/>
      </c>
    </row>
    <row r="463" spans="22:45" x14ac:dyDescent="0.25">
      <c r="V463" s="195" t="str">
        <f t="shared" si="319"/>
        <v/>
      </c>
      <c r="W463" s="185" t="str">
        <f t="shared" si="320"/>
        <v/>
      </c>
      <c r="X463" s="185" t="str">
        <f t="shared" si="316"/>
        <v/>
      </c>
      <c r="Y463" s="185" t="str">
        <f t="shared" si="317"/>
        <v/>
      </c>
      <c r="Z463" s="184" t="str">
        <f t="shared" si="318"/>
        <v/>
      </c>
      <c r="AB463" s="186" t="str">
        <f t="shared" si="323"/>
        <v/>
      </c>
      <c r="AC463" s="187" t="str">
        <f t="shared" si="324"/>
        <v/>
      </c>
      <c r="AD463" s="187" t="str">
        <f t="shared" si="313"/>
        <v/>
      </c>
      <c r="AE463" s="187" t="str">
        <f t="shared" si="321"/>
        <v/>
      </c>
      <c r="AF463" s="187" t="str">
        <f t="shared" si="322"/>
        <v/>
      </c>
      <c r="AG463" s="187" t="str">
        <f t="array" ref="AG463">IFERROR(INDEX($Y$4:$Y$1090, MATCH(AC463&amp;AE463&amp;AF463,$V$4:$V$1090&amp;$W$4:$W$1090&amp;$X$4:$X$1090,0),1),"")</f>
        <v/>
      </c>
      <c r="AH463" s="188" t="str">
        <f t="array" ref="AH463">IFERROR(INDEX($Z$4:$Z$1090, MATCH(AC463&amp;AE463&amp;AF463,$V$4:$V$1090&amp;$W$4:$W$1090&amp;$X$4:$X$1090,0),1),"")</f>
        <v/>
      </c>
      <c r="AJ463" s="186" t="str">
        <f t="shared" si="325"/>
        <v/>
      </c>
      <c r="AK463" s="187" t="str">
        <f t="array" ref="AK463">IFERROR(INDEX($AC$4:$AC$1137,SMALL($AB$4:$AB$1137,AJ463),1),"")</f>
        <v/>
      </c>
      <c r="AL463" s="187" t="str">
        <f t="array" ref="AL463">IFERROR(INDEX($AF$4:$AF$1137,SMALL($AB$4:$AB$1137,AJ463),1),"")</f>
        <v/>
      </c>
      <c r="AM463" s="187" t="str">
        <f t="array" ref="AM463">IFERROR(INDEX($AW$4:$AW$83,MATCH(AL463&amp;INDEX($AG$4:$AG$1137,SMALL($AB$4:$AB$1137,AJ463),1),$AU$4:$AU$83&amp;$AV$4:$AV$83,0),1),"")</f>
        <v/>
      </c>
      <c r="AN463" s="187" t="str">
        <f t="array" ref="AN463">IFERROR(INDEX($AW$4:$AW$83,MATCH(AL463&amp;INDEX($AH$4:$AH$1137,SMALL($AB$4:$AB$1137,AJ463),1),$AU$4:$AU$83&amp;$AV$4:$AV$83,0),1),"")</f>
        <v/>
      </c>
      <c r="AO463" s="187" t="str">
        <f>IF(AND(ISNUMBER(Fixture!H466),ISNUMBER(Fixture!J466)),"YES","")</f>
        <v/>
      </c>
      <c r="AP463" s="187" t="str">
        <f>IF(AO463="YES",IF(Fixture!H466&gt;Fixture!J466,HWin,IF(Fixture!H466=Fixture!J466,IF(Fixture!H466&gt;0,HDrawScore,HDraw),HLose)),"")</f>
        <v/>
      </c>
      <c r="AQ463" s="188" t="str">
        <f>IF(AO463="YES",IF(Fixture!H466&lt;Fixture!J466,AWin,IF(Fixture!H466=Fixture!J466,IF(Fixture!H466&gt;0,ADrawScore,ADraw),ALose)),"")</f>
        <v/>
      </c>
      <c r="AR463" s="187" t="str">
        <f>IF(AO463="YES",IF(Fixture!H466&gt;Fixture!J466,"W",IF(Fixture!H466=Fixture!J466,IF(Fixture!H466&gt;0,"D","D"),"L")),"")</f>
        <v/>
      </c>
      <c r="AS463" s="187" t="str">
        <f>IF(AO463="YES",IF(Fixture!H466&lt;Fixture!J466,"W",IF(Fixture!H466=Fixture!J466,IF(Fixture!H466&gt;0,"D","D"),"L")),"")</f>
        <v/>
      </c>
    </row>
    <row r="464" spans="22:45" x14ac:dyDescent="0.25">
      <c r="V464" s="195" t="str">
        <f t="shared" si="319"/>
        <v/>
      </c>
      <c r="W464" s="185" t="str">
        <f t="shared" si="320"/>
        <v/>
      </c>
      <c r="X464" s="185" t="str">
        <f t="shared" si="316"/>
        <v/>
      </c>
      <c r="Y464" s="185" t="str">
        <f t="shared" si="317"/>
        <v/>
      </c>
      <c r="Z464" s="184" t="str">
        <f t="shared" si="318"/>
        <v/>
      </c>
      <c r="AB464" s="186" t="str">
        <f t="shared" si="323"/>
        <v/>
      </c>
      <c r="AC464" s="187" t="str">
        <f t="shared" si="324"/>
        <v/>
      </c>
      <c r="AD464" s="187" t="str">
        <f t="shared" si="313"/>
        <v/>
      </c>
      <c r="AE464" s="187" t="str">
        <f t="shared" si="321"/>
        <v/>
      </c>
      <c r="AF464" s="187" t="str">
        <f t="shared" si="322"/>
        <v/>
      </c>
      <c r="AG464" s="187" t="str">
        <f t="array" ref="AG464">IFERROR(INDEX($Y$4:$Y$1090, MATCH(AC464&amp;AE464&amp;AF464,$V$4:$V$1090&amp;$W$4:$W$1090&amp;$X$4:$X$1090,0),1),"")</f>
        <v/>
      </c>
      <c r="AH464" s="188" t="str">
        <f t="array" ref="AH464">IFERROR(INDEX($Z$4:$Z$1090, MATCH(AC464&amp;AE464&amp;AF464,$V$4:$V$1090&amp;$W$4:$W$1090&amp;$X$4:$X$1090,0),1),"")</f>
        <v/>
      </c>
      <c r="AJ464" s="186" t="str">
        <f t="shared" si="325"/>
        <v/>
      </c>
      <c r="AK464" s="187" t="str">
        <f t="array" ref="AK464">IFERROR(INDEX($AC$4:$AC$1137,SMALL($AB$4:$AB$1137,AJ464),1),"")</f>
        <v/>
      </c>
      <c r="AL464" s="187" t="str">
        <f t="array" ref="AL464">IFERROR(INDEX($AF$4:$AF$1137,SMALL($AB$4:$AB$1137,AJ464),1),"")</f>
        <v/>
      </c>
      <c r="AM464" s="187" t="str">
        <f t="array" ref="AM464">IFERROR(INDEX($AW$4:$AW$83,MATCH(AL464&amp;INDEX($AG$4:$AG$1137,SMALL($AB$4:$AB$1137,AJ464),1),$AU$4:$AU$83&amp;$AV$4:$AV$83,0),1),"")</f>
        <v/>
      </c>
      <c r="AN464" s="187" t="str">
        <f t="array" ref="AN464">IFERROR(INDEX($AW$4:$AW$83,MATCH(AL464&amp;INDEX($AH$4:$AH$1137,SMALL($AB$4:$AB$1137,AJ464),1),$AU$4:$AU$83&amp;$AV$4:$AV$83,0),1),"")</f>
        <v/>
      </c>
      <c r="AO464" s="187" t="str">
        <f>IF(AND(ISNUMBER(Fixture!H467),ISNUMBER(Fixture!J467)),"YES","")</f>
        <v/>
      </c>
      <c r="AP464" s="187" t="str">
        <f>IF(AO464="YES",IF(Fixture!H467&gt;Fixture!J467,HWin,IF(Fixture!H467=Fixture!J467,IF(Fixture!H467&gt;0,HDrawScore,HDraw),HLose)),"")</f>
        <v/>
      </c>
      <c r="AQ464" s="188" t="str">
        <f>IF(AO464="YES",IF(Fixture!H467&lt;Fixture!J467,AWin,IF(Fixture!H467=Fixture!J467,IF(Fixture!H467&gt;0,ADrawScore,ADraw),ALose)),"")</f>
        <v/>
      </c>
      <c r="AR464" s="187" t="str">
        <f>IF(AO464="YES",IF(Fixture!H467&gt;Fixture!J467,"W",IF(Fixture!H467=Fixture!J467,IF(Fixture!H467&gt;0,"D","D"),"L")),"")</f>
        <v/>
      </c>
      <c r="AS464" s="187" t="str">
        <f>IF(AO464="YES",IF(Fixture!H467&lt;Fixture!J467,"W",IF(Fixture!H467=Fixture!J467,IF(Fixture!H467&gt;0,"D","D"),"L")),"")</f>
        <v/>
      </c>
    </row>
    <row r="465" spans="22:45" x14ac:dyDescent="0.25">
      <c r="V465" s="195" t="str">
        <f t="shared" si="319"/>
        <v/>
      </c>
      <c r="W465" s="185" t="str">
        <f t="shared" si="320"/>
        <v/>
      </c>
      <c r="X465" s="185" t="str">
        <f t="shared" si="316"/>
        <v/>
      </c>
      <c r="Y465" s="185" t="str">
        <f t="shared" si="317"/>
        <v/>
      </c>
      <c r="Z465" s="184" t="str">
        <f t="shared" si="318"/>
        <v/>
      </c>
      <c r="AB465" s="186" t="str">
        <f t="shared" si="323"/>
        <v/>
      </c>
      <c r="AC465" s="187" t="str">
        <f t="shared" si="324"/>
        <v/>
      </c>
      <c r="AD465" s="187" t="str">
        <f t="shared" si="313"/>
        <v/>
      </c>
      <c r="AE465" s="187" t="str">
        <f t="shared" si="321"/>
        <v/>
      </c>
      <c r="AF465" s="187" t="str">
        <f t="shared" si="322"/>
        <v/>
      </c>
      <c r="AG465" s="187" t="str">
        <f t="array" ref="AG465">IFERROR(INDEX($Y$4:$Y$1090, MATCH(AC465&amp;AE465&amp;AF465,$V$4:$V$1090&amp;$W$4:$W$1090&amp;$X$4:$X$1090,0),1),"")</f>
        <v/>
      </c>
      <c r="AH465" s="188" t="str">
        <f t="array" ref="AH465">IFERROR(INDEX($Z$4:$Z$1090, MATCH(AC465&amp;AE465&amp;AF465,$V$4:$V$1090&amp;$W$4:$W$1090&amp;$X$4:$X$1090,0),1),"")</f>
        <v/>
      </c>
      <c r="AJ465" s="186" t="str">
        <f t="shared" si="325"/>
        <v/>
      </c>
      <c r="AK465" s="187" t="str">
        <f t="array" ref="AK465">IFERROR(INDEX($AC$4:$AC$1137,SMALL($AB$4:$AB$1137,AJ465),1),"")</f>
        <v/>
      </c>
      <c r="AL465" s="187" t="str">
        <f t="array" ref="AL465">IFERROR(INDEX($AF$4:$AF$1137,SMALL($AB$4:$AB$1137,AJ465),1),"")</f>
        <v/>
      </c>
      <c r="AM465" s="187" t="str">
        <f t="array" ref="AM465">IFERROR(INDEX($AW$4:$AW$83,MATCH(AL465&amp;INDEX($AG$4:$AG$1137,SMALL($AB$4:$AB$1137,AJ465),1),$AU$4:$AU$83&amp;$AV$4:$AV$83,0),1),"")</f>
        <v/>
      </c>
      <c r="AN465" s="187" t="str">
        <f t="array" ref="AN465">IFERROR(INDEX($AW$4:$AW$83,MATCH(AL465&amp;INDEX($AH$4:$AH$1137,SMALL($AB$4:$AB$1137,AJ465),1),$AU$4:$AU$83&amp;$AV$4:$AV$83,0),1),"")</f>
        <v/>
      </c>
      <c r="AO465" s="187" t="str">
        <f>IF(AND(ISNUMBER(Fixture!H468),ISNUMBER(Fixture!J468)),"YES","")</f>
        <v/>
      </c>
      <c r="AP465" s="187" t="str">
        <f>IF(AO465="YES",IF(Fixture!H468&gt;Fixture!J468,HWin,IF(Fixture!H468=Fixture!J468,IF(Fixture!H468&gt;0,HDrawScore,HDraw),HLose)),"")</f>
        <v/>
      </c>
      <c r="AQ465" s="188" t="str">
        <f>IF(AO465="YES",IF(Fixture!H468&lt;Fixture!J468,AWin,IF(Fixture!H468=Fixture!J468,IF(Fixture!H468&gt;0,ADrawScore,ADraw),ALose)),"")</f>
        <v/>
      </c>
      <c r="AR465" s="187" t="str">
        <f>IF(AO465="YES",IF(Fixture!H468&gt;Fixture!J468,"W",IF(Fixture!H468=Fixture!J468,IF(Fixture!H468&gt;0,"D","D"),"L")),"")</f>
        <v/>
      </c>
      <c r="AS465" s="187" t="str">
        <f>IF(AO465="YES",IF(Fixture!H468&lt;Fixture!J468,"W",IF(Fixture!H468=Fixture!J468,IF(Fixture!H468&gt;0,"D","D"),"L")),"")</f>
        <v/>
      </c>
    </row>
    <row r="466" spans="22:45" x14ac:dyDescent="0.25">
      <c r="V466" s="195" t="str">
        <f t="shared" si="319"/>
        <v/>
      </c>
      <c r="W466" s="185" t="str">
        <f t="shared" si="320"/>
        <v/>
      </c>
      <c r="X466" s="185" t="str">
        <f t="shared" si="316"/>
        <v/>
      </c>
      <c r="Y466" s="185" t="str">
        <f t="shared" si="317"/>
        <v/>
      </c>
      <c r="Z466" s="184" t="str">
        <f t="shared" si="318"/>
        <v/>
      </c>
      <c r="AB466" s="186" t="str">
        <f t="shared" si="323"/>
        <v/>
      </c>
      <c r="AC466" s="187" t="str">
        <f t="shared" si="324"/>
        <v/>
      </c>
      <c r="AD466" s="187" t="str">
        <f t="shared" si="313"/>
        <v/>
      </c>
      <c r="AE466" s="187" t="str">
        <f t="shared" si="321"/>
        <v/>
      </c>
      <c r="AF466" s="187" t="str">
        <f t="shared" si="322"/>
        <v/>
      </c>
      <c r="AG466" s="187" t="str">
        <f t="array" ref="AG466">IFERROR(INDEX($Y$4:$Y$1090, MATCH(AC466&amp;AE466&amp;AF466,$V$4:$V$1090&amp;$W$4:$W$1090&amp;$X$4:$X$1090,0),1),"")</f>
        <v/>
      </c>
      <c r="AH466" s="188" t="str">
        <f t="array" ref="AH466">IFERROR(INDEX($Z$4:$Z$1090, MATCH(AC466&amp;AE466&amp;AF466,$V$4:$V$1090&amp;$W$4:$W$1090&amp;$X$4:$X$1090,0),1),"")</f>
        <v/>
      </c>
      <c r="AJ466" s="186" t="str">
        <f t="shared" si="325"/>
        <v/>
      </c>
      <c r="AK466" s="187" t="str">
        <f t="array" ref="AK466">IFERROR(INDEX($AC$4:$AC$1137,SMALL($AB$4:$AB$1137,AJ466),1),"")</f>
        <v/>
      </c>
      <c r="AL466" s="187" t="str">
        <f t="array" ref="AL466">IFERROR(INDEX($AF$4:$AF$1137,SMALL($AB$4:$AB$1137,AJ466),1),"")</f>
        <v/>
      </c>
      <c r="AM466" s="187" t="str">
        <f t="array" ref="AM466">IFERROR(INDEX($AW$4:$AW$83,MATCH(AL466&amp;INDEX($AG$4:$AG$1137,SMALL($AB$4:$AB$1137,AJ466),1),$AU$4:$AU$83&amp;$AV$4:$AV$83,0),1),"")</f>
        <v/>
      </c>
      <c r="AN466" s="187" t="str">
        <f t="array" ref="AN466">IFERROR(INDEX($AW$4:$AW$83,MATCH(AL466&amp;INDEX($AH$4:$AH$1137,SMALL($AB$4:$AB$1137,AJ466),1),$AU$4:$AU$83&amp;$AV$4:$AV$83,0),1),"")</f>
        <v/>
      </c>
      <c r="AO466" s="187" t="str">
        <f>IF(AND(ISNUMBER(Fixture!H469),ISNUMBER(Fixture!J469)),"YES","")</f>
        <v/>
      </c>
      <c r="AP466" s="187" t="str">
        <f>IF(AO466="YES",IF(Fixture!H469&gt;Fixture!J469,HWin,IF(Fixture!H469=Fixture!J469,IF(Fixture!H469&gt;0,HDrawScore,HDraw),HLose)),"")</f>
        <v/>
      </c>
      <c r="AQ466" s="188" t="str">
        <f>IF(AO466="YES",IF(Fixture!H469&lt;Fixture!J469,AWin,IF(Fixture!H469=Fixture!J469,IF(Fixture!H469&gt;0,ADrawScore,ADraw),ALose)),"")</f>
        <v/>
      </c>
      <c r="AR466" s="187" t="str">
        <f>IF(AO466="YES",IF(Fixture!H469&gt;Fixture!J469,"W",IF(Fixture!H469=Fixture!J469,IF(Fixture!H469&gt;0,"D","D"),"L")),"")</f>
        <v/>
      </c>
      <c r="AS466" s="187" t="str">
        <f>IF(AO466="YES",IF(Fixture!H469&lt;Fixture!J469,"W",IF(Fixture!H469=Fixture!J469,IF(Fixture!H469&gt;0,"D","D"),"L")),"")</f>
        <v/>
      </c>
    </row>
    <row r="467" spans="22:45" x14ac:dyDescent="0.25">
      <c r="V467" s="195" t="str">
        <f t="shared" si="319"/>
        <v/>
      </c>
      <c r="W467" s="185" t="str">
        <f t="shared" si="320"/>
        <v/>
      </c>
      <c r="X467" s="185" t="str">
        <f t="shared" si="316"/>
        <v/>
      </c>
      <c r="Y467" s="185" t="str">
        <f t="shared" si="317"/>
        <v/>
      </c>
      <c r="Z467" s="184" t="str">
        <f t="shared" si="318"/>
        <v/>
      </c>
      <c r="AB467" s="186" t="str">
        <f t="shared" si="323"/>
        <v/>
      </c>
      <c r="AC467" s="187" t="str">
        <f t="shared" si="324"/>
        <v/>
      </c>
      <c r="AD467" s="187" t="str">
        <f t="shared" si="313"/>
        <v/>
      </c>
      <c r="AE467" s="187" t="str">
        <f t="shared" si="321"/>
        <v/>
      </c>
      <c r="AF467" s="187" t="str">
        <f t="shared" si="322"/>
        <v/>
      </c>
      <c r="AG467" s="187" t="str">
        <f t="array" ref="AG467">IFERROR(INDEX($Y$4:$Y$1090, MATCH(AC467&amp;AE467&amp;AF467,$V$4:$V$1090&amp;$W$4:$W$1090&amp;$X$4:$X$1090,0),1),"")</f>
        <v/>
      </c>
      <c r="AH467" s="188" t="str">
        <f t="array" ref="AH467">IFERROR(INDEX($Z$4:$Z$1090, MATCH(AC467&amp;AE467&amp;AF467,$V$4:$V$1090&amp;$W$4:$W$1090&amp;$X$4:$X$1090,0),1),"")</f>
        <v/>
      </c>
      <c r="AJ467" s="186" t="str">
        <f t="shared" si="325"/>
        <v/>
      </c>
      <c r="AK467" s="187" t="str">
        <f t="array" ref="AK467">IFERROR(INDEX($AC$4:$AC$1137,SMALL($AB$4:$AB$1137,AJ467),1),"")</f>
        <v/>
      </c>
      <c r="AL467" s="187" t="str">
        <f t="array" ref="AL467">IFERROR(INDEX($AF$4:$AF$1137,SMALL($AB$4:$AB$1137,AJ467),1),"")</f>
        <v/>
      </c>
      <c r="AM467" s="187" t="str">
        <f t="array" ref="AM467">IFERROR(INDEX($AW$4:$AW$83,MATCH(AL467&amp;INDEX($AG$4:$AG$1137,SMALL($AB$4:$AB$1137,AJ467),1),$AU$4:$AU$83&amp;$AV$4:$AV$83,0),1),"")</f>
        <v/>
      </c>
      <c r="AN467" s="187" t="str">
        <f t="array" ref="AN467">IFERROR(INDEX($AW$4:$AW$83,MATCH(AL467&amp;INDEX($AH$4:$AH$1137,SMALL($AB$4:$AB$1137,AJ467),1),$AU$4:$AU$83&amp;$AV$4:$AV$83,0),1),"")</f>
        <v/>
      </c>
      <c r="AO467" s="187" t="str">
        <f>IF(AND(ISNUMBER(Fixture!H470),ISNUMBER(Fixture!J470)),"YES","")</f>
        <v/>
      </c>
      <c r="AP467" s="187" t="str">
        <f>IF(AO467="YES",IF(Fixture!H470&gt;Fixture!J470,HWin,IF(Fixture!H470=Fixture!J470,IF(Fixture!H470&gt;0,HDrawScore,HDraw),HLose)),"")</f>
        <v/>
      </c>
      <c r="AQ467" s="188" t="str">
        <f>IF(AO467="YES",IF(Fixture!H470&lt;Fixture!J470,AWin,IF(Fixture!H470=Fixture!J470,IF(Fixture!H470&gt;0,ADrawScore,ADraw),ALose)),"")</f>
        <v/>
      </c>
      <c r="AR467" s="187" t="str">
        <f>IF(AO467="YES",IF(Fixture!H470&gt;Fixture!J470,"W",IF(Fixture!H470=Fixture!J470,IF(Fixture!H470&gt;0,"D","D"),"L")),"")</f>
        <v/>
      </c>
      <c r="AS467" s="187" t="str">
        <f>IF(AO467="YES",IF(Fixture!H470&lt;Fixture!J470,"W",IF(Fixture!H470=Fixture!J470,IF(Fixture!H470&gt;0,"D","D"),"L")),"")</f>
        <v/>
      </c>
    </row>
    <row r="468" spans="22:45" x14ac:dyDescent="0.25">
      <c r="V468" s="195" t="str">
        <f t="shared" si="319"/>
        <v/>
      </c>
      <c r="W468" s="185" t="str">
        <f t="shared" si="320"/>
        <v/>
      </c>
      <c r="X468" s="185" t="str">
        <f t="shared" si="316"/>
        <v/>
      </c>
      <c r="Y468" s="185" t="str">
        <f t="shared" si="317"/>
        <v/>
      </c>
      <c r="Z468" s="184" t="str">
        <f t="shared" si="318"/>
        <v/>
      </c>
      <c r="AB468" s="186" t="str">
        <f t="shared" si="323"/>
        <v/>
      </c>
      <c r="AC468" s="187" t="str">
        <f t="shared" si="324"/>
        <v/>
      </c>
      <c r="AD468" s="187" t="str">
        <f t="shared" si="313"/>
        <v/>
      </c>
      <c r="AE468" s="187" t="str">
        <f t="shared" si="321"/>
        <v/>
      </c>
      <c r="AF468" s="187" t="str">
        <f t="shared" si="322"/>
        <v/>
      </c>
      <c r="AG468" s="187" t="str">
        <f t="array" ref="AG468">IFERROR(INDEX($Y$4:$Y$1090, MATCH(AC468&amp;AE468&amp;AF468,$V$4:$V$1090&amp;$W$4:$W$1090&amp;$X$4:$X$1090,0),1),"")</f>
        <v/>
      </c>
      <c r="AH468" s="188" t="str">
        <f t="array" ref="AH468">IFERROR(INDEX($Z$4:$Z$1090, MATCH(AC468&amp;AE468&amp;AF468,$V$4:$V$1090&amp;$W$4:$W$1090&amp;$X$4:$X$1090,0),1),"")</f>
        <v/>
      </c>
      <c r="AJ468" s="186" t="str">
        <f t="shared" si="325"/>
        <v/>
      </c>
      <c r="AK468" s="187" t="str">
        <f t="array" ref="AK468">IFERROR(INDEX($AC$4:$AC$1137,SMALL($AB$4:$AB$1137,AJ468),1),"")</f>
        <v/>
      </c>
      <c r="AL468" s="187" t="str">
        <f t="array" ref="AL468">IFERROR(INDEX($AF$4:$AF$1137,SMALL($AB$4:$AB$1137,AJ468),1),"")</f>
        <v/>
      </c>
      <c r="AM468" s="187" t="str">
        <f t="array" ref="AM468">IFERROR(INDEX($AW$4:$AW$83,MATCH(AL468&amp;INDEX($AG$4:$AG$1137,SMALL($AB$4:$AB$1137,AJ468),1),$AU$4:$AU$83&amp;$AV$4:$AV$83,0),1),"")</f>
        <v/>
      </c>
      <c r="AN468" s="187" t="str">
        <f t="array" ref="AN468">IFERROR(INDEX($AW$4:$AW$83,MATCH(AL468&amp;INDEX($AH$4:$AH$1137,SMALL($AB$4:$AB$1137,AJ468),1),$AU$4:$AU$83&amp;$AV$4:$AV$83,0),1),"")</f>
        <v/>
      </c>
      <c r="AO468" s="187" t="str">
        <f>IF(AND(ISNUMBER(Fixture!H471),ISNUMBER(Fixture!J471)),"YES","")</f>
        <v/>
      </c>
      <c r="AP468" s="187" t="str">
        <f>IF(AO468="YES",IF(Fixture!H471&gt;Fixture!J471,HWin,IF(Fixture!H471=Fixture!J471,IF(Fixture!H471&gt;0,HDrawScore,HDraw),HLose)),"")</f>
        <v/>
      </c>
      <c r="AQ468" s="188" t="str">
        <f>IF(AO468="YES",IF(Fixture!H471&lt;Fixture!J471,AWin,IF(Fixture!H471=Fixture!J471,IF(Fixture!H471&gt;0,ADrawScore,ADraw),ALose)),"")</f>
        <v/>
      </c>
      <c r="AR468" s="187" t="str">
        <f>IF(AO468="YES",IF(Fixture!H471&gt;Fixture!J471,"W",IF(Fixture!H471=Fixture!J471,IF(Fixture!H471&gt;0,"D","D"),"L")),"")</f>
        <v/>
      </c>
      <c r="AS468" s="187" t="str">
        <f>IF(AO468="YES",IF(Fixture!H471&lt;Fixture!J471,"W",IF(Fixture!H471=Fixture!J471,IF(Fixture!H471&gt;0,"D","D"),"L")),"")</f>
        <v/>
      </c>
    </row>
    <row r="469" spans="22:45" x14ac:dyDescent="0.25">
      <c r="V469" s="195" t="str">
        <f t="shared" si="319"/>
        <v/>
      </c>
      <c r="W469" s="185" t="str">
        <f t="shared" si="320"/>
        <v/>
      </c>
      <c r="X469" s="185" t="str">
        <f t="shared" si="316"/>
        <v/>
      </c>
      <c r="Y469" s="185" t="str">
        <f t="shared" si="317"/>
        <v/>
      </c>
      <c r="Z469" s="184" t="str">
        <f t="shared" si="318"/>
        <v/>
      </c>
      <c r="AB469" s="186" t="str">
        <f t="shared" si="323"/>
        <v/>
      </c>
      <c r="AC469" s="187" t="str">
        <f t="shared" si="324"/>
        <v/>
      </c>
      <c r="AD469" s="187" t="str">
        <f t="shared" si="313"/>
        <v/>
      </c>
      <c r="AE469" s="187" t="str">
        <f t="shared" si="321"/>
        <v/>
      </c>
      <c r="AF469" s="187" t="str">
        <f t="shared" si="322"/>
        <v/>
      </c>
      <c r="AG469" s="187" t="str">
        <f t="array" ref="AG469">IFERROR(INDEX($Y$4:$Y$1090, MATCH(AC469&amp;AE469&amp;AF469,$V$4:$V$1090&amp;$W$4:$W$1090&amp;$X$4:$X$1090,0),1),"")</f>
        <v/>
      </c>
      <c r="AH469" s="188" t="str">
        <f t="array" ref="AH469">IFERROR(INDEX($Z$4:$Z$1090, MATCH(AC469&amp;AE469&amp;AF469,$V$4:$V$1090&amp;$W$4:$W$1090&amp;$X$4:$X$1090,0),1),"")</f>
        <v/>
      </c>
      <c r="AJ469" s="186" t="str">
        <f t="shared" si="325"/>
        <v/>
      </c>
      <c r="AK469" s="187" t="str">
        <f t="array" ref="AK469">IFERROR(INDEX($AC$4:$AC$1137,SMALL($AB$4:$AB$1137,AJ469),1),"")</f>
        <v/>
      </c>
      <c r="AL469" s="187" t="str">
        <f t="array" ref="AL469">IFERROR(INDEX($AF$4:$AF$1137,SMALL($AB$4:$AB$1137,AJ469),1),"")</f>
        <v/>
      </c>
      <c r="AM469" s="187" t="str">
        <f t="array" ref="AM469">IFERROR(INDEX($AW$4:$AW$83,MATCH(AL469&amp;INDEX($AG$4:$AG$1137,SMALL($AB$4:$AB$1137,AJ469),1),$AU$4:$AU$83&amp;$AV$4:$AV$83,0),1),"")</f>
        <v/>
      </c>
      <c r="AN469" s="187" t="str">
        <f t="array" ref="AN469">IFERROR(INDEX($AW$4:$AW$83,MATCH(AL469&amp;INDEX($AH$4:$AH$1137,SMALL($AB$4:$AB$1137,AJ469),1),$AU$4:$AU$83&amp;$AV$4:$AV$83,0),1),"")</f>
        <v/>
      </c>
      <c r="AO469" s="187" t="str">
        <f>IF(AND(ISNUMBER(Fixture!H472),ISNUMBER(Fixture!J472)),"YES","")</f>
        <v/>
      </c>
      <c r="AP469" s="187" t="str">
        <f>IF(AO469="YES",IF(Fixture!H472&gt;Fixture!J472,HWin,IF(Fixture!H472=Fixture!J472,IF(Fixture!H472&gt;0,HDrawScore,HDraw),HLose)),"")</f>
        <v/>
      </c>
      <c r="AQ469" s="188" t="str">
        <f>IF(AO469="YES",IF(Fixture!H472&lt;Fixture!J472,AWin,IF(Fixture!H472=Fixture!J472,IF(Fixture!H472&gt;0,ADrawScore,ADraw),ALose)),"")</f>
        <v/>
      </c>
      <c r="AR469" s="187" t="str">
        <f>IF(AO469="YES",IF(Fixture!H472&gt;Fixture!J472,"W",IF(Fixture!H472=Fixture!J472,IF(Fixture!H472&gt;0,"D","D"),"L")),"")</f>
        <v/>
      </c>
      <c r="AS469" s="187" t="str">
        <f>IF(AO469="YES",IF(Fixture!H472&lt;Fixture!J472,"W",IF(Fixture!H472=Fixture!J472,IF(Fixture!H472&gt;0,"D","D"),"L")),"")</f>
        <v/>
      </c>
    </row>
    <row r="470" spans="22:45" x14ac:dyDescent="0.25">
      <c r="V470" s="195" t="str">
        <f t="shared" si="319"/>
        <v/>
      </c>
      <c r="W470" s="185" t="str">
        <f t="shared" si="320"/>
        <v/>
      </c>
      <c r="X470" s="185" t="str">
        <f t="shared" si="316"/>
        <v/>
      </c>
      <c r="Y470" s="185" t="str">
        <f t="shared" si="317"/>
        <v/>
      </c>
      <c r="Z470" s="184" t="str">
        <f t="shared" si="318"/>
        <v/>
      </c>
      <c r="AB470" s="186" t="str">
        <f t="shared" si="323"/>
        <v/>
      </c>
      <c r="AC470" s="187" t="str">
        <f t="shared" si="324"/>
        <v/>
      </c>
      <c r="AD470" s="187" t="str">
        <f t="shared" si="313"/>
        <v/>
      </c>
      <c r="AE470" s="187" t="str">
        <f t="shared" si="321"/>
        <v/>
      </c>
      <c r="AF470" s="187" t="str">
        <f t="shared" si="322"/>
        <v/>
      </c>
      <c r="AG470" s="187" t="str">
        <f t="array" ref="AG470">IFERROR(INDEX($Y$4:$Y$1090, MATCH(AC470&amp;AE470&amp;AF470,$V$4:$V$1090&amp;$W$4:$W$1090&amp;$X$4:$X$1090,0),1),"")</f>
        <v/>
      </c>
      <c r="AH470" s="188" t="str">
        <f t="array" ref="AH470">IFERROR(INDEX($Z$4:$Z$1090, MATCH(AC470&amp;AE470&amp;AF470,$V$4:$V$1090&amp;$W$4:$W$1090&amp;$X$4:$X$1090,0),1),"")</f>
        <v/>
      </c>
      <c r="AJ470" s="186" t="str">
        <f t="shared" si="325"/>
        <v/>
      </c>
      <c r="AK470" s="187" t="str">
        <f t="array" ref="AK470">IFERROR(INDEX($AC$4:$AC$1137,SMALL($AB$4:$AB$1137,AJ470),1),"")</f>
        <v/>
      </c>
      <c r="AL470" s="187" t="str">
        <f t="array" ref="AL470">IFERROR(INDEX($AF$4:$AF$1137,SMALL($AB$4:$AB$1137,AJ470),1),"")</f>
        <v/>
      </c>
      <c r="AM470" s="187" t="str">
        <f t="array" ref="AM470">IFERROR(INDEX($AW$4:$AW$83,MATCH(AL470&amp;INDEX($AG$4:$AG$1137,SMALL($AB$4:$AB$1137,AJ470),1),$AU$4:$AU$83&amp;$AV$4:$AV$83,0),1),"")</f>
        <v/>
      </c>
      <c r="AN470" s="187" t="str">
        <f t="array" ref="AN470">IFERROR(INDEX($AW$4:$AW$83,MATCH(AL470&amp;INDEX($AH$4:$AH$1137,SMALL($AB$4:$AB$1137,AJ470),1),$AU$4:$AU$83&amp;$AV$4:$AV$83,0),1),"")</f>
        <v/>
      </c>
      <c r="AO470" s="187" t="str">
        <f>IF(AND(ISNUMBER(Fixture!H473),ISNUMBER(Fixture!J473)),"YES","")</f>
        <v/>
      </c>
      <c r="AP470" s="187" t="str">
        <f>IF(AO470="YES",IF(Fixture!H473&gt;Fixture!J473,HWin,IF(Fixture!H473=Fixture!J473,IF(Fixture!H473&gt;0,HDrawScore,HDraw),HLose)),"")</f>
        <v/>
      </c>
      <c r="AQ470" s="188" t="str">
        <f>IF(AO470="YES",IF(Fixture!H473&lt;Fixture!J473,AWin,IF(Fixture!H473=Fixture!J473,IF(Fixture!H473&gt;0,ADrawScore,ADraw),ALose)),"")</f>
        <v/>
      </c>
      <c r="AR470" s="187" t="str">
        <f>IF(AO470="YES",IF(Fixture!H473&gt;Fixture!J473,"W",IF(Fixture!H473=Fixture!J473,IF(Fixture!H473&gt;0,"D","D"),"L")),"")</f>
        <v/>
      </c>
      <c r="AS470" s="187" t="str">
        <f>IF(AO470="YES",IF(Fixture!H473&lt;Fixture!J473,"W",IF(Fixture!H473=Fixture!J473,IF(Fixture!H473&gt;0,"D","D"),"L")),"")</f>
        <v/>
      </c>
    </row>
    <row r="471" spans="22:45" x14ac:dyDescent="0.25">
      <c r="V471" s="195" t="str">
        <f t="shared" si="319"/>
        <v/>
      </c>
      <c r="W471" s="185" t="str">
        <f t="shared" si="320"/>
        <v/>
      </c>
      <c r="X471" s="185" t="str">
        <f t="shared" si="316"/>
        <v/>
      </c>
      <c r="Y471" s="185" t="str">
        <f t="shared" si="317"/>
        <v/>
      </c>
      <c r="Z471" s="184" t="str">
        <f t="shared" si="318"/>
        <v/>
      </c>
      <c r="AB471" s="186" t="str">
        <f t="shared" si="323"/>
        <v/>
      </c>
      <c r="AC471" s="187" t="str">
        <f t="shared" si="324"/>
        <v/>
      </c>
      <c r="AD471" s="187" t="str">
        <f t="shared" si="313"/>
        <v/>
      </c>
      <c r="AE471" s="187" t="str">
        <f t="shared" si="321"/>
        <v/>
      </c>
      <c r="AF471" s="187" t="str">
        <f t="shared" si="322"/>
        <v/>
      </c>
      <c r="AG471" s="187" t="str">
        <f t="array" ref="AG471">IFERROR(INDEX($Y$4:$Y$1090, MATCH(AC471&amp;AE471&amp;AF471,$V$4:$V$1090&amp;$W$4:$W$1090&amp;$X$4:$X$1090,0),1),"")</f>
        <v/>
      </c>
      <c r="AH471" s="188" t="str">
        <f t="array" ref="AH471">IFERROR(INDEX($Z$4:$Z$1090, MATCH(AC471&amp;AE471&amp;AF471,$V$4:$V$1090&amp;$W$4:$W$1090&amp;$X$4:$X$1090,0),1),"")</f>
        <v/>
      </c>
      <c r="AJ471" s="186" t="str">
        <f t="shared" si="325"/>
        <v/>
      </c>
      <c r="AK471" s="187" t="str">
        <f t="array" ref="AK471">IFERROR(INDEX($AC$4:$AC$1137,SMALL($AB$4:$AB$1137,AJ471),1),"")</f>
        <v/>
      </c>
      <c r="AL471" s="187" t="str">
        <f t="array" ref="AL471">IFERROR(INDEX($AF$4:$AF$1137,SMALL($AB$4:$AB$1137,AJ471),1),"")</f>
        <v/>
      </c>
      <c r="AM471" s="187" t="str">
        <f t="array" ref="AM471">IFERROR(INDEX($AW$4:$AW$83,MATCH(AL471&amp;INDEX($AG$4:$AG$1137,SMALL($AB$4:$AB$1137,AJ471),1),$AU$4:$AU$83&amp;$AV$4:$AV$83,0),1),"")</f>
        <v/>
      </c>
      <c r="AN471" s="187" t="str">
        <f t="array" ref="AN471">IFERROR(INDEX($AW$4:$AW$83,MATCH(AL471&amp;INDEX($AH$4:$AH$1137,SMALL($AB$4:$AB$1137,AJ471),1),$AU$4:$AU$83&amp;$AV$4:$AV$83,0),1),"")</f>
        <v/>
      </c>
      <c r="AO471" s="187" t="str">
        <f>IF(AND(ISNUMBER(Fixture!H474),ISNUMBER(Fixture!J474)),"YES","")</f>
        <v/>
      </c>
      <c r="AP471" s="187" t="str">
        <f>IF(AO471="YES",IF(Fixture!H474&gt;Fixture!J474,HWin,IF(Fixture!H474=Fixture!J474,IF(Fixture!H474&gt;0,HDrawScore,HDraw),HLose)),"")</f>
        <v/>
      </c>
      <c r="AQ471" s="188" t="str">
        <f>IF(AO471="YES",IF(Fixture!H474&lt;Fixture!J474,AWin,IF(Fixture!H474=Fixture!J474,IF(Fixture!H474&gt;0,ADrawScore,ADraw),ALose)),"")</f>
        <v/>
      </c>
      <c r="AR471" s="187" t="str">
        <f>IF(AO471="YES",IF(Fixture!H474&gt;Fixture!J474,"W",IF(Fixture!H474=Fixture!J474,IF(Fixture!H474&gt;0,"D","D"),"L")),"")</f>
        <v/>
      </c>
      <c r="AS471" s="187" t="str">
        <f>IF(AO471="YES",IF(Fixture!H474&lt;Fixture!J474,"W",IF(Fixture!H474=Fixture!J474,IF(Fixture!H474&gt;0,"D","D"),"L")),"")</f>
        <v/>
      </c>
    </row>
    <row r="472" spans="22:45" x14ac:dyDescent="0.25">
      <c r="V472" s="195" t="str">
        <f t="shared" si="319"/>
        <v/>
      </c>
      <c r="W472" s="185" t="str">
        <f t="shared" si="320"/>
        <v/>
      </c>
      <c r="X472" s="185" t="str">
        <f t="shared" si="316"/>
        <v/>
      </c>
      <c r="Y472" s="185" t="str">
        <f t="shared" si="317"/>
        <v/>
      </c>
      <c r="Z472" s="184" t="str">
        <f t="shared" si="318"/>
        <v/>
      </c>
      <c r="AB472" s="186" t="str">
        <f t="shared" si="323"/>
        <v/>
      </c>
      <c r="AC472" s="187" t="str">
        <f t="shared" si="324"/>
        <v/>
      </c>
      <c r="AD472" s="187" t="str">
        <f t="shared" si="313"/>
        <v/>
      </c>
      <c r="AE472" s="187" t="str">
        <f t="shared" si="321"/>
        <v/>
      </c>
      <c r="AF472" s="187" t="str">
        <f t="shared" si="322"/>
        <v/>
      </c>
      <c r="AG472" s="187" t="str">
        <f t="array" ref="AG472">IFERROR(INDEX($Y$4:$Y$1090, MATCH(AC472&amp;AE472&amp;AF472,$V$4:$V$1090&amp;$W$4:$W$1090&amp;$X$4:$X$1090,0),1),"")</f>
        <v/>
      </c>
      <c r="AH472" s="188" t="str">
        <f t="array" ref="AH472">IFERROR(INDEX($Z$4:$Z$1090, MATCH(AC472&amp;AE472&amp;AF472,$V$4:$V$1090&amp;$W$4:$W$1090&amp;$X$4:$X$1090,0),1),"")</f>
        <v/>
      </c>
      <c r="AJ472" s="186" t="str">
        <f t="shared" si="325"/>
        <v/>
      </c>
      <c r="AK472" s="187" t="str">
        <f t="array" ref="AK472">IFERROR(INDEX($AC$4:$AC$1137,SMALL($AB$4:$AB$1137,AJ472),1),"")</f>
        <v/>
      </c>
      <c r="AL472" s="187" t="str">
        <f t="array" ref="AL472">IFERROR(INDEX($AF$4:$AF$1137,SMALL($AB$4:$AB$1137,AJ472),1),"")</f>
        <v/>
      </c>
      <c r="AM472" s="187" t="str">
        <f t="array" ref="AM472">IFERROR(INDEX($AW$4:$AW$83,MATCH(AL472&amp;INDEX($AG$4:$AG$1137,SMALL($AB$4:$AB$1137,AJ472),1),$AU$4:$AU$83&amp;$AV$4:$AV$83,0),1),"")</f>
        <v/>
      </c>
      <c r="AN472" s="187" t="str">
        <f t="array" ref="AN472">IFERROR(INDEX($AW$4:$AW$83,MATCH(AL472&amp;INDEX($AH$4:$AH$1137,SMALL($AB$4:$AB$1137,AJ472),1),$AU$4:$AU$83&amp;$AV$4:$AV$83,0),1),"")</f>
        <v/>
      </c>
      <c r="AO472" s="187" t="str">
        <f>IF(AND(ISNUMBER(Fixture!H475),ISNUMBER(Fixture!J475)),"YES","")</f>
        <v/>
      </c>
      <c r="AP472" s="187" t="str">
        <f>IF(AO472="YES",IF(Fixture!H475&gt;Fixture!J475,HWin,IF(Fixture!H475=Fixture!J475,IF(Fixture!H475&gt;0,HDrawScore,HDraw),HLose)),"")</f>
        <v/>
      </c>
      <c r="AQ472" s="188" t="str">
        <f>IF(AO472="YES",IF(Fixture!H475&lt;Fixture!J475,AWin,IF(Fixture!H475=Fixture!J475,IF(Fixture!H475&gt;0,ADrawScore,ADraw),ALose)),"")</f>
        <v/>
      </c>
      <c r="AR472" s="187" t="str">
        <f>IF(AO472="YES",IF(Fixture!H475&gt;Fixture!J475,"W",IF(Fixture!H475=Fixture!J475,IF(Fixture!H475&gt;0,"D","D"),"L")),"")</f>
        <v/>
      </c>
      <c r="AS472" s="187" t="str">
        <f>IF(AO472="YES",IF(Fixture!H475&lt;Fixture!J475,"W",IF(Fixture!H475=Fixture!J475,IF(Fixture!H475&gt;0,"D","D"),"L")),"")</f>
        <v/>
      </c>
    </row>
    <row r="473" spans="22:45" x14ac:dyDescent="0.25">
      <c r="V473" s="195" t="str">
        <f t="shared" si="319"/>
        <v/>
      </c>
      <c r="W473" s="185" t="str">
        <f t="shared" si="320"/>
        <v/>
      </c>
      <c r="X473" s="185" t="str">
        <f t="shared" si="316"/>
        <v/>
      </c>
      <c r="Y473" s="185" t="str">
        <f t="shared" si="317"/>
        <v/>
      </c>
      <c r="Z473" s="184" t="str">
        <f t="shared" si="318"/>
        <v/>
      </c>
      <c r="AB473" s="186" t="str">
        <f t="shared" si="323"/>
        <v/>
      </c>
      <c r="AC473" s="187" t="str">
        <f t="shared" si="324"/>
        <v/>
      </c>
      <c r="AD473" s="187" t="str">
        <f t="shared" si="313"/>
        <v/>
      </c>
      <c r="AE473" s="187" t="str">
        <f t="shared" si="321"/>
        <v/>
      </c>
      <c r="AF473" s="187" t="str">
        <f t="shared" si="322"/>
        <v/>
      </c>
      <c r="AG473" s="187" t="str">
        <f t="array" ref="AG473">IFERROR(INDEX($Y$4:$Y$1090, MATCH(AC473&amp;AE473&amp;AF473,$V$4:$V$1090&amp;$W$4:$W$1090&amp;$X$4:$X$1090,0),1),"")</f>
        <v/>
      </c>
      <c r="AH473" s="188" t="str">
        <f t="array" ref="AH473">IFERROR(INDEX($Z$4:$Z$1090, MATCH(AC473&amp;AE473&amp;AF473,$V$4:$V$1090&amp;$W$4:$W$1090&amp;$X$4:$X$1090,0),1),"")</f>
        <v/>
      </c>
      <c r="AJ473" s="186" t="str">
        <f t="shared" si="325"/>
        <v/>
      </c>
      <c r="AK473" s="187" t="str">
        <f t="array" ref="AK473">IFERROR(INDEX($AC$4:$AC$1137,SMALL($AB$4:$AB$1137,AJ473),1),"")</f>
        <v/>
      </c>
      <c r="AL473" s="187" t="str">
        <f t="array" ref="AL473">IFERROR(INDEX($AF$4:$AF$1137,SMALL($AB$4:$AB$1137,AJ473),1),"")</f>
        <v/>
      </c>
      <c r="AM473" s="187" t="str">
        <f t="array" ref="AM473">IFERROR(INDEX($AW$4:$AW$83,MATCH(AL473&amp;INDEX($AG$4:$AG$1137,SMALL($AB$4:$AB$1137,AJ473),1),$AU$4:$AU$83&amp;$AV$4:$AV$83,0),1),"")</f>
        <v/>
      </c>
      <c r="AN473" s="187" t="str">
        <f t="array" ref="AN473">IFERROR(INDEX($AW$4:$AW$83,MATCH(AL473&amp;INDEX($AH$4:$AH$1137,SMALL($AB$4:$AB$1137,AJ473),1),$AU$4:$AU$83&amp;$AV$4:$AV$83,0),1),"")</f>
        <v/>
      </c>
      <c r="AO473" s="187" t="str">
        <f>IF(AND(ISNUMBER(Fixture!H476),ISNUMBER(Fixture!J476)),"YES","")</f>
        <v/>
      </c>
      <c r="AP473" s="187" t="str">
        <f>IF(AO473="YES",IF(Fixture!H476&gt;Fixture!J476,HWin,IF(Fixture!H476=Fixture!J476,IF(Fixture!H476&gt;0,HDrawScore,HDraw),HLose)),"")</f>
        <v/>
      </c>
      <c r="AQ473" s="188" t="str">
        <f>IF(AO473="YES",IF(Fixture!H476&lt;Fixture!J476,AWin,IF(Fixture!H476=Fixture!J476,IF(Fixture!H476&gt;0,ADrawScore,ADraw),ALose)),"")</f>
        <v/>
      </c>
      <c r="AR473" s="187" t="str">
        <f>IF(AO473="YES",IF(Fixture!H476&gt;Fixture!J476,"W",IF(Fixture!H476=Fixture!J476,IF(Fixture!H476&gt;0,"D","D"),"L")),"")</f>
        <v/>
      </c>
      <c r="AS473" s="187" t="str">
        <f>IF(AO473="YES",IF(Fixture!H476&lt;Fixture!J476,"W",IF(Fixture!H476=Fixture!J476,IF(Fixture!H476&gt;0,"D","D"),"L")),"")</f>
        <v/>
      </c>
    </row>
    <row r="474" spans="22:45" x14ac:dyDescent="0.25">
      <c r="V474" s="195" t="str">
        <f t="shared" si="319"/>
        <v/>
      </c>
      <c r="W474" s="185" t="str">
        <f t="shared" si="320"/>
        <v/>
      </c>
      <c r="X474" s="185" t="str">
        <f t="shared" si="316"/>
        <v/>
      </c>
      <c r="Y474" s="185" t="str">
        <f t="shared" si="317"/>
        <v/>
      </c>
      <c r="Z474" s="184" t="str">
        <f t="shared" si="318"/>
        <v/>
      </c>
      <c r="AB474" s="186" t="str">
        <f t="shared" si="323"/>
        <v/>
      </c>
      <c r="AC474" s="187" t="str">
        <f t="shared" si="324"/>
        <v/>
      </c>
      <c r="AD474" s="187" t="str">
        <f t="shared" si="313"/>
        <v/>
      </c>
      <c r="AE474" s="187" t="str">
        <f t="shared" si="321"/>
        <v/>
      </c>
      <c r="AF474" s="187" t="str">
        <f t="shared" si="322"/>
        <v/>
      </c>
      <c r="AG474" s="187" t="str">
        <f t="array" ref="AG474">IFERROR(INDEX($Y$4:$Y$1090, MATCH(AC474&amp;AE474&amp;AF474,$V$4:$V$1090&amp;$W$4:$W$1090&amp;$X$4:$X$1090,0),1),"")</f>
        <v/>
      </c>
      <c r="AH474" s="188" t="str">
        <f t="array" ref="AH474">IFERROR(INDEX($Z$4:$Z$1090, MATCH(AC474&amp;AE474&amp;AF474,$V$4:$V$1090&amp;$W$4:$W$1090&amp;$X$4:$X$1090,0),1),"")</f>
        <v/>
      </c>
      <c r="AJ474" s="186" t="str">
        <f t="shared" si="325"/>
        <v/>
      </c>
      <c r="AK474" s="187" t="str">
        <f t="array" ref="AK474">IFERROR(INDEX($AC$4:$AC$1137,SMALL($AB$4:$AB$1137,AJ474),1),"")</f>
        <v/>
      </c>
      <c r="AL474" s="187" t="str">
        <f t="array" ref="AL474">IFERROR(INDEX($AF$4:$AF$1137,SMALL($AB$4:$AB$1137,AJ474),1),"")</f>
        <v/>
      </c>
      <c r="AM474" s="187" t="str">
        <f t="array" ref="AM474">IFERROR(INDEX($AW$4:$AW$83,MATCH(AL474&amp;INDEX($AG$4:$AG$1137,SMALL($AB$4:$AB$1137,AJ474),1),$AU$4:$AU$83&amp;$AV$4:$AV$83,0),1),"")</f>
        <v/>
      </c>
      <c r="AN474" s="187" t="str">
        <f t="array" ref="AN474">IFERROR(INDEX($AW$4:$AW$83,MATCH(AL474&amp;INDEX($AH$4:$AH$1137,SMALL($AB$4:$AB$1137,AJ474),1),$AU$4:$AU$83&amp;$AV$4:$AV$83,0),1),"")</f>
        <v/>
      </c>
      <c r="AO474" s="187" t="str">
        <f>IF(AND(ISNUMBER(Fixture!H477),ISNUMBER(Fixture!J477)),"YES","")</f>
        <v/>
      </c>
      <c r="AP474" s="187" t="str">
        <f>IF(AO474="YES",IF(Fixture!H477&gt;Fixture!J477,HWin,IF(Fixture!H477=Fixture!J477,IF(Fixture!H477&gt;0,HDrawScore,HDraw),HLose)),"")</f>
        <v/>
      </c>
      <c r="AQ474" s="188" t="str">
        <f>IF(AO474="YES",IF(Fixture!H477&lt;Fixture!J477,AWin,IF(Fixture!H477=Fixture!J477,IF(Fixture!H477&gt;0,ADrawScore,ADraw),ALose)),"")</f>
        <v/>
      </c>
      <c r="AR474" s="187" t="str">
        <f>IF(AO474="YES",IF(Fixture!H477&gt;Fixture!J477,"W",IF(Fixture!H477=Fixture!J477,IF(Fixture!H477&gt;0,"D","D"),"L")),"")</f>
        <v/>
      </c>
      <c r="AS474" s="187" t="str">
        <f>IF(AO474="YES",IF(Fixture!H477&lt;Fixture!J477,"W",IF(Fixture!H477=Fixture!J477,IF(Fixture!H477&gt;0,"D","D"),"L")),"")</f>
        <v/>
      </c>
    </row>
    <row r="475" spans="22:45" x14ac:dyDescent="0.25">
      <c r="V475" s="195" t="str">
        <f t="shared" si="319"/>
        <v/>
      </c>
      <c r="W475" s="185" t="str">
        <f t="shared" si="320"/>
        <v/>
      </c>
      <c r="X475" s="185" t="str">
        <f t="shared" si="316"/>
        <v/>
      </c>
      <c r="Y475" s="185" t="str">
        <f t="shared" si="317"/>
        <v/>
      </c>
      <c r="Z475" s="184" t="str">
        <f t="shared" si="318"/>
        <v/>
      </c>
      <c r="AB475" s="186" t="str">
        <f t="shared" si="323"/>
        <v/>
      </c>
      <c r="AC475" s="187" t="str">
        <f t="shared" si="324"/>
        <v/>
      </c>
      <c r="AD475" s="187" t="str">
        <f t="shared" si="313"/>
        <v/>
      </c>
      <c r="AE475" s="187" t="str">
        <f t="shared" si="321"/>
        <v/>
      </c>
      <c r="AF475" s="187" t="str">
        <f t="shared" si="322"/>
        <v/>
      </c>
      <c r="AG475" s="187" t="str">
        <f t="array" ref="AG475">IFERROR(INDEX($Y$4:$Y$1090, MATCH(AC475&amp;AE475&amp;AF475,$V$4:$V$1090&amp;$W$4:$W$1090&amp;$X$4:$X$1090,0),1),"")</f>
        <v/>
      </c>
      <c r="AH475" s="188" t="str">
        <f t="array" ref="AH475">IFERROR(INDEX($Z$4:$Z$1090, MATCH(AC475&amp;AE475&amp;AF475,$V$4:$V$1090&amp;$W$4:$W$1090&amp;$X$4:$X$1090,0),1),"")</f>
        <v/>
      </c>
      <c r="AJ475" s="186" t="str">
        <f t="shared" si="325"/>
        <v/>
      </c>
      <c r="AK475" s="187" t="str">
        <f t="array" ref="AK475">IFERROR(INDEX($AC$4:$AC$1137,SMALL($AB$4:$AB$1137,AJ475),1),"")</f>
        <v/>
      </c>
      <c r="AL475" s="187" t="str">
        <f t="array" ref="AL475">IFERROR(INDEX($AF$4:$AF$1137,SMALL($AB$4:$AB$1137,AJ475),1),"")</f>
        <v/>
      </c>
      <c r="AM475" s="187" t="str">
        <f t="array" ref="AM475">IFERROR(INDEX($AW$4:$AW$83,MATCH(AL475&amp;INDEX($AG$4:$AG$1137,SMALL($AB$4:$AB$1137,AJ475),1),$AU$4:$AU$83&amp;$AV$4:$AV$83,0),1),"")</f>
        <v/>
      </c>
      <c r="AN475" s="187" t="str">
        <f t="array" ref="AN475">IFERROR(INDEX($AW$4:$AW$83,MATCH(AL475&amp;INDEX($AH$4:$AH$1137,SMALL($AB$4:$AB$1137,AJ475),1),$AU$4:$AU$83&amp;$AV$4:$AV$83,0),1),"")</f>
        <v/>
      </c>
      <c r="AO475" s="187" t="str">
        <f>IF(AND(ISNUMBER(Fixture!H478),ISNUMBER(Fixture!J478)),"YES","")</f>
        <v/>
      </c>
      <c r="AP475" s="187" t="str">
        <f>IF(AO475="YES",IF(Fixture!H478&gt;Fixture!J478,HWin,IF(Fixture!H478=Fixture!J478,IF(Fixture!H478&gt;0,HDrawScore,HDraw),HLose)),"")</f>
        <v/>
      </c>
      <c r="AQ475" s="188" t="str">
        <f>IF(AO475="YES",IF(Fixture!H478&lt;Fixture!J478,AWin,IF(Fixture!H478=Fixture!J478,IF(Fixture!H478&gt;0,ADrawScore,ADraw),ALose)),"")</f>
        <v/>
      </c>
      <c r="AR475" s="187" t="str">
        <f>IF(AO475="YES",IF(Fixture!H478&gt;Fixture!J478,"W",IF(Fixture!H478=Fixture!J478,IF(Fixture!H478&gt;0,"D","D"),"L")),"")</f>
        <v/>
      </c>
      <c r="AS475" s="187" t="str">
        <f>IF(AO475="YES",IF(Fixture!H478&lt;Fixture!J478,"W",IF(Fixture!H478=Fixture!J478,IF(Fixture!H478&gt;0,"D","D"),"L")),"")</f>
        <v/>
      </c>
    </row>
    <row r="476" spans="22:45" x14ac:dyDescent="0.25">
      <c r="V476" s="195" t="str">
        <f t="shared" si="319"/>
        <v/>
      </c>
      <c r="W476" s="185" t="str">
        <f t="shared" si="320"/>
        <v/>
      </c>
      <c r="X476" s="185" t="str">
        <f t="shared" ref="X476:X507" si="326">IF(AND(ISNUMBER(V476),Y476&lt;=$Q$7,Z476&lt;=$Q$7),$B$96,"")</f>
        <v/>
      </c>
      <c r="Y476" s="185" t="str">
        <f t="shared" ref="Y476:Y507" si="327">IF(ISNUMBER(V476),INDEX($C$99:$L$125,MATCH(V476,$B$99:$B$125,0),MATCH("G"&amp;W476&amp;"-T1",$C$98:$L$98,0)),"")</f>
        <v/>
      </c>
      <c r="Z476" s="184" t="str">
        <f t="shared" ref="Z476:Z507" si="328">IF(ISNUMBER(V476),INDEX($C$99:$L$125,MATCH(V476,$B$99:$B$125,0),MATCH("G"&amp;W476&amp;"-T2",$C$98:$L$98,0)),"")</f>
        <v/>
      </c>
      <c r="AB476" s="186" t="str">
        <f t="shared" si="323"/>
        <v/>
      </c>
      <c r="AC476" s="187" t="str">
        <f t="shared" si="324"/>
        <v/>
      </c>
      <c r="AD476" s="187" t="str">
        <f t="shared" ref="AD476:AD539" si="329">IF(ISNUMBER(AC476),IF(AD475+1&lt;=AD$2,AD475+1,1),"")</f>
        <v/>
      </c>
      <c r="AE476" s="187" t="str">
        <f t="shared" si="321"/>
        <v/>
      </c>
      <c r="AF476" s="187" t="str">
        <f t="shared" si="322"/>
        <v/>
      </c>
      <c r="AG476" s="187" t="str">
        <f t="array" ref="AG476">IFERROR(INDEX($Y$4:$Y$1090, MATCH(AC476&amp;AE476&amp;AF476,$V$4:$V$1090&amp;$W$4:$W$1090&amp;$X$4:$X$1090,0),1),"")</f>
        <v/>
      </c>
      <c r="AH476" s="188" t="str">
        <f t="array" ref="AH476">IFERROR(INDEX($Z$4:$Z$1090, MATCH(AC476&amp;AE476&amp;AF476,$V$4:$V$1090&amp;$W$4:$W$1090&amp;$X$4:$X$1090,0),1),"")</f>
        <v/>
      </c>
      <c r="AJ476" s="186" t="str">
        <f t="shared" si="325"/>
        <v/>
      </c>
      <c r="AK476" s="187" t="str">
        <f t="array" ref="AK476">IFERROR(INDEX($AC$4:$AC$1137,SMALL($AB$4:$AB$1137,AJ476),1),"")</f>
        <v/>
      </c>
      <c r="AL476" s="187" t="str">
        <f t="array" ref="AL476">IFERROR(INDEX($AF$4:$AF$1137,SMALL($AB$4:$AB$1137,AJ476),1),"")</f>
        <v/>
      </c>
      <c r="AM476" s="187" t="str">
        <f t="array" ref="AM476">IFERROR(INDEX($AW$4:$AW$83,MATCH(AL476&amp;INDEX($AG$4:$AG$1137,SMALL($AB$4:$AB$1137,AJ476),1),$AU$4:$AU$83&amp;$AV$4:$AV$83,0),1),"")</f>
        <v/>
      </c>
      <c r="AN476" s="187" t="str">
        <f t="array" ref="AN476">IFERROR(INDEX($AW$4:$AW$83,MATCH(AL476&amp;INDEX($AH$4:$AH$1137,SMALL($AB$4:$AB$1137,AJ476),1),$AU$4:$AU$83&amp;$AV$4:$AV$83,0),1),"")</f>
        <v/>
      </c>
      <c r="AO476" s="187" t="str">
        <f>IF(AND(ISNUMBER(Fixture!H479),ISNUMBER(Fixture!J479)),"YES","")</f>
        <v/>
      </c>
      <c r="AP476" s="187" t="str">
        <f>IF(AO476="YES",IF(Fixture!H479&gt;Fixture!J479,HWin,IF(Fixture!H479=Fixture!J479,IF(Fixture!H479&gt;0,HDrawScore,HDraw),HLose)),"")</f>
        <v/>
      </c>
      <c r="AQ476" s="188" t="str">
        <f>IF(AO476="YES",IF(Fixture!H479&lt;Fixture!J479,AWin,IF(Fixture!H479=Fixture!J479,IF(Fixture!H479&gt;0,ADrawScore,ADraw),ALose)),"")</f>
        <v/>
      </c>
      <c r="AR476" s="187" t="str">
        <f>IF(AO476="YES",IF(Fixture!H479&gt;Fixture!J479,"W",IF(Fixture!H479=Fixture!J479,IF(Fixture!H479&gt;0,"D","D"),"L")),"")</f>
        <v/>
      </c>
      <c r="AS476" s="187" t="str">
        <f>IF(AO476="YES",IF(Fixture!H479&lt;Fixture!J479,"W",IF(Fixture!H479=Fixture!J479,IF(Fixture!H479&gt;0,"D","D"),"L")),"")</f>
        <v/>
      </c>
    </row>
    <row r="477" spans="22:45" x14ac:dyDescent="0.25">
      <c r="V477" s="195" t="str">
        <f t="shared" ref="V477:V508" si="330">IFERROR(IF(W476+1&lt;=O$7,V476,IF(V476+1&lt;=P$7,V476+1,"")),"")</f>
        <v/>
      </c>
      <c r="W477" s="185" t="str">
        <f t="shared" ref="W477:W508" si="331">IF(ISNUMBER(V477),IF(W476+1&lt;=O$7,W476+1,1),"")</f>
        <v/>
      </c>
      <c r="X477" s="185" t="str">
        <f t="shared" si="326"/>
        <v/>
      </c>
      <c r="Y477" s="185" t="str">
        <f t="shared" si="327"/>
        <v/>
      </c>
      <c r="Z477" s="184" t="str">
        <f t="shared" si="328"/>
        <v/>
      </c>
      <c r="AB477" s="186" t="str">
        <f t="shared" si="323"/>
        <v/>
      </c>
      <c r="AC477" s="187" t="str">
        <f t="shared" si="324"/>
        <v/>
      </c>
      <c r="AD477" s="187" t="str">
        <f t="shared" si="329"/>
        <v/>
      </c>
      <c r="AE477" s="187" t="str">
        <f t="shared" si="321"/>
        <v/>
      </c>
      <c r="AF477" s="187" t="str">
        <f t="shared" si="322"/>
        <v/>
      </c>
      <c r="AG477" s="187" t="str">
        <f t="array" ref="AG477">IFERROR(INDEX($Y$4:$Y$1090, MATCH(AC477&amp;AE477&amp;AF477,$V$4:$V$1090&amp;$W$4:$W$1090&amp;$X$4:$X$1090,0),1),"")</f>
        <v/>
      </c>
      <c r="AH477" s="188" t="str">
        <f t="array" ref="AH477">IFERROR(INDEX($Z$4:$Z$1090, MATCH(AC477&amp;AE477&amp;AF477,$V$4:$V$1090&amp;$W$4:$W$1090&amp;$X$4:$X$1090,0),1),"")</f>
        <v/>
      </c>
      <c r="AJ477" s="186" t="str">
        <f t="shared" si="325"/>
        <v/>
      </c>
      <c r="AK477" s="187" t="str">
        <f t="array" ref="AK477">IFERROR(INDEX($AC$4:$AC$1137,SMALL($AB$4:$AB$1137,AJ477),1),"")</f>
        <v/>
      </c>
      <c r="AL477" s="187" t="str">
        <f t="array" ref="AL477">IFERROR(INDEX($AF$4:$AF$1137,SMALL($AB$4:$AB$1137,AJ477),1),"")</f>
        <v/>
      </c>
      <c r="AM477" s="187" t="str">
        <f t="array" ref="AM477">IFERROR(INDEX($AW$4:$AW$83,MATCH(AL477&amp;INDEX($AG$4:$AG$1137,SMALL($AB$4:$AB$1137,AJ477),1),$AU$4:$AU$83&amp;$AV$4:$AV$83,0),1),"")</f>
        <v/>
      </c>
      <c r="AN477" s="187" t="str">
        <f t="array" ref="AN477">IFERROR(INDEX($AW$4:$AW$83,MATCH(AL477&amp;INDEX($AH$4:$AH$1137,SMALL($AB$4:$AB$1137,AJ477),1),$AU$4:$AU$83&amp;$AV$4:$AV$83,0),1),"")</f>
        <v/>
      </c>
      <c r="AO477" s="187" t="str">
        <f>IF(AND(ISNUMBER(Fixture!H480),ISNUMBER(Fixture!J480)),"YES","")</f>
        <v/>
      </c>
      <c r="AP477" s="187" t="str">
        <f>IF(AO477="YES",IF(Fixture!H480&gt;Fixture!J480,HWin,IF(Fixture!H480=Fixture!J480,IF(Fixture!H480&gt;0,HDrawScore,HDraw),HLose)),"")</f>
        <v/>
      </c>
      <c r="AQ477" s="188" t="str">
        <f>IF(AO477="YES",IF(Fixture!H480&lt;Fixture!J480,AWin,IF(Fixture!H480=Fixture!J480,IF(Fixture!H480&gt;0,ADrawScore,ADraw),ALose)),"")</f>
        <v/>
      </c>
      <c r="AR477" s="187" t="str">
        <f>IF(AO477="YES",IF(Fixture!H480&gt;Fixture!J480,"W",IF(Fixture!H480=Fixture!J480,IF(Fixture!H480&gt;0,"D","D"),"L")),"")</f>
        <v/>
      </c>
      <c r="AS477" s="187" t="str">
        <f>IF(AO477="YES",IF(Fixture!H480&lt;Fixture!J480,"W",IF(Fixture!H480=Fixture!J480,IF(Fixture!H480&gt;0,"D","D"),"L")),"")</f>
        <v/>
      </c>
    </row>
    <row r="478" spans="22:45" x14ac:dyDescent="0.25">
      <c r="V478" s="195" t="str">
        <f t="shared" si="330"/>
        <v/>
      </c>
      <c r="W478" s="185" t="str">
        <f t="shared" si="331"/>
        <v/>
      </c>
      <c r="X478" s="185" t="str">
        <f t="shared" si="326"/>
        <v/>
      </c>
      <c r="Y478" s="185" t="str">
        <f t="shared" si="327"/>
        <v/>
      </c>
      <c r="Z478" s="184" t="str">
        <f t="shared" si="328"/>
        <v/>
      </c>
      <c r="AB478" s="186" t="str">
        <f t="shared" si="323"/>
        <v/>
      </c>
      <c r="AC478" s="187" t="str">
        <f t="shared" si="324"/>
        <v/>
      </c>
      <c r="AD478" s="187" t="str">
        <f t="shared" si="329"/>
        <v/>
      </c>
      <c r="AE478" s="187" t="str">
        <f t="shared" si="321"/>
        <v/>
      </c>
      <c r="AF478" s="187" t="str">
        <f t="shared" si="322"/>
        <v/>
      </c>
      <c r="AG478" s="187" t="str">
        <f t="array" ref="AG478">IFERROR(INDEX($Y$4:$Y$1090, MATCH(AC478&amp;AE478&amp;AF478,$V$4:$V$1090&amp;$W$4:$W$1090&amp;$X$4:$X$1090,0),1),"")</f>
        <v/>
      </c>
      <c r="AH478" s="188" t="str">
        <f t="array" ref="AH478">IFERROR(INDEX($Z$4:$Z$1090, MATCH(AC478&amp;AE478&amp;AF478,$V$4:$V$1090&amp;$W$4:$W$1090&amp;$X$4:$X$1090,0),1),"")</f>
        <v/>
      </c>
      <c r="AJ478" s="186" t="str">
        <f t="shared" si="325"/>
        <v/>
      </c>
      <c r="AK478" s="187" t="str">
        <f t="array" ref="AK478">IFERROR(INDEX($AC$4:$AC$1137,SMALL($AB$4:$AB$1137,AJ478),1),"")</f>
        <v/>
      </c>
      <c r="AL478" s="187" t="str">
        <f t="array" ref="AL478">IFERROR(INDEX($AF$4:$AF$1137,SMALL($AB$4:$AB$1137,AJ478),1),"")</f>
        <v/>
      </c>
      <c r="AM478" s="187" t="str">
        <f t="array" ref="AM478">IFERROR(INDEX($AW$4:$AW$83,MATCH(AL478&amp;INDEX($AG$4:$AG$1137,SMALL($AB$4:$AB$1137,AJ478),1),$AU$4:$AU$83&amp;$AV$4:$AV$83,0),1),"")</f>
        <v/>
      </c>
      <c r="AN478" s="187" t="str">
        <f t="array" ref="AN478">IFERROR(INDEX($AW$4:$AW$83,MATCH(AL478&amp;INDEX($AH$4:$AH$1137,SMALL($AB$4:$AB$1137,AJ478),1),$AU$4:$AU$83&amp;$AV$4:$AV$83,0),1),"")</f>
        <v/>
      </c>
      <c r="AO478" s="187" t="str">
        <f>IF(AND(ISNUMBER(Fixture!H481),ISNUMBER(Fixture!J481)),"YES","")</f>
        <v/>
      </c>
      <c r="AP478" s="187" t="str">
        <f>IF(AO478="YES",IF(Fixture!H481&gt;Fixture!J481,HWin,IF(Fixture!H481=Fixture!J481,IF(Fixture!H481&gt;0,HDrawScore,HDraw),HLose)),"")</f>
        <v/>
      </c>
      <c r="AQ478" s="188" t="str">
        <f>IF(AO478="YES",IF(Fixture!H481&lt;Fixture!J481,AWin,IF(Fixture!H481=Fixture!J481,IF(Fixture!H481&gt;0,ADrawScore,ADraw),ALose)),"")</f>
        <v/>
      </c>
      <c r="AR478" s="187" t="str">
        <f>IF(AO478="YES",IF(Fixture!H481&gt;Fixture!J481,"W",IF(Fixture!H481=Fixture!J481,IF(Fixture!H481&gt;0,"D","D"),"L")),"")</f>
        <v/>
      </c>
      <c r="AS478" s="187" t="str">
        <f>IF(AO478="YES",IF(Fixture!H481&lt;Fixture!J481,"W",IF(Fixture!H481=Fixture!J481,IF(Fixture!H481&gt;0,"D","D"),"L")),"")</f>
        <v/>
      </c>
    </row>
    <row r="479" spans="22:45" x14ac:dyDescent="0.25">
      <c r="V479" s="195" t="str">
        <f t="shared" si="330"/>
        <v/>
      </c>
      <c r="W479" s="185" t="str">
        <f t="shared" si="331"/>
        <v/>
      </c>
      <c r="X479" s="185" t="str">
        <f t="shared" si="326"/>
        <v/>
      </c>
      <c r="Y479" s="185" t="str">
        <f t="shared" si="327"/>
        <v/>
      </c>
      <c r="Z479" s="184" t="str">
        <f t="shared" si="328"/>
        <v/>
      </c>
      <c r="AB479" s="186" t="str">
        <f t="shared" si="323"/>
        <v/>
      </c>
      <c r="AC479" s="187" t="str">
        <f t="shared" si="324"/>
        <v/>
      </c>
      <c r="AD479" s="187" t="str">
        <f t="shared" si="329"/>
        <v/>
      </c>
      <c r="AE479" s="187" t="str">
        <f t="shared" si="321"/>
        <v/>
      </c>
      <c r="AF479" s="187" t="str">
        <f t="shared" si="322"/>
        <v/>
      </c>
      <c r="AG479" s="187" t="str">
        <f t="array" ref="AG479">IFERROR(INDEX($Y$4:$Y$1090, MATCH(AC479&amp;AE479&amp;AF479,$V$4:$V$1090&amp;$W$4:$W$1090&amp;$X$4:$X$1090,0),1),"")</f>
        <v/>
      </c>
      <c r="AH479" s="188" t="str">
        <f t="array" ref="AH479">IFERROR(INDEX($Z$4:$Z$1090, MATCH(AC479&amp;AE479&amp;AF479,$V$4:$V$1090&amp;$W$4:$W$1090&amp;$X$4:$X$1090,0),1),"")</f>
        <v/>
      </c>
      <c r="AJ479" s="186" t="str">
        <f t="shared" si="325"/>
        <v/>
      </c>
      <c r="AK479" s="187" t="str">
        <f t="array" ref="AK479">IFERROR(INDEX($AC$4:$AC$1137,SMALL($AB$4:$AB$1137,AJ479),1),"")</f>
        <v/>
      </c>
      <c r="AL479" s="187" t="str">
        <f t="array" ref="AL479">IFERROR(INDEX($AF$4:$AF$1137,SMALL($AB$4:$AB$1137,AJ479),1),"")</f>
        <v/>
      </c>
      <c r="AM479" s="187" t="str">
        <f t="array" ref="AM479">IFERROR(INDEX($AW$4:$AW$83,MATCH(AL479&amp;INDEX($AG$4:$AG$1137,SMALL($AB$4:$AB$1137,AJ479),1),$AU$4:$AU$83&amp;$AV$4:$AV$83,0),1),"")</f>
        <v/>
      </c>
      <c r="AN479" s="187" t="str">
        <f t="array" ref="AN479">IFERROR(INDEX($AW$4:$AW$83,MATCH(AL479&amp;INDEX($AH$4:$AH$1137,SMALL($AB$4:$AB$1137,AJ479),1),$AU$4:$AU$83&amp;$AV$4:$AV$83,0),1),"")</f>
        <v/>
      </c>
      <c r="AO479" s="187" t="str">
        <f>IF(AND(ISNUMBER(Fixture!H482),ISNUMBER(Fixture!J482)),"YES","")</f>
        <v/>
      </c>
      <c r="AP479" s="187" t="str">
        <f>IF(AO479="YES",IF(Fixture!H482&gt;Fixture!J482,HWin,IF(Fixture!H482=Fixture!J482,IF(Fixture!H482&gt;0,HDrawScore,HDraw),HLose)),"")</f>
        <v/>
      </c>
      <c r="AQ479" s="188" t="str">
        <f>IF(AO479="YES",IF(Fixture!H482&lt;Fixture!J482,AWin,IF(Fixture!H482=Fixture!J482,IF(Fixture!H482&gt;0,ADrawScore,ADraw),ALose)),"")</f>
        <v/>
      </c>
      <c r="AR479" s="187" t="str">
        <f>IF(AO479="YES",IF(Fixture!H482&gt;Fixture!J482,"W",IF(Fixture!H482=Fixture!J482,IF(Fixture!H482&gt;0,"D","D"),"L")),"")</f>
        <v/>
      </c>
      <c r="AS479" s="187" t="str">
        <f>IF(AO479="YES",IF(Fixture!H482&lt;Fixture!J482,"W",IF(Fixture!H482=Fixture!J482,IF(Fixture!H482&gt;0,"D","D"),"L")),"")</f>
        <v/>
      </c>
    </row>
    <row r="480" spans="22:45" x14ac:dyDescent="0.25">
      <c r="V480" s="195" t="str">
        <f t="shared" si="330"/>
        <v/>
      </c>
      <c r="W480" s="185" t="str">
        <f t="shared" si="331"/>
        <v/>
      </c>
      <c r="X480" s="185" t="str">
        <f t="shared" si="326"/>
        <v/>
      </c>
      <c r="Y480" s="185" t="str">
        <f t="shared" si="327"/>
        <v/>
      </c>
      <c r="Z480" s="184" t="str">
        <f t="shared" si="328"/>
        <v/>
      </c>
      <c r="AB480" s="186" t="str">
        <f t="shared" si="323"/>
        <v/>
      </c>
      <c r="AC480" s="187" t="str">
        <f t="shared" si="324"/>
        <v/>
      </c>
      <c r="AD480" s="187" t="str">
        <f t="shared" si="329"/>
        <v/>
      </c>
      <c r="AE480" s="187" t="str">
        <f t="shared" si="321"/>
        <v/>
      </c>
      <c r="AF480" s="187" t="str">
        <f t="shared" si="322"/>
        <v/>
      </c>
      <c r="AG480" s="187" t="str">
        <f t="array" ref="AG480">IFERROR(INDEX($Y$4:$Y$1090, MATCH(AC480&amp;AE480&amp;AF480,$V$4:$V$1090&amp;$W$4:$W$1090&amp;$X$4:$X$1090,0),1),"")</f>
        <v/>
      </c>
      <c r="AH480" s="188" t="str">
        <f t="array" ref="AH480">IFERROR(INDEX($Z$4:$Z$1090, MATCH(AC480&amp;AE480&amp;AF480,$V$4:$V$1090&amp;$W$4:$W$1090&amp;$X$4:$X$1090,0),1),"")</f>
        <v/>
      </c>
      <c r="AJ480" s="186" t="str">
        <f t="shared" si="325"/>
        <v/>
      </c>
      <c r="AK480" s="187" t="str">
        <f t="array" ref="AK480">IFERROR(INDEX($AC$4:$AC$1137,SMALL($AB$4:$AB$1137,AJ480),1),"")</f>
        <v/>
      </c>
      <c r="AL480" s="187" t="str">
        <f t="array" ref="AL480">IFERROR(INDEX($AF$4:$AF$1137,SMALL($AB$4:$AB$1137,AJ480),1),"")</f>
        <v/>
      </c>
      <c r="AM480" s="187" t="str">
        <f t="array" ref="AM480">IFERROR(INDEX($AW$4:$AW$83,MATCH(AL480&amp;INDEX($AG$4:$AG$1137,SMALL($AB$4:$AB$1137,AJ480),1),$AU$4:$AU$83&amp;$AV$4:$AV$83,0),1),"")</f>
        <v/>
      </c>
      <c r="AN480" s="187" t="str">
        <f t="array" ref="AN480">IFERROR(INDEX($AW$4:$AW$83,MATCH(AL480&amp;INDEX($AH$4:$AH$1137,SMALL($AB$4:$AB$1137,AJ480),1),$AU$4:$AU$83&amp;$AV$4:$AV$83,0),1),"")</f>
        <v/>
      </c>
      <c r="AO480" s="187" t="str">
        <f>IF(AND(ISNUMBER(Fixture!H483),ISNUMBER(Fixture!J483)),"YES","")</f>
        <v/>
      </c>
      <c r="AP480" s="187" t="str">
        <f>IF(AO480="YES",IF(Fixture!H483&gt;Fixture!J483,HWin,IF(Fixture!H483=Fixture!J483,IF(Fixture!H483&gt;0,HDrawScore,HDraw),HLose)),"")</f>
        <v/>
      </c>
      <c r="AQ480" s="188" t="str">
        <f>IF(AO480="YES",IF(Fixture!H483&lt;Fixture!J483,AWin,IF(Fixture!H483=Fixture!J483,IF(Fixture!H483&gt;0,ADrawScore,ADraw),ALose)),"")</f>
        <v/>
      </c>
      <c r="AR480" s="187" t="str">
        <f>IF(AO480="YES",IF(Fixture!H483&gt;Fixture!J483,"W",IF(Fixture!H483=Fixture!J483,IF(Fixture!H483&gt;0,"D","D"),"L")),"")</f>
        <v/>
      </c>
      <c r="AS480" s="187" t="str">
        <f>IF(AO480="YES",IF(Fixture!H483&lt;Fixture!J483,"W",IF(Fixture!H483=Fixture!J483,IF(Fixture!H483&gt;0,"D","D"),"L")),"")</f>
        <v/>
      </c>
    </row>
    <row r="481" spans="22:45" x14ac:dyDescent="0.25">
      <c r="V481" s="195" t="str">
        <f t="shared" si="330"/>
        <v/>
      </c>
      <c r="W481" s="185" t="str">
        <f t="shared" si="331"/>
        <v/>
      </c>
      <c r="X481" s="185" t="str">
        <f t="shared" si="326"/>
        <v/>
      </c>
      <c r="Y481" s="185" t="str">
        <f t="shared" si="327"/>
        <v/>
      </c>
      <c r="Z481" s="184" t="str">
        <f t="shared" si="328"/>
        <v/>
      </c>
      <c r="AB481" s="186" t="str">
        <f t="shared" si="323"/>
        <v/>
      </c>
      <c r="AC481" s="187" t="str">
        <f t="shared" si="324"/>
        <v/>
      </c>
      <c r="AD481" s="187" t="str">
        <f t="shared" si="329"/>
        <v/>
      </c>
      <c r="AE481" s="187" t="str">
        <f t="shared" si="321"/>
        <v/>
      </c>
      <c r="AF481" s="187" t="str">
        <f t="shared" si="322"/>
        <v/>
      </c>
      <c r="AG481" s="187" t="str">
        <f t="array" ref="AG481">IFERROR(INDEX($Y$4:$Y$1090, MATCH(AC481&amp;AE481&amp;AF481,$V$4:$V$1090&amp;$W$4:$W$1090&amp;$X$4:$X$1090,0),1),"")</f>
        <v/>
      </c>
      <c r="AH481" s="188" t="str">
        <f t="array" ref="AH481">IFERROR(INDEX($Z$4:$Z$1090, MATCH(AC481&amp;AE481&amp;AF481,$V$4:$V$1090&amp;$W$4:$W$1090&amp;$X$4:$X$1090,0),1),"")</f>
        <v/>
      </c>
      <c r="AJ481" s="186" t="str">
        <f t="shared" si="325"/>
        <v/>
      </c>
      <c r="AK481" s="187" t="str">
        <f t="array" ref="AK481">IFERROR(INDEX($AC$4:$AC$1137,SMALL($AB$4:$AB$1137,AJ481),1),"")</f>
        <v/>
      </c>
      <c r="AL481" s="187" t="str">
        <f t="array" ref="AL481">IFERROR(INDEX($AF$4:$AF$1137,SMALL($AB$4:$AB$1137,AJ481),1),"")</f>
        <v/>
      </c>
      <c r="AM481" s="187" t="str">
        <f t="array" ref="AM481">IFERROR(INDEX($AW$4:$AW$83,MATCH(AL481&amp;INDEX($AG$4:$AG$1137,SMALL($AB$4:$AB$1137,AJ481),1),$AU$4:$AU$83&amp;$AV$4:$AV$83,0),1),"")</f>
        <v/>
      </c>
      <c r="AN481" s="187" t="str">
        <f t="array" ref="AN481">IFERROR(INDEX($AW$4:$AW$83,MATCH(AL481&amp;INDEX($AH$4:$AH$1137,SMALL($AB$4:$AB$1137,AJ481),1),$AU$4:$AU$83&amp;$AV$4:$AV$83,0),1),"")</f>
        <v/>
      </c>
      <c r="AO481" s="187" t="str">
        <f>IF(AND(ISNUMBER(Fixture!H484),ISNUMBER(Fixture!J484)),"YES","")</f>
        <v/>
      </c>
      <c r="AP481" s="187" t="str">
        <f>IF(AO481="YES",IF(Fixture!H484&gt;Fixture!J484,HWin,IF(Fixture!H484=Fixture!J484,IF(Fixture!H484&gt;0,HDrawScore,HDraw),HLose)),"")</f>
        <v/>
      </c>
      <c r="AQ481" s="188" t="str">
        <f>IF(AO481="YES",IF(Fixture!H484&lt;Fixture!J484,AWin,IF(Fixture!H484=Fixture!J484,IF(Fixture!H484&gt;0,ADrawScore,ADraw),ALose)),"")</f>
        <v/>
      </c>
      <c r="AR481" s="187" t="str">
        <f>IF(AO481="YES",IF(Fixture!H484&gt;Fixture!J484,"W",IF(Fixture!H484=Fixture!J484,IF(Fixture!H484&gt;0,"D","D"),"L")),"")</f>
        <v/>
      </c>
      <c r="AS481" s="187" t="str">
        <f>IF(AO481="YES",IF(Fixture!H484&lt;Fixture!J484,"W",IF(Fixture!H484=Fixture!J484,IF(Fixture!H484&gt;0,"D","D"),"L")),"")</f>
        <v/>
      </c>
    </row>
    <row r="482" spans="22:45" x14ac:dyDescent="0.25">
      <c r="V482" s="195" t="str">
        <f t="shared" si="330"/>
        <v/>
      </c>
      <c r="W482" s="185" t="str">
        <f t="shared" si="331"/>
        <v/>
      </c>
      <c r="X482" s="185" t="str">
        <f t="shared" si="326"/>
        <v/>
      </c>
      <c r="Y482" s="185" t="str">
        <f t="shared" si="327"/>
        <v/>
      </c>
      <c r="Z482" s="184" t="str">
        <f t="shared" si="328"/>
        <v/>
      </c>
      <c r="AB482" s="186" t="str">
        <f t="shared" si="323"/>
        <v/>
      </c>
      <c r="AC482" s="187" t="str">
        <f t="shared" si="324"/>
        <v/>
      </c>
      <c r="AD482" s="187" t="str">
        <f t="shared" si="329"/>
        <v/>
      </c>
      <c r="AE482" s="187" t="str">
        <f t="shared" si="321"/>
        <v/>
      </c>
      <c r="AF482" s="187" t="str">
        <f t="shared" si="322"/>
        <v/>
      </c>
      <c r="AG482" s="187" t="str">
        <f t="array" ref="AG482">IFERROR(INDEX($Y$4:$Y$1090, MATCH(AC482&amp;AE482&amp;AF482,$V$4:$V$1090&amp;$W$4:$W$1090&amp;$X$4:$X$1090,0),1),"")</f>
        <v/>
      </c>
      <c r="AH482" s="188" t="str">
        <f t="array" ref="AH482">IFERROR(INDEX($Z$4:$Z$1090, MATCH(AC482&amp;AE482&amp;AF482,$V$4:$V$1090&amp;$W$4:$W$1090&amp;$X$4:$X$1090,0),1),"")</f>
        <v/>
      </c>
      <c r="AJ482" s="186" t="str">
        <f t="shared" si="325"/>
        <v/>
      </c>
      <c r="AK482" s="187" t="str">
        <f t="array" ref="AK482">IFERROR(INDEX($AC$4:$AC$1137,SMALL($AB$4:$AB$1137,AJ482),1),"")</f>
        <v/>
      </c>
      <c r="AL482" s="187" t="str">
        <f t="array" ref="AL482">IFERROR(INDEX($AF$4:$AF$1137,SMALL($AB$4:$AB$1137,AJ482),1),"")</f>
        <v/>
      </c>
      <c r="AM482" s="187" t="str">
        <f t="array" ref="AM482">IFERROR(INDEX($AW$4:$AW$83,MATCH(AL482&amp;INDEX($AG$4:$AG$1137,SMALL($AB$4:$AB$1137,AJ482),1),$AU$4:$AU$83&amp;$AV$4:$AV$83,0),1),"")</f>
        <v/>
      </c>
      <c r="AN482" s="187" t="str">
        <f t="array" ref="AN482">IFERROR(INDEX($AW$4:$AW$83,MATCH(AL482&amp;INDEX($AH$4:$AH$1137,SMALL($AB$4:$AB$1137,AJ482),1),$AU$4:$AU$83&amp;$AV$4:$AV$83,0),1),"")</f>
        <v/>
      </c>
      <c r="AO482" s="187" t="str">
        <f>IF(AND(ISNUMBER(Fixture!H485),ISNUMBER(Fixture!J485)),"YES","")</f>
        <v/>
      </c>
      <c r="AP482" s="187" t="str">
        <f>IF(AO482="YES",IF(Fixture!H485&gt;Fixture!J485,HWin,IF(Fixture!H485=Fixture!J485,IF(Fixture!H485&gt;0,HDrawScore,HDraw),HLose)),"")</f>
        <v/>
      </c>
      <c r="AQ482" s="188" t="str">
        <f>IF(AO482="YES",IF(Fixture!H485&lt;Fixture!J485,AWin,IF(Fixture!H485=Fixture!J485,IF(Fixture!H485&gt;0,ADrawScore,ADraw),ALose)),"")</f>
        <v/>
      </c>
      <c r="AR482" s="187" t="str">
        <f>IF(AO482="YES",IF(Fixture!H485&gt;Fixture!J485,"W",IF(Fixture!H485=Fixture!J485,IF(Fixture!H485&gt;0,"D","D"),"L")),"")</f>
        <v/>
      </c>
      <c r="AS482" s="187" t="str">
        <f>IF(AO482="YES",IF(Fixture!H485&lt;Fixture!J485,"W",IF(Fixture!H485=Fixture!J485,IF(Fixture!H485&gt;0,"D","D"),"L")),"")</f>
        <v/>
      </c>
    </row>
    <row r="483" spans="22:45" x14ac:dyDescent="0.25">
      <c r="V483" s="195" t="str">
        <f t="shared" si="330"/>
        <v/>
      </c>
      <c r="W483" s="185" t="str">
        <f t="shared" si="331"/>
        <v/>
      </c>
      <c r="X483" s="185" t="str">
        <f t="shared" si="326"/>
        <v/>
      </c>
      <c r="Y483" s="185" t="str">
        <f t="shared" si="327"/>
        <v/>
      </c>
      <c r="Z483" s="184" t="str">
        <f t="shared" si="328"/>
        <v/>
      </c>
      <c r="AB483" s="186" t="str">
        <f t="shared" si="323"/>
        <v/>
      </c>
      <c r="AC483" s="187" t="str">
        <f t="shared" si="324"/>
        <v/>
      </c>
      <c r="AD483" s="187" t="str">
        <f t="shared" si="329"/>
        <v/>
      </c>
      <c r="AE483" s="187" t="str">
        <f t="shared" si="321"/>
        <v/>
      </c>
      <c r="AF483" s="187" t="str">
        <f t="shared" si="322"/>
        <v/>
      </c>
      <c r="AG483" s="187" t="str">
        <f t="array" ref="AG483">IFERROR(INDEX($Y$4:$Y$1090, MATCH(AC483&amp;AE483&amp;AF483,$V$4:$V$1090&amp;$W$4:$W$1090&amp;$X$4:$X$1090,0),1),"")</f>
        <v/>
      </c>
      <c r="AH483" s="188" t="str">
        <f t="array" ref="AH483">IFERROR(INDEX($Z$4:$Z$1090, MATCH(AC483&amp;AE483&amp;AF483,$V$4:$V$1090&amp;$W$4:$W$1090&amp;$X$4:$X$1090,0),1),"")</f>
        <v/>
      </c>
      <c r="AJ483" s="186" t="str">
        <f t="shared" si="325"/>
        <v/>
      </c>
      <c r="AK483" s="187" t="str">
        <f t="array" ref="AK483">IFERROR(INDEX($AC$4:$AC$1137,SMALL($AB$4:$AB$1137,AJ483),1),"")</f>
        <v/>
      </c>
      <c r="AL483" s="187" t="str">
        <f t="array" ref="AL483">IFERROR(INDEX($AF$4:$AF$1137,SMALL($AB$4:$AB$1137,AJ483),1),"")</f>
        <v/>
      </c>
      <c r="AM483" s="187" t="str">
        <f t="array" ref="AM483">IFERROR(INDEX($AW$4:$AW$83,MATCH(AL483&amp;INDEX($AG$4:$AG$1137,SMALL($AB$4:$AB$1137,AJ483),1),$AU$4:$AU$83&amp;$AV$4:$AV$83,0),1),"")</f>
        <v/>
      </c>
      <c r="AN483" s="187" t="str">
        <f t="array" ref="AN483">IFERROR(INDEX($AW$4:$AW$83,MATCH(AL483&amp;INDEX($AH$4:$AH$1137,SMALL($AB$4:$AB$1137,AJ483),1),$AU$4:$AU$83&amp;$AV$4:$AV$83,0),1),"")</f>
        <v/>
      </c>
      <c r="AO483" s="187" t="str">
        <f>IF(AND(ISNUMBER(Fixture!H486),ISNUMBER(Fixture!J486)),"YES","")</f>
        <v/>
      </c>
      <c r="AP483" s="187" t="str">
        <f>IF(AO483="YES",IF(Fixture!H486&gt;Fixture!J486,HWin,IF(Fixture!H486=Fixture!J486,IF(Fixture!H486&gt;0,HDrawScore,HDraw),HLose)),"")</f>
        <v/>
      </c>
      <c r="AQ483" s="188" t="str">
        <f>IF(AO483="YES",IF(Fixture!H486&lt;Fixture!J486,AWin,IF(Fixture!H486=Fixture!J486,IF(Fixture!H486&gt;0,ADrawScore,ADraw),ALose)),"")</f>
        <v/>
      </c>
      <c r="AR483" s="187" t="str">
        <f>IF(AO483="YES",IF(Fixture!H486&gt;Fixture!J486,"W",IF(Fixture!H486=Fixture!J486,IF(Fixture!H486&gt;0,"D","D"),"L")),"")</f>
        <v/>
      </c>
      <c r="AS483" s="187" t="str">
        <f>IF(AO483="YES",IF(Fixture!H486&lt;Fixture!J486,"W",IF(Fixture!H486=Fixture!J486,IF(Fixture!H486&gt;0,"D","D"),"L")),"")</f>
        <v/>
      </c>
    </row>
    <row r="484" spans="22:45" x14ac:dyDescent="0.25">
      <c r="V484" s="195" t="str">
        <f t="shared" si="330"/>
        <v/>
      </c>
      <c r="W484" s="185" t="str">
        <f t="shared" si="331"/>
        <v/>
      </c>
      <c r="X484" s="185" t="str">
        <f t="shared" si="326"/>
        <v/>
      </c>
      <c r="Y484" s="185" t="str">
        <f t="shared" si="327"/>
        <v/>
      </c>
      <c r="Z484" s="184" t="str">
        <f t="shared" si="328"/>
        <v/>
      </c>
      <c r="AB484" s="186" t="str">
        <f t="shared" si="323"/>
        <v/>
      </c>
      <c r="AC484" s="187" t="str">
        <f t="shared" si="324"/>
        <v/>
      </c>
      <c r="AD484" s="187" t="str">
        <f t="shared" si="329"/>
        <v/>
      </c>
      <c r="AE484" s="187" t="str">
        <f t="shared" si="321"/>
        <v/>
      </c>
      <c r="AF484" s="187" t="str">
        <f t="shared" si="322"/>
        <v/>
      </c>
      <c r="AG484" s="187" t="str">
        <f t="array" ref="AG484">IFERROR(INDEX($Y$4:$Y$1090, MATCH(AC484&amp;AE484&amp;AF484,$V$4:$V$1090&amp;$W$4:$W$1090&amp;$X$4:$X$1090,0),1),"")</f>
        <v/>
      </c>
      <c r="AH484" s="188" t="str">
        <f t="array" ref="AH484">IFERROR(INDEX($Z$4:$Z$1090, MATCH(AC484&amp;AE484&amp;AF484,$V$4:$V$1090&amp;$W$4:$W$1090&amp;$X$4:$X$1090,0),1),"")</f>
        <v/>
      </c>
      <c r="AJ484" s="186" t="str">
        <f t="shared" si="325"/>
        <v/>
      </c>
      <c r="AK484" s="187" t="str">
        <f t="array" ref="AK484">IFERROR(INDEX($AC$4:$AC$1137,SMALL($AB$4:$AB$1137,AJ484),1),"")</f>
        <v/>
      </c>
      <c r="AL484" s="187" t="str">
        <f t="array" ref="AL484">IFERROR(INDEX($AF$4:$AF$1137,SMALL($AB$4:$AB$1137,AJ484),1),"")</f>
        <v/>
      </c>
      <c r="AM484" s="187" t="str">
        <f t="array" ref="AM484">IFERROR(INDEX($AW$4:$AW$83,MATCH(AL484&amp;INDEX($AG$4:$AG$1137,SMALL($AB$4:$AB$1137,AJ484),1),$AU$4:$AU$83&amp;$AV$4:$AV$83,0),1),"")</f>
        <v/>
      </c>
      <c r="AN484" s="187" t="str">
        <f t="array" ref="AN484">IFERROR(INDEX($AW$4:$AW$83,MATCH(AL484&amp;INDEX($AH$4:$AH$1137,SMALL($AB$4:$AB$1137,AJ484),1),$AU$4:$AU$83&amp;$AV$4:$AV$83,0),1),"")</f>
        <v/>
      </c>
      <c r="AO484" s="187" t="str">
        <f>IF(AND(ISNUMBER(Fixture!H487),ISNUMBER(Fixture!J487)),"YES","")</f>
        <v/>
      </c>
      <c r="AP484" s="187" t="str">
        <f>IF(AO484="YES",IF(Fixture!H487&gt;Fixture!J487,HWin,IF(Fixture!H487=Fixture!J487,IF(Fixture!H487&gt;0,HDrawScore,HDraw),HLose)),"")</f>
        <v/>
      </c>
      <c r="AQ484" s="188" t="str">
        <f>IF(AO484="YES",IF(Fixture!H487&lt;Fixture!J487,AWin,IF(Fixture!H487=Fixture!J487,IF(Fixture!H487&gt;0,ADrawScore,ADraw),ALose)),"")</f>
        <v/>
      </c>
      <c r="AR484" s="187" t="str">
        <f>IF(AO484="YES",IF(Fixture!H487&gt;Fixture!J487,"W",IF(Fixture!H487=Fixture!J487,IF(Fixture!H487&gt;0,"D","D"),"L")),"")</f>
        <v/>
      </c>
      <c r="AS484" s="187" t="str">
        <f>IF(AO484="YES",IF(Fixture!H487&lt;Fixture!J487,"W",IF(Fixture!H487=Fixture!J487,IF(Fixture!H487&gt;0,"D","D"),"L")),"")</f>
        <v/>
      </c>
    </row>
    <row r="485" spans="22:45" x14ac:dyDescent="0.25">
      <c r="V485" s="195" t="str">
        <f t="shared" si="330"/>
        <v/>
      </c>
      <c r="W485" s="185" t="str">
        <f t="shared" si="331"/>
        <v/>
      </c>
      <c r="X485" s="185" t="str">
        <f t="shared" si="326"/>
        <v/>
      </c>
      <c r="Y485" s="185" t="str">
        <f t="shared" si="327"/>
        <v/>
      </c>
      <c r="Z485" s="184" t="str">
        <f t="shared" si="328"/>
        <v/>
      </c>
      <c r="AB485" s="186" t="str">
        <f t="shared" si="323"/>
        <v/>
      </c>
      <c r="AC485" s="187" t="str">
        <f t="shared" si="324"/>
        <v/>
      </c>
      <c r="AD485" s="187" t="str">
        <f t="shared" si="329"/>
        <v/>
      </c>
      <c r="AE485" s="187" t="str">
        <f t="shared" si="321"/>
        <v/>
      </c>
      <c r="AF485" s="187" t="str">
        <f t="shared" si="322"/>
        <v/>
      </c>
      <c r="AG485" s="187" t="str">
        <f t="array" ref="AG485">IFERROR(INDEX($Y$4:$Y$1090, MATCH(AC485&amp;AE485&amp;AF485,$V$4:$V$1090&amp;$W$4:$W$1090&amp;$X$4:$X$1090,0),1),"")</f>
        <v/>
      </c>
      <c r="AH485" s="188" t="str">
        <f t="array" ref="AH485">IFERROR(INDEX($Z$4:$Z$1090, MATCH(AC485&amp;AE485&amp;AF485,$V$4:$V$1090&amp;$W$4:$W$1090&amp;$X$4:$X$1090,0),1),"")</f>
        <v/>
      </c>
      <c r="AJ485" s="186" t="str">
        <f t="shared" si="325"/>
        <v/>
      </c>
      <c r="AK485" s="187" t="str">
        <f t="array" ref="AK485">IFERROR(INDEX($AC$4:$AC$1137,SMALL($AB$4:$AB$1137,AJ485),1),"")</f>
        <v/>
      </c>
      <c r="AL485" s="187" t="str">
        <f t="array" ref="AL485">IFERROR(INDEX($AF$4:$AF$1137,SMALL($AB$4:$AB$1137,AJ485),1),"")</f>
        <v/>
      </c>
      <c r="AM485" s="187" t="str">
        <f t="array" ref="AM485">IFERROR(INDEX($AW$4:$AW$83,MATCH(AL485&amp;INDEX($AG$4:$AG$1137,SMALL($AB$4:$AB$1137,AJ485),1),$AU$4:$AU$83&amp;$AV$4:$AV$83,0),1),"")</f>
        <v/>
      </c>
      <c r="AN485" s="187" t="str">
        <f t="array" ref="AN485">IFERROR(INDEX($AW$4:$AW$83,MATCH(AL485&amp;INDEX($AH$4:$AH$1137,SMALL($AB$4:$AB$1137,AJ485),1),$AU$4:$AU$83&amp;$AV$4:$AV$83,0),1),"")</f>
        <v/>
      </c>
      <c r="AO485" s="187" t="str">
        <f>IF(AND(ISNUMBER(Fixture!H488),ISNUMBER(Fixture!J488)),"YES","")</f>
        <v/>
      </c>
      <c r="AP485" s="187" t="str">
        <f>IF(AO485="YES",IF(Fixture!H488&gt;Fixture!J488,HWin,IF(Fixture!H488=Fixture!J488,IF(Fixture!H488&gt;0,HDrawScore,HDraw),HLose)),"")</f>
        <v/>
      </c>
      <c r="AQ485" s="188" t="str">
        <f>IF(AO485="YES",IF(Fixture!H488&lt;Fixture!J488,AWin,IF(Fixture!H488=Fixture!J488,IF(Fixture!H488&gt;0,ADrawScore,ADraw),ALose)),"")</f>
        <v/>
      </c>
      <c r="AR485" s="187" t="str">
        <f>IF(AO485="YES",IF(Fixture!H488&gt;Fixture!J488,"W",IF(Fixture!H488=Fixture!J488,IF(Fixture!H488&gt;0,"D","D"),"L")),"")</f>
        <v/>
      </c>
      <c r="AS485" s="187" t="str">
        <f>IF(AO485="YES",IF(Fixture!H488&lt;Fixture!J488,"W",IF(Fixture!H488=Fixture!J488,IF(Fixture!H488&gt;0,"D","D"),"L")),"")</f>
        <v/>
      </c>
    </row>
    <row r="486" spans="22:45" x14ac:dyDescent="0.25">
      <c r="V486" s="195" t="str">
        <f t="shared" si="330"/>
        <v/>
      </c>
      <c r="W486" s="185" t="str">
        <f t="shared" si="331"/>
        <v/>
      </c>
      <c r="X486" s="185" t="str">
        <f t="shared" si="326"/>
        <v/>
      </c>
      <c r="Y486" s="185" t="str">
        <f t="shared" si="327"/>
        <v/>
      </c>
      <c r="Z486" s="184" t="str">
        <f t="shared" si="328"/>
        <v/>
      </c>
      <c r="AB486" s="186" t="str">
        <f t="shared" si="323"/>
        <v/>
      </c>
      <c r="AC486" s="187" t="str">
        <f t="shared" si="324"/>
        <v/>
      </c>
      <c r="AD486" s="187" t="str">
        <f t="shared" si="329"/>
        <v/>
      </c>
      <c r="AE486" s="187" t="str">
        <f t="shared" si="321"/>
        <v/>
      </c>
      <c r="AF486" s="187" t="str">
        <f t="shared" si="322"/>
        <v/>
      </c>
      <c r="AG486" s="187" t="str">
        <f t="array" ref="AG486">IFERROR(INDEX($Y$4:$Y$1090, MATCH(AC486&amp;AE486&amp;AF486,$V$4:$V$1090&amp;$W$4:$W$1090&amp;$X$4:$X$1090,0),1),"")</f>
        <v/>
      </c>
      <c r="AH486" s="188" t="str">
        <f t="array" ref="AH486">IFERROR(INDEX($Z$4:$Z$1090, MATCH(AC486&amp;AE486&amp;AF486,$V$4:$V$1090&amp;$W$4:$W$1090&amp;$X$4:$X$1090,0),1),"")</f>
        <v/>
      </c>
      <c r="AJ486" s="186" t="str">
        <f t="shared" si="325"/>
        <v/>
      </c>
      <c r="AK486" s="187" t="str">
        <f t="array" ref="AK486">IFERROR(INDEX($AC$4:$AC$1137,SMALL($AB$4:$AB$1137,AJ486),1),"")</f>
        <v/>
      </c>
      <c r="AL486" s="187" t="str">
        <f t="array" ref="AL486">IFERROR(INDEX($AF$4:$AF$1137,SMALL($AB$4:$AB$1137,AJ486),1),"")</f>
        <v/>
      </c>
      <c r="AM486" s="187" t="str">
        <f t="array" ref="AM486">IFERROR(INDEX($AW$4:$AW$83,MATCH(AL486&amp;INDEX($AG$4:$AG$1137,SMALL($AB$4:$AB$1137,AJ486),1),$AU$4:$AU$83&amp;$AV$4:$AV$83,0),1),"")</f>
        <v/>
      </c>
      <c r="AN486" s="187" t="str">
        <f t="array" ref="AN486">IFERROR(INDEX($AW$4:$AW$83,MATCH(AL486&amp;INDEX($AH$4:$AH$1137,SMALL($AB$4:$AB$1137,AJ486),1),$AU$4:$AU$83&amp;$AV$4:$AV$83,0),1),"")</f>
        <v/>
      </c>
      <c r="AO486" s="187" t="str">
        <f>IF(AND(ISNUMBER(Fixture!H489),ISNUMBER(Fixture!J489)),"YES","")</f>
        <v/>
      </c>
      <c r="AP486" s="187" t="str">
        <f>IF(AO486="YES",IF(Fixture!H489&gt;Fixture!J489,HWin,IF(Fixture!H489=Fixture!J489,IF(Fixture!H489&gt;0,HDrawScore,HDraw),HLose)),"")</f>
        <v/>
      </c>
      <c r="AQ486" s="188" t="str">
        <f>IF(AO486="YES",IF(Fixture!H489&lt;Fixture!J489,AWin,IF(Fixture!H489=Fixture!J489,IF(Fixture!H489&gt;0,ADrawScore,ADraw),ALose)),"")</f>
        <v/>
      </c>
      <c r="AR486" s="187" t="str">
        <f>IF(AO486="YES",IF(Fixture!H489&gt;Fixture!J489,"W",IF(Fixture!H489=Fixture!J489,IF(Fixture!H489&gt;0,"D","D"),"L")),"")</f>
        <v/>
      </c>
      <c r="AS486" s="187" t="str">
        <f>IF(AO486="YES",IF(Fixture!H489&lt;Fixture!J489,"W",IF(Fixture!H489=Fixture!J489,IF(Fixture!H489&gt;0,"D","D"),"L")),"")</f>
        <v/>
      </c>
    </row>
    <row r="487" spans="22:45" x14ac:dyDescent="0.25">
      <c r="V487" s="195" t="str">
        <f t="shared" si="330"/>
        <v/>
      </c>
      <c r="W487" s="185" t="str">
        <f t="shared" si="331"/>
        <v/>
      </c>
      <c r="X487" s="185" t="str">
        <f t="shared" si="326"/>
        <v/>
      </c>
      <c r="Y487" s="185" t="str">
        <f t="shared" si="327"/>
        <v/>
      </c>
      <c r="Z487" s="184" t="str">
        <f t="shared" si="328"/>
        <v/>
      </c>
      <c r="AB487" s="186" t="str">
        <f t="shared" si="323"/>
        <v/>
      </c>
      <c r="AC487" s="187" t="str">
        <f t="shared" si="324"/>
        <v/>
      </c>
      <c r="AD487" s="187" t="str">
        <f t="shared" si="329"/>
        <v/>
      </c>
      <c r="AE487" s="187" t="str">
        <f t="shared" si="321"/>
        <v/>
      </c>
      <c r="AF487" s="187" t="str">
        <f t="shared" si="322"/>
        <v/>
      </c>
      <c r="AG487" s="187" t="str">
        <f t="array" ref="AG487">IFERROR(INDEX($Y$4:$Y$1090, MATCH(AC487&amp;AE487&amp;AF487,$V$4:$V$1090&amp;$W$4:$W$1090&amp;$X$4:$X$1090,0),1),"")</f>
        <v/>
      </c>
      <c r="AH487" s="188" t="str">
        <f t="array" ref="AH487">IFERROR(INDEX($Z$4:$Z$1090, MATCH(AC487&amp;AE487&amp;AF487,$V$4:$V$1090&amp;$W$4:$W$1090&amp;$X$4:$X$1090,0),1),"")</f>
        <v/>
      </c>
      <c r="AJ487" s="186" t="str">
        <f t="shared" si="325"/>
        <v/>
      </c>
      <c r="AK487" s="187" t="str">
        <f t="array" ref="AK487">IFERROR(INDEX($AC$4:$AC$1137,SMALL($AB$4:$AB$1137,AJ487),1),"")</f>
        <v/>
      </c>
      <c r="AL487" s="187" t="str">
        <f t="array" ref="AL487">IFERROR(INDEX($AF$4:$AF$1137,SMALL($AB$4:$AB$1137,AJ487),1),"")</f>
        <v/>
      </c>
      <c r="AM487" s="187" t="str">
        <f t="array" ref="AM487">IFERROR(INDEX($AW$4:$AW$83,MATCH(AL487&amp;INDEX($AG$4:$AG$1137,SMALL($AB$4:$AB$1137,AJ487),1),$AU$4:$AU$83&amp;$AV$4:$AV$83,0),1),"")</f>
        <v/>
      </c>
      <c r="AN487" s="187" t="str">
        <f t="array" ref="AN487">IFERROR(INDEX($AW$4:$AW$83,MATCH(AL487&amp;INDEX($AH$4:$AH$1137,SMALL($AB$4:$AB$1137,AJ487),1),$AU$4:$AU$83&amp;$AV$4:$AV$83,0),1),"")</f>
        <v/>
      </c>
      <c r="AO487" s="187" t="str">
        <f>IF(AND(ISNUMBER(Fixture!H490),ISNUMBER(Fixture!J490)),"YES","")</f>
        <v/>
      </c>
      <c r="AP487" s="187" t="str">
        <f>IF(AO487="YES",IF(Fixture!H490&gt;Fixture!J490,HWin,IF(Fixture!H490=Fixture!J490,IF(Fixture!H490&gt;0,HDrawScore,HDraw),HLose)),"")</f>
        <v/>
      </c>
      <c r="AQ487" s="188" t="str">
        <f>IF(AO487="YES",IF(Fixture!H490&lt;Fixture!J490,AWin,IF(Fixture!H490=Fixture!J490,IF(Fixture!H490&gt;0,ADrawScore,ADraw),ALose)),"")</f>
        <v/>
      </c>
      <c r="AR487" s="187" t="str">
        <f>IF(AO487="YES",IF(Fixture!H490&gt;Fixture!J490,"W",IF(Fixture!H490=Fixture!J490,IF(Fixture!H490&gt;0,"D","D"),"L")),"")</f>
        <v/>
      </c>
      <c r="AS487" s="187" t="str">
        <f>IF(AO487="YES",IF(Fixture!H490&lt;Fixture!J490,"W",IF(Fixture!H490=Fixture!J490,IF(Fixture!H490&gt;0,"D","D"),"L")),"")</f>
        <v/>
      </c>
    </row>
    <row r="488" spans="22:45" x14ac:dyDescent="0.25">
      <c r="V488" s="195" t="str">
        <f t="shared" si="330"/>
        <v/>
      </c>
      <c r="W488" s="185" t="str">
        <f t="shared" si="331"/>
        <v/>
      </c>
      <c r="X488" s="185" t="str">
        <f t="shared" si="326"/>
        <v/>
      </c>
      <c r="Y488" s="185" t="str">
        <f t="shared" si="327"/>
        <v/>
      </c>
      <c r="Z488" s="184" t="str">
        <f t="shared" si="328"/>
        <v/>
      </c>
      <c r="AB488" s="186" t="str">
        <f t="shared" si="323"/>
        <v/>
      </c>
      <c r="AC488" s="187" t="str">
        <f t="shared" si="324"/>
        <v/>
      </c>
      <c r="AD488" s="187" t="str">
        <f t="shared" si="329"/>
        <v/>
      </c>
      <c r="AE488" s="187" t="str">
        <f t="shared" si="321"/>
        <v/>
      </c>
      <c r="AF488" s="187" t="str">
        <f t="shared" si="322"/>
        <v/>
      </c>
      <c r="AG488" s="187" t="str">
        <f t="array" ref="AG488">IFERROR(INDEX($Y$4:$Y$1090, MATCH(AC488&amp;AE488&amp;AF488,$V$4:$V$1090&amp;$W$4:$W$1090&amp;$X$4:$X$1090,0),1),"")</f>
        <v/>
      </c>
      <c r="AH488" s="188" t="str">
        <f t="array" ref="AH488">IFERROR(INDEX($Z$4:$Z$1090, MATCH(AC488&amp;AE488&amp;AF488,$V$4:$V$1090&amp;$W$4:$W$1090&amp;$X$4:$X$1090,0),1),"")</f>
        <v/>
      </c>
      <c r="AJ488" s="186" t="str">
        <f t="shared" si="325"/>
        <v/>
      </c>
      <c r="AK488" s="187" t="str">
        <f t="array" ref="AK488">IFERROR(INDEX($AC$4:$AC$1137,SMALL($AB$4:$AB$1137,AJ488),1),"")</f>
        <v/>
      </c>
      <c r="AL488" s="187" t="str">
        <f t="array" ref="AL488">IFERROR(INDEX($AF$4:$AF$1137,SMALL($AB$4:$AB$1137,AJ488),1),"")</f>
        <v/>
      </c>
      <c r="AM488" s="187" t="str">
        <f t="array" ref="AM488">IFERROR(INDEX($AW$4:$AW$83,MATCH(AL488&amp;INDEX($AG$4:$AG$1137,SMALL($AB$4:$AB$1137,AJ488),1),$AU$4:$AU$83&amp;$AV$4:$AV$83,0),1),"")</f>
        <v/>
      </c>
      <c r="AN488" s="187" t="str">
        <f t="array" ref="AN488">IFERROR(INDEX($AW$4:$AW$83,MATCH(AL488&amp;INDEX($AH$4:$AH$1137,SMALL($AB$4:$AB$1137,AJ488),1),$AU$4:$AU$83&amp;$AV$4:$AV$83,0),1),"")</f>
        <v/>
      </c>
      <c r="AO488" s="187" t="str">
        <f>IF(AND(ISNUMBER(Fixture!H491),ISNUMBER(Fixture!J491)),"YES","")</f>
        <v/>
      </c>
      <c r="AP488" s="187" t="str">
        <f>IF(AO488="YES",IF(Fixture!H491&gt;Fixture!J491,HWin,IF(Fixture!H491=Fixture!J491,IF(Fixture!H491&gt;0,HDrawScore,HDraw),HLose)),"")</f>
        <v/>
      </c>
      <c r="AQ488" s="188" t="str">
        <f>IF(AO488="YES",IF(Fixture!H491&lt;Fixture!J491,AWin,IF(Fixture!H491=Fixture!J491,IF(Fixture!H491&gt;0,ADrawScore,ADraw),ALose)),"")</f>
        <v/>
      </c>
      <c r="AR488" s="187" t="str">
        <f>IF(AO488="YES",IF(Fixture!H491&gt;Fixture!J491,"W",IF(Fixture!H491=Fixture!J491,IF(Fixture!H491&gt;0,"D","D"),"L")),"")</f>
        <v/>
      </c>
      <c r="AS488" s="187" t="str">
        <f>IF(AO488="YES",IF(Fixture!H491&lt;Fixture!J491,"W",IF(Fixture!H491=Fixture!J491,IF(Fixture!H491&gt;0,"D","D"),"L")),"")</f>
        <v/>
      </c>
    </row>
    <row r="489" spans="22:45" x14ac:dyDescent="0.25">
      <c r="V489" s="195" t="str">
        <f t="shared" si="330"/>
        <v/>
      </c>
      <c r="W489" s="185" t="str">
        <f t="shared" si="331"/>
        <v/>
      </c>
      <c r="X489" s="185" t="str">
        <f t="shared" si="326"/>
        <v/>
      </c>
      <c r="Y489" s="185" t="str">
        <f t="shared" si="327"/>
        <v/>
      </c>
      <c r="Z489" s="184" t="str">
        <f t="shared" si="328"/>
        <v/>
      </c>
      <c r="AB489" s="186" t="str">
        <f t="shared" si="323"/>
        <v/>
      </c>
      <c r="AC489" s="187" t="str">
        <f t="shared" si="324"/>
        <v/>
      </c>
      <c r="AD489" s="187" t="str">
        <f t="shared" si="329"/>
        <v/>
      </c>
      <c r="AE489" s="187" t="str">
        <f t="shared" si="321"/>
        <v/>
      </c>
      <c r="AF489" s="187" t="str">
        <f t="shared" si="322"/>
        <v/>
      </c>
      <c r="AG489" s="187" t="str">
        <f t="array" ref="AG489">IFERROR(INDEX($Y$4:$Y$1090, MATCH(AC489&amp;AE489&amp;AF489,$V$4:$V$1090&amp;$W$4:$W$1090&amp;$X$4:$X$1090,0),1),"")</f>
        <v/>
      </c>
      <c r="AH489" s="188" t="str">
        <f t="array" ref="AH489">IFERROR(INDEX($Z$4:$Z$1090, MATCH(AC489&amp;AE489&amp;AF489,$V$4:$V$1090&amp;$W$4:$W$1090&amp;$X$4:$X$1090,0),1),"")</f>
        <v/>
      </c>
      <c r="AJ489" s="186" t="str">
        <f t="shared" si="325"/>
        <v/>
      </c>
      <c r="AK489" s="187" t="str">
        <f t="array" ref="AK489">IFERROR(INDEX($AC$4:$AC$1137,SMALL($AB$4:$AB$1137,AJ489),1),"")</f>
        <v/>
      </c>
      <c r="AL489" s="187" t="str">
        <f t="array" ref="AL489">IFERROR(INDEX($AF$4:$AF$1137,SMALL($AB$4:$AB$1137,AJ489),1),"")</f>
        <v/>
      </c>
      <c r="AM489" s="187" t="str">
        <f t="array" ref="AM489">IFERROR(INDEX($AW$4:$AW$83,MATCH(AL489&amp;INDEX($AG$4:$AG$1137,SMALL($AB$4:$AB$1137,AJ489),1),$AU$4:$AU$83&amp;$AV$4:$AV$83,0),1),"")</f>
        <v/>
      </c>
      <c r="AN489" s="187" t="str">
        <f t="array" ref="AN489">IFERROR(INDEX($AW$4:$AW$83,MATCH(AL489&amp;INDEX($AH$4:$AH$1137,SMALL($AB$4:$AB$1137,AJ489),1),$AU$4:$AU$83&amp;$AV$4:$AV$83,0),1),"")</f>
        <v/>
      </c>
      <c r="AO489" s="187" t="str">
        <f>IF(AND(ISNUMBER(Fixture!H492),ISNUMBER(Fixture!J492)),"YES","")</f>
        <v/>
      </c>
      <c r="AP489" s="187" t="str">
        <f>IF(AO489="YES",IF(Fixture!H492&gt;Fixture!J492,HWin,IF(Fixture!H492=Fixture!J492,IF(Fixture!H492&gt;0,HDrawScore,HDraw),HLose)),"")</f>
        <v/>
      </c>
      <c r="AQ489" s="188" t="str">
        <f>IF(AO489="YES",IF(Fixture!H492&lt;Fixture!J492,AWin,IF(Fixture!H492=Fixture!J492,IF(Fixture!H492&gt;0,ADrawScore,ADraw),ALose)),"")</f>
        <v/>
      </c>
      <c r="AR489" s="187" t="str">
        <f>IF(AO489="YES",IF(Fixture!H492&gt;Fixture!J492,"W",IF(Fixture!H492=Fixture!J492,IF(Fixture!H492&gt;0,"D","D"),"L")),"")</f>
        <v/>
      </c>
      <c r="AS489" s="187" t="str">
        <f>IF(AO489="YES",IF(Fixture!H492&lt;Fixture!J492,"W",IF(Fixture!H492=Fixture!J492,IF(Fixture!H492&gt;0,"D","D"),"L")),"")</f>
        <v/>
      </c>
    </row>
    <row r="490" spans="22:45" x14ac:dyDescent="0.25">
      <c r="V490" s="195" t="str">
        <f t="shared" si="330"/>
        <v/>
      </c>
      <c r="W490" s="185" t="str">
        <f t="shared" si="331"/>
        <v/>
      </c>
      <c r="X490" s="185" t="str">
        <f t="shared" si="326"/>
        <v/>
      </c>
      <c r="Y490" s="185" t="str">
        <f t="shared" si="327"/>
        <v/>
      </c>
      <c r="Z490" s="184" t="str">
        <f t="shared" si="328"/>
        <v/>
      </c>
      <c r="AB490" s="186" t="str">
        <f t="shared" si="323"/>
        <v/>
      </c>
      <c r="AC490" s="187" t="str">
        <f t="shared" si="324"/>
        <v/>
      </c>
      <c r="AD490" s="187" t="str">
        <f t="shared" si="329"/>
        <v/>
      </c>
      <c r="AE490" s="187" t="str">
        <f t="shared" si="321"/>
        <v/>
      </c>
      <c r="AF490" s="187" t="str">
        <f t="shared" si="322"/>
        <v/>
      </c>
      <c r="AG490" s="187" t="str">
        <f t="array" ref="AG490">IFERROR(INDEX($Y$4:$Y$1090, MATCH(AC490&amp;AE490&amp;AF490,$V$4:$V$1090&amp;$W$4:$W$1090&amp;$X$4:$X$1090,0),1),"")</f>
        <v/>
      </c>
      <c r="AH490" s="188" t="str">
        <f t="array" ref="AH490">IFERROR(INDEX($Z$4:$Z$1090, MATCH(AC490&amp;AE490&amp;AF490,$V$4:$V$1090&amp;$W$4:$W$1090&amp;$X$4:$X$1090,0),1),"")</f>
        <v/>
      </c>
      <c r="AJ490" s="186" t="str">
        <f t="shared" si="325"/>
        <v/>
      </c>
      <c r="AK490" s="187" t="str">
        <f t="array" ref="AK490">IFERROR(INDEX($AC$4:$AC$1137,SMALL($AB$4:$AB$1137,AJ490),1),"")</f>
        <v/>
      </c>
      <c r="AL490" s="187" t="str">
        <f t="array" ref="AL490">IFERROR(INDEX($AF$4:$AF$1137,SMALL($AB$4:$AB$1137,AJ490),1),"")</f>
        <v/>
      </c>
      <c r="AM490" s="187" t="str">
        <f t="array" ref="AM490">IFERROR(INDEX($AW$4:$AW$83,MATCH(AL490&amp;INDEX($AG$4:$AG$1137,SMALL($AB$4:$AB$1137,AJ490),1),$AU$4:$AU$83&amp;$AV$4:$AV$83,0),1),"")</f>
        <v/>
      </c>
      <c r="AN490" s="187" t="str">
        <f t="array" ref="AN490">IFERROR(INDEX($AW$4:$AW$83,MATCH(AL490&amp;INDEX($AH$4:$AH$1137,SMALL($AB$4:$AB$1137,AJ490),1),$AU$4:$AU$83&amp;$AV$4:$AV$83,0),1),"")</f>
        <v/>
      </c>
      <c r="AO490" s="187" t="str">
        <f>IF(AND(ISNUMBER(Fixture!H493),ISNUMBER(Fixture!J493)),"YES","")</f>
        <v/>
      </c>
      <c r="AP490" s="187" t="str">
        <f>IF(AO490="YES",IF(Fixture!H493&gt;Fixture!J493,HWin,IF(Fixture!H493=Fixture!J493,IF(Fixture!H493&gt;0,HDrawScore,HDraw),HLose)),"")</f>
        <v/>
      </c>
      <c r="AQ490" s="188" t="str">
        <f>IF(AO490="YES",IF(Fixture!H493&lt;Fixture!J493,AWin,IF(Fixture!H493=Fixture!J493,IF(Fixture!H493&gt;0,ADrawScore,ADraw),ALose)),"")</f>
        <v/>
      </c>
      <c r="AR490" s="187" t="str">
        <f>IF(AO490="YES",IF(Fixture!H493&gt;Fixture!J493,"W",IF(Fixture!H493=Fixture!J493,IF(Fixture!H493&gt;0,"D","D"),"L")),"")</f>
        <v/>
      </c>
      <c r="AS490" s="187" t="str">
        <f>IF(AO490="YES",IF(Fixture!H493&lt;Fixture!J493,"W",IF(Fixture!H493=Fixture!J493,IF(Fixture!H493&gt;0,"D","D"),"L")),"")</f>
        <v/>
      </c>
    </row>
    <row r="491" spans="22:45" x14ac:dyDescent="0.25">
      <c r="V491" s="195" t="str">
        <f t="shared" si="330"/>
        <v/>
      </c>
      <c r="W491" s="185" t="str">
        <f t="shared" si="331"/>
        <v/>
      </c>
      <c r="X491" s="185" t="str">
        <f t="shared" si="326"/>
        <v/>
      </c>
      <c r="Y491" s="185" t="str">
        <f t="shared" si="327"/>
        <v/>
      </c>
      <c r="Z491" s="184" t="str">
        <f t="shared" si="328"/>
        <v/>
      </c>
      <c r="AB491" s="186" t="str">
        <f t="shared" si="323"/>
        <v/>
      </c>
      <c r="AC491" s="187" t="str">
        <f t="shared" si="324"/>
        <v/>
      </c>
      <c r="AD491" s="187" t="str">
        <f t="shared" si="329"/>
        <v/>
      </c>
      <c r="AE491" s="187" t="str">
        <f t="shared" si="321"/>
        <v/>
      </c>
      <c r="AF491" s="187" t="str">
        <f t="shared" si="322"/>
        <v/>
      </c>
      <c r="AG491" s="187" t="str">
        <f t="array" ref="AG491">IFERROR(INDEX($Y$4:$Y$1090, MATCH(AC491&amp;AE491&amp;AF491,$V$4:$V$1090&amp;$W$4:$W$1090&amp;$X$4:$X$1090,0),1),"")</f>
        <v/>
      </c>
      <c r="AH491" s="188" t="str">
        <f t="array" ref="AH491">IFERROR(INDEX($Z$4:$Z$1090, MATCH(AC491&amp;AE491&amp;AF491,$V$4:$V$1090&amp;$W$4:$W$1090&amp;$X$4:$X$1090,0),1),"")</f>
        <v/>
      </c>
      <c r="AJ491" s="186" t="str">
        <f t="shared" si="325"/>
        <v/>
      </c>
      <c r="AK491" s="187" t="str">
        <f t="array" ref="AK491">IFERROR(INDEX($AC$4:$AC$1137,SMALL($AB$4:$AB$1137,AJ491),1),"")</f>
        <v/>
      </c>
      <c r="AL491" s="187" t="str">
        <f t="array" ref="AL491">IFERROR(INDEX($AF$4:$AF$1137,SMALL($AB$4:$AB$1137,AJ491),1),"")</f>
        <v/>
      </c>
      <c r="AM491" s="187" t="str">
        <f t="array" ref="AM491">IFERROR(INDEX($AW$4:$AW$83,MATCH(AL491&amp;INDEX($AG$4:$AG$1137,SMALL($AB$4:$AB$1137,AJ491),1),$AU$4:$AU$83&amp;$AV$4:$AV$83,0),1),"")</f>
        <v/>
      </c>
      <c r="AN491" s="187" t="str">
        <f t="array" ref="AN491">IFERROR(INDEX($AW$4:$AW$83,MATCH(AL491&amp;INDEX($AH$4:$AH$1137,SMALL($AB$4:$AB$1137,AJ491),1),$AU$4:$AU$83&amp;$AV$4:$AV$83,0),1),"")</f>
        <v/>
      </c>
      <c r="AO491" s="187" t="str">
        <f>IF(AND(ISNUMBER(Fixture!H494),ISNUMBER(Fixture!J494)),"YES","")</f>
        <v/>
      </c>
      <c r="AP491" s="187" t="str">
        <f>IF(AO491="YES",IF(Fixture!H494&gt;Fixture!J494,HWin,IF(Fixture!H494=Fixture!J494,IF(Fixture!H494&gt;0,HDrawScore,HDraw),HLose)),"")</f>
        <v/>
      </c>
      <c r="AQ491" s="188" t="str">
        <f>IF(AO491="YES",IF(Fixture!H494&lt;Fixture!J494,AWin,IF(Fixture!H494=Fixture!J494,IF(Fixture!H494&gt;0,ADrawScore,ADraw),ALose)),"")</f>
        <v/>
      </c>
      <c r="AR491" s="187" t="str">
        <f>IF(AO491="YES",IF(Fixture!H494&gt;Fixture!J494,"W",IF(Fixture!H494=Fixture!J494,IF(Fixture!H494&gt;0,"D","D"),"L")),"")</f>
        <v/>
      </c>
      <c r="AS491" s="187" t="str">
        <f>IF(AO491="YES",IF(Fixture!H494&lt;Fixture!J494,"W",IF(Fixture!H494=Fixture!J494,IF(Fixture!H494&gt;0,"D","D"),"L")),"")</f>
        <v/>
      </c>
    </row>
    <row r="492" spans="22:45" x14ac:dyDescent="0.25">
      <c r="V492" s="195" t="str">
        <f t="shared" si="330"/>
        <v/>
      </c>
      <c r="W492" s="185" t="str">
        <f t="shared" si="331"/>
        <v/>
      </c>
      <c r="X492" s="185" t="str">
        <f t="shared" si="326"/>
        <v/>
      </c>
      <c r="Y492" s="185" t="str">
        <f t="shared" si="327"/>
        <v/>
      </c>
      <c r="Z492" s="184" t="str">
        <f t="shared" si="328"/>
        <v/>
      </c>
      <c r="AB492" s="186" t="str">
        <f t="shared" si="323"/>
        <v/>
      </c>
      <c r="AC492" s="187" t="str">
        <f t="shared" si="324"/>
        <v/>
      </c>
      <c r="AD492" s="187" t="str">
        <f t="shared" si="329"/>
        <v/>
      </c>
      <c r="AE492" s="187" t="str">
        <f t="shared" si="321"/>
        <v/>
      </c>
      <c r="AF492" s="187" t="str">
        <f t="shared" si="322"/>
        <v/>
      </c>
      <c r="AG492" s="187" t="str">
        <f t="array" ref="AG492">IFERROR(INDEX($Y$4:$Y$1090, MATCH(AC492&amp;AE492&amp;AF492,$V$4:$V$1090&amp;$W$4:$W$1090&amp;$X$4:$X$1090,0),1),"")</f>
        <v/>
      </c>
      <c r="AH492" s="188" t="str">
        <f t="array" ref="AH492">IFERROR(INDEX($Z$4:$Z$1090, MATCH(AC492&amp;AE492&amp;AF492,$V$4:$V$1090&amp;$W$4:$W$1090&amp;$X$4:$X$1090,0),1),"")</f>
        <v/>
      </c>
      <c r="AJ492" s="186" t="str">
        <f t="shared" si="325"/>
        <v/>
      </c>
      <c r="AK492" s="187" t="str">
        <f t="array" ref="AK492">IFERROR(INDEX($AC$4:$AC$1137,SMALL($AB$4:$AB$1137,AJ492),1),"")</f>
        <v/>
      </c>
      <c r="AL492" s="187" t="str">
        <f t="array" ref="AL492">IFERROR(INDEX($AF$4:$AF$1137,SMALL($AB$4:$AB$1137,AJ492),1),"")</f>
        <v/>
      </c>
      <c r="AM492" s="187" t="str">
        <f t="array" ref="AM492">IFERROR(INDEX($AW$4:$AW$83,MATCH(AL492&amp;INDEX($AG$4:$AG$1137,SMALL($AB$4:$AB$1137,AJ492),1),$AU$4:$AU$83&amp;$AV$4:$AV$83,0),1),"")</f>
        <v/>
      </c>
      <c r="AN492" s="187" t="str">
        <f t="array" ref="AN492">IFERROR(INDEX($AW$4:$AW$83,MATCH(AL492&amp;INDEX($AH$4:$AH$1137,SMALL($AB$4:$AB$1137,AJ492),1),$AU$4:$AU$83&amp;$AV$4:$AV$83,0),1),"")</f>
        <v/>
      </c>
      <c r="AO492" s="187" t="str">
        <f>IF(AND(ISNUMBER(Fixture!H495),ISNUMBER(Fixture!J495)),"YES","")</f>
        <v/>
      </c>
      <c r="AP492" s="187" t="str">
        <f>IF(AO492="YES",IF(Fixture!H495&gt;Fixture!J495,HWin,IF(Fixture!H495=Fixture!J495,IF(Fixture!H495&gt;0,HDrawScore,HDraw),HLose)),"")</f>
        <v/>
      </c>
      <c r="AQ492" s="188" t="str">
        <f>IF(AO492="YES",IF(Fixture!H495&lt;Fixture!J495,AWin,IF(Fixture!H495=Fixture!J495,IF(Fixture!H495&gt;0,ADrawScore,ADraw),ALose)),"")</f>
        <v/>
      </c>
      <c r="AR492" s="187" t="str">
        <f>IF(AO492="YES",IF(Fixture!H495&gt;Fixture!J495,"W",IF(Fixture!H495=Fixture!J495,IF(Fixture!H495&gt;0,"D","D"),"L")),"")</f>
        <v/>
      </c>
      <c r="AS492" s="187" t="str">
        <f>IF(AO492="YES",IF(Fixture!H495&lt;Fixture!J495,"W",IF(Fixture!H495=Fixture!J495,IF(Fixture!H495&gt;0,"D","D"),"L")),"")</f>
        <v/>
      </c>
    </row>
    <row r="493" spans="22:45" x14ac:dyDescent="0.25">
      <c r="V493" s="195" t="str">
        <f t="shared" si="330"/>
        <v/>
      </c>
      <c r="W493" s="185" t="str">
        <f t="shared" si="331"/>
        <v/>
      </c>
      <c r="X493" s="185" t="str">
        <f t="shared" si="326"/>
        <v/>
      </c>
      <c r="Y493" s="185" t="str">
        <f t="shared" si="327"/>
        <v/>
      </c>
      <c r="Z493" s="184" t="str">
        <f t="shared" si="328"/>
        <v/>
      </c>
      <c r="AB493" s="186" t="str">
        <f t="shared" si="323"/>
        <v/>
      </c>
      <c r="AC493" s="187" t="str">
        <f t="shared" si="324"/>
        <v/>
      </c>
      <c r="AD493" s="187" t="str">
        <f t="shared" si="329"/>
        <v/>
      </c>
      <c r="AE493" s="187" t="str">
        <f t="shared" si="321"/>
        <v/>
      </c>
      <c r="AF493" s="187" t="str">
        <f t="shared" si="322"/>
        <v/>
      </c>
      <c r="AG493" s="187" t="str">
        <f t="array" ref="AG493">IFERROR(INDEX($Y$4:$Y$1090, MATCH(AC493&amp;AE493&amp;AF493,$V$4:$V$1090&amp;$W$4:$W$1090&amp;$X$4:$X$1090,0),1),"")</f>
        <v/>
      </c>
      <c r="AH493" s="188" t="str">
        <f t="array" ref="AH493">IFERROR(INDEX($Z$4:$Z$1090, MATCH(AC493&amp;AE493&amp;AF493,$V$4:$V$1090&amp;$W$4:$W$1090&amp;$X$4:$X$1090,0),1),"")</f>
        <v/>
      </c>
      <c r="AJ493" s="186" t="str">
        <f t="shared" si="325"/>
        <v/>
      </c>
      <c r="AK493" s="187" t="str">
        <f t="array" ref="AK493">IFERROR(INDEX($AC$4:$AC$1137,SMALL($AB$4:$AB$1137,AJ493),1),"")</f>
        <v/>
      </c>
      <c r="AL493" s="187" t="str">
        <f t="array" ref="AL493">IFERROR(INDEX($AF$4:$AF$1137,SMALL($AB$4:$AB$1137,AJ493),1),"")</f>
        <v/>
      </c>
      <c r="AM493" s="187" t="str">
        <f t="array" ref="AM493">IFERROR(INDEX($AW$4:$AW$83,MATCH(AL493&amp;INDEX($AG$4:$AG$1137,SMALL($AB$4:$AB$1137,AJ493),1),$AU$4:$AU$83&amp;$AV$4:$AV$83,0),1),"")</f>
        <v/>
      </c>
      <c r="AN493" s="187" t="str">
        <f t="array" ref="AN493">IFERROR(INDEX($AW$4:$AW$83,MATCH(AL493&amp;INDEX($AH$4:$AH$1137,SMALL($AB$4:$AB$1137,AJ493),1),$AU$4:$AU$83&amp;$AV$4:$AV$83,0),1),"")</f>
        <v/>
      </c>
      <c r="AO493" s="187" t="str">
        <f>IF(AND(ISNUMBER(Fixture!H496),ISNUMBER(Fixture!J496)),"YES","")</f>
        <v/>
      </c>
      <c r="AP493" s="187" t="str">
        <f>IF(AO493="YES",IF(Fixture!H496&gt;Fixture!J496,HWin,IF(Fixture!H496=Fixture!J496,IF(Fixture!H496&gt;0,HDrawScore,HDraw),HLose)),"")</f>
        <v/>
      </c>
      <c r="AQ493" s="188" t="str">
        <f>IF(AO493="YES",IF(Fixture!H496&lt;Fixture!J496,AWin,IF(Fixture!H496=Fixture!J496,IF(Fixture!H496&gt;0,ADrawScore,ADraw),ALose)),"")</f>
        <v/>
      </c>
      <c r="AR493" s="187" t="str">
        <f>IF(AO493="YES",IF(Fixture!H496&gt;Fixture!J496,"W",IF(Fixture!H496=Fixture!J496,IF(Fixture!H496&gt;0,"D","D"),"L")),"")</f>
        <v/>
      </c>
      <c r="AS493" s="187" t="str">
        <f>IF(AO493="YES",IF(Fixture!H496&lt;Fixture!J496,"W",IF(Fixture!H496=Fixture!J496,IF(Fixture!H496&gt;0,"D","D"),"L")),"")</f>
        <v/>
      </c>
    </row>
    <row r="494" spans="22:45" x14ac:dyDescent="0.25">
      <c r="V494" s="195" t="str">
        <f t="shared" si="330"/>
        <v/>
      </c>
      <c r="W494" s="185" t="str">
        <f t="shared" si="331"/>
        <v/>
      </c>
      <c r="X494" s="185" t="str">
        <f t="shared" si="326"/>
        <v/>
      </c>
      <c r="Y494" s="185" t="str">
        <f t="shared" si="327"/>
        <v/>
      </c>
      <c r="Z494" s="184" t="str">
        <f t="shared" si="328"/>
        <v/>
      </c>
      <c r="AB494" s="186" t="str">
        <f t="shared" si="323"/>
        <v/>
      </c>
      <c r="AC494" s="187" t="str">
        <f t="shared" si="324"/>
        <v/>
      </c>
      <c r="AD494" s="187" t="str">
        <f t="shared" si="329"/>
        <v/>
      </c>
      <c r="AE494" s="187" t="str">
        <f t="shared" si="321"/>
        <v/>
      </c>
      <c r="AF494" s="187" t="str">
        <f t="shared" si="322"/>
        <v/>
      </c>
      <c r="AG494" s="187" t="str">
        <f t="array" ref="AG494">IFERROR(INDEX($Y$4:$Y$1090, MATCH(AC494&amp;AE494&amp;AF494,$V$4:$V$1090&amp;$W$4:$W$1090&amp;$X$4:$X$1090,0),1),"")</f>
        <v/>
      </c>
      <c r="AH494" s="188" t="str">
        <f t="array" ref="AH494">IFERROR(INDEX($Z$4:$Z$1090, MATCH(AC494&amp;AE494&amp;AF494,$V$4:$V$1090&amp;$W$4:$W$1090&amp;$X$4:$X$1090,0),1),"")</f>
        <v/>
      </c>
      <c r="AJ494" s="186" t="str">
        <f t="shared" si="325"/>
        <v/>
      </c>
      <c r="AK494" s="187" t="str">
        <f t="array" ref="AK494">IFERROR(INDEX($AC$4:$AC$1137,SMALL($AB$4:$AB$1137,AJ494),1),"")</f>
        <v/>
      </c>
      <c r="AL494" s="187" t="str">
        <f t="array" ref="AL494">IFERROR(INDEX($AF$4:$AF$1137,SMALL($AB$4:$AB$1137,AJ494),1),"")</f>
        <v/>
      </c>
      <c r="AM494" s="187" t="str">
        <f t="array" ref="AM494">IFERROR(INDEX($AW$4:$AW$83,MATCH(AL494&amp;INDEX($AG$4:$AG$1137,SMALL($AB$4:$AB$1137,AJ494),1),$AU$4:$AU$83&amp;$AV$4:$AV$83,0),1),"")</f>
        <v/>
      </c>
      <c r="AN494" s="187" t="str">
        <f t="array" ref="AN494">IFERROR(INDEX($AW$4:$AW$83,MATCH(AL494&amp;INDEX($AH$4:$AH$1137,SMALL($AB$4:$AB$1137,AJ494),1),$AU$4:$AU$83&amp;$AV$4:$AV$83,0),1),"")</f>
        <v/>
      </c>
      <c r="AO494" s="187" t="str">
        <f>IF(AND(ISNUMBER(Fixture!H497),ISNUMBER(Fixture!J497)),"YES","")</f>
        <v/>
      </c>
      <c r="AP494" s="187" t="str">
        <f>IF(AO494="YES",IF(Fixture!H497&gt;Fixture!J497,HWin,IF(Fixture!H497=Fixture!J497,IF(Fixture!H497&gt;0,HDrawScore,HDraw),HLose)),"")</f>
        <v/>
      </c>
      <c r="AQ494" s="188" t="str">
        <f>IF(AO494="YES",IF(Fixture!H497&lt;Fixture!J497,AWin,IF(Fixture!H497=Fixture!J497,IF(Fixture!H497&gt;0,ADrawScore,ADraw),ALose)),"")</f>
        <v/>
      </c>
      <c r="AR494" s="187" t="str">
        <f>IF(AO494="YES",IF(Fixture!H497&gt;Fixture!J497,"W",IF(Fixture!H497=Fixture!J497,IF(Fixture!H497&gt;0,"D","D"),"L")),"")</f>
        <v/>
      </c>
      <c r="AS494" s="187" t="str">
        <f>IF(AO494="YES",IF(Fixture!H497&lt;Fixture!J497,"W",IF(Fixture!H497=Fixture!J497,IF(Fixture!H497&gt;0,"D","D"),"L")),"")</f>
        <v/>
      </c>
    </row>
    <row r="495" spans="22:45" x14ac:dyDescent="0.25">
      <c r="V495" s="195" t="str">
        <f t="shared" si="330"/>
        <v/>
      </c>
      <c r="W495" s="185" t="str">
        <f t="shared" si="331"/>
        <v/>
      </c>
      <c r="X495" s="185" t="str">
        <f t="shared" si="326"/>
        <v/>
      </c>
      <c r="Y495" s="185" t="str">
        <f t="shared" si="327"/>
        <v/>
      </c>
      <c r="Z495" s="184" t="str">
        <f t="shared" si="328"/>
        <v/>
      </c>
      <c r="AB495" s="186" t="str">
        <f t="shared" si="323"/>
        <v/>
      </c>
      <c r="AC495" s="187" t="str">
        <f t="shared" si="324"/>
        <v/>
      </c>
      <c r="AD495" s="187" t="str">
        <f t="shared" si="329"/>
        <v/>
      </c>
      <c r="AE495" s="187" t="str">
        <f t="shared" si="321"/>
        <v/>
      </c>
      <c r="AF495" s="187" t="str">
        <f t="shared" si="322"/>
        <v/>
      </c>
      <c r="AG495" s="187" t="str">
        <f t="array" ref="AG495">IFERROR(INDEX($Y$4:$Y$1090, MATCH(AC495&amp;AE495&amp;AF495,$V$4:$V$1090&amp;$W$4:$W$1090&amp;$X$4:$X$1090,0),1),"")</f>
        <v/>
      </c>
      <c r="AH495" s="188" t="str">
        <f t="array" ref="AH495">IFERROR(INDEX($Z$4:$Z$1090, MATCH(AC495&amp;AE495&amp;AF495,$V$4:$V$1090&amp;$W$4:$W$1090&amp;$X$4:$X$1090,0),1),"")</f>
        <v/>
      </c>
      <c r="AJ495" s="186" t="str">
        <f t="shared" si="325"/>
        <v/>
      </c>
      <c r="AK495" s="187" t="str">
        <f t="array" ref="AK495">IFERROR(INDEX($AC$4:$AC$1137,SMALL($AB$4:$AB$1137,AJ495),1),"")</f>
        <v/>
      </c>
      <c r="AL495" s="187" t="str">
        <f t="array" ref="AL495">IFERROR(INDEX($AF$4:$AF$1137,SMALL($AB$4:$AB$1137,AJ495),1),"")</f>
        <v/>
      </c>
      <c r="AM495" s="187" t="str">
        <f t="array" ref="AM495">IFERROR(INDEX($AW$4:$AW$83,MATCH(AL495&amp;INDEX($AG$4:$AG$1137,SMALL($AB$4:$AB$1137,AJ495),1),$AU$4:$AU$83&amp;$AV$4:$AV$83,0),1),"")</f>
        <v/>
      </c>
      <c r="AN495" s="187" t="str">
        <f t="array" ref="AN495">IFERROR(INDEX($AW$4:$AW$83,MATCH(AL495&amp;INDEX($AH$4:$AH$1137,SMALL($AB$4:$AB$1137,AJ495),1),$AU$4:$AU$83&amp;$AV$4:$AV$83,0),1),"")</f>
        <v/>
      </c>
      <c r="AO495" s="187" t="str">
        <f>IF(AND(ISNUMBER(Fixture!H498),ISNUMBER(Fixture!J498)),"YES","")</f>
        <v/>
      </c>
      <c r="AP495" s="187" t="str">
        <f>IF(AO495="YES",IF(Fixture!H498&gt;Fixture!J498,HWin,IF(Fixture!H498=Fixture!J498,IF(Fixture!H498&gt;0,HDrawScore,HDraw),HLose)),"")</f>
        <v/>
      </c>
      <c r="AQ495" s="188" t="str">
        <f>IF(AO495="YES",IF(Fixture!H498&lt;Fixture!J498,AWin,IF(Fixture!H498=Fixture!J498,IF(Fixture!H498&gt;0,ADrawScore,ADraw),ALose)),"")</f>
        <v/>
      </c>
      <c r="AR495" s="187" t="str">
        <f>IF(AO495="YES",IF(Fixture!H498&gt;Fixture!J498,"W",IF(Fixture!H498=Fixture!J498,IF(Fixture!H498&gt;0,"D","D"),"L")),"")</f>
        <v/>
      </c>
      <c r="AS495" s="187" t="str">
        <f>IF(AO495="YES",IF(Fixture!H498&lt;Fixture!J498,"W",IF(Fixture!H498=Fixture!J498,IF(Fixture!H498&gt;0,"D","D"),"L")),"")</f>
        <v/>
      </c>
    </row>
    <row r="496" spans="22:45" x14ac:dyDescent="0.25">
      <c r="V496" s="195" t="str">
        <f t="shared" si="330"/>
        <v/>
      </c>
      <c r="W496" s="185" t="str">
        <f t="shared" si="331"/>
        <v/>
      </c>
      <c r="X496" s="185" t="str">
        <f t="shared" si="326"/>
        <v/>
      </c>
      <c r="Y496" s="185" t="str">
        <f t="shared" si="327"/>
        <v/>
      </c>
      <c r="Z496" s="184" t="str">
        <f t="shared" si="328"/>
        <v/>
      </c>
      <c r="AB496" s="186" t="str">
        <f t="shared" si="323"/>
        <v/>
      </c>
      <c r="AC496" s="187" t="str">
        <f t="shared" si="324"/>
        <v/>
      </c>
      <c r="AD496" s="187" t="str">
        <f t="shared" si="329"/>
        <v/>
      </c>
      <c r="AE496" s="187" t="str">
        <f t="shared" si="321"/>
        <v/>
      </c>
      <c r="AF496" s="187" t="str">
        <f t="shared" si="322"/>
        <v/>
      </c>
      <c r="AG496" s="187" t="str">
        <f t="array" ref="AG496">IFERROR(INDEX($Y$4:$Y$1090, MATCH(AC496&amp;AE496&amp;AF496,$V$4:$V$1090&amp;$W$4:$W$1090&amp;$X$4:$X$1090,0),1),"")</f>
        <v/>
      </c>
      <c r="AH496" s="188" t="str">
        <f t="array" ref="AH496">IFERROR(INDEX($Z$4:$Z$1090, MATCH(AC496&amp;AE496&amp;AF496,$V$4:$V$1090&amp;$W$4:$W$1090&amp;$X$4:$X$1090,0),1),"")</f>
        <v/>
      </c>
      <c r="AJ496" s="186" t="str">
        <f t="shared" si="325"/>
        <v/>
      </c>
      <c r="AK496" s="187" t="str">
        <f t="array" ref="AK496">IFERROR(INDEX($AC$4:$AC$1137,SMALL($AB$4:$AB$1137,AJ496),1),"")</f>
        <v/>
      </c>
      <c r="AL496" s="187" t="str">
        <f t="array" ref="AL496">IFERROR(INDEX($AF$4:$AF$1137,SMALL($AB$4:$AB$1137,AJ496),1),"")</f>
        <v/>
      </c>
      <c r="AM496" s="187" t="str">
        <f t="array" ref="AM496">IFERROR(INDEX($AW$4:$AW$83,MATCH(AL496&amp;INDEX($AG$4:$AG$1137,SMALL($AB$4:$AB$1137,AJ496),1),$AU$4:$AU$83&amp;$AV$4:$AV$83,0),1),"")</f>
        <v/>
      </c>
      <c r="AN496" s="187" t="str">
        <f t="array" ref="AN496">IFERROR(INDEX($AW$4:$AW$83,MATCH(AL496&amp;INDEX($AH$4:$AH$1137,SMALL($AB$4:$AB$1137,AJ496),1),$AU$4:$AU$83&amp;$AV$4:$AV$83,0),1),"")</f>
        <v/>
      </c>
      <c r="AO496" s="187" t="str">
        <f>IF(AND(ISNUMBER(Fixture!H499),ISNUMBER(Fixture!J499)),"YES","")</f>
        <v/>
      </c>
      <c r="AP496" s="187" t="str">
        <f>IF(AO496="YES",IF(Fixture!H499&gt;Fixture!J499,HWin,IF(Fixture!H499=Fixture!J499,IF(Fixture!H499&gt;0,HDrawScore,HDraw),HLose)),"")</f>
        <v/>
      </c>
      <c r="AQ496" s="188" t="str">
        <f>IF(AO496="YES",IF(Fixture!H499&lt;Fixture!J499,AWin,IF(Fixture!H499=Fixture!J499,IF(Fixture!H499&gt;0,ADrawScore,ADraw),ALose)),"")</f>
        <v/>
      </c>
      <c r="AR496" s="187" t="str">
        <f>IF(AO496="YES",IF(Fixture!H499&gt;Fixture!J499,"W",IF(Fixture!H499=Fixture!J499,IF(Fixture!H499&gt;0,"D","D"),"L")),"")</f>
        <v/>
      </c>
      <c r="AS496" s="187" t="str">
        <f>IF(AO496="YES",IF(Fixture!H499&lt;Fixture!J499,"W",IF(Fixture!H499=Fixture!J499,IF(Fixture!H499&gt;0,"D","D"),"L")),"")</f>
        <v/>
      </c>
    </row>
    <row r="497" spans="22:45" x14ac:dyDescent="0.25">
      <c r="V497" s="195" t="str">
        <f t="shared" si="330"/>
        <v/>
      </c>
      <c r="W497" s="185" t="str">
        <f t="shared" si="331"/>
        <v/>
      </c>
      <c r="X497" s="185" t="str">
        <f t="shared" si="326"/>
        <v/>
      </c>
      <c r="Y497" s="185" t="str">
        <f t="shared" si="327"/>
        <v/>
      </c>
      <c r="Z497" s="184" t="str">
        <f t="shared" si="328"/>
        <v/>
      </c>
      <c r="AB497" s="186" t="str">
        <f t="shared" si="323"/>
        <v/>
      </c>
      <c r="AC497" s="187" t="str">
        <f t="shared" si="324"/>
        <v/>
      </c>
      <c r="AD497" s="187" t="str">
        <f t="shared" si="329"/>
        <v/>
      </c>
      <c r="AE497" s="187" t="str">
        <f t="shared" si="321"/>
        <v/>
      </c>
      <c r="AF497" s="187" t="str">
        <f t="shared" si="322"/>
        <v/>
      </c>
      <c r="AG497" s="187" t="str">
        <f t="array" ref="AG497">IFERROR(INDEX($Y$4:$Y$1090, MATCH(AC497&amp;AE497&amp;AF497,$V$4:$V$1090&amp;$W$4:$W$1090&amp;$X$4:$X$1090,0),1),"")</f>
        <v/>
      </c>
      <c r="AH497" s="188" t="str">
        <f t="array" ref="AH497">IFERROR(INDEX($Z$4:$Z$1090, MATCH(AC497&amp;AE497&amp;AF497,$V$4:$V$1090&amp;$W$4:$W$1090&amp;$X$4:$X$1090,0),1),"")</f>
        <v/>
      </c>
      <c r="AJ497" s="186" t="str">
        <f t="shared" si="325"/>
        <v/>
      </c>
      <c r="AK497" s="187" t="str">
        <f t="array" ref="AK497">IFERROR(INDEX($AC$4:$AC$1137,SMALL($AB$4:$AB$1137,AJ497),1),"")</f>
        <v/>
      </c>
      <c r="AL497" s="187" t="str">
        <f t="array" ref="AL497">IFERROR(INDEX($AF$4:$AF$1137,SMALL($AB$4:$AB$1137,AJ497),1),"")</f>
        <v/>
      </c>
      <c r="AM497" s="187" t="str">
        <f t="array" ref="AM497">IFERROR(INDEX($AW$4:$AW$83,MATCH(AL497&amp;INDEX($AG$4:$AG$1137,SMALL($AB$4:$AB$1137,AJ497),1),$AU$4:$AU$83&amp;$AV$4:$AV$83,0),1),"")</f>
        <v/>
      </c>
      <c r="AN497" s="187" t="str">
        <f t="array" ref="AN497">IFERROR(INDEX($AW$4:$AW$83,MATCH(AL497&amp;INDEX($AH$4:$AH$1137,SMALL($AB$4:$AB$1137,AJ497),1),$AU$4:$AU$83&amp;$AV$4:$AV$83,0),1),"")</f>
        <v/>
      </c>
      <c r="AO497" s="187" t="str">
        <f>IF(AND(ISNUMBER(Fixture!H500),ISNUMBER(Fixture!J500)),"YES","")</f>
        <v/>
      </c>
      <c r="AP497" s="187" t="str">
        <f>IF(AO497="YES",IF(Fixture!H500&gt;Fixture!J500,HWin,IF(Fixture!H500=Fixture!J500,IF(Fixture!H500&gt;0,HDrawScore,HDraw),HLose)),"")</f>
        <v/>
      </c>
      <c r="AQ497" s="188" t="str">
        <f>IF(AO497="YES",IF(Fixture!H500&lt;Fixture!J500,AWin,IF(Fixture!H500=Fixture!J500,IF(Fixture!H500&gt;0,ADrawScore,ADraw),ALose)),"")</f>
        <v/>
      </c>
      <c r="AR497" s="187" t="str">
        <f>IF(AO497="YES",IF(Fixture!H500&gt;Fixture!J500,"W",IF(Fixture!H500=Fixture!J500,IF(Fixture!H500&gt;0,"D","D"),"L")),"")</f>
        <v/>
      </c>
      <c r="AS497" s="187" t="str">
        <f>IF(AO497="YES",IF(Fixture!H500&lt;Fixture!J500,"W",IF(Fixture!H500=Fixture!J500,IF(Fixture!H500&gt;0,"D","D"),"L")),"")</f>
        <v/>
      </c>
    </row>
    <row r="498" spans="22:45" x14ac:dyDescent="0.25">
      <c r="V498" s="195" t="str">
        <f t="shared" si="330"/>
        <v/>
      </c>
      <c r="W498" s="185" t="str">
        <f t="shared" si="331"/>
        <v/>
      </c>
      <c r="X498" s="185" t="str">
        <f t="shared" si="326"/>
        <v/>
      </c>
      <c r="Y498" s="185" t="str">
        <f t="shared" si="327"/>
        <v/>
      </c>
      <c r="Z498" s="184" t="str">
        <f t="shared" si="328"/>
        <v/>
      </c>
      <c r="AB498" s="186" t="str">
        <f t="shared" si="323"/>
        <v/>
      </c>
      <c r="AC498" s="187" t="str">
        <f t="shared" si="324"/>
        <v/>
      </c>
      <c r="AD498" s="187" t="str">
        <f t="shared" si="329"/>
        <v/>
      </c>
      <c r="AE498" s="187" t="str">
        <f t="shared" si="321"/>
        <v/>
      </c>
      <c r="AF498" s="187" t="str">
        <f t="shared" si="322"/>
        <v/>
      </c>
      <c r="AG498" s="187" t="str">
        <f t="array" ref="AG498">IFERROR(INDEX($Y$4:$Y$1090, MATCH(AC498&amp;AE498&amp;AF498,$V$4:$V$1090&amp;$W$4:$W$1090&amp;$X$4:$X$1090,0),1),"")</f>
        <v/>
      </c>
      <c r="AH498" s="188" t="str">
        <f t="array" ref="AH498">IFERROR(INDEX($Z$4:$Z$1090, MATCH(AC498&amp;AE498&amp;AF498,$V$4:$V$1090&amp;$W$4:$W$1090&amp;$X$4:$X$1090,0),1),"")</f>
        <v/>
      </c>
      <c r="AJ498" s="186" t="str">
        <f t="shared" si="325"/>
        <v/>
      </c>
      <c r="AK498" s="187" t="str">
        <f t="array" ref="AK498">IFERROR(INDEX($AC$4:$AC$1137,SMALL($AB$4:$AB$1137,AJ498),1),"")</f>
        <v/>
      </c>
      <c r="AL498" s="187" t="str">
        <f t="array" ref="AL498">IFERROR(INDEX($AF$4:$AF$1137,SMALL($AB$4:$AB$1137,AJ498),1),"")</f>
        <v/>
      </c>
      <c r="AM498" s="187" t="str">
        <f t="array" ref="AM498">IFERROR(INDEX($AW$4:$AW$83,MATCH(AL498&amp;INDEX($AG$4:$AG$1137,SMALL($AB$4:$AB$1137,AJ498),1),$AU$4:$AU$83&amp;$AV$4:$AV$83,0),1),"")</f>
        <v/>
      </c>
      <c r="AN498" s="187" t="str">
        <f t="array" ref="AN498">IFERROR(INDEX($AW$4:$AW$83,MATCH(AL498&amp;INDEX($AH$4:$AH$1137,SMALL($AB$4:$AB$1137,AJ498),1),$AU$4:$AU$83&amp;$AV$4:$AV$83,0),1),"")</f>
        <v/>
      </c>
      <c r="AO498" s="187" t="str">
        <f>IF(AND(ISNUMBER(Fixture!H501),ISNUMBER(Fixture!J501)),"YES","")</f>
        <v/>
      </c>
      <c r="AP498" s="187" t="str">
        <f>IF(AO498="YES",IF(Fixture!H501&gt;Fixture!J501,HWin,IF(Fixture!H501=Fixture!J501,IF(Fixture!H501&gt;0,HDrawScore,HDraw),HLose)),"")</f>
        <v/>
      </c>
      <c r="AQ498" s="188" t="str">
        <f>IF(AO498="YES",IF(Fixture!H501&lt;Fixture!J501,AWin,IF(Fixture!H501=Fixture!J501,IF(Fixture!H501&gt;0,ADrawScore,ADraw),ALose)),"")</f>
        <v/>
      </c>
      <c r="AR498" s="187" t="str">
        <f>IF(AO498="YES",IF(Fixture!H501&gt;Fixture!J501,"W",IF(Fixture!H501=Fixture!J501,IF(Fixture!H501&gt;0,"D","D"),"L")),"")</f>
        <v/>
      </c>
      <c r="AS498" s="187" t="str">
        <f>IF(AO498="YES",IF(Fixture!H501&lt;Fixture!J501,"W",IF(Fixture!H501=Fixture!J501,IF(Fixture!H501&gt;0,"D","D"),"L")),"")</f>
        <v/>
      </c>
    </row>
    <row r="499" spans="22:45" x14ac:dyDescent="0.25">
      <c r="V499" s="195" t="str">
        <f t="shared" si="330"/>
        <v/>
      </c>
      <c r="W499" s="185" t="str">
        <f t="shared" si="331"/>
        <v/>
      </c>
      <c r="X499" s="185" t="str">
        <f t="shared" si="326"/>
        <v/>
      </c>
      <c r="Y499" s="185" t="str">
        <f t="shared" si="327"/>
        <v/>
      </c>
      <c r="Z499" s="184" t="str">
        <f t="shared" si="328"/>
        <v/>
      </c>
      <c r="AB499" s="186" t="str">
        <f t="shared" si="323"/>
        <v/>
      </c>
      <c r="AC499" s="187" t="str">
        <f t="shared" si="324"/>
        <v/>
      </c>
      <c r="AD499" s="187" t="str">
        <f t="shared" si="329"/>
        <v/>
      </c>
      <c r="AE499" s="187" t="str">
        <f t="shared" si="321"/>
        <v/>
      </c>
      <c r="AF499" s="187" t="str">
        <f t="shared" si="322"/>
        <v/>
      </c>
      <c r="AG499" s="187" t="str">
        <f t="array" ref="AG499">IFERROR(INDEX($Y$4:$Y$1090, MATCH(AC499&amp;AE499&amp;AF499,$V$4:$V$1090&amp;$W$4:$W$1090&amp;$X$4:$X$1090,0),1),"")</f>
        <v/>
      </c>
      <c r="AH499" s="188" t="str">
        <f t="array" ref="AH499">IFERROR(INDEX($Z$4:$Z$1090, MATCH(AC499&amp;AE499&amp;AF499,$V$4:$V$1090&amp;$W$4:$W$1090&amp;$X$4:$X$1090,0),1),"")</f>
        <v/>
      </c>
      <c r="AJ499" s="186" t="str">
        <f t="shared" si="325"/>
        <v/>
      </c>
      <c r="AK499" s="187" t="str">
        <f t="array" ref="AK499">IFERROR(INDEX($AC$4:$AC$1137,SMALL($AB$4:$AB$1137,AJ499),1),"")</f>
        <v/>
      </c>
      <c r="AL499" s="187" t="str">
        <f t="array" ref="AL499">IFERROR(INDEX($AF$4:$AF$1137,SMALL($AB$4:$AB$1137,AJ499),1),"")</f>
        <v/>
      </c>
      <c r="AM499" s="187" t="str">
        <f t="array" ref="AM499">IFERROR(INDEX($AW$4:$AW$83,MATCH(AL499&amp;INDEX($AG$4:$AG$1137,SMALL($AB$4:$AB$1137,AJ499),1),$AU$4:$AU$83&amp;$AV$4:$AV$83,0),1),"")</f>
        <v/>
      </c>
      <c r="AN499" s="187" t="str">
        <f t="array" ref="AN499">IFERROR(INDEX($AW$4:$AW$83,MATCH(AL499&amp;INDEX($AH$4:$AH$1137,SMALL($AB$4:$AB$1137,AJ499),1),$AU$4:$AU$83&amp;$AV$4:$AV$83,0),1),"")</f>
        <v/>
      </c>
      <c r="AO499" s="187" t="str">
        <f>IF(AND(ISNUMBER(Fixture!H502),ISNUMBER(Fixture!J502)),"YES","")</f>
        <v/>
      </c>
      <c r="AP499" s="187" t="str">
        <f>IF(AO499="YES",IF(Fixture!H502&gt;Fixture!J502,HWin,IF(Fixture!H502=Fixture!J502,IF(Fixture!H502&gt;0,HDrawScore,HDraw),HLose)),"")</f>
        <v/>
      </c>
      <c r="AQ499" s="188" t="str">
        <f>IF(AO499="YES",IF(Fixture!H502&lt;Fixture!J502,AWin,IF(Fixture!H502=Fixture!J502,IF(Fixture!H502&gt;0,ADrawScore,ADraw),ALose)),"")</f>
        <v/>
      </c>
      <c r="AR499" s="187" t="str">
        <f>IF(AO499="YES",IF(Fixture!H502&gt;Fixture!J502,"W",IF(Fixture!H502=Fixture!J502,IF(Fixture!H502&gt;0,"D","D"),"L")),"")</f>
        <v/>
      </c>
      <c r="AS499" s="187" t="str">
        <f>IF(AO499="YES",IF(Fixture!H502&lt;Fixture!J502,"W",IF(Fixture!H502=Fixture!J502,IF(Fixture!H502&gt;0,"D","D"),"L")),"")</f>
        <v/>
      </c>
    </row>
    <row r="500" spans="22:45" x14ac:dyDescent="0.25">
      <c r="V500" s="195" t="str">
        <f t="shared" si="330"/>
        <v/>
      </c>
      <c r="W500" s="185" t="str">
        <f t="shared" si="331"/>
        <v/>
      </c>
      <c r="X500" s="185" t="str">
        <f t="shared" si="326"/>
        <v/>
      </c>
      <c r="Y500" s="185" t="str">
        <f t="shared" si="327"/>
        <v/>
      </c>
      <c r="Z500" s="184" t="str">
        <f t="shared" si="328"/>
        <v/>
      </c>
      <c r="AB500" s="186" t="str">
        <f t="shared" si="323"/>
        <v/>
      </c>
      <c r="AC500" s="187" t="str">
        <f t="shared" si="324"/>
        <v/>
      </c>
      <c r="AD500" s="187" t="str">
        <f t="shared" si="329"/>
        <v/>
      </c>
      <c r="AE500" s="187" t="str">
        <f t="shared" si="321"/>
        <v/>
      </c>
      <c r="AF500" s="187" t="str">
        <f t="shared" si="322"/>
        <v/>
      </c>
      <c r="AG500" s="187" t="str">
        <f t="array" ref="AG500">IFERROR(INDEX($Y$4:$Y$1090, MATCH(AC500&amp;AE500&amp;AF500,$V$4:$V$1090&amp;$W$4:$W$1090&amp;$X$4:$X$1090,0),1),"")</f>
        <v/>
      </c>
      <c r="AH500" s="188" t="str">
        <f t="array" ref="AH500">IFERROR(INDEX($Z$4:$Z$1090, MATCH(AC500&amp;AE500&amp;AF500,$V$4:$V$1090&amp;$W$4:$W$1090&amp;$X$4:$X$1090,0),1),"")</f>
        <v/>
      </c>
      <c r="AJ500" s="186" t="str">
        <f t="shared" si="325"/>
        <v/>
      </c>
      <c r="AK500" s="187" t="str">
        <f t="array" ref="AK500">IFERROR(INDEX($AC$4:$AC$1137,SMALL($AB$4:$AB$1137,AJ500),1),"")</f>
        <v/>
      </c>
      <c r="AL500" s="187" t="str">
        <f t="array" ref="AL500">IFERROR(INDEX($AF$4:$AF$1137,SMALL($AB$4:$AB$1137,AJ500),1),"")</f>
        <v/>
      </c>
      <c r="AM500" s="187" t="str">
        <f t="array" ref="AM500">IFERROR(INDEX($AW$4:$AW$83,MATCH(AL500&amp;INDEX($AG$4:$AG$1137,SMALL($AB$4:$AB$1137,AJ500),1),$AU$4:$AU$83&amp;$AV$4:$AV$83,0),1),"")</f>
        <v/>
      </c>
      <c r="AN500" s="187" t="str">
        <f t="array" ref="AN500">IFERROR(INDEX($AW$4:$AW$83,MATCH(AL500&amp;INDEX($AH$4:$AH$1137,SMALL($AB$4:$AB$1137,AJ500),1),$AU$4:$AU$83&amp;$AV$4:$AV$83,0),1),"")</f>
        <v/>
      </c>
      <c r="AO500" s="187" t="str">
        <f>IF(AND(ISNUMBER(Fixture!H503),ISNUMBER(Fixture!J503)),"YES","")</f>
        <v/>
      </c>
      <c r="AP500" s="187" t="str">
        <f>IF(AO500="YES",IF(Fixture!H503&gt;Fixture!J503,HWin,IF(Fixture!H503=Fixture!J503,IF(Fixture!H503&gt;0,HDrawScore,HDraw),HLose)),"")</f>
        <v/>
      </c>
      <c r="AQ500" s="188" t="str">
        <f>IF(AO500="YES",IF(Fixture!H503&lt;Fixture!J503,AWin,IF(Fixture!H503=Fixture!J503,IF(Fixture!H503&gt;0,ADrawScore,ADraw),ALose)),"")</f>
        <v/>
      </c>
      <c r="AR500" s="187" t="str">
        <f>IF(AO500="YES",IF(Fixture!H503&gt;Fixture!J503,"W",IF(Fixture!H503=Fixture!J503,IF(Fixture!H503&gt;0,"D","D"),"L")),"")</f>
        <v/>
      </c>
      <c r="AS500" s="187" t="str">
        <f>IF(AO500="YES",IF(Fixture!H503&lt;Fixture!J503,"W",IF(Fixture!H503=Fixture!J503,IF(Fixture!H503&gt;0,"D","D"),"L")),"")</f>
        <v/>
      </c>
    </row>
    <row r="501" spans="22:45" x14ac:dyDescent="0.25">
      <c r="V501" s="195" t="str">
        <f t="shared" si="330"/>
        <v/>
      </c>
      <c r="W501" s="185" t="str">
        <f t="shared" si="331"/>
        <v/>
      </c>
      <c r="X501" s="185" t="str">
        <f t="shared" si="326"/>
        <v/>
      </c>
      <c r="Y501" s="185" t="str">
        <f t="shared" si="327"/>
        <v/>
      </c>
      <c r="Z501" s="184" t="str">
        <f t="shared" si="328"/>
        <v/>
      </c>
      <c r="AB501" s="186" t="str">
        <f t="shared" si="323"/>
        <v/>
      </c>
      <c r="AC501" s="187" t="str">
        <f t="shared" si="324"/>
        <v/>
      </c>
      <c r="AD501" s="187" t="str">
        <f t="shared" si="329"/>
        <v/>
      </c>
      <c r="AE501" s="187" t="str">
        <f t="shared" si="321"/>
        <v/>
      </c>
      <c r="AF501" s="187" t="str">
        <f t="shared" si="322"/>
        <v/>
      </c>
      <c r="AG501" s="187" t="str">
        <f t="array" ref="AG501">IFERROR(INDEX($Y$4:$Y$1090, MATCH(AC501&amp;AE501&amp;AF501,$V$4:$V$1090&amp;$W$4:$W$1090&amp;$X$4:$X$1090,0),1),"")</f>
        <v/>
      </c>
      <c r="AH501" s="188" t="str">
        <f t="array" ref="AH501">IFERROR(INDEX($Z$4:$Z$1090, MATCH(AC501&amp;AE501&amp;AF501,$V$4:$V$1090&amp;$W$4:$W$1090&amp;$X$4:$X$1090,0),1),"")</f>
        <v/>
      </c>
      <c r="AJ501" s="186" t="str">
        <f t="shared" si="325"/>
        <v/>
      </c>
      <c r="AK501" s="187" t="str">
        <f t="array" ref="AK501">IFERROR(INDEX($AC$4:$AC$1137,SMALL($AB$4:$AB$1137,AJ501),1),"")</f>
        <v/>
      </c>
      <c r="AL501" s="187" t="str">
        <f t="array" ref="AL501">IFERROR(INDEX($AF$4:$AF$1137,SMALL($AB$4:$AB$1137,AJ501),1),"")</f>
        <v/>
      </c>
      <c r="AM501" s="187" t="str">
        <f t="array" ref="AM501">IFERROR(INDEX($AW$4:$AW$83,MATCH(AL501&amp;INDEX($AG$4:$AG$1137,SMALL($AB$4:$AB$1137,AJ501),1),$AU$4:$AU$83&amp;$AV$4:$AV$83,0),1),"")</f>
        <v/>
      </c>
      <c r="AN501" s="187" t="str">
        <f t="array" ref="AN501">IFERROR(INDEX($AW$4:$AW$83,MATCH(AL501&amp;INDEX($AH$4:$AH$1137,SMALL($AB$4:$AB$1137,AJ501),1),$AU$4:$AU$83&amp;$AV$4:$AV$83,0),1),"")</f>
        <v/>
      </c>
      <c r="AO501" s="187" t="str">
        <f>IF(AND(ISNUMBER(Fixture!H504),ISNUMBER(Fixture!J504)),"YES","")</f>
        <v/>
      </c>
      <c r="AP501" s="187" t="str">
        <f>IF(AO501="YES",IF(Fixture!H504&gt;Fixture!J504,HWin,IF(Fixture!H504=Fixture!J504,IF(Fixture!H504&gt;0,HDrawScore,HDraw),HLose)),"")</f>
        <v/>
      </c>
      <c r="AQ501" s="188" t="str">
        <f>IF(AO501="YES",IF(Fixture!H504&lt;Fixture!J504,AWin,IF(Fixture!H504=Fixture!J504,IF(Fixture!H504&gt;0,ADrawScore,ADraw),ALose)),"")</f>
        <v/>
      </c>
      <c r="AR501" s="187" t="str">
        <f>IF(AO501="YES",IF(Fixture!H504&gt;Fixture!J504,"W",IF(Fixture!H504=Fixture!J504,IF(Fixture!H504&gt;0,"D","D"),"L")),"")</f>
        <v/>
      </c>
      <c r="AS501" s="187" t="str">
        <f>IF(AO501="YES",IF(Fixture!H504&lt;Fixture!J504,"W",IF(Fixture!H504=Fixture!J504,IF(Fixture!H504&gt;0,"D","D"),"L")),"")</f>
        <v/>
      </c>
    </row>
    <row r="502" spans="22:45" x14ac:dyDescent="0.25">
      <c r="V502" s="195" t="str">
        <f t="shared" si="330"/>
        <v/>
      </c>
      <c r="W502" s="185" t="str">
        <f t="shared" si="331"/>
        <v/>
      </c>
      <c r="X502" s="185" t="str">
        <f t="shared" si="326"/>
        <v/>
      </c>
      <c r="Y502" s="185" t="str">
        <f t="shared" si="327"/>
        <v/>
      </c>
      <c r="Z502" s="184" t="str">
        <f t="shared" si="328"/>
        <v/>
      </c>
      <c r="AB502" s="186" t="str">
        <f t="shared" si="323"/>
        <v/>
      </c>
      <c r="AC502" s="187" t="str">
        <f t="shared" si="324"/>
        <v/>
      </c>
      <c r="AD502" s="187" t="str">
        <f t="shared" si="329"/>
        <v/>
      </c>
      <c r="AE502" s="187" t="str">
        <f t="shared" si="321"/>
        <v/>
      </c>
      <c r="AF502" s="187" t="str">
        <f t="shared" si="322"/>
        <v/>
      </c>
      <c r="AG502" s="187" t="str">
        <f t="array" ref="AG502">IFERROR(INDEX($Y$4:$Y$1090, MATCH(AC502&amp;AE502&amp;AF502,$V$4:$V$1090&amp;$W$4:$W$1090&amp;$X$4:$X$1090,0),1),"")</f>
        <v/>
      </c>
      <c r="AH502" s="188" t="str">
        <f t="array" ref="AH502">IFERROR(INDEX($Z$4:$Z$1090, MATCH(AC502&amp;AE502&amp;AF502,$V$4:$V$1090&amp;$W$4:$W$1090&amp;$X$4:$X$1090,0),1),"")</f>
        <v/>
      </c>
      <c r="AJ502" s="186" t="str">
        <f t="shared" si="325"/>
        <v/>
      </c>
      <c r="AK502" s="187" t="str">
        <f t="array" ref="AK502">IFERROR(INDEX($AC$4:$AC$1137,SMALL($AB$4:$AB$1137,AJ502),1),"")</f>
        <v/>
      </c>
      <c r="AL502" s="187" t="str">
        <f t="array" ref="AL502">IFERROR(INDEX($AF$4:$AF$1137,SMALL($AB$4:$AB$1137,AJ502),1),"")</f>
        <v/>
      </c>
      <c r="AM502" s="187" t="str">
        <f t="array" ref="AM502">IFERROR(INDEX($AW$4:$AW$83,MATCH(AL502&amp;INDEX($AG$4:$AG$1137,SMALL($AB$4:$AB$1137,AJ502),1),$AU$4:$AU$83&amp;$AV$4:$AV$83,0),1),"")</f>
        <v/>
      </c>
      <c r="AN502" s="187" t="str">
        <f t="array" ref="AN502">IFERROR(INDEX($AW$4:$AW$83,MATCH(AL502&amp;INDEX($AH$4:$AH$1137,SMALL($AB$4:$AB$1137,AJ502),1),$AU$4:$AU$83&amp;$AV$4:$AV$83,0),1),"")</f>
        <v/>
      </c>
      <c r="AO502" s="187" t="str">
        <f>IF(AND(ISNUMBER(Fixture!H505),ISNUMBER(Fixture!J505)),"YES","")</f>
        <v/>
      </c>
      <c r="AP502" s="187" t="str">
        <f>IF(AO502="YES",IF(Fixture!H505&gt;Fixture!J505,HWin,IF(Fixture!H505=Fixture!J505,IF(Fixture!H505&gt;0,HDrawScore,HDraw),HLose)),"")</f>
        <v/>
      </c>
      <c r="AQ502" s="188" t="str">
        <f>IF(AO502="YES",IF(Fixture!H505&lt;Fixture!J505,AWin,IF(Fixture!H505=Fixture!J505,IF(Fixture!H505&gt;0,ADrawScore,ADraw),ALose)),"")</f>
        <v/>
      </c>
      <c r="AR502" s="187" t="str">
        <f>IF(AO502="YES",IF(Fixture!H505&gt;Fixture!J505,"W",IF(Fixture!H505=Fixture!J505,IF(Fixture!H505&gt;0,"D","D"),"L")),"")</f>
        <v/>
      </c>
      <c r="AS502" s="187" t="str">
        <f>IF(AO502="YES",IF(Fixture!H505&lt;Fixture!J505,"W",IF(Fixture!H505=Fixture!J505,IF(Fixture!H505&gt;0,"D","D"),"L")),"")</f>
        <v/>
      </c>
    </row>
    <row r="503" spans="22:45" x14ac:dyDescent="0.25">
      <c r="V503" s="195" t="str">
        <f t="shared" si="330"/>
        <v/>
      </c>
      <c r="W503" s="185" t="str">
        <f t="shared" si="331"/>
        <v/>
      </c>
      <c r="X503" s="185" t="str">
        <f t="shared" si="326"/>
        <v/>
      </c>
      <c r="Y503" s="185" t="str">
        <f t="shared" si="327"/>
        <v/>
      </c>
      <c r="Z503" s="184" t="str">
        <f t="shared" si="328"/>
        <v/>
      </c>
      <c r="AB503" s="186" t="str">
        <f t="shared" si="323"/>
        <v/>
      </c>
      <c r="AC503" s="187" t="str">
        <f t="shared" si="324"/>
        <v/>
      </c>
      <c r="AD503" s="187" t="str">
        <f t="shared" si="329"/>
        <v/>
      </c>
      <c r="AE503" s="187" t="str">
        <f t="shared" si="321"/>
        <v/>
      </c>
      <c r="AF503" s="187" t="str">
        <f t="shared" si="322"/>
        <v/>
      </c>
      <c r="AG503" s="187" t="str">
        <f t="array" ref="AG503">IFERROR(INDEX($Y$4:$Y$1090, MATCH(AC503&amp;AE503&amp;AF503,$V$4:$V$1090&amp;$W$4:$W$1090&amp;$X$4:$X$1090,0),1),"")</f>
        <v/>
      </c>
      <c r="AH503" s="188" t="str">
        <f t="array" ref="AH503">IFERROR(INDEX($Z$4:$Z$1090, MATCH(AC503&amp;AE503&amp;AF503,$V$4:$V$1090&amp;$W$4:$W$1090&amp;$X$4:$X$1090,0),1),"")</f>
        <v/>
      </c>
      <c r="AJ503" s="186" t="str">
        <f t="shared" si="325"/>
        <v/>
      </c>
      <c r="AK503" s="187" t="str">
        <f t="array" ref="AK503">IFERROR(INDEX($AC$4:$AC$1137,SMALL($AB$4:$AB$1137,AJ503),1),"")</f>
        <v/>
      </c>
      <c r="AL503" s="187" t="str">
        <f t="array" ref="AL503">IFERROR(INDEX($AF$4:$AF$1137,SMALL($AB$4:$AB$1137,AJ503),1),"")</f>
        <v/>
      </c>
      <c r="AM503" s="187" t="str">
        <f t="array" ref="AM503">IFERROR(INDEX($AW$4:$AW$83,MATCH(AL503&amp;INDEX($AG$4:$AG$1137,SMALL($AB$4:$AB$1137,AJ503),1),$AU$4:$AU$83&amp;$AV$4:$AV$83,0),1),"")</f>
        <v/>
      </c>
      <c r="AN503" s="187" t="str">
        <f t="array" ref="AN503">IFERROR(INDEX($AW$4:$AW$83,MATCH(AL503&amp;INDEX($AH$4:$AH$1137,SMALL($AB$4:$AB$1137,AJ503),1),$AU$4:$AU$83&amp;$AV$4:$AV$83,0),1),"")</f>
        <v/>
      </c>
      <c r="AO503" s="187" t="str">
        <f>IF(AND(ISNUMBER(Fixture!H506),ISNUMBER(Fixture!J506)),"YES","")</f>
        <v/>
      </c>
      <c r="AP503" s="187" t="str">
        <f>IF(AO503="YES",IF(Fixture!H506&gt;Fixture!J506,HWin,IF(Fixture!H506=Fixture!J506,IF(Fixture!H506&gt;0,HDrawScore,HDraw),HLose)),"")</f>
        <v/>
      </c>
      <c r="AQ503" s="188" t="str">
        <f>IF(AO503="YES",IF(Fixture!H506&lt;Fixture!J506,AWin,IF(Fixture!H506=Fixture!J506,IF(Fixture!H506&gt;0,ADrawScore,ADraw),ALose)),"")</f>
        <v/>
      </c>
      <c r="AR503" s="187" t="str">
        <f>IF(AO503="YES",IF(Fixture!H506&gt;Fixture!J506,"W",IF(Fixture!H506=Fixture!J506,IF(Fixture!H506&gt;0,"D","D"),"L")),"")</f>
        <v/>
      </c>
      <c r="AS503" s="187" t="str">
        <f>IF(AO503="YES",IF(Fixture!H506&lt;Fixture!J506,"W",IF(Fixture!H506=Fixture!J506,IF(Fixture!H506&gt;0,"D","D"),"L")),"")</f>
        <v/>
      </c>
    </row>
    <row r="504" spans="22:45" x14ac:dyDescent="0.25">
      <c r="V504" s="195" t="str">
        <f t="shared" si="330"/>
        <v/>
      </c>
      <c r="W504" s="185" t="str">
        <f t="shared" si="331"/>
        <v/>
      </c>
      <c r="X504" s="185" t="str">
        <f t="shared" si="326"/>
        <v/>
      </c>
      <c r="Y504" s="185" t="str">
        <f t="shared" si="327"/>
        <v/>
      </c>
      <c r="Z504" s="184" t="str">
        <f t="shared" si="328"/>
        <v/>
      </c>
      <c r="AB504" s="186" t="str">
        <f t="shared" si="323"/>
        <v/>
      </c>
      <c r="AC504" s="187" t="str">
        <f t="shared" si="324"/>
        <v/>
      </c>
      <c r="AD504" s="187" t="str">
        <f t="shared" si="329"/>
        <v/>
      </c>
      <c r="AE504" s="187" t="str">
        <f t="shared" si="321"/>
        <v/>
      </c>
      <c r="AF504" s="187" t="str">
        <f t="shared" si="322"/>
        <v/>
      </c>
      <c r="AG504" s="187" t="str">
        <f t="array" ref="AG504">IFERROR(INDEX($Y$4:$Y$1090, MATCH(AC504&amp;AE504&amp;AF504,$V$4:$V$1090&amp;$W$4:$W$1090&amp;$X$4:$X$1090,0),1),"")</f>
        <v/>
      </c>
      <c r="AH504" s="188" t="str">
        <f t="array" ref="AH504">IFERROR(INDEX($Z$4:$Z$1090, MATCH(AC504&amp;AE504&amp;AF504,$V$4:$V$1090&amp;$W$4:$W$1090&amp;$X$4:$X$1090,0),1),"")</f>
        <v/>
      </c>
      <c r="AJ504" s="186" t="str">
        <f t="shared" si="325"/>
        <v/>
      </c>
      <c r="AK504" s="187" t="str">
        <f t="array" ref="AK504">IFERROR(INDEX($AC$4:$AC$1137,SMALL($AB$4:$AB$1137,AJ504),1),"")</f>
        <v/>
      </c>
      <c r="AL504" s="187" t="str">
        <f t="array" ref="AL504">IFERROR(INDEX($AF$4:$AF$1137,SMALL($AB$4:$AB$1137,AJ504),1),"")</f>
        <v/>
      </c>
      <c r="AM504" s="187" t="str">
        <f t="array" ref="AM504">IFERROR(INDEX($AW$4:$AW$83,MATCH(AL504&amp;INDEX($AG$4:$AG$1137,SMALL($AB$4:$AB$1137,AJ504),1),$AU$4:$AU$83&amp;$AV$4:$AV$83,0),1),"")</f>
        <v/>
      </c>
      <c r="AN504" s="187" t="str">
        <f t="array" ref="AN504">IFERROR(INDEX($AW$4:$AW$83,MATCH(AL504&amp;INDEX($AH$4:$AH$1137,SMALL($AB$4:$AB$1137,AJ504),1),$AU$4:$AU$83&amp;$AV$4:$AV$83,0),1),"")</f>
        <v/>
      </c>
      <c r="AO504" s="187" t="str">
        <f>IF(AND(ISNUMBER(Fixture!H507),ISNUMBER(Fixture!J507)),"YES","")</f>
        <v/>
      </c>
      <c r="AP504" s="187" t="str">
        <f>IF(AO504="YES",IF(Fixture!H507&gt;Fixture!J507,HWin,IF(Fixture!H507=Fixture!J507,IF(Fixture!H507&gt;0,HDrawScore,HDraw),HLose)),"")</f>
        <v/>
      </c>
      <c r="AQ504" s="188" t="str">
        <f>IF(AO504="YES",IF(Fixture!H507&lt;Fixture!J507,AWin,IF(Fixture!H507=Fixture!J507,IF(Fixture!H507&gt;0,ADrawScore,ADraw),ALose)),"")</f>
        <v/>
      </c>
      <c r="AR504" s="187" t="str">
        <f>IF(AO504="YES",IF(Fixture!H507&gt;Fixture!J507,"W",IF(Fixture!H507=Fixture!J507,IF(Fixture!H507&gt;0,"D","D"),"L")),"")</f>
        <v/>
      </c>
      <c r="AS504" s="187" t="str">
        <f>IF(AO504="YES",IF(Fixture!H507&lt;Fixture!J507,"W",IF(Fixture!H507=Fixture!J507,IF(Fixture!H507&gt;0,"D","D"),"L")),"")</f>
        <v/>
      </c>
    </row>
    <row r="505" spans="22:45" x14ac:dyDescent="0.25">
      <c r="V505" s="195" t="str">
        <f t="shared" si="330"/>
        <v/>
      </c>
      <c r="W505" s="185" t="str">
        <f t="shared" si="331"/>
        <v/>
      </c>
      <c r="X505" s="185" t="str">
        <f t="shared" si="326"/>
        <v/>
      </c>
      <c r="Y505" s="185" t="str">
        <f t="shared" si="327"/>
        <v/>
      </c>
      <c r="Z505" s="184" t="str">
        <f t="shared" si="328"/>
        <v/>
      </c>
      <c r="AB505" s="186" t="str">
        <f t="shared" si="323"/>
        <v/>
      </c>
      <c r="AC505" s="187" t="str">
        <f t="shared" si="324"/>
        <v/>
      </c>
      <c r="AD505" s="187" t="str">
        <f t="shared" si="329"/>
        <v/>
      </c>
      <c r="AE505" s="187" t="str">
        <f t="shared" si="321"/>
        <v/>
      </c>
      <c r="AF505" s="187" t="str">
        <f t="shared" si="322"/>
        <v/>
      </c>
      <c r="AG505" s="187" t="str">
        <f t="array" ref="AG505">IFERROR(INDEX($Y$4:$Y$1090, MATCH(AC505&amp;AE505&amp;AF505,$V$4:$V$1090&amp;$W$4:$W$1090&amp;$X$4:$X$1090,0),1),"")</f>
        <v/>
      </c>
      <c r="AH505" s="188" t="str">
        <f t="array" ref="AH505">IFERROR(INDEX($Z$4:$Z$1090, MATCH(AC505&amp;AE505&amp;AF505,$V$4:$V$1090&amp;$W$4:$W$1090&amp;$X$4:$X$1090,0),1),"")</f>
        <v/>
      </c>
      <c r="AJ505" s="186" t="str">
        <f t="shared" si="325"/>
        <v/>
      </c>
      <c r="AK505" s="187" t="str">
        <f t="array" ref="AK505">IFERROR(INDEX($AC$4:$AC$1137,SMALL($AB$4:$AB$1137,AJ505),1),"")</f>
        <v/>
      </c>
      <c r="AL505" s="187" t="str">
        <f t="array" ref="AL505">IFERROR(INDEX($AF$4:$AF$1137,SMALL($AB$4:$AB$1137,AJ505),1),"")</f>
        <v/>
      </c>
      <c r="AM505" s="187" t="str">
        <f t="array" ref="AM505">IFERROR(INDEX($AW$4:$AW$83,MATCH(AL505&amp;INDEX($AG$4:$AG$1137,SMALL($AB$4:$AB$1137,AJ505),1),$AU$4:$AU$83&amp;$AV$4:$AV$83,0),1),"")</f>
        <v/>
      </c>
      <c r="AN505" s="187" t="str">
        <f t="array" ref="AN505">IFERROR(INDEX($AW$4:$AW$83,MATCH(AL505&amp;INDEX($AH$4:$AH$1137,SMALL($AB$4:$AB$1137,AJ505),1),$AU$4:$AU$83&amp;$AV$4:$AV$83,0),1),"")</f>
        <v/>
      </c>
      <c r="AO505" s="187" t="str">
        <f>IF(AND(ISNUMBER(Fixture!H508),ISNUMBER(Fixture!J508)),"YES","")</f>
        <v/>
      </c>
      <c r="AP505" s="187" t="str">
        <f>IF(AO505="YES",IF(Fixture!H508&gt;Fixture!J508,HWin,IF(Fixture!H508=Fixture!J508,IF(Fixture!H508&gt;0,HDrawScore,HDraw),HLose)),"")</f>
        <v/>
      </c>
      <c r="AQ505" s="188" t="str">
        <f>IF(AO505="YES",IF(Fixture!H508&lt;Fixture!J508,AWin,IF(Fixture!H508=Fixture!J508,IF(Fixture!H508&gt;0,ADrawScore,ADraw),ALose)),"")</f>
        <v/>
      </c>
      <c r="AR505" s="187" t="str">
        <f>IF(AO505="YES",IF(Fixture!H508&gt;Fixture!J508,"W",IF(Fixture!H508=Fixture!J508,IF(Fixture!H508&gt;0,"D","D"),"L")),"")</f>
        <v/>
      </c>
      <c r="AS505" s="187" t="str">
        <f>IF(AO505="YES",IF(Fixture!H508&lt;Fixture!J508,"W",IF(Fixture!H508=Fixture!J508,IF(Fixture!H508&gt;0,"D","D"),"L")),"")</f>
        <v/>
      </c>
    </row>
    <row r="506" spans="22:45" x14ac:dyDescent="0.25">
      <c r="V506" s="195" t="str">
        <f t="shared" si="330"/>
        <v/>
      </c>
      <c r="W506" s="185" t="str">
        <f t="shared" si="331"/>
        <v/>
      </c>
      <c r="X506" s="185" t="str">
        <f t="shared" si="326"/>
        <v/>
      </c>
      <c r="Y506" s="185" t="str">
        <f t="shared" si="327"/>
        <v/>
      </c>
      <c r="Z506" s="184" t="str">
        <f t="shared" si="328"/>
        <v/>
      </c>
      <c r="AB506" s="186" t="str">
        <f t="shared" si="323"/>
        <v/>
      </c>
      <c r="AC506" s="187" t="str">
        <f t="shared" si="324"/>
        <v/>
      </c>
      <c r="AD506" s="187" t="str">
        <f t="shared" si="329"/>
        <v/>
      </c>
      <c r="AE506" s="187" t="str">
        <f t="shared" si="321"/>
        <v/>
      </c>
      <c r="AF506" s="187" t="str">
        <f t="shared" si="322"/>
        <v/>
      </c>
      <c r="AG506" s="187" t="str">
        <f t="array" ref="AG506">IFERROR(INDEX($Y$4:$Y$1090, MATCH(AC506&amp;AE506&amp;AF506,$V$4:$V$1090&amp;$W$4:$W$1090&amp;$X$4:$X$1090,0),1),"")</f>
        <v/>
      </c>
      <c r="AH506" s="188" t="str">
        <f t="array" ref="AH506">IFERROR(INDEX($Z$4:$Z$1090, MATCH(AC506&amp;AE506&amp;AF506,$V$4:$V$1090&amp;$W$4:$W$1090&amp;$X$4:$X$1090,0),1),"")</f>
        <v/>
      </c>
      <c r="AJ506" s="186" t="str">
        <f t="shared" si="325"/>
        <v/>
      </c>
      <c r="AK506" s="187" t="str">
        <f t="array" ref="AK506">IFERROR(INDEX($AC$4:$AC$1137,SMALL($AB$4:$AB$1137,AJ506),1),"")</f>
        <v/>
      </c>
      <c r="AL506" s="187" t="str">
        <f t="array" ref="AL506">IFERROR(INDEX($AF$4:$AF$1137,SMALL($AB$4:$AB$1137,AJ506),1),"")</f>
        <v/>
      </c>
      <c r="AM506" s="187" t="str">
        <f t="array" ref="AM506">IFERROR(INDEX($AW$4:$AW$83,MATCH(AL506&amp;INDEX($AG$4:$AG$1137,SMALL($AB$4:$AB$1137,AJ506),1),$AU$4:$AU$83&amp;$AV$4:$AV$83,0),1),"")</f>
        <v/>
      </c>
      <c r="AN506" s="187" t="str">
        <f t="array" ref="AN506">IFERROR(INDEX($AW$4:$AW$83,MATCH(AL506&amp;INDEX($AH$4:$AH$1137,SMALL($AB$4:$AB$1137,AJ506),1),$AU$4:$AU$83&amp;$AV$4:$AV$83,0),1),"")</f>
        <v/>
      </c>
      <c r="AO506" s="187" t="str">
        <f>IF(AND(ISNUMBER(Fixture!H509),ISNUMBER(Fixture!J509)),"YES","")</f>
        <v/>
      </c>
      <c r="AP506" s="187" t="str">
        <f>IF(AO506="YES",IF(Fixture!H509&gt;Fixture!J509,HWin,IF(Fixture!H509=Fixture!J509,IF(Fixture!H509&gt;0,HDrawScore,HDraw),HLose)),"")</f>
        <v/>
      </c>
      <c r="AQ506" s="188" t="str">
        <f>IF(AO506="YES",IF(Fixture!H509&lt;Fixture!J509,AWin,IF(Fixture!H509=Fixture!J509,IF(Fixture!H509&gt;0,ADrawScore,ADraw),ALose)),"")</f>
        <v/>
      </c>
      <c r="AR506" s="187" t="str">
        <f>IF(AO506="YES",IF(Fixture!H509&gt;Fixture!J509,"W",IF(Fixture!H509=Fixture!J509,IF(Fixture!H509&gt;0,"D","D"),"L")),"")</f>
        <v/>
      </c>
      <c r="AS506" s="187" t="str">
        <f>IF(AO506="YES",IF(Fixture!H509&lt;Fixture!J509,"W",IF(Fixture!H509=Fixture!J509,IF(Fixture!H509&gt;0,"D","D"),"L")),"")</f>
        <v/>
      </c>
    </row>
    <row r="507" spans="22:45" x14ac:dyDescent="0.25">
      <c r="V507" s="195" t="str">
        <f t="shared" si="330"/>
        <v/>
      </c>
      <c r="W507" s="185" t="str">
        <f t="shared" si="331"/>
        <v/>
      </c>
      <c r="X507" s="185" t="str">
        <f t="shared" si="326"/>
        <v/>
      </c>
      <c r="Y507" s="185" t="str">
        <f t="shared" si="327"/>
        <v/>
      </c>
      <c r="Z507" s="184" t="str">
        <f t="shared" si="328"/>
        <v/>
      </c>
      <c r="AB507" s="186" t="str">
        <f t="shared" si="323"/>
        <v/>
      </c>
      <c r="AC507" s="187" t="str">
        <f t="shared" si="324"/>
        <v/>
      </c>
      <c r="AD507" s="187" t="str">
        <f t="shared" si="329"/>
        <v/>
      </c>
      <c r="AE507" s="187" t="str">
        <f t="shared" si="321"/>
        <v/>
      </c>
      <c r="AF507" s="187" t="str">
        <f t="shared" si="322"/>
        <v/>
      </c>
      <c r="AG507" s="187" t="str">
        <f t="array" ref="AG507">IFERROR(INDEX($Y$4:$Y$1090, MATCH(AC507&amp;AE507&amp;AF507,$V$4:$V$1090&amp;$W$4:$W$1090&amp;$X$4:$X$1090,0),1),"")</f>
        <v/>
      </c>
      <c r="AH507" s="188" t="str">
        <f t="array" ref="AH507">IFERROR(INDEX($Z$4:$Z$1090, MATCH(AC507&amp;AE507&amp;AF507,$V$4:$V$1090&amp;$W$4:$W$1090&amp;$X$4:$X$1090,0),1),"")</f>
        <v/>
      </c>
      <c r="AJ507" s="186" t="str">
        <f t="shared" si="325"/>
        <v/>
      </c>
      <c r="AK507" s="187" t="str">
        <f t="array" ref="AK507">IFERROR(INDEX($AC$4:$AC$1137,SMALL($AB$4:$AB$1137,AJ507),1),"")</f>
        <v/>
      </c>
      <c r="AL507" s="187" t="str">
        <f t="array" ref="AL507">IFERROR(INDEX($AF$4:$AF$1137,SMALL($AB$4:$AB$1137,AJ507),1),"")</f>
        <v/>
      </c>
      <c r="AM507" s="187" t="str">
        <f t="array" ref="AM507">IFERROR(INDEX($AW$4:$AW$83,MATCH(AL507&amp;INDEX($AG$4:$AG$1137,SMALL($AB$4:$AB$1137,AJ507),1),$AU$4:$AU$83&amp;$AV$4:$AV$83,0),1),"")</f>
        <v/>
      </c>
      <c r="AN507" s="187" t="str">
        <f t="array" ref="AN507">IFERROR(INDEX($AW$4:$AW$83,MATCH(AL507&amp;INDEX($AH$4:$AH$1137,SMALL($AB$4:$AB$1137,AJ507),1),$AU$4:$AU$83&amp;$AV$4:$AV$83,0),1),"")</f>
        <v/>
      </c>
      <c r="AO507" s="187" t="str">
        <f>IF(AND(ISNUMBER(Fixture!H510),ISNUMBER(Fixture!J510)),"YES","")</f>
        <v/>
      </c>
      <c r="AP507" s="187" t="str">
        <f>IF(AO507="YES",IF(Fixture!H510&gt;Fixture!J510,HWin,IF(Fixture!H510=Fixture!J510,IF(Fixture!H510&gt;0,HDrawScore,HDraw),HLose)),"")</f>
        <v/>
      </c>
      <c r="AQ507" s="188" t="str">
        <f>IF(AO507="YES",IF(Fixture!H510&lt;Fixture!J510,AWin,IF(Fixture!H510=Fixture!J510,IF(Fixture!H510&gt;0,ADrawScore,ADraw),ALose)),"")</f>
        <v/>
      </c>
      <c r="AR507" s="187" t="str">
        <f>IF(AO507="YES",IF(Fixture!H510&gt;Fixture!J510,"W",IF(Fixture!H510=Fixture!J510,IF(Fixture!H510&gt;0,"D","D"),"L")),"")</f>
        <v/>
      </c>
      <c r="AS507" s="187" t="str">
        <f>IF(AO507="YES",IF(Fixture!H510&lt;Fixture!J510,"W",IF(Fixture!H510=Fixture!J510,IF(Fixture!H510&gt;0,"D","D"),"L")),"")</f>
        <v/>
      </c>
    </row>
    <row r="508" spans="22:45" x14ac:dyDescent="0.25">
      <c r="V508" s="195" t="str">
        <f t="shared" si="330"/>
        <v/>
      </c>
      <c r="W508" s="185" t="str">
        <f t="shared" si="331"/>
        <v/>
      </c>
      <c r="X508" s="185" t="str">
        <f t="shared" ref="X508:X539" si="332">IF(AND(ISNUMBER(V508),Y508&lt;=$Q$7,Z508&lt;=$Q$7),$B$96,"")</f>
        <v/>
      </c>
      <c r="Y508" s="185" t="str">
        <f t="shared" ref="Y508:Y539" si="333">IF(ISNUMBER(V508),INDEX($C$99:$L$125,MATCH(V508,$B$99:$B$125,0),MATCH("G"&amp;W508&amp;"-T1",$C$98:$L$98,0)),"")</f>
        <v/>
      </c>
      <c r="Z508" s="184" t="str">
        <f t="shared" ref="Z508:Z539" si="334">IF(ISNUMBER(V508),INDEX($C$99:$L$125,MATCH(V508,$B$99:$B$125,0),MATCH("G"&amp;W508&amp;"-T2",$C$98:$L$98,0)),"")</f>
        <v/>
      </c>
      <c r="AB508" s="186" t="str">
        <f t="shared" si="323"/>
        <v/>
      </c>
      <c r="AC508" s="187" t="str">
        <f t="shared" si="324"/>
        <v/>
      </c>
      <c r="AD508" s="187" t="str">
        <f t="shared" si="329"/>
        <v/>
      </c>
      <c r="AE508" s="187" t="str">
        <f t="shared" si="321"/>
        <v/>
      </c>
      <c r="AF508" s="187" t="str">
        <f t="shared" si="322"/>
        <v/>
      </c>
      <c r="AG508" s="187" t="str">
        <f t="array" ref="AG508">IFERROR(INDEX($Y$4:$Y$1090, MATCH(AC508&amp;AE508&amp;AF508,$V$4:$V$1090&amp;$W$4:$W$1090&amp;$X$4:$X$1090,0),1),"")</f>
        <v/>
      </c>
      <c r="AH508" s="188" t="str">
        <f t="array" ref="AH508">IFERROR(INDEX($Z$4:$Z$1090, MATCH(AC508&amp;AE508&amp;AF508,$V$4:$V$1090&amp;$W$4:$W$1090&amp;$X$4:$X$1090,0),1),"")</f>
        <v/>
      </c>
      <c r="AJ508" s="186" t="str">
        <f t="shared" si="325"/>
        <v/>
      </c>
      <c r="AK508" s="187" t="str">
        <f t="array" ref="AK508">IFERROR(INDEX($AC$4:$AC$1137,SMALL($AB$4:$AB$1137,AJ508),1),"")</f>
        <v/>
      </c>
      <c r="AL508" s="187" t="str">
        <f t="array" ref="AL508">IFERROR(INDEX($AF$4:$AF$1137,SMALL($AB$4:$AB$1137,AJ508),1),"")</f>
        <v/>
      </c>
      <c r="AM508" s="187" t="str">
        <f t="array" ref="AM508">IFERROR(INDEX($AW$4:$AW$83,MATCH(AL508&amp;INDEX($AG$4:$AG$1137,SMALL($AB$4:$AB$1137,AJ508),1),$AU$4:$AU$83&amp;$AV$4:$AV$83,0),1),"")</f>
        <v/>
      </c>
      <c r="AN508" s="187" t="str">
        <f t="array" ref="AN508">IFERROR(INDEX($AW$4:$AW$83,MATCH(AL508&amp;INDEX($AH$4:$AH$1137,SMALL($AB$4:$AB$1137,AJ508),1),$AU$4:$AU$83&amp;$AV$4:$AV$83,0),1),"")</f>
        <v/>
      </c>
      <c r="AO508" s="187" t="str">
        <f>IF(AND(ISNUMBER(Fixture!H511),ISNUMBER(Fixture!J511)),"YES","")</f>
        <v/>
      </c>
      <c r="AP508" s="187" t="str">
        <f>IF(AO508="YES",IF(Fixture!H511&gt;Fixture!J511,HWin,IF(Fixture!H511=Fixture!J511,IF(Fixture!H511&gt;0,HDrawScore,HDraw),HLose)),"")</f>
        <v/>
      </c>
      <c r="AQ508" s="188" t="str">
        <f>IF(AO508="YES",IF(Fixture!H511&lt;Fixture!J511,AWin,IF(Fixture!H511=Fixture!J511,IF(Fixture!H511&gt;0,ADrawScore,ADraw),ALose)),"")</f>
        <v/>
      </c>
      <c r="AR508" s="187" t="str">
        <f>IF(AO508="YES",IF(Fixture!H511&gt;Fixture!J511,"W",IF(Fixture!H511=Fixture!J511,IF(Fixture!H511&gt;0,"D","D"),"L")),"")</f>
        <v/>
      </c>
      <c r="AS508" s="187" t="str">
        <f>IF(AO508="YES",IF(Fixture!H511&lt;Fixture!J511,"W",IF(Fixture!H511=Fixture!J511,IF(Fixture!H511&gt;0,"D","D"),"L")),"")</f>
        <v/>
      </c>
    </row>
    <row r="509" spans="22:45" x14ac:dyDescent="0.25">
      <c r="V509" s="195" t="str">
        <f t="shared" ref="V509:V540" si="335">IFERROR(IF(W508+1&lt;=O$7,V508,IF(V508+1&lt;=P$7,V508+1,"")),"")</f>
        <v/>
      </c>
      <c r="W509" s="185" t="str">
        <f t="shared" ref="W509:W540" si="336">IF(ISNUMBER(V509),IF(W508+1&lt;=O$7,W508+1,1),"")</f>
        <v/>
      </c>
      <c r="X509" s="185" t="str">
        <f t="shared" si="332"/>
        <v/>
      </c>
      <c r="Y509" s="185" t="str">
        <f t="shared" si="333"/>
        <v/>
      </c>
      <c r="Z509" s="184" t="str">
        <f t="shared" si="334"/>
        <v/>
      </c>
      <c r="AB509" s="186" t="str">
        <f t="shared" si="323"/>
        <v/>
      </c>
      <c r="AC509" s="187" t="str">
        <f t="shared" si="324"/>
        <v/>
      </c>
      <c r="AD509" s="187" t="str">
        <f t="shared" si="329"/>
        <v/>
      </c>
      <c r="AE509" s="187" t="str">
        <f t="shared" si="321"/>
        <v/>
      </c>
      <c r="AF509" s="187" t="str">
        <f t="shared" si="322"/>
        <v/>
      </c>
      <c r="AG509" s="187" t="str">
        <f t="array" ref="AG509">IFERROR(INDEX($Y$4:$Y$1090, MATCH(AC509&amp;AE509&amp;AF509,$V$4:$V$1090&amp;$W$4:$W$1090&amp;$X$4:$X$1090,0),1),"")</f>
        <v/>
      </c>
      <c r="AH509" s="188" t="str">
        <f t="array" ref="AH509">IFERROR(INDEX($Z$4:$Z$1090, MATCH(AC509&amp;AE509&amp;AF509,$V$4:$V$1090&amp;$W$4:$W$1090&amp;$X$4:$X$1090,0),1),"")</f>
        <v/>
      </c>
      <c r="AJ509" s="186" t="str">
        <f t="shared" si="325"/>
        <v/>
      </c>
      <c r="AK509" s="187" t="str">
        <f t="array" ref="AK509">IFERROR(INDEX($AC$4:$AC$1137,SMALL($AB$4:$AB$1137,AJ509),1),"")</f>
        <v/>
      </c>
      <c r="AL509" s="187" t="str">
        <f t="array" ref="AL509">IFERROR(INDEX($AF$4:$AF$1137,SMALL($AB$4:$AB$1137,AJ509),1),"")</f>
        <v/>
      </c>
      <c r="AM509" s="187" t="str">
        <f t="array" ref="AM509">IFERROR(INDEX($AW$4:$AW$83,MATCH(AL509&amp;INDEX($AG$4:$AG$1137,SMALL($AB$4:$AB$1137,AJ509),1),$AU$4:$AU$83&amp;$AV$4:$AV$83,0),1),"")</f>
        <v/>
      </c>
      <c r="AN509" s="187" t="str">
        <f t="array" ref="AN509">IFERROR(INDEX($AW$4:$AW$83,MATCH(AL509&amp;INDEX($AH$4:$AH$1137,SMALL($AB$4:$AB$1137,AJ509),1),$AU$4:$AU$83&amp;$AV$4:$AV$83,0),1),"")</f>
        <v/>
      </c>
      <c r="AO509" s="187" t="str">
        <f>IF(AND(ISNUMBER(Fixture!H512),ISNUMBER(Fixture!J512)),"YES","")</f>
        <v/>
      </c>
      <c r="AP509" s="187" t="str">
        <f>IF(AO509="YES",IF(Fixture!H512&gt;Fixture!J512,HWin,IF(Fixture!H512=Fixture!J512,IF(Fixture!H512&gt;0,HDrawScore,HDraw),HLose)),"")</f>
        <v/>
      </c>
      <c r="AQ509" s="188" t="str">
        <f>IF(AO509="YES",IF(Fixture!H512&lt;Fixture!J512,AWin,IF(Fixture!H512=Fixture!J512,IF(Fixture!H512&gt;0,ADrawScore,ADraw),ALose)),"")</f>
        <v/>
      </c>
      <c r="AR509" s="187" t="str">
        <f>IF(AO509="YES",IF(Fixture!H512&gt;Fixture!J512,"W",IF(Fixture!H512=Fixture!J512,IF(Fixture!H512&gt;0,"D","D"),"L")),"")</f>
        <v/>
      </c>
      <c r="AS509" s="187" t="str">
        <f>IF(AO509="YES",IF(Fixture!H512&lt;Fixture!J512,"W",IF(Fixture!H512=Fixture!J512,IF(Fixture!H512&gt;0,"D","D"),"L")),"")</f>
        <v/>
      </c>
    </row>
    <row r="510" spans="22:45" x14ac:dyDescent="0.25">
      <c r="V510" s="195" t="str">
        <f t="shared" si="335"/>
        <v/>
      </c>
      <c r="W510" s="185" t="str">
        <f t="shared" si="336"/>
        <v/>
      </c>
      <c r="X510" s="185" t="str">
        <f t="shared" si="332"/>
        <v/>
      </c>
      <c r="Y510" s="185" t="str">
        <f t="shared" si="333"/>
        <v/>
      </c>
      <c r="Z510" s="184" t="str">
        <f t="shared" si="334"/>
        <v/>
      </c>
      <c r="AB510" s="186" t="str">
        <f t="shared" si="323"/>
        <v/>
      </c>
      <c r="AC510" s="187" t="str">
        <f t="shared" si="324"/>
        <v/>
      </c>
      <c r="AD510" s="187" t="str">
        <f t="shared" si="329"/>
        <v/>
      </c>
      <c r="AE510" s="187" t="str">
        <f t="shared" si="321"/>
        <v/>
      </c>
      <c r="AF510" s="187" t="str">
        <f t="shared" si="322"/>
        <v/>
      </c>
      <c r="AG510" s="187" t="str">
        <f t="array" ref="AG510">IFERROR(INDEX($Y$4:$Y$1090, MATCH(AC510&amp;AE510&amp;AF510,$V$4:$V$1090&amp;$W$4:$W$1090&amp;$X$4:$X$1090,0),1),"")</f>
        <v/>
      </c>
      <c r="AH510" s="188" t="str">
        <f t="array" ref="AH510">IFERROR(INDEX($Z$4:$Z$1090, MATCH(AC510&amp;AE510&amp;AF510,$V$4:$V$1090&amp;$W$4:$W$1090&amp;$X$4:$X$1090,0),1),"")</f>
        <v/>
      </c>
      <c r="AJ510" s="186" t="str">
        <f t="shared" si="325"/>
        <v/>
      </c>
      <c r="AK510" s="187" t="str">
        <f t="array" ref="AK510">IFERROR(INDEX($AC$4:$AC$1137,SMALL($AB$4:$AB$1137,AJ510),1),"")</f>
        <v/>
      </c>
      <c r="AL510" s="187" t="str">
        <f t="array" ref="AL510">IFERROR(INDEX($AF$4:$AF$1137,SMALL($AB$4:$AB$1137,AJ510),1),"")</f>
        <v/>
      </c>
      <c r="AM510" s="187" t="str">
        <f t="array" ref="AM510">IFERROR(INDEX($AW$4:$AW$83,MATCH(AL510&amp;INDEX($AG$4:$AG$1137,SMALL($AB$4:$AB$1137,AJ510),1),$AU$4:$AU$83&amp;$AV$4:$AV$83,0),1),"")</f>
        <v/>
      </c>
      <c r="AN510" s="187" t="str">
        <f t="array" ref="AN510">IFERROR(INDEX($AW$4:$AW$83,MATCH(AL510&amp;INDEX($AH$4:$AH$1137,SMALL($AB$4:$AB$1137,AJ510),1),$AU$4:$AU$83&amp;$AV$4:$AV$83,0),1),"")</f>
        <v/>
      </c>
      <c r="AO510" s="187" t="str">
        <f>IF(AND(ISNUMBER(Fixture!H513),ISNUMBER(Fixture!J513)),"YES","")</f>
        <v/>
      </c>
      <c r="AP510" s="187" t="str">
        <f>IF(AO510="YES",IF(Fixture!H513&gt;Fixture!J513,HWin,IF(Fixture!H513=Fixture!J513,IF(Fixture!H513&gt;0,HDrawScore,HDraw),HLose)),"")</f>
        <v/>
      </c>
      <c r="AQ510" s="188" t="str">
        <f>IF(AO510="YES",IF(Fixture!H513&lt;Fixture!J513,AWin,IF(Fixture!H513=Fixture!J513,IF(Fixture!H513&gt;0,ADrawScore,ADraw),ALose)),"")</f>
        <v/>
      </c>
      <c r="AR510" s="187" t="str">
        <f>IF(AO510="YES",IF(Fixture!H513&gt;Fixture!J513,"W",IF(Fixture!H513=Fixture!J513,IF(Fixture!H513&gt;0,"D","D"),"L")),"")</f>
        <v/>
      </c>
      <c r="AS510" s="187" t="str">
        <f>IF(AO510="YES",IF(Fixture!H513&lt;Fixture!J513,"W",IF(Fixture!H513=Fixture!J513,IF(Fixture!H513&gt;0,"D","D"),"L")),"")</f>
        <v/>
      </c>
    </row>
    <row r="511" spans="22:45" x14ac:dyDescent="0.25">
      <c r="V511" s="195" t="str">
        <f t="shared" si="335"/>
        <v/>
      </c>
      <c r="W511" s="185" t="str">
        <f t="shared" si="336"/>
        <v/>
      </c>
      <c r="X511" s="185" t="str">
        <f t="shared" si="332"/>
        <v/>
      </c>
      <c r="Y511" s="185" t="str">
        <f t="shared" si="333"/>
        <v/>
      </c>
      <c r="Z511" s="184" t="str">
        <f t="shared" si="334"/>
        <v/>
      </c>
      <c r="AB511" s="186" t="str">
        <f t="shared" si="323"/>
        <v/>
      </c>
      <c r="AC511" s="187" t="str">
        <f t="shared" si="324"/>
        <v/>
      </c>
      <c r="AD511" s="187" t="str">
        <f t="shared" si="329"/>
        <v/>
      </c>
      <c r="AE511" s="187" t="str">
        <f t="shared" si="321"/>
        <v/>
      </c>
      <c r="AF511" s="187" t="str">
        <f t="shared" si="322"/>
        <v/>
      </c>
      <c r="AG511" s="187" t="str">
        <f t="array" ref="AG511">IFERROR(INDEX($Y$4:$Y$1090, MATCH(AC511&amp;AE511&amp;AF511,$V$4:$V$1090&amp;$W$4:$W$1090&amp;$X$4:$X$1090,0),1),"")</f>
        <v/>
      </c>
      <c r="AH511" s="188" t="str">
        <f t="array" ref="AH511">IFERROR(INDEX($Z$4:$Z$1090, MATCH(AC511&amp;AE511&amp;AF511,$V$4:$V$1090&amp;$W$4:$W$1090&amp;$X$4:$X$1090,0),1),"")</f>
        <v/>
      </c>
      <c r="AJ511" s="186" t="str">
        <f t="shared" si="325"/>
        <v/>
      </c>
      <c r="AK511" s="187" t="str">
        <f t="array" ref="AK511">IFERROR(INDEX($AC$4:$AC$1137,SMALL($AB$4:$AB$1137,AJ511),1),"")</f>
        <v/>
      </c>
      <c r="AL511" s="187" t="str">
        <f t="array" ref="AL511">IFERROR(INDEX($AF$4:$AF$1137,SMALL($AB$4:$AB$1137,AJ511),1),"")</f>
        <v/>
      </c>
      <c r="AM511" s="187" t="str">
        <f t="array" ref="AM511">IFERROR(INDEX($AW$4:$AW$83,MATCH(AL511&amp;INDEX($AG$4:$AG$1137,SMALL($AB$4:$AB$1137,AJ511),1),$AU$4:$AU$83&amp;$AV$4:$AV$83,0),1),"")</f>
        <v/>
      </c>
      <c r="AN511" s="187" t="str">
        <f t="array" ref="AN511">IFERROR(INDEX($AW$4:$AW$83,MATCH(AL511&amp;INDEX($AH$4:$AH$1137,SMALL($AB$4:$AB$1137,AJ511),1),$AU$4:$AU$83&amp;$AV$4:$AV$83,0),1),"")</f>
        <v/>
      </c>
      <c r="AO511" s="187" t="str">
        <f>IF(AND(ISNUMBER(Fixture!H514),ISNUMBER(Fixture!J514)),"YES","")</f>
        <v/>
      </c>
      <c r="AP511" s="187" t="str">
        <f>IF(AO511="YES",IF(Fixture!H514&gt;Fixture!J514,HWin,IF(Fixture!H514=Fixture!J514,IF(Fixture!H514&gt;0,HDrawScore,HDraw),HLose)),"")</f>
        <v/>
      </c>
      <c r="AQ511" s="188" t="str">
        <f>IF(AO511="YES",IF(Fixture!H514&lt;Fixture!J514,AWin,IF(Fixture!H514=Fixture!J514,IF(Fixture!H514&gt;0,ADrawScore,ADraw),ALose)),"")</f>
        <v/>
      </c>
      <c r="AR511" s="187" t="str">
        <f>IF(AO511="YES",IF(Fixture!H514&gt;Fixture!J514,"W",IF(Fixture!H514=Fixture!J514,IF(Fixture!H514&gt;0,"D","D"),"L")),"")</f>
        <v/>
      </c>
      <c r="AS511" s="187" t="str">
        <f>IF(AO511="YES",IF(Fixture!H514&lt;Fixture!J514,"W",IF(Fixture!H514=Fixture!J514,IF(Fixture!H514&gt;0,"D","D"),"L")),"")</f>
        <v/>
      </c>
    </row>
    <row r="512" spans="22:45" x14ac:dyDescent="0.25">
      <c r="V512" s="195" t="str">
        <f t="shared" si="335"/>
        <v/>
      </c>
      <c r="W512" s="185" t="str">
        <f t="shared" si="336"/>
        <v/>
      </c>
      <c r="X512" s="185" t="str">
        <f t="shared" si="332"/>
        <v/>
      </c>
      <c r="Y512" s="185" t="str">
        <f t="shared" si="333"/>
        <v/>
      </c>
      <c r="Z512" s="184" t="str">
        <f t="shared" si="334"/>
        <v/>
      </c>
      <c r="AB512" s="186" t="str">
        <f t="shared" si="323"/>
        <v/>
      </c>
      <c r="AC512" s="187" t="str">
        <f t="shared" si="324"/>
        <v/>
      </c>
      <c r="AD512" s="187" t="str">
        <f t="shared" si="329"/>
        <v/>
      </c>
      <c r="AE512" s="187" t="str">
        <f t="shared" si="321"/>
        <v/>
      </c>
      <c r="AF512" s="187" t="str">
        <f t="shared" si="322"/>
        <v/>
      </c>
      <c r="AG512" s="187" t="str">
        <f t="array" ref="AG512">IFERROR(INDEX($Y$4:$Y$1090, MATCH(AC512&amp;AE512&amp;AF512,$V$4:$V$1090&amp;$W$4:$W$1090&amp;$X$4:$X$1090,0),1),"")</f>
        <v/>
      </c>
      <c r="AH512" s="188" t="str">
        <f t="array" ref="AH512">IFERROR(INDEX($Z$4:$Z$1090, MATCH(AC512&amp;AE512&amp;AF512,$V$4:$V$1090&amp;$W$4:$W$1090&amp;$X$4:$X$1090,0),1),"")</f>
        <v/>
      </c>
      <c r="AJ512" s="186" t="str">
        <f t="shared" si="325"/>
        <v/>
      </c>
      <c r="AK512" s="187" t="str">
        <f t="array" ref="AK512">IFERROR(INDEX($AC$4:$AC$1137,SMALL($AB$4:$AB$1137,AJ512),1),"")</f>
        <v/>
      </c>
      <c r="AL512" s="187" t="str">
        <f t="array" ref="AL512">IFERROR(INDEX($AF$4:$AF$1137,SMALL($AB$4:$AB$1137,AJ512),1),"")</f>
        <v/>
      </c>
      <c r="AM512" s="187" t="str">
        <f t="array" ref="AM512">IFERROR(INDEX($AW$4:$AW$83,MATCH(AL512&amp;INDEX($AG$4:$AG$1137,SMALL($AB$4:$AB$1137,AJ512),1),$AU$4:$AU$83&amp;$AV$4:$AV$83,0),1),"")</f>
        <v/>
      </c>
      <c r="AN512" s="187" t="str">
        <f t="array" ref="AN512">IFERROR(INDEX($AW$4:$AW$83,MATCH(AL512&amp;INDEX($AH$4:$AH$1137,SMALL($AB$4:$AB$1137,AJ512),1),$AU$4:$AU$83&amp;$AV$4:$AV$83,0),1),"")</f>
        <v/>
      </c>
      <c r="AO512" s="187" t="str">
        <f>IF(AND(ISNUMBER(Fixture!H515),ISNUMBER(Fixture!J515)),"YES","")</f>
        <v/>
      </c>
      <c r="AP512" s="187" t="str">
        <f>IF(AO512="YES",IF(Fixture!H515&gt;Fixture!J515,HWin,IF(Fixture!H515=Fixture!J515,IF(Fixture!H515&gt;0,HDrawScore,HDraw),HLose)),"")</f>
        <v/>
      </c>
      <c r="AQ512" s="188" t="str">
        <f>IF(AO512="YES",IF(Fixture!H515&lt;Fixture!J515,AWin,IF(Fixture!H515=Fixture!J515,IF(Fixture!H515&gt;0,ADrawScore,ADraw),ALose)),"")</f>
        <v/>
      </c>
      <c r="AR512" s="187" t="str">
        <f>IF(AO512="YES",IF(Fixture!H515&gt;Fixture!J515,"W",IF(Fixture!H515=Fixture!J515,IF(Fixture!H515&gt;0,"D","D"),"L")),"")</f>
        <v/>
      </c>
      <c r="AS512" s="187" t="str">
        <f>IF(AO512="YES",IF(Fixture!H515&lt;Fixture!J515,"W",IF(Fixture!H515=Fixture!J515,IF(Fixture!H515&gt;0,"D","D"),"L")),"")</f>
        <v/>
      </c>
    </row>
    <row r="513" spans="22:45" x14ac:dyDescent="0.25">
      <c r="V513" s="195" t="str">
        <f t="shared" si="335"/>
        <v/>
      </c>
      <c r="W513" s="185" t="str">
        <f t="shared" si="336"/>
        <v/>
      </c>
      <c r="X513" s="185" t="str">
        <f t="shared" si="332"/>
        <v/>
      </c>
      <c r="Y513" s="185" t="str">
        <f t="shared" si="333"/>
        <v/>
      </c>
      <c r="Z513" s="184" t="str">
        <f t="shared" si="334"/>
        <v/>
      </c>
      <c r="AB513" s="186" t="str">
        <f t="shared" si="323"/>
        <v/>
      </c>
      <c r="AC513" s="187" t="str">
        <f t="shared" si="324"/>
        <v/>
      </c>
      <c r="AD513" s="187" t="str">
        <f t="shared" si="329"/>
        <v/>
      </c>
      <c r="AE513" s="187" t="str">
        <f t="shared" si="321"/>
        <v/>
      </c>
      <c r="AF513" s="187" t="str">
        <f t="shared" si="322"/>
        <v/>
      </c>
      <c r="AG513" s="187" t="str">
        <f t="array" ref="AG513">IFERROR(INDEX($Y$4:$Y$1090, MATCH(AC513&amp;AE513&amp;AF513,$V$4:$V$1090&amp;$W$4:$W$1090&amp;$X$4:$X$1090,0),1),"")</f>
        <v/>
      </c>
      <c r="AH513" s="188" t="str">
        <f t="array" ref="AH513">IFERROR(INDEX($Z$4:$Z$1090, MATCH(AC513&amp;AE513&amp;AF513,$V$4:$V$1090&amp;$W$4:$W$1090&amp;$X$4:$X$1090,0),1),"")</f>
        <v/>
      </c>
      <c r="AJ513" s="186" t="str">
        <f t="shared" si="325"/>
        <v/>
      </c>
      <c r="AK513" s="187" t="str">
        <f t="array" ref="AK513">IFERROR(INDEX($AC$4:$AC$1137,SMALL($AB$4:$AB$1137,AJ513),1),"")</f>
        <v/>
      </c>
      <c r="AL513" s="187" t="str">
        <f t="array" ref="AL513">IFERROR(INDEX($AF$4:$AF$1137,SMALL($AB$4:$AB$1137,AJ513),1),"")</f>
        <v/>
      </c>
      <c r="AM513" s="187" t="str">
        <f t="array" ref="AM513">IFERROR(INDEX($AW$4:$AW$83,MATCH(AL513&amp;INDEX($AG$4:$AG$1137,SMALL($AB$4:$AB$1137,AJ513),1),$AU$4:$AU$83&amp;$AV$4:$AV$83,0),1),"")</f>
        <v/>
      </c>
      <c r="AN513" s="187" t="str">
        <f t="array" ref="AN513">IFERROR(INDEX($AW$4:$AW$83,MATCH(AL513&amp;INDEX($AH$4:$AH$1137,SMALL($AB$4:$AB$1137,AJ513),1),$AU$4:$AU$83&amp;$AV$4:$AV$83,0),1),"")</f>
        <v/>
      </c>
      <c r="AO513" s="187" t="str">
        <f>IF(AND(ISNUMBER(Fixture!H516),ISNUMBER(Fixture!J516)),"YES","")</f>
        <v/>
      </c>
      <c r="AP513" s="187" t="str">
        <f>IF(AO513="YES",IF(Fixture!H516&gt;Fixture!J516,HWin,IF(Fixture!H516=Fixture!J516,IF(Fixture!H516&gt;0,HDrawScore,HDraw),HLose)),"")</f>
        <v/>
      </c>
      <c r="AQ513" s="188" t="str">
        <f>IF(AO513="YES",IF(Fixture!H516&lt;Fixture!J516,AWin,IF(Fixture!H516=Fixture!J516,IF(Fixture!H516&gt;0,ADrawScore,ADraw),ALose)),"")</f>
        <v/>
      </c>
      <c r="AR513" s="187" t="str">
        <f>IF(AO513="YES",IF(Fixture!H516&gt;Fixture!J516,"W",IF(Fixture!H516=Fixture!J516,IF(Fixture!H516&gt;0,"D","D"),"L")),"")</f>
        <v/>
      </c>
      <c r="AS513" s="187" t="str">
        <f>IF(AO513="YES",IF(Fixture!H516&lt;Fixture!J516,"W",IF(Fixture!H516=Fixture!J516,IF(Fixture!H516&gt;0,"D","D"),"L")),"")</f>
        <v/>
      </c>
    </row>
    <row r="514" spans="22:45" x14ac:dyDescent="0.25">
      <c r="V514" s="195" t="str">
        <f t="shared" si="335"/>
        <v/>
      </c>
      <c r="W514" s="185" t="str">
        <f t="shared" si="336"/>
        <v/>
      </c>
      <c r="X514" s="185" t="str">
        <f t="shared" si="332"/>
        <v/>
      </c>
      <c r="Y514" s="185" t="str">
        <f t="shared" si="333"/>
        <v/>
      </c>
      <c r="Z514" s="184" t="str">
        <f t="shared" si="334"/>
        <v/>
      </c>
      <c r="AB514" s="186" t="str">
        <f t="shared" si="323"/>
        <v/>
      </c>
      <c r="AC514" s="187" t="str">
        <f t="shared" si="324"/>
        <v/>
      </c>
      <c r="AD514" s="187" t="str">
        <f t="shared" si="329"/>
        <v/>
      </c>
      <c r="AE514" s="187" t="str">
        <f t="shared" si="321"/>
        <v/>
      </c>
      <c r="AF514" s="187" t="str">
        <f t="shared" si="322"/>
        <v/>
      </c>
      <c r="AG514" s="187" t="str">
        <f t="array" ref="AG514">IFERROR(INDEX($Y$4:$Y$1090, MATCH(AC514&amp;AE514&amp;AF514,$V$4:$V$1090&amp;$W$4:$W$1090&amp;$X$4:$X$1090,0),1),"")</f>
        <v/>
      </c>
      <c r="AH514" s="188" t="str">
        <f t="array" ref="AH514">IFERROR(INDEX($Z$4:$Z$1090, MATCH(AC514&amp;AE514&amp;AF514,$V$4:$V$1090&amp;$W$4:$W$1090&amp;$X$4:$X$1090,0),1),"")</f>
        <v/>
      </c>
      <c r="AJ514" s="186" t="str">
        <f t="shared" si="325"/>
        <v/>
      </c>
      <c r="AK514" s="187" t="str">
        <f t="array" ref="AK514">IFERROR(INDEX($AC$4:$AC$1137,SMALL($AB$4:$AB$1137,AJ514),1),"")</f>
        <v/>
      </c>
      <c r="AL514" s="187" t="str">
        <f t="array" ref="AL514">IFERROR(INDEX($AF$4:$AF$1137,SMALL($AB$4:$AB$1137,AJ514),1),"")</f>
        <v/>
      </c>
      <c r="AM514" s="187" t="str">
        <f t="array" ref="AM514">IFERROR(INDEX($AW$4:$AW$83,MATCH(AL514&amp;INDEX($AG$4:$AG$1137,SMALL($AB$4:$AB$1137,AJ514),1),$AU$4:$AU$83&amp;$AV$4:$AV$83,0),1),"")</f>
        <v/>
      </c>
      <c r="AN514" s="187" t="str">
        <f t="array" ref="AN514">IFERROR(INDEX($AW$4:$AW$83,MATCH(AL514&amp;INDEX($AH$4:$AH$1137,SMALL($AB$4:$AB$1137,AJ514),1),$AU$4:$AU$83&amp;$AV$4:$AV$83,0),1),"")</f>
        <v/>
      </c>
      <c r="AO514" s="187" t="str">
        <f>IF(AND(ISNUMBER(Fixture!H517),ISNUMBER(Fixture!J517)),"YES","")</f>
        <v/>
      </c>
      <c r="AP514" s="187" t="str">
        <f>IF(AO514="YES",IF(Fixture!H517&gt;Fixture!J517,HWin,IF(Fixture!H517=Fixture!J517,IF(Fixture!H517&gt;0,HDrawScore,HDraw),HLose)),"")</f>
        <v/>
      </c>
      <c r="AQ514" s="188" t="str">
        <f>IF(AO514="YES",IF(Fixture!H517&lt;Fixture!J517,AWin,IF(Fixture!H517=Fixture!J517,IF(Fixture!H517&gt;0,ADrawScore,ADraw),ALose)),"")</f>
        <v/>
      </c>
      <c r="AR514" s="187" t="str">
        <f>IF(AO514="YES",IF(Fixture!H517&gt;Fixture!J517,"W",IF(Fixture!H517=Fixture!J517,IF(Fixture!H517&gt;0,"D","D"),"L")),"")</f>
        <v/>
      </c>
      <c r="AS514" s="187" t="str">
        <f>IF(AO514="YES",IF(Fixture!H517&lt;Fixture!J517,"W",IF(Fixture!H517=Fixture!J517,IF(Fixture!H517&gt;0,"D","D"),"L")),"")</f>
        <v/>
      </c>
    </row>
    <row r="515" spans="22:45" x14ac:dyDescent="0.25">
      <c r="V515" s="195" t="str">
        <f t="shared" si="335"/>
        <v/>
      </c>
      <c r="W515" s="185" t="str">
        <f t="shared" si="336"/>
        <v/>
      </c>
      <c r="X515" s="185" t="str">
        <f t="shared" si="332"/>
        <v/>
      </c>
      <c r="Y515" s="185" t="str">
        <f t="shared" si="333"/>
        <v/>
      </c>
      <c r="Z515" s="184" t="str">
        <f t="shared" si="334"/>
        <v/>
      </c>
      <c r="AB515" s="186" t="str">
        <f t="shared" si="323"/>
        <v/>
      </c>
      <c r="AC515" s="187" t="str">
        <f t="shared" si="324"/>
        <v/>
      </c>
      <c r="AD515" s="187" t="str">
        <f t="shared" si="329"/>
        <v/>
      </c>
      <c r="AE515" s="187" t="str">
        <f t="shared" si="321"/>
        <v/>
      </c>
      <c r="AF515" s="187" t="str">
        <f t="shared" si="322"/>
        <v/>
      </c>
      <c r="AG515" s="187" t="str">
        <f t="array" ref="AG515">IFERROR(INDEX($Y$4:$Y$1090, MATCH(AC515&amp;AE515&amp;AF515,$V$4:$V$1090&amp;$W$4:$W$1090&amp;$X$4:$X$1090,0),1),"")</f>
        <v/>
      </c>
      <c r="AH515" s="188" t="str">
        <f t="array" ref="AH515">IFERROR(INDEX($Z$4:$Z$1090, MATCH(AC515&amp;AE515&amp;AF515,$V$4:$V$1090&amp;$W$4:$W$1090&amp;$X$4:$X$1090,0),1),"")</f>
        <v/>
      </c>
      <c r="AJ515" s="186" t="str">
        <f t="shared" si="325"/>
        <v/>
      </c>
      <c r="AK515" s="187" t="str">
        <f t="array" ref="AK515">IFERROR(INDEX($AC$4:$AC$1137,SMALL($AB$4:$AB$1137,AJ515),1),"")</f>
        <v/>
      </c>
      <c r="AL515" s="187" t="str">
        <f t="array" ref="AL515">IFERROR(INDEX($AF$4:$AF$1137,SMALL($AB$4:$AB$1137,AJ515),1),"")</f>
        <v/>
      </c>
      <c r="AM515" s="187" t="str">
        <f t="array" ref="AM515">IFERROR(INDEX($AW$4:$AW$83,MATCH(AL515&amp;INDEX($AG$4:$AG$1137,SMALL($AB$4:$AB$1137,AJ515),1),$AU$4:$AU$83&amp;$AV$4:$AV$83,0),1),"")</f>
        <v/>
      </c>
      <c r="AN515" s="187" t="str">
        <f t="array" ref="AN515">IFERROR(INDEX($AW$4:$AW$83,MATCH(AL515&amp;INDEX($AH$4:$AH$1137,SMALL($AB$4:$AB$1137,AJ515),1),$AU$4:$AU$83&amp;$AV$4:$AV$83,0),1),"")</f>
        <v/>
      </c>
      <c r="AO515" s="187" t="str">
        <f>IF(AND(ISNUMBER(Fixture!H518),ISNUMBER(Fixture!J518)),"YES","")</f>
        <v/>
      </c>
      <c r="AP515" s="187" t="str">
        <f>IF(AO515="YES",IF(Fixture!H518&gt;Fixture!J518,HWin,IF(Fixture!H518=Fixture!J518,IF(Fixture!H518&gt;0,HDrawScore,HDraw),HLose)),"")</f>
        <v/>
      </c>
      <c r="AQ515" s="188" t="str">
        <f>IF(AO515="YES",IF(Fixture!H518&lt;Fixture!J518,AWin,IF(Fixture!H518=Fixture!J518,IF(Fixture!H518&gt;0,ADrawScore,ADraw),ALose)),"")</f>
        <v/>
      </c>
      <c r="AR515" s="187" t="str">
        <f>IF(AO515="YES",IF(Fixture!H518&gt;Fixture!J518,"W",IF(Fixture!H518=Fixture!J518,IF(Fixture!H518&gt;0,"D","D"),"L")),"")</f>
        <v/>
      </c>
      <c r="AS515" s="187" t="str">
        <f>IF(AO515="YES",IF(Fixture!H518&lt;Fixture!J518,"W",IF(Fixture!H518=Fixture!J518,IF(Fixture!H518&gt;0,"D","D"),"L")),"")</f>
        <v/>
      </c>
    </row>
    <row r="516" spans="22:45" x14ac:dyDescent="0.25">
      <c r="V516" s="195" t="str">
        <f t="shared" si="335"/>
        <v/>
      </c>
      <c r="W516" s="185" t="str">
        <f t="shared" si="336"/>
        <v/>
      </c>
      <c r="X516" s="185" t="str">
        <f t="shared" si="332"/>
        <v/>
      </c>
      <c r="Y516" s="185" t="str">
        <f t="shared" si="333"/>
        <v/>
      </c>
      <c r="Z516" s="184" t="str">
        <f t="shared" si="334"/>
        <v/>
      </c>
      <c r="AB516" s="186" t="str">
        <f t="shared" si="323"/>
        <v/>
      </c>
      <c r="AC516" s="187" t="str">
        <f t="shared" si="324"/>
        <v/>
      </c>
      <c r="AD516" s="187" t="str">
        <f t="shared" si="329"/>
        <v/>
      </c>
      <c r="AE516" s="187" t="str">
        <f t="shared" ref="AE516:AE579" si="337">IF(AF516&lt;&gt;"",IF(AF515=AF516,AE515+1,1),"")</f>
        <v/>
      </c>
      <c r="AF516" s="187" t="str">
        <f t="shared" ref="AF516:AF579" si="338">IF(AND(AD516&gt;0,AD516&lt;=$O$4),$B$3,IF(AND(AD516&gt;$O$4,AD516&lt;=$O$4+$O$5),$B$34,IF(AND(AD516&gt;$O$4+$O$5,AD516&lt;=$O$4+$O$5+$O$6),$B$65,IF(AND(AD516&gt;$O$4+$O$5+$O$6,AD516&lt;=$O$4+$O$5+$O$6+$O$7),$B$96,
IF(AND(AD516&gt;$O$4+$O$5+$O$6+$O$7,AD516&lt;=$O$4+$O$5+$O$6+$O$7+$O$8),$B$127,
IF(AND(AD516&gt;$O$4+$O$5+$O$6+$O$7+$O$8,AD516&lt;=$O$4+$O$5+$O$6+$O$7+$O$8+$O$9),$B$158,
IF(AND(AD516&gt;$O$4+$O$5+$O$6+$O$7+$O$8+$O$9,AD516&lt;=$O$4+$O$5+$O$6+$O$7+$O$8+$O$9+$O$10),$B$189,
IF(AND(AD516&gt;$O$4+$O$5+$O$6+$O$7+$O$8+$O$9+$O$10,AD516&lt;=$O$4+$O$5+$O$6+$O$7+$O$8+$O$9+$O$10+$O$11),$B$220,"")
)))))))</f>
        <v/>
      </c>
      <c r="AG516" s="187" t="str">
        <f t="array" ref="AG516">IFERROR(INDEX($Y$4:$Y$1090, MATCH(AC516&amp;AE516&amp;AF516,$V$4:$V$1090&amp;$W$4:$W$1090&amp;$X$4:$X$1090,0),1),"")</f>
        <v/>
      </c>
      <c r="AH516" s="188" t="str">
        <f t="array" ref="AH516">IFERROR(INDEX($Z$4:$Z$1090, MATCH(AC516&amp;AE516&amp;AF516,$V$4:$V$1090&amp;$W$4:$W$1090&amp;$X$4:$X$1090,0),1),"")</f>
        <v/>
      </c>
      <c r="AJ516" s="186" t="str">
        <f t="shared" si="325"/>
        <v/>
      </c>
      <c r="AK516" s="187" t="str">
        <f t="array" ref="AK516">IFERROR(INDEX($AC$4:$AC$1137,SMALL($AB$4:$AB$1137,AJ516),1),"")</f>
        <v/>
      </c>
      <c r="AL516" s="187" t="str">
        <f t="array" ref="AL516">IFERROR(INDEX($AF$4:$AF$1137,SMALL($AB$4:$AB$1137,AJ516),1),"")</f>
        <v/>
      </c>
      <c r="AM516" s="187" t="str">
        <f t="array" ref="AM516">IFERROR(INDEX($AW$4:$AW$83,MATCH(AL516&amp;INDEX($AG$4:$AG$1137,SMALL($AB$4:$AB$1137,AJ516),1),$AU$4:$AU$83&amp;$AV$4:$AV$83,0),1),"")</f>
        <v/>
      </c>
      <c r="AN516" s="187" t="str">
        <f t="array" ref="AN516">IFERROR(INDEX($AW$4:$AW$83,MATCH(AL516&amp;INDEX($AH$4:$AH$1137,SMALL($AB$4:$AB$1137,AJ516),1),$AU$4:$AU$83&amp;$AV$4:$AV$83,0),1),"")</f>
        <v/>
      </c>
      <c r="AO516" s="187" t="str">
        <f>IF(AND(ISNUMBER(Fixture!H519),ISNUMBER(Fixture!J519)),"YES","")</f>
        <v/>
      </c>
      <c r="AP516" s="187" t="str">
        <f>IF(AO516="YES",IF(Fixture!H519&gt;Fixture!J519,HWin,IF(Fixture!H519=Fixture!J519,IF(Fixture!H519&gt;0,HDrawScore,HDraw),HLose)),"")</f>
        <v/>
      </c>
      <c r="AQ516" s="188" t="str">
        <f>IF(AO516="YES",IF(Fixture!H519&lt;Fixture!J519,AWin,IF(Fixture!H519=Fixture!J519,IF(Fixture!H519&gt;0,ADrawScore,ADraw),ALose)),"")</f>
        <v/>
      </c>
      <c r="AR516" s="187" t="str">
        <f>IF(AO516="YES",IF(Fixture!H519&gt;Fixture!J519,"W",IF(Fixture!H519=Fixture!J519,IF(Fixture!H519&gt;0,"D","D"),"L")),"")</f>
        <v/>
      </c>
      <c r="AS516" s="187" t="str">
        <f>IF(AO516="YES",IF(Fixture!H519&lt;Fixture!J519,"W",IF(Fixture!H519=Fixture!J519,IF(Fixture!H519&gt;0,"D","D"),"L")),"")</f>
        <v/>
      </c>
    </row>
    <row r="517" spans="22:45" x14ac:dyDescent="0.25">
      <c r="V517" s="195" t="str">
        <f t="shared" si="335"/>
        <v/>
      </c>
      <c r="W517" s="185" t="str">
        <f t="shared" si="336"/>
        <v/>
      </c>
      <c r="X517" s="185" t="str">
        <f t="shared" si="332"/>
        <v/>
      </c>
      <c r="Y517" s="185" t="str">
        <f t="shared" si="333"/>
        <v/>
      </c>
      <c r="Z517" s="184" t="str">
        <f t="shared" si="334"/>
        <v/>
      </c>
      <c r="AB517" s="186" t="str">
        <f t="shared" ref="AB517:AB580" si="339">IF(OR(ISNUMBER(AC517+AG517),AND( ISNUMBER(AC517),ISNUMBER(AE517)=FALSE)),ROW(AB517)-ROW($AB$3),"")</f>
        <v/>
      </c>
      <c r="AC517" s="187" t="str">
        <f t="shared" ref="AC517:AC580" si="340">IFERROR(IF(AD516+1&lt;=AD$2,AC516,IF(AC516+1&lt;=AF$2,AC516+1,"")),"")</f>
        <v/>
      </c>
      <c r="AD517" s="187" t="str">
        <f t="shared" si="329"/>
        <v/>
      </c>
      <c r="AE517" s="187" t="str">
        <f t="shared" si="337"/>
        <v/>
      </c>
      <c r="AF517" s="187" t="str">
        <f t="shared" si="338"/>
        <v/>
      </c>
      <c r="AG517" s="187" t="str">
        <f t="array" ref="AG517">IFERROR(INDEX($Y$4:$Y$1090, MATCH(AC517&amp;AE517&amp;AF517,$V$4:$V$1090&amp;$W$4:$W$1090&amp;$X$4:$X$1090,0),1),"")</f>
        <v/>
      </c>
      <c r="AH517" s="188" t="str">
        <f t="array" ref="AH517">IFERROR(INDEX($Z$4:$Z$1090, MATCH(AC517&amp;AE517&amp;AF517,$V$4:$V$1090&amp;$W$4:$W$1090&amp;$X$4:$X$1090,0),1),"")</f>
        <v/>
      </c>
      <c r="AJ517" s="186" t="str">
        <f t="shared" si="325"/>
        <v/>
      </c>
      <c r="AK517" s="187" t="str">
        <f t="array" ref="AK517">IFERROR(INDEX($AC$4:$AC$1137,SMALL($AB$4:$AB$1137,AJ517),1),"")</f>
        <v/>
      </c>
      <c r="AL517" s="187" t="str">
        <f t="array" ref="AL517">IFERROR(INDEX($AF$4:$AF$1137,SMALL($AB$4:$AB$1137,AJ517),1),"")</f>
        <v/>
      </c>
      <c r="AM517" s="187" t="str">
        <f t="array" ref="AM517">IFERROR(INDEX($AW$4:$AW$83,MATCH(AL517&amp;INDEX($AG$4:$AG$1137,SMALL($AB$4:$AB$1137,AJ517),1),$AU$4:$AU$83&amp;$AV$4:$AV$83,0),1),"")</f>
        <v/>
      </c>
      <c r="AN517" s="187" t="str">
        <f t="array" ref="AN517">IFERROR(INDEX($AW$4:$AW$83,MATCH(AL517&amp;INDEX($AH$4:$AH$1137,SMALL($AB$4:$AB$1137,AJ517),1),$AU$4:$AU$83&amp;$AV$4:$AV$83,0),1),"")</f>
        <v/>
      </c>
      <c r="AO517" s="187" t="str">
        <f>IF(AND(ISNUMBER(Fixture!H520),ISNUMBER(Fixture!J520)),"YES","")</f>
        <v/>
      </c>
      <c r="AP517" s="187" t="str">
        <f>IF(AO517="YES",IF(Fixture!H520&gt;Fixture!J520,HWin,IF(Fixture!H520=Fixture!J520,IF(Fixture!H520&gt;0,HDrawScore,HDraw),HLose)),"")</f>
        <v/>
      </c>
      <c r="AQ517" s="188" t="str">
        <f>IF(AO517="YES",IF(Fixture!H520&lt;Fixture!J520,AWin,IF(Fixture!H520=Fixture!J520,IF(Fixture!H520&gt;0,ADrawScore,ADraw),ALose)),"")</f>
        <v/>
      </c>
      <c r="AR517" s="187" t="str">
        <f>IF(AO517="YES",IF(Fixture!H520&gt;Fixture!J520,"W",IF(Fixture!H520=Fixture!J520,IF(Fixture!H520&gt;0,"D","D"),"L")),"")</f>
        <v/>
      </c>
      <c r="AS517" s="187" t="str">
        <f>IF(AO517="YES",IF(Fixture!H520&lt;Fixture!J520,"W",IF(Fixture!H520=Fixture!J520,IF(Fixture!H520&gt;0,"D","D"),"L")),"")</f>
        <v/>
      </c>
    </row>
    <row r="518" spans="22:45" x14ac:dyDescent="0.25">
      <c r="V518" s="195" t="str">
        <f t="shared" si="335"/>
        <v/>
      </c>
      <c r="W518" s="185" t="str">
        <f t="shared" si="336"/>
        <v/>
      </c>
      <c r="X518" s="185" t="str">
        <f t="shared" si="332"/>
        <v/>
      </c>
      <c r="Y518" s="185" t="str">
        <f t="shared" si="333"/>
        <v/>
      </c>
      <c r="Z518" s="184" t="str">
        <f t="shared" si="334"/>
        <v/>
      </c>
      <c r="AB518" s="186" t="str">
        <f t="shared" si="339"/>
        <v/>
      </c>
      <c r="AC518" s="187" t="str">
        <f t="shared" si="340"/>
        <v/>
      </c>
      <c r="AD518" s="187" t="str">
        <f t="shared" si="329"/>
        <v/>
      </c>
      <c r="AE518" s="187" t="str">
        <f t="shared" si="337"/>
        <v/>
      </c>
      <c r="AF518" s="187" t="str">
        <f t="shared" si="338"/>
        <v/>
      </c>
      <c r="AG518" s="187" t="str">
        <f t="array" ref="AG518">IFERROR(INDEX($Y$4:$Y$1090, MATCH(AC518&amp;AE518&amp;AF518,$V$4:$V$1090&amp;$W$4:$W$1090&amp;$X$4:$X$1090,0),1),"")</f>
        <v/>
      </c>
      <c r="AH518" s="188" t="str">
        <f t="array" ref="AH518">IFERROR(INDEX($Z$4:$Z$1090, MATCH(AC518&amp;AE518&amp;AF518,$V$4:$V$1090&amp;$W$4:$W$1090&amp;$X$4:$X$1090,0),1),"")</f>
        <v/>
      </c>
      <c r="AJ518" s="186" t="str">
        <f t="shared" ref="AJ518:AJ581" si="341">IFERROR(IF(AJ517+1&gt;$AH$2,"",AJ517+1),"")</f>
        <v/>
      </c>
      <c r="AK518" s="187" t="str">
        <f t="array" ref="AK518">IFERROR(INDEX($AC$4:$AC$1137,SMALL($AB$4:$AB$1137,AJ518),1),"")</f>
        <v/>
      </c>
      <c r="AL518" s="187" t="str">
        <f t="array" ref="AL518">IFERROR(INDEX($AF$4:$AF$1137,SMALL($AB$4:$AB$1137,AJ518),1),"")</f>
        <v/>
      </c>
      <c r="AM518" s="187" t="str">
        <f t="array" ref="AM518">IFERROR(INDEX($AW$4:$AW$83,MATCH(AL518&amp;INDEX($AG$4:$AG$1137,SMALL($AB$4:$AB$1137,AJ518),1),$AU$4:$AU$83&amp;$AV$4:$AV$83,0),1),"")</f>
        <v/>
      </c>
      <c r="AN518" s="187" t="str">
        <f t="array" ref="AN518">IFERROR(INDEX($AW$4:$AW$83,MATCH(AL518&amp;INDEX($AH$4:$AH$1137,SMALL($AB$4:$AB$1137,AJ518),1),$AU$4:$AU$83&amp;$AV$4:$AV$83,0),1),"")</f>
        <v/>
      </c>
      <c r="AO518" s="187" t="str">
        <f>IF(AND(ISNUMBER(Fixture!H521),ISNUMBER(Fixture!J521)),"YES","")</f>
        <v/>
      </c>
      <c r="AP518" s="187" t="str">
        <f>IF(AO518="YES",IF(Fixture!H521&gt;Fixture!J521,HWin,IF(Fixture!H521=Fixture!J521,IF(Fixture!H521&gt;0,HDrawScore,HDraw),HLose)),"")</f>
        <v/>
      </c>
      <c r="AQ518" s="188" t="str">
        <f>IF(AO518="YES",IF(Fixture!H521&lt;Fixture!J521,AWin,IF(Fixture!H521=Fixture!J521,IF(Fixture!H521&gt;0,ADrawScore,ADraw),ALose)),"")</f>
        <v/>
      </c>
      <c r="AR518" s="187" t="str">
        <f>IF(AO518="YES",IF(Fixture!H521&gt;Fixture!J521,"W",IF(Fixture!H521=Fixture!J521,IF(Fixture!H521&gt;0,"D","D"),"L")),"")</f>
        <v/>
      </c>
      <c r="AS518" s="187" t="str">
        <f>IF(AO518="YES",IF(Fixture!H521&lt;Fixture!J521,"W",IF(Fixture!H521=Fixture!J521,IF(Fixture!H521&gt;0,"D","D"),"L")),"")</f>
        <v/>
      </c>
    </row>
    <row r="519" spans="22:45" x14ac:dyDescent="0.25">
      <c r="V519" s="195" t="str">
        <f t="shared" si="335"/>
        <v/>
      </c>
      <c r="W519" s="185" t="str">
        <f t="shared" si="336"/>
        <v/>
      </c>
      <c r="X519" s="185" t="str">
        <f t="shared" si="332"/>
        <v/>
      </c>
      <c r="Y519" s="185" t="str">
        <f t="shared" si="333"/>
        <v/>
      </c>
      <c r="Z519" s="184" t="str">
        <f t="shared" si="334"/>
        <v/>
      </c>
      <c r="AB519" s="186" t="str">
        <f t="shared" si="339"/>
        <v/>
      </c>
      <c r="AC519" s="187" t="str">
        <f t="shared" si="340"/>
        <v/>
      </c>
      <c r="AD519" s="187" t="str">
        <f t="shared" si="329"/>
        <v/>
      </c>
      <c r="AE519" s="187" t="str">
        <f t="shared" si="337"/>
        <v/>
      </c>
      <c r="AF519" s="187" t="str">
        <f t="shared" si="338"/>
        <v/>
      </c>
      <c r="AG519" s="187" t="str">
        <f t="array" ref="AG519">IFERROR(INDEX($Y$4:$Y$1090, MATCH(AC519&amp;AE519&amp;AF519,$V$4:$V$1090&amp;$W$4:$W$1090&amp;$X$4:$X$1090,0),1),"")</f>
        <v/>
      </c>
      <c r="AH519" s="188" t="str">
        <f t="array" ref="AH519">IFERROR(INDEX($Z$4:$Z$1090, MATCH(AC519&amp;AE519&amp;AF519,$V$4:$V$1090&amp;$W$4:$W$1090&amp;$X$4:$X$1090,0),1),"")</f>
        <v/>
      </c>
      <c r="AJ519" s="186" t="str">
        <f t="shared" si="341"/>
        <v/>
      </c>
      <c r="AK519" s="187" t="str">
        <f t="array" ref="AK519">IFERROR(INDEX($AC$4:$AC$1137,SMALL($AB$4:$AB$1137,AJ519),1),"")</f>
        <v/>
      </c>
      <c r="AL519" s="187" t="str">
        <f t="array" ref="AL519">IFERROR(INDEX($AF$4:$AF$1137,SMALL($AB$4:$AB$1137,AJ519),1),"")</f>
        <v/>
      </c>
      <c r="AM519" s="187" t="str">
        <f t="array" ref="AM519">IFERROR(INDEX($AW$4:$AW$83,MATCH(AL519&amp;INDEX($AG$4:$AG$1137,SMALL($AB$4:$AB$1137,AJ519),1),$AU$4:$AU$83&amp;$AV$4:$AV$83,0),1),"")</f>
        <v/>
      </c>
      <c r="AN519" s="187" t="str">
        <f t="array" ref="AN519">IFERROR(INDEX($AW$4:$AW$83,MATCH(AL519&amp;INDEX($AH$4:$AH$1137,SMALL($AB$4:$AB$1137,AJ519),1),$AU$4:$AU$83&amp;$AV$4:$AV$83,0),1),"")</f>
        <v/>
      </c>
      <c r="AO519" s="187" t="str">
        <f>IF(AND(ISNUMBER(Fixture!H522),ISNUMBER(Fixture!J522)),"YES","")</f>
        <v/>
      </c>
      <c r="AP519" s="187" t="str">
        <f>IF(AO519="YES",IF(Fixture!H522&gt;Fixture!J522,HWin,IF(Fixture!H522=Fixture!J522,IF(Fixture!H522&gt;0,HDrawScore,HDraw),HLose)),"")</f>
        <v/>
      </c>
      <c r="AQ519" s="188" t="str">
        <f>IF(AO519="YES",IF(Fixture!H522&lt;Fixture!J522,AWin,IF(Fixture!H522=Fixture!J522,IF(Fixture!H522&gt;0,ADrawScore,ADraw),ALose)),"")</f>
        <v/>
      </c>
      <c r="AR519" s="187" t="str">
        <f>IF(AO519="YES",IF(Fixture!H522&gt;Fixture!J522,"W",IF(Fixture!H522=Fixture!J522,IF(Fixture!H522&gt;0,"D","D"),"L")),"")</f>
        <v/>
      </c>
      <c r="AS519" s="187" t="str">
        <f>IF(AO519="YES",IF(Fixture!H522&lt;Fixture!J522,"W",IF(Fixture!H522=Fixture!J522,IF(Fixture!H522&gt;0,"D","D"),"L")),"")</f>
        <v/>
      </c>
    </row>
    <row r="520" spans="22:45" x14ac:dyDescent="0.25">
      <c r="V520" s="195" t="str">
        <f t="shared" si="335"/>
        <v/>
      </c>
      <c r="W520" s="185" t="str">
        <f t="shared" si="336"/>
        <v/>
      </c>
      <c r="X520" s="185" t="str">
        <f t="shared" si="332"/>
        <v/>
      </c>
      <c r="Y520" s="185" t="str">
        <f t="shared" si="333"/>
        <v/>
      </c>
      <c r="Z520" s="184" t="str">
        <f t="shared" si="334"/>
        <v/>
      </c>
      <c r="AB520" s="186" t="str">
        <f t="shared" si="339"/>
        <v/>
      </c>
      <c r="AC520" s="187" t="str">
        <f t="shared" si="340"/>
        <v/>
      </c>
      <c r="AD520" s="187" t="str">
        <f t="shared" si="329"/>
        <v/>
      </c>
      <c r="AE520" s="187" t="str">
        <f t="shared" si="337"/>
        <v/>
      </c>
      <c r="AF520" s="187" t="str">
        <f t="shared" si="338"/>
        <v/>
      </c>
      <c r="AG520" s="187" t="str">
        <f t="array" ref="AG520">IFERROR(INDEX($Y$4:$Y$1090, MATCH(AC520&amp;AE520&amp;AF520,$V$4:$V$1090&amp;$W$4:$W$1090&amp;$X$4:$X$1090,0),1),"")</f>
        <v/>
      </c>
      <c r="AH520" s="188" t="str">
        <f t="array" ref="AH520">IFERROR(INDEX($Z$4:$Z$1090, MATCH(AC520&amp;AE520&amp;AF520,$V$4:$V$1090&amp;$W$4:$W$1090&amp;$X$4:$X$1090,0),1),"")</f>
        <v/>
      </c>
      <c r="AJ520" s="186" t="str">
        <f t="shared" si="341"/>
        <v/>
      </c>
      <c r="AK520" s="187" t="str">
        <f t="array" ref="AK520">IFERROR(INDEX($AC$4:$AC$1137,SMALL($AB$4:$AB$1137,AJ520),1),"")</f>
        <v/>
      </c>
      <c r="AL520" s="187" t="str">
        <f t="array" ref="AL520">IFERROR(INDEX($AF$4:$AF$1137,SMALL($AB$4:$AB$1137,AJ520),1),"")</f>
        <v/>
      </c>
      <c r="AM520" s="187" t="str">
        <f t="array" ref="AM520">IFERROR(INDEX($AW$4:$AW$83,MATCH(AL520&amp;INDEX($AG$4:$AG$1137,SMALL($AB$4:$AB$1137,AJ520),1),$AU$4:$AU$83&amp;$AV$4:$AV$83,0),1),"")</f>
        <v/>
      </c>
      <c r="AN520" s="187" t="str">
        <f t="array" ref="AN520">IFERROR(INDEX($AW$4:$AW$83,MATCH(AL520&amp;INDEX($AH$4:$AH$1137,SMALL($AB$4:$AB$1137,AJ520),1),$AU$4:$AU$83&amp;$AV$4:$AV$83,0),1),"")</f>
        <v/>
      </c>
      <c r="AO520" s="187" t="str">
        <f>IF(AND(ISNUMBER(Fixture!H523),ISNUMBER(Fixture!J523)),"YES","")</f>
        <v/>
      </c>
      <c r="AP520" s="187" t="str">
        <f>IF(AO520="YES",IF(Fixture!H523&gt;Fixture!J523,HWin,IF(Fixture!H523=Fixture!J523,IF(Fixture!H523&gt;0,HDrawScore,HDraw),HLose)),"")</f>
        <v/>
      </c>
      <c r="AQ520" s="188" t="str">
        <f>IF(AO520="YES",IF(Fixture!H523&lt;Fixture!J523,AWin,IF(Fixture!H523=Fixture!J523,IF(Fixture!H523&gt;0,ADrawScore,ADraw),ALose)),"")</f>
        <v/>
      </c>
      <c r="AR520" s="187" t="str">
        <f>IF(AO520="YES",IF(Fixture!H523&gt;Fixture!J523,"W",IF(Fixture!H523=Fixture!J523,IF(Fixture!H523&gt;0,"D","D"),"L")),"")</f>
        <v/>
      </c>
      <c r="AS520" s="187" t="str">
        <f>IF(AO520="YES",IF(Fixture!H523&lt;Fixture!J523,"W",IF(Fixture!H523=Fixture!J523,IF(Fixture!H523&gt;0,"D","D"),"L")),"")</f>
        <v/>
      </c>
    </row>
    <row r="521" spans="22:45" x14ac:dyDescent="0.25">
      <c r="V521" s="195" t="str">
        <f t="shared" si="335"/>
        <v/>
      </c>
      <c r="W521" s="185" t="str">
        <f t="shared" si="336"/>
        <v/>
      </c>
      <c r="X521" s="185" t="str">
        <f t="shared" si="332"/>
        <v/>
      </c>
      <c r="Y521" s="185" t="str">
        <f t="shared" si="333"/>
        <v/>
      </c>
      <c r="Z521" s="184" t="str">
        <f t="shared" si="334"/>
        <v/>
      </c>
      <c r="AB521" s="186" t="str">
        <f t="shared" si="339"/>
        <v/>
      </c>
      <c r="AC521" s="187" t="str">
        <f t="shared" si="340"/>
        <v/>
      </c>
      <c r="AD521" s="187" t="str">
        <f t="shared" si="329"/>
        <v/>
      </c>
      <c r="AE521" s="187" t="str">
        <f t="shared" si="337"/>
        <v/>
      </c>
      <c r="AF521" s="187" t="str">
        <f t="shared" si="338"/>
        <v/>
      </c>
      <c r="AG521" s="187" t="str">
        <f t="array" ref="AG521">IFERROR(INDEX($Y$4:$Y$1090, MATCH(AC521&amp;AE521&amp;AF521,$V$4:$V$1090&amp;$W$4:$W$1090&amp;$X$4:$X$1090,0),1),"")</f>
        <v/>
      </c>
      <c r="AH521" s="188" t="str">
        <f t="array" ref="AH521">IFERROR(INDEX($Z$4:$Z$1090, MATCH(AC521&amp;AE521&amp;AF521,$V$4:$V$1090&amp;$W$4:$W$1090&amp;$X$4:$X$1090,0),1),"")</f>
        <v/>
      </c>
      <c r="AJ521" s="186" t="str">
        <f t="shared" si="341"/>
        <v/>
      </c>
      <c r="AK521" s="187" t="str">
        <f t="array" ref="AK521">IFERROR(INDEX($AC$4:$AC$1137,SMALL($AB$4:$AB$1137,AJ521),1),"")</f>
        <v/>
      </c>
      <c r="AL521" s="187" t="str">
        <f t="array" ref="AL521">IFERROR(INDEX($AF$4:$AF$1137,SMALL($AB$4:$AB$1137,AJ521),1),"")</f>
        <v/>
      </c>
      <c r="AM521" s="187" t="str">
        <f t="array" ref="AM521">IFERROR(INDEX($AW$4:$AW$83,MATCH(AL521&amp;INDEX($AG$4:$AG$1137,SMALL($AB$4:$AB$1137,AJ521),1),$AU$4:$AU$83&amp;$AV$4:$AV$83,0),1),"")</f>
        <v/>
      </c>
      <c r="AN521" s="187" t="str">
        <f t="array" ref="AN521">IFERROR(INDEX($AW$4:$AW$83,MATCH(AL521&amp;INDEX($AH$4:$AH$1137,SMALL($AB$4:$AB$1137,AJ521),1),$AU$4:$AU$83&amp;$AV$4:$AV$83,0),1),"")</f>
        <v/>
      </c>
      <c r="AO521" s="187" t="str">
        <f>IF(AND(ISNUMBER(Fixture!H524),ISNUMBER(Fixture!J524)),"YES","")</f>
        <v/>
      </c>
      <c r="AP521" s="187" t="str">
        <f>IF(AO521="YES",IF(Fixture!H524&gt;Fixture!J524,HWin,IF(Fixture!H524=Fixture!J524,IF(Fixture!H524&gt;0,HDrawScore,HDraw),HLose)),"")</f>
        <v/>
      </c>
      <c r="AQ521" s="188" t="str">
        <f>IF(AO521="YES",IF(Fixture!H524&lt;Fixture!J524,AWin,IF(Fixture!H524=Fixture!J524,IF(Fixture!H524&gt;0,ADrawScore,ADraw),ALose)),"")</f>
        <v/>
      </c>
      <c r="AR521" s="187" t="str">
        <f>IF(AO521="YES",IF(Fixture!H524&gt;Fixture!J524,"W",IF(Fixture!H524=Fixture!J524,IF(Fixture!H524&gt;0,"D","D"),"L")),"")</f>
        <v/>
      </c>
      <c r="AS521" s="187" t="str">
        <f>IF(AO521="YES",IF(Fixture!H524&lt;Fixture!J524,"W",IF(Fixture!H524=Fixture!J524,IF(Fixture!H524&gt;0,"D","D"),"L")),"")</f>
        <v/>
      </c>
    </row>
    <row r="522" spans="22:45" x14ac:dyDescent="0.25">
      <c r="V522" s="195" t="str">
        <f t="shared" si="335"/>
        <v/>
      </c>
      <c r="W522" s="185" t="str">
        <f t="shared" si="336"/>
        <v/>
      </c>
      <c r="X522" s="185" t="str">
        <f t="shared" si="332"/>
        <v/>
      </c>
      <c r="Y522" s="185" t="str">
        <f t="shared" si="333"/>
        <v/>
      </c>
      <c r="Z522" s="184" t="str">
        <f t="shared" si="334"/>
        <v/>
      </c>
      <c r="AB522" s="186" t="str">
        <f t="shared" si="339"/>
        <v/>
      </c>
      <c r="AC522" s="187" t="str">
        <f t="shared" si="340"/>
        <v/>
      </c>
      <c r="AD522" s="187" t="str">
        <f t="shared" si="329"/>
        <v/>
      </c>
      <c r="AE522" s="187" t="str">
        <f t="shared" si="337"/>
        <v/>
      </c>
      <c r="AF522" s="187" t="str">
        <f t="shared" si="338"/>
        <v/>
      </c>
      <c r="AG522" s="187" t="str">
        <f t="array" ref="AG522">IFERROR(INDEX($Y$4:$Y$1090, MATCH(AC522&amp;AE522&amp;AF522,$V$4:$V$1090&amp;$W$4:$W$1090&amp;$X$4:$X$1090,0),1),"")</f>
        <v/>
      </c>
      <c r="AH522" s="188" t="str">
        <f t="array" ref="AH522">IFERROR(INDEX($Z$4:$Z$1090, MATCH(AC522&amp;AE522&amp;AF522,$V$4:$V$1090&amp;$W$4:$W$1090&amp;$X$4:$X$1090,0),1),"")</f>
        <v/>
      </c>
      <c r="AJ522" s="186" t="str">
        <f t="shared" si="341"/>
        <v/>
      </c>
      <c r="AK522" s="187" t="str">
        <f t="array" ref="AK522">IFERROR(INDEX($AC$4:$AC$1137,SMALL($AB$4:$AB$1137,AJ522),1),"")</f>
        <v/>
      </c>
      <c r="AL522" s="187" t="str">
        <f t="array" ref="AL522">IFERROR(INDEX($AF$4:$AF$1137,SMALL($AB$4:$AB$1137,AJ522),1),"")</f>
        <v/>
      </c>
      <c r="AM522" s="187" t="str">
        <f t="array" ref="AM522">IFERROR(INDEX($AW$4:$AW$83,MATCH(AL522&amp;INDEX($AG$4:$AG$1137,SMALL($AB$4:$AB$1137,AJ522),1),$AU$4:$AU$83&amp;$AV$4:$AV$83,0),1),"")</f>
        <v/>
      </c>
      <c r="AN522" s="187" t="str">
        <f t="array" ref="AN522">IFERROR(INDEX($AW$4:$AW$83,MATCH(AL522&amp;INDEX($AH$4:$AH$1137,SMALL($AB$4:$AB$1137,AJ522),1),$AU$4:$AU$83&amp;$AV$4:$AV$83,0),1),"")</f>
        <v/>
      </c>
      <c r="AO522" s="187" t="str">
        <f>IF(AND(ISNUMBER(Fixture!H525),ISNUMBER(Fixture!J525)),"YES","")</f>
        <v/>
      </c>
      <c r="AP522" s="187" t="str">
        <f>IF(AO522="YES",IF(Fixture!H525&gt;Fixture!J525,HWin,IF(Fixture!H525=Fixture!J525,IF(Fixture!H525&gt;0,HDrawScore,HDraw),HLose)),"")</f>
        <v/>
      </c>
      <c r="AQ522" s="188" t="str">
        <f>IF(AO522="YES",IF(Fixture!H525&lt;Fixture!J525,AWin,IF(Fixture!H525=Fixture!J525,IF(Fixture!H525&gt;0,ADrawScore,ADraw),ALose)),"")</f>
        <v/>
      </c>
      <c r="AR522" s="187" t="str">
        <f>IF(AO522="YES",IF(Fixture!H525&gt;Fixture!J525,"W",IF(Fixture!H525=Fixture!J525,IF(Fixture!H525&gt;0,"D","D"),"L")),"")</f>
        <v/>
      </c>
      <c r="AS522" s="187" t="str">
        <f>IF(AO522="YES",IF(Fixture!H525&lt;Fixture!J525,"W",IF(Fixture!H525=Fixture!J525,IF(Fixture!H525&gt;0,"D","D"),"L")),"")</f>
        <v/>
      </c>
    </row>
    <row r="523" spans="22:45" x14ac:dyDescent="0.25">
      <c r="V523" s="195" t="str">
        <f t="shared" si="335"/>
        <v/>
      </c>
      <c r="W523" s="185" t="str">
        <f t="shared" si="336"/>
        <v/>
      </c>
      <c r="X523" s="185" t="str">
        <f t="shared" si="332"/>
        <v/>
      </c>
      <c r="Y523" s="185" t="str">
        <f t="shared" si="333"/>
        <v/>
      </c>
      <c r="Z523" s="184" t="str">
        <f t="shared" si="334"/>
        <v/>
      </c>
      <c r="AB523" s="186" t="str">
        <f t="shared" si="339"/>
        <v/>
      </c>
      <c r="AC523" s="187" t="str">
        <f t="shared" si="340"/>
        <v/>
      </c>
      <c r="AD523" s="187" t="str">
        <f t="shared" si="329"/>
        <v/>
      </c>
      <c r="AE523" s="187" t="str">
        <f t="shared" si="337"/>
        <v/>
      </c>
      <c r="AF523" s="187" t="str">
        <f t="shared" si="338"/>
        <v/>
      </c>
      <c r="AG523" s="187" t="str">
        <f t="array" ref="AG523">IFERROR(INDEX($Y$4:$Y$1090, MATCH(AC523&amp;AE523&amp;AF523,$V$4:$V$1090&amp;$W$4:$W$1090&amp;$X$4:$X$1090,0),1),"")</f>
        <v/>
      </c>
      <c r="AH523" s="188" t="str">
        <f t="array" ref="AH523">IFERROR(INDEX($Z$4:$Z$1090, MATCH(AC523&amp;AE523&amp;AF523,$V$4:$V$1090&amp;$W$4:$W$1090&amp;$X$4:$X$1090,0),1),"")</f>
        <v/>
      </c>
      <c r="AJ523" s="186" t="str">
        <f t="shared" si="341"/>
        <v/>
      </c>
      <c r="AK523" s="187" t="str">
        <f t="array" ref="AK523">IFERROR(INDEX($AC$4:$AC$1137,SMALL($AB$4:$AB$1137,AJ523),1),"")</f>
        <v/>
      </c>
      <c r="AL523" s="187" t="str">
        <f t="array" ref="AL523">IFERROR(INDEX($AF$4:$AF$1137,SMALL($AB$4:$AB$1137,AJ523),1),"")</f>
        <v/>
      </c>
      <c r="AM523" s="187" t="str">
        <f t="array" ref="AM523">IFERROR(INDEX($AW$4:$AW$83,MATCH(AL523&amp;INDEX($AG$4:$AG$1137,SMALL($AB$4:$AB$1137,AJ523),1),$AU$4:$AU$83&amp;$AV$4:$AV$83,0),1),"")</f>
        <v/>
      </c>
      <c r="AN523" s="187" t="str">
        <f t="array" ref="AN523">IFERROR(INDEX($AW$4:$AW$83,MATCH(AL523&amp;INDEX($AH$4:$AH$1137,SMALL($AB$4:$AB$1137,AJ523),1),$AU$4:$AU$83&amp;$AV$4:$AV$83,0),1),"")</f>
        <v/>
      </c>
      <c r="AO523" s="187" t="str">
        <f>IF(AND(ISNUMBER(Fixture!H526),ISNUMBER(Fixture!J526)),"YES","")</f>
        <v/>
      </c>
      <c r="AP523" s="187" t="str">
        <f>IF(AO523="YES",IF(Fixture!H526&gt;Fixture!J526,HWin,IF(Fixture!H526=Fixture!J526,IF(Fixture!H526&gt;0,HDrawScore,HDraw),HLose)),"")</f>
        <v/>
      </c>
      <c r="AQ523" s="188" t="str">
        <f>IF(AO523="YES",IF(Fixture!H526&lt;Fixture!J526,AWin,IF(Fixture!H526=Fixture!J526,IF(Fixture!H526&gt;0,ADrawScore,ADraw),ALose)),"")</f>
        <v/>
      </c>
      <c r="AR523" s="187" t="str">
        <f>IF(AO523="YES",IF(Fixture!H526&gt;Fixture!J526,"W",IF(Fixture!H526=Fixture!J526,IF(Fixture!H526&gt;0,"D","D"),"L")),"")</f>
        <v/>
      </c>
      <c r="AS523" s="187" t="str">
        <f>IF(AO523="YES",IF(Fixture!H526&lt;Fixture!J526,"W",IF(Fixture!H526=Fixture!J526,IF(Fixture!H526&gt;0,"D","D"),"L")),"")</f>
        <v/>
      </c>
    </row>
    <row r="524" spans="22:45" x14ac:dyDescent="0.25">
      <c r="V524" s="195" t="str">
        <f t="shared" si="335"/>
        <v/>
      </c>
      <c r="W524" s="185" t="str">
        <f t="shared" si="336"/>
        <v/>
      </c>
      <c r="X524" s="185" t="str">
        <f t="shared" si="332"/>
        <v/>
      </c>
      <c r="Y524" s="185" t="str">
        <f t="shared" si="333"/>
        <v/>
      </c>
      <c r="Z524" s="184" t="str">
        <f t="shared" si="334"/>
        <v/>
      </c>
      <c r="AB524" s="186" t="str">
        <f t="shared" si="339"/>
        <v/>
      </c>
      <c r="AC524" s="187" t="str">
        <f t="shared" si="340"/>
        <v/>
      </c>
      <c r="AD524" s="187" t="str">
        <f t="shared" si="329"/>
        <v/>
      </c>
      <c r="AE524" s="187" t="str">
        <f t="shared" si="337"/>
        <v/>
      </c>
      <c r="AF524" s="187" t="str">
        <f t="shared" si="338"/>
        <v/>
      </c>
      <c r="AG524" s="187" t="str">
        <f t="array" ref="AG524">IFERROR(INDEX($Y$4:$Y$1090, MATCH(AC524&amp;AE524&amp;AF524,$V$4:$V$1090&amp;$W$4:$W$1090&amp;$X$4:$X$1090,0),1),"")</f>
        <v/>
      </c>
      <c r="AH524" s="188" t="str">
        <f t="array" ref="AH524">IFERROR(INDEX($Z$4:$Z$1090, MATCH(AC524&amp;AE524&amp;AF524,$V$4:$V$1090&amp;$W$4:$W$1090&amp;$X$4:$X$1090,0),1),"")</f>
        <v/>
      </c>
      <c r="AJ524" s="186" t="str">
        <f t="shared" si="341"/>
        <v/>
      </c>
      <c r="AK524" s="187" t="str">
        <f t="array" ref="AK524">IFERROR(INDEX($AC$4:$AC$1137,SMALL($AB$4:$AB$1137,AJ524),1),"")</f>
        <v/>
      </c>
      <c r="AL524" s="187" t="str">
        <f t="array" ref="AL524">IFERROR(INDEX($AF$4:$AF$1137,SMALL($AB$4:$AB$1137,AJ524),1),"")</f>
        <v/>
      </c>
      <c r="AM524" s="187" t="str">
        <f t="array" ref="AM524">IFERROR(INDEX($AW$4:$AW$83,MATCH(AL524&amp;INDEX($AG$4:$AG$1137,SMALL($AB$4:$AB$1137,AJ524),1),$AU$4:$AU$83&amp;$AV$4:$AV$83,0),1),"")</f>
        <v/>
      </c>
      <c r="AN524" s="187" t="str">
        <f t="array" ref="AN524">IFERROR(INDEX($AW$4:$AW$83,MATCH(AL524&amp;INDEX($AH$4:$AH$1137,SMALL($AB$4:$AB$1137,AJ524),1),$AU$4:$AU$83&amp;$AV$4:$AV$83,0),1),"")</f>
        <v/>
      </c>
      <c r="AO524" s="187" t="str">
        <f>IF(AND(ISNUMBER(Fixture!H527),ISNUMBER(Fixture!J527)),"YES","")</f>
        <v/>
      </c>
      <c r="AP524" s="187" t="str">
        <f>IF(AO524="YES",IF(Fixture!H527&gt;Fixture!J527,HWin,IF(Fixture!H527=Fixture!J527,IF(Fixture!H527&gt;0,HDrawScore,HDraw),HLose)),"")</f>
        <v/>
      </c>
      <c r="AQ524" s="188" t="str">
        <f>IF(AO524="YES",IF(Fixture!H527&lt;Fixture!J527,AWin,IF(Fixture!H527=Fixture!J527,IF(Fixture!H527&gt;0,ADrawScore,ADraw),ALose)),"")</f>
        <v/>
      </c>
      <c r="AR524" s="187" t="str">
        <f>IF(AO524="YES",IF(Fixture!H527&gt;Fixture!J527,"W",IF(Fixture!H527=Fixture!J527,IF(Fixture!H527&gt;0,"D","D"),"L")),"")</f>
        <v/>
      </c>
      <c r="AS524" s="187" t="str">
        <f>IF(AO524="YES",IF(Fixture!H527&lt;Fixture!J527,"W",IF(Fixture!H527=Fixture!J527,IF(Fixture!H527&gt;0,"D","D"),"L")),"")</f>
        <v/>
      </c>
    </row>
    <row r="525" spans="22:45" x14ac:dyDescent="0.25">
      <c r="V525" s="195" t="str">
        <f t="shared" si="335"/>
        <v/>
      </c>
      <c r="W525" s="185" t="str">
        <f t="shared" si="336"/>
        <v/>
      </c>
      <c r="X525" s="185" t="str">
        <f t="shared" si="332"/>
        <v/>
      </c>
      <c r="Y525" s="185" t="str">
        <f t="shared" si="333"/>
        <v/>
      </c>
      <c r="Z525" s="184" t="str">
        <f t="shared" si="334"/>
        <v/>
      </c>
      <c r="AB525" s="186" t="str">
        <f t="shared" si="339"/>
        <v/>
      </c>
      <c r="AC525" s="187" t="str">
        <f t="shared" si="340"/>
        <v/>
      </c>
      <c r="AD525" s="187" t="str">
        <f t="shared" si="329"/>
        <v/>
      </c>
      <c r="AE525" s="187" t="str">
        <f t="shared" si="337"/>
        <v/>
      </c>
      <c r="AF525" s="187" t="str">
        <f t="shared" si="338"/>
        <v/>
      </c>
      <c r="AG525" s="187" t="str">
        <f t="array" ref="AG525">IFERROR(INDEX($Y$4:$Y$1090, MATCH(AC525&amp;AE525&amp;AF525,$V$4:$V$1090&amp;$W$4:$W$1090&amp;$X$4:$X$1090,0),1),"")</f>
        <v/>
      </c>
      <c r="AH525" s="188" t="str">
        <f t="array" ref="AH525">IFERROR(INDEX($Z$4:$Z$1090, MATCH(AC525&amp;AE525&amp;AF525,$V$4:$V$1090&amp;$W$4:$W$1090&amp;$X$4:$X$1090,0),1),"")</f>
        <v/>
      </c>
      <c r="AJ525" s="186" t="str">
        <f t="shared" si="341"/>
        <v/>
      </c>
      <c r="AK525" s="187" t="str">
        <f t="array" ref="AK525">IFERROR(INDEX($AC$4:$AC$1137,SMALL($AB$4:$AB$1137,AJ525),1),"")</f>
        <v/>
      </c>
      <c r="AL525" s="187" t="str">
        <f t="array" ref="AL525">IFERROR(INDEX($AF$4:$AF$1137,SMALL($AB$4:$AB$1137,AJ525),1),"")</f>
        <v/>
      </c>
      <c r="AM525" s="187" t="str">
        <f t="array" ref="AM525">IFERROR(INDEX($AW$4:$AW$83,MATCH(AL525&amp;INDEX($AG$4:$AG$1137,SMALL($AB$4:$AB$1137,AJ525),1),$AU$4:$AU$83&amp;$AV$4:$AV$83,0),1),"")</f>
        <v/>
      </c>
      <c r="AN525" s="187" t="str">
        <f t="array" ref="AN525">IFERROR(INDEX($AW$4:$AW$83,MATCH(AL525&amp;INDEX($AH$4:$AH$1137,SMALL($AB$4:$AB$1137,AJ525),1),$AU$4:$AU$83&amp;$AV$4:$AV$83,0),1),"")</f>
        <v/>
      </c>
      <c r="AO525" s="187" t="str">
        <f>IF(AND(ISNUMBER(Fixture!H528),ISNUMBER(Fixture!J528)),"YES","")</f>
        <v/>
      </c>
      <c r="AP525" s="187" t="str">
        <f>IF(AO525="YES",IF(Fixture!H528&gt;Fixture!J528,HWin,IF(Fixture!H528=Fixture!J528,IF(Fixture!H528&gt;0,HDrawScore,HDraw),HLose)),"")</f>
        <v/>
      </c>
      <c r="AQ525" s="188" t="str">
        <f>IF(AO525="YES",IF(Fixture!H528&lt;Fixture!J528,AWin,IF(Fixture!H528=Fixture!J528,IF(Fixture!H528&gt;0,ADrawScore,ADraw),ALose)),"")</f>
        <v/>
      </c>
      <c r="AR525" s="187" t="str">
        <f>IF(AO525="YES",IF(Fixture!H528&gt;Fixture!J528,"W",IF(Fixture!H528=Fixture!J528,IF(Fixture!H528&gt;0,"D","D"),"L")),"")</f>
        <v/>
      </c>
      <c r="AS525" s="187" t="str">
        <f>IF(AO525="YES",IF(Fixture!H528&lt;Fixture!J528,"W",IF(Fixture!H528=Fixture!J528,IF(Fixture!H528&gt;0,"D","D"),"L")),"")</f>
        <v/>
      </c>
    </row>
    <row r="526" spans="22:45" x14ac:dyDescent="0.25">
      <c r="V526" s="195" t="str">
        <f t="shared" si="335"/>
        <v/>
      </c>
      <c r="W526" s="185" t="str">
        <f t="shared" si="336"/>
        <v/>
      </c>
      <c r="X526" s="185" t="str">
        <f t="shared" si="332"/>
        <v/>
      </c>
      <c r="Y526" s="185" t="str">
        <f t="shared" si="333"/>
        <v/>
      </c>
      <c r="Z526" s="184" t="str">
        <f t="shared" si="334"/>
        <v/>
      </c>
      <c r="AB526" s="186" t="str">
        <f t="shared" si="339"/>
        <v/>
      </c>
      <c r="AC526" s="187" t="str">
        <f t="shared" si="340"/>
        <v/>
      </c>
      <c r="AD526" s="187" t="str">
        <f t="shared" si="329"/>
        <v/>
      </c>
      <c r="AE526" s="187" t="str">
        <f t="shared" si="337"/>
        <v/>
      </c>
      <c r="AF526" s="187" t="str">
        <f t="shared" si="338"/>
        <v/>
      </c>
      <c r="AG526" s="187" t="str">
        <f t="array" ref="AG526">IFERROR(INDEX($Y$4:$Y$1090, MATCH(AC526&amp;AE526&amp;AF526,$V$4:$V$1090&amp;$W$4:$W$1090&amp;$X$4:$X$1090,0),1),"")</f>
        <v/>
      </c>
      <c r="AH526" s="188" t="str">
        <f t="array" ref="AH526">IFERROR(INDEX($Z$4:$Z$1090, MATCH(AC526&amp;AE526&amp;AF526,$V$4:$V$1090&amp;$W$4:$W$1090&amp;$X$4:$X$1090,0),1),"")</f>
        <v/>
      </c>
      <c r="AJ526" s="186" t="str">
        <f t="shared" si="341"/>
        <v/>
      </c>
      <c r="AK526" s="187" t="str">
        <f t="array" ref="AK526">IFERROR(INDEX($AC$4:$AC$1137,SMALL($AB$4:$AB$1137,AJ526),1),"")</f>
        <v/>
      </c>
      <c r="AL526" s="187" t="str">
        <f t="array" ref="AL526">IFERROR(INDEX($AF$4:$AF$1137,SMALL($AB$4:$AB$1137,AJ526),1),"")</f>
        <v/>
      </c>
      <c r="AM526" s="187" t="str">
        <f t="array" ref="AM526">IFERROR(INDEX($AW$4:$AW$83,MATCH(AL526&amp;INDEX($AG$4:$AG$1137,SMALL($AB$4:$AB$1137,AJ526),1),$AU$4:$AU$83&amp;$AV$4:$AV$83,0),1),"")</f>
        <v/>
      </c>
      <c r="AN526" s="187" t="str">
        <f t="array" ref="AN526">IFERROR(INDEX($AW$4:$AW$83,MATCH(AL526&amp;INDEX($AH$4:$AH$1137,SMALL($AB$4:$AB$1137,AJ526),1),$AU$4:$AU$83&amp;$AV$4:$AV$83,0),1),"")</f>
        <v/>
      </c>
      <c r="AO526" s="187" t="str">
        <f>IF(AND(ISNUMBER(Fixture!H529),ISNUMBER(Fixture!J529)),"YES","")</f>
        <v/>
      </c>
      <c r="AP526" s="187" t="str">
        <f>IF(AO526="YES",IF(Fixture!H529&gt;Fixture!J529,HWin,IF(Fixture!H529=Fixture!J529,IF(Fixture!H529&gt;0,HDrawScore,HDraw),HLose)),"")</f>
        <v/>
      </c>
      <c r="AQ526" s="188" t="str">
        <f>IF(AO526="YES",IF(Fixture!H529&lt;Fixture!J529,AWin,IF(Fixture!H529=Fixture!J529,IF(Fixture!H529&gt;0,ADrawScore,ADraw),ALose)),"")</f>
        <v/>
      </c>
      <c r="AR526" s="187" t="str">
        <f>IF(AO526="YES",IF(Fixture!H529&gt;Fixture!J529,"W",IF(Fixture!H529=Fixture!J529,IF(Fixture!H529&gt;0,"D","D"),"L")),"")</f>
        <v/>
      </c>
      <c r="AS526" s="187" t="str">
        <f>IF(AO526="YES",IF(Fixture!H529&lt;Fixture!J529,"W",IF(Fixture!H529=Fixture!J529,IF(Fixture!H529&gt;0,"D","D"),"L")),"")</f>
        <v/>
      </c>
    </row>
    <row r="527" spans="22:45" x14ac:dyDescent="0.25">
      <c r="V527" s="195" t="str">
        <f t="shared" si="335"/>
        <v/>
      </c>
      <c r="W527" s="185" t="str">
        <f t="shared" si="336"/>
        <v/>
      </c>
      <c r="X527" s="185" t="str">
        <f t="shared" si="332"/>
        <v/>
      </c>
      <c r="Y527" s="185" t="str">
        <f t="shared" si="333"/>
        <v/>
      </c>
      <c r="Z527" s="184" t="str">
        <f t="shared" si="334"/>
        <v/>
      </c>
      <c r="AB527" s="186" t="str">
        <f t="shared" si="339"/>
        <v/>
      </c>
      <c r="AC527" s="187" t="str">
        <f t="shared" si="340"/>
        <v/>
      </c>
      <c r="AD527" s="187" t="str">
        <f t="shared" si="329"/>
        <v/>
      </c>
      <c r="AE527" s="187" t="str">
        <f t="shared" si="337"/>
        <v/>
      </c>
      <c r="AF527" s="187" t="str">
        <f t="shared" si="338"/>
        <v/>
      </c>
      <c r="AG527" s="187" t="str">
        <f t="array" ref="AG527">IFERROR(INDEX($Y$4:$Y$1090, MATCH(AC527&amp;AE527&amp;AF527,$V$4:$V$1090&amp;$W$4:$W$1090&amp;$X$4:$X$1090,0),1),"")</f>
        <v/>
      </c>
      <c r="AH527" s="188" t="str">
        <f t="array" ref="AH527">IFERROR(INDEX($Z$4:$Z$1090, MATCH(AC527&amp;AE527&amp;AF527,$V$4:$V$1090&amp;$W$4:$W$1090&amp;$X$4:$X$1090,0),1),"")</f>
        <v/>
      </c>
      <c r="AJ527" s="186" t="str">
        <f t="shared" si="341"/>
        <v/>
      </c>
      <c r="AK527" s="187" t="str">
        <f t="array" ref="AK527">IFERROR(INDEX($AC$4:$AC$1137,SMALL($AB$4:$AB$1137,AJ527),1),"")</f>
        <v/>
      </c>
      <c r="AL527" s="187" t="str">
        <f t="array" ref="AL527">IFERROR(INDEX($AF$4:$AF$1137,SMALL($AB$4:$AB$1137,AJ527),1),"")</f>
        <v/>
      </c>
      <c r="AM527" s="187" t="str">
        <f t="array" ref="AM527">IFERROR(INDEX($AW$4:$AW$83,MATCH(AL527&amp;INDEX($AG$4:$AG$1137,SMALL($AB$4:$AB$1137,AJ527),1),$AU$4:$AU$83&amp;$AV$4:$AV$83,0),1),"")</f>
        <v/>
      </c>
      <c r="AN527" s="187" t="str">
        <f t="array" ref="AN527">IFERROR(INDEX($AW$4:$AW$83,MATCH(AL527&amp;INDEX($AH$4:$AH$1137,SMALL($AB$4:$AB$1137,AJ527),1),$AU$4:$AU$83&amp;$AV$4:$AV$83,0),1),"")</f>
        <v/>
      </c>
      <c r="AO527" s="187" t="str">
        <f>IF(AND(ISNUMBER(Fixture!H530),ISNUMBER(Fixture!J530)),"YES","")</f>
        <v/>
      </c>
      <c r="AP527" s="187" t="str">
        <f>IF(AO527="YES",IF(Fixture!H530&gt;Fixture!J530,HWin,IF(Fixture!H530=Fixture!J530,IF(Fixture!H530&gt;0,HDrawScore,HDraw),HLose)),"")</f>
        <v/>
      </c>
      <c r="AQ527" s="188" t="str">
        <f>IF(AO527="YES",IF(Fixture!H530&lt;Fixture!J530,AWin,IF(Fixture!H530=Fixture!J530,IF(Fixture!H530&gt;0,ADrawScore,ADraw),ALose)),"")</f>
        <v/>
      </c>
      <c r="AR527" s="187" t="str">
        <f>IF(AO527="YES",IF(Fixture!H530&gt;Fixture!J530,"W",IF(Fixture!H530=Fixture!J530,IF(Fixture!H530&gt;0,"D","D"),"L")),"")</f>
        <v/>
      </c>
      <c r="AS527" s="187" t="str">
        <f>IF(AO527="YES",IF(Fixture!H530&lt;Fixture!J530,"W",IF(Fixture!H530=Fixture!J530,IF(Fixture!H530&gt;0,"D","D"),"L")),"")</f>
        <v/>
      </c>
    </row>
    <row r="528" spans="22:45" x14ac:dyDescent="0.25">
      <c r="V528" s="195" t="str">
        <f t="shared" si="335"/>
        <v/>
      </c>
      <c r="W528" s="185" t="str">
        <f t="shared" si="336"/>
        <v/>
      </c>
      <c r="X528" s="185" t="str">
        <f t="shared" si="332"/>
        <v/>
      </c>
      <c r="Y528" s="185" t="str">
        <f t="shared" si="333"/>
        <v/>
      </c>
      <c r="Z528" s="184" t="str">
        <f t="shared" si="334"/>
        <v/>
      </c>
      <c r="AB528" s="186" t="str">
        <f t="shared" si="339"/>
        <v/>
      </c>
      <c r="AC528" s="187" t="str">
        <f t="shared" si="340"/>
        <v/>
      </c>
      <c r="AD528" s="187" t="str">
        <f t="shared" si="329"/>
        <v/>
      </c>
      <c r="AE528" s="187" t="str">
        <f t="shared" si="337"/>
        <v/>
      </c>
      <c r="AF528" s="187" t="str">
        <f t="shared" si="338"/>
        <v/>
      </c>
      <c r="AG528" s="187" t="str">
        <f t="array" ref="AG528">IFERROR(INDEX($Y$4:$Y$1090, MATCH(AC528&amp;AE528&amp;AF528,$V$4:$V$1090&amp;$W$4:$W$1090&amp;$X$4:$X$1090,0),1),"")</f>
        <v/>
      </c>
      <c r="AH528" s="188" t="str">
        <f t="array" ref="AH528">IFERROR(INDEX($Z$4:$Z$1090, MATCH(AC528&amp;AE528&amp;AF528,$V$4:$V$1090&amp;$W$4:$W$1090&amp;$X$4:$X$1090,0),1),"")</f>
        <v/>
      </c>
      <c r="AJ528" s="186" t="str">
        <f t="shared" si="341"/>
        <v/>
      </c>
      <c r="AK528" s="187" t="str">
        <f t="array" ref="AK528">IFERROR(INDEX($AC$4:$AC$1137,SMALL($AB$4:$AB$1137,AJ528),1),"")</f>
        <v/>
      </c>
      <c r="AL528" s="187" t="str">
        <f t="array" ref="AL528">IFERROR(INDEX($AF$4:$AF$1137,SMALL($AB$4:$AB$1137,AJ528),1),"")</f>
        <v/>
      </c>
      <c r="AM528" s="187" t="str">
        <f t="array" ref="AM528">IFERROR(INDEX($AW$4:$AW$83,MATCH(AL528&amp;INDEX($AG$4:$AG$1137,SMALL($AB$4:$AB$1137,AJ528),1),$AU$4:$AU$83&amp;$AV$4:$AV$83,0),1),"")</f>
        <v/>
      </c>
      <c r="AN528" s="187" t="str">
        <f t="array" ref="AN528">IFERROR(INDEX($AW$4:$AW$83,MATCH(AL528&amp;INDEX($AH$4:$AH$1137,SMALL($AB$4:$AB$1137,AJ528),1),$AU$4:$AU$83&amp;$AV$4:$AV$83,0),1),"")</f>
        <v/>
      </c>
      <c r="AO528" s="187" t="str">
        <f>IF(AND(ISNUMBER(Fixture!H531),ISNUMBER(Fixture!J531)),"YES","")</f>
        <v/>
      </c>
      <c r="AP528" s="187" t="str">
        <f>IF(AO528="YES",IF(Fixture!H531&gt;Fixture!J531,HWin,IF(Fixture!H531=Fixture!J531,IF(Fixture!H531&gt;0,HDrawScore,HDraw),HLose)),"")</f>
        <v/>
      </c>
      <c r="AQ528" s="188" t="str">
        <f>IF(AO528="YES",IF(Fixture!H531&lt;Fixture!J531,AWin,IF(Fixture!H531=Fixture!J531,IF(Fixture!H531&gt;0,ADrawScore,ADraw),ALose)),"")</f>
        <v/>
      </c>
      <c r="AR528" s="187" t="str">
        <f>IF(AO528="YES",IF(Fixture!H531&gt;Fixture!J531,"W",IF(Fixture!H531=Fixture!J531,IF(Fixture!H531&gt;0,"D","D"),"L")),"")</f>
        <v/>
      </c>
      <c r="AS528" s="187" t="str">
        <f>IF(AO528="YES",IF(Fixture!H531&lt;Fixture!J531,"W",IF(Fixture!H531=Fixture!J531,IF(Fixture!H531&gt;0,"D","D"),"L")),"")</f>
        <v/>
      </c>
    </row>
    <row r="529" spans="22:45" x14ac:dyDescent="0.25">
      <c r="V529" s="195" t="str">
        <f t="shared" si="335"/>
        <v/>
      </c>
      <c r="W529" s="185" t="str">
        <f t="shared" si="336"/>
        <v/>
      </c>
      <c r="X529" s="185" t="str">
        <f t="shared" si="332"/>
        <v/>
      </c>
      <c r="Y529" s="185" t="str">
        <f t="shared" si="333"/>
        <v/>
      </c>
      <c r="Z529" s="184" t="str">
        <f t="shared" si="334"/>
        <v/>
      </c>
      <c r="AB529" s="186" t="str">
        <f t="shared" si="339"/>
        <v/>
      </c>
      <c r="AC529" s="187" t="str">
        <f t="shared" si="340"/>
        <v/>
      </c>
      <c r="AD529" s="187" t="str">
        <f t="shared" si="329"/>
        <v/>
      </c>
      <c r="AE529" s="187" t="str">
        <f t="shared" si="337"/>
        <v/>
      </c>
      <c r="AF529" s="187" t="str">
        <f t="shared" si="338"/>
        <v/>
      </c>
      <c r="AG529" s="187" t="str">
        <f t="array" ref="AG529">IFERROR(INDEX($Y$4:$Y$1090, MATCH(AC529&amp;AE529&amp;AF529,$V$4:$V$1090&amp;$W$4:$W$1090&amp;$X$4:$X$1090,0),1),"")</f>
        <v/>
      </c>
      <c r="AH529" s="188" t="str">
        <f t="array" ref="AH529">IFERROR(INDEX($Z$4:$Z$1090, MATCH(AC529&amp;AE529&amp;AF529,$V$4:$V$1090&amp;$W$4:$W$1090&amp;$X$4:$X$1090,0),1),"")</f>
        <v/>
      </c>
      <c r="AJ529" s="186" t="str">
        <f t="shared" si="341"/>
        <v/>
      </c>
      <c r="AK529" s="187" t="str">
        <f t="array" ref="AK529">IFERROR(INDEX($AC$4:$AC$1137,SMALL($AB$4:$AB$1137,AJ529),1),"")</f>
        <v/>
      </c>
      <c r="AL529" s="187" t="str">
        <f t="array" ref="AL529">IFERROR(INDEX($AF$4:$AF$1137,SMALL($AB$4:$AB$1137,AJ529),1),"")</f>
        <v/>
      </c>
      <c r="AM529" s="187" t="str">
        <f t="array" ref="AM529">IFERROR(INDEX($AW$4:$AW$83,MATCH(AL529&amp;INDEX($AG$4:$AG$1137,SMALL($AB$4:$AB$1137,AJ529),1),$AU$4:$AU$83&amp;$AV$4:$AV$83,0),1),"")</f>
        <v/>
      </c>
      <c r="AN529" s="187" t="str">
        <f t="array" ref="AN529">IFERROR(INDEX($AW$4:$AW$83,MATCH(AL529&amp;INDEX($AH$4:$AH$1137,SMALL($AB$4:$AB$1137,AJ529),1),$AU$4:$AU$83&amp;$AV$4:$AV$83,0),1),"")</f>
        <v/>
      </c>
      <c r="AO529" s="187" t="str">
        <f>IF(AND(ISNUMBER(Fixture!H532),ISNUMBER(Fixture!J532)),"YES","")</f>
        <v/>
      </c>
      <c r="AP529" s="187" t="str">
        <f>IF(AO529="YES",IF(Fixture!H532&gt;Fixture!J532,HWin,IF(Fixture!H532=Fixture!J532,IF(Fixture!H532&gt;0,HDrawScore,HDraw),HLose)),"")</f>
        <v/>
      </c>
      <c r="AQ529" s="188" t="str">
        <f>IF(AO529="YES",IF(Fixture!H532&lt;Fixture!J532,AWin,IF(Fixture!H532=Fixture!J532,IF(Fixture!H532&gt;0,ADrawScore,ADraw),ALose)),"")</f>
        <v/>
      </c>
      <c r="AR529" s="187" t="str">
        <f>IF(AO529="YES",IF(Fixture!H532&gt;Fixture!J532,"W",IF(Fixture!H532=Fixture!J532,IF(Fixture!H532&gt;0,"D","D"),"L")),"")</f>
        <v/>
      </c>
      <c r="AS529" s="187" t="str">
        <f>IF(AO529="YES",IF(Fixture!H532&lt;Fixture!J532,"W",IF(Fixture!H532=Fixture!J532,IF(Fixture!H532&gt;0,"D","D"),"L")),"")</f>
        <v/>
      </c>
    </row>
    <row r="530" spans="22:45" x14ac:dyDescent="0.25">
      <c r="V530" s="195" t="str">
        <f t="shared" si="335"/>
        <v/>
      </c>
      <c r="W530" s="185" t="str">
        <f t="shared" si="336"/>
        <v/>
      </c>
      <c r="X530" s="185" t="str">
        <f t="shared" si="332"/>
        <v/>
      </c>
      <c r="Y530" s="185" t="str">
        <f t="shared" si="333"/>
        <v/>
      </c>
      <c r="Z530" s="184" t="str">
        <f t="shared" si="334"/>
        <v/>
      </c>
      <c r="AB530" s="186" t="str">
        <f t="shared" si="339"/>
        <v/>
      </c>
      <c r="AC530" s="187" t="str">
        <f t="shared" si="340"/>
        <v/>
      </c>
      <c r="AD530" s="187" t="str">
        <f t="shared" si="329"/>
        <v/>
      </c>
      <c r="AE530" s="187" t="str">
        <f t="shared" si="337"/>
        <v/>
      </c>
      <c r="AF530" s="187" t="str">
        <f t="shared" si="338"/>
        <v/>
      </c>
      <c r="AG530" s="187" t="str">
        <f t="array" ref="AG530">IFERROR(INDEX($Y$4:$Y$1090, MATCH(AC530&amp;AE530&amp;AF530,$V$4:$V$1090&amp;$W$4:$W$1090&amp;$X$4:$X$1090,0),1),"")</f>
        <v/>
      </c>
      <c r="AH530" s="188" t="str">
        <f t="array" ref="AH530">IFERROR(INDEX($Z$4:$Z$1090, MATCH(AC530&amp;AE530&amp;AF530,$V$4:$V$1090&amp;$W$4:$W$1090&amp;$X$4:$X$1090,0),1),"")</f>
        <v/>
      </c>
      <c r="AJ530" s="186" t="str">
        <f t="shared" si="341"/>
        <v/>
      </c>
      <c r="AK530" s="187" t="str">
        <f t="array" ref="AK530">IFERROR(INDEX($AC$4:$AC$1137,SMALL($AB$4:$AB$1137,AJ530),1),"")</f>
        <v/>
      </c>
      <c r="AL530" s="187" t="str">
        <f t="array" ref="AL530">IFERROR(INDEX($AF$4:$AF$1137,SMALL($AB$4:$AB$1137,AJ530),1),"")</f>
        <v/>
      </c>
      <c r="AM530" s="187" t="str">
        <f t="array" ref="AM530">IFERROR(INDEX($AW$4:$AW$83,MATCH(AL530&amp;INDEX($AG$4:$AG$1137,SMALL($AB$4:$AB$1137,AJ530),1),$AU$4:$AU$83&amp;$AV$4:$AV$83,0),1),"")</f>
        <v/>
      </c>
      <c r="AN530" s="187" t="str">
        <f t="array" ref="AN530">IFERROR(INDEX($AW$4:$AW$83,MATCH(AL530&amp;INDEX($AH$4:$AH$1137,SMALL($AB$4:$AB$1137,AJ530),1),$AU$4:$AU$83&amp;$AV$4:$AV$83,0),1),"")</f>
        <v/>
      </c>
      <c r="AO530" s="187" t="str">
        <f>IF(AND(ISNUMBER(Fixture!H533),ISNUMBER(Fixture!J533)),"YES","")</f>
        <v/>
      </c>
      <c r="AP530" s="187" t="str">
        <f>IF(AO530="YES",IF(Fixture!H533&gt;Fixture!J533,HWin,IF(Fixture!H533=Fixture!J533,IF(Fixture!H533&gt;0,HDrawScore,HDraw),HLose)),"")</f>
        <v/>
      </c>
      <c r="AQ530" s="188" t="str">
        <f>IF(AO530="YES",IF(Fixture!H533&lt;Fixture!J533,AWin,IF(Fixture!H533=Fixture!J533,IF(Fixture!H533&gt;0,ADrawScore,ADraw),ALose)),"")</f>
        <v/>
      </c>
      <c r="AR530" s="187" t="str">
        <f>IF(AO530="YES",IF(Fixture!H533&gt;Fixture!J533,"W",IF(Fixture!H533=Fixture!J533,IF(Fixture!H533&gt;0,"D","D"),"L")),"")</f>
        <v/>
      </c>
      <c r="AS530" s="187" t="str">
        <f>IF(AO530="YES",IF(Fixture!H533&lt;Fixture!J533,"W",IF(Fixture!H533=Fixture!J533,IF(Fixture!H533&gt;0,"D","D"),"L")),"")</f>
        <v/>
      </c>
    </row>
    <row r="531" spans="22:45" x14ac:dyDescent="0.25">
      <c r="V531" s="195" t="str">
        <f t="shared" si="335"/>
        <v/>
      </c>
      <c r="W531" s="185" t="str">
        <f t="shared" si="336"/>
        <v/>
      </c>
      <c r="X531" s="185" t="str">
        <f t="shared" si="332"/>
        <v/>
      </c>
      <c r="Y531" s="185" t="str">
        <f t="shared" si="333"/>
        <v/>
      </c>
      <c r="Z531" s="184" t="str">
        <f t="shared" si="334"/>
        <v/>
      </c>
      <c r="AB531" s="186" t="str">
        <f t="shared" si="339"/>
        <v/>
      </c>
      <c r="AC531" s="187" t="str">
        <f t="shared" si="340"/>
        <v/>
      </c>
      <c r="AD531" s="187" t="str">
        <f t="shared" si="329"/>
        <v/>
      </c>
      <c r="AE531" s="187" t="str">
        <f t="shared" si="337"/>
        <v/>
      </c>
      <c r="AF531" s="187" t="str">
        <f t="shared" si="338"/>
        <v/>
      </c>
      <c r="AG531" s="187" t="str">
        <f t="array" ref="AG531">IFERROR(INDEX($Y$4:$Y$1090, MATCH(AC531&amp;AE531&amp;AF531,$V$4:$V$1090&amp;$W$4:$W$1090&amp;$X$4:$X$1090,0),1),"")</f>
        <v/>
      </c>
      <c r="AH531" s="188" t="str">
        <f t="array" ref="AH531">IFERROR(INDEX($Z$4:$Z$1090, MATCH(AC531&amp;AE531&amp;AF531,$V$4:$V$1090&amp;$W$4:$W$1090&amp;$X$4:$X$1090,0),1),"")</f>
        <v/>
      </c>
      <c r="AJ531" s="186" t="str">
        <f t="shared" si="341"/>
        <v/>
      </c>
      <c r="AK531" s="187" t="str">
        <f t="array" ref="AK531">IFERROR(INDEX($AC$4:$AC$1137,SMALL($AB$4:$AB$1137,AJ531),1),"")</f>
        <v/>
      </c>
      <c r="AL531" s="187" t="str">
        <f t="array" ref="AL531">IFERROR(INDEX($AF$4:$AF$1137,SMALL($AB$4:$AB$1137,AJ531),1),"")</f>
        <v/>
      </c>
      <c r="AM531" s="187" t="str">
        <f t="array" ref="AM531">IFERROR(INDEX($AW$4:$AW$83,MATCH(AL531&amp;INDEX($AG$4:$AG$1137,SMALL($AB$4:$AB$1137,AJ531),1),$AU$4:$AU$83&amp;$AV$4:$AV$83,0),1),"")</f>
        <v/>
      </c>
      <c r="AN531" s="187" t="str">
        <f t="array" ref="AN531">IFERROR(INDEX($AW$4:$AW$83,MATCH(AL531&amp;INDEX($AH$4:$AH$1137,SMALL($AB$4:$AB$1137,AJ531),1),$AU$4:$AU$83&amp;$AV$4:$AV$83,0),1),"")</f>
        <v/>
      </c>
      <c r="AO531" s="187" t="str">
        <f>IF(AND(ISNUMBER(Fixture!H534),ISNUMBER(Fixture!J534)),"YES","")</f>
        <v/>
      </c>
      <c r="AP531" s="187" t="str">
        <f>IF(AO531="YES",IF(Fixture!H534&gt;Fixture!J534,HWin,IF(Fixture!H534=Fixture!J534,IF(Fixture!H534&gt;0,HDrawScore,HDraw),HLose)),"")</f>
        <v/>
      </c>
      <c r="AQ531" s="188" t="str">
        <f>IF(AO531="YES",IF(Fixture!H534&lt;Fixture!J534,AWin,IF(Fixture!H534=Fixture!J534,IF(Fixture!H534&gt;0,ADrawScore,ADraw),ALose)),"")</f>
        <v/>
      </c>
      <c r="AR531" s="187" t="str">
        <f>IF(AO531="YES",IF(Fixture!H534&gt;Fixture!J534,"W",IF(Fixture!H534=Fixture!J534,IF(Fixture!H534&gt;0,"D","D"),"L")),"")</f>
        <v/>
      </c>
      <c r="AS531" s="187" t="str">
        <f>IF(AO531="YES",IF(Fixture!H534&lt;Fixture!J534,"W",IF(Fixture!H534=Fixture!J534,IF(Fixture!H534&gt;0,"D","D"),"L")),"")</f>
        <v/>
      </c>
    </row>
    <row r="532" spans="22:45" x14ac:dyDescent="0.25">
      <c r="V532" s="195" t="str">
        <f t="shared" si="335"/>
        <v/>
      </c>
      <c r="W532" s="185" t="str">
        <f t="shared" si="336"/>
        <v/>
      </c>
      <c r="X532" s="185" t="str">
        <f t="shared" si="332"/>
        <v/>
      </c>
      <c r="Y532" s="185" t="str">
        <f t="shared" si="333"/>
        <v/>
      </c>
      <c r="Z532" s="184" t="str">
        <f t="shared" si="334"/>
        <v/>
      </c>
      <c r="AB532" s="186" t="str">
        <f t="shared" si="339"/>
        <v/>
      </c>
      <c r="AC532" s="187" t="str">
        <f t="shared" si="340"/>
        <v/>
      </c>
      <c r="AD532" s="187" t="str">
        <f t="shared" si="329"/>
        <v/>
      </c>
      <c r="AE532" s="187" t="str">
        <f t="shared" si="337"/>
        <v/>
      </c>
      <c r="AF532" s="187" t="str">
        <f t="shared" si="338"/>
        <v/>
      </c>
      <c r="AG532" s="187" t="str">
        <f t="array" ref="AG532">IFERROR(INDEX($Y$4:$Y$1090, MATCH(AC532&amp;AE532&amp;AF532,$V$4:$V$1090&amp;$W$4:$W$1090&amp;$X$4:$X$1090,0),1),"")</f>
        <v/>
      </c>
      <c r="AH532" s="188" t="str">
        <f t="array" ref="AH532">IFERROR(INDEX($Z$4:$Z$1090, MATCH(AC532&amp;AE532&amp;AF532,$V$4:$V$1090&amp;$W$4:$W$1090&amp;$X$4:$X$1090,0),1),"")</f>
        <v/>
      </c>
      <c r="AJ532" s="186" t="str">
        <f t="shared" si="341"/>
        <v/>
      </c>
      <c r="AK532" s="187" t="str">
        <f t="array" ref="AK532">IFERROR(INDEX($AC$4:$AC$1137,SMALL($AB$4:$AB$1137,AJ532),1),"")</f>
        <v/>
      </c>
      <c r="AL532" s="187" t="str">
        <f t="array" ref="AL532">IFERROR(INDEX($AF$4:$AF$1137,SMALL($AB$4:$AB$1137,AJ532),1),"")</f>
        <v/>
      </c>
      <c r="AM532" s="187" t="str">
        <f t="array" ref="AM532">IFERROR(INDEX($AW$4:$AW$83,MATCH(AL532&amp;INDEX($AG$4:$AG$1137,SMALL($AB$4:$AB$1137,AJ532),1),$AU$4:$AU$83&amp;$AV$4:$AV$83,0),1),"")</f>
        <v/>
      </c>
      <c r="AN532" s="187" t="str">
        <f t="array" ref="AN532">IFERROR(INDEX($AW$4:$AW$83,MATCH(AL532&amp;INDEX($AH$4:$AH$1137,SMALL($AB$4:$AB$1137,AJ532),1),$AU$4:$AU$83&amp;$AV$4:$AV$83,0),1),"")</f>
        <v/>
      </c>
      <c r="AO532" s="187" t="str">
        <f>IF(AND(ISNUMBER(Fixture!H535),ISNUMBER(Fixture!J535)),"YES","")</f>
        <v/>
      </c>
      <c r="AP532" s="187" t="str">
        <f>IF(AO532="YES",IF(Fixture!H535&gt;Fixture!J535,HWin,IF(Fixture!H535=Fixture!J535,IF(Fixture!H535&gt;0,HDrawScore,HDraw),HLose)),"")</f>
        <v/>
      </c>
      <c r="AQ532" s="188" t="str">
        <f>IF(AO532="YES",IF(Fixture!H535&lt;Fixture!J535,AWin,IF(Fixture!H535=Fixture!J535,IF(Fixture!H535&gt;0,ADrawScore,ADraw),ALose)),"")</f>
        <v/>
      </c>
      <c r="AR532" s="187" t="str">
        <f>IF(AO532="YES",IF(Fixture!H535&gt;Fixture!J535,"W",IF(Fixture!H535=Fixture!J535,IF(Fixture!H535&gt;0,"D","D"),"L")),"")</f>
        <v/>
      </c>
      <c r="AS532" s="187" t="str">
        <f>IF(AO532="YES",IF(Fixture!H535&lt;Fixture!J535,"W",IF(Fixture!H535=Fixture!J535,IF(Fixture!H535&gt;0,"D","D"),"L")),"")</f>
        <v/>
      </c>
    </row>
    <row r="533" spans="22:45" x14ac:dyDescent="0.25">
      <c r="V533" s="195" t="str">
        <f t="shared" si="335"/>
        <v/>
      </c>
      <c r="W533" s="185" t="str">
        <f t="shared" si="336"/>
        <v/>
      </c>
      <c r="X533" s="185" t="str">
        <f t="shared" si="332"/>
        <v/>
      </c>
      <c r="Y533" s="185" t="str">
        <f t="shared" si="333"/>
        <v/>
      </c>
      <c r="Z533" s="184" t="str">
        <f t="shared" si="334"/>
        <v/>
      </c>
      <c r="AB533" s="186" t="str">
        <f t="shared" si="339"/>
        <v/>
      </c>
      <c r="AC533" s="187" t="str">
        <f t="shared" si="340"/>
        <v/>
      </c>
      <c r="AD533" s="187" t="str">
        <f t="shared" si="329"/>
        <v/>
      </c>
      <c r="AE533" s="187" t="str">
        <f t="shared" si="337"/>
        <v/>
      </c>
      <c r="AF533" s="187" t="str">
        <f t="shared" si="338"/>
        <v/>
      </c>
      <c r="AG533" s="187" t="str">
        <f t="array" ref="AG533">IFERROR(INDEX($Y$4:$Y$1090, MATCH(AC533&amp;AE533&amp;AF533,$V$4:$V$1090&amp;$W$4:$W$1090&amp;$X$4:$X$1090,0),1),"")</f>
        <v/>
      </c>
      <c r="AH533" s="188" t="str">
        <f t="array" ref="AH533">IFERROR(INDEX($Z$4:$Z$1090, MATCH(AC533&amp;AE533&amp;AF533,$V$4:$V$1090&amp;$W$4:$W$1090&amp;$X$4:$X$1090,0),1),"")</f>
        <v/>
      </c>
      <c r="AJ533" s="186" t="str">
        <f t="shared" si="341"/>
        <v/>
      </c>
      <c r="AK533" s="187" t="str">
        <f t="array" ref="AK533">IFERROR(INDEX($AC$4:$AC$1137,SMALL($AB$4:$AB$1137,AJ533),1),"")</f>
        <v/>
      </c>
      <c r="AL533" s="187" t="str">
        <f t="array" ref="AL533">IFERROR(INDEX($AF$4:$AF$1137,SMALL($AB$4:$AB$1137,AJ533),1),"")</f>
        <v/>
      </c>
      <c r="AM533" s="187" t="str">
        <f t="array" ref="AM533">IFERROR(INDEX($AW$4:$AW$83,MATCH(AL533&amp;INDEX($AG$4:$AG$1137,SMALL($AB$4:$AB$1137,AJ533),1),$AU$4:$AU$83&amp;$AV$4:$AV$83,0),1),"")</f>
        <v/>
      </c>
      <c r="AN533" s="187" t="str">
        <f t="array" ref="AN533">IFERROR(INDEX($AW$4:$AW$83,MATCH(AL533&amp;INDEX($AH$4:$AH$1137,SMALL($AB$4:$AB$1137,AJ533),1),$AU$4:$AU$83&amp;$AV$4:$AV$83,0),1),"")</f>
        <v/>
      </c>
      <c r="AO533" s="187" t="str">
        <f>IF(AND(ISNUMBER(Fixture!H536),ISNUMBER(Fixture!J536)),"YES","")</f>
        <v/>
      </c>
      <c r="AP533" s="187" t="str">
        <f>IF(AO533="YES",IF(Fixture!H536&gt;Fixture!J536,HWin,IF(Fixture!H536=Fixture!J536,IF(Fixture!H536&gt;0,HDrawScore,HDraw),HLose)),"")</f>
        <v/>
      </c>
      <c r="AQ533" s="188" t="str">
        <f>IF(AO533="YES",IF(Fixture!H536&lt;Fixture!J536,AWin,IF(Fixture!H536=Fixture!J536,IF(Fixture!H536&gt;0,ADrawScore,ADraw),ALose)),"")</f>
        <v/>
      </c>
      <c r="AR533" s="187" t="str">
        <f>IF(AO533="YES",IF(Fixture!H536&gt;Fixture!J536,"W",IF(Fixture!H536=Fixture!J536,IF(Fixture!H536&gt;0,"D","D"),"L")),"")</f>
        <v/>
      </c>
      <c r="AS533" s="187" t="str">
        <f>IF(AO533="YES",IF(Fixture!H536&lt;Fixture!J536,"W",IF(Fixture!H536=Fixture!J536,IF(Fixture!H536&gt;0,"D","D"),"L")),"")</f>
        <v/>
      </c>
    </row>
    <row r="534" spans="22:45" x14ac:dyDescent="0.25">
      <c r="V534" s="195" t="str">
        <f t="shared" si="335"/>
        <v/>
      </c>
      <c r="W534" s="185" t="str">
        <f t="shared" si="336"/>
        <v/>
      </c>
      <c r="X534" s="185" t="str">
        <f t="shared" si="332"/>
        <v/>
      </c>
      <c r="Y534" s="185" t="str">
        <f t="shared" si="333"/>
        <v/>
      </c>
      <c r="Z534" s="184" t="str">
        <f t="shared" si="334"/>
        <v/>
      </c>
      <c r="AB534" s="186" t="str">
        <f t="shared" si="339"/>
        <v/>
      </c>
      <c r="AC534" s="187" t="str">
        <f t="shared" si="340"/>
        <v/>
      </c>
      <c r="AD534" s="187" t="str">
        <f t="shared" si="329"/>
        <v/>
      </c>
      <c r="AE534" s="187" t="str">
        <f t="shared" si="337"/>
        <v/>
      </c>
      <c r="AF534" s="187" t="str">
        <f t="shared" si="338"/>
        <v/>
      </c>
      <c r="AG534" s="187" t="str">
        <f t="array" ref="AG534">IFERROR(INDEX($Y$4:$Y$1090, MATCH(AC534&amp;AE534&amp;AF534,$V$4:$V$1090&amp;$W$4:$W$1090&amp;$X$4:$X$1090,0),1),"")</f>
        <v/>
      </c>
      <c r="AH534" s="188" t="str">
        <f t="array" ref="AH534">IFERROR(INDEX($Z$4:$Z$1090, MATCH(AC534&amp;AE534&amp;AF534,$V$4:$V$1090&amp;$W$4:$W$1090&amp;$X$4:$X$1090,0),1),"")</f>
        <v/>
      </c>
      <c r="AJ534" s="186" t="str">
        <f t="shared" si="341"/>
        <v/>
      </c>
      <c r="AK534" s="187" t="str">
        <f t="array" ref="AK534">IFERROR(INDEX($AC$4:$AC$1137,SMALL($AB$4:$AB$1137,AJ534),1),"")</f>
        <v/>
      </c>
      <c r="AL534" s="187" t="str">
        <f t="array" ref="AL534">IFERROR(INDEX($AF$4:$AF$1137,SMALL($AB$4:$AB$1137,AJ534),1),"")</f>
        <v/>
      </c>
      <c r="AM534" s="187" t="str">
        <f t="array" ref="AM534">IFERROR(INDEX($AW$4:$AW$83,MATCH(AL534&amp;INDEX($AG$4:$AG$1137,SMALL($AB$4:$AB$1137,AJ534),1),$AU$4:$AU$83&amp;$AV$4:$AV$83,0),1),"")</f>
        <v/>
      </c>
      <c r="AN534" s="187" t="str">
        <f t="array" ref="AN534">IFERROR(INDEX($AW$4:$AW$83,MATCH(AL534&amp;INDEX($AH$4:$AH$1137,SMALL($AB$4:$AB$1137,AJ534),1),$AU$4:$AU$83&amp;$AV$4:$AV$83,0),1),"")</f>
        <v/>
      </c>
      <c r="AO534" s="187" t="str">
        <f>IF(AND(ISNUMBER(Fixture!H537),ISNUMBER(Fixture!J537)),"YES","")</f>
        <v/>
      </c>
      <c r="AP534" s="187" t="str">
        <f>IF(AO534="YES",IF(Fixture!H537&gt;Fixture!J537,HWin,IF(Fixture!H537=Fixture!J537,IF(Fixture!H537&gt;0,HDrawScore,HDraw),HLose)),"")</f>
        <v/>
      </c>
      <c r="AQ534" s="188" t="str">
        <f>IF(AO534="YES",IF(Fixture!H537&lt;Fixture!J537,AWin,IF(Fixture!H537=Fixture!J537,IF(Fixture!H537&gt;0,ADrawScore,ADraw),ALose)),"")</f>
        <v/>
      </c>
      <c r="AR534" s="187" t="str">
        <f>IF(AO534="YES",IF(Fixture!H537&gt;Fixture!J537,"W",IF(Fixture!H537=Fixture!J537,IF(Fixture!H537&gt;0,"D","D"),"L")),"")</f>
        <v/>
      </c>
      <c r="AS534" s="187" t="str">
        <f>IF(AO534="YES",IF(Fixture!H537&lt;Fixture!J537,"W",IF(Fixture!H537=Fixture!J537,IF(Fixture!H537&gt;0,"D","D"),"L")),"")</f>
        <v/>
      </c>
    </row>
    <row r="535" spans="22:45" x14ac:dyDescent="0.25">
      <c r="V535" s="195" t="str">
        <f t="shared" si="335"/>
        <v/>
      </c>
      <c r="W535" s="185" t="str">
        <f t="shared" si="336"/>
        <v/>
      </c>
      <c r="X535" s="185" t="str">
        <f t="shared" si="332"/>
        <v/>
      </c>
      <c r="Y535" s="185" t="str">
        <f t="shared" si="333"/>
        <v/>
      </c>
      <c r="Z535" s="184" t="str">
        <f t="shared" si="334"/>
        <v/>
      </c>
      <c r="AB535" s="186" t="str">
        <f t="shared" si="339"/>
        <v/>
      </c>
      <c r="AC535" s="187" t="str">
        <f t="shared" si="340"/>
        <v/>
      </c>
      <c r="AD535" s="187" t="str">
        <f t="shared" si="329"/>
        <v/>
      </c>
      <c r="AE535" s="187" t="str">
        <f t="shared" si="337"/>
        <v/>
      </c>
      <c r="AF535" s="187" t="str">
        <f t="shared" si="338"/>
        <v/>
      </c>
      <c r="AG535" s="187" t="str">
        <f t="array" ref="AG535">IFERROR(INDEX($Y$4:$Y$1090, MATCH(AC535&amp;AE535&amp;AF535,$V$4:$V$1090&amp;$W$4:$W$1090&amp;$X$4:$X$1090,0),1),"")</f>
        <v/>
      </c>
      <c r="AH535" s="188" t="str">
        <f t="array" ref="AH535">IFERROR(INDEX($Z$4:$Z$1090, MATCH(AC535&amp;AE535&amp;AF535,$V$4:$V$1090&amp;$W$4:$W$1090&amp;$X$4:$X$1090,0),1),"")</f>
        <v/>
      </c>
      <c r="AJ535" s="186" t="str">
        <f t="shared" si="341"/>
        <v/>
      </c>
      <c r="AK535" s="187" t="str">
        <f t="array" ref="AK535">IFERROR(INDEX($AC$4:$AC$1137,SMALL($AB$4:$AB$1137,AJ535),1),"")</f>
        <v/>
      </c>
      <c r="AL535" s="187" t="str">
        <f t="array" ref="AL535">IFERROR(INDEX($AF$4:$AF$1137,SMALL($AB$4:$AB$1137,AJ535),1),"")</f>
        <v/>
      </c>
      <c r="AM535" s="187" t="str">
        <f t="array" ref="AM535">IFERROR(INDEX($AW$4:$AW$83,MATCH(AL535&amp;INDEX($AG$4:$AG$1137,SMALL($AB$4:$AB$1137,AJ535),1),$AU$4:$AU$83&amp;$AV$4:$AV$83,0),1),"")</f>
        <v/>
      </c>
      <c r="AN535" s="187" t="str">
        <f t="array" ref="AN535">IFERROR(INDEX($AW$4:$AW$83,MATCH(AL535&amp;INDEX($AH$4:$AH$1137,SMALL($AB$4:$AB$1137,AJ535),1),$AU$4:$AU$83&amp;$AV$4:$AV$83,0),1),"")</f>
        <v/>
      </c>
      <c r="AO535" s="187" t="str">
        <f>IF(AND(ISNUMBER(Fixture!H538),ISNUMBER(Fixture!J538)),"YES","")</f>
        <v/>
      </c>
      <c r="AP535" s="187" t="str">
        <f>IF(AO535="YES",IF(Fixture!H538&gt;Fixture!J538,HWin,IF(Fixture!H538=Fixture!J538,IF(Fixture!H538&gt;0,HDrawScore,HDraw),HLose)),"")</f>
        <v/>
      </c>
      <c r="AQ535" s="188" t="str">
        <f>IF(AO535="YES",IF(Fixture!H538&lt;Fixture!J538,AWin,IF(Fixture!H538=Fixture!J538,IF(Fixture!H538&gt;0,ADrawScore,ADraw),ALose)),"")</f>
        <v/>
      </c>
      <c r="AR535" s="187" t="str">
        <f>IF(AO535="YES",IF(Fixture!H538&gt;Fixture!J538,"W",IF(Fixture!H538=Fixture!J538,IF(Fixture!H538&gt;0,"D","D"),"L")),"")</f>
        <v/>
      </c>
      <c r="AS535" s="187" t="str">
        <f>IF(AO535="YES",IF(Fixture!H538&lt;Fixture!J538,"W",IF(Fixture!H538=Fixture!J538,IF(Fixture!H538&gt;0,"D","D"),"L")),"")</f>
        <v/>
      </c>
    </row>
    <row r="536" spans="22:45" x14ac:dyDescent="0.25">
      <c r="V536" s="195" t="str">
        <f t="shared" si="335"/>
        <v/>
      </c>
      <c r="W536" s="185" t="str">
        <f t="shared" si="336"/>
        <v/>
      </c>
      <c r="X536" s="185" t="str">
        <f t="shared" si="332"/>
        <v/>
      </c>
      <c r="Y536" s="185" t="str">
        <f t="shared" si="333"/>
        <v/>
      </c>
      <c r="Z536" s="184" t="str">
        <f t="shared" si="334"/>
        <v/>
      </c>
      <c r="AB536" s="186" t="str">
        <f t="shared" si="339"/>
        <v/>
      </c>
      <c r="AC536" s="187" t="str">
        <f t="shared" si="340"/>
        <v/>
      </c>
      <c r="AD536" s="187" t="str">
        <f t="shared" si="329"/>
        <v/>
      </c>
      <c r="AE536" s="187" t="str">
        <f t="shared" si="337"/>
        <v/>
      </c>
      <c r="AF536" s="187" t="str">
        <f t="shared" si="338"/>
        <v/>
      </c>
      <c r="AG536" s="187" t="str">
        <f t="array" ref="AG536">IFERROR(INDEX($Y$4:$Y$1090, MATCH(AC536&amp;AE536&amp;AF536,$V$4:$V$1090&amp;$W$4:$W$1090&amp;$X$4:$X$1090,0),1),"")</f>
        <v/>
      </c>
      <c r="AH536" s="188" t="str">
        <f t="array" ref="AH536">IFERROR(INDEX($Z$4:$Z$1090, MATCH(AC536&amp;AE536&amp;AF536,$V$4:$V$1090&amp;$W$4:$W$1090&amp;$X$4:$X$1090,0),1),"")</f>
        <v/>
      </c>
      <c r="AJ536" s="186" t="str">
        <f t="shared" si="341"/>
        <v/>
      </c>
      <c r="AK536" s="187" t="str">
        <f t="array" ref="AK536">IFERROR(INDEX($AC$4:$AC$1137,SMALL($AB$4:$AB$1137,AJ536),1),"")</f>
        <v/>
      </c>
      <c r="AL536" s="187" t="str">
        <f t="array" ref="AL536">IFERROR(INDEX($AF$4:$AF$1137,SMALL($AB$4:$AB$1137,AJ536),1),"")</f>
        <v/>
      </c>
      <c r="AM536" s="187" t="str">
        <f t="array" ref="AM536">IFERROR(INDEX($AW$4:$AW$83,MATCH(AL536&amp;INDEX($AG$4:$AG$1137,SMALL($AB$4:$AB$1137,AJ536),1),$AU$4:$AU$83&amp;$AV$4:$AV$83,0),1),"")</f>
        <v/>
      </c>
      <c r="AN536" s="187" t="str">
        <f t="array" ref="AN536">IFERROR(INDEX($AW$4:$AW$83,MATCH(AL536&amp;INDEX($AH$4:$AH$1137,SMALL($AB$4:$AB$1137,AJ536),1),$AU$4:$AU$83&amp;$AV$4:$AV$83,0),1),"")</f>
        <v/>
      </c>
      <c r="AO536" s="187" t="str">
        <f>IF(AND(ISNUMBER(Fixture!H539),ISNUMBER(Fixture!J539)),"YES","")</f>
        <v/>
      </c>
      <c r="AP536" s="187" t="str">
        <f>IF(AO536="YES",IF(Fixture!H539&gt;Fixture!J539,HWin,IF(Fixture!H539=Fixture!J539,IF(Fixture!H539&gt;0,HDrawScore,HDraw),HLose)),"")</f>
        <v/>
      </c>
      <c r="AQ536" s="188" t="str">
        <f>IF(AO536="YES",IF(Fixture!H539&lt;Fixture!J539,AWin,IF(Fixture!H539=Fixture!J539,IF(Fixture!H539&gt;0,ADrawScore,ADraw),ALose)),"")</f>
        <v/>
      </c>
      <c r="AR536" s="187" t="str">
        <f>IF(AO536="YES",IF(Fixture!H539&gt;Fixture!J539,"W",IF(Fixture!H539=Fixture!J539,IF(Fixture!H539&gt;0,"D","D"),"L")),"")</f>
        <v/>
      </c>
      <c r="AS536" s="187" t="str">
        <f>IF(AO536="YES",IF(Fixture!H539&lt;Fixture!J539,"W",IF(Fixture!H539=Fixture!J539,IF(Fixture!H539&gt;0,"D","D"),"L")),"")</f>
        <v/>
      </c>
    </row>
    <row r="537" spans="22:45" x14ac:dyDescent="0.25">
      <c r="V537" s="195" t="str">
        <f t="shared" si="335"/>
        <v/>
      </c>
      <c r="W537" s="185" t="str">
        <f t="shared" si="336"/>
        <v/>
      </c>
      <c r="X537" s="185" t="str">
        <f t="shared" si="332"/>
        <v/>
      </c>
      <c r="Y537" s="185" t="str">
        <f t="shared" si="333"/>
        <v/>
      </c>
      <c r="Z537" s="184" t="str">
        <f t="shared" si="334"/>
        <v/>
      </c>
      <c r="AB537" s="186" t="str">
        <f t="shared" si="339"/>
        <v/>
      </c>
      <c r="AC537" s="187" t="str">
        <f t="shared" si="340"/>
        <v/>
      </c>
      <c r="AD537" s="187" t="str">
        <f t="shared" si="329"/>
        <v/>
      </c>
      <c r="AE537" s="187" t="str">
        <f t="shared" si="337"/>
        <v/>
      </c>
      <c r="AF537" s="187" t="str">
        <f t="shared" si="338"/>
        <v/>
      </c>
      <c r="AG537" s="187" t="str">
        <f t="array" ref="AG537">IFERROR(INDEX($Y$4:$Y$1090, MATCH(AC537&amp;AE537&amp;AF537,$V$4:$V$1090&amp;$W$4:$W$1090&amp;$X$4:$X$1090,0),1),"")</f>
        <v/>
      </c>
      <c r="AH537" s="188" t="str">
        <f t="array" ref="AH537">IFERROR(INDEX($Z$4:$Z$1090, MATCH(AC537&amp;AE537&amp;AF537,$V$4:$V$1090&amp;$W$4:$W$1090&amp;$X$4:$X$1090,0),1),"")</f>
        <v/>
      </c>
      <c r="AJ537" s="186" t="str">
        <f t="shared" si="341"/>
        <v/>
      </c>
      <c r="AK537" s="187" t="str">
        <f t="array" ref="AK537">IFERROR(INDEX($AC$4:$AC$1137,SMALL($AB$4:$AB$1137,AJ537),1),"")</f>
        <v/>
      </c>
      <c r="AL537" s="187" t="str">
        <f t="array" ref="AL537">IFERROR(INDEX($AF$4:$AF$1137,SMALL($AB$4:$AB$1137,AJ537),1),"")</f>
        <v/>
      </c>
      <c r="AM537" s="187" t="str">
        <f t="array" ref="AM537">IFERROR(INDEX($AW$4:$AW$83,MATCH(AL537&amp;INDEX($AG$4:$AG$1137,SMALL($AB$4:$AB$1137,AJ537),1),$AU$4:$AU$83&amp;$AV$4:$AV$83,0),1),"")</f>
        <v/>
      </c>
      <c r="AN537" s="187" t="str">
        <f t="array" ref="AN537">IFERROR(INDEX($AW$4:$AW$83,MATCH(AL537&amp;INDEX($AH$4:$AH$1137,SMALL($AB$4:$AB$1137,AJ537),1),$AU$4:$AU$83&amp;$AV$4:$AV$83,0),1),"")</f>
        <v/>
      </c>
      <c r="AO537" s="187" t="str">
        <f>IF(AND(ISNUMBER(Fixture!H540),ISNUMBER(Fixture!J540)),"YES","")</f>
        <v/>
      </c>
      <c r="AP537" s="187" t="str">
        <f>IF(AO537="YES",IF(Fixture!H540&gt;Fixture!J540,HWin,IF(Fixture!H540=Fixture!J540,IF(Fixture!H540&gt;0,HDrawScore,HDraw),HLose)),"")</f>
        <v/>
      </c>
      <c r="AQ537" s="188" t="str">
        <f>IF(AO537="YES",IF(Fixture!H540&lt;Fixture!J540,AWin,IF(Fixture!H540=Fixture!J540,IF(Fixture!H540&gt;0,ADrawScore,ADraw),ALose)),"")</f>
        <v/>
      </c>
      <c r="AR537" s="187" t="str">
        <f>IF(AO537="YES",IF(Fixture!H540&gt;Fixture!J540,"W",IF(Fixture!H540=Fixture!J540,IF(Fixture!H540&gt;0,"D","D"),"L")),"")</f>
        <v/>
      </c>
      <c r="AS537" s="187" t="str">
        <f>IF(AO537="YES",IF(Fixture!H540&lt;Fixture!J540,"W",IF(Fixture!H540=Fixture!J540,IF(Fixture!H540&gt;0,"D","D"),"L")),"")</f>
        <v/>
      </c>
    </row>
    <row r="538" spans="22:45" x14ac:dyDescent="0.25">
      <c r="V538" s="195" t="str">
        <f t="shared" si="335"/>
        <v/>
      </c>
      <c r="W538" s="185" t="str">
        <f t="shared" si="336"/>
        <v/>
      </c>
      <c r="X538" s="185" t="str">
        <f t="shared" si="332"/>
        <v/>
      </c>
      <c r="Y538" s="185" t="str">
        <f t="shared" si="333"/>
        <v/>
      </c>
      <c r="Z538" s="184" t="str">
        <f t="shared" si="334"/>
        <v/>
      </c>
      <c r="AB538" s="186" t="str">
        <f t="shared" si="339"/>
        <v/>
      </c>
      <c r="AC538" s="187" t="str">
        <f t="shared" si="340"/>
        <v/>
      </c>
      <c r="AD538" s="187" t="str">
        <f t="shared" si="329"/>
        <v/>
      </c>
      <c r="AE538" s="187" t="str">
        <f t="shared" si="337"/>
        <v/>
      </c>
      <c r="AF538" s="187" t="str">
        <f t="shared" si="338"/>
        <v/>
      </c>
      <c r="AG538" s="187" t="str">
        <f t="array" ref="AG538">IFERROR(INDEX($Y$4:$Y$1090, MATCH(AC538&amp;AE538&amp;AF538,$V$4:$V$1090&amp;$W$4:$W$1090&amp;$X$4:$X$1090,0),1),"")</f>
        <v/>
      </c>
      <c r="AH538" s="188" t="str">
        <f t="array" ref="AH538">IFERROR(INDEX($Z$4:$Z$1090, MATCH(AC538&amp;AE538&amp;AF538,$V$4:$V$1090&amp;$W$4:$W$1090&amp;$X$4:$X$1090,0),1),"")</f>
        <v/>
      </c>
      <c r="AJ538" s="186" t="str">
        <f t="shared" si="341"/>
        <v/>
      </c>
      <c r="AK538" s="187" t="str">
        <f t="array" ref="AK538">IFERROR(INDEX($AC$4:$AC$1137,SMALL($AB$4:$AB$1137,AJ538),1),"")</f>
        <v/>
      </c>
      <c r="AL538" s="187" t="str">
        <f t="array" ref="AL538">IFERROR(INDEX($AF$4:$AF$1137,SMALL($AB$4:$AB$1137,AJ538),1),"")</f>
        <v/>
      </c>
      <c r="AM538" s="187" t="str">
        <f t="array" ref="AM538">IFERROR(INDEX($AW$4:$AW$83,MATCH(AL538&amp;INDEX($AG$4:$AG$1137,SMALL($AB$4:$AB$1137,AJ538),1),$AU$4:$AU$83&amp;$AV$4:$AV$83,0),1),"")</f>
        <v/>
      </c>
      <c r="AN538" s="187" t="str">
        <f t="array" ref="AN538">IFERROR(INDEX($AW$4:$AW$83,MATCH(AL538&amp;INDEX($AH$4:$AH$1137,SMALL($AB$4:$AB$1137,AJ538),1),$AU$4:$AU$83&amp;$AV$4:$AV$83,0),1),"")</f>
        <v/>
      </c>
      <c r="AO538" s="187" t="str">
        <f>IF(AND(ISNUMBER(Fixture!H541),ISNUMBER(Fixture!J541)),"YES","")</f>
        <v/>
      </c>
      <c r="AP538" s="187" t="str">
        <f>IF(AO538="YES",IF(Fixture!H541&gt;Fixture!J541,HWin,IF(Fixture!H541=Fixture!J541,IF(Fixture!H541&gt;0,HDrawScore,HDraw),HLose)),"")</f>
        <v/>
      </c>
      <c r="AQ538" s="188" t="str">
        <f>IF(AO538="YES",IF(Fixture!H541&lt;Fixture!J541,AWin,IF(Fixture!H541=Fixture!J541,IF(Fixture!H541&gt;0,ADrawScore,ADraw),ALose)),"")</f>
        <v/>
      </c>
      <c r="AR538" s="187" t="str">
        <f>IF(AO538="YES",IF(Fixture!H541&gt;Fixture!J541,"W",IF(Fixture!H541=Fixture!J541,IF(Fixture!H541&gt;0,"D","D"),"L")),"")</f>
        <v/>
      </c>
      <c r="AS538" s="187" t="str">
        <f>IF(AO538="YES",IF(Fixture!H541&lt;Fixture!J541,"W",IF(Fixture!H541=Fixture!J541,IF(Fixture!H541&gt;0,"D","D"),"L")),"")</f>
        <v/>
      </c>
    </row>
    <row r="539" spans="22:45" x14ac:dyDescent="0.25">
      <c r="V539" s="195" t="str">
        <f t="shared" si="335"/>
        <v/>
      </c>
      <c r="W539" s="185" t="str">
        <f t="shared" si="336"/>
        <v/>
      </c>
      <c r="X539" s="185" t="str">
        <f t="shared" si="332"/>
        <v/>
      </c>
      <c r="Y539" s="185" t="str">
        <f t="shared" si="333"/>
        <v/>
      </c>
      <c r="Z539" s="184" t="str">
        <f t="shared" si="334"/>
        <v/>
      </c>
      <c r="AB539" s="186" t="str">
        <f t="shared" si="339"/>
        <v/>
      </c>
      <c r="AC539" s="187" t="str">
        <f t="shared" si="340"/>
        <v/>
      </c>
      <c r="AD539" s="187" t="str">
        <f t="shared" si="329"/>
        <v/>
      </c>
      <c r="AE539" s="187" t="str">
        <f t="shared" si="337"/>
        <v/>
      </c>
      <c r="AF539" s="187" t="str">
        <f t="shared" si="338"/>
        <v/>
      </c>
      <c r="AG539" s="187" t="str">
        <f t="array" ref="AG539">IFERROR(INDEX($Y$4:$Y$1090, MATCH(AC539&amp;AE539&amp;AF539,$V$4:$V$1090&amp;$W$4:$W$1090&amp;$X$4:$X$1090,0),1),"")</f>
        <v/>
      </c>
      <c r="AH539" s="188" t="str">
        <f t="array" ref="AH539">IFERROR(INDEX($Z$4:$Z$1090, MATCH(AC539&amp;AE539&amp;AF539,$V$4:$V$1090&amp;$W$4:$W$1090&amp;$X$4:$X$1090,0),1),"")</f>
        <v/>
      </c>
      <c r="AJ539" s="186" t="str">
        <f t="shared" si="341"/>
        <v/>
      </c>
      <c r="AK539" s="187" t="str">
        <f t="array" ref="AK539">IFERROR(INDEX($AC$4:$AC$1137,SMALL($AB$4:$AB$1137,AJ539),1),"")</f>
        <v/>
      </c>
      <c r="AL539" s="187" t="str">
        <f t="array" ref="AL539">IFERROR(INDEX($AF$4:$AF$1137,SMALL($AB$4:$AB$1137,AJ539),1),"")</f>
        <v/>
      </c>
      <c r="AM539" s="187" t="str">
        <f t="array" ref="AM539">IFERROR(INDEX($AW$4:$AW$83,MATCH(AL539&amp;INDEX($AG$4:$AG$1137,SMALL($AB$4:$AB$1137,AJ539),1),$AU$4:$AU$83&amp;$AV$4:$AV$83,0),1),"")</f>
        <v/>
      </c>
      <c r="AN539" s="187" t="str">
        <f t="array" ref="AN539">IFERROR(INDEX($AW$4:$AW$83,MATCH(AL539&amp;INDEX($AH$4:$AH$1137,SMALL($AB$4:$AB$1137,AJ539),1),$AU$4:$AU$83&amp;$AV$4:$AV$83,0),1),"")</f>
        <v/>
      </c>
      <c r="AO539" s="187" t="str">
        <f>IF(AND(ISNUMBER(Fixture!H542),ISNUMBER(Fixture!J542)),"YES","")</f>
        <v/>
      </c>
      <c r="AP539" s="187" t="str">
        <f>IF(AO539="YES",IF(Fixture!H542&gt;Fixture!J542,HWin,IF(Fixture!H542=Fixture!J542,IF(Fixture!H542&gt;0,HDrawScore,HDraw),HLose)),"")</f>
        <v/>
      </c>
      <c r="AQ539" s="188" t="str">
        <f>IF(AO539="YES",IF(Fixture!H542&lt;Fixture!J542,AWin,IF(Fixture!H542=Fixture!J542,IF(Fixture!H542&gt;0,ADrawScore,ADraw),ALose)),"")</f>
        <v/>
      </c>
      <c r="AR539" s="187" t="str">
        <f>IF(AO539="YES",IF(Fixture!H542&gt;Fixture!J542,"W",IF(Fixture!H542=Fixture!J542,IF(Fixture!H542&gt;0,"D","D"),"L")),"")</f>
        <v/>
      </c>
      <c r="AS539" s="187" t="str">
        <f>IF(AO539="YES",IF(Fixture!H542&lt;Fixture!J542,"W",IF(Fixture!H542=Fixture!J542,IF(Fixture!H542&gt;0,"D","D"),"L")),"")</f>
        <v/>
      </c>
    </row>
    <row r="540" spans="22:45" x14ac:dyDescent="0.25">
      <c r="V540" s="195" t="str">
        <f t="shared" si="335"/>
        <v/>
      </c>
      <c r="W540" s="185" t="str">
        <f t="shared" si="336"/>
        <v/>
      </c>
      <c r="X540" s="185" t="str">
        <f t="shared" ref="X540:X545" si="342">IF(AND(ISNUMBER(V540),Y540&lt;=$Q$7,Z540&lt;=$Q$7),$B$96,"")</f>
        <v/>
      </c>
      <c r="Y540" s="185" t="str">
        <f t="shared" ref="Y540:Y546" si="343">IF(ISNUMBER(V540),INDEX($C$99:$L$125,MATCH(V540,$B$99:$B$125,0),MATCH("G"&amp;W540&amp;"-T1",$C$98:$L$98,0)),"")</f>
        <v/>
      </c>
      <c r="Z540" s="184" t="str">
        <f t="shared" ref="Z540:Z546" si="344">IF(ISNUMBER(V540),INDEX($C$99:$L$125,MATCH(V540,$B$99:$B$125,0),MATCH("G"&amp;W540&amp;"-T2",$C$98:$L$98,0)),"")</f>
        <v/>
      </c>
      <c r="AB540" s="186" t="str">
        <f t="shared" si="339"/>
        <v/>
      </c>
      <c r="AC540" s="187" t="str">
        <f t="shared" si="340"/>
        <v/>
      </c>
      <c r="AD540" s="187" t="str">
        <f t="shared" ref="AD540:AD603" si="345">IF(ISNUMBER(AC540),IF(AD539+1&lt;=AD$2,AD539+1,1),"")</f>
        <v/>
      </c>
      <c r="AE540" s="187" t="str">
        <f t="shared" si="337"/>
        <v/>
      </c>
      <c r="AF540" s="187" t="str">
        <f t="shared" si="338"/>
        <v/>
      </c>
      <c r="AG540" s="187" t="str">
        <f t="array" ref="AG540">IFERROR(INDEX($Y$4:$Y$1090, MATCH(AC540&amp;AE540&amp;AF540,$V$4:$V$1090&amp;$W$4:$W$1090&amp;$X$4:$X$1090,0),1),"")</f>
        <v/>
      </c>
      <c r="AH540" s="188" t="str">
        <f t="array" ref="AH540">IFERROR(INDEX($Z$4:$Z$1090, MATCH(AC540&amp;AE540&amp;AF540,$V$4:$V$1090&amp;$W$4:$W$1090&amp;$X$4:$X$1090,0),1),"")</f>
        <v/>
      </c>
      <c r="AJ540" s="186" t="str">
        <f t="shared" si="341"/>
        <v/>
      </c>
      <c r="AK540" s="187" t="str">
        <f t="array" ref="AK540">IFERROR(INDEX($AC$4:$AC$1137,SMALL($AB$4:$AB$1137,AJ540),1),"")</f>
        <v/>
      </c>
      <c r="AL540" s="187" t="str">
        <f t="array" ref="AL540">IFERROR(INDEX($AF$4:$AF$1137,SMALL($AB$4:$AB$1137,AJ540),1),"")</f>
        <v/>
      </c>
      <c r="AM540" s="187" t="str">
        <f t="array" ref="AM540">IFERROR(INDEX($AW$4:$AW$83,MATCH(AL540&amp;INDEX($AG$4:$AG$1137,SMALL($AB$4:$AB$1137,AJ540),1),$AU$4:$AU$83&amp;$AV$4:$AV$83,0),1),"")</f>
        <v/>
      </c>
      <c r="AN540" s="187" t="str">
        <f t="array" ref="AN540">IFERROR(INDEX($AW$4:$AW$83,MATCH(AL540&amp;INDEX($AH$4:$AH$1137,SMALL($AB$4:$AB$1137,AJ540),1),$AU$4:$AU$83&amp;$AV$4:$AV$83,0),1),"")</f>
        <v/>
      </c>
      <c r="AO540" s="187" t="str">
        <f>IF(AND(ISNUMBER(Fixture!H543),ISNUMBER(Fixture!J543)),"YES","")</f>
        <v/>
      </c>
      <c r="AP540" s="187" t="str">
        <f>IF(AO540="YES",IF(Fixture!H543&gt;Fixture!J543,HWin,IF(Fixture!H543=Fixture!J543,IF(Fixture!H543&gt;0,HDrawScore,HDraw),HLose)),"")</f>
        <v/>
      </c>
      <c r="AQ540" s="188" t="str">
        <f>IF(AO540="YES",IF(Fixture!H543&lt;Fixture!J543,AWin,IF(Fixture!H543=Fixture!J543,IF(Fixture!H543&gt;0,ADrawScore,ADraw),ALose)),"")</f>
        <v/>
      </c>
      <c r="AR540" s="187" t="str">
        <f>IF(AO540="YES",IF(Fixture!H543&gt;Fixture!J543,"W",IF(Fixture!H543=Fixture!J543,IF(Fixture!H543&gt;0,"D","D"),"L")),"")</f>
        <v/>
      </c>
      <c r="AS540" s="187" t="str">
        <f>IF(AO540="YES",IF(Fixture!H543&lt;Fixture!J543,"W",IF(Fixture!H543=Fixture!J543,IF(Fixture!H543&gt;0,"D","D"),"L")),"")</f>
        <v/>
      </c>
    </row>
    <row r="541" spans="22:45" x14ac:dyDescent="0.25">
      <c r="V541" s="195" t="str">
        <f t="shared" ref="V541:V546" si="346">IFERROR(IF(W540+1&lt;=O$7,V540,IF(V540+1&lt;=P$7,V540+1,"")),"")</f>
        <v/>
      </c>
      <c r="W541" s="185" t="str">
        <f t="shared" ref="W541:W546" si="347">IF(ISNUMBER(V541),IF(W540+1&lt;=O$7,W540+1,1),"")</f>
        <v/>
      </c>
      <c r="X541" s="185" t="str">
        <f t="shared" si="342"/>
        <v/>
      </c>
      <c r="Y541" s="185" t="str">
        <f t="shared" si="343"/>
        <v/>
      </c>
      <c r="Z541" s="184" t="str">
        <f t="shared" si="344"/>
        <v/>
      </c>
      <c r="AB541" s="186" t="str">
        <f t="shared" si="339"/>
        <v/>
      </c>
      <c r="AC541" s="187" t="str">
        <f t="shared" si="340"/>
        <v/>
      </c>
      <c r="AD541" s="187" t="str">
        <f t="shared" si="345"/>
        <v/>
      </c>
      <c r="AE541" s="187" t="str">
        <f t="shared" si="337"/>
        <v/>
      </c>
      <c r="AF541" s="187" t="str">
        <f t="shared" si="338"/>
        <v/>
      </c>
      <c r="AG541" s="187" t="str">
        <f t="array" ref="AG541">IFERROR(INDEX($Y$4:$Y$1090, MATCH(AC541&amp;AE541&amp;AF541,$V$4:$V$1090&amp;$W$4:$W$1090&amp;$X$4:$X$1090,0),1),"")</f>
        <v/>
      </c>
      <c r="AH541" s="188" t="str">
        <f t="array" ref="AH541">IFERROR(INDEX($Z$4:$Z$1090, MATCH(AC541&amp;AE541&amp;AF541,$V$4:$V$1090&amp;$W$4:$W$1090&amp;$X$4:$X$1090,0),1),"")</f>
        <v/>
      </c>
      <c r="AJ541" s="186" t="str">
        <f t="shared" si="341"/>
        <v/>
      </c>
      <c r="AK541" s="187" t="str">
        <f t="array" ref="AK541">IFERROR(INDEX($AC$4:$AC$1137,SMALL($AB$4:$AB$1137,AJ541),1),"")</f>
        <v/>
      </c>
      <c r="AL541" s="187" t="str">
        <f t="array" ref="AL541">IFERROR(INDEX($AF$4:$AF$1137,SMALL($AB$4:$AB$1137,AJ541),1),"")</f>
        <v/>
      </c>
      <c r="AM541" s="187" t="str">
        <f t="array" ref="AM541">IFERROR(INDEX($AW$4:$AW$83,MATCH(AL541&amp;INDEX($AG$4:$AG$1137,SMALL($AB$4:$AB$1137,AJ541),1),$AU$4:$AU$83&amp;$AV$4:$AV$83,0),1),"")</f>
        <v/>
      </c>
      <c r="AN541" s="187" t="str">
        <f t="array" ref="AN541">IFERROR(INDEX($AW$4:$AW$83,MATCH(AL541&amp;INDEX($AH$4:$AH$1137,SMALL($AB$4:$AB$1137,AJ541),1),$AU$4:$AU$83&amp;$AV$4:$AV$83,0),1),"")</f>
        <v/>
      </c>
      <c r="AO541" s="187" t="str">
        <f>IF(AND(ISNUMBER(Fixture!H544),ISNUMBER(Fixture!J544)),"YES","")</f>
        <v/>
      </c>
      <c r="AP541" s="187" t="str">
        <f>IF(AO541="YES",IF(Fixture!H544&gt;Fixture!J544,HWin,IF(Fixture!H544=Fixture!J544,IF(Fixture!H544&gt;0,HDrawScore,HDraw),HLose)),"")</f>
        <v/>
      </c>
      <c r="AQ541" s="188" t="str">
        <f>IF(AO541="YES",IF(Fixture!H544&lt;Fixture!J544,AWin,IF(Fixture!H544=Fixture!J544,IF(Fixture!H544&gt;0,ADrawScore,ADraw),ALose)),"")</f>
        <v/>
      </c>
      <c r="AR541" s="187" t="str">
        <f>IF(AO541="YES",IF(Fixture!H544&gt;Fixture!J544,"W",IF(Fixture!H544=Fixture!J544,IF(Fixture!H544&gt;0,"D","D"),"L")),"")</f>
        <v/>
      </c>
      <c r="AS541" s="187" t="str">
        <f>IF(AO541="YES",IF(Fixture!H544&lt;Fixture!J544,"W",IF(Fixture!H544=Fixture!J544,IF(Fixture!H544&gt;0,"D","D"),"L")),"")</f>
        <v/>
      </c>
    </row>
    <row r="542" spans="22:45" x14ac:dyDescent="0.25">
      <c r="V542" s="195" t="str">
        <f t="shared" si="346"/>
        <v/>
      </c>
      <c r="W542" s="185" t="str">
        <f t="shared" si="347"/>
        <v/>
      </c>
      <c r="X542" s="185" t="str">
        <f t="shared" si="342"/>
        <v/>
      </c>
      <c r="Y542" s="185" t="str">
        <f t="shared" si="343"/>
        <v/>
      </c>
      <c r="Z542" s="184" t="str">
        <f t="shared" si="344"/>
        <v/>
      </c>
      <c r="AB542" s="186" t="str">
        <f t="shared" si="339"/>
        <v/>
      </c>
      <c r="AC542" s="187" t="str">
        <f t="shared" si="340"/>
        <v/>
      </c>
      <c r="AD542" s="187" t="str">
        <f t="shared" si="345"/>
        <v/>
      </c>
      <c r="AE542" s="187" t="str">
        <f t="shared" si="337"/>
        <v/>
      </c>
      <c r="AF542" s="187" t="str">
        <f t="shared" si="338"/>
        <v/>
      </c>
      <c r="AG542" s="187" t="str">
        <f t="array" ref="AG542">IFERROR(INDEX($Y$4:$Y$1090, MATCH(AC542&amp;AE542&amp;AF542,$V$4:$V$1090&amp;$W$4:$W$1090&amp;$X$4:$X$1090,0),1),"")</f>
        <v/>
      </c>
      <c r="AH542" s="188" t="str">
        <f t="array" ref="AH542">IFERROR(INDEX($Z$4:$Z$1090, MATCH(AC542&amp;AE542&amp;AF542,$V$4:$V$1090&amp;$W$4:$W$1090&amp;$X$4:$X$1090,0),1),"")</f>
        <v/>
      </c>
      <c r="AJ542" s="186" t="str">
        <f t="shared" si="341"/>
        <v/>
      </c>
      <c r="AK542" s="187" t="str">
        <f t="array" ref="AK542">IFERROR(INDEX($AC$4:$AC$1137,SMALL($AB$4:$AB$1137,AJ542),1),"")</f>
        <v/>
      </c>
      <c r="AL542" s="187" t="str">
        <f t="array" ref="AL542">IFERROR(INDEX($AF$4:$AF$1137,SMALL($AB$4:$AB$1137,AJ542),1),"")</f>
        <v/>
      </c>
      <c r="AM542" s="187" t="str">
        <f t="array" ref="AM542">IFERROR(INDEX($AW$4:$AW$83,MATCH(AL542&amp;INDEX($AG$4:$AG$1137,SMALL($AB$4:$AB$1137,AJ542),1),$AU$4:$AU$83&amp;$AV$4:$AV$83,0),1),"")</f>
        <v/>
      </c>
      <c r="AN542" s="187" t="str">
        <f t="array" ref="AN542">IFERROR(INDEX($AW$4:$AW$83,MATCH(AL542&amp;INDEX($AH$4:$AH$1137,SMALL($AB$4:$AB$1137,AJ542),1),$AU$4:$AU$83&amp;$AV$4:$AV$83,0),1),"")</f>
        <v/>
      </c>
      <c r="AO542" s="187" t="str">
        <f>IF(AND(ISNUMBER(Fixture!H545),ISNUMBER(Fixture!J545)),"YES","")</f>
        <v/>
      </c>
      <c r="AP542" s="187" t="str">
        <f>IF(AO542="YES",IF(Fixture!H545&gt;Fixture!J545,HWin,IF(Fixture!H545=Fixture!J545,IF(Fixture!H545&gt;0,HDrawScore,HDraw),HLose)),"")</f>
        <v/>
      </c>
      <c r="AQ542" s="188" t="str">
        <f>IF(AO542="YES",IF(Fixture!H545&lt;Fixture!J545,AWin,IF(Fixture!H545=Fixture!J545,IF(Fixture!H545&gt;0,ADrawScore,ADraw),ALose)),"")</f>
        <v/>
      </c>
      <c r="AR542" s="187" t="str">
        <f>IF(AO542="YES",IF(Fixture!H545&gt;Fixture!J545,"W",IF(Fixture!H545=Fixture!J545,IF(Fixture!H545&gt;0,"D","D"),"L")),"")</f>
        <v/>
      </c>
      <c r="AS542" s="187" t="str">
        <f>IF(AO542="YES",IF(Fixture!H545&lt;Fixture!J545,"W",IF(Fixture!H545=Fixture!J545,IF(Fixture!H545&gt;0,"D","D"),"L")),"")</f>
        <v/>
      </c>
    </row>
    <row r="543" spans="22:45" x14ac:dyDescent="0.25">
      <c r="V543" s="195" t="str">
        <f t="shared" si="346"/>
        <v/>
      </c>
      <c r="W543" s="185" t="str">
        <f t="shared" si="347"/>
        <v/>
      </c>
      <c r="X543" s="185" t="str">
        <f t="shared" si="342"/>
        <v/>
      </c>
      <c r="Y543" s="185" t="str">
        <f t="shared" si="343"/>
        <v/>
      </c>
      <c r="Z543" s="184" t="str">
        <f t="shared" si="344"/>
        <v/>
      </c>
      <c r="AB543" s="186" t="str">
        <f t="shared" si="339"/>
        <v/>
      </c>
      <c r="AC543" s="187" t="str">
        <f t="shared" si="340"/>
        <v/>
      </c>
      <c r="AD543" s="187" t="str">
        <f t="shared" si="345"/>
        <v/>
      </c>
      <c r="AE543" s="187" t="str">
        <f t="shared" si="337"/>
        <v/>
      </c>
      <c r="AF543" s="187" t="str">
        <f t="shared" si="338"/>
        <v/>
      </c>
      <c r="AG543" s="187" t="str">
        <f t="array" ref="AG543">IFERROR(INDEX($Y$4:$Y$1090, MATCH(AC543&amp;AE543&amp;AF543,$V$4:$V$1090&amp;$W$4:$W$1090&amp;$X$4:$X$1090,0),1),"")</f>
        <v/>
      </c>
      <c r="AH543" s="188" t="str">
        <f t="array" ref="AH543">IFERROR(INDEX($Z$4:$Z$1090, MATCH(AC543&amp;AE543&amp;AF543,$V$4:$V$1090&amp;$W$4:$W$1090&amp;$X$4:$X$1090,0),1),"")</f>
        <v/>
      </c>
      <c r="AJ543" s="186" t="str">
        <f t="shared" si="341"/>
        <v/>
      </c>
      <c r="AK543" s="187" t="str">
        <f t="array" ref="AK543">IFERROR(INDEX($AC$4:$AC$1137,SMALL($AB$4:$AB$1137,AJ543),1),"")</f>
        <v/>
      </c>
      <c r="AL543" s="187" t="str">
        <f t="array" ref="AL543">IFERROR(INDEX($AF$4:$AF$1137,SMALL($AB$4:$AB$1137,AJ543),1),"")</f>
        <v/>
      </c>
      <c r="AM543" s="187" t="str">
        <f t="array" ref="AM543">IFERROR(INDEX($AW$4:$AW$83,MATCH(AL543&amp;INDEX($AG$4:$AG$1137,SMALL($AB$4:$AB$1137,AJ543),1),$AU$4:$AU$83&amp;$AV$4:$AV$83,0),1),"")</f>
        <v/>
      </c>
      <c r="AN543" s="187" t="str">
        <f t="array" ref="AN543">IFERROR(INDEX($AW$4:$AW$83,MATCH(AL543&amp;INDEX($AH$4:$AH$1137,SMALL($AB$4:$AB$1137,AJ543),1),$AU$4:$AU$83&amp;$AV$4:$AV$83,0),1),"")</f>
        <v/>
      </c>
      <c r="AO543" s="187" t="str">
        <f>IF(AND(ISNUMBER(Fixture!H546),ISNUMBER(Fixture!J546)),"YES","")</f>
        <v/>
      </c>
      <c r="AP543" s="187" t="str">
        <f>IF(AO543="YES",IF(Fixture!H546&gt;Fixture!J546,HWin,IF(Fixture!H546=Fixture!J546,IF(Fixture!H546&gt;0,HDrawScore,HDraw),HLose)),"")</f>
        <v/>
      </c>
      <c r="AQ543" s="188" t="str">
        <f>IF(AO543="YES",IF(Fixture!H546&lt;Fixture!J546,AWin,IF(Fixture!H546=Fixture!J546,IF(Fixture!H546&gt;0,ADrawScore,ADraw),ALose)),"")</f>
        <v/>
      </c>
      <c r="AR543" s="187" t="str">
        <f>IF(AO543="YES",IF(Fixture!H546&gt;Fixture!J546,"W",IF(Fixture!H546=Fixture!J546,IF(Fixture!H546&gt;0,"D","D"),"L")),"")</f>
        <v/>
      </c>
      <c r="AS543" s="187" t="str">
        <f>IF(AO543="YES",IF(Fixture!H546&lt;Fixture!J546,"W",IF(Fixture!H546=Fixture!J546,IF(Fixture!H546&gt;0,"D","D"),"L")),"")</f>
        <v/>
      </c>
    </row>
    <row r="544" spans="22:45" x14ac:dyDescent="0.25">
      <c r="V544" s="195" t="str">
        <f t="shared" si="346"/>
        <v/>
      </c>
      <c r="W544" s="185" t="str">
        <f t="shared" si="347"/>
        <v/>
      </c>
      <c r="X544" s="185" t="str">
        <f t="shared" si="342"/>
        <v/>
      </c>
      <c r="Y544" s="185" t="str">
        <f t="shared" si="343"/>
        <v/>
      </c>
      <c r="Z544" s="184" t="str">
        <f t="shared" si="344"/>
        <v/>
      </c>
      <c r="AB544" s="186" t="str">
        <f t="shared" si="339"/>
        <v/>
      </c>
      <c r="AC544" s="187" t="str">
        <f t="shared" si="340"/>
        <v/>
      </c>
      <c r="AD544" s="187" t="str">
        <f t="shared" si="345"/>
        <v/>
      </c>
      <c r="AE544" s="187" t="str">
        <f t="shared" si="337"/>
        <v/>
      </c>
      <c r="AF544" s="187" t="str">
        <f t="shared" si="338"/>
        <v/>
      </c>
      <c r="AG544" s="187" t="str">
        <f t="array" ref="AG544">IFERROR(INDEX($Y$4:$Y$1090, MATCH(AC544&amp;AE544&amp;AF544,$V$4:$V$1090&amp;$W$4:$W$1090&amp;$X$4:$X$1090,0),1),"")</f>
        <v/>
      </c>
      <c r="AH544" s="188" t="str">
        <f t="array" ref="AH544">IFERROR(INDEX($Z$4:$Z$1090, MATCH(AC544&amp;AE544&amp;AF544,$V$4:$V$1090&amp;$W$4:$W$1090&amp;$X$4:$X$1090,0),1),"")</f>
        <v/>
      </c>
      <c r="AJ544" s="186" t="str">
        <f t="shared" si="341"/>
        <v/>
      </c>
      <c r="AK544" s="187" t="str">
        <f t="array" ref="AK544">IFERROR(INDEX($AC$4:$AC$1137,SMALL($AB$4:$AB$1137,AJ544),1),"")</f>
        <v/>
      </c>
      <c r="AL544" s="187" t="str">
        <f t="array" ref="AL544">IFERROR(INDEX($AF$4:$AF$1137,SMALL($AB$4:$AB$1137,AJ544),1),"")</f>
        <v/>
      </c>
      <c r="AM544" s="187" t="str">
        <f t="array" ref="AM544">IFERROR(INDEX($AW$4:$AW$83,MATCH(AL544&amp;INDEX($AG$4:$AG$1137,SMALL($AB$4:$AB$1137,AJ544),1),$AU$4:$AU$83&amp;$AV$4:$AV$83,0),1),"")</f>
        <v/>
      </c>
      <c r="AN544" s="187" t="str">
        <f t="array" ref="AN544">IFERROR(INDEX($AW$4:$AW$83,MATCH(AL544&amp;INDEX($AH$4:$AH$1137,SMALL($AB$4:$AB$1137,AJ544),1),$AU$4:$AU$83&amp;$AV$4:$AV$83,0),1),"")</f>
        <v/>
      </c>
      <c r="AO544" s="187" t="str">
        <f>IF(AND(ISNUMBER(Fixture!H547),ISNUMBER(Fixture!J547)),"YES","")</f>
        <v/>
      </c>
      <c r="AP544" s="187" t="str">
        <f>IF(AO544="YES",IF(Fixture!H547&gt;Fixture!J547,HWin,IF(Fixture!H547=Fixture!J547,IF(Fixture!H547&gt;0,HDrawScore,HDraw),HLose)),"")</f>
        <v/>
      </c>
      <c r="AQ544" s="188" t="str">
        <f>IF(AO544="YES",IF(Fixture!H547&lt;Fixture!J547,AWin,IF(Fixture!H547=Fixture!J547,IF(Fixture!H547&gt;0,ADrawScore,ADraw),ALose)),"")</f>
        <v/>
      </c>
      <c r="AR544" s="187" t="str">
        <f>IF(AO544="YES",IF(Fixture!H547&gt;Fixture!J547,"W",IF(Fixture!H547=Fixture!J547,IF(Fixture!H547&gt;0,"D","D"),"L")),"")</f>
        <v/>
      </c>
      <c r="AS544" s="187" t="str">
        <f>IF(AO544="YES",IF(Fixture!H547&lt;Fixture!J547,"W",IF(Fixture!H547=Fixture!J547,IF(Fixture!H547&gt;0,"D","D"),"L")),"")</f>
        <v/>
      </c>
    </row>
    <row r="545" spans="15:45" x14ac:dyDescent="0.25">
      <c r="O545"/>
      <c r="P545"/>
      <c r="Q545"/>
      <c r="R545"/>
      <c r="S545"/>
      <c r="T545"/>
      <c r="U545"/>
      <c r="V545" s="195" t="str">
        <f t="shared" si="346"/>
        <v/>
      </c>
      <c r="W545" s="185" t="str">
        <f t="shared" si="347"/>
        <v/>
      </c>
      <c r="X545" s="185" t="str">
        <f t="shared" si="342"/>
        <v/>
      </c>
      <c r="Y545" s="185" t="str">
        <f t="shared" si="343"/>
        <v/>
      </c>
      <c r="Z545" s="184" t="str">
        <f t="shared" si="344"/>
        <v/>
      </c>
      <c r="AB545" s="186" t="str">
        <f t="shared" si="339"/>
        <v/>
      </c>
      <c r="AC545" s="187" t="str">
        <f t="shared" si="340"/>
        <v/>
      </c>
      <c r="AD545" s="187" t="str">
        <f t="shared" si="345"/>
        <v/>
      </c>
      <c r="AE545" s="187" t="str">
        <f t="shared" si="337"/>
        <v/>
      </c>
      <c r="AF545" s="187" t="str">
        <f t="shared" si="338"/>
        <v/>
      </c>
      <c r="AG545" s="187" t="str">
        <f t="array" ref="AG545">IFERROR(INDEX($Y$4:$Y$1090, MATCH(AC545&amp;AE545&amp;AF545,$V$4:$V$1090&amp;$W$4:$W$1090&amp;$X$4:$X$1090,0),1),"")</f>
        <v/>
      </c>
      <c r="AH545" s="188" t="str">
        <f t="array" ref="AH545">IFERROR(INDEX($Z$4:$Z$1090, MATCH(AC545&amp;AE545&amp;AF545,$V$4:$V$1090&amp;$W$4:$W$1090&amp;$X$4:$X$1090,0),1),"")</f>
        <v/>
      </c>
      <c r="AJ545" s="186" t="str">
        <f t="shared" si="341"/>
        <v/>
      </c>
      <c r="AK545" s="187" t="str">
        <f t="array" ref="AK545">IFERROR(INDEX($AC$4:$AC$1137,SMALL($AB$4:$AB$1137,AJ545),1),"")</f>
        <v/>
      </c>
      <c r="AL545" s="187" t="str">
        <f t="array" ref="AL545">IFERROR(INDEX($AF$4:$AF$1137,SMALL($AB$4:$AB$1137,AJ545),1),"")</f>
        <v/>
      </c>
      <c r="AM545" s="187" t="str">
        <f t="array" ref="AM545">IFERROR(INDEX($AW$4:$AW$83,MATCH(AL545&amp;INDEX($AG$4:$AG$1137,SMALL($AB$4:$AB$1137,AJ545),1),$AU$4:$AU$83&amp;$AV$4:$AV$83,0),1),"")</f>
        <v/>
      </c>
      <c r="AN545" s="187" t="str">
        <f t="array" ref="AN545">IFERROR(INDEX($AW$4:$AW$83,MATCH(AL545&amp;INDEX($AH$4:$AH$1137,SMALL($AB$4:$AB$1137,AJ545),1),$AU$4:$AU$83&amp;$AV$4:$AV$83,0),1),"")</f>
        <v/>
      </c>
      <c r="AO545" s="187" t="str">
        <f>IF(AND(ISNUMBER(Fixture!H548),ISNUMBER(Fixture!J548)),"YES","")</f>
        <v/>
      </c>
      <c r="AP545" s="187" t="str">
        <f>IF(AO545="YES",IF(Fixture!H548&gt;Fixture!J548,HWin,IF(Fixture!H548=Fixture!J548,IF(Fixture!H548&gt;0,HDrawScore,HDraw),HLose)),"")</f>
        <v/>
      </c>
      <c r="AQ545" s="188" t="str">
        <f>IF(AO545="YES",IF(Fixture!H548&lt;Fixture!J548,AWin,IF(Fixture!H548=Fixture!J548,IF(Fixture!H548&gt;0,ADrawScore,ADraw),ALose)),"")</f>
        <v/>
      </c>
      <c r="AR545" s="187" t="str">
        <f>IF(AO545="YES",IF(Fixture!H548&gt;Fixture!J548,"W",IF(Fixture!H548=Fixture!J548,IF(Fixture!H548&gt;0,"D","D"),"L")),"")</f>
        <v/>
      </c>
      <c r="AS545" s="187" t="str">
        <f>IF(AO545="YES",IF(Fixture!H548&lt;Fixture!J548,"W",IF(Fixture!H548=Fixture!J548,IF(Fixture!H548&gt;0,"D","D"),"L")),"")</f>
        <v/>
      </c>
    </row>
    <row r="546" spans="15:45" x14ac:dyDescent="0.25">
      <c r="O546"/>
      <c r="P546"/>
      <c r="Q546"/>
      <c r="R546"/>
      <c r="S546"/>
      <c r="T546"/>
      <c r="U546"/>
      <c r="V546" s="196" t="str">
        <f t="shared" si="346"/>
        <v/>
      </c>
      <c r="W546" s="197" t="str">
        <f t="shared" si="347"/>
        <v/>
      </c>
      <c r="X546" s="197" t="str">
        <f>IF(AND(ISNUMBER(V546),Y546&lt;=$Q$7,Z546&lt;=$Q$7),$B$96,"")</f>
        <v/>
      </c>
      <c r="Y546" s="197" t="str">
        <f t="shared" si="343"/>
        <v/>
      </c>
      <c r="Z546" s="198" t="str">
        <f t="shared" si="344"/>
        <v/>
      </c>
      <c r="AB546" s="186" t="str">
        <f t="shared" si="339"/>
        <v/>
      </c>
      <c r="AC546" s="187" t="str">
        <f t="shared" si="340"/>
        <v/>
      </c>
      <c r="AD546" s="187" t="str">
        <f t="shared" si="345"/>
        <v/>
      </c>
      <c r="AE546" s="187" t="str">
        <f t="shared" si="337"/>
        <v/>
      </c>
      <c r="AF546" s="187" t="str">
        <f t="shared" si="338"/>
        <v/>
      </c>
      <c r="AG546" s="187" t="str">
        <f t="array" ref="AG546">IFERROR(INDEX($Y$4:$Y$1090, MATCH(AC546&amp;AE546&amp;AF546,$V$4:$V$1090&amp;$W$4:$W$1090&amp;$X$4:$X$1090,0),1),"")</f>
        <v/>
      </c>
      <c r="AH546" s="188" t="str">
        <f t="array" ref="AH546">IFERROR(INDEX($Z$4:$Z$1090, MATCH(AC546&amp;AE546&amp;AF546,$V$4:$V$1090&amp;$W$4:$W$1090&amp;$X$4:$X$1090,0),1),"")</f>
        <v/>
      </c>
      <c r="AJ546" s="186" t="str">
        <f t="shared" si="341"/>
        <v/>
      </c>
      <c r="AK546" s="187" t="str">
        <f t="array" ref="AK546">IFERROR(INDEX($AC$4:$AC$1137,SMALL($AB$4:$AB$1137,AJ546),1),"")</f>
        <v/>
      </c>
      <c r="AL546" s="187" t="str">
        <f t="array" ref="AL546">IFERROR(INDEX($AF$4:$AF$1137,SMALL($AB$4:$AB$1137,AJ546),1),"")</f>
        <v/>
      </c>
      <c r="AM546" s="187" t="str">
        <f t="array" ref="AM546">IFERROR(INDEX($AW$4:$AW$83,MATCH(AL546&amp;INDEX($AG$4:$AG$1137,SMALL($AB$4:$AB$1137,AJ546),1),$AU$4:$AU$83&amp;$AV$4:$AV$83,0),1),"")</f>
        <v/>
      </c>
      <c r="AN546" s="187" t="str">
        <f t="array" ref="AN546">IFERROR(INDEX($AW$4:$AW$83,MATCH(AL546&amp;INDEX($AH$4:$AH$1137,SMALL($AB$4:$AB$1137,AJ546),1),$AU$4:$AU$83&amp;$AV$4:$AV$83,0),1),"")</f>
        <v/>
      </c>
      <c r="AO546" s="187" t="str">
        <f>IF(AND(ISNUMBER(Fixture!H549),ISNUMBER(Fixture!J549)),"YES","")</f>
        <v/>
      </c>
      <c r="AP546" s="187" t="str">
        <f>IF(AO546="YES",IF(Fixture!H549&gt;Fixture!J549,HWin,IF(Fixture!H549=Fixture!J549,IF(Fixture!H549&gt;0,HDrawScore,HDraw),HLose)),"")</f>
        <v/>
      </c>
      <c r="AQ546" s="188" t="str">
        <f>IF(AO546="YES",IF(Fixture!H549&lt;Fixture!J549,AWin,IF(Fixture!H549=Fixture!J549,IF(Fixture!H549&gt;0,ADrawScore,ADraw),ALose)),"")</f>
        <v/>
      </c>
      <c r="AR546" s="187" t="str">
        <f>IF(AO546="YES",IF(Fixture!H549&gt;Fixture!J549,"W",IF(Fixture!H549=Fixture!J549,IF(Fixture!H549&gt;0,"D","D"),"L")),"")</f>
        <v/>
      </c>
      <c r="AS546" s="187" t="str">
        <f>IF(AO546="YES",IF(Fixture!H549&lt;Fixture!J549,"W",IF(Fixture!H549=Fixture!J549,IF(Fixture!H549&gt;0,"D","D"),"L")),"")</f>
        <v/>
      </c>
    </row>
    <row r="547" spans="15:45" x14ac:dyDescent="0.25">
      <c r="O547"/>
      <c r="P547"/>
      <c r="Q547"/>
      <c r="R547"/>
      <c r="S547"/>
      <c r="T547"/>
      <c r="U547"/>
      <c r="V547" s="50" t="s">
        <v>79</v>
      </c>
      <c r="W547" s="51" t="s">
        <v>51</v>
      </c>
      <c r="X547" s="51" t="s">
        <v>50</v>
      </c>
      <c r="Y547" s="51" t="s">
        <v>52</v>
      </c>
      <c r="Z547" s="52" t="s">
        <v>53</v>
      </c>
      <c r="AB547" s="186" t="str">
        <f t="shared" si="339"/>
        <v/>
      </c>
      <c r="AC547" s="187" t="str">
        <f t="shared" si="340"/>
        <v/>
      </c>
      <c r="AD547" s="187" t="str">
        <f t="shared" si="345"/>
        <v/>
      </c>
      <c r="AE547" s="187" t="str">
        <f t="shared" si="337"/>
        <v/>
      </c>
      <c r="AF547" s="187" t="str">
        <f t="shared" si="338"/>
        <v/>
      </c>
      <c r="AG547" s="187" t="str">
        <f t="array" ref="AG547">IFERROR(INDEX($Y$4:$Y$1090, MATCH(AC547&amp;AE547&amp;AF547,$V$4:$V$1090&amp;$W$4:$W$1090&amp;$X$4:$X$1090,0),1),"")</f>
        <v/>
      </c>
      <c r="AH547" s="188" t="str">
        <f t="array" ref="AH547">IFERROR(INDEX($Z$4:$Z$1090, MATCH(AC547&amp;AE547&amp;AF547,$V$4:$V$1090&amp;$W$4:$W$1090&amp;$X$4:$X$1090,0),1),"")</f>
        <v/>
      </c>
      <c r="AJ547" s="186" t="str">
        <f t="shared" si="341"/>
        <v/>
      </c>
      <c r="AK547" s="187" t="str">
        <f t="array" ref="AK547">IFERROR(INDEX($AC$4:$AC$1137,SMALL($AB$4:$AB$1137,AJ547),1),"")</f>
        <v/>
      </c>
      <c r="AL547" s="187" t="str">
        <f t="array" ref="AL547">IFERROR(INDEX($AF$4:$AF$1137,SMALL($AB$4:$AB$1137,AJ547),1),"")</f>
        <v/>
      </c>
      <c r="AM547" s="187" t="str">
        <f t="array" ref="AM547">IFERROR(INDEX($AW$4:$AW$83,MATCH(AL547&amp;INDEX($AG$4:$AG$1137,SMALL($AB$4:$AB$1137,AJ547),1),$AU$4:$AU$83&amp;$AV$4:$AV$83,0),1),"")</f>
        <v/>
      </c>
      <c r="AN547" s="187" t="str">
        <f t="array" ref="AN547">IFERROR(INDEX($AW$4:$AW$83,MATCH(AL547&amp;INDEX($AH$4:$AH$1137,SMALL($AB$4:$AB$1137,AJ547),1),$AU$4:$AU$83&amp;$AV$4:$AV$83,0),1),"")</f>
        <v/>
      </c>
      <c r="AO547" s="187" t="str">
        <f>IF(AND(ISNUMBER(Fixture!H550),ISNUMBER(Fixture!J550)),"YES","")</f>
        <v/>
      </c>
      <c r="AP547" s="187" t="str">
        <f>IF(AO547="YES",IF(Fixture!H550&gt;Fixture!J550,HWin,IF(Fixture!H550=Fixture!J550,IF(Fixture!H550&gt;0,HDrawScore,HDraw),HLose)),"")</f>
        <v/>
      </c>
      <c r="AQ547" s="188" t="str">
        <f>IF(AO547="YES",IF(Fixture!H550&lt;Fixture!J550,AWin,IF(Fixture!H550=Fixture!J550,IF(Fixture!H550&gt;0,ADrawScore,ADraw),ALose)),"")</f>
        <v/>
      </c>
      <c r="AR547" s="187" t="str">
        <f>IF(AO547="YES",IF(Fixture!H550&gt;Fixture!J550,"W",IF(Fixture!H550=Fixture!J550,IF(Fixture!H550&gt;0,"D","D"),"L")),"")</f>
        <v/>
      </c>
      <c r="AS547" s="187" t="str">
        <f>IF(AO547="YES",IF(Fixture!H550&lt;Fixture!J550,"W",IF(Fixture!H550=Fixture!J550,IF(Fixture!H550&gt;0,"D","D"),"L")),"")</f>
        <v/>
      </c>
    </row>
    <row r="548" spans="15:45" x14ac:dyDescent="0.25">
      <c r="O548"/>
      <c r="P548"/>
      <c r="Q548"/>
      <c r="R548"/>
      <c r="S548"/>
      <c r="T548"/>
      <c r="U548"/>
      <c r="V548" s="195" t="str">
        <f>IF(O8&gt;0,1,"")</f>
        <v/>
      </c>
      <c r="W548" s="185" t="str">
        <f>IF(ISNUMBER(V548),1,"")</f>
        <v/>
      </c>
      <c r="X548" s="185" t="str">
        <f t="shared" ref="X548:X579" si="348">IF(AND(ISNUMBER(V548),Y548&lt;=$Q$8,Z548&lt;=$Q$8),$B$127,"")</f>
        <v/>
      </c>
      <c r="Y548" s="185" t="str">
        <f t="shared" ref="Y548:Y579" si="349">IF(ISNUMBER(V548),INDEX($C$130:$L$156,MATCH(V548,$B$130:$B$156,0),MATCH("G"&amp;W548&amp;"-T1",$C$129:$L$129,0)),"")</f>
        <v/>
      </c>
      <c r="Z548" s="184" t="str">
        <f t="shared" ref="Z548:Z579" si="350">IF(ISNUMBER(V548),INDEX($C$130:$L$156,MATCH(V548,$B$130:$B$156,0),MATCH("G"&amp;W548&amp;"-T2",$C$129:$L$129,0)),"")</f>
        <v/>
      </c>
      <c r="AB548" s="186" t="str">
        <f t="shared" si="339"/>
        <v/>
      </c>
      <c r="AC548" s="187" t="str">
        <f t="shared" si="340"/>
        <v/>
      </c>
      <c r="AD548" s="187" t="str">
        <f t="shared" si="345"/>
        <v/>
      </c>
      <c r="AE548" s="187" t="str">
        <f t="shared" si="337"/>
        <v/>
      </c>
      <c r="AF548" s="187" t="str">
        <f t="shared" si="338"/>
        <v/>
      </c>
      <c r="AG548" s="187" t="str">
        <f t="array" ref="AG548">IFERROR(INDEX($Y$4:$Y$1090, MATCH(AC548&amp;AE548&amp;AF548,$V$4:$V$1090&amp;$W$4:$W$1090&amp;$X$4:$X$1090,0),1),"")</f>
        <v/>
      </c>
      <c r="AH548" s="188" t="str">
        <f t="array" ref="AH548">IFERROR(INDEX($Z$4:$Z$1090, MATCH(AC548&amp;AE548&amp;AF548,$V$4:$V$1090&amp;$W$4:$W$1090&amp;$X$4:$X$1090,0),1),"")</f>
        <v/>
      </c>
      <c r="AJ548" s="186" t="str">
        <f t="shared" si="341"/>
        <v/>
      </c>
      <c r="AK548" s="187" t="str">
        <f t="array" ref="AK548">IFERROR(INDEX($AC$4:$AC$1137,SMALL($AB$4:$AB$1137,AJ548),1),"")</f>
        <v/>
      </c>
      <c r="AL548" s="187" t="str">
        <f t="array" ref="AL548">IFERROR(INDEX($AF$4:$AF$1137,SMALL($AB$4:$AB$1137,AJ548),1),"")</f>
        <v/>
      </c>
      <c r="AM548" s="187" t="str">
        <f t="array" ref="AM548">IFERROR(INDEX($AW$4:$AW$83,MATCH(AL548&amp;INDEX($AG$4:$AG$1137,SMALL($AB$4:$AB$1137,AJ548),1),$AU$4:$AU$83&amp;$AV$4:$AV$83,0),1),"")</f>
        <v/>
      </c>
      <c r="AN548" s="187" t="str">
        <f t="array" ref="AN548">IFERROR(INDEX($AW$4:$AW$83,MATCH(AL548&amp;INDEX($AH$4:$AH$1137,SMALL($AB$4:$AB$1137,AJ548),1),$AU$4:$AU$83&amp;$AV$4:$AV$83,0),1),"")</f>
        <v/>
      </c>
      <c r="AO548" s="187" t="str">
        <f>IF(AND(ISNUMBER(Fixture!H551),ISNUMBER(Fixture!J551)),"YES","")</f>
        <v/>
      </c>
      <c r="AP548" s="187" t="str">
        <f>IF(AO548="YES",IF(Fixture!H551&gt;Fixture!J551,HWin,IF(Fixture!H551=Fixture!J551,IF(Fixture!H551&gt;0,HDrawScore,HDraw),HLose)),"")</f>
        <v/>
      </c>
      <c r="AQ548" s="188" t="str">
        <f>IF(AO548="YES",IF(Fixture!H551&lt;Fixture!J551,AWin,IF(Fixture!H551=Fixture!J551,IF(Fixture!H551&gt;0,ADrawScore,ADraw),ALose)),"")</f>
        <v/>
      </c>
      <c r="AR548" s="187" t="str">
        <f>IF(AO548="YES",IF(Fixture!H551&gt;Fixture!J551,"W",IF(Fixture!H551=Fixture!J551,IF(Fixture!H551&gt;0,"D","D"),"L")),"")</f>
        <v/>
      </c>
      <c r="AS548" s="187" t="str">
        <f>IF(AO548="YES",IF(Fixture!H551&lt;Fixture!J551,"W",IF(Fixture!H551=Fixture!J551,IF(Fixture!H551&gt;0,"D","D"),"L")),"")</f>
        <v/>
      </c>
    </row>
    <row r="549" spans="15:45" x14ac:dyDescent="0.25">
      <c r="O549"/>
      <c r="P549"/>
      <c r="Q549"/>
      <c r="R549"/>
      <c r="S549"/>
      <c r="T549"/>
      <c r="U549"/>
      <c r="V549" s="195" t="str">
        <f t="shared" ref="V549:V580" si="351">IFERROR(IF(W548+1&lt;=O$8,V548,IF(V548+1&lt;=P$8,V548+1,"")),"")</f>
        <v/>
      </c>
      <c r="W549" s="185" t="str">
        <f t="shared" ref="W549:W580" si="352">IF(ISNUMBER(V549),IF(W548+1&lt;=O$8,W548+1,1),"")</f>
        <v/>
      </c>
      <c r="X549" s="185" t="str">
        <f t="shared" si="348"/>
        <v/>
      </c>
      <c r="Y549" s="185" t="str">
        <f t="shared" si="349"/>
        <v/>
      </c>
      <c r="Z549" s="184" t="str">
        <f t="shared" si="350"/>
        <v/>
      </c>
      <c r="AB549" s="186" t="str">
        <f t="shared" si="339"/>
        <v/>
      </c>
      <c r="AC549" s="187" t="str">
        <f t="shared" si="340"/>
        <v/>
      </c>
      <c r="AD549" s="187" t="str">
        <f t="shared" si="345"/>
        <v/>
      </c>
      <c r="AE549" s="187" t="str">
        <f t="shared" si="337"/>
        <v/>
      </c>
      <c r="AF549" s="187" t="str">
        <f t="shared" si="338"/>
        <v/>
      </c>
      <c r="AG549" s="187" t="str">
        <f t="array" ref="AG549">IFERROR(INDEX($Y$4:$Y$1090, MATCH(AC549&amp;AE549&amp;AF549,$V$4:$V$1090&amp;$W$4:$W$1090&amp;$X$4:$X$1090,0),1),"")</f>
        <v/>
      </c>
      <c r="AH549" s="188" t="str">
        <f t="array" ref="AH549">IFERROR(INDEX($Z$4:$Z$1090, MATCH(AC549&amp;AE549&amp;AF549,$V$4:$V$1090&amp;$W$4:$W$1090&amp;$X$4:$X$1090,0),1),"")</f>
        <v/>
      </c>
      <c r="AJ549" s="186" t="str">
        <f t="shared" si="341"/>
        <v/>
      </c>
      <c r="AK549" s="187" t="str">
        <f t="array" ref="AK549">IFERROR(INDEX($AC$4:$AC$1137,SMALL($AB$4:$AB$1137,AJ549),1),"")</f>
        <v/>
      </c>
      <c r="AL549" s="187" t="str">
        <f t="array" ref="AL549">IFERROR(INDEX($AF$4:$AF$1137,SMALL($AB$4:$AB$1137,AJ549),1),"")</f>
        <v/>
      </c>
      <c r="AM549" s="187" t="str">
        <f t="array" ref="AM549">IFERROR(INDEX($AW$4:$AW$83,MATCH(AL549&amp;INDEX($AG$4:$AG$1137,SMALL($AB$4:$AB$1137,AJ549),1),$AU$4:$AU$83&amp;$AV$4:$AV$83,0),1),"")</f>
        <v/>
      </c>
      <c r="AN549" s="187" t="str">
        <f t="array" ref="AN549">IFERROR(INDEX($AW$4:$AW$83,MATCH(AL549&amp;INDEX($AH$4:$AH$1137,SMALL($AB$4:$AB$1137,AJ549),1),$AU$4:$AU$83&amp;$AV$4:$AV$83,0),1),"")</f>
        <v/>
      </c>
      <c r="AO549" s="187" t="str">
        <f>IF(AND(ISNUMBER(Fixture!H552),ISNUMBER(Fixture!J552)),"YES","")</f>
        <v/>
      </c>
      <c r="AP549" s="187" t="str">
        <f>IF(AO549="YES",IF(Fixture!H552&gt;Fixture!J552,HWin,IF(Fixture!H552=Fixture!J552,IF(Fixture!H552&gt;0,HDrawScore,HDraw),HLose)),"")</f>
        <v/>
      </c>
      <c r="AQ549" s="188" t="str">
        <f>IF(AO549="YES",IF(Fixture!H552&lt;Fixture!J552,AWin,IF(Fixture!H552=Fixture!J552,IF(Fixture!H552&gt;0,ADrawScore,ADraw),ALose)),"")</f>
        <v/>
      </c>
      <c r="AR549" s="187" t="str">
        <f>IF(AO549="YES",IF(Fixture!H552&gt;Fixture!J552,"W",IF(Fixture!H552=Fixture!J552,IF(Fixture!H552&gt;0,"D","D"),"L")),"")</f>
        <v/>
      </c>
      <c r="AS549" s="187" t="str">
        <f>IF(AO549="YES",IF(Fixture!H552&lt;Fixture!J552,"W",IF(Fixture!H552=Fixture!J552,IF(Fixture!H552&gt;0,"D","D"),"L")),"")</f>
        <v/>
      </c>
    </row>
    <row r="550" spans="15:45" x14ac:dyDescent="0.25">
      <c r="O550"/>
      <c r="P550"/>
      <c r="Q550"/>
      <c r="R550"/>
      <c r="S550"/>
      <c r="T550"/>
      <c r="U550"/>
      <c r="V550" s="195" t="str">
        <f t="shared" si="351"/>
        <v/>
      </c>
      <c r="W550" s="185" t="str">
        <f t="shared" si="352"/>
        <v/>
      </c>
      <c r="X550" s="185" t="str">
        <f t="shared" si="348"/>
        <v/>
      </c>
      <c r="Y550" s="185" t="str">
        <f t="shared" si="349"/>
        <v/>
      </c>
      <c r="Z550" s="184" t="str">
        <f t="shared" si="350"/>
        <v/>
      </c>
      <c r="AB550" s="186" t="str">
        <f t="shared" si="339"/>
        <v/>
      </c>
      <c r="AC550" s="187" t="str">
        <f t="shared" si="340"/>
        <v/>
      </c>
      <c r="AD550" s="187" t="str">
        <f t="shared" si="345"/>
        <v/>
      </c>
      <c r="AE550" s="187" t="str">
        <f t="shared" si="337"/>
        <v/>
      </c>
      <c r="AF550" s="187" t="str">
        <f t="shared" si="338"/>
        <v/>
      </c>
      <c r="AG550" s="187" t="str">
        <f t="array" ref="AG550">IFERROR(INDEX($Y$4:$Y$1090, MATCH(AC550&amp;AE550&amp;AF550,$V$4:$V$1090&amp;$W$4:$W$1090&amp;$X$4:$X$1090,0),1),"")</f>
        <v/>
      </c>
      <c r="AH550" s="188" t="str">
        <f t="array" ref="AH550">IFERROR(INDEX($Z$4:$Z$1090, MATCH(AC550&amp;AE550&amp;AF550,$V$4:$V$1090&amp;$W$4:$W$1090&amp;$X$4:$X$1090,0),1),"")</f>
        <v/>
      </c>
      <c r="AJ550" s="186" t="str">
        <f t="shared" si="341"/>
        <v/>
      </c>
      <c r="AK550" s="187" t="str">
        <f t="array" ref="AK550">IFERROR(INDEX($AC$4:$AC$1137,SMALL($AB$4:$AB$1137,AJ550),1),"")</f>
        <v/>
      </c>
      <c r="AL550" s="187" t="str">
        <f t="array" ref="AL550">IFERROR(INDEX($AF$4:$AF$1137,SMALL($AB$4:$AB$1137,AJ550),1),"")</f>
        <v/>
      </c>
      <c r="AM550" s="187" t="str">
        <f t="array" ref="AM550">IFERROR(INDEX($AW$4:$AW$83,MATCH(AL550&amp;INDEX($AG$4:$AG$1137,SMALL($AB$4:$AB$1137,AJ550),1),$AU$4:$AU$83&amp;$AV$4:$AV$83,0),1),"")</f>
        <v/>
      </c>
      <c r="AN550" s="187" t="str">
        <f t="array" ref="AN550">IFERROR(INDEX($AW$4:$AW$83,MATCH(AL550&amp;INDEX($AH$4:$AH$1137,SMALL($AB$4:$AB$1137,AJ550),1),$AU$4:$AU$83&amp;$AV$4:$AV$83,0),1),"")</f>
        <v/>
      </c>
      <c r="AO550" s="187" t="str">
        <f>IF(AND(ISNUMBER(Fixture!H553),ISNUMBER(Fixture!J553)),"YES","")</f>
        <v/>
      </c>
      <c r="AP550" s="187" t="str">
        <f>IF(AO550="YES",IF(Fixture!H553&gt;Fixture!J553,HWin,IF(Fixture!H553=Fixture!J553,IF(Fixture!H553&gt;0,HDrawScore,HDraw),HLose)),"")</f>
        <v/>
      </c>
      <c r="AQ550" s="188" t="str">
        <f>IF(AO550="YES",IF(Fixture!H553&lt;Fixture!J553,AWin,IF(Fixture!H553=Fixture!J553,IF(Fixture!H553&gt;0,ADrawScore,ADraw),ALose)),"")</f>
        <v/>
      </c>
      <c r="AR550" s="187" t="str">
        <f>IF(AO550="YES",IF(Fixture!H553&gt;Fixture!J553,"W",IF(Fixture!H553=Fixture!J553,IF(Fixture!H553&gt;0,"D","D"),"L")),"")</f>
        <v/>
      </c>
      <c r="AS550" s="187" t="str">
        <f>IF(AO550="YES",IF(Fixture!H553&lt;Fixture!J553,"W",IF(Fixture!H553=Fixture!J553,IF(Fixture!H553&gt;0,"D","D"),"L")),"")</f>
        <v/>
      </c>
    </row>
    <row r="551" spans="15:45" x14ac:dyDescent="0.25">
      <c r="O551"/>
      <c r="P551"/>
      <c r="Q551"/>
      <c r="R551"/>
      <c r="S551"/>
      <c r="T551"/>
      <c r="U551"/>
      <c r="V551" s="195" t="str">
        <f t="shared" si="351"/>
        <v/>
      </c>
      <c r="W551" s="185" t="str">
        <f t="shared" si="352"/>
        <v/>
      </c>
      <c r="X551" s="185" t="str">
        <f t="shared" si="348"/>
        <v/>
      </c>
      <c r="Y551" s="185" t="str">
        <f t="shared" si="349"/>
        <v/>
      </c>
      <c r="Z551" s="184" t="str">
        <f t="shared" si="350"/>
        <v/>
      </c>
      <c r="AB551" s="186" t="str">
        <f t="shared" si="339"/>
        <v/>
      </c>
      <c r="AC551" s="187" t="str">
        <f t="shared" si="340"/>
        <v/>
      </c>
      <c r="AD551" s="187" t="str">
        <f t="shared" si="345"/>
        <v/>
      </c>
      <c r="AE551" s="187" t="str">
        <f t="shared" si="337"/>
        <v/>
      </c>
      <c r="AF551" s="187" t="str">
        <f t="shared" si="338"/>
        <v/>
      </c>
      <c r="AG551" s="187" t="str">
        <f t="array" ref="AG551">IFERROR(INDEX($Y$4:$Y$1090, MATCH(AC551&amp;AE551&amp;AF551,$V$4:$V$1090&amp;$W$4:$W$1090&amp;$X$4:$X$1090,0),1),"")</f>
        <v/>
      </c>
      <c r="AH551" s="188" t="str">
        <f t="array" ref="AH551">IFERROR(INDEX($Z$4:$Z$1090, MATCH(AC551&amp;AE551&amp;AF551,$V$4:$V$1090&amp;$W$4:$W$1090&amp;$X$4:$X$1090,0),1),"")</f>
        <v/>
      </c>
      <c r="AJ551" s="186" t="str">
        <f t="shared" si="341"/>
        <v/>
      </c>
      <c r="AK551" s="187" t="str">
        <f t="array" ref="AK551">IFERROR(INDEX($AC$4:$AC$1137,SMALL($AB$4:$AB$1137,AJ551),1),"")</f>
        <v/>
      </c>
      <c r="AL551" s="187" t="str">
        <f t="array" ref="AL551">IFERROR(INDEX($AF$4:$AF$1137,SMALL($AB$4:$AB$1137,AJ551),1),"")</f>
        <v/>
      </c>
      <c r="AM551" s="187" t="str">
        <f t="array" ref="AM551">IFERROR(INDEX($AW$4:$AW$83,MATCH(AL551&amp;INDEX($AG$4:$AG$1137,SMALL($AB$4:$AB$1137,AJ551),1),$AU$4:$AU$83&amp;$AV$4:$AV$83,0),1),"")</f>
        <v/>
      </c>
      <c r="AN551" s="187" t="str">
        <f t="array" ref="AN551">IFERROR(INDEX($AW$4:$AW$83,MATCH(AL551&amp;INDEX($AH$4:$AH$1137,SMALL($AB$4:$AB$1137,AJ551),1),$AU$4:$AU$83&amp;$AV$4:$AV$83,0),1),"")</f>
        <v/>
      </c>
      <c r="AO551" s="187" t="str">
        <f>IF(AND(ISNUMBER(Fixture!H554),ISNUMBER(Fixture!J554)),"YES","")</f>
        <v/>
      </c>
      <c r="AP551" s="187" t="str">
        <f>IF(AO551="YES",IF(Fixture!H554&gt;Fixture!J554,HWin,IF(Fixture!H554=Fixture!J554,IF(Fixture!H554&gt;0,HDrawScore,HDraw),HLose)),"")</f>
        <v/>
      </c>
      <c r="AQ551" s="188" t="str">
        <f>IF(AO551="YES",IF(Fixture!H554&lt;Fixture!J554,AWin,IF(Fixture!H554=Fixture!J554,IF(Fixture!H554&gt;0,ADrawScore,ADraw),ALose)),"")</f>
        <v/>
      </c>
      <c r="AR551" s="187" t="str">
        <f>IF(AO551="YES",IF(Fixture!H554&gt;Fixture!J554,"W",IF(Fixture!H554=Fixture!J554,IF(Fixture!H554&gt;0,"D","D"),"L")),"")</f>
        <v/>
      </c>
      <c r="AS551" s="187" t="str">
        <f>IF(AO551="YES",IF(Fixture!H554&lt;Fixture!J554,"W",IF(Fixture!H554=Fixture!J554,IF(Fixture!H554&gt;0,"D","D"),"L")),"")</f>
        <v/>
      </c>
    </row>
    <row r="552" spans="15:45" x14ac:dyDescent="0.25">
      <c r="O552"/>
      <c r="P552"/>
      <c r="Q552"/>
      <c r="R552"/>
      <c r="S552"/>
      <c r="T552"/>
      <c r="U552"/>
      <c r="V552" s="195" t="str">
        <f t="shared" si="351"/>
        <v/>
      </c>
      <c r="W552" s="185" t="str">
        <f t="shared" si="352"/>
        <v/>
      </c>
      <c r="X552" s="185" t="str">
        <f t="shared" si="348"/>
        <v/>
      </c>
      <c r="Y552" s="185" t="str">
        <f t="shared" si="349"/>
        <v/>
      </c>
      <c r="Z552" s="184" t="str">
        <f t="shared" si="350"/>
        <v/>
      </c>
      <c r="AB552" s="186" t="str">
        <f t="shared" si="339"/>
        <v/>
      </c>
      <c r="AC552" s="187" t="str">
        <f t="shared" si="340"/>
        <v/>
      </c>
      <c r="AD552" s="187" t="str">
        <f t="shared" si="345"/>
        <v/>
      </c>
      <c r="AE552" s="187" t="str">
        <f t="shared" si="337"/>
        <v/>
      </c>
      <c r="AF552" s="187" t="str">
        <f t="shared" si="338"/>
        <v/>
      </c>
      <c r="AG552" s="187" t="str">
        <f t="array" ref="AG552">IFERROR(INDEX($Y$4:$Y$1090, MATCH(AC552&amp;AE552&amp;AF552,$V$4:$V$1090&amp;$W$4:$W$1090&amp;$X$4:$X$1090,0),1),"")</f>
        <v/>
      </c>
      <c r="AH552" s="188" t="str">
        <f t="array" ref="AH552">IFERROR(INDEX($Z$4:$Z$1090, MATCH(AC552&amp;AE552&amp;AF552,$V$4:$V$1090&amp;$W$4:$W$1090&amp;$X$4:$X$1090,0),1),"")</f>
        <v/>
      </c>
      <c r="AJ552" s="186" t="str">
        <f t="shared" si="341"/>
        <v/>
      </c>
      <c r="AK552" s="187" t="str">
        <f t="array" ref="AK552">IFERROR(INDEX($AC$4:$AC$1137,SMALL($AB$4:$AB$1137,AJ552),1),"")</f>
        <v/>
      </c>
      <c r="AL552" s="187" t="str">
        <f t="array" ref="AL552">IFERROR(INDEX($AF$4:$AF$1137,SMALL($AB$4:$AB$1137,AJ552),1),"")</f>
        <v/>
      </c>
      <c r="AM552" s="187" t="str">
        <f t="array" ref="AM552">IFERROR(INDEX($AW$4:$AW$83,MATCH(AL552&amp;INDEX($AG$4:$AG$1137,SMALL($AB$4:$AB$1137,AJ552),1),$AU$4:$AU$83&amp;$AV$4:$AV$83,0),1),"")</f>
        <v/>
      </c>
      <c r="AN552" s="187" t="str">
        <f t="array" ref="AN552">IFERROR(INDEX($AW$4:$AW$83,MATCH(AL552&amp;INDEX($AH$4:$AH$1137,SMALL($AB$4:$AB$1137,AJ552),1),$AU$4:$AU$83&amp;$AV$4:$AV$83,0),1),"")</f>
        <v/>
      </c>
      <c r="AO552" s="187" t="str">
        <f>IF(AND(ISNUMBER(Fixture!H555),ISNUMBER(Fixture!J555)),"YES","")</f>
        <v/>
      </c>
      <c r="AP552" s="187" t="str">
        <f>IF(AO552="YES",IF(Fixture!H555&gt;Fixture!J555,HWin,IF(Fixture!H555=Fixture!J555,IF(Fixture!H555&gt;0,HDrawScore,HDraw),HLose)),"")</f>
        <v/>
      </c>
      <c r="AQ552" s="188" t="str">
        <f>IF(AO552="YES",IF(Fixture!H555&lt;Fixture!J555,AWin,IF(Fixture!H555=Fixture!J555,IF(Fixture!H555&gt;0,ADrawScore,ADraw),ALose)),"")</f>
        <v/>
      </c>
      <c r="AR552" s="187" t="str">
        <f>IF(AO552="YES",IF(Fixture!H555&gt;Fixture!J555,"W",IF(Fixture!H555=Fixture!J555,IF(Fixture!H555&gt;0,"D","D"),"L")),"")</f>
        <v/>
      </c>
      <c r="AS552" s="187" t="str">
        <f>IF(AO552="YES",IF(Fixture!H555&lt;Fixture!J555,"W",IF(Fixture!H555=Fixture!J555,IF(Fixture!H555&gt;0,"D","D"),"L")),"")</f>
        <v/>
      </c>
    </row>
    <row r="553" spans="15:45" x14ac:dyDescent="0.25">
      <c r="O553"/>
      <c r="P553"/>
      <c r="Q553"/>
      <c r="R553"/>
      <c r="S553"/>
      <c r="T553"/>
      <c r="U553"/>
      <c r="V553" s="195" t="str">
        <f t="shared" si="351"/>
        <v/>
      </c>
      <c r="W553" s="185" t="str">
        <f t="shared" si="352"/>
        <v/>
      </c>
      <c r="X553" s="185" t="str">
        <f t="shared" si="348"/>
        <v/>
      </c>
      <c r="Y553" s="185" t="str">
        <f t="shared" si="349"/>
        <v/>
      </c>
      <c r="Z553" s="184" t="str">
        <f t="shared" si="350"/>
        <v/>
      </c>
      <c r="AB553" s="186" t="str">
        <f t="shared" si="339"/>
        <v/>
      </c>
      <c r="AC553" s="187" t="str">
        <f t="shared" si="340"/>
        <v/>
      </c>
      <c r="AD553" s="187" t="str">
        <f t="shared" si="345"/>
        <v/>
      </c>
      <c r="AE553" s="187" t="str">
        <f t="shared" si="337"/>
        <v/>
      </c>
      <c r="AF553" s="187" t="str">
        <f t="shared" si="338"/>
        <v/>
      </c>
      <c r="AG553" s="187" t="str">
        <f t="array" ref="AG553">IFERROR(INDEX($Y$4:$Y$1090, MATCH(AC553&amp;AE553&amp;AF553,$V$4:$V$1090&amp;$W$4:$W$1090&amp;$X$4:$X$1090,0),1),"")</f>
        <v/>
      </c>
      <c r="AH553" s="188" t="str">
        <f t="array" ref="AH553">IFERROR(INDEX($Z$4:$Z$1090, MATCH(AC553&amp;AE553&amp;AF553,$V$4:$V$1090&amp;$W$4:$W$1090&amp;$X$4:$X$1090,0),1),"")</f>
        <v/>
      </c>
      <c r="AJ553" s="186" t="str">
        <f t="shared" si="341"/>
        <v/>
      </c>
      <c r="AK553" s="187" t="str">
        <f t="array" ref="AK553">IFERROR(INDEX($AC$4:$AC$1137,SMALL($AB$4:$AB$1137,AJ553),1),"")</f>
        <v/>
      </c>
      <c r="AL553" s="187" t="str">
        <f t="array" ref="AL553">IFERROR(INDEX($AF$4:$AF$1137,SMALL($AB$4:$AB$1137,AJ553),1),"")</f>
        <v/>
      </c>
      <c r="AM553" s="187" t="str">
        <f t="array" ref="AM553">IFERROR(INDEX($AW$4:$AW$83,MATCH(AL553&amp;INDEX($AG$4:$AG$1137,SMALL($AB$4:$AB$1137,AJ553),1),$AU$4:$AU$83&amp;$AV$4:$AV$83,0),1),"")</f>
        <v/>
      </c>
      <c r="AN553" s="187" t="str">
        <f t="array" ref="AN553">IFERROR(INDEX($AW$4:$AW$83,MATCH(AL553&amp;INDEX($AH$4:$AH$1137,SMALL($AB$4:$AB$1137,AJ553),1),$AU$4:$AU$83&amp;$AV$4:$AV$83,0),1),"")</f>
        <v/>
      </c>
      <c r="AO553" s="187" t="str">
        <f>IF(AND(ISNUMBER(Fixture!H556),ISNUMBER(Fixture!J556)),"YES","")</f>
        <v/>
      </c>
      <c r="AP553" s="187" t="str">
        <f>IF(AO553="YES",IF(Fixture!H556&gt;Fixture!J556,HWin,IF(Fixture!H556=Fixture!J556,IF(Fixture!H556&gt;0,HDrawScore,HDraw),HLose)),"")</f>
        <v/>
      </c>
      <c r="AQ553" s="188" t="str">
        <f>IF(AO553="YES",IF(Fixture!H556&lt;Fixture!J556,AWin,IF(Fixture!H556=Fixture!J556,IF(Fixture!H556&gt;0,ADrawScore,ADraw),ALose)),"")</f>
        <v/>
      </c>
      <c r="AR553" s="187" t="str">
        <f>IF(AO553="YES",IF(Fixture!H556&gt;Fixture!J556,"W",IF(Fixture!H556=Fixture!J556,IF(Fixture!H556&gt;0,"D","D"),"L")),"")</f>
        <v/>
      </c>
      <c r="AS553" s="187" t="str">
        <f>IF(AO553="YES",IF(Fixture!H556&lt;Fixture!J556,"W",IF(Fixture!H556=Fixture!J556,IF(Fixture!H556&gt;0,"D","D"),"L")),"")</f>
        <v/>
      </c>
    </row>
    <row r="554" spans="15:45" x14ac:dyDescent="0.25">
      <c r="V554" s="195" t="str">
        <f t="shared" si="351"/>
        <v/>
      </c>
      <c r="W554" s="185" t="str">
        <f t="shared" si="352"/>
        <v/>
      </c>
      <c r="X554" s="185" t="str">
        <f t="shared" si="348"/>
        <v/>
      </c>
      <c r="Y554" s="185" t="str">
        <f t="shared" si="349"/>
        <v/>
      </c>
      <c r="Z554" s="184" t="str">
        <f t="shared" si="350"/>
        <v/>
      </c>
      <c r="AB554" s="186" t="str">
        <f t="shared" si="339"/>
        <v/>
      </c>
      <c r="AC554" s="187" t="str">
        <f t="shared" si="340"/>
        <v/>
      </c>
      <c r="AD554" s="187" t="str">
        <f t="shared" si="345"/>
        <v/>
      </c>
      <c r="AE554" s="187" t="str">
        <f t="shared" si="337"/>
        <v/>
      </c>
      <c r="AF554" s="187" t="str">
        <f t="shared" si="338"/>
        <v/>
      </c>
      <c r="AG554" s="187" t="str">
        <f t="array" ref="AG554">IFERROR(INDEX($Y$4:$Y$1090, MATCH(AC554&amp;AE554&amp;AF554,$V$4:$V$1090&amp;$W$4:$W$1090&amp;$X$4:$X$1090,0),1),"")</f>
        <v/>
      </c>
      <c r="AH554" s="188" t="str">
        <f t="array" ref="AH554">IFERROR(INDEX($Z$4:$Z$1090, MATCH(AC554&amp;AE554&amp;AF554,$V$4:$V$1090&amp;$W$4:$W$1090&amp;$X$4:$X$1090,0),1),"")</f>
        <v/>
      </c>
      <c r="AJ554" s="186" t="str">
        <f t="shared" si="341"/>
        <v/>
      </c>
      <c r="AK554" s="187" t="str">
        <f t="array" ref="AK554">IFERROR(INDEX($AC$4:$AC$1137,SMALL($AB$4:$AB$1137,AJ554),1),"")</f>
        <v/>
      </c>
      <c r="AL554" s="187" t="str">
        <f t="array" ref="AL554">IFERROR(INDEX($AF$4:$AF$1137,SMALL($AB$4:$AB$1137,AJ554),1),"")</f>
        <v/>
      </c>
      <c r="AM554" s="187" t="str">
        <f t="array" ref="AM554">IFERROR(INDEX($AW$4:$AW$83,MATCH(AL554&amp;INDEX($AG$4:$AG$1137,SMALL($AB$4:$AB$1137,AJ554),1),$AU$4:$AU$83&amp;$AV$4:$AV$83,0),1),"")</f>
        <v/>
      </c>
      <c r="AN554" s="187" t="str">
        <f t="array" ref="AN554">IFERROR(INDEX($AW$4:$AW$83,MATCH(AL554&amp;INDEX($AH$4:$AH$1137,SMALL($AB$4:$AB$1137,AJ554),1),$AU$4:$AU$83&amp;$AV$4:$AV$83,0),1),"")</f>
        <v/>
      </c>
      <c r="AO554" s="187" t="str">
        <f>IF(AND(ISNUMBER(Fixture!H557),ISNUMBER(Fixture!J557)),"YES","")</f>
        <v/>
      </c>
      <c r="AP554" s="187" t="str">
        <f>IF(AO554="YES",IF(Fixture!H557&gt;Fixture!J557,HWin,IF(Fixture!H557=Fixture!J557,IF(Fixture!H557&gt;0,HDrawScore,HDraw),HLose)),"")</f>
        <v/>
      </c>
      <c r="AQ554" s="188" t="str">
        <f>IF(AO554="YES",IF(Fixture!H557&lt;Fixture!J557,AWin,IF(Fixture!H557=Fixture!J557,IF(Fixture!H557&gt;0,ADrawScore,ADraw),ALose)),"")</f>
        <v/>
      </c>
      <c r="AR554" s="187" t="str">
        <f>IF(AO554="YES",IF(Fixture!H557&gt;Fixture!J557,"W",IF(Fixture!H557=Fixture!J557,IF(Fixture!H557&gt;0,"D","D"),"L")),"")</f>
        <v/>
      </c>
      <c r="AS554" s="187" t="str">
        <f>IF(AO554="YES",IF(Fixture!H557&lt;Fixture!J557,"W",IF(Fixture!H557=Fixture!J557,IF(Fixture!H557&gt;0,"D","D"),"L")),"")</f>
        <v/>
      </c>
    </row>
    <row r="555" spans="15:45" x14ac:dyDescent="0.25">
      <c r="V555" s="195" t="str">
        <f t="shared" si="351"/>
        <v/>
      </c>
      <c r="W555" s="185" t="str">
        <f t="shared" si="352"/>
        <v/>
      </c>
      <c r="X555" s="185" t="str">
        <f t="shared" si="348"/>
        <v/>
      </c>
      <c r="Y555" s="185" t="str">
        <f t="shared" si="349"/>
        <v/>
      </c>
      <c r="Z555" s="184" t="str">
        <f t="shared" si="350"/>
        <v/>
      </c>
      <c r="AB555" s="186" t="str">
        <f t="shared" si="339"/>
        <v/>
      </c>
      <c r="AC555" s="187" t="str">
        <f t="shared" si="340"/>
        <v/>
      </c>
      <c r="AD555" s="187" t="str">
        <f t="shared" si="345"/>
        <v/>
      </c>
      <c r="AE555" s="187" t="str">
        <f t="shared" si="337"/>
        <v/>
      </c>
      <c r="AF555" s="187" t="str">
        <f t="shared" si="338"/>
        <v/>
      </c>
      <c r="AG555" s="187" t="str">
        <f t="array" ref="AG555">IFERROR(INDEX($Y$4:$Y$1090, MATCH(AC555&amp;AE555&amp;AF555,$V$4:$V$1090&amp;$W$4:$W$1090&amp;$X$4:$X$1090,0),1),"")</f>
        <v/>
      </c>
      <c r="AH555" s="188" t="str">
        <f t="array" ref="AH555">IFERROR(INDEX($Z$4:$Z$1090, MATCH(AC555&amp;AE555&amp;AF555,$V$4:$V$1090&amp;$W$4:$W$1090&amp;$X$4:$X$1090,0),1),"")</f>
        <v/>
      </c>
      <c r="AJ555" s="186" t="str">
        <f t="shared" si="341"/>
        <v/>
      </c>
      <c r="AK555" s="187" t="str">
        <f t="array" ref="AK555">IFERROR(INDEX($AC$4:$AC$1137,SMALL($AB$4:$AB$1137,AJ555),1),"")</f>
        <v/>
      </c>
      <c r="AL555" s="187" t="str">
        <f t="array" ref="AL555">IFERROR(INDEX($AF$4:$AF$1137,SMALL($AB$4:$AB$1137,AJ555),1),"")</f>
        <v/>
      </c>
      <c r="AM555" s="187" t="str">
        <f t="array" ref="AM555">IFERROR(INDEX($AW$4:$AW$83,MATCH(AL555&amp;INDEX($AG$4:$AG$1137,SMALL($AB$4:$AB$1137,AJ555),1),$AU$4:$AU$83&amp;$AV$4:$AV$83,0),1),"")</f>
        <v/>
      </c>
      <c r="AN555" s="187" t="str">
        <f t="array" ref="AN555">IFERROR(INDEX($AW$4:$AW$83,MATCH(AL555&amp;INDEX($AH$4:$AH$1137,SMALL($AB$4:$AB$1137,AJ555),1),$AU$4:$AU$83&amp;$AV$4:$AV$83,0),1),"")</f>
        <v/>
      </c>
      <c r="AO555" s="187" t="str">
        <f>IF(AND(ISNUMBER(Fixture!H558),ISNUMBER(Fixture!J558)),"YES","")</f>
        <v/>
      </c>
      <c r="AP555" s="187" t="str">
        <f>IF(AO555="YES",IF(Fixture!H558&gt;Fixture!J558,HWin,IF(Fixture!H558=Fixture!J558,IF(Fixture!H558&gt;0,HDrawScore,HDraw),HLose)),"")</f>
        <v/>
      </c>
      <c r="AQ555" s="188" t="str">
        <f>IF(AO555="YES",IF(Fixture!H558&lt;Fixture!J558,AWin,IF(Fixture!H558=Fixture!J558,IF(Fixture!H558&gt;0,ADrawScore,ADraw),ALose)),"")</f>
        <v/>
      </c>
      <c r="AR555" s="187" t="str">
        <f>IF(AO555="YES",IF(Fixture!H558&gt;Fixture!J558,"W",IF(Fixture!H558=Fixture!J558,IF(Fixture!H558&gt;0,"D","D"),"L")),"")</f>
        <v/>
      </c>
      <c r="AS555" s="187" t="str">
        <f>IF(AO555="YES",IF(Fixture!H558&lt;Fixture!J558,"W",IF(Fixture!H558=Fixture!J558,IF(Fixture!H558&gt;0,"D","D"),"L")),"")</f>
        <v/>
      </c>
    </row>
    <row r="556" spans="15:45" x14ac:dyDescent="0.25">
      <c r="V556" s="195" t="str">
        <f t="shared" si="351"/>
        <v/>
      </c>
      <c r="W556" s="185" t="str">
        <f t="shared" si="352"/>
        <v/>
      </c>
      <c r="X556" s="185" t="str">
        <f t="shared" si="348"/>
        <v/>
      </c>
      <c r="Y556" s="185" t="str">
        <f t="shared" si="349"/>
        <v/>
      </c>
      <c r="Z556" s="184" t="str">
        <f t="shared" si="350"/>
        <v/>
      </c>
      <c r="AB556" s="186" t="str">
        <f t="shared" si="339"/>
        <v/>
      </c>
      <c r="AC556" s="187" t="str">
        <f t="shared" si="340"/>
        <v/>
      </c>
      <c r="AD556" s="187" t="str">
        <f t="shared" si="345"/>
        <v/>
      </c>
      <c r="AE556" s="187" t="str">
        <f t="shared" si="337"/>
        <v/>
      </c>
      <c r="AF556" s="187" t="str">
        <f t="shared" si="338"/>
        <v/>
      </c>
      <c r="AG556" s="187" t="str">
        <f t="array" ref="AG556">IFERROR(INDEX($Y$4:$Y$1090, MATCH(AC556&amp;AE556&amp;AF556,$V$4:$V$1090&amp;$W$4:$W$1090&amp;$X$4:$X$1090,0),1),"")</f>
        <v/>
      </c>
      <c r="AH556" s="188" t="str">
        <f t="array" ref="AH556">IFERROR(INDEX($Z$4:$Z$1090, MATCH(AC556&amp;AE556&amp;AF556,$V$4:$V$1090&amp;$W$4:$W$1090&amp;$X$4:$X$1090,0),1),"")</f>
        <v/>
      </c>
      <c r="AJ556" s="186" t="str">
        <f t="shared" si="341"/>
        <v/>
      </c>
      <c r="AK556" s="187" t="str">
        <f t="array" ref="AK556">IFERROR(INDEX($AC$4:$AC$1137,SMALL($AB$4:$AB$1137,AJ556),1),"")</f>
        <v/>
      </c>
      <c r="AL556" s="187" t="str">
        <f t="array" ref="AL556">IFERROR(INDEX($AF$4:$AF$1137,SMALL($AB$4:$AB$1137,AJ556),1),"")</f>
        <v/>
      </c>
      <c r="AM556" s="187" t="str">
        <f t="array" ref="AM556">IFERROR(INDEX($AW$4:$AW$83,MATCH(AL556&amp;INDEX($AG$4:$AG$1137,SMALL($AB$4:$AB$1137,AJ556),1),$AU$4:$AU$83&amp;$AV$4:$AV$83,0),1),"")</f>
        <v/>
      </c>
      <c r="AN556" s="187" t="str">
        <f t="array" ref="AN556">IFERROR(INDEX($AW$4:$AW$83,MATCH(AL556&amp;INDEX($AH$4:$AH$1137,SMALL($AB$4:$AB$1137,AJ556),1),$AU$4:$AU$83&amp;$AV$4:$AV$83,0),1),"")</f>
        <v/>
      </c>
      <c r="AO556" s="187" t="str">
        <f>IF(AND(ISNUMBER(Fixture!H559),ISNUMBER(Fixture!J559)),"YES","")</f>
        <v/>
      </c>
      <c r="AP556" s="187" t="str">
        <f>IF(AO556="YES",IF(Fixture!H559&gt;Fixture!J559,HWin,IF(Fixture!H559=Fixture!J559,IF(Fixture!H559&gt;0,HDrawScore,HDraw),HLose)),"")</f>
        <v/>
      </c>
      <c r="AQ556" s="188" t="str">
        <f>IF(AO556="YES",IF(Fixture!H559&lt;Fixture!J559,AWin,IF(Fixture!H559=Fixture!J559,IF(Fixture!H559&gt;0,ADrawScore,ADraw),ALose)),"")</f>
        <v/>
      </c>
      <c r="AR556" s="187" t="str">
        <f>IF(AO556="YES",IF(Fixture!H559&gt;Fixture!J559,"W",IF(Fixture!H559=Fixture!J559,IF(Fixture!H559&gt;0,"D","D"),"L")),"")</f>
        <v/>
      </c>
      <c r="AS556" s="187" t="str">
        <f>IF(AO556="YES",IF(Fixture!H559&lt;Fixture!J559,"W",IF(Fixture!H559=Fixture!J559,IF(Fixture!H559&gt;0,"D","D"),"L")),"")</f>
        <v/>
      </c>
    </row>
    <row r="557" spans="15:45" x14ac:dyDescent="0.25">
      <c r="V557" s="195" t="str">
        <f t="shared" si="351"/>
        <v/>
      </c>
      <c r="W557" s="185" t="str">
        <f t="shared" si="352"/>
        <v/>
      </c>
      <c r="X557" s="185" t="str">
        <f t="shared" si="348"/>
        <v/>
      </c>
      <c r="Y557" s="185" t="str">
        <f t="shared" si="349"/>
        <v/>
      </c>
      <c r="Z557" s="184" t="str">
        <f t="shared" si="350"/>
        <v/>
      </c>
      <c r="AB557" s="186" t="str">
        <f t="shared" si="339"/>
        <v/>
      </c>
      <c r="AC557" s="187" t="str">
        <f t="shared" si="340"/>
        <v/>
      </c>
      <c r="AD557" s="187" t="str">
        <f t="shared" si="345"/>
        <v/>
      </c>
      <c r="AE557" s="187" t="str">
        <f t="shared" si="337"/>
        <v/>
      </c>
      <c r="AF557" s="187" t="str">
        <f t="shared" si="338"/>
        <v/>
      </c>
      <c r="AG557" s="187" t="str">
        <f t="array" ref="AG557">IFERROR(INDEX($Y$4:$Y$1090, MATCH(AC557&amp;AE557&amp;AF557,$V$4:$V$1090&amp;$W$4:$W$1090&amp;$X$4:$X$1090,0),1),"")</f>
        <v/>
      </c>
      <c r="AH557" s="188" t="str">
        <f t="array" ref="AH557">IFERROR(INDEX($Z$4:$Z$1090, MATCH(AC557&amp;AE557&amp;AF557,$V$4:$V$1090&amp;$W$4:$W$1090&amp;$X$4:$X$1090,0),1),"")</f>
        <v/>
      </c>
      <c r="AJ557" s="186" t="str">
        <f t="shared" si="341"/>
        <v/>
      </c>
      <c r="AK557" s="187" t="str">
        <f t="array" ref="AK557">IFERROR(INDEX($AC$4:$AC$1137,SMALL($AB$4:$AB$1137,AJ557),1),"")</f>
        <v/>
      </c>
      <c r="AL557" s="187" t="str">
        <f t="array" ref="AL557">IFERROR(INDEX($AF$4:$AF$1137,SMALL($AB$4:$AB$1137,AJ557),1),"")</f>
        <v/>
      </c>
      <c r="AM557" s="187" t="str">
        <f t="array" ref="AM557">IFERROR(INDEX($AW$4:$AW$83,MATCH(AL557&amp;INDEX($AG$4:$AG$1137,SMALL($AB$4:$AB$1137,AJ557),1),$AU$4:$AU$83&amp;$AV$4:$AV$83,0),1),"")</f>
        <v/>
      </c>
      <c r="AN557" s="187" t="str">
        <f t="array" ref="AN557">IFERROR(INDEX($AW$4:$AW$83,MATCH(AL557&amp;INDEX($AH$4:$AH$1137,SMALL($AB$4:$AB$1137,AJ557),1),$AU$4:$AU$83&amp;$AV$4:$AV$83,0),1),"")</f>
        <v/>
      </c>
      <c r="AO557" s="187" t="str">
        <f>IF(AND(ISNUMBER(Fixture!H560),ISNUMBER(Fixture!J560)),"YES","")</f>
        <v/>
      </c>
      <c r="AP557" s="187" t="str">
        <f>IF(AO557="YES",IF(Fixture!H560&gt;Fixture!J560,HWin,IF(Fixture!H560=Fixture!J560,IF(Fixture!H560&gt;0,HDrawScore,HDraw),HLose)),"")</f>
        <v/>
      </c>
      <c r="AQ557" s="188" t="str">
        <f>IF(AO557="YES",IF(Fixture!H560&lt;Fixture!J560,AWin,IF(Fixture!H560=Fixture!J560,IF(Fixture!H560&gt;0,ADrawScore,ADraw),ALose)),"")</f>
        <v/>
      </c>
      <c r="AR557" s="187" t="str">
        <f>IF(AO557="YES",IF(Fixture!H560&gt;Fixture!J560,"W",IF(Fixture!H560=Fixture!J560,IF(Fixture!H560&gt;0,"D","D"),"L")),"")</f>
        <v/>
      </c>
      <c r="AS557" s="187" t="str">
        <f>IF(AO557="YES",IF(Fixture!H560&lt;Fixture!J560,"W",IF(Fixture!H560=Fixture!J560,IF(Fixture!H560&gt;0,"D","D"),"L")),"")</f>
        <v/>
      </c>
    </row>
    <row r="558" spans="15:45" x14ac:dyDescent="0.25">
      <c r="V558" s="195" t="str">
        <f t="shared" si="351"/>
        <v/>
      </c>
      <c r="W558" s="185" t="str">
        <f t="shared" si="352"/>
        <v/>
      </c>
      <c r="X558" s="185" t="str">
        <f t="shared" si="348"/>
        <v/>
      </c>
      <c r="Y558" s="185" t="str">
        <f t="shared" si="349"/>
        <v/>
      </c>
      <c r="Z558" s="184" t="str">
        <f t="shared" si="350"/>
        <v/>
      </c>
      <c r="AB558" s="186" t="str">
        <f t="shared" si="339"/>
        <v/>
      </c>
      <c r="AC558" s="187" t="str">
        <f t="shared" si="340"/>
        <v/>
      </c>
      <c r="AD558" s="187" t="str">
        <f t="shared" si="345"/>
        <v/>
      </c>
      <c r="AE558" s="187" t="str">
        <f t="shared" si="337"/>
        <v/>
      </c>
      <c r="AF558" s="187" t="str">
        <f t="shared" si="338"/>
        <v/>
      </c>
      <c r="AG558" s="187" t="str">
        <f t="array" ref="AG558">IFERROR(INDEX($Y$4:$Y$1090, MATCH(AC558&amp;AE558&amp;AF558,$V$4:$V$1090&amp;$W$4:$W$1090&amp;$X$4:$X$1090,0),1),"")</f>
        <v/>
      </c>
      <c r="AH558" s="188" t="str">
        <f t="array" ref="AH558">IFERROR(INDEX($Z$4:$Z$1090, MATCH(AC558&amp;AE558&amp;AF558,$V$4:$V$1090&amp;$W$4:$W$1090&amp;$X$4:$X$1090,0),1),"")</f>
        <v/>
      </c>
      <c r="AJ558" s="186" t="str">
        <f t="shared" si="341"/>
        <v/>
      </c>
      <c r="AK558" s="187" t="str">
        <f t="array" ref="AK558">IFERROR(INDEX($AC$4:$AC$1137,SMALL($AB$4:$AB$1137,AJ558),1),"")</f>
        <v/>
      </c>
      <c r="AL558" s="187" t="str">
        <f t="array" ref="AL558">IFERROR(INDEX($AF$4:$AF$1137,SMALL($AB$4:$AB$1137,AJ558),1),"")</f>
        <v/>
      </c>
      <c r="AM558" s="187" t="str">
        <f t="array" ref="AM558">IFERROR(INDEX($AW$4:$AW$83,MATCH(AL558&amp;INDEX($AG$4:$AG$1137,SMALL($AB$4:$AB$1137,AJ558),1),$AU$4:$AU$83&amp;$AV$4:$AV$83,0),1),"")</f>
        <v/>
      </c>
      <c r="AN558" s="187" t="str">
        <f t="array" ref="AN558">IFERROR(INDEX($AW$4:$AW$83,MATCH(AL558&amp;INDEX($AH$4:$AH$1137,SMALL($AB$4:$AB$1137,AJ558),1),$AU$4:$AU$83&amp;$AV$4:$AV$83,0),1),"")</f>
        <v/>
      </c>
      <c r="AO558" s="187" t="str">
        <f>IF(AND(ISNUMBER(Fixture!H561),ISNUMBER(Fixture!J561)),"YES","")</f>
        <v/>
      </c>
      <c r="AP558" s="187" t="str">
        <f>IF(AO558="YES",IF(Fixture!H561&gt;Fixture!J561,HWin,IF(Fixture!H561=Fixture!J561,IF(Fixture!H561&gt;0,HDrawScore,HDraw),HLose)),"")</f>
        <v/>
      </c>
      <c r="AQ558" s="188" t="str">
        <f>IF(AO558="YES",IF(Fixture!H561&lt;Fixture!J561,AWin,IF(Fixture!H561=Fixture!J561,IF(Fixture!H561&gt;0,ADrawScore,ADraw),ALose)),"")</f>
        <v/>
      </c>
      <c r="AR558" s="187" t="str">
        <f>IF(AO558="YES",IF(Fixture!H561&gt;Fixture!J561,"W",IF(Fixture!H561=Fixture!J561,IF(Fixture!H561&gt;0,"D","D"),"L")),"")</f>
        <v/>
      </c>
      <c r="AS558" s="187" t="str">
        <f>IF(AO558="YES",IF(Fixture!H561&lt;Fixture!J561,"W",IF(Fixture!H561=Fixture!J561,IF(Fixture!H561&gt;0,"D","D"),"L")),"")</f>
        <v/>
      </c>
    </row>
    <row r="559" spans="15:45" x14ac:dyDescent="0.25">
      <c r="V559" s="195" t="str">
        <f t="shared" si="351"/>
        <v/>
      </c>
      <c r="W559" s="185" t="str">
        <f t="shared" si="352"/>
        <v/>
      </c>
      <c r="X559" s="185" t="str">
        <f t="shared" si="348"/>
        <v/>
      </c>
      <c r="Y559" s="185" t="str">
        <f t="shared" si="349"/>
        <v/>
      </c>
      <c r="Z559" s="184" t="str">
        <f t="shared" si="350"/>
        <v/>
      </c>
      <c r="AB559" s="186" t="str">
        <f t="shared" si="339"/>
        <v/>
      </c>
      <c r="AC559" s="187" t="str">
        <f t="shared" si="340"/>
        <v/>
      </c>
      <c r="AD559" s="187" t="str">
        <f t="shared" si="345"/>
        <v/>
      </c>
      <c r="AE559" s="187" t="str">
        <f t="shared" si="337"/>
        <v/>
      </c>
      <c r="AF559" s="187" t="str">
        <f t="shared" si="338"/>
        <v/>
      </c>
      <c r="AG559" s="187" t="str">
        <f t="array" ref="AG559">IFERROR(INDEX($Y$4:$Y$1090, MATCH(AC559&amp;AE559&amp;AF559,$V$4:$V$1090&amp;$W$4:$W$1090&amp;$X$4:$X$1090,0),1),"")</f>
        <v/>
      </c>
      <c r="AH559" s="188" t="str">
        <f t="array" ref="AH559">IFERROR(INDEX($Z$4:$Z$1090, MATCH(AC559&amp;AE559&amp;AF559,$V$4:$V$1090&amp;$W$4:$W$1090&amp;$X$4:$X$1090,0),1),"")</f>
        <v/>
      </c>
      <c r="AJ559" s="186" t="str">
        <f t="shared" si="341"/>
        <v/>
      </c>
      <c r="AK559" s="187" t="str">
        <f t="array" ref="AK559">IFERROR(INDEX($AC$4:$AC$1137,SMALL($AB$4:$AB$1137,AJ559),1),"")</f>
        <v/>
      </c>
      <c r="AL559" s="187" t="str">
        <f t="array" ref="AL559">IFERROR(INDEX($AF$4:$AF$1137,SMALL($AB$4:$AB$1137,AJ559),1),"")</f>
        <v/>
      </c>
      <c r="AM559" s="187" t="str">
        <f t="array" ref="AM559">IFERROR(INDEX($AW$4:$AW$83,MATCH(AL559&amp;INDEX($AG$4:$AG$1137,SMALL($AB$4:$AB$1137,AJ559),1),$AU$4:$AU$83&amp;$AV$4:$AV$83,0),1),"")</f>
        <v/>
      </c>
      <c r="AN559" s="187" t="str">
        <f t="array" ref="AN559">IFERROR(INDEX($AW$4:$AW$83,MATCH(AL559&amp;INDEX($AH$4:$AH$1137,SMALL($AB$4:$AB$1137,AJ559),1),$AU$4:$AU$83&amp;$AV$4:$AV$83,0),1),"")</f>
        <v/>
      </c>
      <c r="AO559" s="187" t="str">
        <f>IF(AND(ISNUMBER(Fixture!H562),ISNUMBER(Fixture!J562)),"YES","")</f>
        <v/>
      </c>
      <c r="AP559" s="187" t="str">
        <f>IF(AO559="YES",IF(Fixture!H562&gt;Fixture!J562,HWin,IF(Fixture!H562=Fixture!J562,IF(Fixture!H562&gt;0,HDrawScore,HDraw),HLose)),"")</f>
        <v/>
      </c>
      <c r="AQ559" s="188" t="str">
        <f>IF(AO559="YES",IF(Fixture!H562&lt;Fixture!J562,AWin,IF(Fixture!H562=Fixture!J562,IF(Fixture!H562&gt;0,ADrawScore,ADraw),ALose)),"")</f>
        <v/>
      </c>
      <c r="AR559" s="187" t="str">
        <f>IF(AO559="YES",IF(Fixture!H562&gt;Fixture!J562,"W",IF(Fixture!H562=Fixture!J562,IF(Fixture!H562&gt;0,"D","D"),"L")),"")</f>
        <v/>
      </c>
      <c r="AS559" s="187" t="str">
        <f>IF(AO559="YES",IF(Fixture!H562&lt;Fixture!J562,"W",IF(Fixture!H562=Fixture!J562,IF(Fixture!H562&gt;0,"D","D"),"L")),"")</f>
        <v/>
      </c>
    </row>
    <row r="560" spans="15:45" x14ac:dyDescent="0.25">
      <c r="V560" s="195" t="str">
        <f t="shared" si="351"/>
        <v/>
      </c>
      <c r="W560" s="185" t="str">
        <f t="shared" si="352"/>
        <v/>
      </c>
      <c r="X560" s="185" t="str">
        <f t="shared" si="348"/>
        <v/>
      </c>
      <c r="Y560" s="185" t="str">
        <f t="shared" si="349"/>
        <v/>
      </c>
      <c r="Z560" s="184" t="str">
        <f t="shared" si="350"/>
        <v/>
      </c>
      <c r="AB560" s="186" t="str">
        <f t="shared" si="339"/>
        <v/>
      </c>
      <c r="AC560" s="187" t="str">
        <f t="shared" si="340"/>
        <v/>
      </c>
      <c r="AD560" s="187" t="str">
        <f t="shared" si="345"/>
        <v/>
      </c>
      <c r="AE560" s="187" t="str">
        <f t="shared" si="337"/>
        <v/>
      </c>
      <c r="AF560" s="187" t="str">
        <f t="shared" si="338"/>
        <v/>
      </c>
      <c r="AG560" s="187" t="str">
        <f t="array" ref="AG560">IFERROR(INDEX($Y$4:$Y$1090, MATCH(AC560&amp;AE560&amp;AF560,$V$4:$V$1090&amp;$W$4:$W$1090&amp;$X$4:$X$1090,0),1),"")</f>
        <v/>
      </c>
      <c r="AH560" s="188" t="str">
        <f t="array" ref="AH560">IFERROR(INDEX($Z$4:$Z$1090, MATCH(AC560&amp;AE560&amp;AF560,$V$4:$V$1090&amp;$W$4:$W$1090&amp;$X$4:$X$1090,0),1),"")</f>
        <v/>
      </c>
      <c r="AJ560" s="186" t="str">
        <f t="shared" si="341"/>
        <v/>
      </c>
      <c r="AK560" s="187" t="str">
        <f t="array" ref="AK560">IFERROR(INDEX($AC$4:$AC$1137,SMALL($AB$4:$AB$1137,AJ560),1),"")</f>
        <v/>
      </c>
      <c r="AL560" s="187" t="str">
        <f t="array" ref="AL560">IFERROR(INDEX($AF$4:$AF$1137,SMALL($AB$4:$AB$1137,AJ560),1),"")</f>
        <v/>
      </c>
      <c r="AM560" s="187" t="str">
        <f t="array" ref="AM560">IFERROR(INDEX($AW$4:$AW$83,MATCH(AL560&amp;INDEX($AG$4:$AG$1137,SMALL($AB$4:$AB$1137,AJ560),1),$AU$4:$AU$83&amp;$AV$4:$AV$83,0),1),"")</f>
        <v/>
      </c>
      <c r="AN560" s="187" t="str">
        <f t="array" ref="AN560">IFERROR(INDEX($AW$4:$AW$83,MATCH(AL560&amp;INDEX($AH$4:$AH$1137,SMALL($AB$4:$AB$1137,AJ560),1),$AU$4:$AU$83&amp;$AV$4:$AV$83,0),1),"")</f>
        <v/>
      </c>
      <c r="AO560" s="187" t="str">
        <f>IF(AND(ISNUMBER(Fixture!H563),ISNUMBER(Fixture!J563)),"YES","")</f>
        <v/>
      </c>
      <c r="AP560" s="187" t="str">
        <f>IF(AO560="YES",IF(Fixture!H563&gt;Fixture!J563,HWin,IF(Fixture!H563=Fixture!J563,IF(Fixture!H563&gt;0,HDrawScore,HDraw),HLose)),"")</f>
        <v/>
      </c>
      <c r="AQ560" s="188" t="str">
        <f>IF(AO560="YES",IF(Fixture!H563&lt;Fixture!J563,AWin,IF(Fixture!H563=Fixture!J563,IF(Fixture!H563&gt;0,ADrawScore,ADraw),ALose)),"")</f>
        <v/>
      </c>
      <c r="AR560" s="187" t="str">
        <f>IF(AO560="YES",IF(Fixture!H563&gt;Fixture!J563,"W",IF(Fixture!H563=Fixture!J563,IF(Fixture!H563&gt;0,"D","D"),"L")),"")</f>
        <v/>
      </c>
      <c r="AS560" s="187" t="str">
        <f>IF(AO560="YES",IF(Fixture!H563&lt;Fixture!J563,"W",IF(Fixture!H563=Fixture!J563,IF(Fixture!H563&gt;0,"D","D"),"L")),"")</f>
        <v/>
      </c>
    </row>
    <row r="561" spans="22:45" x14ac:dyDescent="0.25">
      <c r="V561" s="195" t="str">
        <f t="shared" si="351"/>
        <v/>
      </c>
      <c r="W561" s="185" t="str">
        <f t="shared" si="352"/>
        <v/>
      </c>
      <c r="X561" s="185" t="str">
        <f t="shared" si="348"/>
        <v/>
      </c>
      <c r="Y561" s="185" t="str">
        <f t="shared" si="349"/>
        <v/>
      </c>
      <c r="Z561" s="184" t="str">
        <f t="shared" si="350"/>
        <v/>
      </c>
      <c r="AB561" s="186" t="str">
        <f t="shared" si="339"/>
        <v/>
      </c>
      <c r="AC561" s="187" t="str">
        <f t="shared" si="340"/>
        <v/>
      </c>
      <c r="AD561" s="187" t="str">
        <f t="shared" si="345"/>
        <v/>
      </c>
      <c r="AE561" s="187" t="str">
        <f t="shared" si="337"/>
        <v/>
      </c>
      <c r="AF561" s="187" t="str">
        <f t="shared" si="338"/>
        <v/>
      </c>
      <c r="AG561" s="187" t="str">
        <f t="array" ref="AG561">IFERROR(INDEX($Y$4:$Y$1090, MATCH(AC561&amp;AE561&amp;AF561,$V$4:$V$1090&amp;$W$4:$W$1090&amp;$X$4:$X$1090,0),1),"")</f>
        <v/>
      </c>
      <c r="AH561" s="188" t="str">
        <f t="array" ref="AH561">IFERROR(INDEX($Z$4:$Z$1090, MATCH(AC561&amp;AE561&amp;AF561,$V$4:$V$1090&amp;$W$4:$W$1090&amp;$X$4:$X$1090,0),1),"")</f>
        <v/>
      </c>
      <c r="AJ561" s="186" t="str">
        <f t="shared" si="341"/>
        <v/>
      </c>
      <c r="AK561" s="187" t="str">
        <f t="array" ref="AK561">IFERROR(INDEX($AC$4:$AC$1137,SMALL($AB$4:$AB$1137,AJ561),1),"")</f>
        <v/>
      </c>
      <c r="AL561" s="187" t="str">
        <f t="array" ref="AL561">IFERROR(INDEX($AF$4:$AF$1137,SMALL($AB$4:$AB$1137,AJ561),1),"")</f>
        <v/>
      </c>
      <c r="AM561" s="187" t="str">
        <f t="array" ref="AM561">IFERROR(INDEX($AW$4:$AW$83,MATCH(AL561&amp;INDEX($AG$4:$AG$1137,SMALL($AB$4:$AB$1137,AJ561),1),$AU$4:$AU$83&amp;$AV$4:$AV$83,0),1),"")</f>
        <v/>
      </c>
      <c r="AN561" s="187" t="str">
        <f t="array" ref="AN561">IFERROR(INDEX($AW$4:$AW$83,MATCH(AL561&amp;INDEX($AH$4:$AH$1137,SMALL($AB$4:$AB$1137,AJ561),1),$AU$4:$AU$83&amp;$AV$4:$AV$83,0),1),"")</f>
        <v/>
      </c>
      <c r="AO561" s="187" t="str">
        <f>IF(AND(ISNUMBER(Fixture!H564),ISNUMBER(Fixture!J564)),"YES","")</f>
        <v/>
      </c>
      <c r="AP561" s="187" t="str">
        <f>IF(AO561="YES",IF(Fixture!H564&gt;Fixture!J564,HWin,IF(Fixture!H564=Fixture!J564,IF(Fixture!H564&gt;0,HDrawScore,HDraw),HLose)),"")</f>
        <v/>
      </c>
      <c r="AQ561" s="188" t="str">
        <f>IF(AO561="YES",IF(Fixture!H564&lt;Fixture!J564,AWin,IF(Fixture!H564=Fixture!J564,IF(Fixture!H564&gt;0,ADrawScore,ADraw),ALose)),"")</f>
        <v/>
      </c>
      <c r="AR561" s="187" t="str">
        <f>IF(AO561="YES",IF(Fixture!H564&gt;Fixture!J564,"W",IF(Fixture!H564=Fixture!J564,IF(Fixture!H564&gt;0,"D","D"),"L")),"")</f>
        <v/>
      </c>
      <c r="AS561" s="187" t="str">
        <f>IF(AO561="YES",IF(Fixture!H564&lt;Fixture!J564,"W",IF(Fixture!H564=Fixture!J564,IF(Fixture!H564&gt;0,"D","D"),"L")),"")</f>
        <v/>
      </c>
    </row>
    <row r="562" spans="22:45" x14ac:dyDescent="0.25">
      <c r="V562" s="195" t="str">
        <f t="shared" si="351"/>
        <v/>
      </c>
      <c r="W562" s="185" t="str">
        <f t="shared" si="352"/>
        <v/>
      </c>
      <c r="X562" s="185" t="str">
        <f t="shared" si="348"/>
        <v/>
      </c>
      <c r="Y562" s="185" t="str">
        <f t="shared" si="349"/>
        <v/>
      </c>
      <c r="Z562" s="184" t="str">
        <f t="shared" si="350"/>
        <v/>
      </c>
      <c r="AB562" s="186" t="str">
        <f t="shared" si="339"/>
        <v/>
      </c>
      <c r="AC562" s="187" t="str">
        <f t="shared" si="340"/>
        <v/>
      </c>
      <c r="AD562" s="187" t="str">
        <f t="shared" si="345"/>
        <v/>
      </c>
      <c r="AE562" s="187" t="str">
        <f t="shared" si="337"/>
        <v/>
      </c>
      <c r="AF562" s="187" t="str">
        <f t="shared" si="338"/>
        <v/>
      </c>
      <c r="AG562" s="187" t="str">
        <f t="array" ref="AG562">IFERROR(INDEX($Y$4:$Y$1090, MATCH(AC562&amp;AE562&amp;AF562,$V$4:$V$1090&amp;$W$4:$W$1090&amp;$X$4:$X$1090,0),1),"")</f>
        <v/>
      </c>
      <c r="AH562" s="188" t="str">
        <f t="array" ref="AH562">IFERROR(INDEX($Z$4:$Z$1090, MATCH(AC562&amp;AE562&amp;AF562,$V$4:$V$1090&amp;$W$4:$W$1090&amp;$X$4:$X$1090,0),1),"")</f>
        <v/>
      </c>
      <c r="AJ562" s="186" t="str">
        <f t="shared" si="341"/>
        <v/>
      </c>
      <c r="AK562" s="187" t="str">
        <f t="array" ref="AK562">IFERROR(INDEX($AC$4:$AC$1137,SMALL($AB$4:$AB$1137,AJ562),1),"")</f>
        <v/>
      </c>
      <c r="AL562" s="187" t="str">
        <f t="array" ref="AL562">IFERROR(INDEX($AF$4:$AF$1137,SMALL($AB$4:$AB$1137,AJ562),1),"")</f>
        <v/>
      </c>
      <c r="AM562" s="187" t="str">
        <f t="array" ref="AM562">IFERROR(INDEX($AW$4:$AW$83,MATCH(AL562&amp;INDEX($AG$4:$AG$1137,SMALL($AB$4:$AB$1137,AJ562),1),$AU$4:$AU$83&amp;$AV$4:$AV$83,0),1),"")</f>
        <v/>
      </c>
      <c r="AN562" s="187" t="str">
        <f t="array" ref="AN562">IFERROR(INDEX($AW$4:$AW$83,MATCH(AL562&amp;INDEX($AH$4:$AH$1137,SMALL($AB$4:$AB$1137,AJ562),1),$AU$4:$AU$83&amp;$AV$4:$AV$83,0),1),"")</f>
        <v/>
      </c>
      <c r="AO562" s="187" t="str">
        <f>IF(AND(ISNUMBER(Fixture!H565),ISNUMBER(Fixture!J565)),"YES","")</f>
        <v/>
      </c>
      <c r="AP562" s="187" t="str">
        <f>IF(AO562="YES",IF(Fixture!H565&gt;Fixture!J565,HWin,IF(Fixture!H565=Fixture!J565,IF(Fixture!H565&gt;0,HDrawScore,HDraw),HLose)),"")</f>
        <v/>
      </c>
      <c r="AQ562" s="188" t="str">
        <f>IF(AO562="YES",IF(Fixture!H565&lt;Fixture!J565,AWin,IF(Fixture!H565=Fixture!J565,IF(Fixture!H565&gt;0,ADrawScore,ADraw),ALose)),"")</f>
        <v/>
      </c>
      <c r="AR562" s="187" t="str">
        <f>IF(AO562="YES",IF(Fixture!H565&gt;Fixture!J565,"W",IF(Fixture!H565=Fixture!J565,IF(Fixture!H565&gt;0,"D","D"),"L")),"")</f>
        <v/>
      </c>
      <c r="AS562" s="187" t="str">
        <f>IF(AO562="YES",IF(Fixture!H565&lt;Fixture!J565,"W",IF(Fixture!H565=Fixture!J565,IF(Fixture!H565&gt;0,"D","D"),"L")),"")</f>
        <v/>
      </c>
    </row>
    <row r="563" spans="22:45" x14ac:dyDescent="0.25">
      <c r="V563" s="195" t="str">
        <f t="shared" si="351"/>
        <v/>
      </c>
      <c r="W563" s="185" t="str">
        <f t="shared" si="352"/>
        <v/>
      </c>
      <c r="X563" s="185" t="str">
        <f t="shared" si="348"/>
        <v/>
      </c>
      <c r="Y563" s="185" t="str">
        <f t="shared" si="349"/>
        <v/>
      </c>
      <c r="Z563" s="184" t="str">
        <f t="shared" si="350"/>
        <v/>
      </c>
      <c r="AB563" s="186" t="str">
        <f t="shared" si="339"/>
        <v/>
      </c>
      <c r="AC563" s="187" t="str">
        <f t="shared" si="340"/>
        <v/>
      </c>
      <c r="AD563" s="187" t="str">
        <f t="shared" si="345"/>
        <v/>
      </c>
      <c r="AE563" s="187" t="str">
        <f t="shared" si="337"/>
        <v/>
      </c>
      <c r="AF563" s="187" t="str">
        <f t="shared" si="338"/>
        <v/>
      </c>
      <c r="AG563" s="187" t="str">
        <f t="array" ref="AG563">IFERROR(INDEX($Y$4:$Y$1090, MATCH(AC563&amp;AE563&amp;AF563,$V$4:$V$1090&amp;$W$4:$W$1090&amp;$X$4:$X$1090,0),1),"")</f>
        <v/>
      </c>
      <c r="AH563" s="188" t="str">
        <f t="array" ref="AH563">IFERROR(INDEX($Z$4:$Z$1090, MATCH(AC563&amp;AE563&amp;AF563,$V$4:$V$1090&amp;$W$4:$W$1090&amp;$X$4:$X$1090,0),1),"")</f>
        <v/>
      </c>
      <c r="AJ563" s="186" t="str">
        <f t="shared" si="341"/>
        <v/>
      </c>
      <c r="AK563" s="187" t="str">
        <f t="array" ref="AK563">IFERROR(INDEX($AC$4:$AC$1137,SMALL($AB$4:$AB$1137,AJ563),1),"")</f>
        <v/>
      </c>
      <c r="AL563" s="187" t="str">
        <f t="array" ref="AL563">IFERROR(INDEX($AF$4:$AF$1137,SMALL($AB$4:$AB$1137,AJ563),1),"")</f>
        <v/>
      </c>
      <c r="AM563" s="187" t="str">
        <f t="array" ref="AM563">IFERROR(INDEX($AW$4:$AW$83,MATCH(AL563&amp;INDEX($AG$4:$AG$1137,SMALL($AB$4:$AB$1137,AJ563),1),$AU$4:$AU$83&amp;$AV$4:$AV$83,0),1),"")</f>
        <v/>
      </c>
      <c r="AN563" s="187" t="str">
        <f t="array" ref="AN563">IFERROR(INDEX($AW$4:$AW$83,MATCH(AL563&amp;INDEX($AH$4:$AH$1137,SMALL($AB$4:$AB$1137,AJ563),1),$AU$4:$AU$83&amp;$AV$4:$AV$83,0),1),"")</f>
        <v/>
      </c>
      <c r="AO563" s="187" t="str">
        <f>IF(AND(ISNUMBER(Fixture!H566),ISNUMBER(Fixture!J566)),"YES","")</f>
        <v/>
      </c>
      <c r="AP563" s="187" t="str">
        <f>IF(AO563="YES",IF(Fixture!H566&gt;Fixture!J566,HWin,IF(Fixture!H566=Fixture!J566,IF(Fixture!H566&gt;0,HDrawScore,HDraw),HLose)),"")</f>
        <v/>
      </c>
      <c r="AQ563" s="188" t="str">
        <f>IF(AO563="YES",IF(Fixture!H566&lt;Fixture!J566,AWin,IF(Fixture!H566=Fixture!J566,IF(Fixture!H566&gt;0,ADrawScore,ADraw),ALose)),"")</f>
        <v/>
      </c>
      <c r="AR563" s="187" t="str">
        <f>IF(AO563="YES",IF(Fixture!H566&gt;Fixture!J566,"W",IF(Fixture!H566=Fixture!J566,IF(Fixture!H566&gt;0,"D","D"),"L")),"")</f>
        <v/>
      </c>
      <c r="AS563" s="187" t="str">
        <f>IF(AO563="YES",IF(Fixture!H566&lt;Fixture!J566,"W",IF(Fixture!H566=Fixture!J566,IF(Fixture!H566&gt;0,"D","D"),"L")),"")</f>
        <v/>
      </c>
    </row>
    <row r="564" spans="22:45" x14ac:dyDescent="0.25">
      <c r="V564" s="195" t="str">
        <f t="shared" si="351"/>
        <v/>
      </c>
      <c r="W564" s="185" t="str">
        <f t="shared" si="352"/>
        <v/>
      </c>
      <c r="X564" s="185" t="str">
        <f t="shared" si="348"/>
        <v/>
      </c>
      <c r="Y564" s="185" t="str">
        <f t="shared" si="349"/>
        <v/>
      </c>
      <c r="Z564" s="184" t="str">
        <f t="shared" si="350"/>
        <v/>
      </c>
      <c r="AB564" s="186" t="str">
        <f t="shared" si="339"/>
        <v/>
      </c>
      <c r="AC564" s="187" t="str">
        <f t="shared" si="340"/>
        <v/>
      </c>
      <c r="AD564" s="187" t="str">
        <f t="shared" si="345"/>
        <v/>
      </c>
      <c r="AE564" s="187" t="str">
        <f t="shared" si="337"/>
        <v/>
      </c>
      <c r="AF564" s="187" t="str">
        <f t="shared" si="338"/>
        <v/>
      </c>
      <c r="AG564" s="187" t="str">
        <f t="array" ref="AG564">IFERROR(INDEX($Y$4:$Y$1090, MATCH(AC564&amp;AE564&amp;AF564,$V$4:$V$1090&amp;$W$4:$W$1090&amp;$X$4:$X$1090,0),1),"")</f>
        <v/>
      </c>
      <c r="AH564" s="188" t="str">
        <f t="array" ref="AH564">IFERROR(INDEX($Z$4:$Z$1090, MATCH(AC564&amp;AE564&amp;AF564,$V$4:$V$1090&amp;$W$4:$W$1090&amp;$X$4:$X$1090,0),1),"")</f>
        <v/>
      </c>
      <c r="AJ564" s="186" t="str">
        <f t="shared" si="341"/>
        <v/>
      </c>
      <c r="AK564" s="187" t="str">
        <f t="array" ref="AK564">IFERROR(INDEX($AC$4:$AC$1137,SMALL($AB$4:$AB$1137,AJ564),1),"")</f>
        <v/>
      </c>
      <c r="AL564" s="187" t="str">
        <f t="array" ref="AL564">IFERROR(INDEX($AF$4:$AF$1137,SMALL($AB$4:$AB$1137,AJ564),1),"")</f>
        <v/>
      </c>
      <c r="AM564" s="187" t="str">
        <f t="array" ref="AM564">IFERROR(INDEX($AW$4:$AW$83,MATCH(AL564&amp;INDEX($AG$4:$AG$1137,SMALL($AB$4:$AB$1137,AJ564),1),$AU$4:$AU$83&amp;$AV$4:$AV$83,0),1),"")</f>
        <v/>
      </c>
      <c r="AN564" s="187" t="str">
        <f t="array" ref="AN564">IFERROR(INDEX($AW$4:$AW$83,MATCH(AL564&amp;INDEX($AH$4:$AH$1137,SMALL($AB$4:$AB$1137,AJ564),1),$AU$4:$AU$83&amp;$AV$4:$AV$83,0),1),"")</f>
        <v/>
      </c>
      <c r="AO564" s="187" t="str">
        <f>IF(AND(ISNUMBER(Fixture!H567),ISNUMBER(Fixture!J567)),"YES","")</f>
        <v/>
      </c>
      <c r="AP564" s="187" t="str">
        <f>IF(AO564="YES",IF(Fixture!H567&gt;Fixture!J567,HWin,IF(Fixture!H567=Fixture!J567,IF(Fixture!H567&gt;0,HDrawScore,HDraw),HLose)),"")</f>
        <v/>
      </c>
      <c r="AQ564" s="188" t="str">
        <f>IF(AO564="YES",IF(Fixture!H567&lt;Fixture!J567,AWin,IF(Fixture!H567=Fixture!J567,IF(Fixture!H567&gt;0,ADrawScore,ADraw),ALose)),"")</f>
        <v/>
      </c>
      <c r="AR564" s="187" t="str">
        <f>IF(AO564="YES",IF(Fixture!H567&gt;Fixture!J567,"W",IF(Fixture!H567=Fixture!J567,IF(Fixture!H567&gt;0,"D","D"),"L")),"")</f>
        <v/>
      </c>
      <c r="AS564" s="187" t="str">
        <f>IF(AO564="YES",IF(Fixture!H567&lt;Fixture!J567,"W",IF(Fixture!H567=Fixture!J567,IF(Fixture!H567&gt;0,"D","D"),"L")),"")</f>
        <v/>
      </c>
    </row>
    <row r="565" spans="22:45" x14ac:dyDescent="0.25">
      <c r="V565" s="195" t="str">
        <f t="shared" si="351"/>
        <v/>
      </c>
      <c r="W565" s="185" t="str">
        <f t="shared" si="352"/>
        <v/>
      </c>
      <c r="X565" s="185" t="str">
        <f t="shared" si="348"/>
        <v/>
      </c>
      <c r="Y565" s="185" t="str">
        <f t="shared" si="349"/>
        <v/>
      </c>
      <c r="Z565" s="184" t="str">
        <f t="shared" si="350"/>
        <v/>
      </c>
      <c r="AB565" s="186" t="str">
        <f t="shared" si="339"/>
        <v/>
      </c>
      <c r="AC565" s="187" t="str">
        <f t="shared" si="340"/>
        <v/>
      </c>
      <c r="AD565" s="187" t="str">
        <f t="shared" si="345"/>
        <v/>
      </c>
      <c r="AE565" s="187" t="str">
        <f t="shared" si="337"/>
        <v/>
      </c>
      <c r="AF565" s="187" t="str">
        <f t="shared" si="338"/>
        <v/>
      </c>
      <c r="AG565" s="187" t="str">
        <f t="array" ref="AG565">IFERROR(INDEX($Y$4:$Y$1090, MATCH(AC565&amp;AE565&amp;AF565,$V$4:$V$1090&amp;$W$4:$W$1090&amp;$X$4:$X$1090,0),1),"")</f>
        <v/>
      </c>
      <c r="AH565" s="188" t="str">
        <f t="array" ref="AH565">IFERROR(INDEX($Z$4:$Z$1090, MATCH(AC565&amp;AE565&amp;AF565,$V$4:$V$1090&amp;$W$4:$W$1090&amp;$X$4:$X$1090,0),1),"")</f>
        <v/>
      </c>
      <c r="AJ565" s="186" t="str">
        <f t="shared" si="341"/>
        <v/>
      </c>
      <c r="AK565" s="187" t="str">
        <f t="array" ref="AK565">IFERROR(INDEX($AC$4:$AC$1137,SMALL($AB$4:$AB$1137,AJ565),1),"")</f>
        <v/>
      </c>
      <c r="AL565" s="187" t="str">
        <f t="array" ref="AL565">IFERROR(INDEX($AF$4:$AF$1137,SMALL($AB$4:$AB$1137,AJ565),1),"")</f>
        <v/>
      </c>
      <c r="AM565" s="187" t="str">
        <f t="array" ref="AM565">IFERROR(INDEX($AW$4:$AW$83,MATCH(AL565&amp;INDEX($AG$4:$AG$1137,SMALL($AB$4:$AB$1137,AJ565),1),$AU$4:$AU$83&amp;$AV$4:$AV$83,0),1),"")</f>
        <v/>
      </c>
      <c r="AN565" s="187" t="str">
        <f t="array" ref="AN565">IFERROR(INDEX($AW$4:$AW$83,MATCH(AL565&amp;INDEX($AH$4:$AH$1137,SMALL($AB$4:$AB$1137,AJ565),1),$AU$4:$AU$83&amp;$AV$4:$AV$83,0),1),"")</f>
        <v/>
      </c>
      <c r="AO565" s="187" t="str">
        <f>IF(AND(ISNUMBER(Fixture!H568),ISNUMBER(Fixture!J568)),"YES","")</f>
        <v/>
      </c>
      <c r="AP565" s="187" t="str">
        <f>IF(AO565="YES",IF(Fixture!H568&gt;Fixture!J568,HWin,IF(Fixture!H568=Fixture!J568,IF(Fixture!H568&gt;0,HDrawScore,HDraw),HLose)),"")</f>
        <v/>
      </c>
      <c r="AQ565" s="188" t="str">
        <f>IF(AO565="YES",IF(Fixture!H568&lt;Fixture!J568,AWin,IF(Fixture!H568=Fixture!J568,IF(Fixture!H568&gt;0,ADrawScore,ADraw),ALose)),"")</f>
        <v/>
      </c>
      <c r="AR565" s="187" t="str">
        <f>IF(AO565="YES",IF(Fixture!H568&gt;Fixture!J568,"W",IF(Fixture!H568=Fixture!J568,IF(Fixture!H568&gt;0,"D","D"),"L")),"")</f>
        <v/>
      </c>
      <c r="AS565" s="187" t="str">
        <f>IF(AO565="YES",IF(Fixture!H568&lt;Fixture!J568,"W",IF(Fixture!H568=Fixture!J568,IF(Fixture!H568&gt;0,"D","D"),"L")),"")</f>
        <v/>
      </c>
    </row>
    <row r="566" spans="22:45" x14ac:dyDescent="0.25">
      <c r="V566" s="195" t="str">
        <f t="shared" si="351"/>
        <v/>
      </c>
      <c r="W566" s="185" t="str">
        <f t="shared" si="352"/>
        <v/>
      </c>
      <c r="X566" s="185" t="str">
        <f t="shared" si="348"/>
        <v/>
      </c>
      <c r="Y566" s="185" t="str">
        <f t="shared" si="349"/>
        <v/>
      </c>
      <c r="Z566" s="184" t="str">
        <f t="shared" si="350"/>
        <v/>
      </c>
      <c r="AB566" s="186" t="str">
        <f t="shared" si="339"/>
        <v/>
      </c>
      <c r="AC566" s="187" t="str">
        <f t="shared" si="340"/>
        <v/>
      </c>
      <c r="AD566" s="187" t="str">
        <f t="shared" si="345"/>
        <v/>
      </c>
      <c r="AE566" s="187" t="str">
        <f t="shared" si="337"/>
        <v/>
      </c>
      <c r="AF566" s="187" t="str">
        <f t="shared" si="338"/>
        <v/>
      </c>
      <c r="AG566" s="187" t="str">
        <f t="array" ref="AG566">IFERROR(INDEX($Y$4:$Y$1090, MATCH(AC566&amp;AE566&amp;AF566,$V$4:$V$1090&amp;$W$4:$W$1090&amp;$X$4:$X$1090,0),1),"")</f>
        <v/>
      </c>
      <c r="AH566" s="188" t="str">
        <f t="array" ref="AH566">IFERROR(INDEX($Z$4:$Z$1090, MATCH(AC566&amp;AE566&amp;AF566,$V$4:$V$1090&amp;$W$4:$W$1090&amp;$X$4:$X$1090,0),1),"")</f>
        <v/>
      </c>
      <c r="AJ566" s="186" t="str">
        <f t="shared" si="341"/>
        <v/>
      </c>
      <c r="AK566" s="187" t="str">
        <f t="array" ref="AK566">IFERROR(INDEX($AC$4:$AC$1137,SMALL($AB$4:$AB$1137,AJ566),1),"")</f>
        <v/>
      </c>
      <c r="AL566" s="187" t="str">
        <f t="array" ref="AL566">IFERROR(INDEX($AF$4:$AF$1137,SMALL($AB$4:$AB$1137,AJ566),1),"")</f>
        <v/>
      </c>
      <c r="AM566" s="187" t="str">
        <f t="array" ref="AM566">IFERROR(INDEX($AW$4:$AW$83,MATCH(AL566&amp;INDEX($AG$4:$AG$1137,SMALL($AB$4:$AB$1137,AJ566),1),$AU$4:$AU$83&amp;$AV$4:$AV$83,0),1),"")</f>
        <v/>
      </c>
      <c r="AN566" s="187" t="str">
        <f t="array" ref="AN566">IFERROR(INDEX($AW$4:$AW$83,MATCH(AL566&amp;INDEX($AH$4:$AH$1137,SMALL($AB$4:$AB$1137,AJ566),1),$AU$4:$AU$83&amp;$AV$4:$AV$83,0),1),"")</f>
        <v/>
      </c>
      <c r="AO566" s="187" t="str">
        <f>IF(AND(ISNUMBER(Fixture!H569),ISNUMBER(Fixture!J569)),"YES","")</f>
        <v/>
      </c>
      <c r="AP566" s="187" t="str">
        <f>IF(AO566="YES",IF(Fixture!H569&gt;Fixture!J569,HWin,IF(Fixture!H569=Fixture!J569,IF(Fixture!H569&gt;0,HDrawScore,HDraw),HLose)),"")</f>
        <v/>
      </c>
      <c r="AQ566" s="188" t="str">
        <f>IF(AO566="YES",IF(Fixture!H569&lt;Fixture!J569,AWin,IF(Fixture!H569=Fixture!J569,IF(Fixture!H569&gt;0,ADrawScore,ADraw),ALose)),"")</f>
        <v/>
      </c>
      <c r="AR566" s="187" t="str">
        <f>IF(AO566="YES",IF(Fixture!H569&gt;Fixture!J569,"W",IF(Fixture!H569=Fixture!J569,IF(Fixture!H569&gt;0,"D","D"),"L")),"")</f>
        <v/>
      </c>
      <c r="AS566" s="187" t="str">
        <f>IF(AO566="YES",IF(Fixture!H569&lt;Fixture!J569,"W",IF(Fixture!H569=Fixture!J569,IF(Fixture!H569&gt;0,"D","D"),"L")),"")</f>
        <v/>
      </c>
    </row>
    <row r="567" spans="22:45" x14ac:dyDescent="0.25">
      <c r="V567" s="195" t="str">
        <f t="shared" si="351"/>
        <v/>
      </c>
      <c r="W567" s="185" t="str">
        <f t="shared" si="352"/>
        <v/>
      </c>
      <c r="X567" s="185" t="str">
        <f t="shared" si="348"/>
        <v/>
      </c>
      <c r="Y567" s="185" t="str">
        <f t="shared" si="349"/>
        <v/>
      </c>
      <c r="Z567" s="184" t="str">
        <f t="shared" si="350"/>
        <v/>
      </c>
      <c r="AB567" s="186" t="str">
        <f t="shared" si="339"/>
        <v/>
      </c>
      <c r="AC567" s="187" t="str">
        <f t="shared" si="340"/>
        <v/>
      </c>
      <c r="AD567" s="187" t="str">
        <f t="shared" si="345"/>
        <v/>
      </c>
      <c r="AE567" s="187" t="str">
        <f t="shared" si="337"/>
        <v/>
      </c>
      <c r="AF567" s="187" t="str">
        <f t="shared" si="338"/>
        <v/>
      </c>
      <c r="AG567" s="187" t="str">
        <f t="array" ref="AG567">IFERROR(INDEX($Y$4:$Y$1090, MATCH(AC567&amp;AE567&amp;AF567,$V$4:$V$1090&amp;$W$4:$W$1090&amp;$X$4:$X$1090,0),1),"")</f>
        <v/>
      </c>
      <c r="AH567" s="188" t="str">
        <f t="array" ref="AH567">IFERROR(INDEX($Z$4:$Z$1090, MATCH(AC567&amp;AE567&amp;AF567,$V$4:$V$1090&amp;$W$4:$W$1090&amp;$X$4:$X$1090,0),1),"")</f>
        <v/>
      </c>
      <c r="AJ567" s="186" t="str">
        <f t="shared" si="341"/>
        <v/>
      </c>
      <c r="AK567" s="187" t="str">
        <f t="array" ref="AK567">IFERROR(INDEX($AC$4:$AC$1137,SMALL($AB$4:$AB$1137,AJ567),1),"")</f>
        <v/>
      </c>
      <c r="AL567" s="187" t="str">
        <f t="array" ref="AL567">IFERROR(INDEX($AF$4:$AF$1137,SMALL($AB$4:$AB$1137,AJ567),1),"")</f>
        <v/>
      </c>
      <c r="AM567" s="187" t="str">
        <f t="array" ref="AM567">IFERROR(INDEX($AW$4:$AW$83,MATCH(AL567&amp;INDEX($AG$4:$AG$1137,SMALL($AB$4:$AB$1137,AJ567),1),$AU$4:$AU$83&amp;$AV$4:$AV$83,0),1),"")</f>
        <v/>
      </c>
      <c r="AN567" s="187" t="str">
        <f t="array" ref="AN567">IFERROR(INDEX($AW$4:$AW$83,MATCH(AL567&amp;INDEX($AH$4:$AH$1137,SMALL($AB$4:$AB$1137,AJ567),1),$AU$4:$AU$83&amp;$AV$4:$AV$83,0),1),"")</f>
        <v/>
      </c>
      <c r="AO567" s="187" t="str">
        <f>IF(AND(ISNUMBER(Fixture!H570),ISNUMBER(Fixture!J570)),"YES","")</f>
        <v/>
      </c>
      <c r="AP567" s="187" t="str">
        <f>IF(AO567="YES",IF(Fixture!H570&gt;Fixture!J570,HWin,IF(Fixture!H570=Fixture!J570,IF(Fixture!H570&gt;0,HDrawScore,HDraw),HLose)),"")</f>
        <v/>
      </c>
      <c r="AQ567" s="188" t="str">
        <f>IF(AO567="YES",IF(Fixture!H570&lt;Fixture!J570,AWin,IF(Fixture!H570=Fixture!J570,IF(Fixture!H570&gt;0,ADrawScore,ADraw),ALose)),"")</f>
        <v/>
      </c>
      <c r="AR567" s="187" t="str">
        <f>IF(AO567="YES",IF(Fixture!H570&gt;Fixture!J570,"W",IF(Fixture!H570=Fixture!J570,IF(Fixture!H570&gt;0,"D","D"),"L")),"")</f>
        <v/>
      </c>
      <c r="AS567" s="187" t="str">
        <f>IF(AO567="YES",IF(Fixture!H570&lt;Fixture!J570,"W",IF(Fixture!H570=Fixture!J570,IF(Fixture!H570&gt;0,"D","D"),"L")),"")</f>
        <v/>
      </c>
    </row>
    <row r="568" spans="22:45" x14ac:dyDescent="0.25">
      <c r="V568" s="195" t="str">
        <f t="shared" si="351"/>
        <v/>
      </c>
      <c r="W568" s="185" t="str">
        <f t="shared" si="352"/>
        <v/>
      </c>
      <c r="X568" s="185" t="str">
        <f t="shared" si="348"/>
        <v/>
      </c>
      <c r="Y568" s="185" t="str">
        <f t="shared" si="349"/>
        <v/>
      </c>
      <c r="Z568" s="184" t="str">
        <f t="shared" si="350"/>
        <v/>
      </c>
      <c r="AB568" s="186" t="str">
        <f t="shared" si="339"/>
        <v/>
      </c>
      <c r="AC568" s="187" t="str">
        <f t="shared" si="340"/>
        <v/>
      </c>
      <c r="AD568" s="187" t="str">
        <f t="shared" si="345"/>
        <v/>
      </c>
      <c r="AE568" s="187" t="str">
        <f t="shared" si="337"/>
        <v/>
      </c>
      <c r="AF568" s="187" t="str">
        <f t="shared" si="338"/>
        <v/>
      </c>
      <c r="AG568" s="187" t="str">
        <f t="array" ref="AG568">IFERROR(INDEX($Y$4:$Y$1090, MATCH(AC568&amp;AE568&amp;AF568,$V$4:$V$1090&amp;$W$4:$W$1090&amp;$X$4:$X$1090,0),1),"")</f>
        <v/>
      </c>
      <c r="AH568" s="188" t="str">
        <f t="array" ref="AH568">IFERROR(INDEX($Z$4:$Z$1090, MATCH(AC568&amp;AE568&amp;AF568,$V$4:$V$1090&amp;$W$4:$W$1090&amp;$X$4:$X$1090,0),1),"")</f>
        <v/>
      </c>
      <c r="AJ568" s="186" t="str">
        <f t="shared" si="341"/>
        <v/>
      </c>
      <c r="AK568" s="187" t="str">
        <f t="array" ref="AK568">IFERROR(INDEX($AC$4:$AC$1137,SMALL($AB$4:$AB$1137,AJ568),1),"")</f>
        <v/>
      </c>
      <c r="AL568" s="187" t="str">
        <f t="array" ref="AL568">IFERROR(INDEX($AF$4:$AF$1137,SMALL($AB$4:$AB$1137,AJ568),1),"")</f>
        <v/>
      </c>
      <c r="AM568" s="187" t="str">
        <f t="array" ref="AM568">IFERROR(INDEX($AW$4:$AW$83,MATCH(AL568&amp;INDEX($AG$4:$AG$1137,SMALL($AB$4:$AB$1137,AJ568),1),$AU$4:$AU$83&amp;$AV$4:$AV$83,0),1),"")</f>
        <v/>
      </c>
      <c r="AN568" s="187" t="str">
        <f t="array" ref="AN568">IFERROR(INDEX($AW$4:$AW$83,MATCH(AL568&amp;INDEX($AH$4:$AH$1137,SMALL($AB$4:$AB$1137,AJ568),1),$AU$4:$AU$83&amp;$AV$4:$AV$83,0),1),"")</f>
        <v/>
      </c>
      <c r="AO568" s="187" t="str">
        <f>IF(AND(ISNUMBER(Fixture!H571),ISNUMBER(Fixture!J571)),"YES","")</f>
        <v/>
      </c>
      <c r="AP568" s="187" t="str">
        <f>IF(AO568="YES",IF(Fixture!H571&gt;Fixture!J571,HWin,IF(Fixture!H571=Fixture!J571,IF(Fixture!H571&gt;0,HDrawScore,HDraw),HLose)),"")</f>
        <v/>
      </c>
      <c r="AQ568" s="188" t="str">
        <f>IF(AO568="YES",IF(Fixture!H571&lt;Fixture!J571,AWin,IF(Fixture!H571=Fixture!J571,IF(Fixture!H571&gt;0,ADrawScore,ADraw),ALose)),"")</f>
        <v/>
      </c>
      <c r="AR568" s="187" t="str">
        <f>IF(AO568="YES",IF(Fixture!H571&gt;Fixture!J571,"W",IF(Fixture!H571=Fixture!J571,IF(Fixture!H571&gt;0,"D","D"),"L")),"")</f>
        <v/>
      </c>
      <c r="AS568" s="187" t="str">
        <f>IF(AO568="YES",IF(Fixture!H571&lt;Fixture!J571,"W",IF(Fixture!H571=Fixture!J571,IF(Fixture!H571&gt;0,"D","D"),"L")),"")</f>
        <v/>
      </c>
    </row>
    <row r="569" spans="22:45" x14ac:dyDescent="0.25">
      <c r="V569" s="195" t="str">
        <f t="shared" si="351"/>
        <v/>
      </c>
      <c r="W569" s="185" t="str">
        <f t="shared" si="352"/>
        <v/>
      </c>
      <c r="X569" s="185" t="str">
        <f t="shared" si="348"/>
        <v/>
      </c>
      <c r="Y569" s="185" t="str">
        <f t="shared" si="349"/>
        <v/>
      </c>
      <c r="Z569" s="184" t="str">
        <f t="shared" si="350"/>
        <v/>
      </c>
      <c r="AB569" s="186" t="str">
        <f t="shared" si="339"/>
        <v/>
      </c>
      <c r="AC569" s="187" t="str">
        <f t="shared" si="340"/>
        <v/>
      </c>
      <c r="AD569" s="187" t="str">
        <f t="shared" si="345"/>
        <v/>
      </c>
      <c r="AE569" s="187" t="str">
        <f t="shared" si="337"/>
        <v/>
      </c>
      <c r="AF569" s="187" t="str">
        <f t="shared" si="338"/>
        <v/>
      </c>
      <c r="AG569" s="187" t="str">
        <f t="array" ref="AG569">IFERROR(INDEX($Y$4:$Y$1090, MATCH(AC569&amp;AE569&amp;AF569,$V$4:$V$1090&amp;$W$4:$W$1090&amp;$X$4:$X$1090,0),1),"")</f>
        <v/>
      </c>
      <c r="AH569" s="188" t="str">
        <f t="array" ref="AH569">IFERROR(INDEX($Z$4:$Z$1090, MATCH(AC569&amp;AE569&amp;AF569,$V$4:$V$1090&amp;$W$4:$W$1090&amp;$X$4:$X$1090,0),1),"")</f>
        <v/>
      </c>
      <c r="AJ569" s="186" t="str">
        <f t="shared" si="341"/>
        <v/>
      </c>
      <c r="AK569" s="187" t="str">
        <f t="array" ref="AK569">IFERROR(INDEX($AC$4:$AC$1137,SMALL($AB$4:$AB$1137,AJ569),1),"")</f>
        <v/>
      </c>
      <c r="AL569" s="187" t="str">
        <f t="array" ref="AL569">IFERROR(INDEX($AF$4:$AF$1137,SMALL($AB$4:$AB$1137,AJ569),1),"")</f>
        <v/>
      </c>
      <c r="AM569" s="187" t="str">
        <f t="array" ref="AM569">IFERROR(INDEX($AW$4:$AW$83,MATCH(AL569&amp;INDEX($AG$4:$AG$1137,SMALL($AB$4:$AB$1137,AJ569),1),$AU$4:$AU$83&amp;$AV$4:$AV$83,0),1),"")</f>
        <v/>
      </c>
      <c r="AN569" s="187" t="str">
        <f t="array" ref="AN569">IFERROR(INDEX($AW$4:$AW$83,MATCH(AL569&amp;INDEX($AH$4:$AH$1137,SMALL($AB$4:$AB$1137,AJ569),1),$AU$4:$AU$83&amp;$AV$4:$AV$83,0),1),"")</f>
        <v/>
      </c>
      <c r="AO569" s="187" t="str">
        <f>IF(AND(ISNUMBER(Fixture!H572),ISNUMBER(Fixture!J572)),"YES","")</f>
        <v/>
      </c>
      <c r="AP569" s="187" t="str">
        <f>IF(AO569="YES",IF(Fixture!H572&gt;Fixture!J572,HWin,IF(Fixture!H572=Fixture!J572,IF(Fixture!H572&gt;0,HDrawScore,HDraw),HLose)),"")</f>
        <v/>
      </c>
      <c r="AQ569" s="188" t="str">
        <f>IF(AO569="YES",IF(Fixture!H572&lt;Fixture!J572,AWin,IF(Fixture!H572=Fixture!J572,IF(Fixture!H572&gt;0,ADrawScore,ADraw),ALose)),"")</f>
        <v/>
      </c>
      <c r="AR569" s="187" t="str">
        <f>IF(AO569="YES",IF(Fixture!H572&gt;Fixture!J572,"W",IF(Fixture!H572=Fixture!J572,IF(Fixture!H572&gt;0,"D","D"),"L")),"")</f>
        <v/>
      </c>
      <c r="AS569" s="187" t="str">
        <f>IF(AO569="YES",IF(Fixture!H572&lt;Fixture!J572,"W",IF(Fixture!H572=Fixture!J572,IF(Fixture!H572&gt;0,"D","D"),"L")),"")</f>
        <v/>
      </c>
    </row>
    <row r="570" spans="22:45" x14ac:dyDescent="0.25">
      <c r="V570" s="195" t="str">
        <f t="shared" si="351"/>
        <v/>
      </c>
      <c r="W570" s="185" t="str">
        <f t="shared" si="352"/>
        <v/>
      </c>
      <c r="X570" s="185" t="str">
        <f t="shared" si="348"/>
        <v/>
      </c>
      <c r="Y570" s="185" t="str">
        <f t="shared" si="349"/>
        <v/>
      </c>
      <c r="Z570" s="184" t="str">
        <f t="shared" si="350"/>
        <v/>
      </c>
      <c r="AB570" s="186" t="str">
        <f t="shared" si="339"/>
        <v/>
      </c>
      <c r="AC570" s="187" t="str">
        <f t="shared" si="340"/>
        <v/>
      </c>
      <c r="AD570" s="187" t="str">
        <f t="shared" si="345"/>
        <v/>
      </c>
      <c r="AE570" s="187" t="str">
        <f t="shared" si="337"/>
        <v/>
      </c>
      <c r="AF570" s="187" t="str">
        <f t="shared" si="338"/>
        <v/>
      </c>
      <c r="AG570" s="187" t="str">
        <f t="array" ref="AG570">IFERROR(INDEX($Y$4:$Y$1090, MATCH(AC570&amp;AE570&amp;AF570,$V$4:$V$1090&amp;$W$4:$W$1090&amp;$X$4:$X$1090,0),1),"")</f>
        <v/>
      </c>
      <c r="AH570" s="188" t="str">
        <f t="array" ref="AH570">IFERROR(INDEX($Z$4:$Z$1090, MATCH(AC570&amp;AE570&amp;AF570,$V$4:$V$1090&amp;$W$4:$W$1090&amp;$X$4:$X$1090,0),1),"")</f>
        <v/>
      </c>
      <c r="AJ570" s="186" t="str">
        <f t="shared" si="341"/>
        <v/>
      </c>
      <c r="AK570" s="187" t="str">
        <f t="array" ref="AK570">IFERROR(INDEX($AC$4:$AC$1137,SMALL($AB$4:$AB$1137,AJ570),1),"")</f>
        <v/>
      </c>
      <c r="AL570" s="187" t="str">
        <f t="array" ref="AL570">IFERROR(INDEX($AF$4:$AF$1137,SMALL($AB$4:$AB$1137,AJ570),1),"")</f>
        <v/>
      </c>
      <c r="AM570" s="187" t="str">
        <f t="array" ref="AM570">IFERROR(INDEX($AW$4:$AW$83,MATCH(AL570&amp;INDEX($AG$4:$AG$1137,SMALL($AB$4:$AB$1137,AJ570),1),$AU$4:$AU$83&amp;$AV$4:$AV$83,0),1),"")</f>
        <v/>
      </c>
      <c r="AN570" s="187" t="str">
        <f t="array" ref="AN570">IFERROR(INDEX($AW$4:$AW$83,MATCH(AL570&amp;INDEX($AH$4:$AH$1137,SMALL($AB$4:$AB$1137,AJ570),1),$AU$4:$AU$83&amp;$AV$4:$AV$83,0),1),"")</f>
        <v/>
      </c>
      <c r="AO570" s="187" t="str">
        <f>IF(AND(ISNUMBER(Fixture!H573),ISNUMBER(Fixture!J573)),"YES","")</f>
        <v/>
      </c>
      <c r="AP570" s="187" t="str">
        <f>IF(AO570="YES",IF(Fixture!H573&gt;Fixture!J573,HWin,IF(Fixture!H573=Fixture!J573,IF(Fixture!H573&gt;0,HDrawScore,HDraw),HLose)),"")</f>
        <v/>
      </c>
      <c r="AQ570" s="188" t="str">
        <f>IF(AO570="YES",IF(Fixture!H573&lt;Fixture!J573,AWin,IF(Fixture!H573=Fixture!J573,IF(Fixture!H573&gt;0,ADrawScore,ADraw),ALose)),"")</f>
        <v/>
      </c>
      <c r="AR570" s="187" t="str">
        <f>IF(AO570="YES",IF(Fixture!H573&gt;Fixture!J573,"W",IF(Fixture!H573=Fixture!J573,IF(Fixture!H573&gt;0,"D","D"),"L")),"")</f>
        <v/>
      </c>
      <c r="AS570" s="187" t="str">
        <f>IF(AO570="YES",IF(Fixture!H573&lt;Fixture!J573,"W",IF(Fixture!H573=Fixture!J573,IF(Fixture!H573&gt;0,"D","D"),"L")),"")</f>
        <v/>
      </c>
    </row>
    <row r="571" spans="22:45" x14ac:dyDescent="0.25">
      <c r="V571" s="195" t="str">
        <f t="shared" si="351"/>
        <v/>
      </c>
      <c r="W571" s="185" t="str">
        <f t="shared" si="352"/>
        <v/>
      </c>
      <c r="X571" s="185" t="str">
        <f t="shared" si="348"/>
        <v/>
      </c>
      <c r="Y571" s="185" t="str">
        <f t="shared" si="349"/>
        <v/>
      </c>
      <c r="Z571" s="184" t="str">
        <f t="shared" si="350"/>
        <v/>
      </c>
      <c r="AB571" s="186" t="str">
        <f t="shared" si="339"/>
        <v/>
      </c>
      <c r="AC571" s="187" t="str">
        <f t="shared" si="340"/>
        <v/>
      </c>
      <c r="AD571" s="187" t="str">
        <f t="shared" si="345"/>
        <v/>
      </c>
      <c r="AE571" s="187" t="str">
        <f t="shared" si="337"/>
        <v/>
      </c>
      <c r="AF571" s="187" t="str">
        <f t="shared" si="338"/>
        <v/>
      </c>
      <c r="AG571" s="187" t="str">
        <f t="array" ref="AG571">IFERROR(INDEX($Y$4:$Y$1090, MATCH(AC571&amp;AE571&amp;AF571,$V$4:$V$1090&amp;$W$4:$W$1090&amp;$X$4:$X$1090,0),1),"")</f>
        <v/>
      </c>
      <c r="AH571" s="188" t="str">
        <f t="array" ref="AH571">IFERROR(INDEX($Z$4:$Z$1090, MATCH(AC571&amp;AE571&amp;AF571,$V$4:$V$1090&amp;$W$4:$W$1090&amp;$X$4:$X$1090,0),1),"")</f>
        <v/>
      </c>
      <c r="AJ571" s="186" t="str">
        <f t="shared" si="341"/>
        <v/>
      </c>
      <c r="AK571" s="187" t="str">
        <f t="array" ref="AK571">IFERROR(INDEX($AC$4:$AC$1137,SMALL($AB$4:$AB$1137,AJ571),1),"")</f>
        <v/>
      </c>
      <c r="AL571" s="187" t="str">
        <f t="array" ref="AL571">IFERROR(INDEX($AF$4:$AF$1137,SMALL($AB$4:$AB$1137,AJ571),1),"")</f>
        <v/>
      </c>
      <c r="AM571" s="187" t="str">
        <f t="array" ref="AM571">IFERROR(INDEX($AW$4:$AW$83,MATCH(AL571&amp;INDEX($AG$4:$AG$1137,SMALL($AB$4:$AB$1137,AJ571),1),$AU$4:$AU$83&amp;$AV$4:$AV$83,0),1),"")</f>
        <v/>
      </c>
      <c r="AN571" s="187" t="str">
        <f t="array" ref="AN571">IFERROR(INDEX($AW$4:$AW$83,MATCH(AL571&amp;INDEX($AH$4:$AH$1137,SMALL($AB$4:$AB$1137,AJ571),1),$AU$4:$AU$83&amp;$AV$4:$AV$83,0),1),"")</f>
        <v/>
      </c>
      <c r="AO571" s="187" t="str">
        <f>IF(AND(ISNUMBER(Fixture!H574),ISNUMBER(Fixture!J574)),"YES","")</f>
        <v/>
      </c>
      <c r="AP571" s="187" t="str">
        <f>IF(AO571="YES",IF(Fixture!H574&gt;Fixture!J574,HWin,IF(Fixture!H574=Fixture!J574,IF(Fixture!H574&gt;0,HDrawScore,HDraw),HLose)),"")</f>
        <v/>
      </c>
      <c r="AQ571" s="188" t="str">
        <f>IF(AO571="YES",IF(Fixture!H574&lt;Fixture!J574,AWin,IF(Fixture!H574=Fixture!J574,IF(Fixture!H574&gt;0,ADrawScore,ADraw),ALose)),"")</f>
        <v/>
      </c>
      <c r="AR571" s="187" t="str">
        <f>IF(AO571="YES",IF(Fixture!H574&gt;Fixture!J574,"W",IF(Fixture!H574=Fixture!J574,IF(Fixture!H574&gt;0,"D","D"),"L")),"")</f>
        <v/>
      </c>
      <c r="AS571" s="187" t="str">
        <f>IF(AO571="YES",IF(Fixture!H574&lt;Fixture!J574,"W",IF(Fixture!H574=Fixture!J574,IF(Fixture!H574&gt;0,"D","D"),"L")),"")</f>
        <v/>
      </c>
    </row>
    <row r="572" spans="22:45" x14ac:dyDescent="0.25">
      <c r="V572" s="195" t="str">
        <f t="shared" si="351"/>
        <v/>
      </c>
      <c r="W572" s="185" t="str">
        <f t="shared" si="352"/>
        <v/>
      </c>
      <c r="X572" s="185" t="str">
        <f t="shared" si="348"/>
        <v/>
      </c>
      <c r="Y572" s="185" t="str">
        <f t="shared" si="349"/>
        <v/>
      </c>
      <c r="Z572" s="184" t="str">
        <f t="shared" si="350"/>
        <v/>
      </c>
      <c r="AB572" s="186" t="str">
        <f t="shared" si="339"/>
        <v/>
      </c>
      <c r="AC572" s="187" t="str">
        <f t="shared" si="340"/>
        <v/>
      </c>
      <c r="AD572" s="187" t="str">
        <f t="shared" si="345"/>
        <v/>
      </c>
      <c r="AE572" s="187" t="str">
        <f t="shared" si="337"/>
        <v/>
      </c>
      <c r="AF572" s="187" t="str">
        <f t="shared" si="338"/>
        <v/>
      </c>
      <c r="AG572" s="187" t="str">
        <f t="array" ref="AG572">IFERROR(INDEX($Y$4:$Y$1090, MATCH(AC572&amp;AE572&amp;AF572,$V$4:$V$1090&amp;$W$4:$W$1090&amp;$X$4:$X$1090,0),1),"")</f>
        <v/>
      </c>
      <c r="AH572" s="188" t="str">
        <f t="array" ref="AH572">IFERROR(INDEX($Z$4:$Z$1090, MATCH(AC572&amp;AE572&amp;AF572,$V$4:$V$1090&amp;$W$4:$W$1090&amp;$X$4:$X$1090,0),1),"")</f>
        <v/>
      </c>
      <c r="AJ572" s="186" t="str">
        <f t="shared" si="341"/>
        <v/>
      </c>
      <c r="AK572" s="187" t="str">
        <f t="array" ref="AK572">IFERROR(INDEX($AC$4:$AC$1137,SMALL($AB$4:$AB$1137,AJ572),1),"")</f>
        <v/>
      </c>
      <c r="AL572" s="187" t="str">
        <f t="array" ref="AL572">IFERROR(INDEX($AF$4:$AF$1137,SMALL($AB$4:$AB$1137,AJ572),1),"")</f>
        <v/>
      </c>
      <c r="AM572" s="187" t="str">
        <f t="array" ref="AM572">IFERROR(INDEX($AW$4:$AW$83,MATCH(AL572&amp;INDEX($AG$4:$AG$1137,SMALL($AB$4:$AB$1137,AJ572),1),$AU$4:$AU$83&amp;$AV$4:$AV$83,0),1),"")</f>
        <v/>
      </c>
      <c r="AN572" s="187" t="str">
        <f t="array" ref="AN572">IFERROR(INDEX($AW$4:$AW$83,MATCH(AL572&amp;INDEX($AH$4:$AH$1137,SMALL($AB$4:$AB$1137,AJ572),1),$AU$4:$AU$83&amp;$AV$4:$AV$83,0),1),"")</f>
        <v/>
      </c>
      <c r="AO572" s="187" t="str">
        <f>IF(AND(ISNUMBER(Fixture!H575),ISNUMBER(Fixture!J575)),"YES","")</f>
        <v/>
      </c>
      <c r="AP572" s="187" t="str">
        <f>IF(AO572="YES",IF(Fixture!H575&gt;Fixture!J575,HWin,IF(Fixture!H575=Fixture!J575,IF(Fixture!H575&gt;0,HDrawScore,HDraw),HLose)),"")</f>
        <v/>
      </c>
      <c r="AQ572" s="188" t="str">
        <f>IF(AO572="YES",IF(Fixture!H575&lt;Fixture!J575,AWin,IF(Fixture!H575=Fixture!J575,IF(Fixture!H575&gt;0,ADrawScore,ADraw),ALose)),"")</f>
        <v/>
      </c>
      <c r="AR572" s="187" t="str">
        <f>IF(AO572="YES",IF(Fixture!H575&gt;Fixture!J575,"W",IF(Fixture!H575=Fixture!J575,IF(Fixture!H575&gt;0,"D","D"),"L")),"")</f>
        <v/>
      </c>
      <c r="AS572" s="187" t="str">
        <f>IF(AO572="YES",IF(Fixture!H575&lt;Fixture!J575,"W",IF(Fixture!H575=Fixture!J575,IF(Fixture!H575&gt;0,"D","D"),"L")),"")</f>
        <v/>
      </c>
    </row>
    <row r="573" spans="22:45" x14ac:dyDescent="0.25">
      <c r="V573" s="195" t="str">
        <f t="shared" si="351"/>
        <v/>
      </c>
      <c r="W573" s="185" t="str">
        <f t="shared" si="352"/>
        <v/>
      </c>
      <c r="X573" s="185" t="str">
        <f t="shared" si="348"/>
        <v/>
      </c>
      <c r="Y573" s="185" t="str">
        <f t="shared" si="349"/>
        <v/>
      </c>
      <c r="Z573" s="184" t="str">
        <f t="shared" si="350"/>
        <v/>
      </c>
      <c r="AB573" s="186" t="str">
        <f t="shared" si="339"/>
        <v/>
      </c>
      <c r="AC573" s="187" t="str">
        <f t="shared" si="340"/>
        <v/>
      </c>
      <c r="AD573" s="187" t="str">
        <f t="shared" si="345"/>
        <v/>
      </c>
      <c r="AE573" s="187" t="str">
        <f t="shared" si="337"/>
        <v/>
      </c>
      <c r="AF573" s="187" t="str">
        <f t="shared" si="338"/>
        <v/>
      </c>
      <c r="AG573" s="187" t="str">
        <f t="array" ref="AG573">IFERROR(INDEX($Y$4:$Y$1090, MATCH(AC573&amp;AE573&amp;AF573,$V$4:$V$1090&amp;$W$4:$W$1090&amp;$X$4:$X$1090,0),1),"")</f>
        <v/>
      </c>
      <c r="AH573" s="188" t="str">
        <f t="array" ref="AH573">IFERROR(INDEX($Z$4:$Z$1090, MATCH(AC573&amp;AE573&amp;AF573,$V$4:$V$1090&amp;$W$4:$W$1090&amp;$X$4:$X$1090,0),1),"")</f>
        <v/>
      </c>
      <c r="AJ573" s="186" t="str">
        <f t="shared" si="341"/>
        <v/>
      </c>
      <c r="AK573" s="187" t="str">
        <f t="array" ref="AK573">IFERROR(INDEX($AC$4:$AC$1137,SMALL($AB$4:$AB$1137,AJ573),1),"")</f>
        <v/>
      </c>
      <c r="AL573" s="187" t="str">
        <f t="array" ref="AL573">IFERROR(INDEX($AF$4:$AF$1137,SMALL($AB$4:$AB$1137,AJ573),1),"")</f>
        <v/>
      </c>
      <c r="AM573" s="187" t="str">
        <f t="array" ref="AM573">IFERROR(INDEX($AW$4:$AW$83,MATCH(AL573&amp;INDEX($AG$4:$AG$1137,SMALL($AB$4:$AB$1137,AJ573),1),$AU$4:$AU$83&amp;$AV$4:$AV$83,0),1),"")</f>
        <v/>
      </c>
      <c r="AN573" s="187" t="str">
        <f t="array" ref="AN573">IFERROR(INDEX($AW$4:$AW$83,MATCH(AL573&amp;INDEX($AH$4:$AH$1137,SMALL($AB$4:$AB$1137,AJ573),1),$AU$4:$AU$83&amp;$AV$4:$AV$83,0),1),"")</f>
        <v/>
      </c>
      <c r="AO573" s="187" t="str">
        <f>IF(AND(ISNUMBER(Fixture!H576),ISNUMBER(Fixture!J576)),"YES","")</f>
        <v/>
      </c>
      <c r="AP573" s="187" t="str">
        <f>IF(AO573="YES",IF(Fixture!H576&gt;Fixture!J576,HWin,IF(Fixture!H576=Fixture!J576,IF(Fixture!H576&gt;0,HDrawScore,HDraw),HLose)),"")</f>
        <v/>
      </c>
      <c r="AQ573" s="188" t="str">
        <f>IF(AO573="YES",IF(Fixture!H576&lt;Fixture!J576,AWin,IF(Fixture!H576=Fixture!J576,IF(Fixture!H576&gt;0,ADrawScore,ADraw),ALose)),"")</f>
        <v/>
      </c>
      <c r="AR573" s="187" t="str">
        <f>IF(AO573="YES",IF(Fixture!H576&gt;Fixture!J576,"W",IF(Fixture!H576=Fixture!J576,IF(Fixture!H576&gt;0,"D","D"),"L")),"")</f>
        <v/>
      </c>
      <c r="AS573" s="187" t="str">
        <f>IF(AO573="YES",IF(Fixture!H576&lt;Fixture!J576,"W",IF(Fixture!H576=Fixture!J576,IF(Fixture!H576&gt;0,"D","D"),"L")),"")</f>
        <v/>
      </c>
    </row>
    <row r="574" spans="22:45" x14ac:dyDescent="0.25">
      <c r="V574" s="195" t="str">
        <f t="shared" si="351"/>
        <v/>
      </c>
      <c r="W574" s="185" t="str">
        <f t="shared" si="352"/>
        <v/>
      </c>
      <c r="X574" s="185" t="str">
        <f t="shared" si="348"/>
        <v/>
      </c>
      <c r="Y574" s="185" t="str">
        <f t="shared" si="349"/>
        <v/>
      </c>
      <c r="Z574" s="184" t="str">
        <f t="shared" si="350"/>
        <v/>
      </c>
      <c r="AB574" s="186" t="str">
        <f t="shared" si="339"/>
        <v/>
      </c>
      <c r="AC574" s="187" t="str">
        <f t="shared" si="340"/>
        <v/>
      </c>
      <c r="AD574" s="187" t="str">
        <f t="shared" si="345"/>
        <v/>
      </c>
      <c r="AE574" s="187" t="str">
        <f t="shared" si="337"/>
        <v/>
      </c>
      <c r="AF574" s="187" t="str">
        <f t="shared" si="338"/>
        <v/>
      </c>
      <c r="AG574" s="187" t="str">
        <f t="array" ref="AG574">IFERROR(INDEX($Y$4:$Y$1090, MATCH(AC574&amp;AE574&amp;AF574,$V$4:$V$1090&amp;$W$4:$W$1090&amp;$X$4:$X$1090,0),1),"")</f>
        <v/>
      </c>
      <c r="AH574" s="188" t="str">
        <f t="array" ref="AH574">IFERROR(INDEX($Z$4:$Z$1090, MATCH(AC574&amp;AE574&amp;AF574,$V$4:$V$1090&amp;$W$4:$W$1090&amp;$X$4:$X$1090,0),1),"")</f>
        <v/>
      </c>
      <c r="AJ574" s="186" t="str">
        <f t="shared" si="341"/>
        <v/>
      </c>
      <c r="AK574" s="187" t="str">
        <f t="array" ref="AK574">IFERROR(INDEX($AC$4:$AC$1137,SMALL($AB$4:$AB$1137,AJ574),1),"")</f>
        <v/>
      </c>
      <c r="AL574" s="187" t="str">
        <f t="array" ref="AL574">IFERROR(INDEX($AF$4:$AF$1137,SMALL($AB$4:$AB$1137,AJ574),1),"")</f>
        <v/>
      </c>
      <c r="AM574" s="187" t="str">
        <f t="array" ref="AM574">IFERROR(INDEX($AW$4:$AW$83,MATCH(AL574&amp;INDEX($AG$4:$AG$1137,SMALL($AB$4:$AB$1137,AJ574),1),$AU$4:$AU$83&amp;$AV$4:$AV$83,0),1),"")</f>
        <v/>
      </c>
      <c r="AN574" s="187" t="str">
        <f t="array" ref="AN574">IFERROR(INDEX($AW$4:$AW$83,MATCH(AL574&amp;INDEX($AH$4:$AH$1137,SMALL($AB$4:$AB$1137,AJ574),1),$AU$4:$AU$83&amp;$AV$4:$AV$83,0),1),"")</f>
        <v/>
      </c>
      <c r="AO574" s="187" t="str">
        <f>IF(AND(ISNUMBER(Fixture!H577),ISNUMBER(Fixture!J577)),"YES","")</f>
        <v/>
      </c>
      <c r="AP574" s="187" t="str">
        <f>IF(AO574="YES",IF(Fixture!H577&gt;Fixture!J577,HWin,IF(Fixture!H577=Fixture!J577,IF(Fixture!H577&gt;0,HDrawScore,HDraw),HLose)),"")</f>
        <v/>
      </c>
      <c r="AQ574" s="188" t="str">
        <f>IF(AO574="YES",IF(Fixture!H577&lt;Fixture!J577,AWin,IF(Fixture!H577=Fixture!J577,IF(Fixture!H577&gt;0,ADrawScore,ADraw),ALose)),"")</f>
        <v/>
      </c>
      <c r="AR574" s="187" t="str">
        <f>IF(AO574="YES",IF(Fixture!H577&gt;Fixture!J577,"W",IF(Fixture!H577=Fixture!J577,IF(Fixture!H577&gt;0,"D","D"),"L")),"")</f>
        <v/>
      </c>
      <c r="AS574" s="187" t="str">
        <f>IF(AO574="YES",IF(Fixture!H577&lt;Fixture!J577,"W",IF(Fixture!H577=Fixture!J577,IF(Fixture!H577&gt;0,"D","D"),"L")),"")</f>
        <v/>
      </c>
    </row>
    <row r="575" spans="22:45" x14ac:dyDescent="0.25">
      <c r="V575" s="195" t="str">
        <f t="shared" si="351"/>
        <v/>
      </c>
      <c r="W575" s="185" t="str">
        <f t="shared" si="352"/>
        <v/>
      </c>
      <c r="X575" s="185" t="str">
        <f t="shared" si="348"/>
        <v/>
      </c>
      <c r="Y575" s="185" t="str">
        <f t="shared" si="349"/>
        <v/>
      </c>
      <c r="Z575" s="184" t="str">
        <f t="shared" si="350"/>
        <v/>
      </c>
      <c r="AB575" s="186" t="str">
        <f t="shared" si="339"/>
        <v/>
      </c>
      <c r="AC575" s="187" t="str">
        <f t="shared" si="340"/>
        <v/>
      </c>
      <c r="AD575" s="187" t="str">
        <f t="shared" si="345"/>
        <v/>
      </c>
      <c r="AE575" s="187" t="str">
        <f t="shared" si="337"/>
        <v/>
      </c>
      <c r="AF575" s="187" t="str">
        <f t="shared" si="338"/>
        <v/>
      </c>
      <c r="AG575" s="187" t="str">
        <f t="array" ref="AG575">IFERROR(INDEX($Y$4:$Y$1090, MATCH(AC575&amp;AE575&amp;AF575,$V$4:$V$1090&amp;$W$4:$W$1090&amp;$X$4:$X$1090,0),1),"")</f>
        <v/>
      </c>
      <c r="AH575" s="188" t="str">
        <f t="array" ref="AH575">IFERROR(INDEX($Z$4:$Z$1090, MATCH(AC575&amp;AE575&amp;AF575,$V$4:$V$1090&amp;$W$4:$W$1090&amp;$X$4:$X$1090,0),1),"")</f>
        <v/>
      </c>
      <c r="AJ575" s="186" t="str">
        <f t="shared" si="341"/>
        <v/>
      </c>
      <c r="AK575" s="187" t="str">
        <f t="array" ref="AK575">IFERROR(INDEX($AC$4:$AC$1137,SMALL($AB$4:$AB$1137,AJ575),1),"")</f>
        <v/>
      </c>
      <c r="AL575" s="187" t="str">
        <f t="array" ref="AL575">IFERROR(INDEX($AF$4:$AF$1137,SMALL($AB$4:$AB$1137,AJ575),1),"")</f>
        <v/>
      </c>
      <c r="AM575" s="187" t="str">
        <f t="array" ref="AM575">IFERROR(INDEX($AW$4:$AW$83,MATCH(AL575&amp;INDEX($AG$4:$AG$1137,SMALL($AB$4:$AB$1137,AJ575),1),$AU$4:$AU$83&amp;$AV$4:$AV$83,0),1),"")</f>
        <v/>
      </c>
      <c r="AN575" s="187" t="str">
        <f t="array" ref="AN575">IFERROR(INDEX($AW$4:$AW$83,MATCH(AL575&amp;INDEX($AH$4:$AH$1137,SMALL($AB$4:$AB$1137,AJ575),1),$AU$4:$AU$83&amp;$AV$4:$AV$83,0),1),"")</f>
        <v/>
      </c>
      <c r="AO575" s="187" t="str">
        <f>IF(AND(ISNUMBER(Fixture!H578),ISNUMBER(Fixture!J578)),"YES","")</f>
        <v/>
      </c>
      <c r="AP575" s="187" t="str">
        <f>IF(AO575="YES",IF(Fixture!H578&gt;Fixture!J578,HWin,IF(Fixture!H578=Fixture!J578,IF(Fixture!H578&gt;0,HDrawScore,HDraw),HLose)),"")</f>
        <v/>
      </c>
      <c r="AQ575" s="188" t="str">
        <f>IF(AO575="YES",IF(Fixture!H578&lt;Fixture!J578,AWin,IF(Fixture!H578=Fixture!J578,IF(Fixture!H578&gt;0,ADrawScore,ADraw),ALose)),"")</f>
        <v/>
      </c>
      <c r="AR575" s="187" t="str">
        <f>IF(AO575="YES",IF(Fixture!H578&gt;Fixture!J578,"W",IF(Fixture!H578=Fixture!J578,IF(Fixture!H578&gt;0,"D","D"),"L")),"")</f>
        <v/>
      </c>
      <c r="AS575" s="187" t="str">
        <f>IF(AO575="YES",IF(Fixture!H578&lt;Fixture!J578,"W",IF(Fixture!H578=Fixture!J578,IF(Fixture!H578&gt;0,"D","D"),"L")),"")</f>
        <v/>
      </c>
    </row>
    <row r="576" spans="22:45" x14ac:dyDescent="0.25">
      <c r="V576" s="195" t="str">
        <f t="shared" si="351"/>
        <v/>
      </c>
      <c r="W576" s="185" t="str">
        <f t="shared" si="352"/>
        <v/>
      </c>
      <c r="X576" s="185" t="str">
        <f t="shared" si="348"/>
        <v/>
      </c>
      <c r="Y576" s="185" t="str">
        <f t="shared" si="349"/>
        <v/>
      </c>
      <c r="Z576" s="184" t="str">
        <f t="shared" si="350"/>
        <v/>
      </c>
      <c r="AB576" s="186" t="str">
        <f t="shared" si="339"/>
        <v/>
      </c>
      <c r="AC576" s="187" t="str">
        <f t="shared" si="340"/>
        <v/>
      </c>
      <c r="AD576" s="187" t="str">
        <f t="shared" si="345"/>
        <v/>
      </c>
      <c r="AE576" s="187" t="str">
        <f t="shared" si="337"/>
        <v/>
      </c>
      <c r="AF576" s="187" t="str">
        <f t="shared" si="338"/>
        <v/>
      </c>
      <c r="AG576" s="187" t="str">
        <f t="array" ref="AG576">IFERROR(INDEX($Y$4:$Y$1090, MATCH(AC576&amp;AE576&amp;AF576,$V$4:$V$1090&amp;$W$4:$W$1090&amp;$X$4:$X$1090,0),1),"")</f>
        <v/>
      </c>
      <c r="AH576" s="188" t="str">
        <f t="array" ref="AH576">IFERROR(INDEX($Z$4:$Z$1090, MATCH(AC576&amp;AE576&amp;AF576,$V$4:$V$1090&amp;$W$4:$W$1090&amp;$X$4:$X$1090,0),1),"")</f>
        <v/>
      </c>
      <c r="AJ576" s="186" t="str">
        <f t="shared" si="341"/>
        <v/>
      </c>
      <c r="AK576" s="187" t="str">
        <f t="array" ref="AK576">IFERROR(INDEX($AC$4:$AC$1137,SMALL($AB$4:$AB$1137,AJ576),1),"")</f>
        <v/>
      </c>
      <c r="AL576" s="187" t="str">
        <f t="array" ref="AL576">IFERROR(INDEX($AF$4:$AF$1137,SMALL($AB$4:$AB$1137,AJ576),1),"")</f>
        <v/>
      </c>
      <c r="AM576" s="187" t="str">
        <f t="array" ref="AM576">IFERROR(INDEX($AW$4:$AW$83,MATCH(AL576&amp;INDEX($AG$4:$AG$1137,SMALL($AB$4:$AB$1137,AJ576),1),$AU$4:$AU$83&amp;$AV$4:$AV$83,0),1),"")</f>
        <v/>
      </c>
      <c r="AN576" s="187" t="str">
        <f t="array" ref="AN576">IFERROR(INDEX($AW$4:$AW$83,MATCH(AL576&amp;INDEX($AH$4:$AH$1137,SMALL($AB$4:$AB$1137,AJ576),1),$AU$4:$AU$83&amp;$AV$4:$AV$83,0),1),"")</f>
        <v/>
      </c>
      <c r="AO576" s="187" t="str">
        <f>IF(AND(ISNUMBER(Fixture!H579),ISNUMBER(Fixture!J579)),"YES","")</f>
        <v/>
      </c>
      <c r="AP576" s="187" t="str">
        <f>IF(AO576="YES",IF(Fixture!H579&gt;Fixture!J579,HWin,IF(Fixture!H579=Fixture!J579,IF(Fixture!H579&gt;0,HDrawScore,HDraw),HLose)),"")</f>
        <v/>
      </c>
      <c r="AQ576" s="188" t="str">
        <f>IF(AO576="YES",IF(Fixture!H579&lt;Fixture!J579,AWin,IF(Fixture!H579=Fixture!J579,IF(Fixture!H579&gt;0,ADrawScore,ADraw),ALose)),"")</f>
        <v/>
      </c>
      <c r="AR576" s="187" t="str">
        <f>IF(AO576="YES",IF(Fixture!H579&gt;Fixture!J579,"W",IF(Fixture!H579=Fixture!J579,IF(Fixture!H579&gt;0,"D","D"),"L")),"")</f>
        <v/>
      </c>
      <c r="AS576" s="187" t="str">
        <f>IF(AO576="YES",IF(Fixture!H579&lt;Fixture!J579,"W",IF(Fixture!H579=Fixture!J579,IF(Fixture!H579&gt;0,"D","D"),"L")),"")</f>
        <v/>
      </c>
    </row>
    <row r="577" spans="22:45" x14ac:dyDescent="0.25">
      <c r="V577" s="195" t="str">
        <f t="shared" si="351"/>
        <v/>
      </c>
      <c r="W577" s="185" t="str">
        <f t="shared" si="352"/>
        <v/>
      </c>
      <c r="X577" s="185" t="str">
        <f t="shared" si="348"/>
        <v/>
      </c>
      <c r="Y577" s="185" t="str">
        <f t="shared" si="349"/>
        <v/>
      </c>
      <c r="Z577" s="184" t="str">
        <f t="shared" si="350"/>
        <v/>
      </c>
      <c r="AB577" s="186" t="str">
        <f t="shared" si="339"/>
        <v/>
      </c>
      <c r="AC577" s="187" t="str">
        <f t="shared" si="340"/>
        <v/>
      </c>
      <c r="AD577" s="187" t="str">
        <f t="shared" si="345"/>
        <v/>
      </c>
      <c r="AE577" s="187" t="str">
        <f t="shared" si="337"/>
        <v/>
      </c>
      <c r="AF577" s="187" t="str">
        <f t="shared" si="338"/>
        <v/>
      </c>
      <c r="AG577" s="187" t="str">
        <f t="array" ref="AG577">IFERROR(INDEX($Y$4:$Y$1090, MATCH(AC577&amp;AE577&amp;AF577,$V$4:$V$1090&amp;$W$4:$W$1090&amp;$X$4:$X$1090,0),1),"")</f>
        <v/>
      </c>
      <c r="AH577" s="188" t="str">
        <f t="array" ref="AH577">IFERROR(INDEX($Z$4:$Z$1090, MATCH(AC577&amp;AE577&amp;AF577,$V$4:$V$1090&amp;$W$4:$W$1090&amp;$X$4:$X$1090,0),1),"")</f>
        <v/>
      </c>
      <c r="AJ577" s="186" t="str">
        <f t="shared" si="341"/>
        <v/>
      </c>
      <c r="AK577" s="187" t="str">
        <f t="array" ref="AK577">IFERROR(INDEX($AC$4:$AC$1137,SMALL($AB$4:$AB$1137,AJ577),1),"")</f>
        <v/>
      </c>
      <c r="AL577" s="187" t="str">
        <f t="array" ref="AL577">IFERROR(INDEX($AF$4:$AF$1137,SMALL($AB$4:$AB$1137,AJ577),1),"")</f>
        <v/>
      </c>
      <c r="AM577" s="187" t="str">
        <f t="array" ref="AM577">IFERROR(INDEX($AW$4:$AW$83,MATCH(AL577&amp;INDEX($AG$4:$AG$1137,SMALL($AB$4:$AB$1137,AJ577),1),$AU$4:$AU$83&amp;$AV$4:$AV$83,0),1),"")</f>
        <v/>
      </c>
      <c r="AN577" s="187" t="str">
        <f t="array" ref="AN577">IFERROR(INDEX($AW$4:$AW$83,MATCH(AL577&amp;INDEX($AH$4:$AH$1137,SMALL($AB$4:$AB$1137,AJ577),1),$AU$4:$AU$83&amp;$AV$4:$AV$83,0),1),"")</f>
        <v/>
      </c>
      <c r="AO577" s="187" t="str">
        <f>IF(AND(ISNUMBER(Fixture!H580),ISNUMBER(Fixture!J580)),"YES","")</f>
        <v/>
      </c>
      <c r="AP577" s="187" t="str">
        <f>IF(AO577="YES",IF(Fixture!H580&gt;Fixture!J580,HWin,IF(Fixture!H580=Fixture!J580,IF(Fixture!H580&gt;0,HDrawScore,HDraw),HLose)),"")</f>
        <v/>
      </c>
      <c r="AQ577" s="188" t="str">
        <f>IF(AO577="YES",IF(Fixture!H580&lt;Fixture!J580,AWin,IF(Fixture!H580=Fixture!J580,IF(Fixture!H580&gt;0,ADrawScore,ADraw),ALose)),"")</f>
        <v/>
      </c>
      <c r="AR577" s="187" t="str">
        <f>IF(AO577="YES",IF(Fixture!H580&gt;Fixture!J580,"W",IF(Fixture!H580=Fixture!J580,IF(Fixture!H580&gt;0,"D","D"),"L")),"")</f>
        <v/>
      </c>
      <c r="AS577" s="187" t="str">
        <f>IF(AO577="YES",IF(Fixture!H580&lt;Fixture!J580,"W",IF(Fixture!H580=Fixture!J580,IF(Fixture!H580&gt;0,"D","D"),"L")),"")</f>
        <v/>
      </c>
    </row>
    <row r="578" spans="22:45" x14ac:dyDescent="0.25">
      <c r="V578" s="195" t="str">
        <f t="shared" si="351"/>
        <v/>
      </c>
      <c r="W578" s="185" t="str">
        <f t="shared" si="352"/>
        <v/>
      </c>
      <c r="X578" s="185" t="str">
        <f t="shared" si="348"/>
        <v/>
      </c>
      <c r="Y578" s="185" t="str">
        <f t="shared" si="349"/>
        <v/>
      </c>
      <c r="Z578" s="184" t="str">
        <f t="shared" si="350"/>
        <v/>
      </c>
      <c r="AB578" s="186" t="str">
        <f t="shared" si="339"/>
        <v/>
      </c>
      <c r="AC578" s="187" t="str">
        <f t="shared" si="340"/>
        <v/>
      </c>
      <c r="AD578" s="187" t="str">
        <f t="shared" si="345"/>
        <v/>
      </c>
      <c r="AE578" s="187" t="str">
        <f t="shared" si="337"/>
        <v/>
      </c>
      <c r="AF578" s="187" t="str">
        <f t="shared" si="338"/>
        <v/>
      </c>
      <c r="AG578" s="187" t="str">
        <f t="array" ref="AG578">IFERROR(INDEX($Y$4:$Y$1090, MATCH(AC578&amp;AE578&amp;AF578,$V$4:$V$1090&amp;$W$4:$W$1090&amp;$X$4:$X$1090,0),1),"")</f>
        <v/>
      </c>
      <c r="AH578" s="188" t="str">
        <f t="array" ref="AH578">IFERROR(INDEX($Z$4:$Z$1090, MATCH(AC578&amp;AE578&amp;AF578,$V$4:$V$1090&amp;$W$4:$W$1090&amp;$X$4:$X$1090,0),1),"")</f>
        <v/>
      </c>
      <c r="AJ578" s="186" t="str">
        <f t="shared" si="341"/>
        <v/>
      </c>
      <c r="AK578" s="187" t="str">
        <f t="array" ref="AK578">IFERROR(INDEX($AC$4:$AC$1137,SMALL($AB$4:$AB$1137,AJ578),1),"")</f>
        <v/>
      </c>
      <c r="AL578" s="187" t="str">
        <f t="array" ref="AL578">IFERROR(INDEX($AF$4:$AF$1137,SMALL($AB$4:$AB$1137,AJ578),1),"")</f>
        <v/>
      </c>
      <c r="AM578" s="187" t="str">
        <f t="array" ref="AM578">IFERROR(INDEX($AW$4:$AW$83,MATCH(AL578&amp;INDEX($AG$4:$AG$1137,SMALL($AB$4:$AB$1137,AJ578),1),$AU$4:$AU$83&amp;$AV$4:$AV$83,0),1),"")</f>
        <v/>
      </c>
      <c r="AN578" s="187" t="str">
        <f t="array" ref="AN578">IFERROR(INDEX($AW$4:$AW$83,MATCH(AL578&amp;INDEX($AH$4:$AH$1137,SMALL($AB$4:$AB$1137,AJ578),1),$AU$4:$AU$83&amp;$AV$4:$AV$83,0),1),"")</f>
        <v/>
      </c>
      <c r="AO578" s="187" t="str">
        <f>IF(AND(ISNUMBER(Fixture!H581),ISNUMBER(Fixture!J581)),"YES","")</f>
        <v/>
      </c>
      <c r="AP578" s="187" t="str">
        <f>IF(AO578="YES",IF(Fixture!H581&gt;Fixture!J581,HWin,IF(Fixture!H581=Fixture!J581,IF(Fixture!H581&gt;0,HDrawScore,HDraw),HLose)),"")</f>
        <v/>
      </c>
      <c r="AQ578" s="188" t="str">
        <f>IF(AO578="YES",IF(Fixture!H581&lt;Fixture!J581,AWin,IF(Fixture!H581=Fixture!J581,IF(Fixture!H581&gt;0,ADrawScore,ADraw),ALose)),"")</f>
        <v/>
      </c>
      <c r="AR578" s="187" t="str">
        <f>IF(AO578="YES",IF(Fixture!H581&gt;Fixture!J581,"W",IF(Fixture!H581=Fixture!J581,IF(Fixture!H581&gt;0,"D","D"),"L")),"")</f>
        <v/>
      </c>
      <c r="AS578" s="187" t="str">
        <f>IF(AO578="YES",IF(Fixture!H581&lt;Fixture!J581,"W",IF(Fixture!H581=Fixture!J581,IF(Fixture!H581&gt;0,"D","D"),"L")),"")</f>
        <v/>
      </c>
    </row>
    <row r="579" spans="22:45" x14ac:dyDescent="0.25">
      <c r="V579" s="195" t="str">
        <f t="shared" si="351"/>
        <v/>
      </c>
      <c r="W579" s="185" t="str">
        <f t="shared" si="352"/>
        <v/>
      </c>
      <c r="X579" s="185" t="str">
        <f t="shared" si="348"/>
        <v/>
      </c>
      <c r="Y579" s="185" t="str">
        <f t="shared" si="349"/>
        <v/>
      </c>
      <c r="Z579" s="184" t="str">
        <f t="shared" si="350"/>
        <v/>
      </c>
      <c r="AB579" s="186" t="str">
        <f t="shared" si="339"/>
        <v/>
      </c>
      <c r="AC579" s="187" t="str">
        <f t="shared" si="340"/>
        <v/>
      </c>
      <c r="AD579" s="187" t="str">
        <f t="shared" si="345"/>
        <v/>
      </c>
      <c r="AE579" s="187" t="str">
        <f t="shared" si="337"/>
        <v/>
      </c>
      <c r="AF579" s="187" t="str">
        <f t="shared" si="338"/>
        <v/>
      </c>
      <c r="AG579" s="187" t="str">
        <f t="array" ref="AG579">IFERROR(INDEX($Y$4:$Y$1090, MATCH(AC579&amp;AE579&amp;AF579,$V$4:$V$1090&amp;$W$4:$W$1090&amp;$X$4:$X$1090,0),1),"")</f>
        <v/>
      </c>
      <c r="AH579" s="188" t="str">
        <f t="array" ref="AH579">IFERROR(INDEX($Z$4:$Z$1090, MATCH(AC579&amp;AE579&amp;AF579,$V$4:$V$1090&amp;$W$4:$W$1090&amp;$X$4:$X$1090,0),1),"")</f>
        <v/>
      </c>
      <c r="AJ579" s="186" t="str">
        <f t="shared" si="341"/>
        <v/>
      </c>
      <c r="AK579" s="187" t="str">
        <f t="array" ref="AK579">IFERROR(INDEX($AC$4:$AC$1137,SMALL($AB$4:$AB$1137,AJ579),1),"")</f>
        <v/>
      </c>
      <c r="AL579" s="187" t="str">
        <f t="array" ref="AL579">IFERROR(INDEX($AF$4:$AF$1137,SMALL($AB$4:$AB$1137,AJ579),1),"")</f>
        <v/>
      </c>
      <c r="AM579" s="187" t="str">
        <f t="array" ref="AM579">IFERROR(INDEX($AW$4:$AW$83,MATCH(AL579&amp;INDEX($AG$4:$AG$1137,SMALL($AB$4:$AB$1137,AJ579),1),$AU$4:$AU$83&amp;$AV$4:$AV$83,0),1),"")</f>
        <v/>
      </c>
      <c r="AN579" s="187" t="str">
        <f t="array" ref="AN579">IFERROR(INDEX($AW$4:$AW$83,MATCH(AL579&amp;INDEX($AH$4:$AH$1137,SMALL($AB$4:$AB$1137,AJ579),1),$AU$4:$AU$83&amp;$AV$4:$AV$83,0),1),"")</f>
        <v/>
      </c>
      <c r="AO579" s="187" t="str">
        <f>IF(AND(ISNUMBER(Fixture!H582),ISNUMBER(Fixture!J582)),"YES","")</f>
        <v/>
      </c>
      <c r="AP579" s="187" t="str">
        <f>IF(AO579="YES",IF(Fixture!H582&gt;Fixture!J582,HWin,IF(Fixture!H582=Fixture!J582,IF(Fixture!H582&gt;0,HDrawScore,HDraw),HLose)),"")</f>
        <v/>
      </c>
      <c r="AQ579" s="188" t="str">
        <f>IF(AO579="YES",IF(Fixture!H582&lt;Fixture!J582,AWin,IF(Fixture!H582=Fixture!J582,IF(Fixture!H582&gt;0,ADrawScore,ADraw),ALose)),"")</f>
        <v/>
      </c>
      <c r="AR579" s="187" t="str">
        <f>IF(AO579="YES",IF(Fixture!H582&gt;Fixture!J582,"W",IF(Fixture!H582=Fixture!J582,IF(Fixture!H582&gt;0,"D","D"),"L")),"")</f>
        <v/>
      </c>
      <c r="AS579" s="187" t="str">
        <f>IF(AO579="YES",IF(Fixture!H582&lt;Fixture!J582,"W",IF(Fixture!H582=Fixture!J582,IF(Fixture!H582&gt;0,"D","D"),"L")),"")</f>
        <v/>
      </c>
    </row>
    <row r="580" spans="22:45" x14ac:dyDescent="0.25">
      <c r="V580" s="195" t="str">
        <f t="shared" si="351"/>
        <v/>
      </c>
      <c r="W580" s="185" t="str">
        <f t="shared" si="352"/>
        <v/>
      </c>
      <c r="X580" s="185" t="str">
        <f t="shared" ref="X580:X611" si="353">IF(AND(ISNUMBER(V580),Y580&lt;=$Q$8,Z580&lt;=$Q$8),$B$127,"")</f>
        <v/>
      </c>
      <c r="Y580" s="185" t="str">
        <f t="shared" ref="Y580:Y611" si="354">IF(ISNUMBER(V580),INDEX($C$130:$L$156,MATCH(V580,$B$130:$B$156,0),MATCH("G"&amp;W580&amp;"-T1",$C$129:$L$129,0)),"")</f>
        <v/>
      </c>
      <c r="Z580" s="184" t="str">
        <f t="shared" ref="Z580:Z611" si="355">IF(ISNUMBER(V580),INDEX($C$130:$L$156,MATCH(V580,$B$130:$B$156,0),MATCH("G"&amp;W580&amp;"-T2",$C$129:$L$129,0)),"")</f>
        <v/>
      </c>
      <c r="AB580" s="186" t="str">
        <f t="shared" si="339"/>
        <v/>
      </c>
      <c r="AC580" s="187" t="str">
        <f t="shared" si="340"/>
        <v/>
      </c>
      <c r="AD580" s="187" t="str">
        <f t="shared" si="345"/>
        <v/>
      </c>
      <c r="AE580" s="187" t="str">
        <f t="shared" ref="AE580:AE643" si="356">IF(AF580&lt;&gt;"",IF(AF579=AF580,AE579+1,1),"")</f>
        <v/>
      </c>
      <c r="AF580" s="187" t="str">
        <f t="shared" ref="AF580:AF643" si="357">IF(AND(AD580&gt;0,AD580&lt;=$O$4),$B$3,IF(AND(AD580&gt;$O$4,AD580&lt;=$O$4+$O$5),$B$34,IF(AND(AD580&gt;$O$4+$O$5,AD580&lt;=$O$4+$O$5+$O$6),$B$65,IF(AND(AD580&gt;$O$4+$O$5+$O$6,AD580&lt;=$O$4+$O$5+$O$6+$O$7),$B$96,
IF(AND(AD580&gt;$O$4+$O$5+$O$6+$O$7,AD580&lt;=$O$4+$O$5+$O$6+$O$7+$O$8),$B$127,
IF(AND(AD580&gt;$O$4+$O$5+$O$6+$O$7+$O$8,AD580&lt;=$O$4+$O$5+$O$6+$O$7+$O$8+$O$9),$B$158,
IF(AND(AD580&gt;$O$4+$O$5+$O$6+$O$7+$O$8+$O$9,AD580&lt;=$O$4+$O$5+$O$6+$O$7+$O$8+$O$9+$O$10),$B$189,
IF(AND(AD580&gt;$O$4+$O$5+$O$6+$O$7+$O$8+$O$9+$O$10,AD580&lt;=$O$4+$O$5+$O$6+$O$7+$O$8+$O$9+$O$10+$O$11),$B$220,"")
)))))))</f>
        <v/>
      </c>
      <c r="AG580" s="187" t="str">
        <f t="array" ref="AG580">IFERROR(INDEX($Y$4:$Y$1090, MATCH(AC580&amp;AE580&amp;AF580,$V$4:$V$1090&amp;$W$4:$W$1090&amp;$X$4:$X$1090,0),1),"")</f>
        <v/>
      </c>
      <c r="AH580" s="188" t="str">
        <f t="array" ref="AH580">IFERROR(INDEX($Z$4:$Z$1090, MATCH(AC580&amp;AE580&amp;AF580,$V$4:$V$1090&amp;$W$4:$W$1090&amp;$X$4:$X$1090,0),1),"")</f>
        <v/>
      </c>
      <c r="AJ580" s="186" t="str">
        <f t="shared" si="341"/>
        <v/>
      </c>
      <c r="AK580" s="187" t="str">
        <f t="array" ref="AK580">IFERROR(INDEX($AC$4:$AC$1137,SMALL($AB$4:$AB$1137,AJ580),1),"")</f>
        <v/>
      </c>
      <c r="AL580" s="187" t="str">
        <f t="array" ref="AL580">IFERROR(INDEX($AF$4:$AF$1137,SMALL($AB$4:$AB$1137,AJ580),1),"")</f>
        <v/>
      </c>
      <c r="AM580" s="187" t="str">
        <f t="array" ref="AM580">IFERROR(INDEX($AW$4:$AW$83,MATCH(AL580&amp;INDEX($AG$4:$AG$1137,SMALL($AB$4:$AB$1137,AJ580),1),$AU$4:$AU$83&amp;$AV$4:$AV$83,0),1),"")</f>
        <v/>
      </c>
      <c r="AN580" s="187" t="str">
        <f t="array" ref="AN580">IFERROR(INDEX($AW$4:$AW$83,MATCH(AL580&amp;INDEX($AH$4:$AH$1137,SMALL($AB$4:$AB$1137,AJ580),1),$AU$4:$AU$83&amp;$AV$4:$AV$83,0),1),"")</f>
        <v/>
      </c>
      <c r="AO580" s="187" t="str">
        <f>IF(AND(ISNUMBER(Fixture!H583),ISNUMBER(Fixture!J583)),"YES","")</f>
        <v/>
      </c>
      <c r="AP580" s="187" t="str">
        <f>IF(AO580="YES",IF(Fixture!H583&gt;Fixture!J583,HWin,IF(Fixture!H583=Fixture!J583,IF(Fixture!H583&gt;0,HDrawScore,HDraw),HLose)),"")</f>
        <v/>
      </c>
      <c r="AQ580" s="188" t="str">
        <f>IF(AO580="YES",IF(Fixture!H583&lt;Fixture!J583,AWin,IF(Fixture!H583=Fixture!J583,IF(Fixture!H583&gt;0,ADrawScore,ADraw),ALose)),"")</f>
        <v/>
      </c>
      <c r="AR580" s="187" t="str">
        <f>IF(AO580="YES",IF(Fixture!H583&gt;Fixture!J583,"W",IF(Fixture!H583=Fixture!J583,IF(Fixture!H583&gt;0,"D","D"),"L")),"")</f>
        <v/>
      </c>
      <c r="AS580" s="187" t="str">
        <f>IF(AO580="YES",IF(Fixture!H583&lt;Fixture!J583,"W",IF(Fixture!H583=Fixture!J583,IF(Fixture!H583&gt;0,"D","D"),"L")),"")</f>
        <v/>
      </c>
    </row>
    <row r="581" spans="22:45" x14ac:dyDescent="0.25">
      <c r="V581" s="195" t="str">
        <f t="shared" ref="V581:V612" si="358">IFERROR(IF(W580+1&lt;=O$8,V580,IF(V580+1&lt;=P$8,V580+1,"")),"")</f>
        <v/>
      </c>
      <c r="W581" s="185" t="str">
        <f t="shared" ref="W581:W612" si="359">IF(ISNUMBER(V581),IF(W580+1&lt;=O$8,W580+1,1),"")</f>
        <v/>
      </c>
      <c r="X581" s="185" t="str">
        <f t="shared" si="353"/>
        <v/>
      </c>
      <c r="Y581" s="185" t="str">
        <f t="shared" si="354"/>
        <v/>
      </c>
      <c r="Z581" s="184" t="str">
        <f t="shared" si="355"/>
        <v/>
      </c>
      <c r="AB581" s="186" t="str">
        <f t="shared" ref="AB581:AB644" si="360">IF(OR(ISNUMBER(AC581+AG581),AND( ISNUMBER(AC581),ISNUMBER(AE581)=FALSE)),ROW(AB581)-ROW($AB$3),"")</f>
        <v/>
      </c>
      <c r="AC581" s="187" t="str">
        <f t="shared" ref="AC581:AC644" si="361">IFERROR(IF(AD580+1&lt;=AD$2,AC580,IF(AC580+1&lt;=AF$2,AC580+1,"")),"")</f>
        <v/>
      </c>
      <c r="AD581" s="187" t="str">
        <f t="shared" si="345"/>
        <v/>
      </c>
      <c r="AE581" s="187" t="str">
        <f t="shared" si="356"/>
        <v/>
      </c>
      <c r="AF581" s="187" t="str">
        <f t="shared" si="357"/>
        <v/>
      </c>
      <c r="AG581" s="187" t="str">
        <f t="array" ref="AG581">IFERROR(INDEX($Y$4:$Y$1090, MATCH(AC581&amp;AE581&amp;AF581,$V$4:$V$1090&amp;$W$4:$W$1090&amp;$X$4:$X$1090,0),1),"")</f>
        <v/>
      </c>
      <c r="AH581" s="188" t="str">
        <f t="array" ref="AH581">IFERROR(INDEX($Z$4:$Z$1090, MATCH(AC581&amp;AE581&amp;AF581,$V$4:$V$1090&amp;$W$4:$W$1090&amp;$X$4:$X$1090,0),1),"")</f>
        <v/>
      </c>
      <c r="AJ581" s="186" t="str">
        <f t="shared" si="341"/>
        <v/>
      </c>
      <c r="AK581" s="187" t="str">
        <f t="array" ref="AK581">IFERROR(INDEX($AC$4:$AC$1137,SMALL($AB$4:$AB$1137,AJ581),1),"")</f>
        <v/>
      </c>
      <c r="AL581" s="187" t="str">
        <f t="array" ref="AL581">IFERROR(INDEX($AF$4:$AF$1137,SMALL($AB$4:$AB$1137,AJ581),1),"")</f>
        <v/>
      </c>
      <c r="AM581" s="187" t="str">
        <f t="array" ref="AM581">IFERROR(INDEX($AW$4:$AW$83,MATCH(AL581&amp;INDEX($AG$4:$AG$1137,SMALL($AB$4:$AB$1137,AJ581),1),$AU$4:$AU$83&amp;$AV$4:$AV$83,0),1),"")</f>
        <v/>
      </c>
      <c r="AN581" s="187" t="str">
        <f t="array" ref="AN581">IFERROR(INDEX($AW$4:$AW$83,MATCH(AL581&amp;INDEX($AH$4:$AH$1137,SMALL($AB$4:$AB$1137,AJ581),1),$AU$4:$AU$83&amp;$AV$4:$AV$83,0),1),"")</f>
        <v/>
      </c>
      <c r="AO581" s="187" t="str">
        <f>IF(AND(ISNUMBER(Fixture!H584),ISNUMBER(Fixture!J584)),"YES","")</f>
        <v/>
      </c>
      <c r="AP581" s="187" t="str">
        <f>IF(AO581="YES",IF(Fixture!H584&gt;Fixture!J584,HWin,IF(Fixture!H584=Fixture!J584,IF(Fixture!H584&gt;0,HDrawScore,HDraw),HLose)),"")</f>
        <v/>
      </c>
      <c r="AQ581" s="188" t="str">
        <f>IF(AO581="YES",IF(Fixture!H584&lt;Fixture!J584,AWin,IF(Fixture!H584=Fixture!J584,IF(Fixture!H584&gt;0,ADrawScore,ADraw),ALose)),"")</f>
        <v/>
      </c>
      <c r="AR581" s="187" t="str">
        <f>IF(AO581="YES",IF(Fixture!H584&gt;Fixture!J584,"W",IF(Fixture!H584=Fixture!J584,IF(Fixture!H584&gt;0,"D","D"),"L")),"")</f>
        <v/>
      </c>
      <c r="AS581" s="187" t="str">
        <f>IF(AO581="YES",IF(Fixture!H584&lt;Fixture!J584,"W",IF(Fixture!H584=Fixture!J584,IF(Fixture!H584&gt;0,"D","D"),"L")),"")</f>
        <v/>
      </c>
    </row>
    <row r="582" spans="22:45" x14ac:dyDescent="0.25">
      <c r="V582" s="195" t="str">
        <f t="shared" si="358"/>
        <v/>
      </c>
      <c r="W582" s="185" t="str">
        <f t="shared" si="359"/>
        <v/>
      </c>
      <c r="X582" s="185" t="str">
        <f t="shared" si="353"/>
        <v/>
      </c>
      <c r="Y582" s="185" t="str">
        <f t="shared" si="354"/>
        <v/>
      </c>
      <c r="Z582" s="184" t="str">
        <f t="shared" si="355"/>
        <v/>
      </c>
      <c r="AB582" s="186" t="str">
        <f t="shared" si="360"/>
        <v/>
      </c>
      <c r="AC582" s="187" t="str">
        <f t="shared" si="361"/>
        <v/>
      </c>
      <c r="AD582" s="187" t="str">
        <f t="shared" si="345"/>
        <v/>
      </c>
      <c r="AE582" s="187" t="str">
        <f t="shared" si="356"/>
        <v/>
      </c>
      <c r="AF582" s="187" t="str">
        <f t="shared" si="357"/>
        <v/>
      </c>
      <c r="AG582" s="187" t="str">
        <f t="array" ref="AG582">IFERROR(INDEX($Y$4:$Y$1090, MATCH(AC582&amp;AE582&amp;AF582,$V$4:$V$1090&amp;$W$4:$W$1090&amp;$X$4:$X$1090,0),1),"")</f>
        <v/>
      </c>
      <c r="AH582" s="188" t="str">
        <f t="array" ref="AH582">IFERROR(INDEX($Z$4:$Z$1090, MATCH(AC582&amp;AE582&amp;AF582,$V$4:$V$1090&amp;$W$4:$W$1090&amp;$X$4:$X$1090,0),1),"")</f>
        <v/>
      </c>
      <c r="AJ582" s="186" t="str">
        <f t="shared" ref="AJ582:AJ645" si="362">IFERROR(IF(AJ581+1&gt;$AH$2,"",AJ581+1),"")</f>
        <v/>
      </c>
      <c r="AK582" s="187" t="str">
        <f t="array" ref="AK582">IFERROR(INDEX($AC$4:$AC$1137,SMALL($AB$4:$AB$1137,AJ582),1),"")</f>
        <v/>
      </c>
      <c r="AL582" s="187" t="str">
        <f t="array" ref="AL582">IFERROR(INDEX($AF$4:$AF$1137,SMALL($AB$4:$AB$1137,AJ582),1),"")</f>
        <v/>
      </c>
      <c r="AM582" s="187" t="str">
        <f t="array" ref="AM582">IFERROR(INDEX($AW$4:$AW$83,MATCH(AL582&amp;INDEX($AG$4:$AG$1137,SMALL($AB$4:$AB$1137,AJ582),1),$AU$4:$AU$83&amp;$AV$4:$AV$83,0),1),"")</f>
        <v/>
      </c>
      <c r="AN582" s="187" t="str">
        <f t="array" ref="AN582">IFERROR(INDEX($AW$4:$AW$83,MATCH(AL582&amp;INDEX($AH$4:$AH$1137,SMALL($AB$4:$AB$1137,AJ582),1),$AU$4:$AU$83&amp;$AV$4:$AV$83,0),1),"")</f>
        <v/>
      </c>
      <c r="AO582" s="187" t="str">
        <f>IF(AND(ISNUMBER(Fixture!H585),ISNUMBER(Fixture!J585)),"YES","")</f>
        <v/>
      </c>
      <c r="AP582" s="187" t="str">
        <f>IF(AO582="YES",IF(Fixture!H585&gt;Fixture!J585,HWin,IF(Fixture!H585=Fixture!J585,IF(Fixture!H585&gt;0,HDrawScore,HDraw),HLose)),"")</f>
        <v/>
      </c>
      <c r="AQ582" s="188" t="str">
        <f>IF(AO582="YES",IF(Fixture!H585&lt;Fixture!J585,AWin,IF(Fixture!H585=Fixture!J585,IF(Fixture!H585&gt;0,ADrawScore,ADraw),ALose)),"")</f>
        <v/>
      </c>
      <c r="AR582" s="187" t="str">
        <f>IF(AO582="YES",IF(Fixture!H585&gt;Fixture!J585,"W",IF(Fixture!H585=Fixture!J585,IF(Fixture!H585&gt;0,"D","D"),"L")),"")</f>
        <v/>
      </c>
      <c r="AS582" s="187" t="str">
        <f>IF(AO582="YES",IF(Fixture!H585&lt;Fixture!J585,"W",IF(Fixture!H585=Fixture!J585,IF(Fixture!H585&gt;0,"D","D"),"L")),"")</f>
        <v/>
      </c>
    </row>
    <row r="583" spans="22:45" x14ac:dyDescent="0.25">
      <c r="V583" s="195" t="str">
        <f t="shared" si="358"/>
        <v/>
      </c>
      <c r="W583" s="185" t="str">
        <f t="shared" si="359"/>
        <v/>
      </c>
      <c r="X583" s="185" t="str">
        <f t="shared" si="353"/>
        <v/>
      </c>
      <c r="Y583" s="185" t="str">
        <f t="shared" si="354"/>
        <v/>
      </c>
      <c r="Z583" s="184" t="str">
        <f t="shared" si="355"/>
        <v/>
      </c>
      <c r="AB583" s="186" t="str">
        <f t="shared" si="360"/>
        <v/>
      </c>
      <c r="AC583" s="187" t="str">
        <f t="shared" si="361"/>
        <v/>
      </c>
      <c r="AD583" s="187" t="str">
        <f t="shared" si="345"/>
        <v/>
      </c>
      <c r="AE583" s="187" t="str">
        <f t="shared" si="356"/>
        <v/>
      </c>
      <c r="AF583" s="187" t="str">
        <f t="shared" si="357"/>
        <v/>
      </c>
      <c r="AG583" s="187" t="str">
        <f t="array" ref="AG583">IFERROR(INDEX($Y$4:$Y$1090, MATCH(AC583&amp;AE583&amp;AF583,$V$4:$V$1090&amp;$W$4:$W$1090&amp;$X$4:$X$1090,0),1),"")</f>
        <v/>
      </c>
      <c r="AH583" s="188" t="str">
        <f t="array" ref="AH583">IFERROR(INDEX($Z$4:$Z$1090, MATCH(AC583&amp;AE583&amp;AF583,$V$4:$V$1090&amp;$W$4:$W$1090&amp;$X$4:$X$1090,0),1),"")</f>
        <v/>
      </c>
      <c r="AJ583" s="186" t="str">
        <f t="shared" si="362"/>
        <v/>
      </c>
      <c r="AK583" s="187" t="str">
        <f t="array" ref="AK583">IFERROR(INDEX($AC$4:$AC$1137,SMALL($AB$4:$AB$1137,AJ583),1),"")</f>
        <v/>
      </c>
      <c r="AL583" s="187" t="str">
        <f t="array" ref="AL583">IFERROR(INDEX($AF$4:$AF$1137,SMALL($AB$4:$AB$1137,AJ583),1),"")</f>
        <v/>
      </c>
      <c r="AM583" s="187" t="str">
        <f t="array" ref="AM583">IFERROR(INDEX($AW$4:$AW$83,MATCH(AL583&amp;INDEX($AG$4:$AG$1137,SMALL($AB$4:$AB$1137,AJ583),1),$AU$4:$AU$83&amp;$AV$4:$AV$83,0),1),"")</f>
        <v/>
      </c>
      <c r="AN583" s="187" t="str">
        <f t="array" ref="AN583">IFERROR(INDEX($AW$4:$AW$83,MATCH(AL583&amp;INDEX($AH$4:$AH$1137,SMALL($AB$4:$AB$1137,AJ583),1),$AU$4:$AU$83&amp;$AV$4:$AV$83,0),1),"")</f>
        <v/>
      </c>
      <c r="AO583" s="187" t="str">
        <f>IF(AND(ISNUMBER(Fixture!H586),ISNUMBER(Fixture!J586)),"YES","")</f>
        <v/>
      </c>
      <c r="AP583" s="187" t="str">
        <f>IF(AO583="YES",IF(Fixture!H586&gt;Fixture!J586,HWin,IF(Fixture!H586=Fixture!J586,IF(Fixture!H586&gt;0,HDrawScore,HDraw),HLose)),"")</f>
        <v/>
      </c>
      <c r="AQ583" s="188" t="str">
        <f>IF(AO583="YES",IF(Fixture!H586&lt;Fixture!J586,AWin,IF(Fixture!H586=Fixture!J586,IF(Fixture!H586&gt;0,ADrawScore,ADraw),ALose)),"")</f>
        <v/>
      </c>
      <c r="AR583" s="187" t="str">
        <f>IF(AO583="YES",IF(Fixture!H586&gt;Fixture!J586,"W",IF(Fixture!H586=Fixture!J586,IF(Fixture!H586&gt;0,"D","D"),"L")),"")</f>
        <v/>
      </c>
      <c r="AS583" s="187" t="str">
        <f>IF(AO583="YES",IF(Fixture!H586&lt;Fixture!J586,"W",IF(Fixture!H586=Fixture!J586,IF(Fixture!H586&gt;0,"D","D"),"L")),"")</f>
        <v/>
      </c>
    </row>
    <row r="584" spans="22:45" x14ac:dyDescent="0.25">
      <c r="V584" s="195" t="str">
        <f t="shared" si="358"/>
        <v/>
      </c>
      <c r="W584" s="185" t="str">
        <f t="shared" si="359"/>
        <v/>
      </c>
      <c r="X584" s="185" t="str">
        <f t="shared" si="353"/>
        <v/>
      </c>
      <c r="Y584" s="185" t="str">
        <f t="shared" si="354"/>
        <v/>
      </c>
      <c r="Z584" s="184" t="str">
        <f t="shared" si="355"/>
        <v/>
      </c>
      <c r="AB584" s="186" t="str">
        <f t="shared" si="360"/>
        <v/>
      </c>
      <c r="AC584" s="187" t="str">
        <f t="shared" si="361"/>
        <v/>
      </c>
      <c r="AD584" s="187" t="str">
        <f t="shared" si="345"/>
        <v/>
      </c>
      <c r="AE584" s="187" t="str">
        <f t="shared" si="356"/>
        <v/>
      </c>
      <c r="AF584" s="187" t="str">
        <f t="shared" si="357"/>
        <v/>
      </c>
      <c r="AG584" s="187" t="str">
        <f t="array" ref="AG584">IFERROR(INDEX($Y$4:$Y$1090, MATCH(AC584&amp;AE584&amp;AF584,$V$4:$V$1090&amp;$W$4:$W$1090&amp;$X$4:$X$1090,0),1),"")</f>
        <v/>
      </c>
      <c r="AH584" s="188" t="str">
        <f t="array" ref="AH584">IFERROR(INDEX($Z$4:$Z$1090, MATCH(AC584&amp;AE584&amp;AF584,$V$4:$V$1090&amp;$W$4:$W$1090&amp;$X$4:$X$1090,0),1),"")</f>
        <v/>
      </c>
      <c r="AJ584" s="186" t="str">
        <f t="shared" si="362"/>
        <v/>
      </c>
      <c r="AK584" s="187" t="str">
        <f t="array" ref="AK584">IFERROR(INDEX($AC$4:$AC$1137,SMALL($AB$4:$AB$1137,AJ584),1),"")</f>
        <v/>
      </c>
      <c r="AL584" s="187" t="str">
        <f t="array" ref="AL584">IFERROR(INDEX($AF$4:$AF$1137,SMALL($AB$4:$AB$1137,AJ584),1),"")</f>
        <v/>
      </c>
      <c r="AM584" s="187" t="str">
        <f t="array" ref="AM584">IFERROR(INDEX($AW$4:$AW$83,MATCH(AL584&amp;INDEX($AG$4:$AG$1137,SMALL($AB$4:$AB$1137,AJ584),1),$AU$4:$AU$83&amp;$AV$4:$AV$83,0),1),"")</f>
        <v/>
      </c>
      <c r="AN584" s="187" t="str">
        <f t="array" ref="AN584">IFERROR(INDEX($AW$4:$AW$83,MATCH(AL584&amp;INDEX($AH$4:$AH$1137,SMALL($AB$4:$AB$1137,AJ584),1),$AU$4:$AU$83&amp;$AV$4:$AV$83,0),1),"")</f>
        <v/>
      </c>
      <c r="AO584" s="187" t="str">
        <f>IF(AND(ISNUMBER(Fixture!H587),ISNUMBER(Fixture!J587)),"YES","")</f>
        <v/>
      </c>
      <c r="AP584" s="187" t="str">
        <f>IF(AO584="YES",IF(Fixture!H587&gt;Fixture!J587,HWin,IF(Fixture!H587=Fixture!J587,IF(Fixture!H587&gt;0,HDrawScore,HDraw),HLose)),"")</f>
        <v/>
      </c>
      <c r="AQ584" s="188" t="str">
        <f>IF(AO584="YES",IF(Fixture!H587&lt;Fixture!J587,AWin,IF(Fixture!H587=Fixture!J587,IF(Fixture!H587&gt;0,ADrawScore,ADraw),ALose)),"")</f>
        <v/>
      </c>
      <c r="AR584" s="187" t="str">
        <f>IF(AO584="YES",IF(Fixture!H587&gt;Fixture!J587,"W",IF(Fixture!H587=Fixture!J587,IF(Fixture!H587&gt;0,"D","D"),"L")),"")</f>
        <v/>
      </c>
      <c r="AS584" s="187" t="str">
        <f>IF(AO584="YES",IF(Fixture!H587&lt;Fixture!J587,"W",IF(Fixture!H587=Fixture!J587,IF(Fixture!H587&gt;0,"D","D"),"L")),"")</f>
        <v/>
      </c>
    </row>
    <row r="585" spans="22:45" x14ac:dyDescent="0.25">
      <c r="V585" s="195" t="str">
        <f t="shared" si="358"/>
        <v/>
      </c>
      <c r="W585" s="185" t="str">
        <f t="shared" si="359"/>
        <v/>
      </c>
      <c r="X585" s="185" t="str">
        <f t="shared" si="353"/>
        <v/>
      </c>
      <c r="Y585" s="185" t="str">
        <f t="shared" si="354"/>
        <v/>
      </c>
      <c r="Z585" s="184" t="str">
        <f t="shared" si="355"/>
        <v/>
      </c>
      <c r="AB585" s="186" t="str">
        <f t="shared" si="360"/>
        <v/>
      </c>
      <c r="AC585" s="187" t="str">
        <f t="shared" si="361"/>
        <v/>
      </c>
      <c r="AD585" s="187" t="str">
        <f t="shared" si="345"/>
        <v/>
      </c>
      <c r="AE585" s="187" t="str">
        <f t="shared" si="356"/>
        <v/>
      </c>
      <c r="AF585" s="187" t="str">
        <f t="shared" si="357"/>
        <v/>
      </c>
      <c r="AG585" s="187" t="str">
        <f t="array" ref="AG585">IFERROR(INDEX($Y$4:$Y$1090, MATCH(AC585&amp;AE585&amp;AF585,$V$4:$V$1090&amp;$W$4:$W$1090&amp;$X$4:$X$1090,0),1),"")</f>
        <v/>
      </c>
      <c r="AH585" s="188" t="str">
        <f t="array" ref="AH585">IFERROR(INDEX($Z$4:$Z$1090, MATCH(AC585&amp;AE585&amp;AF585,$V$4:$V$1090&amp;$W$4:$W$1090&amp;$X$4:$X$1090,0),1),"")</f>
        <v/>
      </c>
      <c r="AJ585" s="186" t="str">
        <f t="shared" si="362"/>
        <v/>
      </c>
      <c r="AK585" s="187" t="str">
        <f t="array" ref="AK585">IFERROR(INDEX($AC$4:$AC$1137,SMALL($AB$4:$AB$1137,AJ585),1),"")</f>
        <v/>
      </c>
      <c r="AL585" s="187" t="str">
        <f t="array" ref="AL585">IFERROR(INDEX($AF$4:$AF$1137,SMALL($AB$4:$AB$1137,AJ585),1),"")</f>
        <v/>
      </c>
      <c r="AM585" s="187" t="str">
        <f t="array" ref="AM585">IFERROR(INDEX($AW$4:$AW$83,MATCH(AL585&amp;INDEX($AG$4:$AG$1137,SMALL($AB$4:$AB$1137,AJ585),1),$AU$4:$AU$83&amp;$AV$4:$AV$83,0),1),"")</f>
        <v/>
      </c>
      <c r="AN585" s="187" t="str">
        <f t="array" ref="AN585">IFERROR(INDEX($AW$4:$AW$83,MATCH(AL585&amp;INDEX($AH$4:$AH$1137,SMALL($AB$4:$AB$1137,AJ585),1),$AU$4:$AU$83&amp;$AV$4:$AV$83,0),1),"")</f>
        <v/>
      </c>
      <c r="AO585" s="187" t="str">
        <f>IF(AND(ISNUMBER(Fixture!H588),ISNUMBER(Fixture!J588)),"YES","")</f>
        <v/>
      </c>
      <c r="AP585" s="187" t="str">
        <f>IF(AO585="YES",IF(Fixture!H588&gt;Fixture!J588,HWin,IF(Fixture!H588=Fixture!J588,IF(Fixture!H588&gt;0,HDrawScore,HDraw),HLose)),"")</f>
        <v/>
      </c>
      <c r="AQ585" s="188" t="str">
        <f>IF(AO585="YES",IF(Fixture!H588&lt;Fixture!J588,AWin,IF(Fixture!H588=Fixture!J588,IF(Fixture!H588&gt;0,ADrawScore,ADraw),ALose)),"")</f>
        <v/>
      </c>
      <c r="AR585" s="187" t="str">
        <f>IF(AO585="YES",IF(Fixture!H588&gt;Fixture!J588,"W",IF(Fixture!H588=Fixture!J588,IF(Fixture!H588&gt;0,"D","D"),"L")),"")</f>
        <v/>
      </c>
      <c r="AS585" s="187" t="str">
        <f>IF(AO585="YES",IF(Fixture!H588&lt;Fixture!J588,"W",IF(Fixture!H588=Fixture!J588,IF(Fixture!H588&gt;0,"D","D"),"L")),"")</f>
        <v/>
      </c>
    </row>
    <row r="586" spans="22:45" x14ac:dyDescent="0.25">
      <c r="V586" s="195" t="str">
        <f t="shared" si="358"/>
        <v/>
      </c>
      <c r="W586" s="185" t="str">
        <f t="shared" si="359"/>
        <v/>
      </c>
      <c r="X586" s="185" t="str">
        <f t="shared" si="353"/>
        <v/>
      </c>
      <c r="Y586" s="185" t="str">
        <f t="shared" si="354"/>
        <v/>
      </c>
      <c r="Z586" s="184" t="str">
        <f t="shared" si="355"/>
        <v/>
      </c>
      <c r="AB586" s="186" t="str">
        <f t="shared" si="360"/>
        <v/>
      </c>
      <c r="AC586" s="187" t="str">
        <f t="shared" si="361"/>
        <v/>
      </c>
      <c r="AD586" s="187" t="str">
        <f t="shared" si="345"/>
        <v/>
      </c>
      <c r="AE586" s="187" t="str">
        <f t="shared" si="356"/>
        <v/>
      </c>
      <c r="AF586" s="187" t="str">
        <f t="shared" si="357"/>
        <v/>
      </c>
      <c r="AG586" s="187" t="str">
        <f t="array" ref="AG586">IFERROR(INDEX($Y$4:$Y$1090, MATCH(AC586&amp;AE586&amp;AF586,$V$4:$V$1090&amp;$W$4:$W$1090&amp;$X$4:$X$1090,0),1),"")</f>
        <v/>
      </c>
      <c r="AH586" s="188" t="str">
        <f t="array" ref="AH586">IFERROR(INDEX($Z$4:$Z$1090, MATCH(AC586&amp;AE586&amp;AF586,$V$4:$V$1090&amp;$W$4:$W$1090&amp;$X$4:$X$1090,0),1),"")</f>
        <v/>
      </c>
      <c r="AJ586" s="186" t="str">
        <f t="shared" si="362"/>
        <v/>
      </c>
      <c r="AK586" s="187" t="str">
        <f t="array" ref="AK586">IFERROR(INDEX($AC$4:$AC$1137,SMALL($AB$4:$AB$1137,AJ586),1),"")</f>
        <v/>
      </c>
      <c r="AL586" s="187" t="str">
        <f t="array" ref="AL586">IFERROR(INDEX($AF$4:$AF$1137,SMALL($AB$4:$AB$1137,AJ586),1),"")</f>
        <v/>
      </c>
      <c r="AM586" s="187" t="str">
        <f t="array" ref="AM586">IFERROR(INDEX($AW$4:$AW$83,MATCH(AL586&amp;INDEX($AG$4:$AG$1137,SMALL($AB$4:$AB$1137,AJ586),1),$AU$4:$AU$83&amp;$AV$4:$AV$83,0),1),"")</f>
        <v/>
      </c>
      <c r="AN586" s="187" t="str">
        <f t="array" ref="AN586">IFERROR(INDEX($AW$4:$AW$83,MATCH(AL586&amp;INDEX($AH$4:$AH$1137,SMALL($AB$4:$AB$1137,AJ586),1),$AU$4:$AU$83&amp;$AV$4:$AV$83,0),1),"")</f>
        <v/>
      </c>
      <c r="AO586" s="187" t="str">
        <f>IF(AND(ISNUMBER(Fixture!H589),ISNUMBER(Fixture!J589)),"YES","")</f>
        <v/>
      </c>
      <c r="AP586" s="187" t="str">
        <f>IF(AO586="YES",IF(Fixture!H589&gt;Fixture!J589,HWin,IF(Fixture!H589=Fixture!J589,IF(Fixture!H589&gt;0,HDrawScore,HDraw),HLose)),"")</f>
        <v/>
      </c>
      <c r="AQ586" s="188" t="str">
        <f>IF(AO586="YES",IF(Fixture!H589&lt;Fixture!J589,AWin,IF(Fixture!H589=Fixture!J589,IF(Fixture!H589&gt;0,ADrawScore,ADraw),ALose)),"")</f>
        <v/>
      </c>
      <c r="AR586" s="187" t="str">
        <f>IF(AO586="YES",IF(Fixture!H589&gt;Fixture!J589,"W",IF(Fixture!H589=Fixture!J589,IF(Fixture!H589&gt;0,"D","D"),"L")),"")</f>
        <v/>
      </c>
      <c r="AS586" s="187" t="str">
        <f>IF(AO586="YES",IF(Fixture!H589&lt;Fixture!J589,"W",IF(Fixture!H589=Fixture!J589,IF(Fixture!H589&gt;0,"D","D"),"L")),"")</f>
        <v/>
      </c>
    </row>
    <row r="587" spans="22:45" x14ac:dyDescent="0.25">
      <c r="V587" s="195" t="str">
        <f t="shared" si="358"/>
        <v/>
      </c>
      <c r="W587" s="185" t="str">
        <f t="shared" si="359"/>
        <v/>
      </c>
      <c r="X587" s="185" t="str">
        <f t="shared" si="353"/>
        <v/>
      </c>
      <c r="Y587" s="185" t="str">
        <f t="shared" si="354"/>
        <v/>
      </c>
      <c r="Z587" s="184" t="str">
        <f t="shared" si="355"/>
        <v/>
      </c>
      <c r="AB587" s="186" t="str">
        <f t="shared" si="360"/>
        <v/>
      </c>
      <c r="AC587" s="187" t="str">
        <f t="shared" si="361"/>
        <v/>
      </c>
      <c r="AD587" s="187" t="str">
        <f t="shared" si="345"/>
        <v/>
      </c>
      <c r="AE587" s="187" t="str">
        <f t="shared" si="356"/>
        <v/>
      </c>
      <c r="AF587" s="187" t="str">
        <f t="shared" si="357"/>
        <v/>
      </c>
      <c r="AG587" s="187" t="str">
        <f t="array" ref="AG587">IFERROR(INDEX($Y$4:$Y$1090, MATCH(AC587&amp;AE587&amp;AF587,$V$4:$V$1090&amp;$W$4:$W$1090&amp;$X$4:$X$1090,0),1),"")</f>
        <v/>
      </c>
      <c r="AH587" s="188" t="str">
        <f t="array" ref="AH587">IFERROR(INDEX($Z$4:$Z$1090, MATCH(AC587&amp;AE587&amp;AF587,$V$4:$V$1090&amp;$W$4:$W$1090&amp;$X$4:$X$1090,0),1),"")</f>
        <v/>
      </c>
      <c r="AJ587" s="186" t="str">
        <f t="shared" si="362"/>
        <v/>
      </c>
      <c r="AK587" s="187" t="str">
        <f t="array" ref="AK587">IFERROR(INDEX($AC$4:$AC$1137,SMALL($AB$4:$AB$1137,AJ587),1),"")</f>
        <v/>
      </c>
      <c r="AL587" s="187" t="str">
        <f t="array" ref="AL587">IFERROR(INDEX($AF$4:$AF$1137,SMALL($AB$4:$AB$1137,AJ587),1),"")</f>
        <v/>
      </c>
      <c r="AM587" s="187" t="str">
        <f t="array" ref="AM587">IFERROR(INDEX($AW$4:$AW$83,MATCH(AL587&amp;INDEX($AG$4:$AG$1137,SMALL($AB$4:$AB$1137,AJ587),1),$AU$4:$AU$83&amp;$AV$4:$AV$83,0),1),"")</f>
        <v/>
      </c>
      <c r="AN587" s="187" t="str">
        <f t="array" ref="AN587">IFERROR(INDEX($AW$4:$AW$83,MATCH(AL587&amp;INDEX($AH$4:$AH$1137,SMALL($AB$4:$AB$1137,AJ587),1),$AU$4:$AU$83&amp;$AV$4:$AV$83,0),1),"")</f>
        <v/>
      </c>
      <c r="AO587" s="187" t="str">
        <f>IF(AND(ISNUMBER(Fixture!H590),ISNUMBER(Fixture!J590)),"YES","")</f>
        <v/>
      </c>
      <c r="AP587" s="187" t="str">
        <f>IF(AO587="YES",IF(Fixture!H590&gt;Fixture!J590,HWin,IF(Fixture!H590=Fixture!J590,IF(Fixture!H590&gt;0,HDrawScore,HDraw),HLose)),"")</f>
        <v/>
      </c>
      <c r="AQ587" s="188" t="str">
        <f>IF(AO587="YES",IF(Fixture!H590&lt;Fixture!J590,AWin,IF(Fixture!H590=Fixture!J590,IF(Fixture!H590&gt;0,ADrawScore,ADraw),ALose)),"")</f>
        <v/>
      </c>
      <c r="AR587" s="187" t="str">
        <f>IF(AO587="YES",IF(Fixture!H590&gt;Fixture!J590,"W",IF(Fixture!H590=Fixture!J590,IF(Fixture!H590&gt;0,"D","D"),"L")),"")</f>
        <v/>
      </c>
      <c r="AS587" s="187" t="str">
        <f>IF(AO587="YES",IF(Fixture!H590&lt;Fixture!J590,"W",IF(Fixture!H590=Fixture!J590,IF(Fixture!H590&gt;0,"D","D"),"L")),"")</f>
        <v/>
      </c>
    </row>
    <row r="588" spans="22:45" x14ac:dyDescent="0.25">
      <c r="V588" s="195" t="str">
        <f t="shared" si="358"/>
        <v/>
      </c>
      <c r="W588" s="185" t="str">
        <f t="shared" si="359"/>
        <v/>
      </c>
      <c r="X588" s="185" t="str">
        <f t="shared" si="353"/>
        <v/>
      </c>
      <c r="Y588" s="185" t="str">
        <f t="shared" si="354"/>
        <v/>
      </c>
      <c r="Z588" s="184" t="str">
        <f t="shared" si="355"/>
        <v/>
      </c>
      <c r="AB588" s="186" t="str">
        <f t="shared" si="360"/>
        <v/>
      </c>
      <c r="AC588" s="187" t="str">
        <f t="shared" si="361"/>
        <v/>
      </c>
      <c r="AD588" s="187" t="str">
        <f t="shared" si="345"/>
        <v/>
      </c>
      <c r="AE588" s="187" t="str">
        <f t="shared" si="356"/>
        <v/>
      </c>
      <c r="AF588" s="187" t="str">
        <f t="shared" si="357"/>
        <v/>
      </c>
      <c r="AG588" s="187" t="str">
        <f t="array" ref="AG588">IFERROR(INDEX($Y$4:$Y$1090, MATCH(AC588&amp;AE588&amp;AF588,$V$4:$V$1090&amp;$W$4:$W$1090&amp;$X$4:$X$1090,0),1),"")</f>
        <v/>
      </c>
      <c r="AH588" s="188" t="str">
        <f t="array" ref="AH588">IFERROR(INDEX($Z$4:$Z$1090, MATCH(AC588&amp;AE588&amp;AF588,$V$4:$V$1090&amp;$W$4:$W$1090&amp;$X$4:$X$1090,0),1),"")</f>
        <v/>
      </c>
      <c r="AJ588" s="186" t="str">
        <f t="shared" si="362"/>
        <v/>
      </c>
      <c r="AK588" s="187" t="str">
        <f t="array" ref="AK588">IFERROR(INDEX($AC$4:$AC$1137,SMALL($AB$4:$AB$1137,AJ588),1),"")</f>
        <v/>
      </c>
      <c r="AL588" s="187" t="str">
        <f t="array" ref="AL588">IFERROR(INDEX($AF$4:$AF$1137,SMALL($AB$4:$AB$1137,AJ588),1),"")</f>
        <v/>
      </c>
      <c r="AM588" s="187" t="str">
        <f t="array" ref="AM588">IFERROR(INDEX($AW$4:$AW$83,MATCH(AL588&amp;INDEX($AG$4:$AG$1137,SMALL($AB$4:$AB$1137,AJ588),1),$AU$4:$AU$83&amp;$AV$4:$AV$83,0),1),"")</f>
        <v/>
      </c>
      <c r="AN588" s="187" t="str">
        <f t="array" ref="AN588">IFERROR(INDEX($AW$4:$AW$83,MATCH(AL588&amp;INDEX($AH$4:$AH$1137,SMALL($AB$4:$AB$1137,AJ588),1),$AU$4:$AU$83&amp;$AV$4:$AV$83,0),1),"")</f>
        <v/>
      </c>
      <c r="AO588" s="187" t="str">
        <f>IF(AND(ISNUMBER(Fixture!H591),ISNUMBER(Fixture!J591)),"YES","")</f>
        <v/>
      </c>
      <c r="AP588" s="187" t="str">
        <f>IF(AO588="YES",IF(Fixture!H591&gt;Fixture!J591,HWin,IF(Fixture!H591=Fixture!J591,IF(Fixture!H591&gt;0,HDrawScore,HDraw),HLose)),"")</f>
        <v/>
      </c>
      <c r="AQ588" s="188" t="str">
        <f>IF(AO588="YES",IF(Fixture!H591&lt;Fixture!J591,AWin,IF(Fixture!H591=Fixture!J591,IF(Fixture!H591&gt;0,ADrawScore,ADraw),ALose)),"")</f>
        <v/>
      </c>
      <c r="AR588" s="187" t="str">
        <f>IF(AO588="YES",IF(Fixture!H591&gt;Fixture!J591,"W",IF(Fixture!H591=Fixture!J591,IF(Fixture!H591&gt;0,"D","D"),"L")),"")</f>
        <v/>
      </c>
      <c r="AS588" s="187" t="str">
        <f>IF(AO588="YES",IF(Fixture!H591&lt;Fixture!J591,"W",IF(Fixture!H591=Fixture!J591,IF(Fixture!H591&gt;0,"D","D"),"L")),"")</f>
        <v/>
      </c>
    </row>
    <row r="589" spans="22:45" x14ac:dyDescent="0.25">
      <c r="V589" s="195" t="str">
        <f t="shared" si="358"/>
        <v/>
      </c>
      <c r="W589" s="185" t="str">
        <f t="shared" si="359"/>
        <v/>
      </c>
      <c r="X589" s="185" t="str">
        <f t="shared" si="353"/>
        <v/>
      </c>
      <c r="Y589" s="185" t="str">
        <f t="shared" si="354"/>
        <v/>
      </c>
      <c r="Z589" s="184" t="str">
        <f t="shared" si="355"/>
        <v/>
      </c>
      <c r="AB589" s="186" t="str">
        <f t="shared" si="360"/>
        <v/>
      </c>
      <c r="AC589" s="187" t="str">
        <f t="shared" si="361"/>
        <v/>
      </c>
      <c r="AD589" s="187" t="str">
        <f t="shared" si="345"/>
        <v/>
      </c>
      <c r="AE589" s="187" t="str">
        <f t="shared" si="356"/>
        <v/>
      </c>
      <c r="AF589" s="187" t="str">
        <f t="shared" si="357"/>
        <v/>
      </c>
      <c r="AG589" s="187" t="str">
        <f t="array" ref="AG589">IFERROR(INDEX($Y$4:$Y$1090, MATCH(AC589&amp;AE589&amp;AF589,$V$4:$V$1090&amp;$W$4:$W$1090&amp;$X$4:$X$1090,0),1),"")</f>
        <v/>
      </c>
      <c r="AH589" s="188" t="str">
        <f t="array" ref="AH589">IFERROR(INDEX($Z$4:$Z$1090, MATCH(AC589&amp;AE589&amp;AF589,$V$4:$V$1090&amp;$W$4:$W$1090&amp;$X$4:$X$1090,0),1),"")</f>
        <v/>
      </c>
      <c r="AJ589" s="186" t="str">
        <f t="shared" si="362"/>
        <v/>
      </c>
      <c r="AK589" s="187" t="str">
        <f t="array" ref="AK589">IFERROR(INDEX($AC$4:$AC$1137,SMALL($AB$4:$AB$1137,AJ589),1),"")</f>
        <v/>
      </c>
      <c r="AL589" s="187" t="str">
        <f t="array" ref="AL589">IFERROR(INDEX($AF$4:$AF$1137,SMALL($AB$4:$AB$1137,AJ589),1),"")</f>
        <v/>
      </c>
      <c r="AM589" s="187" t="str">
        <f t="array" ref="AM589">IFERROR(INDEX($AW$4:$AW$83,MATCH(AL589&amp;INDEX($AG$4:$AG$1137,SMALL($AB$4:$AB$1137,AJ589),1),$AU$4:$AU$83&amp;$AV$4:$AV$83,0),1),"")</f>
        <v/>
      </c>
      <c r="AN589" s="187" t="str">
        <f t="array" ref="AN589">IFERROR(INDEX($AW$4:$AW$83,MATCH(AL589&amp;INDEX($AH$4:$AH$1137,SMALL($AB$4:$AB$1137,AJ589),1),$AU$4:$AU$83&amp;$AV$4:$AV$83,0),1),"")</f>
        <v/>
      </c>
      <c r="AO589" s="187" t="str">
        <f>IF(AND(ISNUMBER(Fixture!H592),ISNUMBER(Fixture!J592)),"YES","")</f>
        <v/>
      </c>
      <c r="AP589" s="187" t="str">
        <f>IF(AO589="YES",IF(Fixture!H592&gt;Fixture!J592,HWin,IF(Fixture!H592=Fixture!J592,IF(Fixture!H592&gt;0,HDrawScore,HDraw),HLose)),"")</f>
        <v/>
      </c>
      <c r="AQ589" s="188" t="str">
        <f>IF(AO589="YES",IF(Fixture!H592&lt;Fixture!J592,AWin,IF(Fixture!H592=Fixture!J592,IF(Fixture!H592&gt;0,ADrawScore,ADraw),ALose)),"")</f>
        <v/>
      </c>
      <c r="AR589" s="187" t="str">
        <f>IF(AO589="YES",IF(Fixture!H592&gt;Fixture!J592,"W",IF(Fixture!H592=Fixture!J592,IF(Fixture!H592&gt;0,"D","D"),"L")),"")</f>
        <v/>
      </c>
      <c r="AS589" s="187" t="str">
        <f>IF(AO589="YES",IF(Fixture!H592&lt;Fixture!J592,"W",IF(Fixture!H592=Fixture!J592,IF(Fixture!H592&gt;0,"D","D"),"L")),"")</f>
        <v/>
      </c>
    </row>
    <row r="590" spans="22:45" x14ac:dyDescent="0.25">
      <c r="V590" s="195" t="str">
        <f t="shared" si="358"/>
        <v/>
      </c>
      <c r="W590" s="185" t="str">
        <f t="shared" si="359"/>
        <v/>
      </c>
      <c r="X590" s="185" t="str">
        <f t="shared" si="353"/>
        <v/>
      </c>
      <c r="Y590" s="185" t="str">
        <f t="shared" si="354"/>
        <v/>
      </c>
      <c r="Z590" s="184" t="str">
        <f t="shared" si="355"/>
        <v/>
      </c>
      <c r="AB590" s="186" t="str">
        <f t="shared" si="360"/>
        <v/>
      </c>
      <c r="AC590" s="187" t="str">
        <f t="shared" si="361"/>
        <v/>
      </c>
      <c r="AD590" s="187" t="str">
        <f t="shared" si="345"/>
        <v/>
      </c>
      <c r="AE590" s="187" t="str">
        <f t="shared" si="356"/>
        <v/>
      </c>
      <c r="AF590" s="187" t="str">
        <f t="shared" si="357"/>
        <v/>
      </c>
      <c r="AG590" s="187" t="str">
        <f t="array" ref="AG590">IFERROR(INDEX($Y$4:$Y$1090, MATCH(AC590&amp;AE590&amp;AF590,$V$4:$V$1090&amp;$W$4:$W$1090&amp;$X$4:$X$1090,0),1),"")</f>
        <v/>
      </c>
      <c r="AH590" s="188" t="str">
        <f t="array" ref="AH590">IFERROR(INDEX($Z$4:$Z$1090, MATCH(AC590&amp;AE590&amp;AF590,$V$4:$V$1090&amp;$W$4:$W$1090&amp;$X$4:$X$1090,0),1),"")</f>
        <v/>
      </c>
      <c r="AJ590" s="186" t="str">
        <f t="shared" si="362"/>
        <v/>
      </c>
      <c r="AK590" s="187" t="str">
        <f t="array" ref="AK590">IFERROR(INDEX($AC$4:$AC$1137,SMALL($AB$4:$AB$1137,AJ590),1),"")</f>
        <v/>
      </c>
      <c r="AL590" s="187" t="str">
        <f t="array" ref="AL590">IFERROR(INDEX($AF$4:$AF$1137,SMALL($AB$4:$AB$1137,AJ590),1),"")</f>
        <v/>
      </c>
      <c r="AM590" s="187" t="str">
        <f t="array" ref="AM590">IFERROR(INDEX($AW$4:$AW$83,MATCH(AL590&amp;INDEX($AG$4:$AG$1137,SMALL($AB$4:$AB$1137,AJ590),1),$AU$4:$AU$83&amp;$AV$4:$AV$83,0),1),"")</f>
        <v/>
      </c>
      <c r="AN590" s="187" t="str">
        <f t="array" ref="AN590">IFERROR(INDEX($AW$4:$AW$83,MATCH(AL590&amp;INDEX($AH$4:$AH$1137,SMALL($AB$4:$AB$1137,AJ590),1),$AU$4:$AU$83&amp;$AV$4:$AV$83,0),1),"")</f>
        <v/>
      </c>
      <c r="AO590" s="187" t="str">
        <f>IF(AND(ISNUMBER(Fixture!H593),ISNUMBER(Fixture!J593)),"YES","")</f>
        <v/>
      </c>
      <c r="AP590" s="187" t="str">
        <f>IF(AO590="YES",IF(Fixture!H593&gt;Fixture!J593,HWin,IF(Fixture!H593=Fixture!J593,IF(Fixture!H593&gt;0,HDrawScore,HDraw),HLose)),"")</f>
        <v/>
      </c>
      <c r="AQ590" s="188" t="str">
        <f>IF(AO590="YES",IF(Fixture!H593&lt;Fixture!J593,AWin,IF(Fixture!H593=Fixture!J593,IF(Fixture!H593&gt;0,ADrawScore,ADraw),ALose)),"")</f>
        <v/>
      </c>
      <c r="AR590" s="187" t="str">
        <f>IF(AO590="YES",IF(Fixture!H593&gt;Fixture!J593,"W",IF(Fixture!H593=Fixture!J593,IF(Fixture!H593&gt;0,"D","D"),"L")),"")</f>
        <v/>
      </c>
      <c r="AS590" s="187" t="str">
        <f>IF(AO590="YES",IF(Fixture!H593&lt;Fixture!J593,"W",IF(Fixture!H593=Fixture!J593,IF(Fixture!H593&gt;0,"D","D"),"L")),"")</f>
        <v/>
      </c>
    </row>
    <row r="591" spans="22:45" x14ac:dyDescent="0.25">
      <c r="V591" s="195" t="str">
        <f t="shared" si="358"/>
        <v/>
      </c>
      <c r="W591" s="185" t="str">
        <f t="shared" si="359"/>
        <v/>
      </c>
      <c r="X591" s="185" t="str">
        <f t="shared" si="353"/>
        <v/>
      </c>
      <c r="Y591" s="185" t="str">
        <f t="shared" si="354"/>
        <v/>
      </c>
      <c r="Z591" s="184" t="str">
        <f t="shared" si="355"/>
        <v/>
      </c>
      <c r="AB591" s="186" t="str">
        <f t="shared" si="360"/>
        <v/>
      </c>
      <c r="AC591" s="187" t="str">
        <f t="shared" si="361"/>
        <v/>
      </c>
      <c r="AD591" s="187" t="str">
        <f t="shared" si="345"/>
        <v/>
      </c>
      <c r="AE591" s="187" t="str">
        <f t="shared" si="356"/>
        <v/>
      </c>
      <c r="AF591" s="187" t="str">
        <f t="shared" si="357"/>
        <v/>
      </c>
      <c r="AG591" s="187" t="str">
        <f t="array" ref="AG591">IFERROR(INDEX($Y$4:$Y$1090, MATCH(AC591&amp;AE591&amp;AF591,$V$4:$V$1090&amp;$W$4:$W$1090&amp;$X$4:$X$1090,0),1),"")</f>
        <v/>
      </c>
      <c r="AH591" s="188" t="str">
        <f t="array" ref="AH591">IFERROR(INDEX($Z$4:$Z$1090, MATCH(AC591&amp;AE591&amp;AF591,$V$4:$V$1090&amp;$W$4:$W$1090&amp;$X$4:$X$1090,0),1),"")</f>
        <v/>
      </c>
      <c r="AJ591" s="186" t="str">
        <f t="shared" si="362"/>
        <v/>
      </c>
      <c r="AK591" s="187" t="str">
        <f t="array" ref="AK591">IFERROR(INDEX($AC$4:$AC$1137,SMALL($AB$4:$AB$1137,AJ591),1),"")</f>
        <v/>
      </c>
      <c r="AL591" s="187" t="str">
        <f t="array" ref="AL591">IFERROR(INDEX($AF$4:$AF$1137,SMALL($AB$4:$AB$1137,AJ591),1),"")</f>
        <v/>
      </c>
      <c r="AM591" s="187" t="str">
        <f t="array" ref="AM591">IFERROR(INDEX($AW$4:$AW$83,MATCH(AL591&amp;INDEX($AG$4:$AG$1137,SMALL($AB$4:$AB$1137,AJ591),1),$AU$4:$AU$83&amp;$AV$4:$AV$83,0),1),"")</f>
        <v/>
      </c>
      <c r="AN591" s="187" t="str">
        <f t="array" ref="AN591">IFERROR(INDEX($AW$4:$AW$83,MATCH(AL591&amp;INDEX($AH$4:$AH$1137,SMALL($AB$4:$AB$1137,AJ591),1),$AU$4:$AU$83&amp;$AV$4:$AV$83,0),1),"")</f>
        <v/>
      </c>
      <c r="AO591" s="187" t="str">
        <f>IF(AND(ISNUMBER(Fixture!H594),ISNUMBER(Fixture!J594)),"YES","")</f>
        <v/>
      </c>
      <c r="AP591" s="187" t="str">
        <f>IF(AO591="YES",IF(Fixture!H594&gt;Fixture!J594,HWin,IF(Fixture!H594=Fixture!J594,IF(Fixture!H594&gt;0,HDrawScore,HDraw),HLose)),"")</f>
        <v/>
      </c>
      <c r="AQ591" s="188" t="str">
        <f>IF(AO591="YES",IF(Fixture!H594&lt;Fixture!J594,AWin,IF(Fixture!H594=Fixture!J594,IF(Fixture!H594&gt;0,ADrawScore,ADraw),ALose)),"")</f>
        <v/>
      </c>
      <c r="AR591" s="187" t="str">
        <f>IF(AO591="YES",IF(Fixture!H594&gt;Fixture!J594,"W",IF(Fixture!H594=Fixture!J594,IF(Fixture!H594&gt;0,"D","D"),"L")),"")</f>
        <v/>
      </c>
      <c r="AS591" s="187" t="str">
        <f>IF(AO591="YES",IF(Fixture!H594&lt;Fixture!J594,"W",IF(Fixture!H594=Fixture!J594,IF(Fixture!H594&gt;0,"D","D"),"L")),"")</f>
        <v/>
      </c>
    </row>
    <row r="592" spans="22:45" x14ac:dyDescent="0.25">
      <c r="V592" s="195" t="str">
        <f t="shared" si="358"/>
        <v/>
      </c>
      <c r="W592" s="185" t="str">
        <f t="shared" si="359"/>
        <v/>
      </c>
      <c r="X592" s="185" t="str">
        <f t="shared" si="353"/>
        <v/>
      </c>
      <c r="Y592" s="185" t="str">
        <f t="shared" si="354"/>
        <v/>
      </c>
      <c r="Z592" s="184" t="str">
        <f t="shared" si="355"/>
        <v/>
      </c>
      <c r="AB592" s="186" t="str">
        <f t="shared" si="360"/>
        <v/>
      </c>
      <c r="AC592" s="187" t="str">
        <f t="shared" si="361"/>
        <v/>
      </c>
      <c r="AD592" s="187" t="str">
        <f t="shared" si="345"/>
        <v/>
      </c>
      <c r="AE592" s="187" t="str">
        <f t="shared" si="356"/>
        <v/>
      </c>
      <c r="AF592" s="187" t="str">
        <f t="shared" si="357"/>
        <v/>
      </c>
      <c r="AG592" s="187" t="str">
        <f t="array" ref="AG592">IFERROR(INDEX($Y$4:$Y$1090, MATCH(AC592&amp;AE592&amp;AF592,$V$4:$V$1090&amp;$W$4:$W$1090&amp;$X$4:$X$1090,0),1),"")</f>
        <v/>
      </c>
      <c r="AH592" s="188" t="str">
        <f t="array" ref="AH592">IFERROR(INDEX($Z$4:$Z$1090, MATCH(AC592&amp;AE592&amp;AF592,$V$4:$V$1090&amp;$W$4:$W$1090&amp;$X$4:$X$1090,0),1),"")</f>
        <v/>
      </c>
      <c r="AJ592" s="186" t="str">
        <f t="shared" si="362"/>
        <v/>
      </c>
      <c r="AK592" s="187" t="str">
        <f t="array" ref="AK592">IFERROR(INDEX($AC$4:$AC$1137,SMALL($AB$4:$AB$1137,AJ592),1),"")</f>
        <v/>
      </c>
      <c r="AL592" s="187" t="str">
        <f t="array" ref="AL592">IFERROR(INDEX($AF$4:$AF$1137,SMALL($AB$4:$AB$1137,AJ592),1),"")</f>
        <v/>
      </c>
      <c r="AM592" s="187" t="str">
        <f t="array" ref="AM592">IFERROR(INDEX($AW$4:$AW$83,MATCH(AL592&amp;INDEX($AG$4:$AG$1137,SMALL($AB$4:$AB$1137,AJ592),1),$AU$4:$AU$83&amp;$AV$4:$AV$83,0),1),"")</f>
        <v/>
      </c>
      <c r="AN592" s="187" t="str">
        <f t="array" ref="AN592">IFERROR(INDEX($AW$4:$AW$83,MATCH(AL592&amp;INDEX($AH$4:$AH$1137,SMALL($AB$4:$AB$1137,AJ592),1),$AU$4:$AU$83&amp;$AV$4:$AV$83,0),1),"")</f>
        <v/>
      </c>
      <c r="AO592" s="187" t="str">
        <f>IF(AND(ISNUMBER(Fixture!H595),ISNUMBER(Fixture!J595)),"YES","")</f>
        <v/>
      </c>
      <c r="AP592" s="187" t="str">
        <f>IF(AO592="YES",IF(Fixture!H595&gt;Fixture!J595,HWin,IF(Fixture!H595=Fixture!J595,IF(Fixture!H595&gt;0,HDrawScore,HDraw),HLose)),"")</f>
        <v/>
      </c>
      <c r="AQ592" s="188" t="str">
        <f>IF(AO592="YES",IF(Fixture!H595&lt;Fixture!J595,AWin,IF(Fixture!H595=Fixture!J595,IF(Fixture!H595&gt;0,ADrawScore,ADraw),ALose)),"")</f>
        <v/>
      </c>
      <c r="AR592" s="187" t="str">
        <f>IF(AO592="YES",IF(Fixture!H595&gt;Fixture!J595,"W",IF(Fixture!H595=Fixture!J595,IF(Fixture!H595&gt;0,"D","D"),"L")),"")</f>
        <v/>
      </c>
      <c r="AS592" s="187" t="str">
        <f>IF(AO592="YES",IF(Fixture!H595&lt;Fixture!J595,"W",IF(Fixture!H595=Fixture!J595,IF(Fixture!H595&gt;0,"D","D"),"L")),"")</f>
        <v/>
      </c>
    </row>
    <row r="593" spans="22:45" x14ac:dyDescent="0.25">
      <c r="V593" s="195" t="str">
        <f t="shared" si="358"/>
        <v/>
      </c>
      <c r="W593" s="185" t="str">
        <f t="shared" si="359"/>
        <v/>
      </c>
      <c r="X593" s="185" t="str">
        <f t="shared" si="353"/>
        <v/>
      </c>
      <c r="Y593" s="185" t="str">
        <f t="shared" si="354"/>
        <v/>
      </c>
      <c r="Z593" s="184" t="str">
        <f t="shared" si="355"/>
        <v/>
      </c>
      <c r="AB593" s="186" t="str">
        <f t="shared" si="360"/>
        <v/>
      </c>
      <c r="AC593" s="187" t="str">
        <f t="shared" si="361"/>
        <v/>
      </c>
      <c r="AD593" s="187" t="str">
        <f t="shared" si="345"/>
        <v/>
      </c>
      <c r="AE593" s="187" t="str">
        <f t="shared" si="356"/>
        <v/>
      </c>
      <c r="AF593" s="187" t="str">
        <f t="shared" si="357"/>
        <v/>
      </c>
      <c r="AG593" s="187" t="str">
        <f t="array" ref="AG593">IFERROR(INDEX($Y$4:$Y$1090, MATCH(AC593&amp;AE593&amp;AF593,$V$4:$V$1090&amp;$W$4:$W$1090&amp;$X$4:$X$1090,0),1),"")</f>
        <v/>
      </c>
      <c r="AH593" s="188" t="str">
        <f t="array" ref="AH593">IFERROR(INDEX($Z$4:$Z$1090, MATCH(AC593&amp;AE593&amp;AF593,$V$4:$V$1090&amp;$W$4:$W$1090&amp;$X$4:$X$1090,0),1),"")</f>
        <v/>
      </c>
      <c r="AJ593" s="186" t="str">
        <f t="shared" si="362"/>
        <v/>
      </c>
      <c r="AK593" s="187" t="str">
        <f t="array" ref="AK593">IFERROR(INDEX($AC$4:$AC$1137,SMALL($AB$4:$AB$1137,AJ593),1),"")</f>
        <v/>
      </c>
      <c r="AL593" s="187" t="str">
        <f t="array" ref="AL593">IFERROR(INDEX($AF$4:$AF$1137,SMALL($AB$4:$AB$1137,AJ593),1),"")</f>
        <v/>
      </c>
      <c r="AM593" s="187" t="str">
        <f t="array" ref="AM593">IFERROR(INDEX($AW$4:$AW$83,MATCH(AL593&amp;INDEX($AG$4:$AG$1137,SMALL($AB$4:$AB$1137,AJ593),1),$AU$4:$AU$83&amp;$AV$4:$AV$83,0),1),"")</f>
        <v/>
      </c>
      <c r="AN593" s="187" t="str">
        <f t="array" ref="AN593">IFERROR(INDEX($AW$4:$AW$83,MATCH(AL593&amp;INDEX($AH$4:$AH$1137,SMALL($AB$4:$AB$1137,AJ593),1),$AU$4:$AU$83&amp;$AV$4:$AV$83,0),1),"")</f>
        <v/>
      </c>
      <c r="AO593" s="187" t="str">
        <f>IF(AND(ISNUMBER(Fixture!H596),ISNUMBER(Fixture!J596)),"YES","")</f>
        <v/>
      </c>
      <c r="AP593" s="187" t="str">
        <f>IF(AO593="YES",IF(Fixture!H596&gt;Fixture!J596,HWin,IF(Fixture!H596=Fixture!J596,IF(Fixture!H596&gt;0,HDrawScore,HDraw),HLose)),"")</f>
        <v/>
      </c>
      <c r="AQ593" s="188" t="str">
        <f>IF(AO593="YES",IF(Fixture!H596&lt;Fixture!J596,AWin,IF(Fixture!H596=Fixture!J596,IF(Fixture!H596&gt;0,ADrawScore,ADraw),ALose)),"")</f>
        <v/>
      </c>
      <c r="AR593" s="187" t="str">
        <f>IF(AO593="YES",IF(Fixture!H596&gt;Fixture!J596,"W",IF(Fixture!H596=Fixture!J596,IF(Fixture!H596&gt;0,"D","D"),"L")),"")</f>
        <v/>
      </c>
      <c r="AS593" s="187" t="str">
        <f>IF(AO593="YES",IF(Fixture!H596&lt;Fixture!J596,"W",IF(Fixture!H596=Fixture!J596,IF(Fixture!H596&gt;0,"D","D"),"L")),"")</f>
        <v/>
      </c>
    </row>
    <row r="594" spans="22:45" x14ac:dyDescent="0.25">
      <c r="V594" s="195" t="str">
        <f t="shared" si="358"/>
        <v/>
      </c>
      <c r="W594" s="185" t="str">
        <f t="shared" si="359"/>
        <v/>
      </c>
      <c r="X594" s="185" t="str">
        <f t="shared" si="353"/>
        <v/>
      </c>
      <c r="Y594" s="185" t="str">
        <f t="shared" si="354"/>
        <v/>
      </c>
      <c r="Z594" s="184" t="str">
        <f t="shared" si="355"/>
        <v/>
      </c>
      <c r="AB594" s="186" t="str">
        <f t="shared" si="360"/>
        <v/>
      </c>
      <c r="AC594" s="187" t="str">
        <f t="shared" si="361"/>
        <v/>
      </c>
      <c r="AD594" s="187" t="str">
        <f t="shared" si="345"/>
        <v/>
      </c>
      <c r="AE594" s="187" t="str">
        <f t="shared" si="356"/>
        <v/>
      </c>
      <c r="AF594" s="187" t="str">
        <f t="shared" si="357"/>
        <v/>
      </c>
      <c r="AG594" s="187" t="str">
        <f t="array" ref="AG594">IFERROR(INDEX($Y$4:$Y$1090, MATCH(AC594&amp;AE594&amp;AF594,$V$4:$V$1090&amp;$W$4:$W$1090&amp;$X$4:$X$1090,0),1),"")</f>
        <v/>
      </c>
      <c r="AH594" s="188" t="str">
        <f t="array" ref="AH594">IFERROR(INDEX($Z$4:$Z$1090, MATCH(AC594&amp;AE594&amp;AF594,$V$4:$V$1090&amp;$W$4:$W$1090&amp;$X$4:$X$1090,0),1),"")</f>
        <v/>
      </c>
      <c r="AJ594" s="186" t="str">
        <f t="shared" si="362"/>
        <v/>
      </c>
      <c r="AK594" s="187" t="str">
        <f t="array" ref="AK594">IFERROR(INDEX($AC$4:$AC$1137,SMALL($AB$4:$AB$1137,AJ594),1),"")</f>
        <v/>
      </c>
      <c r="AL594" s="187" t="str">
        <f t="array" ref="AL594">IFERROR(INDEX($AF$4:$AF$1137,SMALL($AB$4:$AB$1137,AJ594),1),"")</f>
        <v/>
      </c>
      <c r="AM594" s="187" t="str">
        <f t="array" ref="AM594">IFERROR(INDEX($AW$4:$AW$83,MATCH(AL594&amp;INDEX($AG$4:$AG$1137,SMALL($AB$4:$AB$1137,AJ594),1),$AU$4:$AU$83&amp;$AV$4:$AV$83,0),1),"")</f>
        <v/>
      </c>
      <c r="AN594" s="187" t="str">
        <f t="array" ref="AN594">IFERROR(INDEX($AW$4:$AW$83,MATCH(AL594&amp;INDEX($AH$4:$AH$1137,SMALL($AB$4:$AB$1137,AJ594),1),$AU$4:$AU$83&amp;$AV$4:$AV$83,0),1),"")</f>
        <v/>
      </c>
      <c r="AO594" s="187" t="str">
        <f>IF(AND(ISNUMBER(Fixture!H597),ISNUMBER(Fixture!J597)),"YES","")</f>
        <v/>
      </c>
      <c r="AP594" s="187" t="str">
        <f>IF(AO594="YES",IF(Fixture!H597&gt;Fixture!J597,HWin,IF(Fixture!H597=Fixture!J597,IF(Fixture!H597&gt;0,HDrawScore,HDraw),HLose)),"")</f>
        <v/>
      </c>
      <c r="AQ594" s="188" t="str">
        <f>IF(AO594="YES",IF(Fixture!H597&lt;Fixture!J597,AWin,IF(Fixture!H597=Fixture!J597,IF(Fixture!H597&gt;0,ADrawScore,ADraw),ALose)),"")</f>
        <v/>
      </c>
      <c r="AR594" s="187" t="str">
        <f>IF(AO594="YES",IF(Fixture!H597&gt;Fixture!J597,"W",IF(Fixture!H597=Fixture!J597,IF(Fixture!H597&gt;0,"D","D"),"L")),"")</f>
        <v/>
      </c>
      <c r="AS594" s="187" t="str">
        <f>IF(AO594="YES",IF(Fixture!H597&lt;Fixture!J597,"W",IF(Fixture!H597=Fixture!J597,IF(Fixture!H597&gt;0,"D","D"),"L")),"")</f>
        <v/>
      </c>
    </row>
    <row r="595" spans="22:45" x14ac:dyDescent="0.25">
      <c r="V595" s="195" t="str">
        <f t="shared" si="358"/>
        <v/>
      </c>
      <c r="W595" s="185" t="str">
        <f t="shared" si="359"/>
        <v/>
      </c>
      <c r="X595" s="185" t="str">
        <f t="shared" si="353"/>
        <v/>
      </c>
      <c r="Y595" s="185" t="str">
        <f t="shared" si="354"/>
        <v/>
      </c>
      <c r="Z595" s="184" t="str">
        <f t="shared" si="355"/>
        <v/>
      </c>
      <c r="AB595" s="186" t="str">
        <f t="shared" si="360"/>
        <v/>
      </c>
      <c r="AC595" s="187" t="str">
        <f t="shared" si="361"/>
        <v/>
      </c>
      <c r="AD595" s="187" t="str">
        <f t="shared" si="345"/>
        <v/>
      </c>
      <c r="AE595" s="187" t="str">
        <f t="shared" si="356"/>
        <v/>
      </c>
      <c r="AF595" s="187" t="str">
        <f t="shared" si="357"/>
        <v/>
      </c>
      <c r="AG595" s="187" t="str">
        <f t="array" ref="AG595">IFERROR(INDEX($Y$4:$Y$1090, MATCH(AC595&amp;AE595&amp;AF595,$V$4:$V$1090&amp;$W$4:$W$1090&amp;$X$4:$X$1090,0),1),"")</f>
        <v/>
      </c>
      <c r="AH595" s="188" t="str">
        <f t="array" ref="AH595">IFERROR(INDEX($Z$4:$Z$1090, MATCH(AC595&amp;AE595&amp;AF595,$V$4:$V$1090&amp;$W$4:$W$1090&amp;$X$4:$X$1090,0),1),"")</f>
        <v/>
      </c>
      <c r="AJ595" s="186" t="str">
        <f t="shared" si="362"/>
        <v/>
      </c>
      <c r="AK595" s="187" t="str">
        <f t="array" ref="AK595">IFERROR(INDEX($AC$4:$AC$1137,SMALL($AB$4:$AB$1137,AJ595),1),"")</f>
        <v/>
      </c>
      <c r="AL595" s="187" t="str">
        <f t="array" ref="AL595">IFERROR(INDEX($AF$4:$AF$1137,SMALL($AB$4:$AB$1137,AJ595),1),"")</f>
        <v/>
      </c>
      <c r="AM595" s="187" t="str">
        <f t="array" ref="AM595">IFERROR(INDEX($AW$4:$AW$83,MATCH(AL595&amp;INDEX($AG$4:$AG$1137,SMALL($AB$4:$AB$1137,AJ595),1),$AU$4:$AU$83&amp;$AV$4:$AV$83,0),1),"")</f>
        <v/>
      </c>
      <c r="AN595" s="187" t="str">
        <f t="array" ref="AN595">IFERROR(INDEX($AW$4:$AW$83,MATCH(AL595&amp;INDEX($AH$4:$AH$1137,SMALL($AB$4:$AB$1137,AJ595),1),$AU$4:$AU$83&amp;$AV$4:$AV$83,0),1),"")</f>
        <v/>
      </c>
      <c r="AO595" s="187" t="str">
        <f>IF(AND(ISNUMBER(Fixture!H598),ISNUMBER(Fixture!J598)),"YES","")</f>
        <v/>
      </c>
      <c r="AP595" s="187" t="str">
        <f>IF(AO595="YES",IF(Fixture!H598&gt;Fixture!J598,HWin,IF(Fixture!H598=Fixture!J598,IF(Fixture!H598&gt;0,HDrawScore,HDraw),HLose)),"")</f>
        <v/>
      </c>
      <c r="AQ595" s="188" t="str">
        <f>IF(AO595="YES",IF(Fixture!H598&lt;Fixture!J598,AWin,IF(Fixture!H598=Fixture!J598,IF(Fixture!H598&gt;0,ADrawScore,ADraw),ALose)),"")</f>
        <v/>
      </c>
      <c r="AR595" s="187" t="str">
        <f>IF(AO595="YES",IF(Fixture!H598&gt;Fixture!J598,"W",IF(Fixture!H598=Fixture!J598,IF(Fixture!H598&gt;0,"D","D"),"L")),"")</f>
        <v/>
      </c>
      <c r="AS595" s="187" t="str">
        <f>IF(AO595="YES",IF(Fixture!H598&lt;Fixture!J598,"W",IF(Fixture!H598=Fixture!J598,IF(Fixture!H598&gt;0,"D","D"),"L")),"")</f>
        <v/>
      </c>
    </row>
    <row r="596" spans="22:45" x14ac:dyDescent="0.25">
      <c r="V596" s="195" t="str">
        <f t="shared" si="358"/>
        <v/>
      </c>
      <c r="W596" s="185" t="str">
        <f t="shared" si="359"/>
        <v/>
      </c>
      <c r="X596" s="185" t="str">
        <f t="shared" si="353"/>
        <v/>
      </c>
      <c r="Y596" s="185" t="str">
        <f t="shared" si="354"/>
        <v/>
      </c>
      <c r="Z596" s="184" t="str">
        <f t="shared" si="355"/>
        <v/>
      </c>
      <c r="AB596" s="186" t="str">
        <f t="shared" si="360"/>
        <v/>
      </c>
      <c r="AC596" s="187" t="str">
        <f t="shared" si="361"/>
        <v/>
      </c>
      <c r="AD596" s="187" t="str">
        <f t="shared" si="345"/>
        <v/>
      </c>
      <c r="AE596" s="187" t="str">
        <f t="shared" si="356"/>
        <v/>
      </c>
      <c r="AF596" s="187" t="str">
        <f t="shared" si="357"/>
        <v/>
      </c>
      <c r="AG596" s="187" t="str">
        <f t="array" ref="AG596">IFERROR(INDEX($Y$4:$Y$1090, MATCH(AC596&amp;AE596&amp;AF596,$V$4:$V$1090&amp;$W$4:$W$1090&amp;$X$4:$X$1090,0),1),"")</f>
        <v/>
      </c>
      <c r="AH596" s="188" t="str">
        <f t="array" ref="AH596">IFERROR(INDEX($Z$4:$Z$1090, MATCH(AC596&amp;AE596&amp;AF596,$V$4:$V$1090&amp;$W$4:$W$1090&amp;$X$4:$X$1090,0),1),"")</f>
        <v/>
      </c>
      <c r="AJ596" s="186" t="str">
        <f t="shared" si="362"/>
        <v/>
      </c>
      <c r="AK596" s="187" t="str">
        <f t="array" ref="AK596">IFERROR(INDEX($AC$4:$AC$1137,SMALL($AB$4:$AB$1137,AJ596),1),"")</f>
        <v/>
      </c>
      <c r="AL596" s="187" t="str">
        <f t="array" ref="AL596">IFERROR(INDEX($AF$4:$AF$1137,SMALL($AB$4:$AB$1137,AJ596),1),"")</f>
        <v/>
      </c>
      <c r="AM596" s="187" t="str">
        <f t="array" ref="AM596">IFERROR(INDEX($AW$4:$AW$83,MATCH(AL596&amp;INDEX($AG$4:$AG$1137,SMALL($AB$4:$AB$1137,AJ596),1),$AU$4:$AU$83&amp;$AV$4:$AV$83,0),1),"")</f>
        <v/>
      </c>
      <c r="AN596" s="187" t="str">
        <f t="array" ref="AN596">IFERROR(INDEX($AW$4:$AW$83,MATCH(AL596&amp;INDEX($AH$4:$AH$1137,SMALL($AB$4:$AB$1137,AJ596),1),$AU$4:$AU$83&amp;$AV$4:$AV$83,0),1),"")</f>
        <v/>
      </c>
      <c r="AO596" s="187" t="str">
        <f>IF(AND(ISNUMBER(Fixture!H599),ISNUMBER(Fixture!J599)),"YES","")</f>
        <v/>
      </c>
      <c r="AP596" s="187" t="str">
        <f>IF(AO596="YES",IF(Fixture!H599&gt;Fixture!J599,HWin,IF(Fixture!H599=Fixture!J599,IF(Fixture!H599&gt;0,HDrawScore,HDraw),HLose)),"")</f>
        <v/>
      </c>
      <c r="AQ596" s="188" t="str">
        <f>IF(AO596="YES",IF(Fixture!H599&lt;Fixture!J599,AWin,IF(Fixture!H599=Fixture!J599,IF(Fixture!H599&gt;0,ADrawScore,ADraw),ALose)),"")</f>
        <v/>
      </c>
      <c r="AR596" s="187" t="str">
        <f>IF(AO596="YES",IF(Fixture!H599&gt;Fixture!J599,"W",IF(Fixture!H599=Fixture!J599,IF(Fixture!H599&gt;0,"D","D"),"L")),"")</f>
        <v/>
      </c>
      <c r="AS596" s="187" t="str">
        <f>IF(AO596="YES",IF(Fixture!H599&lt;Fixture!J599,"W",IF(Fixture!H599=Fixture!J599,IF(Fixture!H599&gt;0,"D","D"),"L")),"")</f>
        <v/>
      </c>
    </row>
    <row r="597" spans="22:45" x14ac:dyDescent="0.25">
      <c r="V597" s="195" t="str">
        <f t="shared" si="358"/>
        <v/>
      </c>
      <c r="W597" s="185" t="str">
        <f t="shared" si="359"/>
        <v/>
      </c>
      <c r="X597" s="185" t="str">
        <f t="shared" si="353"/>
        <v/>
      </c>
      <c r="Y597" s="185" t="str">
        <f t="shared" si="354"/>
        <v/>
      </c>
      <c r="Z597" s="184" t="str">
        <f t="shared" si="355"/>
        <v/>
      </c>
      <c r="AB597" s="186" t="str">
        <f t="shared" si="360"/>
        <v/>
      </c>
      <c r="AC597" s="187" t="str">
        <f t="shared" si="361"/>
        <v/>
      </c>
      <c r="AD597" s="187" t="str">
        <f t="shared" si="345"/>
        <v/>
      </c>
      <c r="AE597" s="187" t="str">
        <f t="shared" si="356"/>
        <v/>
      </c>
      <c r="AF597" s="187" t="str">
        <f t="shared" si="357"/>
        <v/>
      </c>
      <c r="AG597" s="187" t="str">
        <f t="array" ref="AG597">IFERROR(INDEX($Y$4:$Y$1090, MATCH(AC597&amp;AE597&amp;AF597,$V$4:$V$1090&amp;$W$4:$W$1090&amp;$X$4:$X$1090,0),1),"")</f>
        <v/>
      </c>
      <c r="AH597" s="188" t="str">
        <f t="array" ref="AH597">IFERROR(INDEX($Z$4:$Z$1090, MATCH(AC597&amp;AE597&amp;AF597,$V$4:$V$1090&amp;$W$4:$W$1090&amp;$X$4:$X$1090,0),1),"")</f>
        <v/>
      </c>
      <c r="AJ597" s="186" t="str">
        <f t="shared" si="362"/>
        <v/>
      </c>
      <c r="AK597" s="187" t="str">
        <f t="array" ref="AK597">IFERROR(INDEX($AC$4:$AC$1137,SMALL($AB$4:$AB$1137,AJ597),1),"")</f>
        <v/>
      </c>
      <c r="AL597" s="187" t="str">
        <f t="array" ref="AL597">IFERROR(INDEX($AF$4:$AF$1137,SMALL($AB$4:$AB$1137,AJ597),1),"")</f>
        <v/>
      </c>
      <c r="AM597" s="187" t="str">
        <f t="array" ref="AM597">IFERROR(INDEX($AW$4:$AW$83,MATCH(AL597&amp;INDEX($AG$4:$AG$1137,SMALL($AB$4:$AB$1137,AJ597),1),$AU$4:$AU$83&amp;$AV$4:$AV$83,0),1),"")</f>
        <v/>
      </c>
      <c r="AN597" s="187" t="str">
        <f t="array" ref="AN597">IFERROR(INDEX($AW$4:$AW$83,MATCH(AL597&amp;INDEX($AH$4:$AH$1137,SMALL($AB$4:$AB$1137,AJ597),1),$AU$4:$AU$83&amp;$AV$4:$AV$83,0),1),"")</f>
        <v/>
      </c>
      <c r="AO597" s="187" t="str">
        <f>IF(AND(ISNUMBER(Fixture!H600),ISNUMBER(Fixture!J600)),"YES","")</f>
        <v/>
      </c>
      <c r="AP597" s="187" t="str">
        <f>IF(AO597="YES",IF(Fixture!H600&gt;Fixture!J600,HWin,IF(Fixture!H600=Fixture!J600,IF(Fixture!H600&gt;0,HDrawScore,HDraw),HLose)),"")</f>
        <v/>
      </c>
      <c r="AQ597" s="188" t="str">
        <f>IF(AO597="YES",IF(Fixture!H600&lt;Fixture!J600,AWin,IF(Fixture!H600=Fixture!J600,IF(Fixture!H600&gt;0,ADrawScore,ADraw),ALose)),"")</f>
        <v/>
      </c>
      <c r="AR597" s="187" t="str">
        <f>IF(AO597="YES",IF(Fixture!H600&gt;Fixture!J600,"W",IF(Fixture!H600=Fixture!J600,IF(Fixture!H600&gt;0,"D","D"),"L")),"")</f>
        <v/>
      </c>
      <c r="AS597" s="187" t="str">
        <f>IF(AO597="YES",IF(Fixture!H600&lt;Fixture!J600,"W",IF(Fixture!H600=Fixture!J600,IF(Fixture!H600&gt;0,"D","D"),"L")),"")</f>
        <v/>
      </c>
    </row>
    <row r="598" spans="22:45" x14ac:dyDescent="0.25">
      <c r="V598" s="195" t="str">
        <f t="shared" si="358"/>
        <v/>
      </c>
      <c r="W598" s="185" t="str">
        <f t="shared" si="359"/>
        <v/>
      </c>
      <c r="X598" s="185" t="str">
        <f t="shared" si="353"/>
        <v/>
      </c>
      <c r="Y598" s="185" t="str">
        <f t="shared" si="354"/>
        <v/>
      </c>
      <c r="Z598" s="184" t="str">
        <f t="shared" si="355"/>
        <v/>
      </c>
      <c r="AB598" s="186" t="str">
        <f t="shared" si="360"/>
        <v/>
      </c>
      <c r="AC598" s="187" t="str">
        <f t="shared" si="361"/>
        <v/>
      </c>
      <c r="AD598" s="187" t="str">
        <f t="shared" si="345"/>
        <v/>
      </c>
      <c r="AE598" s="187" t="str">
        <f t="shared" si="356"/>
        <v/>
      </c>
      <c r="AF598" s="187" t="str">
        <f t="shared" si="357"/>
        <v/>
      </c>
      <c r="AG598" s="187" t="str">
        <f t="array" ref="AG598">IFERROR(INDEX($Y$4:$Y$1090, MATCH(AC598&amp;AE598&amp;AF598,$V$4:$V$1090&amp;$W$4:$W$1090&amp;$X$4:$X$1090,0),1),"")</f>
        <v/>
      </c>
      <c r="AH598" s="188" t="str">
        <f t="array" ref="AH598">IFERROR(INDEX($Z$4:$Z$1090, MATCH(AC598&amp;AE598&amp;AF598,$V$4:$V$1090&amp;$W$4:$W$1090&amp;$X$4:$X$1090,0),1),"")</f>
        <v/>
      </c>
      <c r="AJ598" s="186" t="str">
        <f t="shared" si="362"/>
        <v/>
      </c>
      <c r="AK598" s="187" t="str">
        <f t="array" ref="AK598">IFERROR(INDEX($AC$4:$AC$1137,SMALL($AB$4:$AB$1137,AJ598),1),"")</f>
        <v/>
      </c>
      <c r="AL598" s="187" t="str">
        <f t="array" ref="AL598">IFERROR(INDEX($AF$4:$AF$1137,SMALL($AB$4:$AB$1137,AJ598),1),"")</f>
        <v/>
      </c>
      <c r="AM598" s="187" t="str">
        <f t="array" ref="AM598">IFERROR(INDEX($AW$4:$AW$83,MATCH(AL598&amp;INDEX($AG$4:$AG$1137,SMALL($AB$4:$AB$1137,AJ598),1),$AU$4:$AU$83&amp;$AV$4:$AV$83,0),1),"")</f>
        <v/>
      </c>
      <c r="AN598" s="187" t="str">
        <f t="array" ref="AN598">IFERROR(INDEX($AW$4:$AW$83,MATCH(AL598&amp;INDEX($AH$4:$AH$1137,SMALL($AB$4:$AB$1137,AJ598),1),$AU$4:$AU$83&amp;$AV$4:$AV$83,0),1),"")</f>
        <v/>
      </c>
      <c r="AO598" s="187" t="str">
        <f>IF(AND(ISNUMBER(Fixture!H601),ISNUMBER(Fixture!J601)),"YES","")</f>
        <v/>
      </c>
      <c r="AP598" s="187" t="str">
        <f>IF(AO598="YES",IF(Fixture!H601&gt;Fixture!J601,HWin,IF(Fixture!H601=Fixture!J601,IF(Fixture!H601&gt;0,HDrawScore,HDraw),HLose)),"")</f>
        <v/>
      </c>
      <c r="AQ598" s="188" t="str">
        <f>IF(AO598="YES",IF(Fixture!H601&lt;Fixture!J601,AWin,IF(Fixture!H601=Fixture!J601,IF(Fixture!H601&gt;0,ADrawScore,ADraw),ALose)),"")</f>
        <v/>
      </c>
      <c r="AR598" s="187" t="str">
        <f>IF(AO598="YES",IF(Fixture!H601&gt;Fixture!J601,"W",IF(Fixture!H601=Fixture!J601,IF(Fixture!H601&gt;0,"D","D"),"L")),"")</f>
        <v/>
      </c>
      <c r="AS598" s="187" t="str">
        <f>IF(AO598="YES",IF(Fixture!H601&lt;Fixture!J601,"W",IF(Fixture!H601=Fixture!J601,IF(Fixture!H601&gt;0,"D","D"),"L")),"")</f>
        <v/>
      </c>
    </row>
    <row r="599" spans="22:45" x14ac:dyDescent="0.25">
      <c r="V599" s="195" t="str">
        <f t="shared" si="358"/>
        <v/>
      </c>
      <c r="W599" s="185" t="str">
        <f t="shared" si="359"/>
        <v/>
      </c>
      <c r="X599" s="185" t="str">
        <f t="shared" si="353"/>
        <v/>
      </c>
      <c r="Y599" s="185" t="str">
        <f t="shared" si="354"/>
        <v/>
      </c>
      <c r="Z599" s="184" t="str">
        <f t="shared" si="355"/>
        <v/>
      </c>
      <c r="AB599" s="186" t="str">
        <f t="shared" si="360"/>
        <v/>
      </c>
      <c r="AC599" s="187" t="str">
        <f t="shared" si="361"/>
        <v/>
      </c>
      <c r="AD599" s="187" t="str">
        <f t="shared" si="345"/>
        <v/>
      </c>
      <c r="AE599" s="187" t="str">
        <f t="shared" si="356"/>
        <v/>
      </c>
      <c r="AF599" s="187" t="str">
        <f t="shared" si="357"/>
        <v/>
      </c>
      <c r="AG599" s="187" t="str">
        <f t="array" ref="AG599">IFERROR(INDEX($Y$4:$Y$1090, MATCH(AC599&amp;AE599&amp;AF599,$V$4:$V$1090&amp;$W$4:$W$1090&amp;$X$4:$X$1090,0),1),"")</f>
        <v/>
      </c>
      <c r="AH599" s="188" t="str">
        <f t="array" ref="AH599">IFERROR(INDEX($Z$4:$Z$1090, MATCH(AC599&amp;AE599&amp;AF599,$V$4:$V$1090&amp;$W$4:$W$1090&amp;$X$4:$X$1090,0),1),"")</f>
        <v/>
      </c>
      <c r="AJ599" s="186" t="str">
        <f t="shared" si="362"/>
        <v/>
      </c>
      <c r="AK599" s="187" t="str">
        <f t="array" ref="AK599">IFERROR(INDEX($AC$4:$AC$1137,SMALL($AB$4:$AB$1137,AJ599),1),"")</f>
        <v/>
      </c>
      <c r="AL599" s="187" t="str">
        <f t="array" ref="AL599">IFERROR(INDEX($AF$4:$AF$1137,SMALL($AB$4:$AB$1137,AJ599),1),"")</f>
        <v/>
      </c>
      <c r="AM599" s="187" t="str">
        <f t="array" ref="AM599">IFERROR(INDEX($AW$4:$AW$83,MATCH(AL599&amp;INDEX($AG$4:$AG$1137,SMALL($AB$4:$AB$1137,AJ599),1),$AU$4:$AU$83&amp;$AV$4:$AV$83,0),1),"")</f>
        <v/>
      </c>
      <c r="AN599" s="187" t="str">
        <f t="array" ref="AN599">IFERROR(INDEX($AW$4:$AW$83,MATCH(AL599&amp;INDEX($AH$4:$AH$1137,SMALL($AB$4:$AB$1137,AJ599),1),$AU$4:$AU$83&amp;$AV$4:$AV$83,0),1),"")</f>
        <v/>
      </c>
      <c r="AO599" s="187" t="str">
        <f>IF(AND(ISNUMBER(Fixture!H602),ISNUMBER(Fixture!J602)),"YES","")</f>
        <v/>
      </c>
      <c r="AP599" s="187" t="str">
        <f>IF(AO599="YES",IF(Fixture!H602&gt;Fixture!J602,HWin,IF(Fixture!H602=Fixture!J602,IF(Fixture!H602&gt;0,HDrawScore,HDraw),HLose)),"")</f>
        <v/>
      </c>
      <c r="AQ599" s="188" t="str">
        <f>IF(AO599="YES",IF(Fixture!H602&lt;Fixture!J602,AWin,IF(Fixture!H602=Fixture!J602,IF(Fixture!H602&gt;0,ADrawScore,ADraw),ALose)),"")</f>
        <v/>
      </c>
      <c r="AR599" s="187" t="str">
        <f>IF(AO599="YES",IF(Fixture!H602&gt;Fixture!J602,"W",IF(Fixture!H602=Fixture!J602,IF(Fixture!H602&gt;0,"D","D"),"L")),"")</f>
        <v/>
      </c>
      <c r="AS599" s="187" t="str">
        <f>IF(AO599="YES",IF(Fixture!H602&lt;Fixture!J602,"W",IF(Fixture!H602=Fixture!J602,IF(Fixture!H602&gt;0,"D","D"),"L")),"")</f>
        <v/>
      </c>
    </row>
    <row r="600" spans="22:45" x14ac:dyDescent="0.25">
      <c r="V600" s="195" t="str">
        <f t="shared" si="358"/>
        <v/>
      </c>
      <c r="W600" s="185" t="str">
        <f t="shared" si="359"/>
        <v/>
      </c>
      <c r="X600" s="185" t="str">
        <f t="shared" si="353"/>
        <v/>
      </c>
      <c r="Y600" s="185" t="str">
        <f t="shared" si="354"/>
        <v/>
      </c>
      <c r="Z600" s="184" t="str">
        <f t="shared" si="355"/>
        <v/>
      </c>
      <c r="AB600" s="186" t="str">
        <f t="shared" si="360"/>
        <v/>
      </c>
      <c r="AC600" s="187" t="str">
        <f t="shared" si="361"/>
        <v/>
      </c>
      <c r="AD600" s="187" t="str">
        <f t="shared" si="345"/>
        <v/>
      </c>
      <c r="AE600" s="187" t="str">
        <f t="shared" si="356"/>
        <v/>
      </c>
      <c r="AF600" s="187" t="str">
        <f t="shared" si="357"/>
        <v/>
      </c>
      <c r="AG600" s="187" t="str">
        <f t="array" ref="AG600">IFERROR(INDEX($Y$4:$Y$1090, MATCH(AC600&amp;AE600&amp;AF600,$V$4:$V$1090&amp;$W$4:$W$1090&amp;$X$4:$X$1090,0),1),"")</f>
        <v/>
      </c>
      <c r="AH600" s="188" t="str">
        <f t="array" ref="AH600">IFERROR(INDEX($Z$4:$Z$1090, MATCH(AC600&amp;AE600&amp;AF600,$V$4:$V$1090&amp;$W$4:$W$1090&amp;$X$4:$X$1090,0),1),"")</f>
        <v/>
      </c>
      <c r="AJ600" s="186" t="str">
        <f t="shared" si="362"/>
        <v/>
      </c>
      <c r="AK600" s="187" t="str">
        <f t="array" ref="AK600">IFERROR(INDEX($AC$4:$AC$1137,SMALL($AB$4:$AB$1137,AJ600),1),"")</f>
        <v/>
      </c>
      <c r="AL600" s="187" t="str">
        <f t="array" ref="AL600">IFERROR(INDEX($AF$4:$AF$1137,SMALL($AB$4:$AB$1137,AJ600),1),"")</f>
        <v/>
      </c>
      <c r="AM600" s="187" t="str">
        <f t="array" ref="AM600">IFERROR(INDEX($AW$4:$AW$83,MATCH(AL600&amp;INDEX($AG$4:$AG$1137,SMALL($AB$4:$AB$1137,AJ600),1),$AU$4:$AU$83&amp;$AV$4:$AV$83,0),1),"")</f>
        <v/>
      </c>
      <c r="AN600" s="187" t="str">
        <f t="array" ref="AN600">IFERROR(INDEX($AW$4:$AW$83,MATCH(AL600&amp;INDEX($AH$4:$AH$1137,SMALL($AB$4:$AB$1137,AJ600),1),$AU$4:$AU$83&amp;$AV$4:$AV$83,0),1),"")</f>
        <v/>
      </c>
      <c r="AO600" s="187" t="str">
        <f>IF(AND(ISNUMBER(Fixture!H603),ISNUMBER(Fixture!J603)),"YES","")</f>
        <v/>
      </c>
      <c r="AP600" s="187" t="str">
        <f>IF(AO600="YES",IF(Fixture!H603&gt;Fixture!J603,HWin,IF(Fixture!H603=Fixture!J603,IF(Fixture!H603&gt;0,HDrawScore,HDraw),HLose)),"")</f>
        <v/>
      </c>
      <c r="AQ600" s="188" t="str">
        <f>IF(AO600="YES",IF(Fixture!H603&lt;Fixture!J603,AWin,IF(Fixture!H603=Fixture!J603,IF(Fixture!H603&gt;0,ADrawScore,ADraw),ALose)),"")</f>
        <v/>
      </c>
      <c r="AR600" s="187" t="str">
        <f>IF(AO600="YES",IF(Fixture!H603&gt;Fixture!J603,"W",IF(Fixture!H603=Fixture!J603,IF(Fixture!H603&gt;0,"D","D"),"L")),"")</f>
        <v/>
      </c>
      <c r="AS600" s="187" t="str">
        <f>IF(AO600="YES",IF(Fixture!H603&lt;Fixture!J603,"W",IF(Fixture!H603=Fixture!J603,IF(Fixture!H603&gt;0,"D","D"),"L")),"")</f>
        <v/>
      </c>
    </row>
    <row r="601" spans="22:45" x14ac:dyDescent="0.25">
      <c r="V601" s="195" t="str">
        <f t="shared" si="358"/>
        <v/>
      </c>
      <c r="W601" s="185" t="str">
        <f t="shared" si="359"/>
        <v/>
      </c>
      <c r="X601" s="185" t="str">
        <f t="shared" si="353"/>
        <v/>
      </c>
      <c r="Y601" s="185" t="str">
        <f t="shared" si="354"/>
        <v/>
      </c>
      <c r="Z601" s="184" t="str">
        <f t="shared" si="355"/>
        <v/>
      </c>
      <c r="AB601" s="186" t="str">
        <f t="shared" si="360"/>
        <v/>
      </c>
      <c r="AC601" s="187" t="str">
        <f t="shared" si="361"/>
        <v/>
      </c>
      <c r="AD601" s="187" t="str">
        <f t="shared" si="345"/>
        <v/>
      </c>
      <c r="AE601" s="187" t="str">
        <f t="shared" si="356"/>
        <v/>
      </c>
      <c r="AF601" s="187" t="str">
        <f t="shared" si="357"/>
        <v/>
      </c>
      <c r="AG601" s="187" t="str">
        <f t="array" ref="AG601">IFERROR(INDEX($Y$4:$Y$1090, MATCH(AC601&amp;AE601&amp;AF601,$V$4:$V$1090&amp;$W$4:$W$1090&amp;$X$4:$X$1090,0),1),"")</f>
        <v/>
      </c>
      <c r="AH601" s="188" t="str">
        <f t="array" ref="AH601">IFERROR(INDEX($Z$4:$Z$1090, MATCH(AC601&amp;AE601&amp;AF601,$V$4:$V$1090&amp;$W$4:$W$1090&amp;$X$4:$X$1090,0),1),"")</f>
        <v/>
      </c>
      <c r="AJ601" s="186" t="str">
        <f t="shared" si="362"/>
        <v/>
      </c>
      <c r="AK601" s="187" t="str">
        <f t="array" ref="AK601">IFERROR(INDEX($AC$4:$AC$1137,SMALL($AB$4:$AB$1137,AJ601),1),"")</f>
        <v/>
      </c>
      <c r="AL601" s="187" t="str">
        <f t="array" ref="AL601">IFERROR(INDEX($AF$4:$AF$1137,SMALL($AB$4:$AB$1137,AJ601),1),"")</f>
        <v/>
      </c>
      <c r="AM601" s="187" t="str">
        <f t="array" ref="AM601">IFERROR(INDEX($AW$4:$AW$83,MATCH(AL601&amp;INDEX($AG$4:$AG$1137,SMALL($AB$4:$AB$1137,AJ601),1),$AU$4:$AU$83&amp;$AV$4:$AV$83,0),1),"")</f>
        <v/>
      </c>
      <c r="AN601" s="187" t="str">
        <f t="array" ref="AN601">IFERROR(INDEX($AW$4:$AW$83,MATCH(AL601&amp;INDEX($AH$4:$AH$1137,SMALL($AB$4:$AB$1137,AJ601),1),$AU$4:$AU$83&amp;$AV$4:$AV$83,0),1),"")</f>
        <v/>
      </c>
      <c r="AO601" s="187" t="str">
        <f>IF(AND(ISNUMBER(Fixture!H604),ISNUMBER(Fixture!J604)),"YES","")</f>
        <v/>
      </c>
      <c r="AP601" s="187" t="str">
        <f>IF(AO601="YES",IF(Fixture!H604&gt;Fixture!J604,HWin,IF(Fixture!H604=Fixture!J604,IF(Fixture!H604&gt;0,HDrawScore,HDraw),HLose)),"")</f>
        <v/>
      </c>
      <c r="AQ601" s="188" t="str">
        <f>IF(AO601="YES",IF(Fixture!H604&lt;Fixture!J604,AWin,IF(Fixture!H604=Fixture!J604,IF(Fixture!H604&gt;0,ADrawScore,ADraw),ALose)),"")</f>
        <v/>
      </c>
      <c r="AR601" s="187" t="str">
        <f>IF(AO601="YES",IF(Fixture!H604&gt;Fixture!J604,"W",IF(Fixture!H604=Fixture!J604,IF(Fixture!H604&gt;0,"D","D"),"L")),"")</f>
        <v/>
      </c>
      <c r="AS601" s="187" t="str">
        <f>IF(AO601="YES",IF(Fixture!H604&lt;Fixture!J604,"W",IF(Fixture!H604=Fixture!J604,IF(Fixture!H604&gt;0,"D","D"),"L")),"")</f>
        <v/>
      </c>
    </row>
    <row r="602" spans="22:45" x14ac:dyDescent="0.25">
      <c r="V602" s="195" t="str">
        <f t="shared" si="358"/>
        <v/>
      </c>
      <c r="W602" s="185" t="str">
        <f t="shared" si="359"/>
        <v/>
      </c>
      <c r="X602" s="185" t="str">
        <f t="shared" si="353"/>
        <v/>
      </c>
      <c r="Y602" s="185" t="str">
        <f t="shared" si="354"/>
        <v/>
      </c>
      <c r="Z602" s="184" t="str">
        <f t="shared" si="355"/>
        <v/>
      </c>
      <c r="AB602" s="186" t="str">
        <f t="shared" si="360"/>
        <v/>
      </c>
      <c r="AC602" s="187" t="str">
        <f t="shared" si="361"/>
        <v/>
      </c>
      <c r="AD602" s="187" t="str">
        <f t="shared" si="345"/>
        <v/>
      </c>
      <c r="AE602" s="187" t="str">
        <f t="shared" si="356"/>
        <v/>
      </c>
      <c r="AF602" s="187" t="str">
        <f t="shared" si="357"/>
        <v/>
      </c>
      <c r="AG602" s="187" t="str">
        <f t="array" ref="AG602">IFERROR(INDEX($Y$4:$Y$1090, MATCH(AC602&amp;AE602&amp;AF602,$V$4:$V$1090&amp;$W$4:$W$1090&amp;$X$4:$X$1090,0),1),"")</f>
        <v/>
      </c>
      <c r="AH602" s="188" t="str">
        <f t="array" ref="AH602">IFERROR(INDEX($Z$4:$Z$1090, MATCH(AC602&amp;AE602&amp;AF602,$V$4:$V$1090&amp;$W$4:$W$1090&amp;$X$4:$X$1090,0),1),"")</f>
        <v/>
      </c>
      <c r="AJ602" s="186" t="str">
        <f t="shared" si="362"/>
        <v/>
      </c>
      <c r="AK602" s="187" t="str">
        <f t="array" ref="AK602">IFERROR(INDEX($AC$4:$AC$1137,SMALL($AB$4:$AB$1137,AJ602),1),"")</f>
        <v/>
      </c>
      <c r="AL602" s="187" t="str">
        <f t="array" ref="AL602">IFERROR(INDEX($AF$4:$AF$1137,SMALL($AB$4:$AB$1137,AJ602),1),"")</f>
        <v/>
      </c>
      <c r="AM602" s="187" t="str">
        <f t="array" ref="AM602">IFERROR(INDEX($AW$4:$AW$83,MATCH(AL602&amp;INDEX($AG$4:$AG$1137,SMALL($AB$4:$AB$1137,AJ602),1),$AU$4:$AU$83&amp;$AV$4:$AV$83,0),1),"")</f>
        <v/>
      </c>
      <c r="AN602" s="187" t="str">
        <f t="array" ref="AN602">IFERROR(INDEX($AW$4:$AW$83,MATCH(AL602&amp;INDEX($AH$4:$AH$1137,SMALL($AB$4:$AB$1137,AJ602),1),$AU$4:$AU$83&amp;$AV$4:$AV$83,0),1),"")</f>
        <v/>
      </c>
      <c r="AO602" s="187" t="str">
        <f>IF(AND(ISNUMBER(Fixture!H605),ISNUMBER(Fixture!J605)),"YES","")</f>
        <v/>
      </c>
      <c r="AP602" s="187" t="str">
        <f>IF(AO602="YES",IF(Fixture!H605&gt;Fixture!J605,HWin,IF(Fixture!H605=Fixture!J605,IF(Fixture!H605&gt;0,HDrawScore,HDraw),HLose)),"")</f>
        <v/>
      </c>
      <c r="AQ602" s="188" t="str">
        <f>IF(AO602="YES",IF(Fixture!H605&lt;Fixture!J605,AWin,IF(Fixture!H605=Fixture!J605,IF(Fixture!H605&gt;0,ADrawScore,ADraw),ALose)),"")</f>
        <v/>
      </c>
      <c r="AR602" s="187" t="str">
        <f>IF(AO602="YES",IF(Fixture!H605&gt;Fixture!J605,"W",IF(Fixture!H605=Fixture!J605,IF(Fixture!H605&gt;0,"D","D"),"L")),"")</f>
        <v/>
      </c>
      <c r="AS602" s="187" t="str">
        <f>IF(AO602="YES",IF(Fixture!H605&lt;Fixture!J605,"W",IF(Fixture!H605=Fixture!J605,IF(Fixture!H605&gt;0,"D","D"),"L")),"")</f>
        <v/>
      </c>
    </row>
    <row r="603" spans="22:45" x14ac:dyDescent="0.25">
      <c r="V603" s="195" t="str">
        <f t="shared" si="358"/>
        <v/>
      </c>
      <c r="W603" s="185" t="str">
        <f t="shared" si="359"/>
        <v/>
      </c>
      <c r="X603" s="185" t="str">
        <f t="shared" si="353"/>
        <v/>
      </c>
      <c r="Y603" s="185" t="str">
        <f t="shared" si="354"/>
        <v/>
      </c>
      <c r="Z603" s="184" t="str">
        <f t="shared" si="355"/>
        <v/>
      </c>
      <c r="AB603" s="186" t="str">
        <f t="shared" si="360"/>
        <v/>
      </c>
      <c r="AC603" s="187" t="str">
        <f t="shared" si="361"/>
        <v/>
      </c>
      <c r="AD603" s="187" t="str">
        <f t="shared" si="345"/>
        <v/>
      </c>
      <c r="AE603" s="187" t="str">
        <f t="shared" si="356"/>
        <v/>
      </c>
      <c r="AF603" s="187" t="str">
        <f t="shared" si="357"/>
        <v/>
      </c>
      <c r="AG603" s="187" t="str">
        <f t="array" ref="AG603">IFERROR(INDEX($Y$4:$Y$1090, MATCH(AC603&amp;AE603&amp;AF603,$V$4:$V$1090&amp;$W$4:$W$1090&amp;$X$4:$X$1090,0),1),"")</f>
        <v/>
      </c>
      <c r="AH603" s="188" t="str">
        <f t="array" ref="AH603">IFERROR(INDEX($Z$4:$Z$1090, MATCH(AC603&amp;AE603&amp;AF603,$V$4:$V$1090&amp;$W$4:$W$1090&amp;$X$4:$X$1090,0),1),"")</f>
        <v/>
      </c>
      <c r="AJ603" s="186" t="str">
        <f t="shared" si="362"/>
        <v/>
      </c>
      <c r="AK603" s="187" t="str">
        <f t="array" ref="AK603">IFERROR(INDEX($AC$4:$AC$1137,SMALL($AB$4:$AB$1137,AJ603),1),"")</f>
        <v/>
      </c>
      <c r="AL603" s="187" t="str">
        <f t="array" ref="AL603">IFERROR(INDEX($AF$4:$AF$1137,SMALL($AB$4:$AB$1137,AJ603),1),"")</f>
        <v/>
      </c>
      <c r="AM603" s="187" t="str">
        <f t="array" ref="AM603">IFERROR(INDEX($AW$4:$AW$83,MATCH(AL603&amp;INDEX($AG$4:$AG$1137,SMALL($AB$4:$AB$1137,AJ603),1),$AU$4:$AU$83&amp;$AV$4:$AV$83,0),1),"")</f>
        <v/>
      </c>
      <c r="AN603" s="187" t="str">
        <f t="array" ref="AN603">IFERROR(INDEX($AW$4:$AW$83,MATCH(AL603&amp;INDEX($AH$4:$AH$1137,SMALL($AB$4:$AB$1137,AJ603),1),$AU$4:$AU$83&amp;$AV$4:$AV$83,0),1),"")</f>
        <v/>
      </c>
      <c r="AO603" s="187" t="str">
        <f>IF(AND(ISNUMBER(Fixture!H606),ISNUMBER(Fixture!J606)),"YES","")</f>
        <v/>
      </c>
      <c r="AP603" s="187" t="str">
        <f>IF(AO603="YES",IF(Fixture!H606&gt;Fixture!J606,HWin,IF(Fixture!H606=Fixture!J606,IF(Fixture!H606&gt;0,HDrawScore,HDraw),HLose)),"")</f>
        <v/>
      </c>
      <c r="AQ603" s="188" t="str">
        <f>IF(AO603="YES",IF(Fixture!H606&lt;Fixture!J606,AWin,IF(Fixture!H606=Fixture!J606,IF(Fixture!H606&gt;0,ADrawScore,ADraw),ALose)),"")</f>
        <v/>
      </c>
      <c r="AR603" s="187" t="str">
        <f>IF(AO603="YES",IF(Fixture!H606&gt;Fixture!J606,"W",IF(Fixture!H606=Fixture!J606,IF(Fixture!H606&gt;0,"D","D"),"L")),"")</f>
        <v/>
      </c>
      <c r="AS603" s="187" t="str">
        <f>IF(AO603="YES",IF(Fixture!H606&lt;Fixture!J606,"W",IF(Fixture!H606=Fixture!J606,IF(Fixture!H606&gt;0,"D","D"),"L")),"")</f>
        <v/>
      </c>
    </row>
    <row r="604" spans="22:45" x14ac:dyDescent="0.25">
      <c r="V604" s="195" t="str">
        <f t="shared" si="358"/>
        <v/>
      </c>
      <c r="W604" s="185" t="str">
        <f t="shared" si="359"/>
        <v/>
      </c>
      <c r="X604" s="185" t="str">
        <f t="shared" si="353"/>
        <v/>
      </c>
      <c r="Y604" s="185" t="str">
        <f t="shared" si="354"/>
        <v/>
      </c>
      <c r="Z604" s="184" t="str">
        <f t="shared" si="355"/>
        <v/>
      </c>
      <c r="AB604" s="186" t="str">
        <f t="shared" si="360"/>
        <v/>
      </c>
      <c r="AC604" s="187" t="str">
        <f t="shared" si="361"/>
        <v/>
      </c>
      <c r="AD604" s="187" t="str">
        <f t="shared" ref="AD604:AD667" si="363">IF(ISNUMBER(AC604),IF(AD603+1&lt;=AD$2,AD603+1,1),"")</f>
        <v/>
      </c>
      <c r="AE604" s="187" t="str">
        <f t="shared" si="356"/>
        <v/>
      </c>
      <c r="AF604" s="187" t="str">
        <f t="shared" si="357"/>
        <v/>
      </c>
      <c r="AG604" s="187" t="str">
        <f t="array" ref="AG604">IFERROR(INDEX($Y$4:$Y$1090, MATCH(AC604&amp;AE604&amp;AF604,$V$4:$V$1090&amp;$W$4:$W$1090&amp;$X$4:$X$1090,0),1),"")</f>
        <v/>
      </c>
      <c r="AH604" s="188" t="str">
        <f t="array" ref="AH604">IFERROR(INDEX($Z$4:$Z$1090, MATCH(AC604&amp;AE604&amp;AF604,$V$4:$V$1090&amp;$W$4:$W$1090&amp;$X$4:$X$1090,0),1),"")</f>
        <v/>
      </c>
      <c r="AJ604" s="186" t="str">
        <f t="shared" si="362"/>
        <v/>
      </c>
      <c r="AK604" s="187" t="str">
        <f t="array" ref="AK604">IFERROR(INDEX($AC$4:$AC$1137,SMALL($AB$4:$AB$1137,AJ604),1),"")</f>
        <v/>
      </c>
      <c r="AL604" s="187" t="str">
        <f t="array" ref="AL604">IFERROR(INDEX($AF$4:$AF$1137,SMALL($AB$4:$AB$1137,AJ604),1),"")</f>
        <v/>
      </c>
      <c r="AM604" s="187" t="str">
        <f t="array" ref="AM604">IFERROR(INDEX($AW$4:$AW$83,MATCH(AL604&amp;INDEX($AG$4:$AG$1137,SMALL($AB$4:$AB$1137,AJ604),1),$AU$4:$AU$83&amp;$AV$4:$AV$83,0),1),"")</f>
        <v/>
      </c>
      <c r="AN604" s="187" t="str">
        <f t="array" ref="AN604">IFERROR(INDEX($AW$4:$AW$83,MATCH(AL604&amp;INDEX($AH$4:$AH$1137,SMALL($AB$4:$AB$1137,AJ604),1),$AU$4:$AU$83&amp;$AV$4:$AV$83,0),1),"")</f>
        <v/>
      </c>
      <c r="AO604" s="187" t="str">
        <f>IF(AND(ISNUMBER(Fixture!H607),ISNUMBER(Fixture!J607)),"YES","")</f>
        <v/>
      </c>
      <c r="AP604" s="187" t="str">
        <f>IF(AO604="YES",IF(Fixture!H607&gt;Fixture!J607,HWin,IF(Fixture!H607=Fixture!J607,IF(Fixture!H607&gt;0,HDrawScore,HDraw),HLose)),"")</f>
        <v/>
      </c>
      <c r="AQ604" s="188" t="str">
        <f>IF(AO604="YES",IF(Fixture!H607&lt;Fixture!J607,AWin,IF(Fixture!H607=Fixture!J607,IF(Fixture!H607&gt;0,ADrawScore,ADraw),ALose)),"")</f>
        <v/>
      </c>
      <c r="AR604" s="187" t="str">
        <f>IF(AO604="YES",IF(Fixture!H607&gt;Fixture!J607,"W",IF(Fixture!H607=Fixture!J607,IF(Fixture!H607&gt;0,"D","D"),"L")),"")</f>
        <v/>
      </c>
      <c r="AS604" s="187" t="str">
        <f>IF(AO604="YES",IF(Fixture!H607&lt;Fixture!J607,"W",IF(Fixture!H607=Fixture!J607,IF(Fixture!H607&gt;0,"D","D"),"L")),"")</f>
        <v/>
      </c>
    </row>
    <row r="605" spans="22:45" x14ac:dyDescent="0.25">
      <c r="V605" s="195" t="str">
        <f t="shared" si="358"/>
        <v/>
      </c>
      <c r="W605" s="185" t="str">
        <f t="shared" si="359"/>
        <v/>
      </c>
      <c r="X605" s="185" t="str">
        <f t="shared" si="353"/>
        <v/>
      </c>
      <c r="Y605" s="185" t="str">
        <f t="shared" si="354"/>
        <v/>
      </c>
      <c r="Z605" s="184" t="str">
        <f t="shared" si="355"/>
        <v/>
      </c>
      <c r="AB605" s="186" t="str">
        <f t="shared" si="360"/>
        <v/>
      </c>
      <c r="AC605" s="187" t="str">
        <f t="shared" si="361"/>
        <v/>
      </c>
      <c r="AD605" s="187" t="str">
        <f t="shared" si="363"/>
        <v/>
      </c>
      <c r="AE605" s="187" t="str">
        <f t="shared" si="356"/>
        <v/>
      </c>
      <c r="AF605" s="187" t="str">
        <f t="shared" si="357"/>
        <v/>
      </c>
      <c r="AG605" s="187" t="str">
        <f t="array" ref="AG605">IFERROR(INDEX($Y$4:$Y$1090, MATCH(AC605&amp;AE605&amp;AF605,$V$4:$V$1090&amp;$W$4:$W$1090&amp;$X$4:$X$1090,0),1),"")</f>
        <v/>
      </c>
      <c r="AH605" s="188" t="str">
        <f t="array" ref="AH605">IFERROR(INDEX($Z$4:$Z$1090, MATCH(AC605&amp;AE605&amp;AF605,$V$4:$V$1090&amp;$W$4:$W$1090&amp;$X$4:$X$1090,0),1),"")</f>
        <v/>
      </c>
      <c r="AJ605" s="186" t="str">
        <f t="shared" si="362"/>
        <v/>
      </c>
      <c r="AK605" s="187" t="str">
        <f t="array" ref="AK605">IFERROR(INDEX($AC$4:$AC$1137,SMALL($AB$4:$AB$1137,AJ605),1),"")</f>
        <v/>
      </c>
      <c r="AL605" s="187" t="str">
        <f t="array" ref="AL605">IFERROR(INDEX($AF$4:$AF$1137,SMALL($AB$4:$AB$1137,AJ605),1),"")</f>
        <v/>
      </c>
      <c r="AM605" s="187" t="str">
        <f t="array" ref="AM605">IFERROR(INDEX($AW$4:$AW$83,MATCH(AL605&amp;INDEX($AG$4:$AG$1137,SMALL($AB$4:$AB$1137,AJ605),1),$AU$4:$AU$83&amp;$AV$4:$AV$83,0),1),"")</f>
        <v/>
      </c>
      <c r="AN605" s="187" t="str">
        <f t="array" ref="AN605">IFERROR(INDEX($AW$4:$AW$83,MATCH(AL605&amp;INDEX($AH$4:$AH$1137,SMALL($AB$4:$AB$1137,AJ605),1),$AU$4:$AU$83&amp;$AV$4:$AV$83,0),1),"")</f>
        <v/>
      </c>
      <c r="AO605" s="187" t="str">
        <f>IF(AND(ISNUMBER(Fixture!H608),ISNUMBER(Fixture!J608)),"YES","")</f>
        <v/>
      </c>
      <c r="AP605" s="187" t="str">
        <f>IF(AO605="YES",IF(Fixture!H608&gt;Fixture!J608,HWin,IF(Fixture!H608=Fixture!J608,IF(Fixture!H608&gt;0,HDrawScore,HDraw),HLose)),"")</f>
        <v/>
      </c>
      <c r="AQ605" s="188" t="str">
        <f>IF(AO605="YES",IF(Fixture!H608&lt;Fixture!J608,AWin,IF(Fixture!H608=Fixture!J608,IF(Fixture!H608&gt;0,ADrawScore,ADraw),ALose)),"")</f>
        <v/>
      </c>
      <c r="AR605" s="187" t="str">
        <f>IF(AO605="YES",IF(Fixture!H608&gt;Fixture!J608,"W",IF(Fixture!H608=Fixture!J608,IF(Fixture!H608&gt;0,"D","D"),"L")),"")</f>
        <v/>
      </c>
      <c r="AS605" s="187" t="str">
        <f>IF(AO605="YES",IF(Fixture!H608&lt;Fixture!J608,"W",IF(Fixture!H608=Fixture!J608,IF(Fixture!H608&gt;0,"D","D"),"L")),"")</f>
        <v/>
      </c>
    </row>
    <row r="606" spans="22:45" x14ac:dyDescent="0.25">
      <c r="V606" s="195" t="str">
        <f t="shared" si="358"/>
        <v/>
      </c>
      <c r="W606" s="185" t="str">
        <f t="shared" si="359"/>
        <v/>
      </c>
      <c r="X606" s="185" t="str">
        <f t="shared" si="353"/>
        <v/>
      </c>
      <c r="Y606" s="185" t="str">
        <f t="shared" si="354"/>
        <v/>
      </c>
      <c r="Z606" s="184" t="str">
        <f t="shared" si="355"/>
        <v/>
      </c>
      <c r="AB606" s="186" t="str">
        <f t="shared" si="360"/>
        <v/>
      </c>
      <c r="AC606" s="187" t="str">
        <f t="shared" si="361"/>
        <v/>
      </c>
      <c r="AD606" s="187" t="str">
        <f t="shared" si="363"/>
        <v/>
      </c>
      <c r="AE606" s="187" t="str">
        <f t="shared" si="356"/>
        <v/>
      </c>
      <c r="AF606" s="187" t="str">
        <f t="shared" si="357"/>
        <v/>
      </c>
      <c r="AG606" s="187" t="str">
        <f t="array" ref="AG606">IFERROR(INDEX($Y$4:$Y$1090, MATCH(AC606&amp;AE606&amp;AF606,$V$4:$V$1090&amp;$W$4:$W$1090&amp;$X$4:$X$1090,0),1),"")</f>
        <v/>
      </c>
      <c r="AH606" s="188" t="str">
        <f t="array" ref="AH606">IFERROR(INDEX($Z$4:$Z$1090, MATCH(AC606&amp;AE606&amp;AF606,$V$4:$V$1090&amp;$W$4:$W$1090&amp;$X$4:$X$1090,0),1),"")</f>
        <v/>
      </c>
      <c r="AJ606" s="186" t="str">
        <f t="shared" si="362"/>
        <v/>
      </c>
      <c r="AK606" s="187" t="str">
        <f t="array" ref="AK606">IFERROR(INDEX($AC$4:$AC$1137,SMALL($AB$4:$AB$1137,AJ606),1),"")</f>
        <v/>
      </c>
      <c r="AL606" s="187" t="str">
        <f t="array" ref="AL606">IFERROR(INDEX($AF$4:$AF$1137,SMALL($AB$4:$AB$1137,AJ606),1),"")</f>
        <v/>
      </c>
      <c r="AM606" s="187" t="str">
        <f t="array" ref="AM606">IFERROR(INDEX($AW$4:$AW$83,MATCH(AL606&amp;INDEX($AG$4:$AG$1137,SMALL($AB$4:$AB$1137,AJ606),1),$AU$4:$AU$83&amp;$AV$4:$AV$83,0),1),"")</f>
        <v/>
      </c>
      <c r="AN606" s="187" t="str">
        <f t="array" ref="AN606">IFERROR(INDEX($AW$4:$AW$83,MATCH(AL606&amp;INDEX($AH$4:$AH$1137,SMALL($AB$4:$AB$1137,AJ606),1),$AU$4:$AU$83&amp;$AV$4:$AV$83,0),1),"")</f>
        <v/>
      </c>
      <c r="AO606" s="187" t="str">
        <f>IF(AND(ISNUMBER(Fixture!H609),ISNUMBER(Fixture!J609)),"YES","")</f>
        <v/>
      </c>
      <c r="AP606" s="187" t="str">
        <f>IF(AO606="YES",IF(Fixture!H609&gt;Fixture!J609,HWin,IF(Fixture!H609=Fixture!J609,IF(Fixture!H609&gt;0,HDrawScore,HDraw),HLose)),"")</f>
        <v/>
      </c>
      <c r="AQ606" s="188" t="str">
        <f>IF(AO606="YES",IF(Fixture!H609&lt;Fixture!J609,AWin,IF(Fixture!H609=Fixture!J609,IF(Fixture!H609&gt;0,ADrawScore,ADraw),ALose)),"")</f>
        <v/>
      </c>
      <c r="AR606" s="187" t="str">
        <f>IF(AO606="YES",IF(Fixture!H609&gt;Fixture!J609,"W",IF(Fixture!H609=Fixture!J609,IF(Fixture!H609&gt;0,"D","D"),"L")),"")</f>
        <v/>
      </c>
      <c r="AS606" s="187" t="str">
        <f>IF(AO606="YES",IF(Fixture!H609&lt;Fixture!J609,"W",IF(Fixture!H609=Fixture!J609,IF(Fixture!H609&gt;0,"D","D"),"L")),"")</f>
        <v/>
      </c>
    </row>
    <row r="607" spans="22:45" x14ac:dyDescent="0.25">
      <c r="V607" s="195" t="str">
        <f t="shared" si="358"/>
        <v/>
      </c>
      <c r="W607" s="185" t="str">
        <f t="shared" si="359"/>
        <v/>
      </c>
      <c r="X607" s="185" t="str">
        <f t="shared" si="353"/>
        <v/>
      </c>
      <c r="Y607" s="185" t="str">
        <f t="shared" si="354"/>
        <v/>
      </c>
      <c r="Z607" s="184" t="str">
        <f t="shared" si="355"/>
        <v/>
      </c>
      <c r="AB607" s="186" t="str">
        <f t="shared" si="360"/>
        <v/>
      </c>
      <c r="AC607" s="187" t="str">
        <f t="shared" si="361"/>
        <v/>
      </c>
      <c r="AD607" s="187" t="str">
        <f t="shared" si="363"/>
        <v/>
      </c>
      <c r="AE607" s="187" t="str">
        <f t="shared" si="356"/>
        <v/>
      </c>
      <c r="AF607" s="187" t="str">
        <f t="shared" si="357"/>
        <v/>
      </c>
      <c r="AG607" s="187" t="str">
        <f t="array" ref="AG607">IFERROR(INDEX($Y$4:$Y$1090, MATCH(AC607&amp;AE607&amp;AF607,$V$4:$V$1090&amp;$W$4:$W$1090&amp;$X$4:$X$1090,0),1),"")</f>
        <v/>
      </c>
      <c r="AH607" s="188" t="str">
        <f t="array" ref="AH607">IFERROR(INDEX($Z$4:$Z$1090, MATCH(AC607&amp;AE607&amp;AF607,$V$4:$V$1090&amp;$W$4:$W$1090&amp;$X$4:$X$1090,0),1),"")</f>
        <v/>
      </c>
      <c r="AJ607" s="186" t="str">
        <f t="shared" si="362"/>
        <v/>
      </c>
      <c r="AK607" s="187" t="str">
        <f t="array" ref="AK607">IFERROR(INDEX($AC$4:$AC$1137,SMALL($AB$4:$AB$1137,AJ607),1),"")</f>
        <v/>
      </c>
      <c r="AL607" s="187" t="str">
        <f t="array" ref="AL607">IFERROR(INDEX($AF$4:$AF$1137,SMALL($AB$4:$AB$1137,AJ607),1),"")</f>
        <v/>
      </c>
      <c r="AM607" s="187" t="str">
        <f t="array" ref="AM607">IFERROR(INDEX($AW$4:$AW$83,MATCH(AL607&amp;INDEX($AG$4:$AG$1137,SMALL($AB$4:$AB$1137,AJ607),1),$AU$4:$AU$83&amp;$AV$4:$AV$83,0),1),"")</f>
        <v/>
      </c>
      <c r="AN607" s="187" t="str">
        <f t="array" ref="AN607">IFERROR(INDEX($AW$4:$AW$83,MATCH(AL607&amp;INDEX($AH$4:$AH$1137,SMALL($AB$4:$AB$1137,AJ607),1),$AU$4:$AU$83&amp;$AV$4:$AV$83,0),1),"")</f>
        <v/>
      </c>
      <c r="AO607" s="187" t="str">
        <f>IF(AND(ISNUMBER(Fixture!H610),ISNUMBER(Fixture!J610)),"YES","")</f>
        <v/>
      </c>
      <c r="AP607" s="187" t="str">
        <f>IF(AO607="YES",IF(Fixture!H610&gt;Fixture!J610,HWin,IF(Fixture!H610=Fixture!J610,IF(Fixture!H610&gt;0,HDrawScore,HDraw),HLose)),"")</f>
        <v/>
      </c>
      <c r="AQ607" s="188" t="str">
        <f>IF(AO607="YES",IF(Fixture!H610&lt;Fixture!J610,AWin,IF(Fixture!H610=Fixture!J610,IF(Fixture!H610&gt;0,ADrawScore,ADraw),ALose)),"")</f>
        <v/>
      </c>
      <c r="AR607" s="187" t="str">
        <f>IF(AO607="YES",IF(Fixture!H610&gt;Fixture!J610,"W",IF(Fixture!H610=Fixture!J610,IF(Fixture!H610&gt;0,"D","D"),"L")),"")</f>
        <v/>
      </c>
      <c r="AS607" s="187" t="str">
        <f>IF(AO607="YES",IF(Fixture!H610&lt;Fixture!J610,"W",IF(Fixture!H610=Fixture!J610,IF(Fixture!H610&gt;0,"D","D"),"L")),"")</f>
        <v/>
      </c>
    </row>
    <row r="608" spans="22:45" x14ac:dyDescent="0.25">
      <c r="V608" s="195" t="str">
        <f t="shared" si="358"/>
        <v/>
      </c>
      <c r="W608" s="185" t="str">
        <f t="shared" si="359"/>
        <v/>
      </c>
      <c r="X608" s="185" t="str">
        <f t="shared" si="353"/>
        <v/>
      </c>
      <c r="Y608" s="185" t="str">
        <f t="shared" si="354"/>
        <v/>
      </c>
      <c r="Z608" s="184" t="str">
        <f t="shared" si="355"/>
        <v/>
      </c>
      <c r="AB608" s="186" t="str">
        <f t="shared" si="360"/>
        <v/>
      </c>
      <c r="AC608" s="187" t="str">
        <f t="shared" si="361"/>
        <v/>
      </c>
      <c r="AD608" s="187" t="str">
        <f t="shared" si="363"/>
        <v/>
      </c>
      <c r="AE608" s="187" t="str">
        <f t="shared" si="356"/>
        <v/>
      </c>
      <c r="AF608" s="187" t="str">
        <f t="shared" si="357"/>
        <v/>
      </c>
      <c r="AG608" s="187" t="str">
        <f t="array" ref="AG608">IFERROR(INDEX($Y$4:$Y$1090, MATCH(AC608&amp;AE608&amp;AF608,$V$4:$V$1090&amp;$W$4:$W$1090&amp;$X$4:$X$1090,0),1),"")</f>
        <v/>
      </c>
      <c r="AH608" s="188" t="str">
        <f t="array" ref="AH608">IFERROR(INDEX($Z$4:$Z$1090, MATCH(AC608&amp;AE608&amp;AF608,$V$4:$V$1090&amp;$W$4:$W$1090&amp;$X$4:$X$1090,0),1),"")</f>
        <v/>
      </c>
      <c r="AJ608" s="186" t="str">
        <f t="shared" si="362"/>
        <v/>
      </c>
      <c r="AK608" s="187" t="str">
        <f t="array" ref="AK608">IFERROR(INDEX($AC$4:$AC$1137,SMALL($AB$4:$AB$1137,AJ608),1),"")</f>
        <v/>
      </c>
      <c r="AL608" s="187" t="str">
        <f t="array" ref="AL608">IFERROR(INDEX($AF$4:$AF$1137,SMALL($AB$4:$AB$1137,AJ608),1),"")</f>
        <v/>
      </c>
      <c r="AM608" s="187" t="str">
        <f t="array" ref="AM608">IFERROR(INDEX($AW$4:$AW$83,MATCH(AL608&amp;INDEX($AG$4:$AG$1137,SMALL($AB$4:$AB$1137,AJ608),1),$AU$4:$AU$83&amp;$AV$4:$AV$83,0),1),"")</f>
        <v/>
      </c>
      <c r="AN608" s="187" t="str">
        <f t="array" ref="AN608">IFERROR(INDEX($AW$4:$AW$83,MATCH(AL608&amp;INDEX($AH$4:$AH$1137,SMALL($AB$4:$AB$1137,AJ608),1),$AU$4:$AU$83&amp;$AV$4:$AV$83,0),1),"")</f>
        <v/>
      </c>
      <c r="AO608" s="187" t="str">
        <f>IF(AND(ISNUMBER(Fixture!H611),ISNUMBER(Fixture!J611)),"YES","")</f>
        <v/>
      </c>
      <c r="AP608" s="187" t="str">
        <f>IF(AO608="YES",IF(Fixture!H611&gt;Fixture!J611,HWin,IF(Fixture!H611=Fixture!J611,IF(Fixture!H611&gt;0,HDrawScore,HDraw),HLose)),"")</f>
        <v/>
      </c>
      <c r="AQ608" s="188" t="str">
        <f>IF(AO608="YES",IF(Fixture!H611&lt;Fixture!J611,AWin,IF(Fixture!H611=Fixture!J611,IF(Fixture!H611&gt;0,ADrawScore,ADraw),ALose)),"")</f>
        <v/>
      </c>
      <c r="AR608" s="187" t="str">
        <f>IF(AO608="YES",IF(Fixture!H611&gt;Fixture!J611,"W",IF(Fixture!H611=Fixture!J611,IF(Fixture!H611&gt;0,"D","D"),"L")),"")</f>
        <v/>
      </c>
      <c r="AS608" s="187" t="str">
        <f>IF(AO608="YES",IF(Fixture!H611&lt;Fixture!J611,"W",IF(Fixture!H611=Fixture!J611,IF(Fixture!H611&gt;0,"D","D"),"L")),"")</f>
        <v/>
      </c>
    </row>
    <row r="609" spans="22:45" x14ac:dyDescent="0.25">
      <c r="V609" s="195" t="str">
        <f t="shared" si="358"/>
        <v/>
      </c>
      <c r="W609" s="185" t="str">
        <f t="shared" si="359"/>
        <v/>
      </c>
      <c r="X609" s="185" t="str">
        <f t="shared" si="353"/>
        <v/>
      </c>
      <c r="Y609" s="185" t="str">
        <f t="shared" si="354"/>
        <v/>
      </c>
      <c r="Z609" s="184" t="str">
        <f t="shared" si="355"/>
        <v/>
      </c>
      <c r="AB609" s="186" t="str">
        <f t="shared" si="360"/>
        <v/>
      </c>
      <c r="AC609" s="187" t="str">
        <f t="shared" si="361"/>
        <v/>
      </c>
      <c r="AD609" s="187" t="str">
        <f t="shared" si="363"/>
        <v/>
      </c>
      <c r="AE609" s="187" t="str">
        <f t="shared" si="356"/>
        <v/>
      </c>
      <c r="AF609" s="187" t="str">
        <f t="shared" si="357"/>
        <v/>
      </c>
      <c r="AG609" s="187" t="str">
        <f t="array" ref="AG609">IFERROR(INDEX($Y$4:$Y$1090, MATCH(AC609&amp;AE609&amp;AF609,$V$4:$V$1090&amp;$W$4:$W$1090&amp;$X$4:$X$1090,0),1),"")</f>
        <v/>
      </c>
      <c r="AH609" s="188" t="str">
        <f t="array" ref="AH609">IFERROR(INDEX($Z$4:$Z$1090, MATCH(AC609&amp;AE609&amp;AF609,$V$4:$V$1090&amp;$W$4:$W$1090&amp;$X$4:$X$1090,0),1),"")</f>
        <v/>
      </c>
      <c r="AJ609" s="186" t="str">
        <f t="shared" si="362"/>
        <v/>
      </c>
      <c r="AK609" s="187" t="str">
        <f t="array" ref="AK609">IFERROR(INDEX($AC$4:$AC$1137,SMALL($AB$4:$AB$1137,AJ609),1),"")</f>
        <v/>
      </c>
      <c r="AL609" s="187" t="str">
        <f t="array" ref="AL609">IFERROR(INDEX($AF$4:$AF$1137,SMALL($AB$4:$AB$1137,AJ609),1),"")</f>
        <v/>
      </c>
      <c r="AM609" s="187" t="str">
        <f t="array" ref="AM609">IFERROR(INDEX($AW$4:$AW$83,MATCH(AL609&amp;INDEX($AG$4:$AG$1137,SMALL($AB$4:$AB$1137,AJ609),1),$AU$4:$AU$83&amp;$AV$4:$AV$83,0),1),"")</f>
        <v/>
      </c>
      <c r="AN609" s="187" t="str">
        <f t="array" ref="AN609">IFERROR(INDEX($AW$4:$AW$83,MATCH(AL609&amp;INDEX($AH$4:$AH$1137,SMALL($AB$4:$AB$1137,AJ609),1),$AU$4:$AU$83&amp;$AV$4:$AV$83,0),1),"")</f>
        <v/>
      </c>
      <c r="AO609" s="187" t="str">
        <f>IF(AND(ISNUMBER(Fixture!H612),ISNUMBER(Fixture!J612)),"YES","")</f>
        <v/>
      </c>
      <c r="AP609" s="187" t="str">
        <f>IF(AO609="YES",IF(Fixture!H612&gt;Fixture!J612,HWin,IF(Fixture!H612=Fixture!J612,IF(Fixture!H612&gt;0,HDrawScore,HDraw),HLose)),"")</f>
        <v/>
      </c>
      <c r="AQ609" s="188" t="str">
        <f>IF(AO609="YES",IF(Fixture!H612&lt;Fixture!J612,AWin,IF(Fixture!H612=Fixture!J612,IF(Fixture!H612&gt;0,ADrawScore,ADraw),ALose)),"")</f>
        <v/>
      </c>
      <c r="AR609" s="187" t="str">
        <f>IF(AO609="YES",IF(Fixture!H612&gt;Fixture!J612,"W",IF(Fixture!H612=Fixture!J612,IF(Fixture!H612&gt;0,"D","D"),"L")),"")</f>
        <v/>
      </c>
      <c r="AS609" s="187" t="str">
        <f>IF(AO609="YES",IF(Fixture!H612&lt;Fixture!J612,"W",IF(Fixture!H612=Fixture!J612,IF(Fixture!H612&gt;0,"D","D"),"L")),"")</f>
        <v/>
      </c>
    </row>
    <row r="610" spans="22:45" x14ac:dyDescent="0.25">
      <c r="V610" s="195" t="str">
        <f t="shared" si="358"/>
        <v/>
      </c>
      <c r="W610" s="185" t="str">
        <f t="shared" si="359"/>
        <v/>
      </c>
      <c r="X610" s="185" t="str">
        <f t="shared" si="353"/>
        <v/>
      </c>
      <c r="Y610" s="185" t="str">
        <f t="shared" si="354"/>
        <v/>
      </c>
      <c r="Z610" s="184" t="str">
        <f t="shared" si="355"/>
        <v/>
      </c>
      <c r="AB610" s="186" t="str">
        <f t="shared" si="360"/>
        <v/>
      </c>
      <c r="AC610" s="187" t="str">
        <f t="shared" si="361"/>
        <v/>
      </c>
      <c r="AD610" s="187" t="str">
        <f t="shared" si="363"/>
        <v/>
      </c>
      <c r="AE610" s="187" t="str">
        <f t="shared" si="356"/>
        <v/>
      </c>
      <c r="AF610" s="187" t="str">
        <f t="shared" si="357"/>
        <v/>
      </c>
      <c r="AG610" s="187" t="str">
        <f t="array" ref="AG610">IFERROR(INDEX($Y$4:$Y$1090, MATCH(AC610&amp;AE610&amp;AF610,$V$4:$V$1090&amp;$W$4:$W$1090&amp;$X$4:$X$1090,0),1),"")</f>
        <v/>
      </c>
      <c r="AH610" s="188" t="str">
        <f t="array" ref="AH610">IFERROR(INDEX($Z$4:$Z$1090, MATCH(AC610&amp;AE610&amp;AF610,$V$4:$V$1090&amp;$W$4:$W$1090&amp;$X$4:$X$1090,0),1),"")</f>
        <v/>
      </c>
      <c r="AJ610" s="186" t="str">
        <f t="shared" si="362"/>
        <v/>
      </c>
      <c r="AK610" s="187" t="str">
        <f t="array" ref="AK610">IFERROR(INDEX($AC$4:$AC$1137,SMALL($AB$4:$AB$1137,AJ610),1),"")</f>
        <v/>
      </c>
      <c r="AL610" s="187" t="str">
        <f t="array" ref="AL610">IFERROR(INDEX($AF$4:$AF$1137,SMALL($AB$4:$AB$1137,AJ610),1),"")</f>
        <v/>
      </c>
      <c r="AM610" s="187" t="str">
        <f t="array" ref="AM610">IFERROR(INDEX($AW$4:$AW$83,MATCH(AL610&amp;INDEX($AG$4:$AG$1137,SMALL($AB$4:$AB$1137,AJ610),1),$AU$4:$AU$83&amp;$AV$4:$AV$83,0),1),"")</f>
        <v/>
      </c>
      <c r="AN610" s="187" t="str">
        <f t="array" ref="AN610">IFERROR(INDEX($AW$4:$AW$83,MATCH(AL610&amp;INDEX($AH$4:$AH$1137,SMALL($AB$4:$AB$1137,AJ610),1),$AU$4:$AU$83&amp;$AV$4:$AV$83,0),1),"")</f>
        <v/>
      </c>
      <c r="AO610" s="187" t="str">
        <f>IF(AND(ISNUMBER(Fixture!H613),ISNUMBER(Fixture!J613)),"YES","")</f>
        <v/>
      </c>
      <c r="AP610" s="187" t="str">
        <f>IF(AO610="YES",IF(Fixture!H613&gt;Fixture!J613,HWin,IF(Fixture!H613=Fixture!J613,IF(Fixture!H613&gt;0,HDrawScore,HDraw),HLose)),"")</f>
        <v/>
      </c>
      <c r="AQ610" s="188" t="str">
        <f>IF(AO610="YES",IF(Fixture!H613&lt;Fixture!J613,AWin,IF(Fixture!H613=Fixture!J613,IF(Fixture!H613&gt;0,ADrawScore,ADraw),ALose)),"")</f>
        <v/>
      </c>
      <c r="AR610" s="187" t="str">
        <f>IF(AO610="YES",IF(Fixture!H613&gt;Fixture!J613,"W",IF(Fixture!H613=Fixture!J613,IF(Fixture!H613&gt;0,"D","D"),"L")),"")</f>
        <v/>
      </c>
      <c r="AS610" s="187" t="str">
        <f>IF(AO610="YES",IF(Fixture!H613&lt;Fixture!J613,"W",IF(Fixture!H613=Fixture!J613,IF(Fixture!H613&gt;0,"D","D"),"L")),"")</f>
        <v/>
      </c>
    </row>
    <row r="611" spans="22:45" x14ac:dyDescent="0.25">
      <c r="V611" s="195" t="str">
        <f t="shared" si="358"/>
        <v/>
      </c>
      <c r="W611" s="185" t="str">
        <f t="shared" si="359"/>
        <v/>
      </c>
      <c r="X611" s="185" t="str">
        <f t="shared" si="353"/>
        <v/>
      </c>
      <c r="Y611" s="185" t="str">
        <f t="shared" si="354"/>
        <v/>
      </c>
      <c r="Z611" s="184" t="str">
        <f t="shared" si="355"/>
        <v/>
      </c>
      <c r="AB611" s="186" t="str">
        <f t="shared" si="360"/>
        <v/>
      </c>
      <c r="AC611" s="187" t="str">
        <f t="shared" si="361"/>
        <v/>
      </c>
      <c r="AD611" s="187" t="str">
        <f t="shared" si="363"/>
        <v/>
      </c>
      <c r="AE611" s="187" t="str">
        <f t="shared" si="356"/>
        <v/>
      </c>
      <c r="AF611" s="187" t="str">
        <f t="shared" si="357"/>
        <v/>
      </c>
      <c r="AG611" s="187" t="str">
        <f t="array" ref="AG611">IFERROR(INDEX($Y$4:$Y$1090, MATCH(AC611&amp;AE611&amp;AF611,$V$4:$V$1090&amp;$W$4:$W$1090&amp;$X$4:$X$1090,0),1),"")</f>
        <v/>
      </c>
      <c r="AH611" s="188" t="str">
        <f t="array" ref="AH611">IFERROR(INDEX($Z$4:$Z$1090, MATCH(AC611&amp;AE611&amp;AF611,$V$4:$V$1090&amp;$W$4:$W$1090&amp;$X$4:$X$1090,0),1),"")</f>
        <v/>
      </c>
      <c r="AJ611" s="186" t="str">
        <f t="shared" si="362"/>
        <v/>
      </c>
      <c r="AK611" s="187" t="str">
        <f t="array" ref="AK611">IFERROR(INDEX($AC$4:$AC$1137,SMALL($AB$4:$AB$1137,AJ611),1),"")</f>
        <v/>
      </c>
      <c r="AL611" s="187" t="str">
        <f t="array" ref="AL611">IFERROR(INDEX($AF$4:$AF$1137,SMALL($AB$4:$AB$1137,AJ611),1),"")</f>
        <v/>
      </c>
      <c r="AM611" s="187" t="str">
        <f t="array" ref="AM611">IFERROR(INDEX($AW$4:$AW$83,MATCH(AL611&amp;INDEX($AG$4:$AG$1137,SMALL($AB$4:$AB$1137,AJ611),1),$AU$4:$AU$83&amp;$AV$4:$AV$83,0),1),"")</f>
        <v/>
      </c>
      <c r="AN611" s="187" t="str">
        <f t="array" ref="AN611">IFERROR(INDEX($AW$4:$AW$83,MATCH(AL611&amp;INDEX($AH$4:$AH$1137,SMALL($AB$4:$AB$1137,AJ611),1),$AU$4:$AU$83&amp;$AV$4:$AV$83,0),1),"")</f>
        <v/>
      </c>
      <c r="AO611" s="187" t="str">
        <f>IF(AND(ISNUMBER(Fixture!H614),ISNUMBER(Fixture!J614)),"YES","")</f>
        <v/>
      </c>
      <c r="AP611" s="187" t="str">
        <f>IF(AO611="YES",IF(Fixture!H614&gt;Fixture!J614,HWin,IF(Fixture!H614=Fixture!J614,IF(Fixture!H614&gt;0,HDrawScore,HDraw),HLose)),"")</f>
        <v/>
      </c>
      <c r="AQ611" s="188" t="str">
        <f>IF(AO611="YES",IF(Fixture!H614&lt;Fixture!J614,AWin,IF(Fixture!H614=Fixture!J614,IF(Fixture!H614&gt;0,ADrawScore,ADraw),ALose)),"")</f>
        <v/>
      </c>
      <c r="AR611" s="187" t="str">
        <f>IF(AO611="YES",IF(Fixture!H614&gt;Fixture!J614,"W",IF(Fixture!H614=Fixture!J614,IF(Fixture!H614&gt;0,"D","D"),"L")),"")</f>
        <v/>
      </c>
      <c r="AS611" s="187" t="str">
        <f>IF(AO611="YES",IF(Fixture!H614&lt;Fixture!J614,"W",IF(Fixture!H614=Fixture!J614,IF(Fixture!H614&gt;0,"D","D"),"L")),"")</f>
        <v/>
      </c>
    </row>
    <row r="612" spans="22:45" x14ac:dyDescent="0.25">
      <c r="V612" s="195" t="str">
        <f t="shared" si="358"/>
        <v/>
      </c>
      <c r="W612" s="185" t="str">
        <f t="shared" si="359"/>
        <v/>
      </c>
      <c r="X612" s="185" t="str">
        <f t="shared" ref="X612:X643" si="364">IF(AND(ISNUMBER(V612),Y612&lt;=$Q$8,Z612&lt;=$Q$8),$B$127,"")</f>
        <v/>
      </c>
      <c r="Y612" s="185" t="str">
        <f t="shared" ref="Y612:Y643" si="365">IF(ISNUMBER(V612),INDEX($C$130:$L$156,MATCH(V612,$B$130:$B$156,0),MATCH("G"&amp;W612&amp;"-T1",$C$129:$L$129,0)),"")</f>
        <v/>
      </c>
      <c r="Z612" s="184" t="str">
        <f t="shared" ref="Z612:Z643" si="366">IF(ISNUMBER(V612),INDEX($C$130:$L$156,MATCH(V612,$B$130:$B$156,0),MATCH("G"&amp;W612&amp;"-T2",$C$129:$L$129,0)),"")</f>
        <v/>
      </c>
      <c r="AB612" s="186" t="str">
        <f t="shared" si="360"/>
        <v/>
      </c>
      <c r="AC612" s="187" t="str">
        <f t="shared" si="361"/>
        <v/>
      </c>
      <c r="AD612" s="187" t="str">
        <f t="shared" si="363"/>
        <v/>
      </c>
      <c r="AE612" s="187" t="str">
        <f t="shared" si="356"/>
        <v/>
      </c>
      <c r="AF612" s="187" t="str">
        <f t="shared" si="357"/>
        <v/>
      </c>
      <c r="AG612" s="187" t="str">
        <f t="array" ref="AG612">IFERROR(INDEX($Y$4:$Y$1090, MATCH(AC612&amp;AE612&amp;AF612,$V$4:$V$1090&amp;$W$4:$W$1090&amp;$X$4:$X$1090,0),1),"")</f>
        <v/>
      </c>
      <c r="AH612" s="188" t="str">
        <f t="array" ref="AH612">IFERROR(INDEX($Z$4:$Z$1090, MATCH(AC612&amp;AE612&amp;AF612,$V$4:$V$1090&amp;$W$4:$W$1090&amp;$X$4:$X$1090,0),1),"")</f>
        <v/>
      </c>
      <c r="AJ612" s="186" t="str">
        <f t="shared" si="362"/>
        <v/>
      </c>
      <c r="AK612" s="187" t="str">
        <f t="array" ref="AK612">IFERROR(INDEX($AC$4:$AC$1137,SMALL($AB$4:$AB$1137,AJ612),1),"")</f>
        <v/>
      </c>
      <c r="AL612" s="187" t="str">
        <f t="array" ref="AL612">IFERROR(INDEX($AF$4:$AF$1137,SMALL($AB$4:$AB$1137,AJ612),1),"")</f>
        <v/>
      </c>
      <c r="AM612" s="187" t="str">
        <f t="array" ref="AM612">IFERROR(INDEX($AW$4:$AW$83,MATCH(AL612&amp;INDEX($AG$4:$AG$1137,SMALL($AB$4:$AB$1137,AJ612),1),$AU$4:$AU$83&amp;$AV$4:$AV$83,0),1),"")</f>
        <v/>
      </c>
      <c r="AN612" s="187" t="str">
        <f t="array" ref="AN612">IFERROR(INDEX($AW$4:$AW$83,MATCH(AL612&amp;INDEX($AH$4:$AH$1137,SMALL($AB$4:$AB$1137,AJ612),1),$AU$4:$AU$83&amp;$AV$4:$AV$83,0),1),"")</f>
        <v/>
      </c>
      <c r="AO612" s="187" t="str">
        <f>IF(AND(ISNUMBER(Fixture!H615),ISNUMBER(Fixture!J615)),"YES","")</f>
        <v/>
      </c>
      <c r="AP612" s="187" t="str">
        <f>IF(AO612="YES",IF(Fixture!H615&gt;Fixture!J615,HWin,IF(Fixture!H615=Fixture!J615,IF(Fixture!H615&gt;0,HDrawScore,HDraw),HLose)),"")</f>
        <v/>
      </c>
      <c r="AQ612" s="188" t="str">
        <f>IF(AO612="YES",IF(Fixture!H615&lt;Fixture!J615,AWin,IF(Fixture!H615=Fixture!J615,IF(Fixture!H615&gt;0,ADrawScore,ADraw),ALose)),"")</f>
        <v/>
      </c>
      <c r="AR612" s="187" t="str">
        <f>IF(AO612="YES",IF(Fixture!H615&gt;Fixture!J615,"W",IF(Fixture!H615=Fixture!J615,IF(Fixture!H615&gt;0,"D","D"),"L")),"")</f>
        <v/>
      </c>
      <c r="AS612" s="187" t="str">
        <f>IF(AO612="YES",IF(Fixture!H615&lt;Fixture!J615,"W",IF(Fixture!H615=Fixture!J615,IF(Fixture!H615&gt;0,"D","D"),"L")),"")</f>
        <v/>
      </c>
    </row>
    <row r="613" spans="22:45" x14ac:dyDescent="0.25">
      <c r="V613" s="195" t="str">
        <f t="shared" ref="V613:V644" si="367">IFERROR(IF(W612+1&lt;=O$8,V612,IF(V612+1&lt;=P$8,V612+1,"")),"")</f>
        <v/>
      </c>
      <c r="W613" s="185" t="str">
        <f t="shared" ref="W613:W644" si="368">IF(ISNUMBER(V613),IF(W612+1&lt;=O$8,W612+1,1),"")</f>
        <v/>
      </c>
      <c r="X613" s="185" t="str">
        <f t="shared" si="364"/>
        <v/>
      </c>
      <c r="Y613" s="185" t="str">
        <f t="shared" si="365"/>
        <v/>
      </c>
      <c r="Z613" s="184" t="str">
        <f t="shared" si="366"/>
        <v/>
      </c>
      <c r="AB613" s="186" t="str">
        <f t="shared" si="360"/>
        <v/>
      </c>
      <c r="AC613" s="187" t="str">
        <f t="shared" si="361"/>
        <v/>
      </c>
      <c r="AD613" s="187" t="str">
        <f t="shared" si="363"/>
        <v/>
      </c>
      <c r="AE613" s="187" t="str">
        <f t="shared" si="356"/>
        <v/>
      </c>
      <c r="AF613" s="187" t="str">
        <f t="shared" si="357"/>
        <v/>
      </c>
      <c r="AG613" s="187" t="str">
        <f t="array" ref="AG613">IFERROR(INDEX($Y$4:$Y$1090, MATCH(AC613&amp;AE613&amp;AF613,$V$4:$V$1090&amp;$W$4:$W$1090&amp;$X$4:$X$1090,0),1),"")</f>
        <v/>
      </c>
      <c r="AH613" s="188" t="str">
        <f t="array" ref="AH613">IFERROR(INDEX($Z$4:$Z$1090, MATCH(AC613&amp;AE613&amp;AF613,$V$4:$V$1090&amp;$W$4:$W$1090&amp;$X$4:$X$1090,0),1),"")</f>
        <v/>
      </c>
      <c r="AJ613" s="186" t="str">
        <f t="shared" si="362"/>
        <v/>
      </c>
      <c r="AK613" s="187" t="str">
        <f t="array" ref="AK613">IFERROR(INDEX($AC$4:$AC$1137,SMALL($AB$4:$AB$1137,AJ613),1),"")</f>
        <v/>
      </c>
      <c r="AL613" s="187" t="str">
        <f t="array" ref="AL613">IFERROR(INDEX($AF$4:$AF$1137,SMALL($AB$4:$AB$1137,AJ613),1),"")</f>
        <v/>
      </c>
      <c r="AM613" s="187" t="str">
        <f t="array" ref="AM613">IFERROR(INDEX($AW$4:$AW$83,MATCH(AL613&amp;INDEX($AG$4:$AG$1137,SMALL($AB$4:$AB$1137,AJ613),1),$AU$4:$AU$83&amp;$AV$4:$AV$83,0),1),"")</f>
        <v/>
      </c>
      <c r="AN613" s="187" t="str">
        <f t="array" ref="AN613">IFERROR(INDEX($AW$4:$AW$83,MATCH(AL613&amp;INDEX($AH$4:$AH$1137,SMALL($AB$4:$AB$1137,AJ613),1),$AU$4:$AU$83&amp;$AV$4:$AV$83,0),1),"")</f>
        <v/>
      </c>
      <c r="AO613" s="187" t="str">
        <f>IF(AND(ISNUMBER(Fixture!H616),ISNUMBER(Fixture!J616)),"YES","")</f>
        <v/>
      </c>
      <c r="AP613" s="187" t="str">
        <f>IF(AO613="YES",IF(Fixture!H616&gt;Fixture!J616,HWin,IF(Fixture!H616=Fixture!J616,IF(Fixture!H616&gt;0,HDrawScore,HDraw),HLose)),"")</f>
        <v/>
      </c>
      <c r="AQ613" s="188" t="str">
        <f>IF(AO613="YES",IF(Fixture!H616&lt;Fixture!J616,AWin,IF(Fixture!H616=Fixture!J616,IF(Fixture!H616&gt;0,ADrawScore,ADraw),ALose)),"")</f>
        <v/>
      </c>
      <c r="AR613" s="187" t="str">
        <f>IF(AO613="YES",IF(Fixture!H616&gt;Fixture!J616,"W",IF(Fixture!H616=Fixture!J616,IF(Fixture!H616&gt;0,"D","D"),"L")),"")</f>
        <v/>
      </c>
      <c r="AS613" s="187" t="str">
        <f>IF(AO613="YES",IF(Fixture!H616&lt;Fixture!J616,"W",IF(Fixture!H616=Fixture!J616,IF(Fixture!H616&gt;0,"D","D"),"L")),"")</f>
        <v/>
      </c>
    </row>
    <row r="614" spans="22:45" x14ac:dyDescent="0.25">
      <c r="V614" s="195" t="str">
        <f t="shared" si="367"/>
        <v/>
      </c>
      <c r="W614" s="185" t="str">
        <f t="shared" si="368"/>
        <v/>
      </c>
      <c r="X614" s="185" t="str">
        <f t="shared" si="364"/>
        <v/>
      </c>
      <c r="Y614" s="185" t="str">
        <f t="shared" si="365"/>
        <v/>
      </c>
      <c r="Z614" s="184" t="str">
        <f t="shared" si="366"/>
        <v/>
      </c>
      <c r="AB614" s="186" t="str">
        <f t="shared" si="360"/>
        <v/>
      </c>
      <c r="AC614" s="187" t="str">
        <f t="shared" si="361"/>
        <v/>
      </c>
      <c r="AD614" s="187" t="str">
        <f t="shared" si="363"/>
        <v/>
      </c>
      <c r="AE614" s="187" t="str">
        <f t="shared" si="356"/>
        <v/>
      </c>
      <c r="AF614" s="187" t="str">
        <f t="shared" si="357"/>
        <v/>
      </c>
      <c r="AG614" s="187" t="str">
        <f t="array" ref="AG614">IFERROR(INDEX($Y$4:$Y$1090, MATCH(AC614&amp;AE614&amp;AF614,$V$4:$V$1090&amp;$W$4:$W$1090&amp;$X$4:$X$1090,0),1),"")</f>
        <v/>
      </c>
      <c r="AH614" s="188" t="str">
        <f t="array" ref="AH614">IFERROR(INDEX($Z$4:$Z$1090, MATCH(AC614&amp;AE614&amp;AF614,$V$4:$V$1090&amp;$W$4:$W$1090&amp;$X$4:$X$1090,0),1),"")</f>
        <v/>
      </c>
      <c r="AJ614" s="186" t="str">
        <f t="shared" si="362"/>
        <v/>
      </c>
      <c r="AK614" s="187" t="str">
        <f t="array" ref="AK614">IFERROR(INDEX($AC$4:$AC$1137,SMALL($AB$4:$AB$1137,AJ614),1),"")</f>
        <v/>
      </c>
      <c r="AL614" s="187" t="str">
        <f t="array" ref="AL614">IFERROR(INDEX($AF$4:$AF$1137,SMALL($AB$4:$AB$1137,AJ614),1),"")</f>
        <v/>
      </c>
      <c r="AM614" s="187" t="str">
        <f t="array" ref="AM614">IFERROR(INDEX($AW$4:$AW$83,MATCH(AL614&amp;INDEX($AG$4:$AG$1137,SMALL($AB$4:$AB$1137,AJ614),1),$AU$4:$AU$83&amp;$AV$4:$AV$83,0),1),"")</f>
        <v/>
      </c>
      <c r="AN614" s="187" t="str">
        <f t="array" ref="AN614">IFERROR(INDEX($AW$4:$AW$83,MATCH(AL614&amp;INDEX($AH$4:$AH$1137,SMALL($AB$4:$AB$1137,AJ614),1),$AU$4:$AU$83&amp;$AV$4:$AV$83,0),1),"")</f>
        <v/>
      </c>
      <c r="AO614" s="187" t="str">
        <f>IF(AND(ISNUMBER(Fixture!H617),ISNUMBER(Fixture!J617)),"YES","")</f>
        <v/>
      </c>
      <c r="AP614" s="187" t="str">
        <f>IF(AO614="YES",IF(Fixture!H617&gt;Fixture!J617,HWin,IF(Fixture!H617=Fixture!J617,IF(Fixture!H617&gt;0,HDrawScore,HDraw),HLose)),"")</f>
        <v/>
      </c>
      <c r="AQ614" s="188" t="str">
        <f>IF(AO614="YES",IF(Fixture!H617&lt;Fixture!J617,AWin,IF(Fixture!H617=Fixture!J617,IF(Fixture!H617&gt;0,ADrawScore,ADraw),ALose)),"")</f>
        <v/>
      </c>
      <c r="AR614" s="187" t="str">
        <f>IF(AO614="YES",IF(Fixture!H617&gt;Fixture!J617,"W",IF(Fixture!H617=Fixture!J617,IF(Fixture!H617&gt;0,"D","D"),"L")),"")</f>
        <v/>
      </c>
      <c r="AS614" s="187" t="str">
        <f>IF(AO614="YES",IF(Fixture!H617&lt;Fixture!J617,"W",IF(Fixture!H617=Fixture!J617,IF(Fixture!H617&gt;0,"D","D"),"L")),"")</f>
        <v/>
      </c>
    </row>
    <row r="615" spans="22:45" x14ac:dyDescent="0.25">
      <c r="V615" s="195" t="str">
        <f t="shared" si="367"/>
        <v/>
      </c>
      <c r="W615" s="185" t="str">
        <f t="shared" si="368"/>
        <v/>
      </c>
      <c r="X615" s="185" t="str">
        <f t="shared" si="364"/>
        <v/>
      </c>
      <c r="Y615" s="185" t="str">
        <f t="shared" si="365"/>
        <v/>
      </c>
      <c r="Z615" s="184" t="str">
        <f t="shared" si="366"/>
        <v/>
      </c>
      <c r="AB615" s="186" t="str">
        <f t="shared" si="360"/>
        <v/>
      </c>
      <c r="AC615" s="187" t="str">
        <f t="shared" si="361"/>
        <v/>
      </c>
      <c r="AD615" s="187" t="str">
        <f t="shared" si="363"/>
        <v/>
      </c>
      <c r="AE615" s="187" t="str">
        <f t="shared" si="356"/>
        <v/>
      </c>
      <c r="AF615" s="187" t="str">
        <f t="shared" si="357"/>
        <v/>
      </c>
      <c r="AG615" s="187" t="str">
        <f t="array" ref="AG615">IFERROR(INDEX($Y$4:$Y$1090, MATCH(AC615&amp;AE615&amp;AF615,$V$4:$V$1090&amp;$W$4:$W$1090&amp;$X$4:$X$1090,0),1),"")</f>
        <v/>
      </c>
      <c r="AH615" s="188" t="str">
        <f t="array" ref="AH615">IFERROR(INDEX($Z$4:$Z$1090, MATCH(AC615&amp;AE615&amp;AF615,$V$4:$V$1090&amp;$W$4:$W$1090&amp;$X$4:$X$1090,0),1),"")</f>
        <v/>
      </c>
      <c r="AJ615" s="186" t="str">
        <f t="shared" si="362"/>
        <v/>
      </c>
      <c r="AK615" s="187" t="str">
        <f t="array" ref="AK615">IFERROR(INDEX($AC$4:$AC$1137,SMALL($AB$4:$AB$1137,AJ615),1),"")</f>
        <v/>
      </c>
      <c r="AL615" s="187" t="str">
        <f t="array" ref="AL615">IFERROR(INDEX($AF$4:$AF$1137,SMALL($AB$4:$AB$1137,AJ615),1),"")</f>
        <v/>
      </c>
      <c r="AM615" s="187" t="str">
        <f t="array" ref="AM615">IFERROR(INDEX($AW$4:$AW$83,MATCH(AL615&amp;INDEX($AG$4:$AG$1137,SMALL($AB$4:$AB$1137,AJ615),1),$AU$4:$AU$83&amp;$AV$4:$AV$83,0),1),"")</f>
        <v/>
      </c>
      <c r="AN615" s="187" t="str">
        <f t="array" ref="AN615">IFERROR(INDEX($AW$4:$AW$83,MATCH(AL615&amp;INDEX($AH$4:$AH$1137,SMALL($AB$4:$AB$1137,AJ615),1),$AU$4:$AU$83&amp;$AV$4:$AV$83,0),1),"")</f>
        <v/>
      </c>
      <c r="AO615" s="187" t="str">
        <f>IF(AND(ISNUMBER(Fixture!H618),ISNUMBER(Fixture!J618)),"YES","")</f>
        <v/>
      </c>
      <c r="AP615" s="187" t="str">
        <f>IF(AO615="YES",IF(Fixture!H618&gt;Fixture!J618,HWin,IF(Fixture!H618=Fixture!J618,IF(Fixture!H618&gt;0,HDrawScore,HDraw),HLose)),"")</f>
        <v/>
      </c>
      <c r="AQ615" s="188" t="str">
        <f>IF(AO615="YES",IF(Fixture!H618&lt;Fixture!J618,AWin,IF(Fixture!H618=Fixture!J618,IF(Fixture!H618&gt;0,ADrawScore,ADraw),ALose)),"")</f>
        <v/>
      </c>
      <c r="AR615" s="187" t="str">
        <f>IF(AO615="YES",IF(Fixture!H618&gt;Fixture!J618,"W",IF(Fixture!H618=Fixture!J618,IF(Fixture!H618&gt;0,"D","D"),"L")),"")</f>
        <v/>
      </c>
      <c r="AS615" s="187" t="str">
        <f>IF(AO615="YES",IF(Fixture!H618&lt;Fixture!J618,"W",IF(Fixture!H618=Fixture!J618,IF(Fixture!H618&gt;0,"D","D"),"L")),"")</f>
        <v/>
      </c>
    </row>
    <row r="616" spans="22:45" x14ac:dyDescent="0.25">
      <c r="V616" s="195" t="str">
        <f t="shared" si="367"/>
        <v/>
      </c>
      <c r="W616" s="185" t="str">
        <f t="shared" si="368"/>
        <v/>
      </c>
      <c r="X616" s="185" t="str">
        <f t="shared" si="364"/>
        <v/>
      </c>
      <c r="Y616" s="185" t="str">
        <f t="shared" si="365"/>
        <v/>
      </c>
      <c r="Z616" s="184" t="str">
        <f t="shared" si="366"/>
        <v/>
      </c>
      <c r="AB616" s="186" t="str">
        <f t="shared" si="360"/>
        <v/>
      </c>
      <c r="AC616" s="187" t="str">
        <f t="shared" si="361"/>
        <v/>
      </c>
      <c r="AD616" s="187" t="str">
        <f t="shared" si="363"/>
        <v/>
      </c>
      <c r="AE616" s="187" t="str">
        <f t="shared" si="356"/>
        <v/>
      </c>
      <c r="AF616" s="187" t="str">
        <f t="shared" si="357"/>
        <v/>
      </c>
      <c r="AG616" s="187" t="str">
        <f t="array" ref="AG616">IFERROR(INDEX($Y$4:$Y$1090, MATCH(AC616&amp;AE616&amp;AF616,$V$4:$V$1090&amp;$W$4:$W$1090&amp;$X$4:$X$1090,0),1),"")</f>
        <v/>
      </c>
      <c r="AH616" s="188" t="str">
        <f t="array" ref="AH616">IFERROR(INDEX($Z$4:$Z$1090, MATCH(AC616&amp;AE616&amp;AF616,$V$4:$V$1090&amp;$W$4:$W$1090&amp;$X$4:$X$1090,0),1),"")</f>
        <v/>
      </c>
      <c r="AJ616" s="186" t="str">
        <f t="shared" si="362"/>
        <v/>
      </c>
      <c r="AK616" s="187" t="str">
        <f t="array" ref="AK616">IFERROR(INDEX($AC$4:$AC$1137,SMALL($AB$4:$AB$1137,AJ616),1),"")</f>
        <v/>
      </c>
      <c r="AL616" s="187" t="str">
        <f t="array" ref="AL616">IFERROR(INDEX($AF$4:$AF$1137,SMALL($AB$4:$AB$1137,AJ616),1),"")</f>
        <v/>
      </c>
      <c r="AM616" s="187" t="str">
        <f t="array" ref="AM616">IFERROR(INDEX($AW$4:$AW$83,MATCH(AL616&amp;INDEX($AG$4:$AG$1137,SMALL($AB$4:$AB$1137,AJ616),1),$AU$4:$AU$83&amp;$AV$4:$AV$83,0),1),"")</f>
        <v/>
      </c>
      <c r="AN616" s="187" t="str">
        <f t="array" ref="AN616">IFERROR(INDEX($AW$4:$AW$83,MATCH(AL616&amp;INDEX($AH$4:$AH$1137,SMALL($AB$4:$AB$1137,AJ616),1),$AU$4:$AU$83&amp;$AV$4:$AV$83,0),1),"")</f>
        <v/>
      </c>
      <c r="AO616" s="187" t="str">
        <f>IF(AND(ISNUMBER(Fixture!H619),ISNUMBER(Fixture!J619)),"YES","")</f>
        <v/>
      </c>
      <c r="AP616" s="187" t="str">
        <f>IF(AO616="YES",IF(Fixture!H619&gt;Fixture!J619,HWin,IF(Fixture!H619=Fixture!J619,IF(Fixture!H619&gt;0,HDrawScore,HDraw),HLose)),"")</f>
        <v/>
      </c>
      <c r="AQ616" s="188" t="str">
        <f>IF(AO616="YES",IF(Fixture!H619&lt;Fixture!J619,AWin,IF(Fixture!H619=Fixture!J619,IF(Fixture!H619&gt;0,ADrawScore,ADraw),ALose)),"")</f>
        <v/>
      </c>
      <c r="AR616" s="187" t="str">
        <f>IF(AO616="YES",IF(Fixture!H619&gt;Fixture!J619,"W",IF(Fixture!H619=Fixture!J619,IF(Fixture!H619&gt;0,"D","D"),"L")),"")</f>
        <v/>
      </c>
      <c r="AS616" s="187" t="str">
        <f>IF(AO616="YES",IF(Fixture!H619&lt;Fixture!J619,"W",IF(Fixture!H619=Fixture!J619,IF(Fixture!H619&gt;0,"D","D"),"L")),"")</f>
        <v/>
      </c>
    </row>
    <row r="617" spans="22:45" x14ac:dyDescent="0.25">
      <c r="V617" s="195" t="str">
        <f t="shared" si="367"/>
        <v/>
      </c>
      <c r="W617" s="185" t="str">
        <f t="shared" si="368"/>
        <v/>
      </c>
      <c r="X617" s="185" t="str">
        <f t="shared" si="364"/>
        <v/>
      </c>
      <c r="Y617" s="185" t="str">
        <f t="shared" si="365"/>
        <v/>
      </c>
      <c r="Z617" s="184" t="str">
        <f t="shared" si="366"/>
        <v/>
      </c>
      <c r="AB617" s="186" t="str">
        <f t="shared" si="360"/>
        <v/>
      </c>
      <c r="AC617" s="187" t="str">
        <f t="shared" si="361"/>
        <v/>
      </c>
      <c r="AD617" s="187" t="str">
        <f t="shared" si="363"/>
        <v/>
      </c>
      <c r="AE617" s="187" t="str">
        <f t="shared" si="356"/>
        <v/>
      </c>
      <c r="AF617" s="187" t="str">
        <f t="shared" si="357"/>
        <v/>
      </c>
      <c r="AG617" s="187" t="str">
        <f t="array" ref="AG617">IFERROR(INDEX($Y$4:$Y$1090, MATCH(AC617&amp;AE617&amp;AF617,$V$4:$V$1090&amp;$W$4:$W$1090&amp;$X$4:$X$1090,0),1),"")</f>
        <v/>
      </c>
      <c r="AH617" s="188" t="str">
        <f t="array" ref="AH617">IFERROR(INDEX($Z$4:$Z$1090, MATCH(AC617&amp;AE617&amp;AF617,$V$4:$V$1090&amp;$W$4:$W$1090&amp;$X$4:$X$1090,0),1),"")</f>
        <v/>
      </c>
      <c r="AJ617" s="186" t="str">
        <f t="shared" si="362"/>
        <v/>
      </c>
      <c r="AK617" s="187" t="str">
        <f t="array" ref="AK617">IFERROR(INDEX($AC$4:$AC$1137,SMALL($AB$4:$AB$1137,AJ617),1),"")</f>
        <v/>
      </c>
      <c r="AL617" s="187" t="str">
        <f t="array" ref="AL617">IFERROR(INDEX($AF$4:$AF$1137,SMALL($AB$4:$AB$1137,AJ617),1),"")</f>
        <v/>
      </c>
      <c r="AM617" s="187" t="str">
        <f t="array" ref="AM617">IFERROR(INDEX($AW$4:$AW$83,MATCH(AL617&amp;INDEX($AG$4:$AG$1137,SMALL($AB$4:$AB$1137,AJ617),1),$AU$4:$AU$83&amp;$AV$4:$AV$83,0),1),"")</f>
        <v/>
      </c>
      <c r="AN617" s="187" t="str">
        <f t="array" ref="AN617">IFERROR(INDEX($AW$4:$AW$83,MATCH(AL617&amp;INDEX($AH$4:$AH$1137,SMALL($AB$4:$AB$1137,AJ617),1),$AU$4:$AU$83&amp;$AV$4:$AV$83,0),1),"")</f>
        <v/>
      </c>
      <c r="AO617" s="187" t="str">
        <f>IF(AND(ISNUMBER(Fixture!H620),ISNUMBER(Fixture!J620)),"YES","")</f>
        <v/>
      </c>
      <c r="AP617" s="187" t="str">
        <f>IF(AO617="YES",IF(Fixture!H620&gt;Fixture!J620,HWin,IF(Fixture!H620=Fixture!J620,IF(Fixture!H620&gt;0,HDrawScore,HDraw),HLose)),"")</f>
        <v/>
      </c>
      <c r="AQ617" s="188" t="str">
        <f>IF(AO617="YES",IF(Fixture!H620&lt;Fixture!J620,AWin,IF(Fixture!H620=Fixture!J620,IF(Fixture!H620&gt;0,ADrawScore,ADraw),ALose)),"")</f>
        <v/>
      </c>
      <c r="AR617" s="187" t="str">
        <f>IF(AO617="YES",IF(Fixture!H620&gt;Fixture!J620,"W",IF(Fixture!H620=Fixture!J620,IF(Fixture!H620&gt;0,"D","D"),"L")),"")</f>
        <v/>
      </c>
      <c r="AS617" s="187" t="str">
        <f>IF(AO617="YES",IF(Fixture!H620&lt;Fixture!J620,"W",IF(Fixture!H620=Fixture!J620,IF(Fixture!H620&gt;0,"D","D"),"L")),"")</f>
        <v/>
      </c>
    </row>
    <row r="618" spans="22:45" x14ac:dyDescent="0.25">
      <c r="V618" s="195" t="str">
        <f t="shared" si="367"/>
        <v/>
      </c>
      <c r="W618" s="185" t="str">
        <f t="shared" si="368"/>
        <v/>
      </c>
      <c r="X618" s="185" t="str">
        <f t="shared" si="364"/>
        <v/>
      </c>
      <c r="Y618" s="185" t="str">
        <f t="shared" si="365"/>
        <v/>
      </c>
      <c r="Z618" s="184" t="str">
        <f t="shared" si="366"/>
        <v/>
      </c>
      <c r="AB618" s="186" t="str">
        <f t="shared" si="360"/>
        <v/>
      </c>
      <c r="AC618" s="187" t="str">
        <f t="shared" si="361"/>
        <v/>
      </c>
      <c r="AD618" s="187" t="str">
        <f t="shared" si="363"/>
        <v/>
      </c>
      <c r="AE618" s="187" t="str">
        <f t="shared" si="356"/>
        <v/>
      </c>
      <c r="AF618" s="187" t="str">
        <f t="shared" si="357"/>
        <v/>
      </c>
      <c r="AG618" s="187" t="str">
        <f t="array" ref="AG618">IFERROR(INDEX($Y$4:$Y$1090, MATCH(AC618&amp;AE618&amp;AF618,$V$4:$V$1090&amp;$W$4:$W$1090&amp;$X$4:$X$1090,0),1),"")</f>
        <v/>
      </c>
      <c r="AH618" s="188" t="str">
        <f t="array" ref="AH618">IFERROR(INDEX($Z$4:$Z$1090, MATCH(AC618&amp;AE618&amp;AF618,$V$4:$V$1090&amp;$W$4:$W$1090&amp;$X$4:$X$1090,0),1),"")</f>
        <v/>
      </c>
      <c r="AJ618" s="186" t="str">
        <f t="shared" si="362"/>
        <v/>
      </c>
      <c r="AK618" s="187" t="str">
        <f t="array" ref="AK618">IFERROR(INDEX($AC$4:$AC$1137,SMALL($AB$4:$AB$1137,AJ618),1),"")</f>
        <v/>
      </c>
      <c r="AL618" s="187" t="str">
        <f t="array" ref="AL618">IFERROR(INDEX($AF$4:$AF$1137,SMALL($AB$4:$AB$1137,AJ618),1),"")</f>
        <v/>
      </c>
      <c r="AM618" s="187" t="str">
        <f t="array" ref="AM618">IFERROR(INDEX($AW$4:$AW$83,MATCH(AL618&amp;INDEX($AG$4:$AG$1137,SMALL($AB$4:$AB$1137,AJ618),1),$AU$4:$AU$83&amp;$AV$4:$AV$83,0),1),"")</f>
        <v/>
      </c>
      <c r="AN618" s="187" t="str">
        <f t="array" ref="AN618">IFERROR(INDEX($AW$4:$AW$83,MATCH(AL618&amp;INDEX($AH$4:$AH$1137,SMALL($AB$4:$AB$1137,AJ618),1),$AU$4:$AU$83&amp;$AV$4:$AV$83,0),1),"")</f>
        <v/>
      </c>
      <c r="AO618" s="187" t="str">
        <f>IF(AND(ISNUMBER(Fixture!H621),ISNUMBER(Fixture!J621)),"YES","")</f>
        <v/>
      </c>
      <c r="AP618" s="187" t="str">
        <f>IF(AO618="YES",IF(Fixture!H621&gt;Fixture!J621,HWin,IF(Fixture!H621=Fixture!J621,IF(Fixture!H621&gt;0,HDrawScore,HDraw),HLose)),"")</f>
        <v/>
      </c>
      <c r="AQ618" s="188" t="str">
        <f>IF(AO618="YES",IF(Fixture!H621&lt;Fixture!J621,AWin,IF(Fixture!H621=Fixture!J621,IF(Fixture!H621&gt;0,ADrawScore,ADraw),ALose)),"")</f>
        <v/>
      </c>
      <c r="AR618" s="187" t="str">
        <f>IF(AO618="YES",IF(Fixture!H621&gt;Fixture!J621,"W",IF(Fixture!H621=Fixture!J621,IF(Fixture!H621&gt;0,"D","D"),"L")),"")</f>
        <v/>
      </c>
      <c r="AS618" s="187" t="str">
        <f>IF(AO618="YES",IF(Fixture!H621&lt;Fixture!J621,"W",IF(Fixture!H621=Fixture!J621,IF(Fixture!H621&gt;0,"D","D"),"L")),"")</f>
        <v/>
      </c>
    </row>
    <row r="619" spans="22:45" x14ac:dyDescent="0.25">
      <c r="V619" s="195" t="str">
        <f t="shared" si="367"/>
        <v/>
      </c>
      <c r="W619" s="185" t="str">
        <f t="shared" si="368"/>
        <v/>
      </c>
      <c r="X619" s="185" t="str">
        <f t="shared" si="364"/>
        <v/>
      </c>
      <c r="Y619" s="185" t="str">
        <f t="shared" si="365"/>
        <v/>
      </c>
      <c r="Z619" s="184" t="str">
        <f t="shared" si="366"/>
        <v/>
      </c>
      <c r="AB619" s="186" t="str">
        <f t="shared" si="360"/>
        <v/>
      </c>
      <c r="AC619" s="187" t="str">
        <f t="shared" si="361"/>
        <v/>
      </c>
      <c r="AD619" s="187" t="str">
        <f t="shared" si="363"/>
        <v/>
      </c>
      <c r="AE619" s="187" t="str">
        <f t="shared" si="356"/>
        <v/>
      </c>
      <c r="AF619" s="187" t="str">
        <f t="shared" si="357"/>
        <v/>
      </c>
      <c r="AG619" s="187" t="str">
        <f t="array" ref="AG619">IFERROR(INDEX($Y$4:$Y$1090, MATCH(AC619&amp;AE619&amp;AF619,$V$4:$V$1090&amp;$W$4:$W$1090&amp;$X$4:$X$1090,0),1),"")</f>
        <v/>
      </c>
      <c r="AH619" s="188" t="str">
        <f t="array" ref="AH619">IFERROR(INDEX($Z$4:$Z$1090, MATCH(AC619&amp;AE619&amp;AF619,$V$4:$V$1090&amp;$W$4:$W$1090&amp;$X$4:$X$1090,0),1),"")</f>
        <v/>
      </c>
      <c r="AJ619" s="186" t="str">
        <f t="shared" si="362"/>
        <v/>
      </c>
      <c r="AK619" s="187" t="str">
        <f t="array" ref="AK619">IFERROR(INDEX($AC$4:$AC$1137,SMALL($AB$4:$AB$1137,AJ619),1),"")</f>
        <v/>
      </c>
      <c r="AL619" s="187" t="str">
        <f t="array" ref="AL619">IFERROR(INDEX($AF$4:$AF$1137,SMALL($AB$4:$AB$1137,AJ619),1),"")</f>
        <v/>
      </c>
      <c r="AM619" s="187" t="str">
        <f t="array" ref="AM619">IFERROR(INDEX($AW$4:$AW$83,MATCH(AL619&amp;INDEX($AG$4:$AG$1137,SMALL($AB$4:$AB$1137,AJ619),1),$AU$4:$AU$83&amp;$AV$4:$AV$83,0),1),"")</f>
        <v/>
      </c>
      <c r="AN619" s="187" t="str">
        <f t="array" ref="AN619">IFERROR(INDEX($AW$4:$AW$83,MATCH(AL619&amp;INDEX($AH$4:$AH$1137,SMALL($AB$4:$AB$1137,AJ619),1),$AU$4:$AU$83&amp;$AV$4:$AV$83,0),1),"")</f>
        <v/>
      </c>
      <c r="AO619" s="187" t="str">
        <f>IF(AND(ISNUMBER(Fixture!H622),ISNUMBER(Fixture!J622)),"YES","")</f>
        <v/>
      </c>
      <c r="AP619" s="187" t="str">
        <f>IF(AO619="YES",IF(Fixture!H622&gt;Fixture!J622,HWin,IF(Fixture!H622=Fixture!J622,IF(Fixture!H622&gt;0,HDrawScore,HDraw),HLose)),"")</f>
        <v/>
      </c>
      <c r="AQ619" s="188" t="str">
        <f>IF(AO619="YES",IF(Fixture!H622&lt;Fixture!J622,AWin,IF(Fixture!H622=Fixture!J622,IF(Fixture!H622&gt;0,ADrawScore,ADraw),ALose)),"")</f>
        <v/>
      </c>
      <c r="AR619" s="187" t="str">
        <f>IF(AO619="YES",IF(Fixture!H622&gt;Fixture!J622,"W",IF(Fixture!H622=Fixture!J622,IF(Fixture!H622&gt;0,"D","D"),"L")),"")</f>
        <v/>
      </c>
      <c r="AS619" s="187" t="str">
        <f>IF(AO619="YES",IF(Fixture!H622&lt;Fixture!J622,"W",IF(Fixture!H622=Fixture!J622,IF(Fixture!H622&gt;0,"D","D"),"L")),"")</f>
        <v/>
      </c>
    </row>
    <row r="620" spans="22:45" x14ac:dyDescent="0.25">
      <c r="V620" s="195" t="str">
        <f t="shared" si="367"/>
        <v/>
      </c>
      <c r="W620" s="185" t="str">
        <f t="shared" si="368"/>
        <v/>
      </c>
      <c r="X620" s="185" t="str">
        <f t="shared" si="364"/>
        <v/>
      </c>
      <c r="Y620" s="185" t="str">
        <f t="shared" si="365"/>
        <v/>
      </c>
      <c r="Z620" s="184" t="str">
        <f t="shared" si="366"/>
        <v/>
      </c>
      <c r="AB620" s="186" t="str">
        <f t="shared" si="360"/>
        <v/>
      </c>
      <c r="AC620" s="187" t="str">
        <f t="shared" si="361"/>
        <v/>
      </c>
      <c r="AD620" s="187" t="str">
        <f t="shared" si="363"/>
        <v/>
      </c>
      <c r="AE620" s="187" t="str">
        <f t="shared" si="356"/>
        <v/>
      </c>
      <c r="AF620" s="187" t="str">
        <f t="shared" si="357"/>
        <v/>
      </c>
      <c r="AG620" s="187" t="str">
        <f t="array" ref="AG620">IFERROR(INDEX($Y$4:$Y$1090, MATCH(AC620&amp;AE620&amp;AF620,$V$4:$V$1090&amp;$W$4:$W$1090&amp;$X$4:$X$1090,0),1),"")</f>
        <v/>
      </c>
      <c r="AH620" s="188" t="str">
        <f t="array" ref="AH620">IFERROR(INDEX($Z$4:$Z$1090, MATCH(AC620&amp;AE620&amp;AF620,$V$4:$V$1090&amp;$W$4:$W$1090&amp;$X$4:$X$1090,0),1),"")</f>
        <v/>
      </c>
      <c r="AJ620" s="186" t="str">
        <f t="shared" si="362"/>
        <v/>
      </c>
      <c r="AK620" s="187" t="str">
        <f t="array" ref="AK620">IFERROR(INDEX($AC$4:$AC$1137,SMALL($AB$4:$AB$1137,AJ620),1),"")</f>
        <v/>
      </c>
      <c r="AL620" s="187" t="str">
        <f t="array" ref="AL620">IFERROR(INDEX($AF$4:$AF$1137,SMALL($AB$4:$AB$1137,AJ620),1),"")</f>
        <v/>
      </c>
      <c r="AM620" s="187" t="str">
        <f t="array" ref="AM620">IFERROR(INDEX($AW$4:$AW$83,MATCH(AL620&amp;INDEX($AG$4:$AG$1137,SMALL($AB$4:$AB$1137,AJ620),1),$AU$4:$AU$83&amp;$AV$4:$AV$83,0),1),"")</f>
        <v/>
      </c>
      <c r="AN620" s="187" t="str">
        <f t="array" ref="AN620">IFERROR(INDEX($AW$4:$AW$83,MATCH(AL620&amp;INDEX($AH$4:$AH$1137,SMALL($AB$4:$AB$1137,AJ620),1),$AU$4:$AU$83&amp;$AV$4:$AV$83,0),1),"")</f>
        <v/>
      </c>
      <c r="AO620" s="187" t="str">
        <f>IF(AND(ISNUMBER(Fixture!H623),ISNUMBER(Fixture!J623)),"YES","")</f>
        <v/>
      </c>
      <c r="AP620" s="187" t="str">
        <f>IF(AO620="YES",IF(Fixture!H623&gt;Fixture!J623,HWin,IF(Fixture!H623=Fixture!J623,IF(Fixture!H623&gt;0,HDrawScore,HDraw),HLose)),"")</f>
        <v/>
      </c>
      <c r="AQ620" s="188" t="str">
        <f>IF(AO620="YES",IF(Fixture!H623&lt;Fixture!J623,AWin,IF(Fixture!H623=Fixture!J623,IF(Fixture!H623&gt;0,ADrawScore,ADraw),ALose)),"")</f>
        <v/>
      </c>
      <c r="AR620" s="187" t="str">
        <f>IF(AO620="YES",IF(Fixture!H623&gt;Fixture!J623,"W",IF(Fixture!H623=Fixture!J623,IF(Fixture!H623&gt;0,"D","D"),"L")),"")</f>
        <v/>
      </c>
      <c r="AS620" s="187" t="str">
        <f>IF(AO620="YES",IF(Fixture!H623&lt;Fixture!J623,"W",IF(Fixture!H623=Fixture!J623,IF(Fixture!H623&gt;0,"D","D"),"L")),"")</f>
        <v/>
      </c>
    </row>
    <row r="621" spans="22:45" x14ac:dyDescent="0.25">
      <c r="V621" s="195" t="str">
        <f t="shared" si="367"/>
        <v/>
      </c>
      <c r="W621" s="185" t="str">
        <f t="shared" si="368"/>
        <v/>
      </c>
      <c r="X621" s="185" t="str">
        <f t="shared" si="364"/>
        <v/>
      </c>
      <c r="Y621" s="185" t="str">
        <f t="shared" si="365"/>
        <v/>
      </c>
      <c r="Z621" s="184" t="str">
        <f t="shared" si="366"/>
        <v/>
      </c>
      <c r="AB621" s="186" t="str">
        <f t="shared" si="360"/>
        <v/>
      </c>
      <c r="AC621" s="187" t="str">
        <f t="shared" si="361"/>
        <v/>
      </c>
      <c r="AD621" s="187" t="str">
        <f t="shared" si="363"/>
        <v/>
      </c>
      <c r="AE621" s="187" t="str">
        <f t="shared" si="356"/>
        <v/>
      </c>
      <c r="AF621" s="187" t="str">
        <f t="shared" si="357"/>
        <v/>
      </c>
      <c r="AG621" s="187" t="str">
        <f t="array" ref="AG621">IFERROR(INDEX($Y$4:$Y$1090, MATCH(AC621&amp;AE621&amp;AF621,$V$4:$V$1090&amp;$W$4:$W$1090&amp;$X$4:$X$1090,0),1),"")</f>
        <v/>
      </c>
      <c r="AH621" s="188" t="str">
        <f t="array" ref="AH621">IFERROR(INDEX($Z$4:$Z$1090, MATCH(AC621&amp;AE621&amp;AF621,$V$4:$V$1090&amp;$W$4:$W$1090&amp;$X$4:$X$1090,0),1),"")</f>
        <v/>
      </c>
      <c r="AJ621" s="186" t="str">
        <f t="shared" si="362"/>
        <v/>
      </c>
      <c r="AK621" s="187" t="str">
        <f t="array" ref="AK621">IFERROR(INDEX($AC$4:$AC$1137,SMALL($AB$4:$AB$1137,AJ621),1),"")</f>
        <v/>
      </c>
      <c r="AL621" s="187" t="str">
        <f t="array" ref="AL621">IFERROR(INDEX($AF$4:$AF$1137,SMALL($AB$4:$AB$1137,AJ621),1),"")</f>
        <v/>
      </c>
      <c r="AM621" s="187" t="str">
        <f t="array" ref="AM621">IFERROR(INDEX($AW$4:$AW$83,MATCH(AL621&amp;INDEX($AG$4:$AG$1137,SMALL($AB$4:$AB$1137,AJ621),1),$AU$4:$AU$83&amp;$AV$4:$AV$83,0),1),"")</f>
        <v/>
      </c>
      <c r="AN621" s="187" t="str">
        <f t="array" ref="AN621">IFERROR(INDEX($AW$4:$AW$83,MATCH(AL621&amp;INDEX($AH$4:$AH$1137,SMALL($AB$4:$AB$1137,AJ621),1),$AU$4:$AU$83&amp;$AV$4:$AV$83,0),1),"")</f>
        <v/>
      </c>
      <c r="AO621" s="187" t="str">
        <f>IF(AND(ISNUMBER(Fixture!H624),ISNUMBER(Fixture!J624)),"YES","")</f>
        <v/>
      </c>
      <c r="AP621" s="187" t="str">
        <f>IF(AO621="YES",IF(Fixture!H624&gt;Fixture!J624,HWin,IF(Fixture!H624=Fixture!J624,IF(Fixture!H624&gt;0,HDrawScore,HDraw),HLose)),"")</f>
        <v/>
      </c>
      <c r="AQ621" s="188" t="str">
        <f>IF(AO621="YES",IF(Fixture!H624&lt;Fixture!J624,AWin,IF(Fixture!H624=Fixture!J624,IF(Fixture!H624&gt;0,ADrawScore,ADraw),ALose)),"")</f>
        <v/>
      </c>
      <c r="AR621" s="187" t="str">
        <f>IF(AO621="YES",IF(Fixture!H624&gt;Fixture!J624,"W",IF(Fixture!H624=Fixture!J624,IF(Fixture!H624&gt;0,"D","D"),"L")),"")</f>
        <v/>
      </c>
      <c r="AS621" s="187" t="str">
        <f>IF(AO621="YES",IF(Fixture!H624&lt;Fixture!J624,"W",IF(Fixture!H624=Fixture!J624,IF(Fixture!H624&gt;0,"D","D"),"L")),"")</f>
        <v/>
      </c>
    </row>
    <row r="622" spans="22:45" x14ac:dyDescent="0.25">
      <c r="V622" s="195" t="str">
        <f t="shared" si="367"/>
        <v/>
      </c>
      <c r="W622" s="185" t="str">
        <f t="shared" si="368"/>
        <v/>
      </c>
      <c r="X622" s="185" t="str">
        <f t="shared" si="364"/>
        <v/>
      </c>
      <c r="Y622" s="185" t="str">
        <f t="shared" si="365"/>
        <v/>
      </c>
      <c r="Z622" s="184" t="str">
        <f t="shared" si="366"/>
        <v/>
      </c>
      <c r="AB622" s="186" t="str">
        <f t="shared" si="360"/>
        <v/>
      </c>
      <c r="AC622" s="187" t="str">
        <f t="shared" si="361"/>
        <v/>
      </c>
      <c r="AD622" s="187" t="str">
        <f t="shared" si="363"/>
        <v/>
      </c>
      <c r="AE622" s="187" t="str">
        <f t="shared" si="356"/>
        <v/>
      </c>
      <c r="AF622" s="187" t="str">
        <f t="shared" si="357"/>
        <v/>
      </c>
      <c r="AG622" s="187" t="str">
        <f t="array" ref="AG622">IFERROR(INDEX($Y$4:$Y$1090, MATCH(AC622&amp;AE622&amp;AF622,$V$4:$V$1090&amp;$W$4:$W$1090&amp;$X$4:$X$1090,0),1),"")</f>
        <v/>
      </c>
      <c r="AH622" s="188" t="str">
        <f t="array" ref="AH622">IFERROR(INDEX($Z$4:$Z$1090, MATCH(AC622&amp;AE622&amp;AF622,$V$4:$V$1090&amp;$W$4:$W$1090&amp;$X$4:$X$1090,0),1),"")</f>
        <v/>
      </c>
      <c r="AJ622" s="186" t="str">
        <f t="shared" si="362"/>
        <v/>
      </c>
      <c r="AK622" s="187" t="str">
        <f t="array" ref="AK622">IFERROR(INDEX($AC$4:$AC$1137,SMALL($AB$4:$AB$1137,AJ622),1),"")</f>
        <v/>
      </c>
      <c r="AL622" s="187" t="str">
        <f t="array" ref="AL622">IFERROR(INDEX($AF$4:$AF$1137,SMALL($AB$4:$AB$1137,AJ622),1),"")</f>
        <v/>
      </c>
      <c r="AM622" s="187" t="str">
        <f t="array" ref="AM622">IFERROR(INDEX($AW$4:$AW$83,MATCH(AL622&amp;INDEX($AG$4:$AG$1137,SMALL($AB$4:$AB$1137,AJ622),1),$AU$4:$AU$83&amp;$AV$4:$AV$83,0),1),"")</f>
        <v/>
      </c>
      <c r="AN622" s="187" t="str">
        <f t="array" ref="AN622">IFERROR(INDEX($AW$4:$AW$83,MATCH(AL622&amp;INDEX($AH$4:$AH$1137,SMALL($AB$4:$AB$1137,AJ622),1),$AU$4:$AU$83&amp;$AV$4:$AV$83,0),1),"")</f>
        <v/>
      </c>
      <c r="AO622" s="187" t="str">
        <f>IF(AND(ISNUMBER(Fixture!H625),ISNUMBER(Fixture!J625)),"YES","")</f>
        <v/>
      </c>
      <c r="AP622" s="187" t="str">
        <f>IF(AO622="YES",IF(Fixture!H625&gt;Fixture!J625,HWin,IF(Fixture!H625=Fixture!J625,IF(Fixture!H625&gt;0,HDrawScore,HDraw),HLose)),"")</f>
        <v/>
      </c>
      <c r="AQ622" s="188" t="str">
        <f>IF(AO622="YES",IF(Fixture!H625&lt;Fixture!J625,AWin,IF(Fixture!H625=Fixture!J625,IF(Fixture!H625&gt;0,ADrawScore,ADraw),ALose)),"")</f>
        <v/>
      </c>
      <c r="AR622" s="187" t="str">
        <f>IF(AO622="YES",IF(Fixture!H625&gt;Fixture!J625,"W",IF(Fixture!H625=Fixture!J625,IF(Fixture!H625&gt;0,"D","D"),"L")),"")</f>
        <v/>
      </c>
      <c r="AS622" s="187" t="str">
        <f>IF(AO622="YES",IF(Fixture!H625&lt;Fixture!J625,"W",IF(Fixture!H625=Fixture!J625,IF(Fixture!H625&gt;0,"D","D"),"L")),"")</f>
        <v/>
      </c>
    </row>
    <row r="623" spans="22:45" x14ac:dyDescent="0.25">
      <c r="V623" s="195" t="str">
        <f t="shared" si="367"/>
        <v/>
      </c>
      <c r="W623" s="185" t="str">
        <f t="shared" si="368"/>
        <v/>
      </c>
      <c r="X623" s="185" t="str">
        <f t="shared" si="364"/>
        <v/>
      </c>
      <c r="Y623" s="185" t="str">
        <f t="shared" si="365"/>
        <v/>
      </c>
      <c r="Z623" s="184" t="str">
        <f t="shared" si="366"/>
        <v/>
      </c>
      <c r="AB623" s="186" t="str">
        <f t="shared" si="360"/>
        <v/>
      </c>
      <c r="AC623" s="187" t="str">
        <f t="shared" si="361"/>
        <v/>
      </c>
      <c r="AD623" s="187" t="str">
        <f t="shared" si="363"/>
        <v/>
      </c>
      <c r="AE623" s="187" t="str">
        <f t="shared" si="356"/>
        <v/>
      </c>
      <c r="AF623" s="187" t="str">
        <f t="shared" si="357"/>
        <v/>
      </c>
      <c r="AG623" s="187" t="str">
        <f t="array" ref="AG623">IFERROR(INDEX($Y$4:$Y$1090, MATCH(AC623&amp;AE623&amp;AF623,$V$4:$V$1090&amp;$W$4:$W$1090&amp;$X$4:$X$1090,0),1),"")</f>
        <v/>
      </c>
      <c r="AH623" s="188" t="str">
        <f t="array" ref="AH623">IFERROR(INDEX($Z$4:$Z$1090, MATCH(AC623&amp;AE623&amp;AF623,$V$4:$V$1090&amp;$W$4:$W$1090&amp;$X$4:$X$1090,0),1),"")</f>
        <v/>
      </c>
      <c r="AJ623" s="186" t="str">
        <f t="shared" si="362"/>
        <v/>
      </c>
      <c r="AK623" s="187" t="str">
        <f t="array" ref="AK623">IFERROR(INDEX($AC$4:$AC$1137,SMALL($AB$4:$AB$1137,AJ623),1),"")</f>
        <v/>
      </c>
      <c r="AL623" s="187" t="str">
        <f t="array" ref="AL623">IFERROR(INDEX($AF$4:$AF$1137,SMALL($AB$4:$AB$1137,AJ623),1),"")</f>
        <v/>
      </c>
      <c r="AM623" s="187" t="str">
        <f t="array" ref="AM623">IFERROR(INDEX($AW$4:$AW$83,MATCH(AL623&amp;INDEX($AG$4:$AG$1137,SMALL($AB$4:$AB$1137,AJ623),1),$AU$4:$AU$83&amp;$AV$4:$AV$83,0),1),"")</f>
        <v/>
      </c>
      <c r="AN623" s="187" t="str">
        <f t="array" ref="AN623">IFERROR(INDEX($AW$4:$AW$83,MATCH(AL623&amp;INDEX($AH$4:$AH$1137,SMALL($AB$4:$AB$1137,AJ623),1),$AU$4:$AU$83&amp;$AV$4:$AV$83,0),1),"")</f>
        <v/>
      </c>
      <c r="AO623" s="187" t="str">
        <f>IF(AND(ISNUMBER(Fixture!H626),ISNUMBER(Fixture!J626)),"YES","")</f>
        <v/>
      </c>
      <c r="AP623" s="187" t="str">
        <f>IF(AO623="YES",IF(Fixture!H626&gt;Fixture!J626,HWin,IF(Fixture!H626=Fixture!J626,IF(Fixture!H626&gt;0,HDrawScore,HDraw),HLose)),"")</f>
        <v/>
      </c>
      <c r="AQ623" s="188" t="str">
        <f>IF(AO623="YES",IF(Fixture!H626&lt;Fixture!J626,AWin,IF(Fixture!H626=Fixture!J626,IF(Fixture!H626&gt;0,ADrawScore,ADraw),ALose)),"")</f>
        <v/>
      </c>
      <c r="AR623" s="187" t="str">
        <f>IF(AO623="YES",IF(Fixture!H626&gt;Fixture!J626,"W",IF(Fixture!H626=Fixture!J626,IF(Fixture!H626&gt;0,"D","D"),"L")),"")</f>
        <v/>
      </c>
      <c r="AS623" s="187" t="str">
        <f>IF(AO623="YES",IF(Fixture!H626&lt;Fixture!J626,"W",IF(Fixture!H626=Fixture!J626,IF(Fixture!H626&gt;0,"D","D"),"L")),"")</f>
        <v/>
      </c>
    </row>
    <row r="624" spans="22:45" x14ac:dyDescent="0.25">
      <c r="V624" s="195" t="str">
        <f t="shared" si="367"/>
        <v/>
      </c>
      <c r="W624" s="185" t="str">
        <f t="shared" si="368"/>
        <v/>
      </c>
      <c r="X624" s="185" t="str">
        <f t="shared" si="364"/>
        <v/>
      </c>
      <c r="Y624" s="185" t="str">
        <f t="shared" si="365"/>
        <v/>
      </c>
      <c r="Z624" s="184" t="str">
        <f t="shared" si="366"/>
        <v/>
      </c>
      <c r="AB624" s="186" t="str">
        <f t="shared" si="360"/>
        <v/>
      </c>
      <c r="AC624" s="187" t="str">
        <f t="shared" si="361"/>
        <v/>
      </c>
      <c r="AD624" s="187" t="str">
        <f t="shared" si="363"/>
        <v/>
      </c>
      <c r="AE624" s="187" t="str">
        <f t="shared" si="356"/>
        <v/>
      </c>
      <c r="AF624" s="187" t="str">
        <f t="shared" si="357"/>
        <v/>
      </c>
      <c r="AG624" s="187" t="str">
        <f t="array" ref="AG624">IFERROR(INDEX($Y$4:$Y$1090, MATCH(AC624&amp;AE624&amp;AF624,$V$4:$V$1090&amp;$W$4:$W$1090&amp;$X$4:$X$1090,0),1),"")</f>
        <v/>
      </c>
      <c r="AH624" s="188" t="str">
        <f t="array" ref="AH624">IFERROR(INDEX($Z$4:$Z$1090, MATCH(AC624&amp;AE624&amp;AF624,$V$4:$V$1090&amp;$W$4:$W$1090&amp;$X$4:$X$1090,0),1),"")</f>
        <v/>
      </c>
      <c r="AJ624" s="186" t="str">
        <f t="shared" si="362"/>
        <v/>
      </c>
      <c r="AK624" s="187" t="str">
        <f t="array" ref="AK624">IFERROR(INDEX($AC$4:$AC$1137,SMALL($AB$4:$AB$1137,AJ624),1),"")</f>
        <v/>
      </c>
      <c r="AL624" s="187" t="str">
        <f t="array" ref="AL624">IFERROR(INDEX($AF$4:$AF$1137,SMALL($AB$4:$AB$1137,AJ624),1),"")</f>
        <v/>
      </c>
      <c r="AM624" s="187" t="str">
        <f t="array" ref="AM624">IFERROR(INDEX($AW$4:$AW$83,MATCH(AL624&amp;INDEX($AG$4:$AG$1137,SMALL($AB$4:$AB$1137,AJ624),1),$AU$4:$AU$83&amp;$AV$4:$AV$83,0),1),"")</f>
        <v/>
      </c>
      <c r="AN624" s="187" t="str">
        <f t="array" ref="AN624">IFERROR(INDEX($AW$4:$AW$83,MATCH(AL624&amp;INDEX($AH$4:$AH$1137,SMALL($AB$4:$AB$1137,AJ624),1),$AU$4:$AU$83&amp;$AV$4:$AV$83,0),1),"")</f>
        <v/>
      </c>
      <c r="AO624" s="187" t="str">
        <f>IF(AND(ISNUMBER(Fixture!H627),ISNUMBER(Fixture!J627)),"YES","")</f>
        <v/>
      </c>
      <c r="AP624" s="187" t="str">
        <f>IF(AO624="YES",IF(Fixture!H627&gt;Fixture!J627,HWin,IF(Fixture!H627=Fixture!J627,IF(Fixture!H627&gt;0,HDrawScore,HDraw),HLose)),"")</f>
        <v/>
      </c>
      <c r="AQ624" s="188" t="str">
        <f>IF(AO624="YES",IF(Fixture!H627&lt;Fixture!J627,AWin,IF(Fixture!H627=Fixture!J627,IF(Fixture!H627&gt;0,ADrawScore,ADraw),ALose)),"")</f>
        <v/>
      </c>
      <c r="AR624" s="187" t="str">
        <f>IF(AO624="YES",IF(Fixture!H627&gt;Fixture!J627,"W",IF(Fixture!H627=Fixture!J627,IF(Fixture!H627&gt;0,"D","D"),"L")),"")</f>
        <v/>
      </c>
      <c r="AS624" s="187" t="str">
        <f>IF(AO624="YES",IF(Fixture!H627&lt;Fixture!J627,"W",IF(Fixture!H627=Fixture!J627,IF(Fixture!H627&gt;0,"D","D"),"L")),"")</f>
        <v/>
      </c>
    </row>
    <row r="625" spans="22:45" x14ac:dyDescent="0.25">
      <c r="V625" s="195" t="str">
        <f t="shared" si="367"/>
        <v/>
      </c>
      <c r="W625" s="185" t="str">
        <f t="shared" si="368"/>
        <v/>
      </c>
      <c r="X625" s="185" t="str">
        <f t="shared" si="364"/>
        <v/>
      </c>
      <c r="Y625" s="185" t="str">
        <f t="shared" si="365"/>
        <v/>
      </c>
      <c r="Z625" s="184" t="str">
        <f t="shared" si="366"/>
        <v/>
      </c>
      <c r="AB625" s="186" t="str">
        <f t="shared" si="360"/>
        <v/>
      </c>
      <c r="AC625" s="187" t="str">
        <f t="shared" si="361"/>
        <v/>
      </c>
      <c r="AD625" s="187" t="str">
        <f t="shared" si="363"/>
        <v/>
      </c>
      <c r="AE625" s="187" t="str">
        <f t="shared" si="356"/>
        <v/>
      </c>
      <c r="AF625" s="187" t="str">
        <f t="shared" si="357"/>
        <v/>
      </c>
      <c r="AG625" s="187" t="str">
        <f t="array" ref="AG625">IFERROR(INDEX($Y$4:$Y$1090, MATCH(AC625&amp;AE625&amp;AF625,$V$4:$V$1090&amp;$W$4:$W$1090&amp;$X$4:$X$1090,0),1),"")</f>
        <v/>
      </c>
      <c r="AH625" s="188" t="str">
        <f t="array" ref="AH625">IFERROR(INDEX($Z$4:$Z$1090, MATCH(AC625&amp;AE625&amp;AF625,$V$4:$V$1090&amp;$W$4:$W$1090&amp;$X$4:$X$1090,0),1),"")</f>
        <v/>
      </c>
      <c r="AJ625" s="186" t="str">
        <f t="shared" si="362"/>
        <v/>
      </c>
      <c r="AK625" s="187" t="str">
        <f t="array" ref="AK625">IFERROR(INDEX($AC$4:$AC$1137,SMALL($AB$4:$AB$1137,AJ625),1),"")</f>
        <v/>
      </c>
      <c r="AL625" s="187" t="str">
        <f t="array" ref="AL625">IFERROR(INDEX($AF$4:$AF$1137,SMALL($AB$4:$AB$1137,AJ625),1),"")</f>
        <v/>
      </c>
      <c r="AM625" s="187" t="str">
        <f t="array" ref="AM625">IFERROR(INDEX($AW$4:$AW$83,MATCH(AL625&amp;INDEX($AG$4:$AG$1137,SMALL($AB$4:$AB$1137,AJ625),1),$AU$4:$AU$83&amp;$AV$4:$AV$83,0),1),"")</f>
        <v/>
      </c>
      <c r="AN625" s="187" t="str">
        <f t="array" ref="AN625">IFERROR(INDEX($AW$4:$AW$83,MATCH(AL625&amp;INDEX($AH$4:$AH$1137,SMALL($AB$4:$AB$1137,AJ625),1),$AU$4:$AU$83&amp;$AV$4:$AV$83,0),1),"")</f>
        <v/>
      </c>
      <c r="AO625" s="187" t="str">
        <f>IF(AND(ISNUMBER(Fixture!H628),ISNUMBER(Fixture!J628)),"YES","")</f>
        <v/>
      </c>
      <c r="AP625" s="187" t="str">
        <f>IF(AO625="YES",IF(Fixture!H628&gt;Fixture!J628,HWin,IF(Fixture!H628=Fixture!J628,IF(Fixture!H628&gt;0,HDrawScore,HDraw),HLose)),"")</f>
        <v/>
      </c>
      <c r="AQ625" s="188" t="str">
        <f>IF(AO625="YES",IF(Fixture!H628&lt;Fixture!J628,AWin,IF(Fixture!H628=Fixture!J628,IF(Fixture!H628&gt;0,ADrawScore,ADraw),ALose)),"")</f>
        <v/>
      </c>
      <c r="AR625" s="187" t="str">
        <f>IF(AO625="YES",IF(Fixture!H628&gt;Fixture!J628,"W",IF(Fixture!H628=Fixture!J628,IF(Fixture!H628&gt;0,"D","D"),"L")),"")</f>
        <v/>
      </c>
      <c r="AS625" s="187" t="str">
        <f>IF(AO625="YES",IF(Fixture!H628&lt;Fixture!J628,"W",IF(Fixture!H628=Fixture!J628,IF(Fixture!H628&gt;0,"D","D"),"L")),"")</f>
        <v/>
      </c>
    </row>
    <row r="626" spans="22:45" x14ac:dyDescent="0.25">
      <c r="V626" s="195" t="str">
        <f t="shared" si="367"/>
        <v/>
      </c>
      <c r="W626" s="185" t="str">
        <f t="shared" si="368"/>
        <v/>
      </c>
      <c r="X626" s="185" t="str">
        <f t="shared" si="364"/>
        <v/>
      </c>
      <c r="Y626" s="185" t="str">
        <f t="shared" si="365"/>
        <v/>
      </c>
      <c r="Z626" s="184" t="str">
        <f t="shared" si="366"/>
        <v/>
      </c>
      <c r="AB626" s="186" t="str">
        <f t="shared" si="360"/>
        <v/>
      </c>
      <c r="AC626" s="187" t="str">
        <f t="shared" si="361"/>
        <v/>
      </c>
      <c r="AD626" s="187" t="str">
        <f t="shared" si="363"/>
        <v/>
      </c>
      <c r="AE626" s="187" t="str">
        <f t="shared" si="356"/>
        <v/>
      </c>
      <c r="AF626" s="187" t="str">
        <f t="shared" si="357"/>
        <v/>
      </c>
      <c r="AG626" s="187" t="str">
        <f t="array" ref="AG626">IFERROR(INDEX($Y$4:$Y$1090, MATCH(AC626&amp;AE626&amp;AF626,$V$4:$V$1090&amp;$W$4:$W$1090&amp;$X$4:$X$1090,0),1),"")</f>
        <v/>
      </c>
      <c r="AH626" s="188" t="str">
        <f t="array" ref="AH626">IFERROR(INDEX($Z$4:$Z$1090, MATCH(AC626&amp;AE626&amp;AF626,$V$4:$V$1090&amp;$W$4:$W$1090&amp;$X$4:$X$1090,0),1),"")</f>
        <v/>
      </c>
      <c r="AJ626" s="186" t="str">
        <f t="shared" si="362"/>
        <v/>
      </c>
      <c r="AK626" s="187" t="str">
        <f t="array" ref="AK626">IFERROR(INDEX($AC$4:$AC$1137,SMALL($AB$4:$AB$1137,AJ626),1),"")</f>
        <v/>
      </c>
      <c r="AL626" s="187" t="str">
        <f t="array" ref="AL626">IFERROR(INDEX($AF$4:$AF$1137,SMALL($AB$4:$AB$1137,AJ626),1),"")</f>
        <v/>
      </c>
      <c r="AM626" s="187" t="str">
        <f t="array" ref="AM626">IFERROR(INDEX($AW$4:$AW$83,MATCH(AL626&amp;INDEX($AG$4:$AG$1137,SMALL($AB$4:$AB$1137,AJ626),1),$AU$4:$AU$83&amp;$AV$4:$AV$83,0),1),"")</f>
        <v/>
      </c>
      <c r="AN626" s="187" t="str">
        <f t="array" ref="AN626">IFERROR(INDEX($AW$4:$AW$83,MATCH(AL626&amp;INDEX($AH$4:$AH$1137,SMALL($AB$4:$AB$1137,AJ626),1),$AU$4:$AU$83&amp;$AV$4:$AV$83,0),1),"")</f>
        <v/>
      </c>
      <c r="AO626" s="187" t="str">
        <f>IF(AND(ISNUMBER(Fixture!H629),ISNUMBER(Fixture!J629)),"YES","")</f>
        <v/>
      </c>
      <c r="AP626" s="187" t="str">
        <f>IF(AO626="YES",IF(Fixture!H629&gt;Fixture!J629,HWin,IF(Fixture!H629=Fixture!J629,IF(Fixture!H629&gt;0,HDrawScore,HDraw),HLose)),"")</f>
        <v/>
      </c>
      <c r="AQ626" s="188" t="str">
        <f>IF(AO626="YES",IF(Fixture!H629&lt;Fixture!J629,AWin,IF(Fixture!H629=Fixture!J629,IF(Fixture!H629&gt;0,ADrawScore,ADraw),ALose)),"")</f>
        <v/>
      </c>
      <c r="AR626" s="187" t="str">
        <f>IF(AO626="YES",IF(Fixture!H629&gt;Fixture!J629,"W",IF(Fixture!H629=Fixture!J629,IF(Fixture!H629&gt;0,"D","D"),"L")),"")</f>
        <v/>
      </c>
      <c r="AS626" s="187" t="str">
        <f>IF(AO626="YES",IF(Fixture!H629&lt;Fixture!J629,"W",IF(Fixture!H629=Fixture!J629,IF(Fixture!H629&gt;0,"D","D"),"L")),"")</f>
        <v/>
      </c>
    </row>
    <row r="627" spans="22:45" x14ac:dyDescent="0.25">
      <c r="V627" s="195" t="str">
        <f t="shared" si="367"/>
        <v/>
      </c>
      <c r="W627" s="185" t="str">
        <f t="shared" si="368"/>
        <v/>
      </c>
      <c r="X627" s="185" t="str">
        <f t="shared" si="364"/>
        <v/>
      </c>
      <c r="Y627" s="185" t="str">
        <f t="shared" si="365"/>
        <v/>
      </c>
      <c r="Z627" s="184" t="str">
        <f t="shared" si="366"/>
        <v/>
      </c>
      <c r="AB627" s="186" t="str">
        <f t="shared" si="360"/>
        <v/>
      </c>
      <c r="AC627" s="187" t="str">
        <f t="shared" si="361"/>
        <v/>
      </c>
      <c r="AD627" s="187" t="str">
        <f t="shared" si="363"/>
        <v/>
      </c>
      <c r="AE627" s="187" t="str">
        <f t="shared" si="356"/>
        <v/>
      </c>
      <c r="AF627" s="187" t="str">
        <f t="shared" si="357"/>
        <v/>
      </c>
      <c r="AG627" s="187" t="str">
        <f t="array" ref="AG627">IFERROR(INDEX($Y$4:$Y$1090, MATCH(AC627&amp;AE627&amp;AF627,$V$4:$V$1090&amp;$W$4:$W$1090&amp;$X$4:$X$1090,0),1),"")</f>
        <v/>
      </c>
      <c r="AH627" s="188" t="str">
        <f t="array" ref="AH627">IFERROR(INDEX($Z$4:$Z$1090, MATCH(AC627&amp;AE627&amp;AF627,$V$4:$V$1090&amp;$W$4:$W$1090&amp;$X$4:$X$1090,0),1),"")</f>
        <v/>
      </c>
      <c r="AJ627" s="186" t="str">
        <f t="shared" si="362"/>
        <v/>
      </c>
      <c r="AK627" s="187" t="str">
        <f t="array" ref="AK627">IFERROR(INDEX($AC$4:$AC$1137,SMALL($AB$4:$AB$1137,AJ627),1),"")</f>
        <v/>
      </c>
      <c r="AL627" s="187" t="str">
        <f t="array" ref="AL627">IFERROR(INDEX($AF$4:$AF$1137,SMALL($AB$4:$AB$1137,AJ627),1),"")</f>
        <v/>
      </c>
      <c r="AM627" s="187" t="str">
        <f t="array" ref="AM627">IFERROR(INDEX($AW$4:$AW$83,MATCH(AL627&amp;INDEX($AG$4:$AG$1137,SMALL($AB$4:$AB$1137,AJ627),1),$AU$4:$AU$83&amp;$AV$4:$AV$83,0),1),"")</f>
        <v/>
      </c>
      <c r="AN627" s="187" t="str">
        <f t="array" ref="AN627">IFERROR(INDEX($AW$4:$AW$83,MATCH(AL627&amp;INDEX($AH$4:$AH$1137,SMALL($AB$4:$AB$1137,AJ627),1),$AU$4:$AU$83&amp;$AV$4:$AV$83,0),1),"")</f>
        <v/>
      </c>
      <c r="AO627" s="187" t="str">
        <f>IF(AND(ISNUMBER(Fixture!H630),ISNUMBER(Fixture!J630)),"YES","")</f>
        <v/>
      </c>
      <c r="AP627" s="187" t="str">
        <f>IF(AO627="YES",IF(Fixture!H630&gt;Fixture!J630,HWin,IF(Fixture!H630=Fixture!J630,IF(Fixture!H630&gt;0,HDrawScore,HDraw),HLose)),"")</f>
        <v/>
      </c>
      <c r="AQ627" s="188" t="str">
        <f>IF(AO627="YES",IF(Fixture!H630&lt;Fixture!J630,AWin,IF(Fixture!H630=Fixture!J630,IF(Fixture!H630&gt;0,ADrawScore,ADraw),ALose)),"")</f>
        <v/>
      </c>
      <c r="AR627" s="187" t="str">
        <f>IF(AO627="YES",IF(Fixture!H630&gt;Fixture!J630,"W",IF(Fixture!H630=Fixture!J630,IF(Fixture!H630&gt;0,"D","D"),"L")),"")</f>
        <v/>
      </c>
      <c r="AS627" s="187" t="str">
        <f>IF(AO627="YES",IF(Fixture!H630&lt;Fixture!J630,"W",IF(Fixture!H630=Fixture!J630,IF(Fixture!H630&gt;0,"D","D"),"L")),"")</f>
        <v/>
      </c>
    </row>
    <row r="628" spans="22:45" x14ac:dyDescent="0.25">
      <c r="V628" s="195" t="str">
        <f t="shared" si="367"/>
        <v/>
      </c>
      <c r="W628" s="185" t="str">
        <f t="shared" si="368"/>
        <v/>
      </c>
      <c r="X628" s="185" t="str">
        <f t="shared" si="364"/>
        <v/>
      </c>
      <c r="Y628" s="185" t="str">
        <f t="shared" si="365"/>
        <v/>
      </c>
      <c r="Z628" s="184" t="str">
        <f t="shared" si="366"/>
        <v/>
      </c>
      <c r="AB628" s="186" t="str">
        <f t="shared" si="360"/>
        <v/>
      </c>
      <c r="AC628" s="187" t="str">
        <f t="shared" si="361"/>
        <v/>
      </c>
      <c r="AD628" s="187" t="str">
        <f t="shared" si="363"/>
        <v/>
      </c>
      <c r="AE628" s="187" t="str">
        <f t="shared" si="356"/>
        <v/>
      </c>
      <c r="AF628" s="187" t="str">
        <f t="shared" si="357"/>
        <v/>
      </c>
      <c r="AG628" s="187" t="str">
        <f t="array" ref="AG628">IFERROR(INDEX($Y$4:$Y$1090, MATCH(AC628&amp;AE628&amp;AF628,$V$4:$V$1090&amp;$W$4:$W$1090&amp;$X$4:$X$1090,0),1),"")</f>
        <v/>
      </c>
      <c r="AH628" s="188" t="str">
        <f t="array" ref="AH628">IFERROR(INDEX($Z$4:$Z$1090, MATCH(AC628&amp;AE628&amp;AF628,$V$4:$V$1090&amp;$W$4:$W$1090&amp;$X$4:$X$1090,0),1),"")</f>
        <v/>
      </c>
      <c r="AJ628" s="186" t="str">
        <f t="shared" si="362"/>
        <v/>
      </c>
      <c r="AK628" s="187" t="str">
        <f t="array" ref="AK628">IFERROR(INDEX($AC$4:$AC$1137,SMALL($AB$4:$AB$1137,AJ628),1),"")</f>
        <v/>
      </c>
      <c r="AL628" s="187" t="str">
        <f t="array" ref="AL628">IFERROR(INDEX($AF$4:$AF$1137,SMALL($AB$4:$AB$1137,AJ628),1),"")</f>
        <v/>
      </c>
      <c r="AM628" s="187" t="str">
        <f t="array" ref="AM628">IFERROR(INDEX($AW$4:$AW$83,MATCH(AL628&amp;INDEX($AG$4:$AG$1137,SMALL($AB$4:$AB$1137,AJ628),1),$AU$4:$AU$83&amp;$AV$4:$AV$83,0),1),"")</f>
        <v/>
      </c>
      <c r="AN628" s="187" t="str">
        <f t="array" ref="AN628">IFERROR(INDEX($AW$4:$AW$83,MATCH(AL628&amp;INDEX($AH$4:$AH$1137,SMALL($AB$4:$AB$1137,AJ628),1),$AU$4:$AU$83&amp;$AV$4:$AV$83,0),1),"")</f>
        <v/>
      </c>
      <c r="AO628" s="187" t="str">
        <f>IF(AND(ISNUMBER(Fixture!H631),ISNUMBER(Fixture!J631)),"YES","")</f>
        <v/>
      </c>
      <c r="AP628" s="187" t="str">
        <f>IF(AO628="YES",IF(Fixture!H631&gt;Fixture!J631,HWin,IF(Fixture!H631=Fixture!J631,IF(Fixture!H631&gt;0,HDrawScore,HDraw),HLose)),"")</f>
        <v/>
      </c>
      <c r="AQ628" s="188" t="str">
        <f>IF(AO628="YES",IF(Fixture!H631&lt;Fixture!J631,AWin,IF(Fixture!H631=Fixture!J631,IF(Fixture!H631&gt;0,ADrawScore,ADraw),ALose)),"")</f>
        <v/>
      </c>
      <c r="AR628" s="187" t="str">
        <f>IF(AO628="YES",IF(Fixture!H631&gt;Fixture!J631,"W",IF(Fixture!H631=Fixture!J631,IF(Fixture!H631&gt;0,"D","D"),"L")),"")</f>
        <v/>
      </c>
      <c r="AS628" s="187" t="str">
        <f>IF(AO628="YES",IF(Fixture!H631&lt;Fixture!J631,"W",IF(Fixture!H631=Fixture!J631,IF(Fixture!H631&gt;0,"D","D"),"L")),"")</f>
        <v/>
      </c>
    </row>
    <row r="629" spans="22:45" x14ac:dyDescent="0.25">
      <c r="V629" s="195" t="str">
        <f t="shared" si="367"/>
        <v/>
      </c>
      <c r="W629" s="185" t="str">
        <f t="shared" si="368"/>
        <v/>
      </c>
      <c r="X629" s="185" t="str">
        <f t="shared" si="364"/>
        <v/>
      </c>
      <c r="Y629" s="185" t="str">
        <f t="shared" si="365"/>
        <v/>
      </c>
      <c r="Z629" s="184" t="str">
        <f t="shared" si="366"/>
        <v/>
      </c>
      <c r="AB629" s="186" t="str">
        <f t="shared" si="360"/>
        <v/>
      </c>
      <c r="AC629" s="187" t="str">
        <f t="shared" si="361"/>
        <v/>
      </c>
      <c r="AD629" s="187" t="str">
        <f t="shared" si="363"/>
        <v/>
      </c>
      <c r="AE629" s="187" t="str">
        <f t="shared" si="356"/>
        <v/>
      </c>
      <c r="AF629" s="187" t="str">
        <f t="shared" si="357"/>
        <v/>
      </c>
      <c r="AG629" s="187" t="str">
        <f t="array" ref="AG629">IFERROR(INDEX($Y$4:$Y$1090, MATCH(AC629&amp;AE629&amp;AF629,$V$4:$V$1090&amp;$W$4:$W$1090&amp;$X$4:$X$1090,0),1),"")</f>
        <v/>
      </c>
      <c r="AH629" s="188" t="str">
        <f t="array" ref="AH629">IFERROR(INDEX($Z$4:$Z$1090, MATCH(AC629&amp;AE629&amp;AF629,$V$4:$V$1090&amp;$W$4:$W$1090&amp;$X$4:$X$1090,0),1),"")</f>
        <v/>
      </c>
      <c r="AJ629" s="186" t="str">
        <f t="shared" si="362"/>
        <v/>
      </c>
      <c r="AK629" s="187" t="str">
        <f t="array" ref="AK629">IFERROR(INDEX($AC$4:$AC$1137,SMALL($AB$4:$AB$1137,AJ629),1),"")</f>
        <v/>
      </c>
      <c r="AL629" s="187" t="str">
        <f t="array" ref="AL629">IFERROR(INDEX($AF$4:$AF$1137,SMALL($AB$4:$AB$1137,AJ629),1),"")</f>
        <v/>
      </c>
      <c r="AM629" s="187" t="str">
        <f t="array" ref="AM629">IFERROR(INDEX($AW$4:$AW$83,MATCH(AL629&amp;INDEX($AG$4:$AG$1137,SMALL($AB$4:$AB$1137,AJ629),1),$AU$4:$AU$83&amp;$AV$4:$AV$83,0),1),"")</f>
        <v/>
      </c>
      <c r="AN629" s="187" t="str">
        <f t="array" ref="AN629">IFERROR(INDEX($AW$4:$AW$83,MATCH(AL629&amp;INDEX($AH$4:$AH$1137,SMALL($AB$4:$AB$1137,AJ629),1),$AU$4:$AU$83&amp;$AV$4:$AV$83,0),1),"")</f>
        <v/>
      </c>
      <c r="AO629" s="187" t="str">
        <f>IF(AND(ISNUMBER(Fixture!H632),ISNUMBER(Fixture!J632)),"YES","")</f>
        <v/>
      </c>
      <c r="AP629" s="187" t="str">
        <f>IF(AO629="YES",IF(Fixture!H632&gt;Fixture!J632,HWin,IF(Fixture!H632=Fixture!J632,IF(Fixture!H632&gt;0,HDrawScore,HDraw),HLose)),"")</f>
        <v/>
      </c>
      <c r="AQ629" s="188" t="str">
        <f>IF(AO629="YES",IF(Fixture!H632&lt;Fixture!J632,AWin,IF(Fixture!H632=Fixture!J632,IF(Fixture!H632&gt;0,ADrawScore,ADraw),ALose)),"")</f>
        <v/>
      </c>
      <c r="AR629" s="187" t="str">
        <f>IF(AO629="YES",IF(Fixture!H632&gt;Fixture!J632,"W",IF(Fixture!H632=Fixture!J632,IF(Fixture!H632&gt;0,"D","D"),"L")),"")</f>
        <v/>
      </c>
      <c r="AS629" s="187" t="str">
        <f>IF(AO629="YES",IF(Fixture!H632&lt;Fixture!J632,"W",IF(Fixture!H632=Fixture!J632,IF(Fixture!H632&gt;0,"D","D"),"L")),"")</f>
        <v/>
      </c>
    </row>
    <row r="630" spans="22:45" x14ac:dyDescent="0.25">
      <c r="V630" s="195" t="str">
        <f t="shared" si="367"/>
        <v/>
      </c>
      <c r="W630" s="185" t="str">
        <f t="shared" si="368"/>
        <v/>
      </c>
      <c r="X630" s="185" t="str">
        <f t="shared" si="364"/>
        <v/>
      </c>
      <c r="Y630" s="185" t="str">
        <f t="shared" si="365"/>
        <v/>
      </c>
      <c r="Z630" s="184" t="str">
        <f t="shared" si="366"/>
        <v/>
      </c>
      <c r="AB630" s="186" t="str">
        <f t="shared" si="360"/>
        <v/>
      </c>
      <c r="AC630" s="187" t="str">
        <f t="shared" si="361"/>
        <v/>
      </c>
      <c r="AD630" s="187" t="str">
        <f t="shared" si="363"/>
        <v/>
      </c>
      <c r="AE630" s="187" t="str">
        <f t="shared" si="356"/>
        <v/>
      </c>
      <c r="AF630" s="187" t="str">
        <f t="shared" si="357"/>
        <v/>
      </c>
      <c r="AG630" s="187" t="str">
        <f t="array" ref="AG630">IFERROR(INDEX($Y$4:$Y$1090, MATCH(AC630&amp;AE630&amp;AF630,$V$4:$V$1090&amp;$W$4:$W$1090&amp;$X$4:$X$1090,0),1),"")</f>
        <v/>
      </c>
      <c r="AH630" s="188" t="str">
        <f t="array" ref="AH630">IFERROR(INDEX($Z$4:$Z$1090, MATCH(AC630&amp;AE630&amp;AF630,$V$4:$V$1090&amp;$W$4:$W$1090&amp;$X$4:$X$1090,0),1),"")</f>
        <v/>
      </c>
      <c r="AJ630" s="186" t="str">
        <f t="shared" si="362"/>
        <v/>
      </c>
      <c r="AK630" s="187" t="str">
        <f t="array" ref="AK630">IFERROR(INDEX($AC$4:$AC$1137,SMALL($AB$4:$AB$1137,AJ630),1),"")</f>
        <v/>
      </c>
      <c r="AL630" s="187" t="str">
        <f t="array" ref="AL630">IFERROR(INDEX($AF$4:$AF$1137,SMALL($AB$4:$AB$1137,AJ630),1),"")</f>
        <v/>
      </c>
      <c r="AM630" s="187" t="str">
        <f t="array" ref="AM630">IFERROR(INDEX($AW$4:$AW$83,MATCH(AL630&amp;INDEX($AG$4:$AG$1137,SMALL($AB$4:$AB$1137,AJ630),1),$AU$4:$AU$83&amp;$AV$4:$AV$83,0),1),"")</f>
        <v/>
      </c>
      <c r="AN630" s="187" t="str">
        <f t="array" ref="AN630">IFERROR(INDEX($AW$4:$AW$83,MATCH(AL630&amp;INDEX($AH$4:$AH$1137,SMALL($AB$4:$AB$1137,AJ630),1),$AU$4:$AU$83&amp;$AV$4:$AV$83,0),1),"")</f>
        <v/>
      </c>
      <c r="AO630" s="187" t="str">
        <f>IF(AND(ISNUMBER(Fixture!H633),ISNUMBER(Fixture!J633)),"YES","")</f>
        <v/>
      </c>
      <c r="AP630" s="187" t="str">
        <f>IF(AO630="YES",IF(Fixture!H633&gt;Fixture!J633,HWin,IF(Fixture!H633=Fixture!J633,IF(Fixture!H633&gt;0,HDrawScore,HDraw),HLose)),"")</f>
        <v/>
      </c>
      <c r="AQ630" s="188" t="str">
        <f>IF(AO630="YES",IF(Fixture!H633&lt;Fixture!J633,AWin,IF(Fixture!H633=Fixture!J633,IF(Fixture!H633&gt;0,ADrawScore,ADraw),ALose)),"")</f>
        <v/>
      </c>
      <c r="AR630" s="187" t="str">
        <f>IF(AO630="YES",IF(Fixture!H633&gt;Fixture!J633,"W",IF(Fixture!H633=Fixture!J633,IF(Fixture!H633&gt;0,"D","D"),"L")),"")</f>
        <v/>
      </c>
      <c r="AS630" s="187" t="str">
        <f>IF(AO630="YES",IF(Fixture!H633&lt;Fixture!J633,"W",IF(Fixture!H633=Fixture!J633,IF(Fixture!H633&gt;0,"D","D"),"L")),"")</f>
        <v/>
      </c>
    </row>
    <row r="631" spans="22:45" x14ac:dyDescent="0.25">
      <c r="V631" s="195" t="str">
        <f t="shared" si="367"/>
        <v/>
      </c>
      <c r="W631" s="185" t="str">
        <f t="shared" si="368"/>
        <v/>
      </c>
      <c r="X631" s="185" t="str">
        <f t="shared" si="364"/>
        <v/>
      </c>
      <c r="Y631" s="185" t="str">
        <f t="shared" si="365"/>
        <v/>
      </c>
      <c r="Z631" s="184" t="str">
        <f t="shared" si="366"/>
        <v/>
      </c>
      <c r="AB631" s="186" t="str">
        <f t="shared" si="360"/>
        <v/>
      </c>
      <c r="AC631" s="187" t="str">
        <f t="shared" si="361"/>
        <v/>
      </c>
      <c r="AD631" s="187" t="str">
        <f t="shared" si="363"/>
        <v/>
      </c>
      <c r="AE631" s="187" t="str">
        <f t="shared" si="356"/>
        <v/>
      </c>
      <c r="AF631" s="187" t="str">
        <f t="shared" si="357"/>
        <v/>
      </c>
      <c r="AG631" s="187" t="str">
        <f t="array" ref="AG631">IFERROR(INDEX($Y$4:$Y$1090, MATCH(AC631&amp;AE631&amp;AF631,$V$4:$V$1090&amp;$W$4:$W$1090&amp;$X$4:$X$1090,0),1),"")</f>
        <v/>
      </c>
      <c r="AH631" s="188" t="str">
        <f t="array" ref="AH631">IFERROR(INDEX($Z$4:$Z$1090, MATCH(AC631&amp;AE631&amp;AF631,$V$4:$V$1090&amp;$W$4:$W$1090&amp;$X$4:$X$1090,0),1),"")</f>
        <v/>
      </c>
      <c r="AJ631" s="186" t="str">
        <f t="shared" si="362"/>
        <v/>
      </c>
      <c r="AK631" s="187" t="str">
        <f t="array" ref="AK631">IFERROR(INDEX($AC$4:$AC$1137,SMALL($AB$4:$AB$1137,AJ631),1),"")</f>
        <v/>
      </c>
      <c r="AL631" s="187" t="str">
        <f t="array" ref="AL631">IFERROR(INDEX($AF$4:$AF$1137,SMALL($AB$4:$AB$1137,AJ631),1),"")</f>
        <v/>
      </c>
      <c r="AM631" s="187" t="str">
        <f t="array" ref="AM631">IFERROR(INDEX($AW$4:$AW$83,MATCH(AL631&amp;INDEX($AG$4:$AG$1137,SMALL($AB$4:$AB$1137,AJ631),1),$AU$4:$AU$83&amp;$AV$4:$AV$83,0),1),"")</f>
        <v/>
      </c>
      <c r="AN631" s="187" t="str">
        <f t="array" ref="AN631">IFERROR(INDEX($AW$4:$AW$83,MATCH(AL631&amp;INDEX($AH$4:$AH$1137,SMALL($AB$4:$AB$1137,AJ631),1),$AU$4:$AU$83&amp;$AV$4:$AV$83,0),1),"")</f>
        <v/>
      </c>
      <c r="AO631" s="187" t="str">
        <f>IF(AND(ISNUMBER(Fixture!H634),ISNUMBER(Fixture!J634)),"YES","")</f>
        <v/>
      </c>
      <c r="AP631" s="187" t="str">
        <f>IF(AO631="YES",IF(Fixture!H634&gt;Fixture!J634,HWin,IF(Fixture!H634=Fixture!J634,IF(Fixture!H634&gt;0,HDrawScore,HDraw),HLose)),"")</f>
        <v/>
      </c>
      <c r="AQ631" s="188" t="str">
        <f>IF(AO631="YES",IF(Fixture!H634&lt;Fixture!J634,AWin,IF(Fixture!H634=Fixture!J634,IF(Fixture!H634&gt;0,ADrawScore,ADraw),ALose)),"")</f>
        <v/>
      </c>
      <c r="AR631" s="187" t="str">
        <f>IF(AO631="YES",IF(Fixture!H634&gt;Fixture!J634,"W",IF(Fixture!H634=Fixture!J634,IF(Fixture!H634&gt;0,"D","D"),"L")),"")</f>
        <v/>
      </c>
      <c r="AS631" s="187" t="str">
        <f>IF(AO631="YES",IF(Fixture!H634&lt;Fixture!J634,"W",IF(Fixture!H634=Fixture!J634,IF(Fixture!H634&gt;0,"D","D"),"L")),"")</f>
        <v/>
      </c>
    </row>
    <row r="632" spans="22:45" x14ac:dyDescent="0.25">
      <c r="V632" s="195" t="str">
        <f t="shared" si="367"/>
        <v/>
      </c>
      <c r="W632" s="185" t="str">
        <f t="shared" si="368"/>
        <v/>
      </c>
      <c r="X632" s="185" t="str">
        <f t="shared" si="364"/>
        <v/>
      </c>
      <c r="Y632" s="185" t="str">
        <f t="shared" si="365"/>
        <v/>
      </c>
      <c r="Z632" s="184" t="str">
        <f t="shared" si="366"/>
        <v/>
      </c>
      <c r="AB632" s="186" t="str">
        <f t="shared" si="360"/>
        <v/>
      </c>
      <c r="AC632" s="187" t="str">
        <f t="shared" si="361"/>
        <v/>
      </c>
      <c r="AD632" s="187" t="str">
        <f t="shared" si="363"/>
        <v/>
      </c>
      <c r="AE632" s="187" t="str">
        <f t="shared" si="356"/>
        <v/>
      </c>
      <c r="AF632" s="187" t="str">
        <f t="shared" si="357"/>
        <v/>
      </c>
      <c r="AG632" s="187" t="str">
        <f t="array" ref="AG632">IFERROR(INDEX($Y$4:$Y$1090, MATCH(AC632&amp;AE632&amp;AF632,$V$4:$V$1090&amp;$W$4:$W$1090&amp;$X$4:$X$1090,0),1),"")</f>
        <v/>
      </c>
      <c r="AH632" s="188" t="str">
        <f t="array" ref="AH632">IFERROR(INDEX($Z$4:$Z$1090, MATCH(AC632&amp;AE632&amp;AF632,$V$4:$V$1090&amp;$W$4:$W$1090&amp;$X$4:$X$1090,0),1),"")</f>
        <v/>
      </c>
      <c r="AJ632" s="186" t="str">
        <f t="shared" si="362"/>
        <v/>
      </c>
      <c r="AK632" s="187" t="str">
        <f t="array" ref="AK632">IFERROR(INDEX($AC$4:$AC$1137,SMALL($AB$4:$AB$1137,AJ632),1),"")</f>
        <v/>
      </c>
      <c r="AL632" s="187" t="str">
        <f t="array" ref="AL632">IFERROR(INDEX($AF$4:$AF$1137,SMALL($AB$4:$AB$1137,AJ632),1),"")</f>
        <v/>
      </c>
      <c r="AM632" s="187" t="str">
        <f t="array" ref="AM632">IFERROR(INDEX($AW$4:$AW$83,MATCH(AL632&amp;INDEX($AG$4:$AG$1137,SMALL($AB$4:$AB$1137,AJ632),1),$AU$4:$AU$83&amp;$AV$4:$AV$83,0),1),"")</f>
        <v/>
      </c>
      <c r="AN632" s="187" t="str">
        <f t="array" ref="AN632">IFERROR(INDEX($AW$4:$AW$83,MATCH(AL632&amp;INDEX($AH$4:$AH$1137,SMALL($AB$4:$AB$1137,AJ632),1),$AU$4:$AU$83&amp;$AV$4:$AV$83,0),1),"")</f>
        <v/>
      </c>
      <c r="AO632" s="187" t="str">
        <f>IF(AND(ISNUMBER(Fixture!H635),ISNUMBER(Fixture!J635)),"YES","")</f>
        <v/>
      </c>
      <c r="AP632" s="187" t="str">
        <f>IF(AO632="YES",IF(Fixture!H635&gt;Fixture!J635,HWin,IF(Fixture!H635=Fixture!J635,IF(Fixture!H635&gt;0,HDrawScore,HDraw),HLose)),"")</f>
        <v/>
      </c>
      <c r="AQ632" s="188" t="str">
        <f>IF(AO632="YES",IF(Fixture!H635&lt;Fixture!J635,AWin,IF(Fixture!H635=Fixture!J635,IF(Fixture!H635&gt;0,ADrawScore,ADraw),ALose)),"")</f>
        <v/>
      </c>
      <c r="AR632" s="187" t="str">
        <f>IF(AO632="YES",IF(Fixture!H635&gt;Fixture!J635,"W",IF(Fixture!H635=Fixture!J635,IF(Fixture!H635&gt;0,"D","D"),"L")),"")</f>
        <v/>
      </c>
      <c r="AS632" s="187" t="str">
        <f>IF(AO632="YES",IF(Fixture!H635&lt;Fixture!J635,"W",IF(Fixture!H635=Fixture!J635,IF(Fixture!H635&gt;0,"D","D"),"L")),"")</f>
        <v/>
      </c>
    </row>
    <row r="633" spans="22:45" x14ac:dyDescent="0.25">
      <c r="V633" s="195" t="str">
        <f t="shared" si="367"/>
        <v/>
      </c>
      <c r="W633" s="185" t="str">
        <f t="shared" si="368"/>
        <v/>
      </c>
      <c r="X633" s="185" t="str">
        <f t="shared" si="364"/>
        <v/>
      </c>
      <c r="Y633" s="185" t="str">
        <f t="shared" si="365"/>
        <v/>
      </c>
      <c r="Z633" s="184" t="str">
        <f t="shared" si="366"/>
        <v/>
      </c>
      <c r="AB633" s="186" t="str">
        <f t="shared" si="360"/>
        <v/>
      </c>
      <c r="AC633" s="187" t="str">
        <f t="shared" si="361"/>
        <v/>
      </c>
      <c r="AD633" s="187" t="str">
        <f t="shared" si="363"/>
        <v/>
      </c>
      <c r="AE633" s="187" t="str">
        <f t="shared" si="356"/>
        <v/>
      </c>
      <c r="AF633" s="187" t="str">
        <f t="shared" si="357"/>
        <v/>
      </c>
      <c r="AG633" s="187" t="str">
        <f t="array" ref="AG633">IFERROR(INDEX($Y$4:$Y$1090, MATCH(AC633&amp;AE633&amp;AF633,$V$4:$V$1090&amp;$W$4:$W$1090&amp;$X$4:$X$1090,0),1),"")</f>
        <v/>
      </c>
      <c r="AH633" s="188" t="str">
        <f t="array" ref="AH633">IFERROR(INDEX($Z$4:$Z$1090, MATCH(AC633&amp;AE633&amp;AF633,$V$4:$V$1090&amp;$W$4:$W$1090&amp;$X$4:$X$1090,0),1),"")</f>
        <v/>
      </c>
      <c r="AJ633" s="186" t="str">
        <f t="shared" si="362"/>
        <v/>
      </c>
      <c r="AK633" s="187" t="str">
        <f t="array" ref="AK633">IFERROR(INDEX($AC$4:$AC$1137,SMALL($AB$4:$AB$1137,AJ633),1),"")</f>
        <v/>
      </c>
      <c r="AL633" s="187" t="str">
        <f t="array" ref="AL633">IFERROR(INDEX($AF$4:$AF$1137,SMALL($AB$4:$AB$1137,AJ633),1),"")</f>
        <v/>
      </c>
      <c r="AM633" s="187" t="str">
        <f t="array" ref="AM633">IFERROR(INDEX($AW$4:$AW$83,MATCH(AL633&amp;INDEX($AG$4:$AG$1137,SMALL($AB$4:$AB$1137,AJ633),1),$AU$4:$AU$83&amp;$AV$4:$AV$83,0),1),"")</f>
        <v/>
      </c>
      <c r="AN633" s="187" t="str">
        <f t="array" ref="AN633">IFERROR(INDEX($AW$4:$AW$83,MATCH(AL633&amp;INDEX($AH$4:$AH$1137,SMALL($AB$4:$AB$1137,AJ633),1),$AU$4:$AU$83&amp;$AV$4:$AV$83,0),1),"")</f>
        <v/>
      </c>
      <c r="AO633" s="187" t="str">
        <f>IF(AND(ISNUMBER(Fixture!H636),ISNUMBER(Fixture!J636)),"YES","")</f>
        <v/>
      </c>
      <c r="AP633" s="187" t="str">
        <f>IF(AO633="YES",IF(Fixture!H636&gt;Fixture!J636,HWin,IF(Fixture!H636=Fixture!J636,IF(Fixture!H636&gt;0,HDrawScore,HDraw),HLose)),"")</f>
        <v/>
      </c>
      <c r="AQ633" s="188" t="str">
        <f>IF(AO633="YES",IF(Fixture!H636&lt;Fixture!J636,AWin,IF(Fixture!H636=Fixture!J636,IF(Fixture!H636&gt;0,ADrawScore,ADraw),ALose)),"")</f>
        <v/>
      </c>
      <c r="AR633" s="187" t="str">
        <f>IF(AO633="YES",IF(Fixture!H636&gt;Fixture!J636,"W",IF(Fixture!H636=Fixture!J636,IF(Fixture!H636&gt;0,"D","D"),"L")),"")</f>
        <v/>
      </c>
      <c r="AS633" s="187" t="str">
        <f>IF(AO633="YES",IF(Fixture!H636&lt;Fixture!J636,"W",IF(Fixture!H636=Fixture!J636,IF(Fixture!H636&gt;0,"D","D"),"L")),"")</f>
        <v/>
      </c>
    </row>
    <row r="634" spans="22:45" x14ac:dyDescent="0.25">
      <c r="V634" s="195" t="str">
        <f t="shared" si="367"/>
        <v/>
      </c>
      <c r="W634" s="185" t="str">
        <f t="shared" si="368"/>
        <v/>
      </c>
      <c r="X634" s="185" t="str">
        <f t="shared" si="364"/>
        <v/>
      </c>
      <c r="Y634" s="185" t="str">
        <f t="shared" si="365"/>
        <v/>
      </c>
      <c r="Z634" s="184" t="str">
        <f t="shared" si="366"/>
        <v/>
      </c>
      <c r="AB634" s="186" t="str">
        <f t="shared" si="360"/>
        <v/>
      </c>
      <c r="AC634" s="187" t="str">
        <f t="shared" si="361"/>
        <v/>
      </c>
      <c r="AD634" s="187" t="str">
        <f t="shared" si="363"/>
        <v/>
      </c>
      <c r="AE634" s="187" t="str">
        <f t="shared" si="356"/>
        <v/>
      </c>
      <c r="AF634" s="187" t="str">
        <f t="shared" si="357"/>
        <v/>
      </c>
      <c r="AG634" s="187" t="str">
        <f t="array" ref="AG634">IFERROR(INDEX($Y$4:$Y$1090, MATCH(AC634&amp;AE634&amp;AF634,$V$4:$V$1090&amp;$W$4:$W$1090&amp;$X$4:$X$1090,0),1),"")</f>
        <v/>
      </c>
      <c r="AH634" s="188" t="str">
        <f t="array" ref="AH634">IFERROR(INDEX($Z$4:$Z$1090, MATCH(AC634&amp;AE634&amp;AF634,$V$4:$V$1090&amp;$W$4:$W$1090&amp;$X$4:$X$1090,0),1),"")</f>
        <v/>
      </c>
      <c r="AJ634" s="186" t="str">
        <f t="shared" si="362"/>
        <v/>
      </c>
      <c r="AK634" s="187" t="str">
        <f t="array" ref="AK634">IFERROR(INDEX($AC$4:$AC$1137,SMALL($AB$4:$AB$1137,AJ634),1),"")</f>
        <v/>
      </c>
      <c r="AL634" s="187" t="str">
        <f t="array" ref="AL634">IFERROR(INDEX($AF$4:$AF$1137,SMALL($AB$4:$AB$1137,AJ634),1),"")</f>
        <v/>
      </c>
      <c r="AM634" s="187" t="str">
        <f t="array" ref="AM634">IFERROR(INDEX($AW$4:$AW$83,MATCH(AL634&amp;INDEX($AG$4:$AG$1137,SMALL($AB$4:$AB$1137,AJ634),1),$AU$4:$AU$83&amp;$AV$4:$AV$83,0),1),"")</f>
        <v/>
      </c>
      <c r="AN634" s="187" t="str">
        <f t="array" ref="AN634">IFERROR(INDEX($AW$4:$AW$83,MATCH(AL634&amp;INDEX($AH$4:$AH$1137,SMALL($AB$4:$AB$1137,AJ634),1),$AU$4:$AU$83&amp;$AV$4:$AV$83,0),1),"")</f>
        <v/>
      </c>
      <c r="AO634" s="187" t="str">
        <f>IF(AND(ISNUMBER(Fixture!H637),ISNUMBER(Fixture!J637)),"YES","")</f>
        <v/>
      </c>
      <c r="AP634" s="187" t="str">
        <f>IF(AO634="YES",IF(Fixture!H637&gt;Fixture!J637,HWin,IF(Fixture!H637=Fixture!J637,IF(Fixture!H637&gt;0,HDrawScore,HDraw),HLose)),"")</f>
        <v/>
      </c>
      <c r="AQ634" s="188" t="str">
        <f>IF(AO634="YES",IF(Fixture!H637&lt;Fixture!J637,AWin,IF(Fixture!H637=Fixture!J637,IF(Fixture!H637&gt;0,ADrawScore,ADraw),ALose)),"")</f>
        <v/>
      </c>
      <c r="AR634" s="187" t="str">
        <f>IF(AO634="YES",IF(Fixture!H637&gt;Fixture!J637,"W",IF(Fixture!H637=Fixture!J637,IF(Fixture!H637&gt;0,"D","D"),"L")),"")</f>
        <v/>
      </c>
      <c r="AS634" s="187" t="str">
        <f>IF(AO634="YES",IF(Fixture!H637&lt;Fixture!J637,"W",IF(Fixture!H637=Fixture!J637,IF(Fixture!H637&gt;0,"D","D"),"L")),"")</f>
        <v/>
      </c>
    </row>
    <row r="635" spans="22:45" x14ac:dyDescent="0.25">
      <c r="V635" s="195" t="str">
        <f t="shared" si="367"/>
        <v/>
      </c>
      <c r="W635" s="185" t="str">
        <f t="shared" si="368"/>
        <v/>
      </c>
      <c r="X635" s="185" t="str">
        <f t="shared" si="364"/>
        <v/>
      </c>
      <c r="Y635" s="185" t="str">
        <f t="shared" si="365"/>
        <v/>
      </c>
      <c r="Z635" s="184" t="str">
        <f t="shared" si="366"/>
        <v/>
      </c>
      <c r="AB635" s="186" t="str">
        <f t="shared" si="360"/>
        <v/>
      </c>
      <c r="AC635" s="187" t="str">
        <f t="shared" si="361"/>
        <v/>
      </c>
      <c r="AD635" s="187" t="str">
        <f t="shared" si="363"/>
        <v/>
      </c>
      <c r="AE635" s="187" t="str">
        <f t="shared" si="356"/>
        <v/>
      </c>
      <c r="AF635" s="187" t="str">
        <f t="shared" si="357"/>
        <v/>
      </c>
      <c r="AG635" s="187" t="str">
        <f t="array" ref="AG635">IFERROR(INDEX($Y$4:$Y$1090, MATCH(AC635&amp;AE635&amp;AF635,$V$4:$V$1090&amp;$W$4:$W$1090&amp;$X$4:$X$1090,0),1),"")</f>
        <v/>
      </c>
      <c r="AH635" s="188" t="str">
        <f t="array" ref="AH635">IFERROR(INDEX($Z$4:$Z$1090, MATCH(AC635&amp;AE635&amp;AF635,$V$4:$V$1090&amp;$W$4:$W$1090&amp;$X$4:$X$1090,0),1),"")</f>
        <v/>
      </c>
      <c r="AJ635" s="186" t="str">
        <f t="shared" si="362"/>
        <v/>
      </c>
      <c r="AK635" s="187" t="str">
        <f t="array" ref="AK635">IFERROR(INDEX($AC$4:$AC$1137,SMALL($AB$4:$AB$1137,AJ635),1),"")</f>
        <v/>
      </c>
      <c r="AL635" s="187" t="str">
        <f t="array" ref="AL635">IFERROR(INDEX($AF$4:$AF$1137,SMALL($AB$4:$AB$1137,AJ635),1),"")</f>
        <v/>
      </c>
      <c r="AM635" s="187" t="str">
        <f t="array" ref="AM635">IFERROR(INDEX($AW$4:$AW$83,MATCH(AL635&amp;INDEX($AG$4:$AG$1137,SMALL($AB$4:$AB$1137,AJ635),1),$AU$4:$AU$83&amp;$AV$4:$AV$83,0),1),"")</f>
        <v/>
      </c>
      <c r="AN635" s="187" t="str">
        <f t="array" ref="AN635">IFERROR(INDEX($AW$4:$AW$83,MATCH(AL635&amp;INDEX($AH$4:$AH$1137,SMALL($AB$4:$AB$1137,AJ635),1),$AU$4:$AU$83&amp;$AV$4:$AV$83,0),1),"")</f>
        <v/>
      </c>
      <c r="AO635" s="187" t="str">
        <f>IF(AND(ISNUMBER(Fixture!H638),ISNUMBER(Fixture!J638)),"YES","")</f>
        <v/>
      </c>
      <c r="AP635" s="187" t="str">
        <f>IF(AO635="YES",IF(Fixture!H638&gt;Fixture!J638,HWin,IF(Fixture!H638=Fixture!J638,IF(Fixture!H638&gt;0,HDrawScore,HDraw),HLose)),"")</f>
        <v/>
      </c>
      <c r="AQ635" s="188" t="str">
        <f>IF(AO635="YES",IF(Fixture!H638&lt;Fixture!J638,AWin,IF(Fixture!H638=Fixture!J638,IF(Fixture!H638&gt;0,ADrawScore,ADraw),ALose)),"")</f>
        <v/>
      </c>
      <c r="AR635" s="187" t="str">
        <f>IF(AO635="YES",IF(Fixture!H638&gt;Fixture!J638,"W",IF(Fixture!H638=Fixture!J638,IF(Fixture!H638&gt;0,"D","D"),"L")),"")</f>
        <v/>
      </c>
      <c r="AS635" s="187" t="str">
        <f>IF(AO635="YES",IF(Fixture!H638&lt;Fixture!J638,"W",IF(Fixture!H638=Fixture!J638,IF(Fixture!H638&gt;0,"D","D"),"L")),"")</f>
        <v/>
      </c>
    </row>
    <row r="636" spans="22:45" x14ac:dyDescent="0.25">
      <c r="V636" s="195" t="str">
        <f t="shared" si="367"/>
        <v/>
      </c>
      <c r="W636" s="185" t="str">
        <f t="shared" si="368"/>
        <v/>
      </c>
      <c r="X636" s="185" t="str">
        <f t="shared" si="364"/>
        <v/>
      </c>
      <c r="Y636" s="185" t="str">
        <f t="shared" si="365"/>
        <v/>
      </c>
      <c r="Z636" s="184" t="str">
        <f t="shared" si="366"/>
        <v/>
      </c>
      <c r="AB636" s="186" t="str">
        <f t="shared" si="360"/>
        <v/>
      </c>
      <c r="AC636" s="187" t="str">
        <f t="shared" si="361"/>
        <v/>
      </c>
      <c r="AD636" s="187" t="str">
        <f t="shared" si="363"/>
        <v/>
      </c>
      <c r="AE636" s="187" t="str">
        <f t="shared" si="356"/>
        <v/>
      </c>
      <c r="AF636" s="187" t="str">
        <f t="shared" si="357"/>
        <v/>
      </c>
      <c r="AG636" s="187" t="str">
        <f t="array" ref="AG636">IFERROR(INDEX($Y$4:$Y$1090, MATCH(AC636&amp;AE636&amp;AF636,$V$4:$V$1090&amp;$W$4:$W$1090&amp;$X$4:$X$1090,0),1),"")</f>
        <v/>
      </c>
      <c r="AH636" s="188" t="str">
        <f t="array" ref="AH636">IFERROR(INDEX($Z$4:$Z$1090, MATCH(AC636&amp;AE636&amp;AF636,$V$4:$V$1090&amp;$W$4:$W$1090&amp;$X$4:$X$1090,0),1),"")</f>
        <v/>
      </c>
      <c r="AJ636" s="186" t="str">
        <f t="shared" si="362"/>
        <v/>
      </c>
      <c r="AK636" s="187" t="str">
        <f t="array" ref="AK636">IFERROR(INDEX($AC$4:$AC$1137,SMALL($AB$4:$AB$1137,AJ636),1),"")</f>
        <v/>
      </c>
      <c r="AL636" s="187" t="str">
        <f t="array" ref="AL636">IFERROR(INDEX($AF$4:$AF$1137,SMALL($AB$4:$AB$1137,AJ636),1),"")</f>
        <v/>
      </c>
      <c r="AM636" s="187" t="str">
        <f t="array" ref="AM636">IFERROR(INDEX($AW$4:$AW$83,MATCH(AL636&amp;INDEX($AG$4:$AG$1137,SMALL($AB$4:$AB$1137,AJ636),1),$AU$4:$AU$83&amp;$AV$4:$AV$83,0),1),"")</f>
        <v/>
      </c>
      <c r="AN636" s="187" t="str">
        <f t="array" ref="AN636">IFERROR(INDEX($AW$4:$AW$83,MATCH(AL636&amp;INDEX($AH$4:$AH$1137,SMALL($AB$4:$AB$1137,AJ636),1),$AU$4:$AU$83&amp;$AV$4:$AV$83,0),1),"")</f>
        <v/>
      </c>
      <c r="AO636" s="187" t="str">
        <f>IF(AND(ISNUMBER(Fixture!H639),ISNUMBER(Fixture!J639)),"YES","")</f>
        <v/>
      </c>
      <c r="AP636" s="187" t="str">
        <f>IF(AO636="YES",IF(Fixture!H639&gt;Fixture!J639,HWin,IF(Fixture!H639=Fixture!J639,IF(Fixture!H639&gt;0,HDrawScore,HDraw),HLose)),"")</f>
        <v/>
      </c>
      <c r="AQ636" s="188" t="str">
        <f>IF(AO636="YES",IF(Fixture!H639&lt;Fixture!J639,AWin,IF(Fixture!H639=Fixture!J639,IF(Fixture!H639&gt;0,ADrawScore,ADraw),ALose)),"")</f>
        <v/>
      </c>
      <c r="AR636" s="187" t="str">
        <f>IF(AO636="YES",IF(Fixture!H639&gt;Fixture!J639,"W",IF(Fixture!H639=Fixture!J639,IF(Fixture!H639&gt;0,"D","D"),"L")),"")</f>
        <v/>
      </c>
      <c r="AS636" s="187" t="str">
        <f>IF(AO636="YES",IF(Fixture!H639&lt;Fixture!J639,"W",IF(Fixture!H639=Fixture!J639,IF(Fixture!H639&gt;0,"D","D"),"L")),"")</f>
        <v/>
      </c>
    </row>
    <row r="637" spans="22:45" x14ac:dyDescent="0.25">
      <c r="V637" s="195" t="str">
        <f t="shared" si="367"/>
        <v/>
      </c>
      <c r="W637" s="185" t="str">
        <f t="shared" si="368"/>
        <v/>
      </c>
      <c r="X637" s="185" t="str">
        <f t="shared" si="364"/>
        <v/>
      </c>
      <c r="Y637" s="185" t="str">
        <f t="shared" si="365"/>
        <v/>
      </c>
      <c r="Z637" s="184" t="str">
        <f t="shared" si="366"/>
        <v/>
      </c>
      <c r="AB637" s="186" t="str">
        <f t="shared" si="360"/>
        <v/>
      </c>
      <c r="AC637" s="187" t="str">
        <f t="shared" si="361"/>
        <v/>
      </c>
      <c r="AD637" s="187" t="str">
        <f t="shared" si="363"/>
        <v/>
      </c>
      <c r="AE637" s="187" t="str">
        <f t="shared" si="356"/>
        <v/>
      </c>
      <c r="AF637" s="187" t="str">
        <f t="shared" si="357"/>
        <v/>
      </c>
      <c r="AG637" s="187" t="str">
        <f t="array" ref="AG637">IFERROR(INDEX($Y$4:$Y$1090, MATCH(AC637&amp;AE637&amp;AF637,$V$4:$V$1090&amp;$W$4:$W$1090&amp;$X$4:$X$1090,0),1),"")</f>
        <v/>
      </c>
      <c r="AH637" s="188" t="str">
        <f t="array" ref="AH637">IFERROR(INDEX($Z$4:$Z$1090, MATCH(AC637&amp;AE637&amp;AF637,$V$4:$V$1090&amp;$W$4:$W$1090&amp;$X$4:$X$1090,0),1),"")</f>
        <v/>
      </c>
      <c r="AJ637" s="186" t="str">
        <f t="shared" si="362"/>
        <v/>
      </c>
      <c r="AK637" s="187" t="str">
        <f t="array" ref="AK637">IFERROR(INDEX($AC$4:$AC$1137,SMALL($AB$4:$AB$1137,AJ637),1),"")</f>
        <v/>
      </c>
      <c r="AL637" s="187" t="str">
        <f t="array" ref="AL637">IFERROR(INDEX($AF$4:$AF$1137,SMALL($AB$4:$AB$1137,AJ637),1),"")</f>
        <v/>
      </c>
      <c r="AM637" s="187" t="str">
        <f t="array" ref="AM637">IFERROR(INDEX($AW$4:$AW$83,MATCH(AL637&amp;INDEX($AG$4:$AG$1137,SMALL($AB$4:$AB$1137,AJ637),1),$AU$4:$AU$83&amp;$AV$4:$AV$83,0),1),"")</f>
        <v/>
      </c>
      <c r="AN637" s="187" t="str">
        <f t="array" ref="AN637">IFERROR(INDEX($AW$4:$AW$83,MATCH(AL637&amp;INDEX($AH$4:$AH$1137,SMALL($AB$4:$AB$1137,AJ637),1),$AU$4:$AU$83&amp;$AV$4:$AV$83,0),1),"")</f>
        <v/>
      </c>
      <c r="AO637" s="187" t="str">
        <f>IF(AND(ISNUMBER(Fixture!H640),ISNUMBER(Fixture!J640)),"YES","")</f>
        <v/>
      </c>
      <c r="AP637" s="187" t="str">
        <f>IF(AO637="YES",IF(Fixture!H640&gt;Fixture!J640,HWin,IF(Fixture!H640=Fixture!J640,IF(Fixture!H640&gt;0,HDrawScore,HDraw),HLose)),"")</f>
        <v/>
      </c>
      <c r="AQ637" s="188" t="str">
        <f>IF(AO637="YES",IF(Fixture!H640&lt;Fixture!J640,AWin,IF(Fixture!H640=Fixture!J640,IF(Fixture!H640&gt;0,ADrawScore,ADraw),ALose)),"")</f>
        <v/>
      </c>
      <c r="AR637" s="187" t="str">
        <f>IF(AO637="YES",IF(Fixture!H640&gt;Fixture!J640,"W",IF(Fixture!H640=Fixture!J640,IF(Fixture!H640&gt;0,"D","D"),"L")),"")</f>
        <v/>
      </c>
      <c r="AS637" s="187" t="str">
        <f>IF(AO637="YES",IF(Fixture!H640&lt;Fixture!J640,"W",IF(Fixture!H640=Fixture!J640,IF(Fixture!H640&gt;0,"D","D"),"L")),"")</f>
        <v/>
      </c>
    </row>
    <row r="638" spans="22:45" x14ac:dyDescent="0.25">
      <c r="V638" s="195" t="str">
        <f t="shared" si="367"/>
        <v/>
      </c>
      <c r="W638" s="185" t="str">
        <f t="shared" si="368"/>
        <v/>
      </c>
      <c r="X638" s="185" t="str">
        <f t="shared" si="364"/>
        <v/>
      </c>
      <c r="Y638" s="185" t="str">
        <f t="shared" si="365"/>
        <v/>
      </c>
      <c r="Z638" s="184" t="str">
        <f t="shared" si="366"/>
        <v/>
      </c>
      <c r="AB638" s="186" t="str">
        <f t="shared" si="360"/>
        <v/>
      </c>
      <c r="AC638" s="187" t="str">
        <f t="shared" si="361"/>
        <v/>
      </c>
      <c r="AD638" s="187" t="str">
        <f t="shared" si="363"/>
        <v/>
      </c>
      <c r="AE638" s="187" t="str">
        <f t="shared" si="356"/>
        <v/>
      </c>
      <c r="AF638" s="187" t="str">
        <f t="shared" si="357"/>
        <v/>
      </c>
      <c r="AG638" s="187" t="str">
        <f t="array" ref="AG638">IFERROR(INDEX($Y$4:$Y$1090, MATCH(AC638&amp;AE638&amp;AF638,$V$4:$V$1090&amp;$W$4:$W$1090&amp;$X$4:$X$1090,0),1),"")</f>
        <v/>
      </c>
      <c r="AH638" s="188" t="str">
        <f t="array" ref="AH638">IFERROR(INDEX($Z$4:$Z$1090, MATCH(AC638&amp;AE638&amp;AF638,$V$4:$V$1090&amp;$W$4:$W$1090&amp;$X$4:$X$1090,0),1),"")</f>
        <v/>
      </c>
      <c r="AJ638" s="186" t="str">
        <f t="shared" si="362"/>
        <v/>
      </c>
      <c r="AK638" s="187" t="str">
        <f t="array" ref="AK638">IFERROR(INDEX($AC$4:$AC$1137,SMALL($AB$4:$AB$1137,AJ638),1),"")</f>
        <v/>
      </c>
      <c r="AL638" s="187" t="str">
        <f t="array" ref="AL638">IFERROR(INDEX($AF$4:$AF$1137,SMALL($AB$4:$AB$1137,AJ638),1),"")</f>
        <v/>
      </c>
      <c r="AM638" s="187" t="str">
        <f t="array" ref="AM638">IFERROR(INDEX($AW$4:$AW$83,MATCH(AL638&amp;INDEX($AG$4:$AG$1137,SMALL($AB$4:$AB$1137,AJ638),1),$AU$4:$AU$83&amp;$AV$4:$AV$83,0),1),"")</f>
        <v/>
      </c>
      <c r="AN638" s="187" t="str">
        <f t="array" ref="AN638">IFERROR(INDEX($AW$4:$AW$83,MATCH(AL638&amp;INDEX($AH$4:$AH$1137,SMALL($AB$4:$AB$1137,AJ638),1),$AU$4:$AU$83&amp;$AV$4:$AV$83,0),1),"")</f>
        <v/>
      </c>
      <c r="AO638" s="187" t="str">
        <f>IF(AND(ISNUMBER(Fixture!H641),ISNUMBER(Fixture!J641)),"YES","")</f>
        <v/>
      </c>
      <c r="AP638" s="187" t="str">
        <f>IF(AO638="YES",IF(Fixture!H641&gt;Fixture!J641,HWin,IF(Fixture!H641=Fixture!J641,IF(Fixture!H641&gt;0,HDrawScore,HDraw),HLose)),"")</f>
        <v/>
      </c>
      <c r="AQ638" s="188" t="str">
        <f>IF(AO638="YES",IF(Fixture!H641&lt;Fixture!J641,AWin,IF(Fixture!H641=Fixture!J641,IF(Fixture!H641&gt;0,ADrawScore,ADraw),ALose)),"")</f>
        <v/>
      </c>
      <c r="AR638" s="187" t="str">
        <f>IF(AO638="YES",IF(Fixture!H641&gt;Fixture!J641,"W",IF(Fixture!H641=Fixture!J641,IF(Fixture!H641&gt;0,"D","D"),"L")),"")</f>
        <v/>
      </c>
      <c r="AS638" s="187" t="str">
        <f>IF(AO638="YES",IF(Fixture!H641&lt;Fixture!J641,"W",IF(Fixture!H641=Fixture!J641,IF(Fixture!H641&gt;0,"D","D"),"L")),"")</f>
        <v/>
      </c>
    </row>
    <row r="639" spans="22:45" x14ac:dyDescent="0.25">
      <c r="V639" s="195" t="str">
        <f t="shared" si="367"/>
        <v/>
      </c>
      <c r="W639" s="185" t="str">
        <f t="shared" si="368"/>
        <v/>
      </c>
      <c r="X639" s="185" t="str">
        <f t="shared" si="364"/>
        <v/>
      </c>
      <c r="Y639" s="185" t="str">
        <f t="shared" si="365"/>
        <v/>
      </c>
      <c r="Z639" s="184" t="str">
        <f t="shared" si="366"/>
        <v/>
      </c>
      <c r="AB639" s="186" t="str">
        <f t="shared" si="360"/>
        <v/>
      </c>
      <c r="AC639" s="187" t="str">
        <f t="shared" si="361"/>
        <v/>
      </c>
      <c r="AD639" s="187" t="str">
        <f t="shared" si="363"/>
        <v/>
      </c>
      <c r="AE639" s="187" t="str">
        <f t="shared" si="356"/>
        <v/>
      </c>
      <c r="AF639" s="187" t="str">
        <f t="shared" si="357"/>
        <v/>
      </c>
      <c r="AG639" s="187" t="str">
        <f t="array" ref="AG639">IFERROR(INDEX($Y$4:$Y$1090, MATCH(AC639&amp;AE639&amp;AF639,$V$4:$V$1090&amp;$W$4:$W$1090&amp;$X$4:$X$1090,0),1),"")</f>
        <v/>
      </c>
      <c r="AH639" s="188" t="str">
        <f t="array" ref="AH639">IFERROR(INDEX($Z$4:$Z$1090, MATCH(AC639&amp;AE639&amp;AF639,$V$4:$V$1090&amp;$W$4:$W$1090&amp;$X$4:$X$1090,0),1),"")</f>
        <v/>
      </c>
      <c r="AJ639" s="186" t="str">
        <f t="shared" si="362"/>
        <v/>
      </c>
      <c r="AK639" s="187" t="str">
        <f t="array" ref="AK639">IFERROR(INDEX($AC$4:$AC$1137,SMALL($AB$4:$AB$1137,AJ639),1),"")</f>
        <v/>
      </c>
      <c r="AL639" s="187" t="str">
        <f t="array" ref="AL639">IFERROR(INDEX($AF$4:$AF$1137,SMALL($AB$4:$AB$1137,AJ639),1),"")</f>
        <v/>
      </c>
      <c r="AM639" s="187" t="str">
        <f t="array" ref="AM639">IFERROR(INDEX($AW$4:$AW$83,MATCH(AL639&amp;INDEX($AG$4:$AG$1137,SMALL($AB$4:$AB$1137,AJ639),1),$AU$4:$AU$83&amp;$AV$4:$AV$83,0),1),"")</f>
        <v/>
      </c>
      <c r="AN639" s="187" t="str">
        <f t="array" ref="AN639">IFERROR(INDEX($AW$4:$AW$83,MATCH(AL639&amp;INDEX($AH$4:$AH$1137,SMALL($AB$4:$AB$1137,AJ639),1),$AU$4:$AU$83&amp;$AV$4:$AV$83,0),1),"")</f>
        <v/>
      </c>
      <c r="AO639" s="187" t="str">
        <f>IF(AND(ISNUMBER(Fixture!H642),ISNUMBER(Fixture!J642)),"YES","")</f>
        <v/>
      </c>
      <c r="AP639" s="187" t="str">
        <f>IF(AO639="YES",IF(Fixture!H642&gt;Fixture!J642,HWin,IF(Fixture!H642=Fixture!J642,IF(Fixture!H642&gt;0,HDrawScore,HDraw),HLose)),"")</f>
        <v/>
      </c>
      <c r="AQ639" s="188" t="str">
        <f>IF(AO639="YES",IF(Fixture!H642&lt;Fixture!J642,AWin,IF(Fixture!H642=Fixture!J642,IF(Fixture!H642&gt;0,ADrawScore,ADraw),ALose)),"")</f>
        <v/>
      </c>
      <c r="AR639" s="187" t="str">
        <f>IF(AO639="YES",IF(Fixture!H642&gt;Fixture!J642,"W",IF(Fixture!H642=Fixture!J642,IF(Fixture!H642&gt;0,"D","D"),"L")),"")</f>
        <v/>
      </c>
      <c r="AS639" s="187" t="str">
        <f>IF(AO639="YES",IF(Fixture!H642&lt;Fixture!J642,"W",IF(Fixture!H642=Fixture!J642,IF(Fixture!H642&gt;0,"D","D"),"L")),"")</f>
        <v/>
      </c>
    </row>
    <row r="640" spans="22:45" x14ac:dyDescent="0.25">
      <c r="V640" s="195" t="str">
        <f t="shared" si="367"/>
        <v/>
      </c>
      <c r="W640" s="185" t="str">
        <f t="shared" si="368"/>
        <v/>
      </c>
      <c r="X640" s="185" t="str">
        <f t="shared" si="364"/>
        <v/>
      </c>
      <c r="Y640" s="185" t="str">
        <f t="shared" si="365"/>
        <v/>
      </c>
      <c r="Z640" s="184" t="str">
        <f t="shared" si="366"/>
        <v/>
      </c>
      <c r="AB640" s="186" t="str">
        <f t="shared" si="360"/>
        <v/>
      </c>
      <c r="AC640" s="187" t="str">
        <f t="shared" si="361"/>
        <v/>
      </c>
      <c r="AD640" s="187" t="str">
        <f t="shared" si="363"/>
        <v/>
      </c>
      <c r="AE640" s="187" t="str">
        <f t="shared" si="356"/>
        <v/>
      </c>
      <c r="AF640" s="187" t="str">
        <f t="shared" si="357"/>
        <v/>
      </c>
      <c r="AG640" s="187" t="str">
        <f t="array" ref="AG640">IFERROR(INDEX($Y$4:$Y$1090, MATCH(AC640&amp;AE640&amp;AF640,$V$4:$V$1090&amp;$W$4:$W$1090&amp;$X$4:$X$1090,0),1),"")</f>
        <v/>
      </c>
      <c r="AH640" s="188" t="str">
        <f t="array" ref="AH640">IFERROR(INDEX($Z$4:$Z$1090, MATCH(AC640&amp;AE640&amp;AF640,$V$4:$V$1090&amp;$W$4:$W$1090&amp;$X$4:$X$1090,0),1),"")</f>
        <v/>
      </c>
      <c r="AJ640" s="186" t="str">
        <f t="shared" si="362"/>
        <v/>
      </c>
      <c r="AK640" s="187" t="str">
        <f t="array" ref="AK640">IFERROR(INDEX($AC$4:$AC$1137,SMALL($AB$4:$AB$1137,AJ640),1),"")</f>
        <v/>
      </c>
      <c r="AL640" s="187" t="str">
        <f t="array" ref="AL640">IFERROR(INDEX($AF$4:$AF$1137,SMALL($AB$4:$AB$1137,AJ640),1),"")</f>
        <v/>
      </c>
      <c r="AM640" s="187" t="str">
        <f t="array" ref="AM640">IFERROR(INDEX($AW$4:$AW$83,MATCH(AL640&amp;INDEX($AG$4:$AG$1137,SMALL($AB$4:$AB$1137,AJ640),1),$AU$4:$AU$83&amp;$AV$4:$AV$83,0),1),"")</f>
        <v/>
      </c>
      <c r="AN640" s="187" t="str">
        <f t="array" ref="AN640">IFERROR(INDEX($AW$4:$AW$83,MATCH(AL640&amp;INDEX($AH$4:$AH$1137,SMALL($AB$4:$AB$1137,AJ640),1),$AU$4:$AU$83&amp;$AV$4:$AV$83,0),1),"")</f>
        <v/>
      </c>
      <c r="AO640" s="187" t="str">
        <f>IF(AND(ISNUMBER(Fixture!H643),ISNUMBER(Fixture!J643)),"YES","")</f>
        <v/>
      </c>
      <c r="AP640" s="187" t="str">
        <f>IF(AO640="YES",IF(Fixture!H643&gt;Fixture!J643,HWin,IF(Fixture!H643=Fixture!J643,IF(Fixture!H643&gt;0,HDrawScore,HDraw),HLose)),"")</f>
        <v/>
      </c>
      <c r="AQ640" s="188" t="str">
        <f>IF(AO640="YES",IF(Fixture!H643&lt;Fixture!J643,AWin,IF(Fixture!H643=Fixture!J643,IF(Fixture!H643&gt;0,ADrawScore,ADraw),ALose)),"")</f>
        <v/>
      </c>
      <c r="AR640" s="187" t="str">
        <f>IF(AO640="YES",IF(Fixture!H643&gt;Fixture!J643,"W",IF(Fixture!H643=Fixture!J643,IF(Fixture!H643&gt;0,"D","D"),"L")),"")</f>
        <v/>
      </c>
      <c r="AS640" s="187" t="str">
        <f>IF(AO640="YES",IF(Fixture!H643&lt;Fixture!J643,"W",IF(Fixture!H643=Fixture!J643,IF(Fixture!H643&gt;0,"D","D"),"L")),"")</f>
        <v/>
      </c>
    </row>
    <row r="641" spans="22:45" x14ac:dyDescent="0.25">
      <c r="V641" s="195" t="str">
        <f t="shared" si="367"/>
        <v/>
      </c>
      <c r="W641" s="185" t="str">
        <f t="shared" si="368"/>
        <v/>
      </c>
      <c r="X641" s="185" t="str">
        <f t="shared" si="364"/>
        <v/>
      </c>
      <c r="Y641" s="185" t="str">
        <f t="shared" si="365"/>
        <v/>
      </c>
      <c r="Z641" s="184" t="str">
        <f t="shared" si="366"/>
        <v/>
      </c>
      <c r="AB641" s="186" t="str">
        <f t="shared" si="360"/>
        <v/>
      </c>
      <c r="AC641" s="187" t="str">
        <f t="shared" si="361"/>
        <v/>
      </c>
      <c r="AD641" s="187" t="str">
        <f t="shared" si="363"/>
        <v/>
      </c>
      <c r="AE641" s="187" t="str">
        <f t="shared" si="356"/>
        <v/>
      </c>
      <c r="AF641" s="187" t="str">
        <f t="shared" si="357"/>
        <v/>
      </c>
      <c r="AG641" s="187" t="str">
        <f t="array" ref="AG641">IFERROR(INDEX($Y$4:$Y$1090, MATCH(AC641&amp;AE641&amp;AF641,$V$4:$V$1090&amp;$W$4:$W$1090&amp;$X$4:$X$1090,0),1),"")</f>
        <v/>
      </c>
      <c r="AH641" s="188" t="str">
        <f t="array" ref="AH641">IFERROR(INDEX($Z$4:$Z$1090, MATCH(AC641&amp;AE641&amp;AF641,$V$4:$V$1090&amp;$W$4:$W$1090&amp;$X$4:$X$1090,0),1),"")</f>
        <v/>
      </c>
      <c r="AJ641" s="186" t="str">
        <f t="shared" si="362"/>
        <v/>
      </c>
      <c r="AK641" s="187" t="str">
        <f t="array" ref="AK641">IFERROR(INDEX($AC$4:$AC$1137,SMALL($AB$4:$AB$1137,AJ641),1),"")</f>
        <v/>
      </c>
      <c r="AL641" s="187" t="str">
        <f t="array" ref="AL641">IFERROR(INDEX($AF$4:$AF$1137,SMALL($AB$4:$AB$1137,AJ641),1),"")</f>
        <v/>
      </c>
      <c r="AM641" s="187" t="str">
        <f t="array" ref="AM641">IFERROR(INDEX($AW$4:$AW$83,MATCH(AL641&amp;INDEX($AG$4:$AG$1137,SMALL($AB$4:$AB$1137,AJ641),1),$AU$4:$AU$83&amp;$AV$4:$AV$83,0),1),"")</f>
        <v/>
      </c>
      <c r="AN641" s="187" t="str">
        <f t="array" ref="AN641">IFERROR(INDEX($AW$4:$AW$83,MATCH(AL641&amp;INDEX($AH$4:$AH$1137,SMALL($AB$4:$AB$1137,AJ641),1),$AU$4:$AU$83&amp;$AV$4:$AV$83,0),1),"")</f>
        <v/>
      </c>
      <c r="AO641" s="187" t="str">
        <f>IF(AND(ISNUMBER(Fixture!H644),ISNUMBER(Fixture!J644)),"YES","")</f>
        <v/>
      </c>
      <c r="AP641" s="187" t="str">
        <f>IF(AO641="YES",IF(Fixture!H644&gt;Fixture!J644,HWin,IF(Fixture!H644=Fixture!J644,IF(Fixture!H644&gt;0,HDrawScore,HDraw),HLose)),"")</f>
        <v/>
      </c>
      <c r="AQ641" s="188" t="str">
        <f>IF(AO641="YES",IF(Fixture!H644&lt;Fixture!J644,AWin,IF(Fixture!H644=Fixture!J644,IF(Fixture!H644&gt;0,ADrawScore,ADraw),ALose)),"")</f>
        <v/>
      </c>
      <c r="AR641" s="187" t="str">
        <f>IF(AO641="YES",IF(Fixture!H644&gt;Fixture!J644,"W",IF(Fixture!H644=Fixture!J644,IF(Fixture!H644&gt;0,"D","D"),"L")),"")</f>
        <v/>
      </c>
      <c r="AS641" s="187" t="str">
        <f>IF(AO641="YES",IF(Fixture!H644&lt;Fixture!J644,"W",IF(Fixture!H644=Fixture!J644,IF(Fixture!H644&gt;0,"D","D"),"L")),"")</f>
        <v/>
      </c>
    </row>
    <row r="642" spans="22:45" x14ac:dyDescent="0.25">
      <c r="V642" s="195" t="str">
        <f t="shared" si="367"/>
        <v/>
      </c>
      <c r="W642" s="185" t="str">
        <f t="shared" si="368"/>
        <v/>
      </c>
      <c r="X642" s="185" t="str">
        <f t="shared" si="364"/>
        <v/>
      </c>
      <c r="Y642" s="185" t="str">
        <f t="shared" si="365"/>
        <v/>
      </c>
      <c r="Z642" s="184" t="str">
        <f t="shared" si="366"/>
        <v/>
      </c>
      <c r="AB642" s="186" t="str">
        <f t="shared" si="360"/>
        <v/>
      </c>
      <c r="AC642" s="187" t="str">
        <f t="shared" si="361"/>
        <v/>
      </c>
      <c r="AD642" s="187" t="str">
        <f t="shared" si="363"/>
        <v/>
      </c>
      <c r="AE642" s="187" t="str">
        <f t="shared" si="356"/>
        <v/>
      </c>
      <c r="AF642" s="187" t="str">
        <f t="shared" si="357"/>
        <v/>
      </c>
      <c r="AG642" s="187" t="str">
        <f t="array" ref="AG642">IFERROR(INDEX($Y$4:$Y$1090, MATCH(AC642&amp;AE642&amp;AF642,$V$4:$V$1090&amp;$W$4:$W$1090&amp;$X$4:$X$1090,0),1),"")</f>
        <v/>
      </c>
      <c r="AH642" s="188" t="str">
        <f t="array" ref="AH642">IFERROR(INDEX($Z$4:$Z$1090, MATCH(AC642&amp;AE642&amp;AF642,$V$4:$V$1090&amp;$W$4:$W$1090&amp;$X$4:$X$1090,0),1),"")</f>
        <v/>
      </c>
      <c r="AJ642" s="186" t="str">
        <f t="shared" si="362"/>
        <v/>
      </c>
      <c r="AK642" s="187" t="str">
        <f t="array" ref="AK642">IFERROR(INDEX($AC$4:$AC$1137,SMALL($AB$4:$AB$1137,AJ642),1),"")</f>
        <v/>
      </c>
      <c r="AL642" s="187" t="str">
        <f t="array" ref="AL642">IFERROR(INDEX($AF$4:$AF$1137,SMALL($AB$4:$AB$1137,AJ642),1),"")</f>
        <v/>
      </c>
      <c r="AM642" s="187" t="str">
        <f t="array" ref="AM642">IFERROR(INDEX($AW$4:$AW$83,MATCH(AL642&amp;INDEX($AG$4:$AG$1137,SMALL($AB$4:$AB$1137,AJ642),1),$AU$4:$AU$83&amp;$AV$4:$AV$83,0),1),"")</f>
        <v/>
      </c>
      <c r="AN642" s="187" t="str">
        <f t="array" ref="AN642">IFERROR(INDEX($AW$4:$AW$83,MATCH(AL642&amp;INDEX($AH$4:$AH$1137,SMALL($AB$4:$AB$1137,AJ642),1),$AU$4:$AU$83&amp;$AV$4:$AV$83,0),1),"")</f>
        <v/>
      </c>
      <c r="AO642" s="187" t="str">
        <f>IF(AND(ISNUMBER(Fixture!H645),ISNUMBER(Fixture!J645)),"YES","")</f>
        <v/>
      </c>
      <c r="AP642" s="187" t="str">
        <f>IF(AO642="YES",IF(Fixture!H645&gt;Fixture!J645,HWin,IF(Fixture!H645=Fixture!J645,IF(Fixture!H645&gt;0,HDrawScore,HDraw),HLose)),"")</f>
        <v/>
      </c>
      <c r="AQ642" s="188" t="str">
        <f>IF(AO642="YES",IF(Fixture!H645&lt;Fixture!J645,AWin,IF(Fixture!H645=Fixture!J645,IF(Fixture!H645&gt;0,ADrawScore,ADraw),ALose)),"")</f>
        <v/>
      </c>
      <c r="AR642" s="187" t="str">
        <f>IF(AO642="YES",IF(Fixture!H645&gt;Fixture!J645,"W",IF(Fixture!H645=Fixture!J645,IF(Fixture!H645&gt;0,"D","D"),"L")),"")</f>
        <v/>
      </c>
      <c r="AS642" s="187" t="str">
        <f>IF(AO642="YES",IF(Fixture!H645&lt;Fixture!J645,"W",IF(Fixture!H645=Fixture!J645,IF(Fixture!H645&gt;0,"D","D"),"L")),"")</f>
        <v/>
      </c>
    </row>
    <row r="643" spans="22:45" x14ac:dyDescent="0.25">
      <c r="V643" s="195" t="str">
        <f t="shared" si="367"/>
        <v/>
      </c>
      <c r="W643" s="185" t="str">
        <f t="shared" si="368"/>
        <v/>
      </c>
      <c r="X643" s="185" t="str">
        <f t="shared" si="364"/>
        <v/>
      </c>
      <c r="Y643" s="185" t="str">
        <f t="shared" si="365"/>
        <v/>
      </c>
      <c r="Z643" s="184" t="str">
        <f t="shared" si="366"/>
        <v/>
      </c>
      <c r="AB643" s="186" t="str">
        <f t="shared" si="360"/>
        <v/>
      </c>
      <c r="AC643" s="187" t="str">
        <f t="shared" si="361"/>
        <v/>
      </c>
      <c r="AD643" s="187" t="str">
        <f t="shared" si="363"/>
        <v/>
      </c>
      <c r="AE643" s="187" t="str">
        <f t="shared" si="356"/>
        <v/>
      </c>
      <c r="AF643" s="187" t="str">
        <f t="shared" si="357"/>
        <v/>
      </c>
      <c r="AG643" s="187" t="str">
        <f t="array" ref="AG643">IFERROR(INDEX($Y$4:$Y$1090, MATCH(AC643&amp;AE643&amp;AF643,$V$4:$V$1090&amp;$W$4:$W$1090&amp;$X$4:$X$1090,0),1),"")</f>
        <v/>
      </c>
      <c r="AH643" s="188" t="str">
        <f t="array" ref="AH643">IFERROR(INDEX($Z$4:$Z$1090, MATCH(AC643&amp;AE643&amp;AF643,$V$4:$V$1090&amp;$W$4:$W$1090&amp;$X$4:$X$1090,0),1),"")</f>
        <v/>
      </c>
      <c r="AJ643" s="186" t="str">
        <f t="shared" si="362"/>
        <v/>
      </c>
      <c r="AK643" s="187" t="str">
        <f t="array" ref="AK643">IFERROR(INDEX($AC$4:$AC$1137,SMALL($AB$4:$AB$1137,AJ643),1),"")</f>
        <v/>
      </c>
      <c r="AL643" s="187" t="str">
        <f t="array" ref="AL643">IFERROR(INDEX($AF$4:$AF$1137,SMALL($AB$4:$AB$1137,AJ643),1),"")</f>
        <v/>
      </c>
      <c r="AM643" s="187" t="str">
        <f t="array" ref="AM643">IFERROR(INDEX($AW$4:$AW$83,MATCH(AL643&amp;INDEX($AG$4:$AG$1137,SMALL($AB$4:$AB$1137,AJ643),1),$AU$4:$AU$83&amp;$AV$4:$AV$83,0),1),"")</f>
        <v/>
      </c>
      <c r="AN643" s="187" t="str">
        <f t="array" ref="AN643">IFERROR(INDEX($AW$4:$AW$83,MATCH(AL643&amp;INDEX($AH$4:$AH$1137,SMALL($AB$4:$AB$1137,AJ643),1),$AU$4:$AU$83&amp;$AV$4:$AV$83,0),1),"")</f>
        <v/>
      </c>
      <c r="AO643" s="187" t="str">
        <f>IF(AND(ISNUMBER(Fixture!H646),ISNUMBER(Fixture!J646)),"YES","")</f>
        <v/>
      </c>
      <c r="AP643" s="187" t="str">
        <f>IF(AO643="YES",IF(Fixture!H646&gt;Fixture!J646,HWin,IF(Fixture!H646=Fixture!J646,IF(Fixture!H646&gt;0,HDrawScore,HDraw),HLose)),"")</f>
        <v/>
      </c>
      <c r="AQ643" s="188" t="str">
        <f>IF(AO643="YES",IF(Fixture!H646&lt;Fixture!J646,AWin,IF(Fixture!H646=Fixture!J646,IF(Fixture!H646&gt;0,ADrawScore,ADraw),ALose)),"")</f>
        <v/>
      </c>
      <c r="AR643" s="187" t="str">
        <f>IF(AO643="YES",IF(Fixture!H646&gt;Fixture!J646,"W",IF(Fixture!H646=Fixture!J646,IF(Fixture!H646&gt;0,"D","D"),"L")),"")</f>
        <v/>
      </c>
      <c r="AS643" s="187" t="str">
        <f>IF(AO643="YES",IF(Fixture!H646&lt;Fixture!J646,"W",IF(Fixture!H646=Fixture!J646,IF(Fixture!H646&gt;0,"D","D"),"L")),"")</f>
        <v/>
      </c>
    </row>
    <row r="644" spans="22:45" x14ac:dyDescent="0.25">
      <c r="V644" s="195" t="str">
        <f t="shared" si="367"/>
        <v/>
      </c>
      <c r="W644" s="185" t="str">
        <f t="shared" si="368"/>
        <v/>
      </c>
      <c r="X644" s="185" t="str">
        <f t="shared" ref="X644:X675" si="369">IF(AND(ISNUMBER(V644),Y644&lt;=$Q$8,Z644&lt;=$Q$8),$B$127,"")</f>
        <v/>
      </c>
      <c r="Y644" s="185" t="str">
        <f t="shared" ref="Y644:Y675" si="370">IF(ISNUMBER(V644),INDEX($C$130:$L$156,MATCH(V644,$B$130:$B$156,0),MATCH("G"&amp;W644&amp;"-T1",$C$129:$L$129,0)),"")</f>
        <v/>
      </c>
      <c r="Z644" s="184" t="str">
        <f t="shared" ref="Z644:Z675" si="371">IF(ISNUMBER(V644),INDEX($C$130:$L$156,MATCH(V644,$B$130:$B$156,0),MATCH("G"&amp;W644&amp;"-T2",$C$129:$L$129,0)),"")</f>
        <v/>
      </c>
      <c r="AB644" s="186" t="str">
        <f t="shared" si="360"/>
        <v/>
      </c>
      <c r="AC644" s="187" t="str">
        <f t="shared" si="361"/>
        <v/>
      </c>
      <c r="AD644" s="187" t="str">
        <f t="shared" si="363"/>
        <v/>
      </c>
      <c r="AE644" s="187" t="str">
        <f t="shared" ref="AE644:AE707" si="372">IF(AF644&lt;&gt;"",IF(AF643=AF644,AE643+1,1),"")</f>
        <v/>
      </c>
      <c r="AF644" s="187" t="str">
        <f t="shared" ref="AF644:AF707" si="373">IF(AND(AD644&gt;0,AD644&lt;=$O$4),$B$3,IF(AND(AD644&gt;$O$4,AD644&lt;=$O$4+$O$5),$B$34,IF(AND(AD644&gt;$O$4+$O$5,AD644&lt;=$O$4+$O$5+$O$6),$B$65,IF(AND(AD644&gt;$O$4+$O$5+$O$6,AD644&lt;=$O$4+$O$5+$O$6+$O$7),$B$96,
IF(AND(AD644&gt;$O$4+$O$5+$O$6+$O$7,AD644&lt;=$O$4+$O$5+$O$6+$O$7+$O$8),$B$127,
IF(AND(AD644&gt;$O$4+$O$5+$O$6+$O$7+$O$8,AD644&lt;=$O$4+$O$5+$O$6+$O$7+$O$8+$O$9),$B$158,
IF(AND(AD644&gt;$O$4+$O$5+$O$6+$O$7+$O$8+$O$9,AD644&lt;=$O$4+$O$5+$O$6+$O$7+$O$8+$O$9+$O$10),$B$189,
IF(AND(AD644&gt;$O$4+$O$5+$O$6+$O$7+$O$8+$O$9+$O$10,AD644&lt;=$O$4+$O$5+$O$6+$O$7+$O$8+$O$9+$O$10+$O$11),$B$220,"")
)))))))</f>
        <v/>
      </c>
      <c r="AG644" s="187" t="str">
        <f t="array" ref="AG644">IFERROR(INDEX($Y$4:$Y$1090, MATCH(AC644&amp;AE644&amp;AF644,$V$4:$V$1090&amp;$W$4:$W$1090&amp;$X$4:$X$1090,0),1),"")</f>
        <v/>
      </c>
      <c r="AH644" s="188" t="str">
        <f t="array" ref="AH644">IFERROR(INDEX($Z$4:$Z$1090, MATCH(AC644&amp;AE644&amp;AF644,$V$4:$V$1090&amp;$W$4:$W$1090&amp;$X$4:$X$1090,0),1),"")</f>
        <v/>
      </c>
      <c r="AJ644" s="186" t="str">
        <f t="shared" si="362"/>
        <v/>
      </c>
      <c r="AK644" s="187" t="str">
        <f t="array" ref="AK644">IFERROR(INDEX($AC$4:$AC$1137,SMALL($AB$4:$AB$1137,AJ644),1),"")</f>
        <v/>
      </c>
      <c r="AL644" s="187" t="str">
        <f t="array" ref="AL644">IFERROR(INDEX($AF$4:$AF$1137,SMALL($AB$4:$AB$1137,AJ644),1),"")</f>
        <v/>
      </c>
      <c r="AM644" s="187" t="str">
        <f t="array" ref="AM644">IFERROR(INDEX($AW$4:$AW$83,MATCH(AL644&amp;INDEX($AG$4:$AG$1137,SMALL($AB$4:$AB$1137,AJ644),1),$AU$4:$AU$83&amp;$AV$4:$AV$83,0),1),"")</f>
        <v/>
      </c>
      <c r="AN644" s="187" t="str">
        <f t="array" ref="AN644">IFERROR(INDEX($AW$4:$AW$83,MATCH(AL644&amp;INDEX($AH$4:$AH$1137,SMALL($AB$4:$AB$1137,AJ644),1),$AU$4:$AU$83&amp;$AV$4:$AV$83,0),1),"")</f>
        <v/>
      </c>
      <c r="AO644" s="187" t="str">
        <f>IF(AND(ISNUMBER(Fixture!H647),ISNUMBER(Fixture!J647)),"YES","")</f>
        <v/>
      </c>
      <c r="AP644" s="187" t="str">
        <f>IF(AO644="YES",IF(Fixture!H647&gt;Fixture!J647,HWin,IF(Fixture!H647=Fixture!J647,IF(Fixture!H647&gt;0,HDrawScore,HDraw),HLose)),"")</f>
        <v/>
      </c>
      <c r="AQ644" s="188" t="str">
        <f>IF(AO644="YES",IF(Fixture!H647&lt;Fixture!J647,AWin,IF(Fixture!H647=Fixture!J647,IF(Fixture!H647&gt;0,ADrawScore,ADraw),ALose)),"")</f>
        <v/>
      </c>
      <c r="AR644" s="187" t="str">
        <f>IF(AO644="YES",IF(Fixture!H647&gt;Fixture!J647,"W",IF(Fixture!H647=Fixture!J647,IF(Fixture!H647&gt;0,"D","D"),"L")),"")</f>
        <v/>
      </c>
      <c r="AS644" s="187" t="str">
        <f>IF(AO644="YES",IF(Fixture!H647&lt;Fixture!J647,"W",IF(Fixture!H647=Fixture!J647,IF(Fixture!H647&gt;0,"D","D"),"L")),"")</f>
        <v/>
      </c>
    </row>
    <row r="645" spans="22:45" x14ac:dyDescent="0.25">
      <c r="V645" s="195" t="str">
        <f t="shared" ref="V645:V676" si="374">IFERROR(IF(W644+1&lt;=O$8,V644,IF(V644+1&lt;=P$8,V644+1,"")),"")</f>
        <v/>
      </c>
      <c r="W645" s="185" t="str">
        <f t="shared" ref="W645:W676" si="375">IF(ISNUMBER(V645),IF(W644+1&lt;=O$8,W644+1,1),"")</f>
        <v/>
      </c>
      <c r="X645" s="185" t="str">
        <f t="shared" si="369"/>
        <v/>
      </c>
      <c r="Y645" s="185" t="str">
        <f t="shared" si="370"/>
        <v/>
      </c>
      <c r="Z645" s="184" t="str">
        <f t="shared" si="371"/>
        <v/>
      </c>
      <c r="AB645" s="186" t="str">
        <f t="shared" ref="AB645:AB708" si="376">IF(OR(ISNUMBER(AC645+AG645),AND( ISNUMBER(AC645),ISNUMBER(AE645)=FALSE)),ROW(AB645)-ROW($AB$3),"")</f>
        <v/>
      </c>
      <c r="AC645" s="187" t="str">
        <f t="shared" ref="AC645:AC708" si="377">IFERROR(IF(AD644+1&lt;=AD$2,AC644,IF(AC644+1&lt;=AF$2,AC644+1,"")),"")</f>
        <v/>
      </c>
      <c r="AD645" s="187" t="str">
        <f t="shared" si="363"/>
        <v/>
      </c>
      <c r="AE645" s="187" t="str">
        <f t="shared" si="372"/>
        <v/>
      </c>
      <c r="AF645" s="187" t="str">
        <f t="shared" si="373"/>
        <v/>
      </c>
      <c r="AG645" s="187" t="str">
        <f t="array" ref="AG645">IFERROR(INDEX($Y$4:$Y$1090, MATCH(AC645&amp;AE645&amp;AF645,$V$4:$V$1090&amp;$W$4:$W$1090&amp;$X$4:$X$1090,0),1),"")</f>
        <v/>
      </c>
      <c r="AH645" s="188" t="str">
        <f t="array" ref="AH645">IFERROR(INDEX($Z$4:$Z$1090, MATCH(AC645&amp;AE645&amp;AF645,$V$4:$V$1090&amp;$W$4:$W$1090&amp;$X$4:$X$1090,0),1),"")</f>
        <v/>
      </c>
      <c r="AJ645" s="186" t="str">
        <f t="shared" si="362"/>
        <v/>
      </c>
      <c r="AK645" s="187" t="str">
        <f t="array" ref="AK645">IFERROR(INDEX($AC$4:$AC$1137,SMALL($AB$4:$AB$1137,AJ645),1),"")</f>
        <v/>
      </c>
      <c r="AL645" s="187" t="str">
        <f t="array" ref="AL645">IFERROR(INDEX($AF$4:$AF$1137,SMALL($AB$4:$AB$1137,AJ645),1),"")</f>
        <v/>
      </c>
      <c r="AM645" s="187" t="str">
        <f t="array" ref="AM645">IFERROR(INDEX($AW$4:$AW$83,MATCH(AL645&amp;INDEX($AG$4:$AG$1137,SMALL($AB$4:$AB$1137,AJ645),1),$AU$4:$AU$83&amp;$AV$4:$AV$83,0),1),"")</f>
        <v/>
      </c>
      <c r="AN645" s="187" t="str">
        <f t="array" ref="AN645">IFERROR(INDEX($AW$4:$AW$83,MATCH(AL645&amp;INDEX($AH$4:$AH$1137,SMALL($AB$4:$AB$1137,AJ645),1),$AU$4:$AU$83&amp;$AV$4:$AV$83,0),1),"")</f>
        <v/>
      </c>
      <c r="AO645" s="187" t="str">
        <f>IF(AND(ISNUMBER(Fixture!H648),ISNUMBER(Fixture!J648)),"YES","")</f>
        <v/>
      </c>
      <c r="AP645" s="187" t="str">
        <f>IF(AO645="YES",IF(Fixture!H648&gt;Fixture!J648,HWin,IF(Fixture!H648=Fixture!J648,IF(Fixture!H648&gt;0,HDrawScore,HDraw),HLose)),"")</f>
        <v/>
      </c>
      <c r="AQ645" s="188" t="str">
        <f>IF(AO645="YES",IF(Fixture!H648&lt;Fixture!J648,AWin,IF(Fixture!H648=Fixture!J648,IF(Fixture!H648&gt;0,ADrawScore,ADraw),ALose)),"")</f>
        <v/>
      </c>
      <c r="AR645" s="187" t="str">
        <f>IF(AO645="YES",IF(Fixture!H648&gt;Fixture!J648,"W",IF(Fixture!H648=Fixture!J648,IF(Fixture!H648&gt;0,"D","D"),"L")),"")</f>
        <v/>
      </c>
      <c r="AS645" s="187" t="str">
        <f>IF(AO645="YES",IF(Fixture!H648&lt;Fixture!J648,"W",IF(Fixture!H648=Fixture!J648,IF(Fixture!H648&gt;0,"D","D"),"L")),"")</f>
        <v/>
      </c>
    </row>
    <row r="646" spans="22:45" x14ac:dyDescent="0.25">
      <c r="V646" s="195" t="str">
        <f t="shared" si="374"/>
        <v/>
      </c>
      <c r="W646" s="185" t="str">
        <f t="shared" si="375"/>
        <v/>
      </c>
      <c r="X646" s="185" t="str">
        <f t="shared" si="369"/>
        <v/>
      </c>
      <c r="Y646" s="185" t="str">
        <f t="shared" si="370"/>
        <v/>
      </c>
      <c r="Z646" s="184" t="str">
        <f t="shared" si="371"/>
        <v/>
      </c>
      <c r="AB646" s="186" t="str">
        <f t="shared" si="376"/>
        <v/>
      </c>
      <c r="AC646" s="187" t="str">
        <f t="shared" si="377"/>
        <v/>
      </c>
      <c r="AD646" s="187" t="str">
        <f t="shared" si="363"/>
        <v/>
      </c>
      <c r="AE646" s="187" t="str">
        <f t="shared" si="372"/>
        <v/>
      </c>
      <c r="AF646" s="187" t="str">
        <f t="shared" si="373"/>
        <v/>
      </c>
      <c r="AG646" s="187" t="str">
        <f t="array" ref="AG646">IFERROR(INDEX($Y$4:$Y$1090, MATCH(AC646&amp;AE646&amp;AF646,$V$4:$V$1090&amp;$W$4:$W$1090&amp;$X$4:$X$1090,0),1),"")</f>
        <v/>
      </c>
      <c r="AH646" s="188" t="str">
        <f t="array" ref="AH646">IFERROR(INDEX($Z$4:$Z$1090, MATCH(AC646&amp;AE646&amp;AF646,$V$4:$V$1090&amp;$W$4:$W$1090&amp;$X$4:$X$1090,0),1),"")</f>
        <v/>
      </c>
      <c r="AJ646" s="186" t="str">
        <f t="shared" ref="AJ646:AJ709" si="378">IFERROR(IF(AJ645+1&gt;$AH$2,"",AJ645+1),"")</f>
        <v/>
      </c>
      <c r="AK646" s="187" t="str">
        <f t="array" ref="AK646">IFERROR(INDEX($AC$4:$AC$1137,SMALL($AB$4:$AB$1137,AJ646),1),"")</f>
        <v/>
      </c>
      <c r="AL646" s="187" t="str">
        <f t="array" ref="AL646">IFERROR(INDEX($AF$4:$AF$1137,SMALL($AB$4:$AB$1137,AJ646),1),"")</f>
        <v/>
      </c>
      <c r="AM646" s="187" t="str">
        <f t="array" ref="AM646">IFERROR(INDEX($AW$4:$AW$83,MATCH(AL646&amp;INDEX($AG$4:$AG$1137,SMALL($AB$4:$AB$1137,AJ646),1),$AU$4:$AU$83&amp;$AV$4:$AV$83,0),1),"")</f>
        <v/>
      </c>
      <c r="AN646" s="187" t="str">
        <f t="array" ref="AN646">IFERROR(INDEX($AW$4:$AW$83,MATCH(AL646&amp;INDEX($AH$4:$AH$1137,SMALL($AB$4:$AB$1137,AJ646),1),$AU$4:$AU$83&amp;$AV$4:$AV$83,0),1),"")</f>
        <v/>
      </c>
      <c r="AO646" s="187" t="str">
        <f>IF(AND(ISNUMBER(Fixture!H649),ISNUMBER(Fixture!J649)),"YES","")</f>
        <v/>
      </c>
      <c r="AP646" s="187" t="str">
        <f>IF(AO646="YES",IF(Fixture!H649&gt;Fixture!J649,HWin,IF(Fixture!H649=Fixture!J649,IF(Fixture!H649&gt;0,HDrawScore,HDraw),HLose)),"")</f>
        <v/>
      </c>
      <c r="AQ646" s="188" t="str">
        <f>IF(AO646="YES",IF(Fixture!H649&lt;Fixture!J649,AWin,IF(Fixture!H649=Fixture!J649,IF(Fixture!H649&gt;0,ADrawScore,ADraw),ALose)),"")</f>
        <v/>
      </c>
      <c r="AR646" s="187" t="str">
        <f>IF(AO646="YES",IF(Fixture!H649&gt;Fixture!J649,"W",IF(Fixture!H649=Fixture!J649,IF(Fixture!H649&gt;0,"D","D"),"L")),"")</f>
        <v/>
      </c>
      <c r="AS646" s="187" t="str">
        <f>IF(AO646="YES",IF(Fixture!H649&lt;Fixture!J649,"W",IF(Fixture!H649=Fixture!J649,IF(Fixture!H649&gt;0,"D","D"),"L")),"")</f>
        <v/>
      </c>
    </row>
    <row r="647" spans="22:45" x14ac:dyDescent="0.25">
      <c r="V647" s="195" t="str">
        <f t="shared" si="374"/>
        <v/>
      </c>
      <c r="W647" s="185" t="str">
        <f t="shared" si="375"/>
        <v/>
      </c>
      <c r="X647" s="185" t="str">
        <f t="shared" si="369"/>
        <v/>
      </c>
      <c r="Y647" s="185" t="str">
        <f t="shared" si="370"/>
        <v/>
      </c>
      <c r="Z647" s="184" t="str">
        <f t="shared" si="371"/>
        <v/>
      </c>
      <c r="AB647" s="186" t="str">
        <f t="shared" si="376"/>
        <v/>
      </c>
      <c r="AC647" s="187" t="str">
        <f t="shared" si="377"/>
        <v/>
      </c>
      <c r="AD647" s="187" t="str">
        <f t="shared" si="363"/>
        <v/>
      </c>
      <c r="AE647" s="187" t="str">
        <f t="shared" si="372"/>
        <v/>
      </c>
      <c r="AF647" s="187" t="str">
        <f t="shared" si="373"/>
        <v/>
      </c>
      <c r="AG647" s="187" t="str">
        <f t="array" ref="AG647">IFERROR(INDEX($Y$4:$Y$1090, MATCH(AC647&amp;AE647&amp;AF647,$V$4:$V$1090&amp;$W$4:$W$1090&amp;$X$4:$X$1090,0),1),"")</f>
        <v/>
      </c>
      <c r="AH647" s="188" t="str">
        <f t="array" ref="AH647">IFERROR(INDEX($Z$4:$Z$1090, MATCH(AC647&amp;AE647&amp;AF647,$V$4:$V$1090&amp;$W$4:$W$1090&amp;$X$4:$X$1090,0),1),"")</f>
        <v/>
      </c>
      <c r="AJ647" s="186" t="str">
        <f t="shared" si="378"/>
        <v/>
      </c>
      <c r="AK647" s="187" t="str">
        <f t="array" ref="AK647">IFERROR(INDEX($AC$4:$AC$1137,SMALL($AB$4:$AB$1137,AJ647),1),"")</f>
        <v/>
      </c>
      <c r="AL647" s="187" t="str">
        <f t="array" ref="AL647">IFERROR(INDEX($AF$4:$AF$1137,SMALL($AB$4:$AB$1137,AJ647),1),"")</f>
        <v/>
      </c>
      <c r="AM647" s="187" t="str">
        <f t="array" ref="AM647">IFERROR(INDEX($AW$4:$AW$83,MATCH(AL647&amp;INDEX($AG$4:$AG$1137,SMALL($AB$4:$AB$1137,AJ647),1),$AU$4:$AU$83&amp;$AV$4:$AV$83,0),1),"")</f>
        <v/>
      </c>
      <c r="AN647" s="187" t="str">
        <f t="array" ref="AN647">IFERROR(INDEX($AW$4:$AW$83,MATCH(AL647&amp;INDEX($AH$4:$AH$1137,SMALL($AB$4:$AB$1137,AJ647),1),$AU$4:$AU$83&amp;$AV$4:$AV$83,0),1),"")</f>
        <v/>
      </c>
      <c r="AO647" s="187" t="str">
        <f>IF(AND(ISNUMBER(Fixture!H650),ISNUMBER(Fixture!J650)),"YES","")</f>
        <v/>
      </c>
      <c r="AP647" s="187" t="str">
        <f>IF(AO647="YES",IF(Fixture!H650&gt;Fixture!J650,HWin,IF(Fixture!H650=Fixture!J650,IF(Fixture!H650&gt;0,HDrawScore,HDraw),HLose)),"")</f>
        <v/>
      </c>
      <c r="AQ647" s="188" t="str">
        <f>IF(AO647="YES",IF(Fixture!H650&lt;Fixture!J650,AWin,IF(Fixture!H650=Fixture!J650,IF(Fixture!H650&gt;0,ADrawScore,ADraw),ALose)),"")</f>
        <v/>
      </c>
      <c r="AR647" s="187" t="str">
        <f>IF(AO647="YES",IF(Fixture!H650&gt;Fixture!J650,"W",IF(Fixture!H650=Fixture!J650,IF(Fixture!H650&gt;0,"D","D"),"L")),"")</f>
        <v/>
      </c>
      <c r="AS647" s="187" t="str">
        <f>IF(AO647="YES",IF(Fixture!H650&lt;Fixture!J650,"W",IF(Fixture!H650=Fixture!J650,IF(Fixture!H650&gt;0,"D","D"),"L")),"")</f>
        <v/>
      </c>
    </row>
    <row r="648" spans="22:45" x14ac:dyDescent="0.25">
      <c r="V648" s="195" t="str">
        <f t="shared" si="374"/>
        <v/>
      </c>
      <c r="W648" s="185" t="str">
        <f t="shared" si="375"/>
        <v/>
      </c>
      <c r="X648" s="185" t="str">
        <f t="shared" si="369"/>
        <v/>
      </c>
      <c r="Y648" s="185" t="str">
        <f t="shared" si="370"/>
        <v/>
      </c>
      <c r="Z648" s="184" t="str">
        <f t="shared" si="371"/>
        <v/>
      </c>
      <c r="AB648" s="186" t="str">
        <f t="shared" si="376"/>
        <v/>
      </c>
      <c r="AC648" s="187" t="str">
        <f t="shared" si="377"/>
        <v/>
      </c>
      <c r="AD648" s="187" t="str">
        <f t="shared" si="363"/>
        <v/>
      </c>
      <c r="AE648" s="187" t="str">
        <f t="shared" si="372"/>
        <v/>
      </c>
      <c r="AF648" s="187" t="str">
        <f t="shared" si="373"/>
        <v/>
      </c>
      <c r="AG648" s="187" t="str">
        <f t="array" ref="AG648">IFERROR(INDEX($Y$4:$Y$1090, MATCH(AC648&amp;AE648&amp;AF648,$V$4:$V$1090&amp;$W$4:$W$1090&amp;$X$4:$X$1090,0),1),"")</f>
        <v/>
      </c>
      <c r="AH648" s="188" t="str">
        <f t="array" ref="AH648">IFERROR(INDEX($Z$4:$Z$1090, MATCH(AC648&amp;AE648&amp;AF648,$V$4:$V$1090&amp;$W$4:$W$1090&amp;$X$4:$X$1090,0),1),"")</f>
        <v/>
      </c>
      <c r="AJ648" s="186" t="str">
        <f t="shared" si="378"/>
        <v/>
      </c>
      <c r="AK648" s="187" t="str">
        <f t="array" ref="AK648">IFERROR(INDEX($AC$4:$AC$1137,SMALL($AB$4:$AB$1137,AJ648),1),"")</f>
        <v/>
      </c>
      <c r="AL648" s="187" t="str">
        <f t="array" ref="AL648">IFERROR(INDEX($AF$4:$AF$1137,SMALL($AB$4:$AB$1137,AJ648),1),"")</f>
        <v/>
      </c>
      <c r="AM648" s="187" t="str">
        <f t="array" ref="AM648">IFERROR(INDEX($AW$4:$AW$83,MATCH(AL648&amp;INDEX($AG$4:$AG$1137,SMALL($AB$4:$AB$1137,AJ648),1),$AU$4:$AU$83&amp;$AV$4:$AV$83,0),1),"")</f>
        <v/>
      </c>
      <c r="AN648" s="187" t="str">
        <f t="array" ref="AN648">IFERROR(INDEX($AW$4:$AW$83,MATCH(AL648&amp;INDEX($AH$4:$AH$1137,SMALL($AB$4:$AB$1137,AJ648),1),$AU$4:$AU$83&amp;$AV$4:$AV$83,0),1),"")</f>
        <v/>
      </c>
      <c r="AO648" s="187" t="str">
        <f>IF(AND(ISNUMBER(Fixture!H651),ISNUMBER(Fixture!J651)),"YES","")</f>
        <v/>
      </c>
      <c r="AP648" s="187" t="str">
        <f>IF(AO648="YES",IF(Fixture!H651&gt;Fixture!J651,HWin,IF(Fixture!H651=Fixture!J651,IF(Fixture!H651&gt;0,HDrawScore,HDraw),HLose)),"")</f>
        <v/>
      </c>
      <c r="AQ648" s="188" t="str">
        <f>IF(AO648="YES",IF(Fixture!H651&lt;Fixture!J651,AWin,IF(Fixture!H651=Fixture!J651,IF(Fixture!H651&gt;0,ADrawScore,ADraw),ALose)),"")</f>
        <v/>
      </c>
      <c r="AR648" s="187" t="str">
        <f>IF(AO648="YES",IF(Fixture!H651&gt;Fixture!J651,"W",IF(Fixture!H651=Fixture!J651,IF(Fixture!H651&gt;0,"D","D"),"L")),"")</f>
        <v/>
      </c>
      <c r="AS648" s="187" t="str">
        <f>IF(AO648="YES",IF(Fixture!H651&lt;Fixture!J651,"W",IF(Fixture!H651=Fixture!J651,IF(Fixture!H651&gt;0,"D","D"),"L")),"")</f>
        <v/>
      </c>
    </row>
    <row r="649" spans="22:45" x14ac:dyDescent="0.25">
      <c r="V649" s="195" t="str">
        <f t="shared" si="374"/>
        <v/>
      </c>
      <c r="W649" s="185" t="str">
        <f t="shared" si="375"/>
        <v/>
      </c>
      <c r="X649" s="185" t="str">
        <f t="shared" si="369"/>
        <v/>
      </c>
      <c r="Y649" s="185" t="str">
        <f t="shared" si="370"/>
        <v/>
      </c>
      <c r="Z649" s="184" t="str">
        <f t="shared" si="371"/>
        <v/>
      </c>
      <c r="AB649" s="186" t="str">
        <f t="shared" si="376"/>
        <v/>
      </c>
      <c r="AC649" s="187" t="str">
        <f t="shared" si="377"/>
        <v/>
      </c>
      <c r="AD649" s="187" t="str">
        <f t="shared" si="363"/>
        <v/>
      </c>
      <c r="AE649" s="187" t="str">
        <f t="shared" si="372"/>
        <v/>
      </c>
      <c r="AF649" s="187" t="str">
        <f t="shared" si="373"/>
        <v/>
      </c>
      <c r="AG649" s="187" t="str">
        <f t="array" ref="AG649">IFERROR(INDEX($Y$4:$Y$1090, MATCH(AC649&amp;AE649&amp;AF649,$V$4:$V$1090&amp;$W$4:$W$1090&amp;$X$4:$X$1090,0),1),"")</f>
        <v/>
      </c>
      <c r="AH649" s="188" t="str">
        <f t="array" ref="AH649">IFERROR(INDEX($Z$4:$Z$1090, MATCH(AC649&amp;AE649&amp;AF649,$V$4:$V$1090&amp;$W$4:$W$1090&amp;$X$4:$X$1090,0),1),"")</f>
        <v/>
      </c>
      <c r="AJ649" s="186" t="str">
        <f t="shared" si="378"/>
        <v/>
      </c>
      <c r="AK649" s="187" t="str">
        <f t="array" ref="AK649">IFERROR(INDEX($AC$4:$AC$1137,SMALL($AB$4:$AB$1137,AJ649),1),"")</f>
        <v/>
      </c>
      <c r="AL649" s="187" t="str">
        <f t="array" ref="AL649">IFERROR(INDEX($AF$4:$AF$1137,SMALL($AB$4:$AB$1137,AJ649),1),"")</f>
        <v/>
      </c>
      <c r="AM649" s="187" t="str">
        <f t="array" ref="AM649">IFERROR(INDEX($AW$4:$AW$83,MATCH(AL649&amp;INDEX($AG$4:$AG$1137,SMALL($AB$4:$AB$1137,AJ649),1),$AU$4:$AU$83&amp;$AV$4:$AV$83,0),1),"")</f>
        <v/>
      </c>
      <c r="AN649" s="187" t="str">
        <f t="array" ref="AN649">IFERROR(INDEX($AW$4:$AW$83,MATCH(AL649&amp;INDEX($AH$4:$AH$1137,SMALL($AB$4:$AB$1137,AJ649),1),$AU$4:$AU$83&amp;$AV$4:$AV$83,0),1),"")</f>
        <v/>
      </c>
      <c r="AO649" s="187" t="str">
        <f>IF(AND(ISNUMBER(Fixture!H652),ISNUMBER(Fixture!J652)),"YES","")</f>
        <v/>
      </c>
      <c r="AP649" s="187" t="str">
        <f>IF(AO649="YES",IF(Fixture!H652&gt;Fixture!J652,HWin,IF(Fixture!H652=Fixture!J652,IF(Fixture!H652&gt;0,HDrawScore,HDraw),HLose)),"")</f>
        <v/>
      </c>
      <c r="AQ649" s="188" t="str">
        <f>IF(AO649="YES",IF(Fixture!H652&lt;Fixture!J652,AWin,IF(Fixture!H652=Fixture!J652,IF(Fixture!H652&gt;0,ADrawScore,ADraw),ALose)),"")</f>
        <v/>
      </c>
      <c r="AR649" s="187" t="str">
        <f>IF(AO649="YES",IF(Fixture!H652&gt;Fixture!J652,"W",IF(Fixture!H652=Fixture!J652,IF(Fixture!H652&gt;0,"D","D"),"L")),"")</f>
        <v/>
      </c>
      <c r="AS649" s="187" t="str">
        <f>IF(AO649="YES",IF(Fixture!H652&lt;Fixture!J652,"W",IF(Fixture!H652=Fixture!J652,IF(Fixture!H652&gt;0,"D","D"),"L")),"")</f>
        <v/>
      </c>
    </row>
    <row r="650" spans="22:45" x14ac:dyDescent="0.25">
      <c r="V650" s="195" t="str">
        <f t="shared" si="374"/>
        <v/>
      </c>
      <c r="W650" s="185" t="str">
        <f t="shared" si="375"/>
        <v/>
      </c>
      <c r="X650" s="185" t="str">
        <f t="shared" si="369"/>
        <v/>
      </c>
      <c r="Y650" s="185" t="str">
        <f t="shared" si="370"/>
        <v/>
      </c>
      <c r="Z650" s="184" t="str">
        <f t="shared" si="371"/>
        <v/>
      </c>
      <c r="AB650" s="186" t="str">
        <f t="shared" si="376"/>
        <v/>
      </c>
      <c r="AC650" s="187" t="str">
        <f t="shared" si="377"/>
        <v/>
      </c>
      <c r="AD650" s="187" t="str">
        <f t="shared" si="363"/>
        <v/>
      </c>
      <c r="AE650" s="187" t="str">
        <f t="shared" si="372"/>
        <v/>
      </c>
      <c r="AF650" s="187" t="str">
        <f t="shared" si="373"/>
        <v/>
      </c>
      <c r="AG650" s="187" t="str">
        <f t="array" ref="AG650">IFERROR(INDEX($Y$4:$Y$1090, MATCH(AC650&amp;AE650&amp;AF650,$V$4:$V$1090&amp;$W$4:$W$1090&amp;$X$4:$X$1090,0),1),"")</f>
        <v/>
      </c>
      <c r="AH650" s="188" t="str">
        <f t="array" ref="AH650">IFERROR(INDEX($Z$4:$Z$1090, MATCH(AC650&amp;AE650&amp;AF650,$V$4:$V$1090&amp;$W$4:$W$1090&amp;$X$4:$X$1090,0),1),"")</f>
        <v/>
      </c>
      <c r="AJ650" s="186" t="str">
        <f t="shared" si="378"/>
        <v/>
      </c>
      <c r="AK650" s="187" t="str">
        <f t="array" ref="AK650">IFERROR(INDEX($AC$4:$AC$1137,SMALL($AB$4:$AB$1137,AJ650),1),"")</f>
        <v/>
      </c>
      <c r="AL650" s="187" t="str">
        <f t="array" ref="AL650">IFERROR(INDEX($AF$4:$AF$1137,SMALL($AB$4:$AB$1137,AJ650),1),"")</f>
        <v/>
      </c>
      <c r="AM650" s="187" t="str">
        <f t="array" ref="AM650">IFERROR(INDEX($AW$4:$AW$83,MATCH(AL650&amp;INDEX($AG$4:$AG$1137,SMALL($AB$4:$AB$1137,AJ650),1),$AU$4:$AU$83&amp;$AV$4:$AV$83,0),1),"")</f>
        <v/>
      </c>
      <c r="AN650" s="187" t="str">
        <f t="array" ref="AN650">IFERROR(INDEX($AW$4:$AW$83,MATCH(AL650&amp;INDEX($AH$4:$AH$1137,SMALL($AB$4:$AB$1137,AJ650),1),$AU$4:$AU$83&amp;$AV$4:$AV$83,0),1),"")</f>
        <v/>
      </c>
      <c r="AO650" s="187" t="str">
        <f>IF(AND(ISNUMBER(Fixture!H653),ISNUMBER(Fixture!J653)),"YES","")</f>
        <v/>
      </c>
      <c r="AP650" s="187" t="str">
        <f>IF(AO650="YES",IF(Fixture!H653&gt;Fixture!J653,HWin,IF(Fixture!H653=Fixture!J653,IF(Fixture!H653&gt;0,HDrawScore,HDraw),HLose)),"")</f>
        <v/>
      </c>
      <c r="AQ650" s="188" t="str">
        <f>IF(AO650="YES",IF(Fixture!H653&lt;Fixture!J653,AWin,IF(Fixture!H653=Fixture!J653,IF(Fixture!H653&gt;0,ADrawScore,ADraw),ALose)),"")</f>
        <v/>
      </c>
      <c r="AR650" s="187" t="str">
        <f>IF(AO650="YES",IF(Fixture!H653&gt;Fixture!J653,"W",IF(Fixture!H653=Fixture!J653,IF(Fixture!H653&gt;0,"D","D"),"L")),"")</f>
        <v/>
      </c>
      <c r="AS650" s="187" t="str">
        <f>IF(AO650="YES",IF(Fixture!H653&lt;Fixture!J653,"W",IF(Fixture!H653=Fixture!J653,IF(Fixture!H653&gt;0,"D","D"),"L")),"")</f>
        <v/>
      </c>
    </row>
    <row r="651" spans="22:45" x14ac:dyDescent="0.25">
      <c r="V651" s="195" t="str">
        <f t="shared" si="374"/>
        <v/>
      </c>
      <c r="W651" s="185" t="str">
        <f t="shared" si="375"/>
        <v/>
      </c>
      <c r="X651" s="185" t="str">
        <f t="shared" si="369"/>
        <v/>
      </c>
      <c r="Y651" s="185" t="str">
        <f t="shared" si="370"/>
        <v/>
      </c>
      <c r="Z651" s="184" t="str">
        <f t="shared" si="371"/>
        <v/>
      </c>
      <c r="AB651" s="186" t="str">
        <f t="shared" si="376"/>
        <v/>
      </c>
      <c r="AC651" s="187" t="str">
        <f t="shared" si="377"/>
        <v/>
      </c>
      <c r="AD651" s="187" t="str">
        <f t="shared" si="363"/>
        <v/>
      </c>
      <c r="AE651" s="187" t="str">
        <f t="shared" si="372"/>
        <v/>
      </c>
      <c r="AF651" s="187" t="str">
        <f t="shared" si="373"/>
        <v/>
      </c>
      <c r="AG651" s="187" t="str">
        <f t="array" ref="AG651">IFERROR(INDEX($Y$4:$Y$1090, MATCH(AC651&amp;AE651&amp;AF651,$V$4:$V$1090&amp;$W$4:$W$1090&amp;$X$4:$X$1090,0),1),"")</f>
        <v/>
      </c>
      <c r="AH651" s="188" t="str">
        <f t="array" ref="AH651">IFERROR(INDEX($Z$4:$Z$1090, MATCH(AC651&amp;AE651&amp;AF651,$V$4:$V$1090&amp;$W$4:$W$1090&amp;$X$4:$X$1090,0),1),"")</f>
        <v/>
      </c>
      <c r="AJ651" s="186" t="str">
        <f t="shared" si="378"/>
        <v/>
      </c>
      <c r="AK651" s="187" t="str">
        <f t="array" ref="AK651">IFERROR(INDEX($AC$4:$AC$1137,SMALL($AB$4:$AB$1137,AJ651),1),"")</f>
        <v/>
      </c>
      <c r="AL651" s="187" t="str">
        <f t="array" ref="AL651">IFERROR(INDEX($AF$4:$AF$1137,SMALL($AB$4:$AB$1137,AJ651),1),"")</f>
        <v/>
      </c>
      <c r="AM651" s="187" t="str">
        <f t="array" ref="AM651">IFERROR(INDEX($AW$4:$AW$83,MATCH(AL651&amp;INDEX($AG$4:$AG$1137,SMALL($AB$4:$AB$1137,AJ651),1),$AU$4:$AU$83&amp;$AV$4:$AV$83,0),1),"")</f>
        <v/>
      </c>
      <c r="AN651" s="187" t="str">
        <f t="array" ref="AN651">IFERROR(INDEX($AW$4:$AW$83,MATCH(AL651&amp;INDEX($AH$4:$AH$1137,SMALL($AB$4:$AB$1137,AJ651),1),$AU$4:$AU$83&amp;$AV$4:$AV$83,0),1),"")</f>
        <v/>
      </c>
      <c r="AO651" s="187" t="str">
        <f>IF(AND(ISNUMBER(Fixture!H654),ISNUMBER(Fixture!J654)),"YES","")</f>
        <v/>
      </c>
      <c r="AP651" s="187" t="str">
        <f>IF(AO651="YES",IF(Fixture!H654&gt;Fixture!J654,HWin,IF(Fixture!H654=Fixture!J654,IF(Fixture!H654&gt;0,HDrawScore,HDraw),HLose)),"")</f>
        <v/>
      </c>
      <c r="AQ651" s="188" t="str">
        <f>IF(AO651="YES",IF(Fixture!H654&lt;Fixture!J654,AWin,IF(Fixture!H654=Fixture!J654,IF(Fixture!H654&gt;0,ADrawScore,ADraw),ALose)),"")</f>
        <v/>
      </c>
      <c r="AR651" s="187" t="str">
        <f>IF(AO651="YES",IF(Fixture!H654&gt;Fixture!J654,"W",IF(Fixture!H654=Fixture!J654,IF(Fixture!H654&gt;0,"D","D"),"L")),"")</f>
        <v/>
      </c>
      <c r="AS651" s="187" t="str">
        <f>IF(AO651="YES",IF(Fixture!H654&lt;Fixture!J654,"W",IF(Fixture!H654=Fixture!J654,IF(Fixture!H654&gt;0,"D","D"),"L")),"")</f>
        <v/>
      </c>
    </row>
    <row r="652" spans="22:45" x14ac:dyDescent="0.25">
      <c r="V652" s="195" t="str">
        <f t="shared" si="374"/>
        <v/>
      </c>
      <c r="W652" s="185" t="str">
        <f t="shared" si="375"/>
        <v/>
      </c>
      <c r="X652" s="185" t="str">
        <f t="shared" si="369"/>
        <v/>
      </c>
      <c r="Y652" s="185" t="str">
        <f t="shared" si="370"/>
        <v/>
      </c>
      <c r="Z652" s="184" t="str">
        <f t="shared" si="371"/>
        <v/>
      </c>
      <c r="AB652" s="186" t="str">
        <f t="shared" si="376"/>
        <v/>
      </c>
      <c r="AC652" s="187" t="str">
        <f t="shared" si="377"/>
        <v/>
      </c>
      <c r="AD652" s="187" t="str">
        <f t="shared" si="363"/>
        <v/>
      </c>
      <c r="AE652" s="187" t="str">
        <f t="shared" si="372"/>
        <v/>
      </c>
      <c r="AF652" s="187" t="str">
        <f t="shared" si="373"/>
        <v/>
      </c>
      <c r="AG652" s="187" t="str">
        <f t="array" ref="AG652">IFERROR(INDEX($Y$4:$Y$1090, MATCH(AC652&amp;AE652&amp;AF652,$V$4:$V$1090&amp;$W$4:$W$1090&amp;$X$4:$X$1090,0),1),"")</f>
        <v/>
      </c>
      <c r="AH652" s="188" t="str">
        <f t="array" ref="AH652">IFERROR(INDEX($Z$4:$Z$1090, MATCH(AC652&amp;AE652&amp;AF652,$V$4:$V$1090&amp;$W$4:$W$1090&amp;$X$4:$X$1090,0),1),"")</f>
        <v/>
      </c>
      <c r="AJ652" s="186" t="str">
        <f t="shared" si="378"/>
        <v/>
      </c>
      <c r="AK652" s="187" t="str">
        <f t="array" ref="AK652">IFERROR(INDEX($AC$4:$AC$1137,SMALL($AB$4:$AB$1137,AJ652),1),"")</f>
        <v/>
      </c>
      <c r="AL652" s="187" t="str">
        <f t="array" ref="AL652">IFERROR(INDEX($AF$4:$AF$1137,SMALL($AB$4:$AB$1137,AJ652),1),"")</f>
        <v/>
      </c>
      <c r="AM652" s="187" t="str">
        <f t="array" ref="AM652">IFERROR(INDEX($AW$4:$AW$83,MATCH(AL652&amp;INDEX($AG$4:$AG$1137,SMALL($AB$4:$AB$1137,AJ652),1),$AU$4:$AU$83&amp;$AV$4:$AV$83,0),1),"")</f>
        <v/>
      </c>
      <c r="AN652" s="187" t="str">
        <f t="array" ref="AN652">IFERROR(INDEX($AW$4:$AW$83,MATCH(AL652&amp;INDEX($AH$4:$AH$1137,SMALL($AB$4:$AB$1137,AJ652),1),$AU$4:$AU$83&amp;$AV$4:$AV$83,0),1),"")</f>
        <v/>
      </c>
      <c r="AO652" s="187" t="str">
        <f>IF(AND(ISNUMBER(Fixture!H655),ISNUMBER(Fixture!J655)),"YES","")</f>
        <v/>
      </c>
      <c r="AP652" s="187" t="str">
        <f>IF(AO652="YES",IF(Fixture!H655&gt;Fixture!J655,HWin,IF(Fixture!H655=Fixture!J655,IF(Fixture!H655&gt;0,HDrawScore,HDraw),HLose)),"")</f>
        <v/>
      </c>
      <c r="AQ652" s="188" t="str">
        <f>IF(AO652="YES",IF(Fixture!H655&lt;Fixture!J655,AWin,IF(Fixture!H655=Fixture!J655,IF(Fixture!H655&gt;0,ADrawScore,ADraw),ALose)),"")</f>
        <v/>
      </c>
      <c r="AR652" s="187" t="str">
        <f>IF(AO652="YES",IF(Fixture!H655&gt;Fixture!J655,"W",IF(Fixture!H655=Fixture!J655,IF(Fixture!H655&gt;0,"D","D"),"L")),"")</f>
        <v/>
      </c>
      <c r="AS652" s="187" t="str">
        <f>IF(AO652="YES",IF(Fixture!H655&lt;Fixture!J655,"W",IF(Fixture!H655=Fixture!J655,IF(Fixture!H655&gt;0,"D","D"),"L")),"")</f>
        <v/>
      </c>
    </row>
    <row r="653" spans="22:45" x14ac:dyDescent="0.25">
      <c r="V653" s="195" t="str">
        <f t="shared" si="374"/>
        <v/>
      </c>
      <c r="W653" s="185" t="str">
        <f t="shared" si="375"/>
        <v/>
      </c>
      <c r="X653" s="185" t="str">
        <f t="shared" si="369"/>
        <v/>
      </c>
      <c r="Y653" s="185" t="str">
        <f t="shared" si="370"/>
        <v/>
      </c>
      <c r="Z653" s="184" t="str">
        <f t="shared" si="371"/>
        <v/>
      </c>
      <c r="AB653" s="186" t="str">
        <f t="shared" si="376"/>
        <v/>
      </c>
      <c r="AC653" s="187" t="str">
        <f t="shared" si="377"/>
        <v/>
      </c>
      <c r="AD653" s="187" t="str">
        <f t="shared" si="363"/>
        <v/>
      </c>
      <c r="AE653" s="187" t="str">
        <f t="shared" si="372"/>
        <v/>
      </c>
      <c r="AF653" s="187" t="str">
        <f t="shared" si="373"/>
        <v/>
      </c>
      <c r="AG653" s="187" t="str">
        <f t="array" ref="AG653">IFERROR(INDEX($Y$4:$Y$1090, MATCH(AC653&amp;AE653&amp;AF653,$V$4:$V$1090&amp;$W$4:$W$1090&amp;$X$4:$X$1090,0),1),"")</f>
        <v/>
      </c>
      <c r="AH653" s="188" t="str">
        <f t="array" ref="AH653">IFERROR(INDEX($Z$4:$Z$1090, MATCH(AC653&amp;AE653&amp;AF653,$V$4:$V$1090&amp;$W$4:$W$1090&amp;$X$4:$X$1090,0),1),"")</f>
        <v/>
      </c>
      <c r="AJ653" s="186" t="str">
        <f t="shared" si="378"/>
        <v/>
      </c>
      <c r="AK653" s="187" t="str">
        <f t="array" ref="AK653">IFERROR(INDEX($AC$4:$AC$1137,SMALL($AB$4:$AB$1137,AJ653),1),"")</f>
        <v/>
      </c>
      <c r="AL653" s="187" t="str">
        <f t="array" ref="AL653">IFERROR(INDEX($AF$4:$AF$1137,SMALL($AB$4:$AB$1137,AJ653),1),"")</f>
        <v/>
      </c>
      <c r="AM653" s="187" t="str">
        <f t="array" ref="AM653">IFERROR(INDEX($AW$4:$AW$83,MATCH(AL653&amp;INDEX($AG$4:$AG$1137,SMALL($AB$4:$AB$1137,AJ653),1),$AU$4:$AU$83&amp;$AV$4:$AV$83,0),1),"")</f>
        <v/>
      </c>
      <c r="AN653" s="187" t="str">
        <f t="array" ref="AN653">IFERROR(INDEX($AW$4:$AW$83,MATCH(AL653&amp;INDEX($AH$4:$AH$1137,SMALL($AB$4:$AB$1137,AJ653),1),$AU$4:$AU$83&amp;$AV$4:$AV$83,0),1),"")</f>
        <v/>
      </c>
      <c r="AO653" s="187" t="str">
        <f>IF(AND(ISNUMBER(Fixture!H656),ISNUMBER(Fixture!J656)),"YES","")</f>
        <v/>
      </c>
      <c r="AP653" s="187" t="str">
        <f>IF(AO653="YES",IF(Fixture!H656&gt;Fixture!J656,HWin,IF(Fixture!H656=Fixture!J656,IF(Fixture!H656&gt;0,HDrawScore,HDraw),HLose)),"")</f>
        <v/>
      </c>
      <c r="AQ653" s="188" t="str">
        <f>IF(AO653="YES",IF(Fixture!H656&lt;Fixture!J656,AWin,IF(Fixture!H656=Fixture!J656,IF(Fixture!H656&gt;0,ADrawScore,ADraw),ALose)),"")</f>
        <v/>
      </c>
      <c r="AR653" s="187" t="str">
        <f>IF(AO653="YES",IF(Fixture!H656&gt;Fixture!J656,"W",IF(Fixture!H656=Fixture!J656,IF(Fixture!H656&gt;0,"D","D"),"L")),"")</f>
        <v/>
      </c>
      <c r="AS653" s="187" t="str">
        <f>IF(AO653="YES",IF(Fixture!H656&lt;Fixture!J656,"W",IF(Fixture!H656=Fixture!J656,IF(Fixture!H656&gt;0,"D","D"),"L")),"")</f>
        <v/>
      </c>
    </row>
    <row r="654" spans="22:45" x14ac:dyDescent="0.25">
      <c r="V654" s="195" t="str">
        <f t="shared" si="374"/>
        <v/>
      </c>
      <c r="W654" s="185" t="str">
        <f t="shared" si="375"/>
        <v/>
      </c>
      <c r="X654" s="185" t="str">
        <f t="shared" si="369"/>
        <v/>
      </c>
      <c r="Y654" s="185" t="str">
        <f t="shared" si="370"/>
        <v/>
      </c>
      <c r="Z654" s="184" t="str">
        <f t="shared" si="371"/>
        <v/>
      </c>
      <c r="AB654" s="186" t="str">
        <f t="shared" si="376"/>
        <v/>
      </c>
      <c r="AC654" s="187" t="str">
        <f t="shared" si="377"/>
        <v/>
      </c>
      <c r="AD654" s="187" t="str">
        <f t="shared" si="363"/>
        <v/>
      </c>
      <c r="AE654" s="187" t="str">
        <f t="shared" si="372"/>
        <v/>
      </c>
      <c r="AF654" s="187" t="str">
        <f t="shared" si="373"/>
        <v/>
      </c>
      <c r="AG654" s="187" t="str">
        <f t="array" ref="AG654">IFERROR(INDEX($Y$4:$Y$1090, MATCH(AC654&amp;AE654&amp;AF654,$V$4:$V$1090&amp;$W$4:$W$1090&amp;$X$4:$X$1090,0),1),"")</f>
        <v/>
      </c>
      <c r="AH654" s="188" t="str">
        <f t="array" ref="AH654">IFERROR(INDEX($Z$4:$Z$1090, MATCH(AC654&amp;AE654&amp;AF654,$V$4:$V$1090&amp;$W$4:$W$1090&amp;$X$4:$X$1090,0),1),"")</f>
        <v/>
      </c>
      <c r="AJ654" s="186" t="str">
        <f t="shared" si="378"/>
        <v/>
      </c>
      <c r="AK654" s="187" t="str">
        <f t="array" ref="AK654">IFERROR(INDEX($AC$4:$AC$1137,SMALL($AB$4:$AB$1137,AJ654),1),"")</f>
        <v/>
      </c>
      <c r="AL654" s="187" t="str">
        <f t="array" ref="AL654">IFERROR(INDEX($AF$4:$AF$1137,SMALL($AB$4:$AB$1137,AJ654),1),"")</f>
        <v/>
      </c>
      <c r="AM654" s="187" t="str">
        <f t="array" ref="AM654">IFERROR(INDEX($AW$4:$AW$83,MATCH(AL654&amp;INDEX($AG$4:$AG$1137,SMALL($AB$4:$AB$1137,AJ654),1),$AU$4:$AU$83&amp;$AV$4:$AV$83,0),1),"")</f>
        <v/>
      </c>
      <c r="AN654" s="187" t="str">
        <f t="array" ref="AN654">IFERROR(INDEX($AW$4:$AW$83,MATCH(AL654&amp;INDEX($AH$4:$AH$1137,SMALL($AB$4:$AB$1137,AJ654),1),$AU$4:$AU$83&amp;$AV$4:$AV$83,0),1),"")</f>
        <v/>
      </c>
      <c r="AO654" s="187" t="str">
        <f>IF(AND(ISNUMBER(Fixture!H657),ISNUMBER(Fixture!J657)),"YES","")</f>
        <v/>
      </c>
      <c r="AP654" s="187" t="str">
        <f>IF(AO654="YES",IF(Fixture!H657&gt;Fixture!J657,HWin,IF(Fixture!H657=Fixture!J657,IF(Fixture!H657&gt;0,HDrawScore,HDraw),HLose)),"")</f>
        <v/>
      </c>
      <c r="AQ654" s="188" t="str">
        <f>IF(AO654="YES",IF(Fixture!H657&lt;Fixture!J657,AWin,IF(Fixture!H657=Fixture!J657,IF(Fixture!H657&gt;0,ADrawScore,ADraw),ALose)),"")</f>
        <v/>
      </c>
      <c r="AR654" s="187" t="str">
        <f>IF(AO654="YES",IF(Fixture!H657&gt;Fixture!J657,"W",IF(Fixture!H657=Fixture!J657,IF(Fixture!H657&gt;0,"D","D"),"L")),"")</f>
        <v/>
      </c>
      <c r="AS654" s="187" t="str">
        <f>IF(AO654="YES",IF(Fixture!H657&lt;Fixture!J657,"W",IF(Fixture!H657=Fixture!J657,IF(Fixture!H657&gt;0,"D","D"),"L")),"")</f>
        <v/>
      </c>
    </row>
    <row r="655" spans="22:45" x14ac:dyDescent="0.25">
      <c r="V655" s="195" t="str">
        <f t="shared" si="374"/>
        <v/>
      </c>
      <c r="W655" s="185" t="str">
        <f t="shared" si="375"/>
        <v/>
      </c>
      <c r="X655" s="185" t="str">
        <f t="shared" si="369"/>
        <v/>
      </c>
      <c r="Y655" s="185" t="str">
        <f t="shared" si="370"/>
        <v/>
      </c>
      <c r="Z655" s="184" t="str">
        <f t="shared" si="371"/>
        <v/>
      </c>
      <c r="AB655" s="186" t="str">
        <f t="shared" si="376"/>
        <v/>
      </c>
      <c r="AC655" s="187" t="str">
        <f t="shared" si="377"/>
        <v/>
      </c>
      <c r="AD655" s="187" t="str">
        <f t="shared" si="363"/>
        <v/>
      </c>
      <c r="AE655" s="187" t="str">
        <f t="shared" si="372"/>
        <v/>
      </c>
      <c r="AF655" s="187" t="str">
        <f t="shared" si="373"/>
        <v/>
      </c>
      <c r="AG655" s="187" t="str">
        <f t="array" ref="AG655">IFERROR(INDEX($Y$4:$Y$1090, MATCH(AC655&amp;AE655&amp;AF655,$V$4:$V$1090&amp;$W$4:$W$1090&amp;$X$4:$X$1090,0),1),"")</f>
        <v/>
      </c>
      <c r="AH655" s="188" t="str">
        <f t="array" ref="AH655">IFERROR(INDEX($Z$4:$Z$1090, MATCH(AC655&amp;AE655&amp;AF655,$V$4:$V$1090&amp;$W$4:$W$1090&amp;$X$4:$X$1090,0),1),"")</f>
        <v/>
      </c>
      <c r="AJ655" s="186" t="str">
        <f t="shared" si="378"/>
        <v/>
      </c>
      <c r="AK655" s="187" t="str">
        <f t="array" ref="AK655">IFERROR(INDEX($AC$4:$AC$1137,SMALL($AB$4:$AB$1137,AJ655),1),"")</f>
        <v/>
      </c>
      <c r="AL655" s="187" t="str">
        <f t="array" ref="AL655">IFERROR(INDEX($AF$4:$AF$1137,SMALL($AB$4:$AB$1137,AJ655),1),"")</f>
        <v/>
      </c>
      <c r="AM655" s="187" t="str">
        <f t="array" ref="AM655">IFERROR(INDEX($AW$4:$AW$83,MATCH(AL655&amp;INDEX($AG$4:$AG$1137,SMALL($AB$4:$AB$1137,AJ655),1),$AU$4:$AU$83&amp;$AV$4:$AV$83,0),1),"")</f>
        <v/>
      </c>
      <c r="AN655" s="187" t="str">
        <f t="array" ref="AN655">IFERROR(INDEX($AW$4:$AW$83,MATCH(AL655&amp;INDEX($AH$4:$AH$1137,SMALL($AB$4:$AB$1137,AJ655),1),$AU$4:$AU$83&amp;$AV$4:$AV$83,0),1),"")</f>
        <v/>
      </c>
      <c r="AO655" s="187" t="str">
        <f>IF(AND(ISNUMBER(Fixture!H658),ISNUMBER(Fixture!J658)),"YES","")</f>
        <v/>
      </c>
      <c r="AP655" s="187" t="str">
        <f>IF(AO655="YES",IF(Fixture!H658&gt;Fixture!J658,HWin,IF(Fixture!H658=Fixture!J658,IF(Fixture!H658&gt;0,HDrawScore,HDraw),HLose)),"")</f>
        <v/>
      </c>
      <c r="AQ655" s="188" t="str">
        <f>IF(AO655="YES",IF(Fixture!H658&lt;Fixture!J658,AWin,IF(Fixture!H658=Fixture!J658,IF(Fixture!H658&gt;0,ADrawScore,ADraw),ALose)),"")</f>
        <v/>
      </c>
      <c r="AR655" s="187" t="str">
        <f>IF(AO655="YES",IF(Fixture!H658&gt;Fixture!J658,"W",IF(Fixture!H658=Fixture!J658,IF(Fixture!H658&gt;0,"D","D"),"L")),"")</f>
        <v/>
      </c>
      <c r="AS655" s="187" t="str">
        <f>IF(AO655="YES",IF(Fixture!H658&lt;Fixture!J658,"W",IF(Fixture!H658=Fixture!J658,IF(Fixture!H658&gt;0,"D","D"),"L")),"")</f>
        <v/>
      </c>
    </row>
    <row r="656" spans="22:45" x14ac:dyDescent="0.25">
      <c r="V656" s="195" t="str">
        <f t="shared" si="374"/>
        <v/>
      </c>
      <c r="W656" s="185" t="str">
        <f t="shared" si="375"/>
        <v/>
      </c>
      <c r="X656" s="185" t="str">
        <f t="shared" si="369"/>
        <v/>
      </c>
      <c r="Y656" s="185" t="str">
        <f t="shared" si="370"/>
        <v/>
      </c>
      <c r="Z656" s="184" t="str">
        <f t="shared" si="371"/>
        <v/>
      </c>
      <c r="AB656" s="186" t="str">
        <f t="shared" si="376"/>
        <v/>
      </c>
      <c r="AC656" s="187" t="str">
        <f t="shared" si="377"/>
        <v/>
      </c>
      <c r="AD656" s="187" t="str">
        <f t="shared" si="363"/>
        <v/>
      </c>
      <c r="AE656" s="187" t="str">
        <f t="shared" si="372"/>
        <v/>
      </c>
      <c r="AF656" s="187" t="str">
        <f t="shared" si="373"/>
        <v/>
      </c>
      <c r="AG656" s="187" t="str">
        <f t="array" ref="AG656">IFERROR(INDEX($Y$4:$Y$1090, MATCH(AC656&amp;AE656&amp;AF656,$V$4:$V$1090&amp;$W$4:$W$1090&amp;$X$4:$X$1090,0),1),"")</f>
        <v/>
      </c>
      <c r="AH656" s="188" t="str">
        <f t="array" ref="AH656">IFERROR(INDEX($Z$4:$Z$1090, MATCH(AC656&amp;AE656&amp;AF656,$V$4:$V$1090&amp;$W$4:$W$1090&amp;$X$4:$X$1090,0),1),"")</f>
        <v/>
      </c>
      <c r="AJ656" s="186" t="str">
        <f t="shared" si="378"/>
        <v/>
      </c>
      <c r="AK656" s="187" t="str">
        <f t="array" ref="AK656">IFERROR(INDEX($AC$4:$AC$1137,SMALL($AB$4:$AB$1137,AJ656),1),"")</f>
        <v/>
      </c>
      <c r="AL656" s="187" t="str">
        <f t="array" ref="AL656">IFERROR(INDEX($AF$4:$AF$1137,SMALL($AB$4:$AB$1137,AJ656),1),"")</f>
        <v/>
      </c>
      <c r="AM656" s="187" t="str">
        <f t="array" ref="AM656">IFERROR(INDEX($AW$4:$AW$83,MATCH(AL656&amp;INDEX($AG$4:$AG$1137,SMALL($AB$4:$AB$1137,AJ656),1),$AU$4:$AU$83&amp;$AV$4:$AV$83,0),1),"")</f>
        <v/>
      </c>
      <c r="AN656" s="187" t="str">
        <f t="array" ref="AN656">IFERROR(INDEX($AW$4:$AW$83,MATCH(AL656&amp;INDEX($AH$4:$AH$1137,SMALL($AB$4:$AB$1137,AJ656),1),$AU$4:$AU$83&amp;$AV$4:$AV$83,0),1),"")</f>
        <v/>
      </c>
      <c r="AO656" s="187" t="str">
        <f>IF(AND(ISNUMBER(Fixture!H659),ISNUMBER(Fixture!J659)),"YES","")</f>
        <v/>
      </c>
      <c r="AP656" s="187" t="str">
        <f>IF(AO656="YES",IF(Fixture!H659&gt;Fixture!J659,HWin,IF(Fixture!H659=Fixture!J659,IF(Fixture!H659&gt;0,HDrawScore,HDraw),HLose)),"")</f>
        <v/>
      </c>
      <c r="AQ656" s="188" t="str">
        <f>IF(AO656="YES",IF(Fixture!H659&lt;Fixture!J659,AWin,IF(Fixture!H659=Fixture!J659,IF(Fixture!H659&gt;0,ADrawScore,ADraw),ALose)),"")</f>
        <v/>
      </c>
      <c r="AR656" s="187" t="str">
        <f>IF(AO656="YES",IF(Fixture!H659&gt;Fixture!J659,"W",IF(Fixture!H659=Fixture!J659,IF(Fixture!H659&gt;0,"D","D"),"L")),"")</f>
        <v/>
      </c>
      <c r="AS656" s="187" t="str">
        <f>IF(AO656="YES",IF(Fixture!H659&lt;Fixture!J659,"W",IF(Fixture!H659=Fixture!J659,IF(Fixture!H659&gt;0,"D","D"),"L")),"")</f>
        <v/>
      </c>
    </row>
    <row r="657" spans="22:45" x14ac:dyDescent="0.25">
      <c r="V657" s="195" t="str">
        <f t="shared" si="374"/>
        <v/>
      </c>
      <c r="W657" s="185" t="str">
        <f t="shared" si="375"/>
        <v/>
      </c>
      <c r="X657" s="185" t="str">
        <f t="shared" si="369"/>
        <v/>
      </c>
      <c r="Y657" s="185" t="str">
        <f t="shared" si="370"/>
        <v/>
      </c>
      <c r="Z657" s="184" t="str">
        <f t="shared" si="371"/>
        <v/>
      </c>
      <c r="AB657" s="186" t="str">
        <f t="shared" si="376"/>
        <v/>
      </c>
      <c r="AC657" s="187" t="str">
        <f t="shared" si="377"/>
        <v/>
      </c>
      <c r="AD657" s="187" t="str">
        <f t="shared" si="363"/>
        <v/>
      </c>
      <c r="AE657" s="187" t="str">
        <f t="shared" si="372"/>
        <v/>
      </c>
      <c r="AF657" s="187" t="str">
        <f t="shared" si="373"/>
        <v/>
      </c>
      <c r="AG657" s="187" t="str">
        <f t="array" ref="AG657">IFERROR(INDEX($Y$4:$Y$1090, MATCH(AC657&amp;AE657&amp;AF657,$V$4:$V$1090&amp;$W$4:$W$1090&amp;$X$4:$X$1090,0),1),"")</f>
        <v/>
      </c>
      <c r="AH657" s="188" t="str">
        <f t="array" ref="AH657">IFERROR(INDEX($Z$4:$Z$1090, MATCH(AC657&amp;AE657&amp;AF657,$V$4:$V$1090&amp;$W$4:$W$1090&amp;$X$4:$X$1090,0),1),"")</f>
        <v/>
      </c>
      <c r="AJ657" s="186" t="str">
        <f t="shared" si="378"/>
        <v/>
      </c>
      <c r="AK657" s="187" t="str">
        <f t="array" ref="AK657">IFERROR(INDEX($AC$4:$AC$1137,SMALL($AB$4:$AB$1137,AJ657),1),"")</f>
        <v/>
      </c>
      <c r="AL657" s="187" t="str">
        <f t="array" ref="AL657">IFERROR(INDEX($AF$4:$AF$1137,SMALL($AB$4:$AB$1137,AJ657),1),"")</f>
        <v/>
      </c>
      <c r="AM657" s="187" t="str">
        <f t="array" ref="AM657">IFERROR(INDEX($AW$4:$AW$83,MATCH(AL657&amp;INDEX($AG$4:$AG$1137,SMALL($AB$4:$AB$1137,AJ657),1),$AU$4:$AU$83&amp;$AV$4:$AV$83,0),1),"")</f>
        <v/>
      </c>
      <c r="AN657" s="187" t="str">
        <f t="array" ref="AN657">IFERROR(INDEX($AW$4:$AW$83,MATCH(AL657&amp;INDEX($AH$4:$AH$1137,SMALL($AB$4:$AB$1137,AJ657),1),$AU$4:$AU$83&amp;$AV$4:$AV$83,0),1),"")</f>
        <v/>
      </c>
      <c r="AO657" s="187" t="str">
        <f>IF(AND(ISNUMBER(Fixture!H660),ISNUMBER(Fixture!J660)),"YES","")</f>
        <v/>
      </c>
      <c r="AP657" s="187" t="str">
        <f>IF(AO657="YES",IF(Fixture!H660&gt;Fixture!J660,HWin,IF(Fixture!H660=Fixture!J660,IF(Fixture!H660&gt;0,HDrawScore,HDraw),HLose)),"")</f>
        <v/>
      </c>
      <c r="AQ657" s="188" t="str">
        <f>IF(AO657="YES",IF(Fixture!H660&lt;Fixture!J660,AWin,IF(Fixture!H660=Fixture!J660,IF(Fixture!H660&gt;0,ADrawScore,ADraw),ALose)),"")</f>
        <v/>
      </c>
      <c r="AR657" s="187" t="str">
        <f>IF(AO657="YES",IF(Fixture!H660&gt;Fixture!J660,"W",IF(Fixture!H660=Fixture!J660,IF(Fixture!H660&gt;0,"D","D"),"L")),"")</f>
        <v/>
      </c>
      <c r="AS657" s="187" t="str">
        <f>IF(AO657="YES",IF(Fixture!H660&lt;Fixture!J660,"W",IF(Fixture!H660=Fixture!J660,IF(Fixture!H660&gt;0,"D","D"),"L")),"")</f>
        <v/>
      </c>
    </row>
    <row r="658" spans="22:45" x14ac:dyDescent="0.25">
      <c r="V658" s="195" t="str">
        <f t="shared" si="374"/>
        <v/>
      </c>
      <c r="W658" s="185" t="str">
        <f t="shared" si="375"/>
        <v/>
      </c>
      <c r="X658" s="185" t="str">
        <f t="shared" si="369"/>
        <v/>
      </c>
      <c r="Y658" s="185" t="str">
        <f t="shared" si="370"/>
        <v/>
      </c>
      <c r="Z658" s="184" t="str">
        <f t="shared" si="371"/>
        <v/>
      </c>
      <c r="AB658" s="186" t="str">
        <f t="shared" si="376"/>
        <v/>
      </c>
      <c r="AC658" s="187" t="str">
        <f t="shared" si="377"/>
        <v/>
      </c>
      <c r="AD658" s="187" t="str">
        <f t="shared" si="363"/>
        <v/>
      </c>
      <c r="AE658" s="187" t="str">
        <f t="shared" si="372"/>
        <v/>
      </c>
      <c r="AF658" s="187" t="str">
        <f t="shared" si="373"/>
        <v/>
      </c>
      <c r="AG658" s="187" t="str">
        <f t="array" ref="AG658">IFERROR(INDEX($Y$4:$Y$1090, MATCH(AC658&amp;AE658&amp;AF658,$V$4:$V$1090&amp;$W$4:$W$1090&amp;$X$4:$X$1090,0),1),"")</f>
        <v/>
      </c>
      <c r="AH658" s="188" t="str">
        <f t="array" ref="AH658">IFERROR(INDEX($Z$4:$Z$1090, MATCH(AC658&amp;AE658&amp;AF658,$V$4:$V$1090&amp;$W$4:$W$1090&amp;$X$4:$X$1090,0),1),"")</f>
        <v/>
      </c>
      <c r="AJ658" s="186" t="str">
        <f t="shared" si="378"/>
        <v/>
      </c>
      <c r="AK658" s="187" t="str">
        <f t="array" ref="AK658">IFERROR(INDEX($AC$4:$AC$1137,SMALL($AB$4:$AB$1137,AJ658),1),"")</f>
        <v/>
      </c>
      <c r="AL658" s="187" t="str">
        <f t="array" ref="AL658">IFERROR(INDEX($AF$4:$AF$1137,SMALL($AB$4:$AB$1137,AJ658),1),"")</f>
        <v/>
      </c>
      <c r="AM658" s="187" t="str">
        <f t="array" ref="AM658">IFERROR(INDEX($AW$4:$AW$83,MATCH(AL658&amp;INDEX($AG$4:$AG$1137,SMALL($AB$4:$AB$1137,AJ658),1),$AU$4:$AU$83&amp;$AV$4:$AV$83,0),1),"")</f>
        <v/>
      </c>
      <c r="AN658" s="187" t="str">
        <f t="array" ref="AN658">IFERROR(INDEX($AW$4:$AW$83,MATCH(AL658&amp;INDEX($AH$4:$AH$1137,SMALL($AB$4:$AB$1137,AJ658),1),$AU$4:$AU$83&amp;$AV$4:$AV$83,0),1),"")</f>
        <v/>
      </c>
      <c r="AO658" s="187" t="str">
        <f>IF(AND(ISNUMBER(Fixture!H661),ISNUMBER(Fixture!J661)),"YES","")</f>
        <v/>
      </c>
      <c r="AP658" s="187" t="str">
        <f>IF(AO658="YES",IF(Fixture!H661&gt;Fixture!J661,HWin,IF(Fixture!H661=Fixture!J661,IF(Fixture!H661&gt;0,HDrawScore,HDraw),HLose)),"")</f>
        <v/>
      </c>
      <c r="AQ658" s="188" t="str">
        <f>IF(AO658="YES",IF(Fixture!H661&lt;Fixture!J661,AWin,IF(Fixture!H661=Fixture!J661,IF(Fixture!H661&gt;0,ADrawScore,ADraw),ALose)),"")</f>
        <v/>
      </c>
      <c r="AR658" s="187" t="str">
        <f>IF(AO658="YES",IF(Fixture!H661&gt;Fixture!J661,"W",IF(Fixture!H661=Fixture!J661,IF(Fixture!H661&gt;0,"D","D"),"L")),"")</f>
        <v/>
      </c>
      <c r="AS658" s="187" t="str">
        <f>IF(AO658="YES",IF(Fixture!H661&lt;Fixture!J661,"W",IF(Fixture!H661=Fixture!J661,IF(Fixture!H661&gt;0,"D","D"),"L")),"")</f>
        <v/>
      </c>
    </row>
    <row r="659" spans="22:45" x14ac:dyDescent="0.25">
      <c r="V659" s="195" t="str">
        <f t="shared" si="374"/>
        <v/>
      </c>
      <c r="W659" s="185" t="str">
        <f t="shared" si="375"/>
        <v/>
      </c>
      <c r="X659" s="185" t="str">
        <f t="shared" si="369"/>
        <v/>
      </c>
      <c r="Y659" s="185" t="str">
        <f t="shared" si="370"/>
        <v/>
      </c>
      <c r="Z659" s="184" t="str">
        <f t="shared" si="371"/>
        <v/>
      </c>
      <c r="AB659" s="186" t="str">
        <f t="shared" si="376"/>
        <v/>
      </c>
      <c r="AC659" s="187" t="str">
        <f t="shared" si="377"/>
        <v/>
      </c>
      <c r="AD659" s="187" t="str">
        <f t="shared" si="363"/>
        <v/>
      </c>
      <c r="AE659" s="187" t="str">
        <f t="shared" si="372"/>
        <v/>
      </c>
      <c r="AF659" s="187" t="str">
        <f t="shared" si="373"/>
        <v/>
      </c>
      <c r="AG659" s="187" t="str">
        <f t="array" ref="AG659">IFERROR(INDEX($Y$4:$Y$1090, MATCH(AC659&amp;AE659&amp;AF659,$V$4:$V$1090&amp;$W$4:$W$1090&amp;$X$4:$X$1090,0),1),"")</f>
        <v/>
      </c>
      <c r="AH659" s="188" t="str">
        <f t="array" ref="AH659">IFERROR(INDEX($Z$4:$Z$1090, MATCH(AC659&amp;AE659&amp;AF659,$V$4:$V$1090&amp;$W$4:$W$1090&amp;$X$4:$X$1090,0),1),"")</f>
        <v/>
      </c>
      <c r="AJ659" s="186" t="str">
        <f t="shared" si="378"/>
        <v/>
      </c>
      <c r="AK659" s="187" t="str">
        <f t="array" ref="AK659">IFERROR(INDEX($AC$4:$AC$1137,SMALL($AB$4:$AB$1137,AJ659),1),"")</f>
        <v/>
      </c>
      <c r="AL659" s="187" t="str">
        <f t="array" ref="AL659">IFERROR(INDEX($AF$4:$AF$1137,SMALL($AB$4:$AB$1137,AJ659),1),"")</f>
        <v/>
      </c>
      <c r="AM659" s="187" t="str">
        <f t="array" ref="AM659">IFERROR(INDEX($AW$4:$AW$83,MATCH(AL659&amp;INDEX($AG$4:$AG$1137,SMALL($AB$4:$AB$1137,AJ659),1),$AU$4:$AU$83&amp;$AV$4:$AV$83,0),1),"")</f>
        <v/>
      </c>
      <c r="AN659" s="187" t="str">
        <f t="array" ref="AN659">IFERROR(INDEX($AW$4:$AW$83,MATCH(AL659&amp;INDEX($AH$4:$AH$1137,SMALL($AB$4:$AB$1137,AJ659),1),$AU$4:$AU$83&amp;$AV$4:$AV$83,0),1),"")</f>
        <v/>
      </c>
      <c r="AO659" s="187" t="str">
        <f>IF(AND(ISNUMBER(Fixture!H662),ISNUMBER(Fixture!J662)),"YES","")</f>
        <v/>
      </c>
      <c r="AP659" s="187" t="str">
        <f>IF(AO659="YES",IF(Fixture!H662&gt;Fixture!J662,HWin,IF(Fixture!H662=Fixture!J662,IF(Fixture!H662&gt;0,HDrawScore,HDraw),HLose)),"")</f>
        <v/>
      </c>
      <c r="AQ659" s="188" t="str">
        <f>IF(AO659="YES",IF(Fixture!H662&lt;Fixture!J662,AWin,IF(Fixture!H662=Fixture!J662,IF(Fixture!H662&gt;0,ADrawScore,ADraw),ALose)),"")</f>
        <v/>
      </c>
      <c r="AR659" s="187" t="str">
        <f>IF(AO659="YES",IF(Fixture!H662&gt;Fixture!J662,"W",IF(Fixture!H662=Fixture!J662,IF(Fixture!H662&gt;0,"D","D"),"L")),"")</f>
        <v/>
      </c>
      <c r="AS659" s="187" t="str">
        <f>IF(AO659="YES",IF(Fixture!H662&lt;Fixture!J662,"W",IF(Fixture!H662=Fixture!J662,IF(Fixture!H662&gt;0,"D","D"),"L")),"")</f>
        <v/>
      </c>
    </row>
    <row r="660" spans="22:45" x14ac:dyDescent="0.25">
      <c r="V660" s="195" t="str">
        <f t="shared" si="374"/>
        <v/>
      </c>
      <c r="W660" s="185" t="str">
        <f t="shared" si="375"/>
        <v/>
      </c>
      <c r="X660" s="185" t="str">
        <f t="shared" si="369"/>
        <v/>
      </c>
      <c r="Y660" s="185" t="str">
        <f t="shared" si="370"/>
        <v/>
      </c>
      <c r="Z660" s="184" t="str">
        <f t="shared" si="371"/>
        <v/>
      </c>
      <c r="AB660" s="186" t="str">
        <f t="shared" si="376"/>
        <v/>
      </c>
      <c r="AC660" s="187" t="str">
        <f t="shared" si="377"/>
        <v/>
      </c>
      <c r="AD660" s="187" t="str">
        <f t="shared" si="363"/>
        <v/>
      </c>
      <c r="AE660" s="187" t="str">
        <f t="shared" si="372"/>
        <v/>
      </c>
      <c r="AF660" s="187" t="str">
        <f t="shared" si="373"/>
        <v/>
      </c>
      <c r="AG660" s="187" t="str">
        <f t="array" ref="AG660">IFERROR(INDEX($Y$4:$Y$1090, MATCH(AC660&amp;AE660&amp;AF660,$V$4:$V$1090&amp;$W$4:$W$1090&amp;$X$4:$X$1090,0),1),"")</f>
        <v/>
      </c>
      <c r="AH660" s="188" t="str">
        <f t="array" ref="AH660">IFERROR(INDEX($Z$4:$Z$1090, MATCH(AC660&amp;AE660&amp;AF660,$V$4:$V$1090&amp;$W$4:$W$1090&amp;$X$4:$X$1090,0),1),"")</f>
        <v/>
      </c>
      <c r="AJ660" s="186" t="str">
        <f t="shared" si="378"/>
        <v/>
      </c>
      <c r="AK660" s="187" t="str">
        <f t="array" ref="AK660">IFERROR(INDEX($AC$4:$AC$1137,SMALL($AB$4:$AB$1137,AJ660),1),"")</f>
        <v/>
      </c>
      <c r="AL660" s="187" t="str">
        <f t="array" ref="AL660">IFERROR(INDEX($AF$4:$AF$1137,SMALL($AB$4:$AB$1137,AJ660),1),"")</f>
        <v/>
      </c>
      <c r="AM660" s="187" t="str">
        <f t="array" ref="AM660">IFERROR(INDEX($AW$4:$AW$83,MATCH(AL660&amp;INDEX($AG$4:$AG$1137,SMALL($AB$4:$AB$1137,AJ660),1),$AU$4:$AU$83&amp;$AV$4:$AV$83,0),1),"")</f>
        <v/>
      </c>
      <c r="AN660" s="187" t="str">
        <f t="array" ref="AN660">IFERROR(INDEX($AW$4:$AW$83,MATCH(AL660&amp;INDEX($AH$4:$AH$1137,SMALL($AB$4:$AB$1137,AJ660),1),$AU$4:$AU$83&amp;$AV$4:$AV$83,0),1),"")</f>
        <v/>
      </c>
      <c r="AO660" s="187" t="str">
        <f>IF(AND(ISNUMBER(Fixture!H663),ISNUMBER(Fixture!J663)),"YES","")</f>
        <v/>
      </c>
      <c r="AP660" s="187" t="str">
        <f>IF(AO660="YES",IF(Fixture!H663&gt;Fixture!J663,HWin,IF(Fixture!H663=Fixture!J663,IF(Fixture!H663&gt;0,HDrawScore,HDraw),HLose)),"")</f>
        <v/>
      </c>
      <c r="AQ660" s="188" t="str">
        <f>IF(AO660="YES",IF(Fixture!H663&lt;Fixture!J663,AWin,IF(Fixture!H663=Fixture!J663,IF(Fixture!H663&gt;0,ADrawScore,ADraw),ALose)),"")</f>
        <v/>
      </c>
      <c r="AR660" s="187" t="str">
        <f>IF(AO660="YES",IF(Fixture!H663&gt;Fixture!J663,"W",IF(Fixture!H663=Fixture!J663,IF(Fixture!H663&gt;0,"D","D"),"L")),"")</f>
        <v/>
      </c>
      <c r="AS660" s="187" t="str">
        <f>IF(AO660="YES",IF(Fixture!H663&lt;Fixture!J663,"W",IF(Fixture!H663=Fixture!J663,IF(Fixture!H663&gt;0,"D","D"),"L")),"")</f>
        <v/>
      </c>
    </row>
    <row r="661" spans="22:45" x14ac:dyDescent="0.25">
      <c r="V661" s="195" t="str">
        <f t="shared" si="374"/>
        <v/>
      </c>
      <c r="W661" s="185" t="str">
        <f t="shared" si="375"/>
        <v/>
      </c>
      <c r="X661" s="185" t="str">
        <f t="shared" si="369"/>
        <v/>
      </c>
      <c r="Y661" s="185" t="str">
        <f t="shared" si="370"/>
        <v/>
      </c>
      <c r="Z661" s="184" t="str">
        <f t="shared" si="371"/>
        <v/>
      </c>
      <c r="AB661" s="186" t="str">
        <f t="shared" si="376"/>
        <v/>
      </c>
      <c r="AC661" s="187" t="str">
        <f t="shared" si="377"/>
        <v/>
      </c>
      <c r="AD661" s="187" t="str">
        <f t="shared" si="363"/>
        <v/>
      </c>
      <c r="AE661" s="187" t="str">
        <f t="shared" si="372"/>
        <v/>
      </c>
      <c r="AF661" s="187" t="str">
        <f t="shared" si="373"/>
        <v/>
      </c>
      <c r="AG661" s="187" t="str">
        <f t="array" ref="AG661">IFERROR(INDEX($Y$4:$Y$1090, MATCH(AC661&amp;AE661&amp;AF661,$V$4:$V$1090&amp;$W$4:$W$1090&amp;$X$4:$X$1090,0),1),"")</f>
        <v/>
      </c>
      <c r="AH661" s="188" t="str">
        <f t="array" ref="AH661">IFERROR(INDEX($Z$4:$Z$1090, MATCH(AC661&amp;AE661&amp;AF661,$V$4:$V$1090&amp;$W$4:$W$1090&amp;$X$4:$X$1090,0),1),"")</f>
        <v/>
      </c>
      <c r="AJ661" s="186" t="str">
        <f t="shared" si="378"/>
        <v/>
      </c>
      <c r="AK661" s="187" t="str">
        <f t="array" ref="AK661">IFERROR(INDEX($AC$4:$AC$1137,SMALL($AB$4:$AB$1137,AJ661),1),"")</f>
        <v/>
      </c>
      <c r="AL661" s="187" t="str">
        <f t="array" ref="AL661">IFERROR(INDEX($AF$4:$AF$1137,SMALL($AB$4:$AB$1137,AJ661),1),"")</f>
        <v/>
      </c>
      <c r="AM661" s="187" t="str">
        <f t="array" ref="AM661">IFERROR(INDEX($AW$4:$AW$83,MATCH(AL661&amp;INDEX($AG$4:$AG$1137,SMALL($AB$4:$AB$1137,AJ661),1),$AU$4:$AU$83&amp;$AV$4:$AV$83,0),1),"")</f>
        <v/>
      </c>
      <c r="AN661" s="187" t="str">
        <f t="array" ref="AN661">IFERROR(INDEX($AW$4:$AW$83,MATCH(AL661&amp;INDEX($AH$4:$AH$1137,SMALL($AB$4:$AB$1137,AJ661),1),$AU$4:$AU$83&amp;$AV$4:$AV$83,0),1),"")</f>
        <v/>
      </c>
      <c r="AO661" s="187" t="str">
        <f>IF(AND(ISNUMBER(Fixture!H664),ISNUMBER(Fixture!J664)),"YES","")</f>
        <v/>
      </c>
      <c r="AP661" s="187" t="str">
        <f>IF(AO661="YES",IF(Fixture!H664&gt;Fixture!J664,HWin,IF(Fixture!H664=Fixture!J664,IF(Fixture!H664&gt;0,HDrawScore,HDraw),HLose)),"")</f>
        <v/>
      </c>
      <c r="AQ661" s="188" t="str">
        <f>IF(AO661="YES",IF(Fixture!H664&lt;Fixture!J664,AWin,IF(Fixture!H664=Fixture!J664,IF(Fixture!H664&gt;0,ADrawScore,ADraw),ALose)),"")</f>
        <v/>
      </c>
      <c r="AR661" s="187" t="str">
        <f>IF(AO661="YES",IF(Fixture!H664&gt;Fixture!J664,"W",IF(Fixture!H664=Fixture!J664,IF(Fixture!H664&gt;0,"D","D"),"L")),"")</f>
        <v/>
      </c>
      <c r="AS661" s="187" t="str">
        <f>IF(AO661="YES",IF(Fixture!H664&lt;Fixture!J664,"W",IF(Fixture!H664=Fixture!J664,IF(Fixture!H664&gt;0,"D","D"),"L")),"")</f>
        <v/>
      </c>
    </row>
    <row r="662" spans="22:45" x14ac:dyDescent="0.25">
      <c r="V662" s="195" t="str">
        <f t="shared" si="374"/>
        <v/>
      </c>
      <c r="W662" s="185" t="str">
        <f t="shared" si="375"/>
        <v/>
      </c>
      <c r="X662" s="185" t="str">
        <f t="shared" si="369"/>
        <v/>
      </c>
      <c r="Y662" s="185" t="str">
        <f t="shared" si="370"/>
        <v/>
      </c>
      <c r="Z662" s="184" t="str">
        <f t="shared" si="371"/>
        <v/>
      </c>
      <c r="AB662" s="186" t="str">
        <f t="shared" si="376"/>
        <v/>
      </c>
      <c r="AC662" s="187" t="str">
        <f t="shared" si="377"/>
        <v/>
      </c>
      <c r="AD662" s="187" t="str">
        <f t="shared" si="363"/>
        <v/>
      </c>
      <c r="AE662" s="187" t="str">
        <f t="shared" si="372"/>
        <v/>
      </c>
      <c r="AF662" s="187" t="str">
        <f t="shared" si="373"/>
        <v/>
      </c>
      <c r="AG662" s="187" t="str">
        <f t="array" ref="AG662">IFERROR(INDEX($Y$4:$Y$1090, MATCH(AC662&amp;AE662&amp;AF662,$V$4:$V$1090&amp;$W$4:$W$1090&amp;$X$4:$X$1090,0),1),"")</f>
        <v/>
      </c>
      <c r="AH662" s="188" t="str">
        <f t="array" ref="AH662">IFERROR(INDEX($Z$4:$Z$1090, MATCH(AC662&amp;AE662&amp;AF662,$V$4:$V$1090&amp;$W$4:$W$1090&amp;$X$4:$X$1090,0),1),"")</f>
        <v/>
      </c>
      <c r="AJ662" s="186" t="str">
        <f t="shared" si="378"/>
        <v/>
      </c>
      <c r="AK662" s="187" t="str">
        <f t="array" ref="AK662">IFERROR(INDEX($AC$4:$AC$1137,SMALL($AB$4:$AB$1137,AJ662),1),"")</f>
        <v/>
      </c>
      <c r="AL662" s="187" t="str">
        <f t="array" ref="AL662">IFERROR(INDEX($AF$4:$AF$1137,SMALL($AB$4:$AB$1137,AJ662),1),"")</f>
        <v/>
      </c>
      <c r="AM662" s="187" t="str">
        <f t="array" ref="AM662">IFERROR(INDEX($AW$4:$AW$83,MATCH(AL662&amp;INDEX($AG$4:$AG$1137,SMALL($AB$4:$AB$1137,AJ662),1),$AU$4:$AU$83&amp;$AV$4:$AV$83,0),1),"")</f>
        <v/>
      </c>
      <c r="AN662" s="187" t="str">
        <f t="array" ref="AN662">IFERROR(INDEX($AW$4:$AW$83,MATCH(AL662&amp;INDEX($AH$4:$AH$1137,SMALL($AB$4:$AB$1137,AJ662),1),$AU$4:$AU$83&amp;$AV$4:$AV$83,0),1),"")</f>
        <v/>
      </c>
      <c r="AO662" s="187" t="str">
        <f>IF(AND(ISNUMBER(Fixture!H665),ISNUMBER(Fixture!J665)),"YES","")</f>
        <v/>
      </c>
      <c r="AP662" s="187" t="str">
        <f>IF(AO662="YES",IF(Fixture!H665&gt;Fixture!J665,HWin,IF(Fixture!H665=Fixture!J665,IF(Fixture!H665&gt;0,HDrawScore,HDraw),HLose)),"")</f>
        <v/>
      </c>
      <c r="AQ662" s="188" t="str">
        <f>IF(AO662="YES",IF(Fixture!H665&lt;Fixture!J665,AWin,IF(Fixture!H665=Fixture!J665,IF(Fixture!H665&gt;0,ADrawScore,ADraw),ALose)),"")</f>
        <v/>
      </c>
      <c r="AR662" s="187" t="str">
        <f>IF(AO662="YES",IF(Fixture!H665&gt;Fixture!J665,"W",IF(Fixture!H665=Fixture!J665,IF(Fixture!H665&gt;0,"D","D"),"L")),"")</f>
        <v/>
      </c>
      <c r="AS662" s="187" t="str">
        <f>IF(AO662="YES",IF(Fixture!H665&lt;Fixture!J665,"W",IF(Fixture!H665=Fixture!J665,IF(Fixture!H665&gt;0,"D","D"),"L")),"")</f>
        <v/>
      </c>
    </row>
    <row r="663" spans="22:45" x14ac:dyDescent="0.25">
      <c r="V663" s="195" t="str">
        <f t="shared" si="374"/>
        <v/>
      </c>
      <c r="W663" s="185" t="str">
        <f t="shared" si="375"/>
        <v/>
      </c>
      <c r="X663" s="185" t="str">
        <f t="shared" si="369"/>
        <v/>
      </c>
      <c r="Y663" s="185" t="str">
        <f t="shared" si="370"/>
        <v/>
      </c>
      <c r="Z663" s="184" t="str">
        <f t="shared" si="371"/>
        <v/>
      </c>
      <c r="AB663" s="186" t="str">
        <f t="shared" si="376"/>
        <v/>
      </c>
      <c r="AC663" s="187" t="str">
        <f t="shared" si="377"/>
        <v/>
      </c>
      <c r="AD663" s="187" t="str">
        <f t="shared" si="363"/>
        <v/>
      </c>
      <c r="AE663" s="187" t="str">
        <f t="shared" si="372"/>
        <v/>
      </c>
      <c r="AF663" s="187" t="str">
        <f t="shared" si="373"/>
        <v/>
      </c>
      <c r="AG663" s="187" t="str">
        <f t="array" ref="AG663">IFERROR(INDEX($Y$4:$Y$1090, MATCH(AC663&amp;AE663&amp;AF663,$V$4:$V$1090&amp;$W$4:$W$1090&amp;$X$4:$X$1090,0),1),"")</f>
        <v/>
      </c>
      <c r="AH663" s="188" t="str">
        <f t="array" ref="AH663">IFERROR(INDEX($Z$4:$Z$1090, MATCH(AC663&amp;AE663&amp;AF663,$V$4:$V$1090&amp;$W$4:$W$1090&amp;$X$4:$X$1090,0),1),"")</f>
        <v/>
      </c>
      <c r="AJ663" s="186" t="str">
        <f t="shared" si="378"/>
        <v/>
      </c>
      <c r="AK663" s="187" t="str">
        <f t="array" ref="AK663">IFERROR(INDEX($AC$4:$AC$1137,SMALL($AB$4:$AB$1137,AJ663),1),"")</f>
        <v/>
      </c>
      <c r="AL663" s="187" t="str">
        <f t="array" ref="AL663">IFERROR(INDEX($AF$4:$AF$1137,SMALL($AB$4:$AB$1137,AJ663),1),"")</f>
        <v/>
      </c>
      <c r="AM663" s="187" t="str">
        <f t="array" ref="AM663">IFERROR(INDEX($AW$4:$AW$83,MATCH(AL663&amp;INDEX($AG$4:$AG$1137,SMALL($AB$4:$AB$1137,AJ663),1),$AU$4:$AU$83&amp;$AV$4:$AV$83,0),1),"")</f>
        <v/>
      </c>
      <c r="AN663" s="187" t="str">
        <f t="array" ref="AN663">IFERROR(INDEX($AW$4:$AW$83,MATCH(AL663&amp;INDEX($AH$4:$AH$1137,SMALL($AB$4:$AB$1137,AJ663),1),$AU$4:$AU$83&amp;$AV$4:$AV$83,0),1),"")</f>
        <v/>
      </c>
      <c r="AO663" s="187" t="str">
        <f>IF(AND(ISNUMBER(Fixture!H666),ISNUMBER(Fixture!J666)),"YES","")</f>
        <v/>
      </c>
      <c r="AP663" s="187" t="str">
        <f>IF(AO663="YES",IF(Fixture!H666&gt;Fixture!J666,HWin,IF(Fixture!H666=Fixture!J666,IF(Fixture!H666&gt;0,HDrawScore,HDraw),HLose)),"")</f>
        <v/>
      </c>
      <c r="AQ663" s="188" t="str">
        <f>IF(AO663="YES",IF(Fixture!H666&lt;Fixture!J666,AWin,IF(Fixture!H666=Fixture!J666,IF(Fixture!H666&gt;0,ADrawScore,ADraw),ALose)),"")</f>
        <v/>
      </c>
      <c r="AR663" s="187" t="str">
        <f>IF(AO663="YES",IF(Fixture!H666&gt;Fixture!J666,"W",IF(Fixture!H666=Fixture!J666,IF(Fixture!H666&gt;0,"D","D"),"L")),"")</f>
        <v/>
      </c>
      <c r="AS663" s="187" t="str">
        <f>IF(AO663="YES",IF(Fixture!H666&lt;Fixture!J666,"W",IF(Fixture!H666=Fixture!J666,IF(Fixture!H666&gt;0,"D","D"),"L")),"")</f>
        <v/>
      </c>
    </row>
    <row r="664" spans="22:45" x14ac:dyDescent="0.25">
      <c r="V664" s="195" t="str">
        <f t="shared" si="374"/>
        <v/>
      </c>
      <c r="W664" s="185" t="str">
        <f t="shared" si="375"/>
        <v/>
      </c>
      <c r="X664" s="185" t="str">
        <f t="shared" si="369"/>
        <v/>
      </c>
      <c r="Y664" s="185" t="str">
        <f t="shared" si="370"/>
        <v/>
      </c>
      <c r="Z664" s="184" t="str">
        <f t="shared" si="371"/>
        <v/>
      </c>
      <c r="AB664" s="186" t="str">
        <f t="shared" si="376"/>
        <v/>
      </c>
      <c r="AC664" s="187" t="str">
        <f t="shared" si="377"/>
        <v/>
      </c>
      <c r="AD664" s="187" t="str">
        <f t="shared" si="363"/>
        <v/>
      </c>
      <c r="AE664" s="187" t="str">
        <f t="shared" si="372"/>
        <v/>
      </c>
      <c r="AF664" s="187" t="str">
        <f t="shared" si="373"/>
        <v/>
      </c>
      <c r="AG664" s="187" t="str">
        <f t="array" ref="AG664">IFERROR(INDEX($Y$4:$Y$1090, MATCH(AC664&amp;AE664&amp;AF664,$V$4:$V$1090&amp;$W$4:$W$1090&amp;$X$4:$X$1090,0),1),"")</f>
        <v/>
      </c>
      <c r="AH664" s="188" t="str">
        <f t="array" ref="AH664">IFERROR(INDEX($Z$4:$Z$1090, MATCH(AC664&amp;AE664&amp;AF664,$V$4:$V$1090&amp;$W$4:$W$1090&amp;$X$4:$X$1090,0),1),"")</f>
        <v/>
      </c>
      <c r="AJ664" s="186" t="str">
        <f t="shared" si="378"/>
        <v/>
      </c>
      <c r="AK664" s="187" t="str">
        <f t="array" ref="AK664">IFERROR(INDEX($AC$4:$AC$1137,SMALL($AB$4:$AB$1137,AJ664),1),"")</f>
        <v/>
      </c>
      <c r="AL664" s="187" t="str">
        <f t="array" ref="AL664">IFERROR(INDEX($AF$4:$AF$1137,SMALL($AB$4:$AB$1137,AJ664),1),"")</f>
        <v/>
      </c>
      <c r="AM664" s="187" t="str">
        <f t="array" ref="AM664">IFERROR(INDEX($AW$4:$AW$83,MATCH(AL664&amp;INDEX($AG$4:$AG$1137,SMALL($AB$4:$AB$1137,AJ664),1),$AU$4:$AU$83&amp;$AV$4:$AV$83,0),1),"")</f>
        <v/>
      </c>
      <c r="AN664" s="187" t="str">
        <f t="array" ref="AN664">IFERROR(INDEX($AW$4:$AW$83,MATCH(AL664&amp;INDEX($AH$4:$AH$1137,SMALL($AB$4:$AB$1137,AJ664),1),$AU$4:$AU$83&amp;$AV$4:$AV$83,0),1),"")</f>
        <v/>
      </c>
      <c r="AO664" s="187" t="str">
        <f>IF(AND(ISNUMBER(Fixture!H667),ISNUMBER(Fixture!J667)),"YES","")</f>
        <v/>
      </c>
      <c r="AP664" s="187" t="str">
        <f>IF(AO664="YES",IF(Fixture!H667&gt;Fixture!J667,HWin,IF(Fixture!H667=Fixture!J667,IF(Fixture!H667&gt;0,HDrawScore,HDraw),HLose)),"")</f>
        <v/>
      </c>
      <c r="AQ664" s="188" t="str">
        <f>IF(AO664="YES",IF(Fixture!H667&lt;Fixture!J667,AWin,IF(Fixture!H667=Fixture!J667,IF(Fixture!H667&gt;0,ADrawScore,ADraw),ALose)),"")</f>
        <v/>
      </c>
      <c r="AR664" s="187" t="str">
        <f>IF(AO664="YES",IF(Fixture!H667&gt;Fixture!J667,"W",IF(Fixture!H667=Fixture!J667,IF(Fixture!H667&gt;0,"D","D"),"L")),"")</f>
        <v/>
      </c>
      <c r="AS664" s="187" t="str">
        <f>IF(AO664="YES",IF(Fixture!H667&lt;Fixture!J667,"W",IF(Fixture!H667=Fixture!J667,IF(Fixture!H667&gt;0,"D","D"),"L")),"")</f>
        <v/>
      </c>
    </row>
    <row r="665" spans="22:45" x14ac:dyDescent="0.25">
      <c r="V665" s="195" t="str">
        <f t="shared" si="374"/>
        <v/>
      </c>
      <c r="W665" s="185" t="str">
        <f t="shared" si="375"/>
        <v/>
      </c>
      <c r="X665" s="185" t="str">
        <f t="shared" si="369"/>
        <v/>
      </c>
      <c r="Y665" s="185" t="str">
        <f t="shared" si="370"/>
        <v/>
      </c>
      <c r="Z665" s="184" t="str">
        <f t="shared" si="371"/>
        <v/>
      </c>
      <c r="AB665" s="186" t="str">
        <f t="shared" si="376"/>
        <v/>
      </c>
      <c r="AC665" s="187" t="str">
        <f t="shared" si="377"/>
        <v/>
      </c>
      <c r="AD665" s="187" t="str">
        <f t="shared" si="363"/>
        <v/>
      </c>
      <c r="AE665" s="187" t="str">
        <f t="shared" si="372"/>
        <v/>
      </c>
      <c r="AF665" s="187" t="str">
        <f t="shared" si="373"/>
        <v/>
      </c>
      <c r="AG665" s="187" t="str">
        <f t="array" ref="AG665">IFERROR(INDEX($Y$4:$Y$1090, MATCH(AC665&amp;AE665&amp;AF665,$V$4:$V$1090&amp;$W$4:$W$1090&amp;$X$4:$X$1090,0),1),"")</f>
        <v/>
      </c>
      <c r="AH665" s="188" t="str">
        <f t="array" ref="AH665">IFERROR(INDEX($Z$4:$Z$1090, MATCH(AC665&amp;AE665&amp;AF665,$V$4:$V$1090&amp;$W$4:$W$1090&amp;$X$4:$X$1090,0),1),"")</f>
        <v/>
      </c>
      <c r="AJ665" s="186" t="str">
        <f t="shared" si="378"/>
        <v/>
      </c>
      <c r="AK665" s="187" t="str">
        <f t="array" ref="AK665">IFERROR(INDEX($AC$4:$AC$1137,SMALL($AB$4:$AB$1137,AJ665),1),"")</f>
        <v/>
      </c>
      <c r="AL665" s="187" t="str">
        <f t="array" ref="AL665">IFERROR(INDEX($AF$4:$AF$1137,SMALL($AB$4:$AB$1137,AJ665),1),"")</f>
        <v/>
      </c>
      <c r="AM665" s="187" t="str">
        <f t="array" ref="AM665">IFERROR(INDEX($AW$4:$AW$83,MATCH(AL665&amp;INDEX($AG$4:$AG$1137,SMALL($AB$4:$AB$1137,AJ665),1),$AU$4:$AU$83&amp;$AV$4:$AV$83,0),1),"")</f>
        <v/>
      </c>
      <c r="AN665" s="187" t="str">
        <f t="array" ref="AN665">IFERROR(INDEX($AW$4:$AW$83,MATCH(AL665&amp;INDEX($AH$4:$AH$1137,SMALL($AB$4:$AB$1137,AJ665),1),$AU$4:$AU$83&amp;$AV$4:$AV$83,0),1),"")</f>
        <v/>
      </c>
      <c r="AO665" s="187" t="str">
        <f>IF(AND(ISNUMBER(Fixture!H668),ISNUMBER(Fixture!J668)),"YES","")</f>
        <v/>
      </c>
      <c r="AP665" s="187" t="str">
        <f>IF(AO665="YES",IF(Fixture!H668&gt;Fixture!J668,HWin,IF(Fixture!H668=Fixture!J668,IF(Fixture!H668&gt;0,HDrawScore,HDraw),HLose)),"")</f>
        <v/>
      </c>
      <c r="AQ665" s="188" t="str">
        <f>IF(AO665="YES",IF(Fixture!H668&lt;Fixture!J668,AWin,IF(Fixture!H668=Fixture!J668,IF(Fixture!H668&gt;0,ADrawScore,ADraw),ALose)),"")</f>
        <v/>
      </c>
      <c r="AR665" s="187" t="str">
        <f>IF(AO665="YES",IF(Fixture!H668&gt;Fixture!J668,"W",IF(Fixture!H668=Fixture!J668,IF(Fixture!H668&gt;0,"D","D"),"L")),"")</f>
        <v/>
      </c>
      <c r="AS665" s="187" t="str">
        <f>IF(AO665="YES",IF(Fixture!H668&lt;Fixture!J668,"W",IF(Fixture!H668=Fixture!J668,IF(Fixture!H668&gt;0,"D","D"),"L")),"")</f>
        <v/>
      </c>
    </row>
    <row r="666" spans="22:45" x14ac:dyDescent="0.25">
      <c r="V666" s="195" t="str">
        <f t="shared" si="374"/>
        <v/>
      </c>
      <c r="W666" s="185" t="str">
        <f t="shared" si="375"/>
        <v/>
      </c>
      <c r="X666" s="185" t="str">
        <f t="shared" si="369"/>
        <v/>
      </c>
      <c r="Y666" s="185" t="str">
        <f t="shared" si="370"/>
        <v/>
      </c>
      <c r="Z666" s="184" t="str">
        <f t="shared" si="371"/>
        <v/>
      </c>
      <c r="AB666" s="186" t="str">
        <f t="shared" si="376"/>
        <v/>
      </c>
      <c r="AC666" s="187" t="str">
        <f t="shared" si="377"/>
        <v/>
      </c>
      <c r="AD666" s="187" t="str">
        <f t="shared" si="363"/>
        <v/>
      </c>
      <c r="AE666" s="187" t="str">
        <f t="shared" si="372"/>
        <v/>
      </c>
      <c r="AF666" s="187" t="str">
        <f t="shared" si="373"/>
        <v/>
      </c>
      <c r="AG666" s="187" t="str">
        <f t="array" ref="AG666">IFERROR(INDEX($Y$4:$Y$1090, MATCH(AC666&amp;AE666&amp;AF666,$V$4:$V$1090&amp;$W$4:$W$1090&amp;$X$4:$X$1090,0),1),"")</f>
        <v/>
      </c>
      <c r="AH666" s="188" t="str">
        <f t="array" ref="AH666">IFERROR(INDEX($Z$4:$Z$1090, MATCH(AC666&amp;AE666&amp;AF666,$V$4:$V$1090&amp;$W$4:$W$1090&amp;$X$4:$X$1090,0),1),"")</f>
        <v/>
      </c>
      <c r="AJ666" s="186" t="str">
        <f t="shared" si="378"/>
        <v/>
      </c>
      <c r="AK666" s="187" t="str">
        <f t="array" ref="AK666">IFERROR(INDEX($AC$4:$AC$1137,SMALL($AB$4:$AB$1137,AJ666),1),"")</f>
        <v/>
      </c>
      <c r="AL666" s="187" t="str">
        <f t="array" ref="AL666">IFERROR(INDEX($AF$4:$AF$1137,SMALL($AB$4:$AB$1137,AJ666),1),"")</f>
        <v/>
      </c>
      <c r="AM666" s="187" t="str">
        <f t="array" ref="AM666">IFERROR(INDEX($AW$4:$AW$83,MATCH(AL666&amp;INDEX($AG$4:$AG$1137,SMALL($AB$4:$AB$1137,AJ666),1),$AU$4:$AU$83&amp;$AV$4:$AV$83,0),1),"")</f>
        <v/>
      </c>
      <c r="AN666" s="187" t="str">
        <f t="array" ref="AN666">IFERROR(INDEX($AW$4:$AW$83,MATCH(AL666&amp;INDEX($AH$4:$AH$1137,SMALL($AB$4:$AB$1137,AJ666),1),$AU$4:$AU$83&amp;$AV$4:$AV$83,0),1),"")</f>
        <v/>
      </c>
      <c r="AO666" s="187" t="str">
        <f>IF(AND(ISNUMBER(Fixture!H669),ISNUMBER(Fixture!J669)),"YES","")</f>
        <v/>
      </c>
      <c r="AP666" s="187" t="str">
        <f>IF(AO666="YES",IF(Fixture!H669&gt;Fixture!J669,HWin,IF(Fixture!H669=Fixture!J669,IF(Fixture!H669&gt;0,HDrawScore,HDraw),HLose)),"")</f>
        <v/>
      </c>
      <c r="AQ666" s="188" t="str">
        <f>IF(AO666="YES",IF(Fixture!H669&lt;Fixture!J669,AWin,IF(Fixture!H669=Fixture!J669,IF(Fixture!H669&gt;0,ADrawScore,ADraw),ALose)),"")</f>
        <v/>
      </c>
      <c r="AR666" s="187" t="str">
        <f>IF(AO666="YES",IF(Fixture!H669&gt;Fixture!J669,"W",IF(Fixture!H669=Fixture!J669,IF(Fixture!H669&gt;0,"D","D"),"L")),"")</f>
        <v/>
      </c>
      <c r="AS666" s="187" t="str">
        <f>IF(AO666="YES",IF(Fixture!H669&lt;Fixture!J669,"W",IF(Fixture!H669=Fixture!J669,IF(Fixture!H669&gt;0,"D","D"),"L")),"")</f>
        <v/>
      </c>
    </row>
    <row r="667" spans="22:45" x14ac:dyDescent="0.25">
      <c r="V667" s="195" t="str">
        <f t="shared" si="374"/>
        <v/>
      </c>
      <c r="W667" s="185" t="str">
        <f t="shared" si="375"/>
        <v/>
      </c>
      <c r="X667" s="185" t="str">
        <f t="shared" si="369"/>
        <v/>
      </c>
      <c r="Y667" s="185" t="str">
        <f t="shared" si="370"/>
        <v/>
      </c>
      <c r="Z667" s="184" t="str">
        <f t="shared" si="371"/>
        <v/>
      </c>
      <c r="AB667" s="186" t="str">
        <f t="shared" si="376"/>
        <v/>
      </c>
      <c r="AC667" s="187" t="str">
        <f t="shared" si="377"/>
        <v/>
      </c>
      <c r="AD667" s="187" t="str">
        <f t="shared" si="363"/>
        <v/>
      </c>
      <c r="AE667" s="187" t="str">
        <f t="shared" si="372"/>
        <v/>
      </c>
      <c r="AF667" s="187" t="str">
        <f t="shared" si="373"/>
        <v/>
      </c>
      <c r="AG667" s="187" t="str">
        <f t="array" ref="AG667">IFERROR(INDEX($Y$4:$Y$1090, MATCH(AC667&amp;AE667&amp;AF667,$V$4:$V$1090&amp;$W$4:$W$1090&amp;$X$4:$X$1090,0),1),"")</f>
        <v/>
      </c>
      <c r="AH667" s="188" t="str">
        <f t="array" ref="AH667">IFERROR(INDEX($Z$4:$Z$1090, MATCH(AC667&amp;AE667&amp;AF667,$V$4:$V$1090&amp;$W$4:$W$1090&amp;$X$4:$X$1090,0),1),"")</f>
        <v/>
      </c>
      <c r="AJ667" s="186" t="str">
        <f t="shared" si="378"/>
        <v/>
      </c>
      <c r="AK667" s="187" t="str">
        <f t="array" ref="AK667">IFERROR(INDEX($AC$4:$AC$1137,SMALL($AB$4:$AB$1137,AJ667),1),"")</f>
        <v/>
      </c>
      <c r="AL667" s="187" t="str">
        <f t="array" ref="AL667">IFERROR(INDEX($AF$4:$AF$1137,SMALL($AB$4:$AB$1137,AJ667),1),"")</f>
        <v/>
      </c>
      <c r="AM667" s="187" t="str">
        <f t="array" ref="AM667">IFERROR(INDEX($AW$4:$AW$83,MATCH(AL667&amp;INDEX($AG$4:$AG$1137,SMALL($AB$4:$AB$1137,AJ667),1),$AU$4:$AU$83&amp;$AV$4:$AV$83,0),1),"")</f>
        <v/>
      </c>
      <c r="AN667" s="187" t="str">
        <f t="array" ref="AN667">IFERROR(INDEX($AW$4:$AW$83,MATCH(AL667&amp;INDEX($AH$4:$AH$1137,SMALL($AB$4:$AB$1137,AJ667),1),$AU$4:$AU$83&amp;$AV$4:$AV$83,0),1),"")</f>
        <v/>
      </c>
      <c r="AO667" s="187" t="str">
        <f>IF(AND(ISNUMBER(Fixture!H670),ISNUMBER(Fixture!J670)),"YES","")</f>
        <v/>
      </c>
      <c r="AP667" s="187" t="str">
        <f>IF(AO667="YES",IF(Fixture!H670&gt;Fixture!J670,HWin,IF(Fixture!H670=Fixture!J670,IF(Fixture!H670&gt;0,HDrawScore,HDraw),HLose)),"")</f>
        <v/>
      </c>
      <c r="AQ667" s="188" t="str">
        <f>IF(AO667="YES",IF(Fixture!H670&lt;Fixture!J670,AWin,IF(Fixture!H670=Fixture!J670,IF(Fixture!H670&gt;0,ADrawScore,ADraw),ALose)),"")</f>
        <v/>
      </c>
      <c r="AR667" s="187" t="str">
        <f>IF(AO667="YES",IF(Fixture!H670&gt;Fixture!J670,"W",IF(Fixture!H670=Fixture!J670,IF(Fixture!H670&gt;0,"D","D"),"L")),"")</f>
        <v/>
      </c>
      <c r="AS667" s="187" t="str">
        <f>IF(AO667="YES",IF(Fixture!H670&lt;Fixture!J670,"W",IF(Fixture!H670=Fixture!J670,IF(Fixture!H670&gt;0,"D","D"),"L")),"")</f>
        <v/>
      </c>
    </row>
    <row r="668" spans="22:45" x14ac:dyDescent="0.25">
      <c r="V668" s="195" t="str">
        <f t="shared" si="374"/>
        <v/>
      </c>
      <c r="W668" s="185" t="str">
        <f t="shared" si="375"/>
        <v/>
      </c>
      <c r="X668" s="185" t="str">
        <f t="shared" si="369"/>
        <v/>
      </c>
      <c r="Y668" s="185" t="str">
        <f t="shared" si="370"/>
        <v/>
      </c>
      <c r="Z668" s="184" t="str">
        <f t="shared" si="371"/>
        <v/>
      </c>
      <c r="AB668" s="186" t="str">
        <f t="shared" si="376"/>
        <v/>
      </c>
      <c r="AC668" s="187" t="str">
        <f t="shared" si="377"/>
        <v/>
      </c>
      <c r="AD668" s="187" t="str">
        <f t="shared" ref="AD668:AD731" si="379">IF(ISNUMBER(AC668),IF(AD667+1&lt;=AD$2,AD667+1,1),"")</f>
        <v/>
      </c>
      <c r="AE668" s="187" t="str">
        <f t="shared" si="372"/>
        <v/>
      </c>
      <c r="AF668" s="187" t="str">
        <f t="shared" si="373"/>
        <v/>
      </c>
      <c r="AG668" s="187" t="str">
        <f t="array" ref="AG668">IFERROR(INDEX($Y$4:$Y$1090, MATCH(AC668&amp;AE668&amp;AF668,$V$4:$V$1090&amp;$W$4:$W$1090&amp;$X$4:$X$1090,0),1),"")</f>
        <v/>
      </c>
      <c r="AH668" s="188" t="str">
        <f t="array" ref="AH668">IFERROR(INDEX($Z$4:$Z$1090, MATCH(AC668&amp;AE668&amp;AF668,$V$4:$V$1090&amp;$W$4:$W$1090&amp;$X$4:$X$1090,0),1),"")</f>
        <v/>
      </c>
      <c r="AJ668" s="186" t="str">
        <f t="shared" si="378"/>
        <v/>
      </c>
      <c r="AK668" s="187" t="str">
        <f t="array" ref="AK668">IFERROR(INDEX($AC$4:$AC$1137,SMALL($AB$4:$AB$1137,AJ668),1),"")</f>
        <v/>
      </c>
      <c r="AL668" s="187" t="str">
        <f t="array" ref="AL668">IFERROR(INDEX($AF$4:$AF$1137,SMALL($AB$4:$AB$1137,AJ668),1),"")</f>
        <v/>
      </c>
      <c r="AM668" s="187" t="str">
        <f t="array" ref="AM668">IFERROR(INDEX($AW$4:$AW$83,MATCH(AL668&amp;INDEX($AG$4:$AG$1137,SMALL($AB$4:$AB$1137,AJ668),1),$AU$4:$AU$83&amp;$AV$4:$AV$83,0),1),"")</f>
        <v/>
      </c>
      <c r="AN668" s="187" t="str">
        <f t="array" ref="AN668">IFERROR(INDEX($AW$4:$AW$83,MATCH(AL668&amp;INDEX($AH$4:$AH$1137,SMALL($AB$4:$AB$1137,AJ668),1),$AU$4:$AU$83&amp;$AV$4:$AV$83,0),1),"")</f>
        <v/>
      </c>
      <c r="AO668" s="187" t="str">
        <f>IF(AND(ISNUMBER(Fixture!H671),ISNUMBER(Fixture!J671)),"YES","")</f>
        <v/>
      </c>
      <c r="AP668" s="187" t="str">
        <f>IF(AO668="YES",IF(Fixture!H671&gt;Fixture!J671,HWin,IF(Fixture!H671=Fixture!J671,IF(Fixture!H671&gt;0,HDrawScore,HDraw),HLose)),"")</f>
        <v/>
      </c>
      <c r="AQ668" s="188" t="str">
        <f>IF(AO668="YES",IF(Fixture!H671&lt;Fixture!J671,AWin,IF(Fixture!H671=Fixture!J671,IF(Fixture!H671&gt;0,ADrawScore,ADraw),ALose)),"")</f>
        <v/>
      </c>
      <c r="AR668" s="187" t="str">
        <f>IF(AO668="YES",IF(Fixture!H671&gt;Fixture!J671,"W",IF(Fixture!H671=Fixture!J671,IF(Fixture!H671&gt;0,"D","D"),"L")),"")</f>
        <v/>
      </c>
      <c r="AS668" s="187" t="str">
        <f>IF(AO668="YES",IF(Fixture!H671&lt;Fixture!J671,"W",IF(Fixture!H671=Fixture!J671,IF(Fixture!H671&gt;0,"D","D"),"L")),"")</f>
        <v/>
      </c>
    </row>
    <row r="669" spans="22:45" x14ac:dyDescent="0.25">
      <c r="V669" s="195" t="str">
        <f t="shared" si="374"/>
        <v/>
      </c>
      <c r="W669" s="185" t="str">
        <f t="shared" si="375"/>
        <v/>
      </c>
      <c r="X669" s="185" t="str">
        <f t="shared" si="369"/>
        <v/>
      </c>
      <c r="Y669" s="185" t="str">
        <f t="shared" si="370"/>
        <v/>
      </c>
      <c r="Z669" s="184" t="str">
        <f t="shared" si="371"/>
        <v/>
      </c>
      <c r="AB669" s="186" t="str">
        <f t="shared" si="376"/>
        <v/>
      </c>
      <c r="AC669" s="187" t="str">
        <f t="shared" si="377"/>
        <v/>
      </c>
      <c r="AD669" s="187" t="str">
        <f t="shared" si="379"/>
        <v/>
      </c>
      <c r="AE669" s="187" t="str">
        <f t="shared" si="372"/>
        <v/>
      </c>
      <c r="AF669" s="187" t="str">
        <f t="shared" si="373"/>
        <v/>
      </c>
      <c r="AG669" s="187" t="str">
        <f t="array" ref="AG669">IFERROR(INDEX($Y$4:$Y$1090, MATCH(AC669&amp;AE669&amp;AF669,$V$4:$V$1090&amp;$W$4:$W$1090&amp;$X$4:$X$1090,0),1),"")</f>
        <v/>
      </c>
      <c r="AH669" s="188" t="str">
        <f t="array" ref="AH669">IFERROR(INDEX($Z$4:$Z$1090, MATCH(AC669&amp;AE669&amp;AF669,$V$4:$V$1090&amp;$W$4:$W$1090&amp;$X$4:$X$1090,0),1),"")</f>
        <v/>
      </c>
      <c r="AJ669" s="186" t="str">
        <f t="shared" si="378"/>
        <v/>
      </c>
      <c r="AK669" s="187" t="str">
        <f t="array" ref="AK669">IFERROR(INDEX($AC$4:$AC$1137,SMALL($AB$4:$AB$1137,AJ669),1),"")</f>
        <v/>
      </c>
      <c r="AL669" s="187" t="str">
        <f t="array" ref="AL669">IFERROR(INDEX($AF$4:$AF$1137,SMALL($AB$4:$AB$1137,AJ669),1),"")</f>
        <v/>
      </c>
      <c r="AM669" s="187" t="str">
        <f t="array" ref="AM669">IFERROR(INDEX($AW$4:$AW$83,MATCH(AL669&amp;INDEX($AG$4:$AG$1137,SMALL($AB$4:$AB$1137,AJ669),1),$AU$4:$AU$83&amp;$AV$4:$AV$83,0),1),"")</f>
        <v/>
      </c>
      <c r="AN669" s="187" t="str">
        <f t="array" ref="AN669">IFERROR(INDEX($AW$4:$AW$83,MATCH(AL669&amp;INDEX($AH$4:$AH$1137,SMALL($AB$4:$AB$1137,AJ669),1),$AU$4:$AU$83&amp;$AV$4:$AV$83,0),1),"")</f>
        <v/>
      </c>
      <c r="AO669" s="187" t="str">
        <f>IF(AND(ISNUMBER(Fixture!H672),ISNUMBER(Fixture!J672)),"YES","")</f>
        <v/>
      </c>
      <c r="AP669" s="187" t="str">
        <f>IF(AO669="YES",IF(Fixture!H672&gt;Fixture!J672,HWin,IF(Fixture!H672=Fixture!J672,IF(Fixture!H672&gt;0,HDrawScore,HDraw),HLose)),"")</f>
        <v/>
      </c>
      <c r="AQ669" s="188" t="str">
        <f>IF(AO669="YES",IF(Fixture!H672&lt;Fixture!J672,AWin,IF(Fixture!H672=Fixture!J672,IF(Fixture!H672&gt;0,ADrawScore,ADraw),ALose)),"")</f>
        <v/>
      </c>
      <c r="AR669" s="187" t="str">
        <f>IF(AO669="YES",IF(Fixture!H672&gt;Fixture!J672,"W",IF(Fixture!H672=Fixture!J672,IF(Fixture!H672&gt;0,"D","D"),"L")),"")</f>
        <v/>
      </c>
      <c r="AS669" s="187" t="str">
        <f>IF(AO669="YES",IF(Fixture!H672&lt;Fixture!J672,"W",IF(Fixture!H672=Fixture!J672,IF(Fixture!H672&gt;0,"D","D"),"L")),"")</f>
        <v/>
      </c>
    </row>
    <row r="670" spans="22:45" x14ac:dyDescent="0.25">
      <c r="V670" s="195" t="str">
        <f t="shared" si="374"/>
        <v/>
      </c>
      <c r="W670" s="185" t="str">
        <f t="shared" si="375"/>
        <v/>
      </c>
      <c r="X670" s="185" t="str">
        <f t="shared" si="369"/>
        <v/>
      </c>
      <c r="Y670" s="185" t="str">
        <f t="shared" si="370"/>
        <v/>
      </c>
      <c r="Z670" s="184" t="str">
        <f t="shared" si="371"/>
        <v/>
      </c>
      <c r="AB670" s="186" t="str">
        <f t="shared" si="376"/>
        <v/>
      </c>
      <c r="AC670" s="187" t="str">
        <f t="shared" si="377"/>
        <v/>
      </c>
      <c r="AD670" s="187" t="str">
        <f t="shared" si="379"/>
        <v/>
      </c>
      <c r="AE670" s="187" t="str">
        <f t="shared" si="372"/>
        <v/>
      </c>
      <c r="AF670" s="187" t="str">
        <f t="shared" si="373"/>
        <v/>
      </c>
      <c r="AG670" s="187" t="str">
        <f t="array" ref="AG670">IFERROR(INDEX($Y$4:$Y$1090, MATCH(AC670&amp;AE670&amp;AF670,$V$4:$V$1090&amp;$W$4:$W$1090&amp;$X$4:$X$1090,0),1),"")</f>
        <v/>
      </c>
      <c r="AH670" s="188" t="str">
        <f t="array" ref="AH670">IFERROR(INDEX($Z$4:$Z$1090, MATCH(AC670&amp;AE670&amp;AF670,$V$4:$V$1090&amp;$W$4:$W$1090&amp;$X$4:$X$1090,0),1),"")</f>
        <v/>
      </c>
      <c r="AJ670" s="186" t="str">
        <f t="shared" si="378"/>
        <v/>
      </c>
      <c r="AK670" s="187" t="str">
        <f t="array" ref="AK670">IFERROR(INDEX($AC$4:$AC$1137,SMALL($AB$4:$AB$1137,AJ670),1),"")</f>
        <v/>
      </c>
      <c r="AL670" s="187" t="str">
        <f t="array" ref="AL670">IFERROR(INDEX($AF$4:$AF$1137,SMALL($AB$4:$AB$1137,AJ670),1),"")</f>
        <v/>
      </c>
      <c r="AM670" s="187" t="str">
        <f t="array" ref="AM670">IFERROR(INDEX($AW$4:$AW$83,MATCH(AL670&amp;INDEX($AG$4:$AG$1137,SMALL($AB$4:$AB$1137,AJ670),1),$AU$4:$AU$83&amp;$AV$4:$AV$83,0),1),"")</f>
        <v/>
      </c>
      <c r="AN670" s="187" t="str">
        <f t="array" ref="AN670">IFERROR(INDEX($AW$4:$AW$83,MATCH(AL670&amp;INDEX($AH$4:$AH$1137,SMALL($AB$4:$AB$1137,AJ670),1),$AU$4:$AU$83&amp;$AV$4:$AV$83,0),1),"")</f>
        <v/>
      </c>
      <c r="AO670" s="187" t="str">
        <f>IF(AND(ISNUMBER(Fixture!H673),ISNUMBER(Fixture!J673)),"YES","")</f>
        <v/>
      </c>
      <c r="AP670" s="187" t="str">
        <f>IF(AO670="YES",IF(Fixture!H673&gt;Fixture!J673,HWin,IF(Fixture!H673=Fixture!J673,IF(Fixture!H673&gt;0,HDrawScore,HDraw),HLose)),"")</f>
        <v/>
      </c>
      <c r="AQ670" s="188" t="str">
        <f>IF(AO670="YES",IF(Fixture!H673&lt;Fixture!J673,AWin,IF(Fixture!H673=Fixture!J673,IF(Fixture!H673&gt;0,ADrawScore,ADraw),ALose)),"")</f>
        <v/>
      </c>
      <c r="AR670" s="187" t="str">
        <f>IF(AO670="YES",IF(Fixture!H673&gt;Fixture!J673,"W",IF(Fixture!H673=Fixture!J673,IF(Fixture!H673&gt;0,"D","D"),"L")),"")</f>
        <v/>
      </c>
      <c r="AS670" s="187" t="str">
        <f>IF(AO670="YES",IF(Fixture!H673&lt;Fixture!J673,"W",IF(Fixture!H673=Fixture!J673,IF(Fixture!H673&gt;0,"D","D"),"L")),"")</f>
        <v/>
      </c>
    </row>
    <row r="671" spans="22:45" x14ac:dyDescent="0.25">
      <c r="V671" s="195" t="str">
        <f t="shared" si="374"/>
        <v/>
      </c>
      <c r="W671" s="185" t="str">
        <f t="shared" si="375"/>
        <v/>
      </c>
      <c r="X671" s="185" t="str">
        <f t="shared" si="369"/>
        <v/>
      </c>
      <c r="Y671" s="185" t="str">
        <f t="shared" si="370"/>
        <v/>
      </c>
      <c r="Z671" s="184" t="str">
        <f t="shared" si="371"/>
        <v/>
      </c>
      <c r="AB671" s="186" t="str">
        <f t="shared" si="376"/>
        <v/>
      </c>
      <c r="AC671" s="187" t="str">
        <f t="shared" si="377"/>
        <v/>
      </c>
      <c r="AD671" s="187" t="str">
        <f t="shared" si="379"/>
        <v/>
      </c>
      <c r="AE671" s="187" t="str">
        <f t="shared" si="372"/>
        <v/>
      </c>
      <c r="AF671" s="187" t="str">
        <f t="shared" si="373"/>
        <v/>
      </c>
      <c r="AG671" s="187" t="str">
        <f t="array" ref="AG671">IFERROR(INDEX($Y$4:$Y$1090, MATCH(AC671&amp;AE671&amp;AF671,$V$4:$V$1090&amp;$W$4:$W$1090&amp;$X$4:$X$1090,0),1),"")</f>
        <v/>
      </c>
      <c r="AH671" s="188" t="str">
        <f t="array" ref="AH671">IFERROR(INDEX($Z$4:$Z$1090, MATCH(AC671&amp;AE671&amp;AF671,$V$4:$V$1090&amp;$W$4:$W$1090&amp;$X$4:$X$1090,0),1),"")</f>
        <v/>
      </c>
      <c r="AJ671" s="186" t="str">
        <f t="shared" si="378"/>
        <v/>
      </c>
      <c r="AK671" s="187" t="str">
        <f t="array" ref="AK671">IFERROR(INDEX($AC$4:$AC$1137,SMALL($AB$4:$AB$1137,AJ671),1),"")</f>
        <v/>
      </c>
      <c r="AL671" s="187" t="str">
        <f t="array" ref="AL671">IFERROR(INDEX($AF$4:$AF$1137,SMALL($AB$4:$AB$1137,AJ671),1),"")</f>
        <v/>
      </c>
      <c r="AM671" s="187" t="str">
        <f t="array" ref="AM671">IFERROR(INDEX($AW$4:$AW$83,MATCH(AL671&amp;INDEX($AG$4:$AG$1137,SMALL($AB$4:$AB$1137,AJ671),1),$AU$4:$AU$83&amp;$AV$4:$AV$83,0),1),"")</f>
        <v/>
      </c>
      <c r="AN671" s="187" t="str">
        <f t="array" ref="AN671">IFERROR(INDEX($AW$4:$AW$83,MATCH(AL671&amp;INDEX($AH$4:$AH$1137,SMALL($AB$4:$AB$1137,AJ671),1),$AU$4:$AU$83&amp;$AV$4:$AV$83,0),1),"")</f>
        <v/>
      </c>
      <c r="AO671" s="187" t="str">
        <f>IF(AND(ISNUMBER(Fixture!H674),ISNUMBER(Fixture!J674)),"YES","")</f>
        <v/>
      </c>
      <c r="AP671" s="187" t="str">
        <f>IF(AO671="YES",IF(Fixture!H674&gt;Fixture!J674,HWin,IF(Fixture!H674=Fixture!J674,IF(Fixture!H674&gt;0,HDrawScore,HDraw),HLose)),"")</f>
        <v/>
      </c>
      <c r="AQ671" s="188" t="str">
        <f>IF(AO671="YES",IF(Fixture!H674&lt;Fixture!J674,AWin,IF(Fixture!H674=Fixture!J674,IF(Fixture!H674&gt;0,ADrawScore,ADraw),ALose)),"")</f>
        <v/>
      </c>
      <c r="AR671" s="187" t="str">
        <f>IF(AO671="YES",IF(Fixture!H674&gt;Fixture!J674,"W",IF(Fixture!H674=Fixture!J674,IF(Fixture!H674&gt;0,"D","D"),"L")),"")</f>
        <v/>
      </c>
      <c r="AS671" s="187" t="str">
        <f>IF(AO671="YES",IF(Fixture!H674&lt;Fixture!J674,"W",IF(Fixture!H674=Fixture!J674,IF(Fixture!H674&gt;0,"D","D"),"L")),"")</f>
        <v/>
      </c>
    </row>
    <row r="672" spans="22:45" x14ac:dyDescent="0.25">
      <c r="V672" s="195" t="str">
        <f t="shared" si="374"/>
        <v/>
      </c>
      <c r="W672" s="185" t="str">
        <f t="shared" si="375"/>
        <v/>
      </c>
      <c r="X672" s="185" t="str">
        <f t="shared" si="369"/>
        <v/>
      </c>
      <c r="Y672" s="185" t="str">
        <f t="shared" si="370"/>
        <v/>
      </c>
      <c r="Z672" s="184" t="str">
        <f t="shared" si="371"/>
        <v/>
      </c>
      <c r="AB672" s="186" t="str">
        <f t="shared" si="376"/>
        <v/>
      </c>
      <c r="AC672" s="187" t="str">
        <f t="shared" si="377"/>
        <v/>
      </c>
      <c r="AD672" s="187" t="str">
        <f t="shared" si="379"/>
        <v/>
      </c>
      <c r="AE672" s="187" t="str">
        <f t="shared" si="372"/>
        <v/>
      </c>
      <c r="AF672" s="187" t="str">
        <f t="shared" si="373"/>
        <v/>
      </c>
      <c r="AG672" s="187" t="str">
        <f t="array" ref="AG672">IFERROR(INDEX($Y$4:$Y$1090, MATCH(AC672&amp;AE672&amp;AF672,$V$4:$V$1090&amp;$W$4:$W$1090&amp;$X$4:$X$1090,0),1),"")</f>
        <v/>
      </c>
      <c r="AH672" s="188" t="str">
        <f t="array" ref="AH672">IFERROR(INDEX($Z$4:$Z$1090, MATCH(AC672&amp;AE672&amp;AF672,$V$4:$V$1090&amp;$W$4:$W$1090&amp;$X$4:$X$1090,0),1),"")</f>
        <v/>
      </c>
      <c r="AJ672" s="186" t="str">
        <f t="shared" si="378"/>
        <v/>
      </c>
      <c r="AK672" s="187" t="str">
        <f t="array" ref="AK672">IFERROR(INDEX($AC$4:$AC$1137,SMALL($AB$4:$AB$1137,AJ672),1),"")</f>
        <v/>
      </c>
      <c r="AL672" s="187" t="str">
        <f t="array" ref="AL672">IFERROR(INDEX($AF$4:$AF$1137,SMALL($AB$4:$AB$1137,AJ672),1),"")</f>
        <v/>
      </c>
      <c r="AM672" s="187" t="str">
        <f t="array" ref="AM672">IFERROR(INDEX($AW$4:$AW$83,MATCH(AL672&amp;INDEX($AG$4:$AG$1137,SMALL($AB$4:$AB$1137,AJ672),1),$AU$4:$AU$83&amp;$AV$4:$AV$83,0),1),"")</f>
        <v/>
      </c>
      <c r="AN672" s="187" t="str">
        <f t="array" ref="AN672">IFERROR(INDEX($AW$4:$AW$83,MATCH(AL672&amp;INDEX($AH$4:$AH$1137,SMALL($AB$4:$AB$1137,AJ672),1),$AU$4:$AU$83&amp;$AV$4:$AV$83,0),1),"")</f>
        <v/>
      </c>
      <c r="AO672" s="187" t="str">
        <f>IF(AND(ISNUMBER(Fixture!H675),ISNUMBER(Fixture!J675)),"YES","")</f>
        <v/>
      </c>
      <c r="AP672" s="187" t="str">
        <f>IF(AO672="YES",IF(Fixture!H675&gt;Fixture!J675,HWin,IF(Fixture!H675=Fixture!J675,IF(Fixture!H675&gt;0,HDrawScore,HDraw),HLose)),"")</f>
        <v/>
      </c>
      <c r="AQ672" s="188" t="str">
        <f>IF(AO672="YES",IF(Fixture!H675&lt;Fixture!J675,AWin,IF(Fixture!H675=Fixture!J675,IF(Fixture!H675&gt;0,ADrawScore,ADraw),ALose)),"")</f>
        <v/>
      </c>
      <c r="AR672" s="187" t="str">
        <f>IF(AO672="YES",IF(Fixture!H675&gt;Fixture!J675,"W",IF(Fixture!H675=Fixture!J675,IF(Fixture!H675&gt;0,"D","D"),"L")),"")</f>
        <v/>
      </c>
      <c r="AS672" s="187" t="str">
        <f>IF(AO672="YES",IF(Fixture!H675&lt;Fixture!J675,"W",IF(Fixture!H675=Fixture!J675,IF(Fixture!H675&gt;0,"D","D"),"L")),"")</f>
        <v/>
      </c>
    </row>
    <row r="673" spans="15:45" x14ac:dyDescent="0.25">
      <c r="V673" s="195" t="str">
        <f t="shared" si="374"/>
        <v/>
      </c>
      <c r="W673" s="185" t="str">
        <f t="shared" si="375"/>
        <v/>
      </c>
      <c r="X673" s="185" t="str">
        <f t="shared" si="369"/>
        <v/>
      </c>
      <c r="Y673" s="185" t="str">
        <f t="shared" si="370"/>
        <v/>
      </c>
      <c r="Z673" s="184" t="str">
        <f t="shared" si="371"/>
        <v/>
      </c>
      <c r="AB673" s="186" t="str">
        <f t="shared" si="376"/>
        <v/>
      </c>
      <c r="AC673" s="187" t="str">
        <f t="shared" si="377"/>
        <v/>
      </c>
      <c r="AD673" s="187" t="str">
        <f t="shared" si="379"/>
        <v/>
      </c>
      <c r="AE673" s="187" t="str">
        <f t="shared" si="372"/>
        <v/>
      </c>
      <c r="AF673" s="187" t="str">
        <f t="shared" si="373"/>
        <v/>
      </c>
      <c r="AG673" s="187" t="str">
        <f t="array" ref="AG673">IFERROR(INDEX($Y$4:$Y$1090, MATCH(AC673&amp;AE673&amp;AF673,$V$4:$V$1090&amp;$W$4:$W$1090&amp;$X$4:$X$1090,0),1),"")</f>
        <v/>
      </c>
      <c r="AH673" s="188" t="str">
        <f t="array" ref="AH673">IFERROR(INDEX($Z$4:$Z$1090, MATCH(AC673&amp;AE673&amp;AF673,$V$4:$V$1090&amp;$W$4:$W$1090&amp;$X$4:$X$1090,0),1),"")</f>
        <v/>
      </c>
      <c r="AJ673" s="186" t="str">
        <f t="shared" si="378"/>
        <v/>
      </c>
      <c r="AK673" s="187" t="str">
        <f t="array" ref="AK673">IFERROR(INDEX($AC$4:$AC$1137,SMALL($AB$4:$AB$1137,AJ673),1),"")</f>
        <v/>
      </c>
      <c r="AL673" s="187" t="str">
        <f t="array" ref="AL673">IFERROR(INDEX($AF$4:$AF$1137,SMALL($AB$4:$AB$1137,AJ673),1),"")</f>
        <v/>
      </c>
      <c r="AM673" s="187" t="str">
        <f t="array" ref="AM673">IFERROR(INDEX($AW$4:$AW$83,MATCH(AL673&amp;INDEX($AG$4:$AG$1137,SMALL($AB$4:$AB$1137,AJ673),1),$AU$4:$AU$83&amp;$AV$4:$AV$83,0),1),"")</f>
        <v/>
      </c>
      <c r="AN673" s="187" t="str">
        <f t="array" ref="AN673">IFERROR(INDEX($AW$4:$AW$83,MATCH(AL673&amp;INDEX($AH$4:$AH$1137,SMALL($AB$4:$AB$1137,AJ673),1),$AU$4:$AU$83&amp;$AV$4:$AV$83,0),1),"")</f>
        <v/>
      </c>
      <c r="AO673" s="187" t="str">
        <f>IF(AND(ISNUMBER(Fixture!H676),ISNUMBER(Fixture!J676)),"YES","")</f>
        <v/>
      </c>
      <c r="AP673" s="187" t="str">
        <f>IF(AO673="YES",IF(Fixture!H676&gt;Fixture!J676,HWin,IF(Fixture!H676=Fixture!J676,IF(Fixture!H676&gt;0,HDrawScore,HDraw),HLose)),"")</f>
        <v/>
      </c>
      <c r="AQ673" s="188" t="str">
        <f>IF(AO673="YES",IF(Fixture!H676&lt;Fixture!J676,AWin,IF(Fixture!H676=Fixture!J676,IF(Fixture!H676&gt;0,ADrawScore,ADraw),ALose)),"")</f>
        <v/>
      </c>
      <c r="AR673" s="187" t="str">
        <f>IF(AO673="YES",IF(Fixture!H676&gt;Fixture!J676,"W",IF(Fixture!H676=Fixture!J676,IF(Fixture!H676&gt;0,"D","D"),"L")),"")</f>
        <v/>
      </c>
      <c r="AS673" s="187" t="str">
        <f>IF(AO673="YES",IF(Fixture!H676&lt;Fixture!J676,"W",IF(Fixture!H676=Fixture!J676,IF(Fixture!H676&gt;0,"D","D"),"L")),"")</f>
        <v/>
      </c>
    </row>
    <row r="674" spans="15:45" x14ac:dyDescent="0.25">
      <c r="V674" s="195" t="str">
        <f t="shared" si="374"/>
        <v/>
      </c>
      <c r="W674" s="185" t="str">
        <f t="shared" si="375"/>
        <v/>
      </c>
      <c r="X674" s="185" t="str">
        <f t="shared" si="369"/>
        <v/>
      </c>
      <c r="Y674" s="185" t="str">
        <f t="shared" si="370"/>
        <v/>
      </c>
      <c r="Z674" s="184" t="str">
        <f t="shared" si="371"/>
        <v/>
      </c>
      <c r="AB674" s="186" t="str">
        <f t="shared" si="376"/>
        <v/>
      </c>
      <c r="AC674" s="187" t="str">
        <f t="shared" si="377"/>
        <v/>
      </c>
      <c r="AD674" s="187" t="str">
        <f t="shared" si="379"/>
        <v/>
      </c>
      <c r="AE674" s="187" t="str">
        <f t="shared" si="372"/>
        <v/>
      </c>
      <c r="AF674" s="187" t="str">
        <f t="shared" si="373"/>
        <v/>
      </c>
      <c r="AG674" s="187" t="str">
        <f t="array" ref="AG674">IFERROR(INDEX($Y$4:$Y$1090, MATCH(AC674&amp;AE674&amp;AF674,$V$4:$V$1090&amp;$W$4:$W$1090&amp;$X$4:$X$1090,0),1),"")</f>
        <v/>
      </c>
      <c r="AH674" s="188" t="str">
        <f t="array" ref="AH674">IFERROR(INDEX($Z$4:$Z$1090, MATCH(AC674&amp;AE674&amp;AF674,$V$4:$V$1090&amp;$W$4:$W$1090&amp;$X$4:$X$1090,0),1),"")</f>
        <v/>
      </c>
      <c r="AJ674" s="186" t="str">
        <f t="shared" si="378"/>
        <v/>
      </c>
      <c r="AK674" s="187" t="str">
        <f t="array" ref="AK674">IFERROR(INDEX($AC$4:$AC$1137,SMALL($AB$4:$AB$1137,AJ674),1),"")</f>
        <v/>
      </c>
      <c r="AL674" s="187" t="str">
        <f t="array" ref="AL674">IFERROR(INDEX($AF$4:$AF$1137,SMALL($AB$4:$AB$1137,AJ674),1),"")</f>
        <v/>
      </c>
      <c r="AM674" s="187" t="str">
        <f t="array" ref="AM674">IFERROR(INDEX($AW$4:$AW$83,MATCH(AL674&amp;INDEX($AG$4:$AG$1137,SMALL($AB$4:$AB$1137,AJ674),1),$AU$4:$AU$83&amp;$AV$4:$AV$83,0),1),"")</f>
        <v/>
      </c>
      <c r="AN674" s="187" t="str">
        <f t="array" ref="AN674">IFERROR(INDEX($AW$4:$AW$83,MATCH(AL674&amp;INDEX($AH$4:$AH$1137,SMALL($AB$4:$AB$1137,AJ674),1),$AU$4:$AU$83&amp;$AV$4:$AV$83,0),1),"")</f>
        <v/>
      </c>
      <c r="AO674" s="187" t="str">
        <f>IF(AND(ISNUMBER(Fixture!H677),ISNUMBER(Fixture!J677)),"YES","")</f>
        <v/>
      </c>
      <c r="AP674" s="187" t="str">
        <f>IF(AO674="YES",IF(Fixture!H677&gt;Fixture!J677,HWin,IF(Fixture!H677=Fixture!J677,IF(Fixture!H677&gt;0,HDrawScore,HDraw),HLose)),"")</f>
        <v/>
      </c>
      <c r="AQ674" s="188" t="str">
        <f>IF(AO674="YES",IF(Fixture!H677&lt;Fixture!J677,AWin,IF(Fixture!H677=Fixture!J677,IF(Fixture!H677&gt;0,ADrawScore,ADraw),ALose)),"")</f>
        <v/>
      </c>
      <c r="AR674" s="187" t="str">
        <f>IF(AO674="YES",IF(Fixture!H677&gt;Fixture!J677,"W",IF(Fixture!H677=Fixture!J677,IF(Fixture!H677&gt;0,"D","D"),"L")),"")</f>
        <v/>
      </c>
      <c r="AS674" s="187" t="str">
        <f>IF(AO674="YES",IF(Fixture!H677&lt;Fixture!J677,"W",IF(Fixture!H677=Fixture!J677,IF(Fixture!H677&gt;0,"D","D"),"L")),"")</f>
        <v/>
      </c>
    </row>
    <row r="675" spans="15:45" x14ac:dyDescent="0.25">
      <c r="V675" s="195" t="str">
        <f t="shared" si="374"/>
        <v/>
      </c>
      <c r="W675" s="185" t="str">
        <f t="shared" si="375"/>
        <v/>
      </c>
      <c r="X675" s="185" t="str">
        <f t="shared" si="369"/>
        <v/>
      </c>
      <c r="Y675" s="185" t="str">
        <f t="shared" si="370"/>
        <v/>
      </c>
      <c r="Z675" s="184" t="str">
        <f t="shared" si="371"/>
        <v/>
      </c>
      <c r="AB675" s="186" t="str">
        <f t="shared" si="376"/>
        <v/>
      </c>
      <c r="AC675" s="187" t="str">
        <f t="shared" si="377"/>
        <v/>
      </c>
      <c r="AD675" s="187" t="str">
        <f t="shared" si="379"/>
        <v/>
      </c>
      <c r="AE675" s="187" t="str">
        <f t="shared" si="372"/>
        <v/>
      </c>
      <c r="AF675" s="187" t="str">
        <f t="shared" si="373"/>
        <v/>
      </c>
      <c r="AG675" s="187" t="str">
        <f t="array" ref="AG675">IFERROR(INDEX($Y$4:$Y$1090, MATCH(AC675&amp;AE675&amp;AF675,$V$4:$V$1090&amp;$W$4:$W$1090&amp;$X$4:$X$1090,0),1),"")</f>
        <v/>
      </c>
      <c r="AH675" s="188" t="str">
        <f t="array" ref="AH675">IFERROR(INDEX($Z$4:$Z$1090, MATCH(AC675&amp;AE675&amp;AF675,$V$4:$V$1090&amp;$W$4:$W$1090&amp;$X$4:$X$1090,0),1),"")</f>
        <v/>
      </c>
      <c r="AJ675" s="186" t="str">
        <f t="shared" si="378"/>
        <v/>
      </c>
      <c r="AK675" s="187" t="str">
        <f t="array" ref="AK675">IFERROR(INDEX($AC$4:$AC$1137,SMALL($AB$4:$AB$1137,AJ675),1),"")</f>
        <v/>
      </c>
      <c r="AL675" s="187" t="str">
        <f t="array" ref="AL675">IFERROR(INDEX($AF$4:$AF$1137,SMALL($AB$4:$AB$1137,AJ675),1),"")</f>
        <v/>
      </c>
      <c r="AM675" s="187" t="str">
        <f t="array" ref="AM675">IFERROR(INDEX($AW$4:$AW$83,MATCH(AL675&amp;INDEX($AG$4:$AG$1137,SMALL($AB$4:$AB$1137,AJ675),1),$AU$4:$AU$83&amp;$AV$4:$AV$83,0),1),"")</f>
        <v/>
      </c>
      <c r="AN675" s="187" t="str">
        <f t="array" ref="AN675">IFERROR(INDEX($AW$4:$AW$83,MATCH(AL675&amp;INDEX($AH$4:$AH$1137,SMALL($AB$4:$AB$1137,AJ675),1),$AU$4:$AU$83&amp;$AV$4:$AV$83,0),1),"")</f>
        <v/>
      </c>
      <c r="AO675" s="187" t="str">
        <f>IF(AND(ISNUMBER(Fixture!H678),ISNUMBER(Fixture!J678)),"YES","")</f>
        <v/>
      </c>
      <c r="AP675" s="187" t="str">
        <f>IF(AO675="YES",IF(Fixture!H678&gt;Fixture!J678,HWin,IF(Fixture!H678=Fixture!J678,IF(Fixture!H678&gt;0,HDrawScore,HDraw),HLose)),"")</f>
        <v/>
      </c>
      <c r="AQ675" s="188" t="str">
        <f>IF(AO675="YES",IF(Fixture!H678&lt;Fixture!J678,AWin,IF(Fixture!H678=Fixture!J678,IF(Fixture!H678&gt;0,ADrawScore,ADraw),ALose)),"")</f>
        <v/>
      </c>
      <c r="AR675" s="187" t="str">
        <f>IF(AO675="YES",IF(Fixture!H678&gt;Fixture!J678,"W",IF(Fixture!H678=Fixture!J678,IF(Fixture!H678&gt;0,"D","D"),"L")),"")</f>
        <v/>
      </c>
      <c r="AS675" s="187" t="str">
        <f>IF(AO675="YES",IF(Fixture!H678&lt;Fixture!J678,"W",IF(Fixture!H678=Fixture!J678,IF(Fixture!H678&gt;0,"D","D"),"L")),"")</f>
        <v/>
      </c>
    </row>
    <row r="676" spans="15:45" x14ac:dyDescent="0.25">
      <c r="V676" s="195" t="str">
        <f t="shared" si="374"/>
        <v/>
      </c>
      <c r="W676" s="185" t="str">
        <f t="shared" si="375"/>
        <v/>
      </c>
      <c r="X676" s="185" t="str">
        <f t="shared" ref="X676:X682" si="380">IF(AND(ISNUMBER(V676),Y676&lt;=$Q$8,Z676&lt;=$Q$8),$B$127,"")</f>
        <v/>
      </c>
      <c r="Y676" s="185" t="str">
        <f t="shared" ref="Y676:Y682" si="381">IF(ISNUMBER(V676),INDEX($C$130:$L$156,MATCH(V676,$B$130:$B$156,0),MATCH("G"&amp;W676&amp;"-T1",$C$129:$L$129,0)),"")</f>
        <v/>
      </c>
      <c r="Z676" s="184" t="str">
        <f t="shared" ref="Z676:Z682" si="382">IF(ISNUMBER(V676),INDEX($C$130:$L$156,MATCH(V676,$B$130:$B$156,0),MATCH("G"&amp;W676&amp;"-T2",$C$129:$L$129,0)),"")</f>
        <v/>
      </c>
      <c r="AB676" s="186" t="str">
        <f t="shared" si="376"/>
        <v/>
      </c>
      <c r="AC676" s="187" t="str">
        <f t="shared" si="377"/>
        <v/>
      </c>
      <c r="AD676" s="187" t="str">
        <f t="shared" si="379"/>
        <v/>
      </c>
      <c r="AE676" s="187" t="str">
        <f t="shared" si="372"/>
        <v/>
      </c>
      <c r="AF676" s="187" t="str">
        <f t="shared" si="373"/>
        <v/>
      </c>
      <c r="AG676" s="187" t="str">
        <f t="array" ref="AG676">IFERROR(INDEX($Y$4:$Y$1090, MATCH(AC676&amp;AE676&amp;AF676,$V$4:$V$1090&amp;$W$4:$W$1090&amp;$X$4:$X$1090,0),1),"")</f>
        <v/>
      </c>
      <c r="AH676" s="188" t="str">
        <f t="array" ref="AH676">IFERROR(INDEX($Z$4:$Z$1090, MATCH(AC676&amp;AE676&amp;AF676,$V$4:$V$1090&amp;$W$4:$W$1090&amp;$X$4:$X$1090,0),1),"")</f>
        <v/>
      </c>
      <c r="AJ676" s="186" t="str">
        <f t="shared" si="378"/>
        <v/>
      </c>
      <c r="AK676" s="187" t="str">
        <f t="array" ref="AK676">IFERROR(INDEX($AC$4:$AC$1137,SMALL($AB$4:$AB$1137,AJ676),1),"")</f>
        <v/>
      </c>
      <c r="AL676" s="187" t="str">
        <f t="array" ref="AL676">IFERROR(INDEX($AF$4:$AF$1137,SMALL($AB$4:$AB$1137,AJ676),1),"")</f>
        <v/>
      </c>
      <c r="AM676" s="187" t="str">
        <f t="array" ref="AM676">IFERROR(INDEX($AW$4:$AW$83,MATCH(AL676&amp;INDEX($AG$4:$AG$1137,SMALL($AB$4:$AB$1137,AJ676),1),$AU$4:$AU$83&amp;$AV$4:$AV$83,0),1),"")</f>
        <v/>
      </c>
      <c r="AN676" s="187" t="str">
        <f t="array" ref="AN676">IFERROR(INDEX($AW$4:$AW$83,MATCH(AL676&amp;INDEX($AH$4:$AH$1137,SMALL($AB$4:$AB$1137,AJ676),1),$AU$4:$AU$83&amp;$AV$4:$AV$83,0),1),"")</f>
        <v/>
      </c>
      <c r="AO676" s="187" t="str">
        <f>IF(AND(ISNUMBER(Fixture!H679),ISNUMBER(Fixture!J679)),"YES","")</f>
        <v/>
      </c>
      <c r="AP676" s="187" t="str">
        <f>IF(AO676="YES",IF(Fixture!H679&gt;Fixture!J679,HWin,IF(Fixture!H679=Fixture!J679,IF(Fixture!H679&gt;0,HDrawScore,HDraw),HLose)),"")</f>
        <v/>
      </c>
      <c r="AQ676" s="188" t="str">
        <f>IF(AO676="YES",IF(Fixture!H679&lt;Fixture!J679,AWin,IF(Fixture!H679=Fixture!J679,IF(Fixture!H679&gt;0,ADrawScore,ADraw),ALose)),"")</f>
        <v/>
      </c>
      <c r="AR676" s="187" t="str">
        <f>IF(AO676="YES",IF(Fixture!H679&gt;Fixture!J679,"W",IF(Fixture!H679=Fixture!J679,IF(Fixture!H679&gt;0,"D","D"),"L")),"")</f>
        <v/>
      </c>
      <c r="AS676" s="187" t="str">
        <f>IF(AO676="YES",IF(Fixture!H679&lt;Fixture!J679,"W",IF(Fixture!H679=Fixture!J679,IF(Fixture!H679&gt;0,"D","D"),"L")),"")</f>
        <v/>
      </c>
    </row>
    <row r="677" spans="15:45" x14ac:dyDescent="0.25">
      <c r="V677" s="195" t="str">
        <f t="shared" ref="V677:V682" si="383">IFERROR(IF(W676+1&lt;=O$8,V676,IF(V676+1&lt;=P$8,V676+1,"")),"")</f>
        <v/>
      </c>
      <c r="W677" s="185" t="str">
        <f t="shared" ref="W677:W682" si="384">IF(ISNUMBER(V677),IF(W676+1&lt;=O$8,W676+1,1),"")</f>
        <v/>
      </c>
      <c r="X677" s="185" t="str">
        <f t="shared" si="380"/>
        <v/>
      </c>
      <c r="Y677" s="185" t="str">
        <f t="shared" si="381"/>
        <v/>
      </c>
      <c r="Z677" s="184" t="str">
        <f t="shared" si="382"/>
        <v/>
      </c>
      <c r="AB677" s="186" t="str">
        <f t="shared" si="376"/>
        <v/>
      </c>
      <c r="AC677" s="187" t="str">
        <f t="shared" si="377"/>
        <v/>
      </c>
      <c r="AD677" s="187" t="str">
        <f t="shared" si="379"/>
        <v/>
      </c>
      <c r="AE677" s="187" t="str">
        <f t="shared" si="372"/>
        <v/>
      </c>
      <c r="AF677" s="187" t="str">
        <f t="shared" si="373"/>
        <v/>
      </c>
      <c r="AG677" s="187" t="str">
        <f t="array" ref="AG677">IFERROR(INDEX($Y$4:$Y$1090, MATCH(AC677&amp;AE677&amp;AF677,$V$4:$V$1090&amp;$W$4:$W$1090&amp;$X$4:$X$1090,0),1),"")</f>
        <v/>
      </c>
      <c r="AH677" s="188" t="str">
        <f t="array" ref="AH677">IFERROR(INDEX($Z$4:$Z$1090, MATCH(AC677&amp;AE677&amp;AF677,$V$4:$V$1090&amp;$W$4:$W$1090&amp;$X$4:$X$1090,0),1),"")</f>
        <v/>
      </c>
      <c r="AJ677" s="186" t="str">
        <f t="shared" si="378"/>
        <v/>
      </c>
      <c r="AK677" s="187" t="str">
        <f t="array" ref="AK677">IFERROR(INDEX($AC$4:$AC$1137,SMALL($AB$4:$AB$1137,AJ677),1),"")</f>
        <v/>
      </c>
      <c r="AL677" s="187" t="str">
        <f t="array" ref="AL677">IFERROR(INDEX($AF$4:$AF$1137,SMALL($AB$4:$AB$1137,AJ677),1),"")</f>
        <v/>
      </c>
      <c r="AM677" s="187" t="str">
        <f t="array" ref="AM677">IFERROR(INDEX($AW$4:$AW$83,MATCH(AL677&amp;INDEX($AG$4:$AG$1137,SMALL($AB$4:$AB$1137,AJ677),1),$AU$4:$AU$83&amp;$AV$4:$AV$83,0),1),"")</f>
        <v/>
      </c>
      <c r="AN677" s="187" t="str">
        <f t="array" ref="AN677">IFERROR(INDEX($AW$4:$AW$83,MATCH(AL677&amp;INDEX($AH$4:$AH$1137,SMALL($AB$4:$AB$1137,AJ677),1),$AU$4:$AU$83&amp;$AV$4:$AV$83,0),1),"")</f>
        <v/>
      </c>
      <c r="AO677" s="187" t="str">
        <f>IF(AND(ISNUMBER(Fixture!H680),ISNUMBER(Fixture!J680)),"YES","")</f>
        <v/>
      </c>
      <c r="AP677" s="187" t="str">
        <f>IF(AO677="YES",IF(Fixture!H680&gt;Fixture!J680,HWin,IF(Fixture!H680=Fixture!J680,IF(Fixture!H680&gt;0,HDrawScore,HDraw),HLose)),"")</f>
        <v/>
      </c>
      <c r="AQ677" s="188" t="str">
        <f>IF(AO677="YES",IF(Fixture!H680&lt;Fixture!J680,AWin,IF(Fixture!H680=Fixture!J680,IF(Fixture!H680&gt;0,ADrawScore,ADraw),ALose)),"")</f>
        <v/>
      </c>
      <c r="AR677" s="187" t="str">
        <f>IF(AO677="YES",IF(Fixture!H680&gt;Fixture!J680,"W",IF(Fixture!H680=Fixture!J680,IF(Fixture!H680&gt;0,"D","D"),"L")),"")</f>
        <v/>
      </c>
      <c r="AS677" s="187" t="str">
        <f>IF(AO677="YES",IF(Fixture!H680&lt;Fixture!J680,"W",IF(Fixture!H680=Fixture!J680,IF(Fixture!H680&gt;0,"D","D"),"L")),"")</f>
        <v/>
      </c>
    </row>
    <row r="678" spans="15:45" x14ac:dyDescent="0.25">
      <c r="V678" s="195" t="str">
        <f t="shared" si="383"/>
        <v/>
      </c>
      <c r="W678" s="185" t="str">
        <f t="shared" si="384"/>
        <v/>
      </c>
      <c r="X678" s="185" t="str">
        <f t="shared" si="380"/>
        <v/>
      </c>
      <c r="Y678" s="185" t="str">
        <f t="shared" si="381"/>
        <v/>
      </c>
      <c r="Z678" s="184" t="str">
        <f t="shared" si="382"/>
        <v/>
      </c>
      <c r="AB678" s="186" t="str">
        <f t="shared" si="376"/>
        <v/>
      </c>
      <c r="AC678" s="187" t="str">
        <f t="shared" si="377"/>
        <v/>
      </c>
      <c r="AD678" s="187" t="str">
        <f t="shared" si="379"/>
        <v/>
      </c>
      <c r="AE678" s="187" t="str">
        <f t="shared" si="372"/>
        <v/>
      </c>
      <c r="AF678" s="187" t="str">
        <f t="shared" si="373"/>
        <v/>
      </c>
      <c r="AG678" s="187" t="str">
        <f t="array" ref="AG678">IFERROR(INDEX($Y$4:$Y$1090, MATCH(AC678&amp;AE678&amp;AF678,$V$4:$V$1090&amp;$W$4:$W$1090&amp;$X$4:$X$1090,0),1),"")</f>
        <v/>
      </c>
      <c r="AH678" s="188" t="str">
        <f t="array" ref="AH678">IFERROR(INDEX($Z$4:$Z$1090, MATCH(AC678&amp;AE678&amp;AF678,$V$4:$V$1090&amp;$W$4:$W$1090&amp;$X$4:$X$1090,0),1),"")</f>
        <v/>
      </c>
      <c r="AJ678" s="186" t="str">
        <f t="shared" si="378"/>
        <v/>
      </c>
      <c r="AK678" s="187" t="str">
        <f t="array" ref="AK678">IFERROR(INDEX($AC$4:$AC$1137,SMALL($AB$4:$AB$1137,AJ678),1),"")</f>
        <v/>
      </c>
      <c r="AL678" s="187" t="str">
        <f t="array" ref="AL678">IFERROR(INDEX($AF$4:$AF$1137,SMALL($AB$4:$AB$1137,AJ678),1),"")</f>
        <v/>
      </c>
      <c r="AM678" s="187" t="str">
        <f t="array" ref="AM678">IFERROR(INDEX($AW$4:$AW$83,MATCH(AL678&amp;INDEX($AG$4:$AG$1137,SMALL($AB$4:$AB$1137,AJ678),1),$AU$4:$AU$83&amp;$AV$4:$AV$83,0),1),"")</f>
        <v/>
      </c>
      <c r="AN678" s="187" t="str">
        <f t="array" ref="AN678">IFERROR(INDEX($AW$4:$AW$83,MATCH(AL678&amp;INDEX($AH$4:$AH$1137,SMALL($AB$4:$AB$1137,AJ678),1),$AU$4:$AU$83&amp;$AV$4:$AV$83,0),1),"")</f>
        <v/>
      </c>
      <c r="AO678" s="187" t="str">
        <f>IF(AND(ISNUMBER(Fixture!H681),ISNUMBER(Fixture!J681)),"YES","")</f>
        <v/>
      </c>
      <c r="AP678" s="187" t="str">
        <f>IF(AO678="YES",IF(Fixture!H681&gt;Fixture!J681,HWin,IF(Fixture!H681=Fixture!J681,IF(Fixture!H681&gt;0,HDrawScore,HDraw),HLose)),"")</f>
        <v/>
      </c>
      <c r="AQ678" s="188" t="str">
        <f>IF(AO678="YES",IF(Fixture!H681&lt;Fixture!J681,AWin,IF(Fixture!H681=Fixture!J681,IF(Fixture!H681&gt;0,ADrawScore,ADraw),ALose)),"")</f>
        <v/>
      </c>
      <c r="AR678" s="187" t="str">
        <f>IF(AO678="YES",IF(Fixture!H681&gt;Fixture!J681,"W",IF(Fixture!H681=Fixture!J681,IF(Fixture!H681&gt;0,"D","D"),"L")),"")</f>
        <v/>
      </c>
      <c r="AS678" s="187" t="str">
        <f>IF(AO678="YES",IF(Fixture!H681&lt;Fixture!J681,"W",IF(Fixture!H681=Fixture!J681,IF(Fixture!H681&gt;0,"D","D"),"L")),"")</f>
        <v/>
      </c>
    </row>
    <row r="679" spans="15:45" x14ac:dyDescent="0.25">
      <c r="V679" s="195" t="str">
        <f t="shared" si="383"/>
        <v/>
      </c>
      <c r="W679" s="185" t="str">
        <f t="shared" si="384"/>
        <v/>
      </c>
      <c r="X679" s="185" t="str">
        <f t="shared" si="380"/>
        <v/>
      </c>
      <c r="Y679" s="185" t="str">
        <f t="shared" si="381"/>
        <v/>
      </c>
      <c r="Z679" s="184" t="str">
        <f t="shared" si="382"/>
        <v/>
      </c>
      <c r="AB679" s="186" t="str">
        <f t="shared" si="376"/>
        <v/>
      </c>
      <c r="AC679" s="187" t="str">
        <f t="shared" si="377"/>
        <v/>
      </c>
      <c r="AD679" s="187" t="str">
        <f t="shared" si="379"/>
        <v/>
      </c>
      <c r="AE679" s="187" t="str">
        <f t="shared" si="372"/>
        <v/>
      </c>
      <c r="AF679" s="187" t="str">
        <f t="shared" si="373"/>
        <v/>
      </c>
      <c r="AG679" s="187" t="str">
        <f t="array" ref="AG679">IFERROR(INDEX($Y$4:$Y$1090, MATCH(AC679&amp;AE679&amp;AF679,$V$4:$V$1090&amp;$W$4:$W$1090&amp;$X$4:$X$1090,0),1),"")</f>
        <v/>
      </c>
      <c r="AH679" s="188" t="str">
        <f t="array" ref="AH679">IFERROR(INDEX($Z$4:$Z$1090, MATCH(AC679&amp;AE679&amp;AF679,$V$4:$V$1090&amp;$W$4:$W$1090&amp;$X$4:$X$1090,0),1),"")</f>
        <v/>
      </c>
      <c r="AJ679" s="186" t="str">
        <f t="shared" si="378"/>
        <v/>
      </c>
      <c r="AK679" s="187" t="str">
        <f t="array" ref="AK679">IFERROR(INDEX($AC$4:$AC$1137,SMALL($AB$4:$AB$1137,AJ679),1),"")</f>
        <v/>
      </c>
      <c r="AL679" s="187" t="str">
        <f t="array" ref="AL679">IFERROR(INDEX($AF$4:$AF$1137,SMALL($AB$4:$AB$1137,AJ679),1),"")</f>
        <v/>
      </c>
      <c r="AM679" s="187" t="str">
        <f t="array" ref="AM679">IFERROR(INDEX($AW$4:$AW$83,MATCH(AL679&amp;INDEX($AG$4:$AG$1137,SMALL($AB$4:$AB$1137,AJ679),1),$AU$4:$AU$83&amp;$AV$4:$AV$83,0),1),"")</f>
        <v/>
      </c>
      <c r="AN679" s="187" t="str">
        <f t="array" ref="AN679">IFERROR(INDEX($AW$4:$AW$83,MATCH(AL679&amp;INDEX($AH$4:$AH$1137,SMALL($AB$4:$AB$1137,AJ679),1),$AU$4:$AU$83&amp;$AV$4:$AV$83,0),1),"")</f>
        <v/>
      </c>
      <c r="AO679" s="187" t="str">
        <f>IF(AND(ISNUMBER(Fixture!H682),ISNUMBER(Fixture!J682)),"YES","")</f>
        <v/>
      </c>
      <c r="AP679" s="187" t="str">
        <f>IF(AO679="YES",IF(Fixture!H682&gt;Fixture!J682,HWin,IF(Fixture!H682=Fixture!J682,IF(Fixture!H682&gt;0,HDrawScore,HDraw),HLose)),"")</f>
        <v/>
      </c>
      <c r="AQ679" s="188" t="str">
        <f>IF(AO679="YES",IF(Fixture!H682&lt;Fixture!J682,AWin,IF(Fixture!H682=Fixture!J682,IF(Fixture!H682&gt;0,ADrawScore,ADraw),ALose)),"")</f>
        <v/>
      </c>
      <c r="AR679" s="187" t="str">
        <f>IF(AO679="YES",IF(Fixture!H682&gt;Fixture!J682,"W",IF(Fixture!H682=Fixture!J682,IF(Fixture!H682&gt;0,"D","D"),"L")),"")</f>
        <v/>
      </c>
      <c r="AS679" s="187" t="str">
        <f>IF(AO679="YES",IF(Fixture!H682&lt;Fixture!J682,"W",IF(Fixture!H682=Fixture!J682,IF(Fixture!H682&gt;0,"D","D"),"L")),"")</f>
        <v/>
      </c>
    </row>
    <row r="680" spans="15:45" x14ac:dyDescent="0.25">
      <c r="V680" s="195" t="str">
        <f t="shared" si="383"/>
        <v/>
      </c>
      <c r="W680" s="185" t="str">
        <f t="shared" si="384"/>
        <v/>
      </c>
      <c r="X680" s="185" t="str">
        <f t="shared" si="380"/>
        <v/>
      </c>
      <c r="Y680" s="185" t="str">
        <f t="shared" si="381"/>
        <v/>
      </c>
      <c r="Z680" s="184" t="str">
        <f t="shared" si="382"/>
        <v/>
      </c>
      <c r="AB680" s="186" t="str">
        <f t="shared" si="376"/>
        <v/>
      </c>
      <c r="AC680" s="187" t="str">
        <f t="shared" si="377"/>
        <v/>
      </c>
      <c r="AD680" s="187" t="str">
        <f t="shared" si="379"/>
        <v/>
      </c>
      <c r="AE680" s="187" t="str">
        <f t="shared" si="372"/>
        <v/>
      </c>
      <c r="AF680" s="187" t="str">
        <f t="shared" si="373"/>
        <v/>
      </c>
      <c r="AG680" s="187" t="str">
        <f t="array" ref="AG680">IFERROR(INDEX($Y$4:$Y$1090, MATCH(AC680&amp;AE680&amp;AF680,$V$4:$V$1090&amp;$W$4:$W$1090&amp;$X$4:$X$1090,0),1),"")</f>
        <v/>
      </c>
      <c r="AH680" s="188" t="str">
        <f t="array" ref="AH680">IFERROR(INDEX($Z$4:$Z$1090, MATCH(AC680&amp;AE680&amp;AF680,$V$4:$V$1090&amp;$W$4:$W$1090&amp;$X$4:$X$1090,0),1),"")</f>
        <v/>
      </c>
      <c r="AJ680" s="186" t="str">
        <f t="shared" si="378"/>
        <v/>
      </c>
      <c r="AK680" s="187" t="str">
        <f t="array" ref="AK680">IFERROR(INDEX($AC$4:$AC$1137,SMALL($AB$4:$AB$1137,AJ680),1),"")</f>
        <v/>
      </c>
      <c r="AL680" s="187" t="str">
        <f t="array" ref="AL680">IFERROR(INDEX($AF$4:$AF$1137,SMALL($AB$4:$AB$1137,AJ680),1),"")</f>
        <v/>
      </c>
      <c r="AM680" s="187" t="str">
        <f t="array" ref="AM680">IFERROR(INDEX($AW$4:$AW$83,MATCH(AL680&amp;INDEX($AG$4:$AG$1137,SMALL($AB$4:$AB$1137,AJ680),1),$AU$4:$AU$83&amp;$AV$4:$AV$83,0),1),"")</f>
        <v/>
      </c>
      <c r="AN680" s="187" t="str">
        <f t="array" ref="AN680">IFERROR(INDEX($AW$4:$AW$83,MATCH(AL680&amp;INDEX($AH$4:$AH$1137,SMALL($AB$4:$AB$1137,AJ680),1),$AU$4:$AU$83&amp;$AV$4:$AV$83,0),1),"")</f>
        <v/>
      </c>
      <c r="AO680" s="187" t="str">
        <f>IF(AND(ISNUMBER(Fixture!H683),ISNUMBER(Fixture!J683)),"YES","")</f>
        <v/>
      </c>
      <c r="AP680" s="187" t="str">
        <f>IF(AO680="YES",IF(Fixture!H683&gt;Fixture!J683,HWin,IF(Fixture!H683=Fixture!J683,IF(Fixture!H683&gt;0,HDrawScore,HDraw),HLose)),"")</f>
        <v/>
      </c>
      <c r="AQ680" s="188" t="str">
        <f>IF(AO680="YES",IF(Fixture!H683&lt;Fixture!J683,AWin,IF(Fixture!H683=Fixture!J683,IF(Fixture!H683&gt;0,ADrawScore,ADraw),ALose)),"")</f>
        <v/>
      </c>
      <c r="AR680" s="187" t="str">
        <f>IF(AO680="YES",IF(Fixture!H683&gt;Fixture!J683,"W",IF(Fixture!H683=Fixture!J683,IF(Fixture!H683&gt;0,"D","D"),"L")),"")</f>
        <v/>
      </c>
      <c r="AS680" s="187" t="str">
        <f>IF(AO680="YES",IF(Fixture!H683&lt;Fixture!J683,"W",IF(Fixture!H683=Fixture!J683,IF(Fixture!H683&gt;0,"D","D"),"L")),"")</f>
        <v/>
      </c>
    </row>
    <row r="681" spans="15:45" x14ac:dyDescent="0.25">
      <c r="O681"/>
      <c r="P681"/>
      <c r="Q681"/>
      <c r="R681"/>
      <c r="S681"/>
      <c r="T681"/>
      <c r="U681"/>
      <c r="V681" s="195" t="str">
        <f t="shared" si="383"/>
        <v/>
      </c>
      <c r="W681" s="185" t="str">
        <f t="shared" si="384"/>
        <v/>
      </c>
      <c r="X681" s="185" t="str">
        <f t="shared" si="380"/>
        <v/>
      </c>
      <c r="Y681" s="185" t="str">
        <f t="shared" si="381"/>
        <v/>
      </c>
      <c r="Z681" s="184" t="str">
        <f t="shared" si="382"/>
        <v/>
      </c>
      <c r="AB681" s="186" t="str">
        <f t="shared" si="376"/>
        <v/>
      </c>
      <c r="AC681" s="187" t="str">
        <f t="shared" si="377"/>
        <v/>
      </c>
      <c r="AD681" s="187" t="str">
        <f t="shared" si="379"/>
        <v/>
      </c>
      <c r="AE681" s="187" t="str">
        <f t="shared" si="372"/>
        <v/>
      </c>
      <c r="AF681" s="187" t="str">
        <f t="shared" si="373"/>
        <v/>
      </c>
      <c r="AG681" s="187" t="str">
        <f t="array" ref="AG681">IFERROR(INDEX($Y$4:$Y$1090, MATCH(AC681&amp;AE681&amp;AF681,$V$4:$V$1090&amp;$W$4:$W$1090&amp;$X$4:$X$1090,0),1),"")</f>
        <v/>
      </c>
      <c r="AH681" s="188" t="str">
        <f t="array" ref="AH681">IFERROR(INDEX($Z$4:$Z$1090, MATCH(AC681&amp;AE681&amp;AF681,$V$4:$V$1090&amp;$W$4:$W$1090&amp;$X$4:$X$1090,0),1),"")</f>
        <v/>
      </c>
      <c r="AJ681" s="186" t="str">
        <f t="shared" si="378"/>
        <v/>
      </c>
      <c r="AK681" s="187" t="str">
        <f t="array" ref="AK681">IFERROR(INDEX($AC$4:$AC$1137,SMALL($AB$4:$AB$1137,AJ681),1),"")</f>
        <v/>
      </c>
      <c r="AL681" s="187" t="str">
        <f t="array" ref="AL681">IFERROR(INDEX($AF$4:$AF$1137,SMALL($AB$4:$AB$1137,AJ681),1),"")</f>
        <v/>
      </c>
      <c r="AM681" s="187" t="str">
        <f t="array" ref="AM681">IFERROR(INDEX($AW$4:$AW$83,MATCH(AL681&amp;INDEX($AG$4:$AG$1137,SMALL($AB$4:$AB$1137,AJ681),1),$AU$4:$AU$83&amp;$AV$4:$AV$83,0),1),"")</f>
        <v/>
      </c>
      <c r="AN681" s="187" t="str">
        <f t="array" ref="AN681">IFERROR(INDEX($AW$4:$AW$83,MATCH(AL681&amp;INDEX($AH$4:$AH$1137,SMALL($AB$4:$AB$1137,AJ681),1),$AU$4:$AU$83&amp;$AV$4:$AV$83,0),1),"")</f>
        <v/>
      </c>
      <c r="AO681" s="187" t="str">
        <f>IF(AND(ISNUMBER(Fixture!H684),ISNUMBER(Fixture!J684)),"YES","")</f>
        <v/>
      </c>
      <c r="AP681" s="187" t="str">
        <f>IF(AO681="YES",IF(Fixture!H684&gt;Fixture!J684,HWin,IF(Fixture!H684=Fixture!J684,IF(Fixture!H684&gt;0,HDrawScore,HDraw),HLose)),"")</f>
        <v/>
      </c>
      <c r="AQ681" s="188" t="str">
        <f>IF(AO681="YES",IF(Fixture!H684&lt;Fixture!J684,AWin,IF(Fixture!H684=Fixture!J684,IF(Fixture!H684&gt;0,ADrawScore,ADraw),ALose)),"")</f>
        <v/>
      </c>
      <c r="AR681" s="187" t="str">
        <f>IF(AO681="YES",IF(Fixture!H684&gt;Fixture!J684,"W",IF(Fixture!H684=Fixture!J684,IF(Fixture!H684&gt;0,"D","D"),"L")),"")</f>
        <v/>
      </c>
      <c r="AS681" s="187" t="str">
        <f>IF(AO681="YES",IF(Fixture!H684&lt;Fixture!J684,"W",IF(Fixture!H684=Fixture!J684,IF(Fixture!H684&gt;0,"D","D"),"L")),"")</f>
        <v/>
      </c>
    </row>
    <row r="682" spans="15:45" x14ac:dyDescent="0.25">
      <c r="O682"/>
      <c r="P682"/>
      <c r="Q682"/>
      <c r="R682"/>
      <c r="S682"/>
      <c r="T682"/>
      <c r="U682"/>
      <c r="V682" s="196" t="str">
        <f t="shared" si="383"/>
        <v/>
      </c>
      <c r="W682" s="197" t="str">
        <f t="shared" si="384"/>
        <v/>
      </c>
      <c r="X682" s="197" t="str">
        <f t="shared" si="380"/>
        <v/>
      </c>
      <c r="Y682" s="197" t="str">
        <f t="shared" si="381"/>
        <v/>
      </c>
      <c r="Z682" s="198" t="str">
        <f t="shared" si="382"/>
        <v/>
      </c>
      <c r="AB682" s="186" t="str">
        <f t="shared" si="376"/>
        <v/>
      </c>
      <c r="AC682" s="187" t="str">
        <f t="shared" si="377"/>
        <v/>
      </c>
      <c r="AD682" s="187" t="str">
        <f t="shared" si="379"/>
        <v/>
      </c>
      <c r="AE682" s="187" t="str">
        <f t="shared" si="372"/>
        <v/>
      </c>
      <c r="AF682" s="187" t="str">
        <f t="shared" si="373"/>
        <v/>
      </c>
      <c r="AG682" s="187" t="str">
        <f t="array" ref="AG682">IFERROR(INDEX($Y$4:$Y$1090, MATCH(AC682&amp;AE682&amp;AF682,$V$4:$V$1090&amp;$W$4:$W$1090&amp;$X$4:$X$1090,0),1),"")</f>
        <v/>
      </c>
      <c r="AH682" s="188" t="str">
        <f t="array" ref="AH682">IFERROR(INDEX($Z$4:$Z$1090, MATCH(AC682&amp;AE682&amp;AF682,$V$4:$V$1090&amp;$W$4:$W$1090&amp;$X$4:$X$1090,0),1),"")</f>
        <v/>
      </c>
      <c r="AJ682" s="186" t="str">
        <f t="shared" si="378"/>
        <v/>
      </c>
      <c r="AK682" s="187" t="str">
        <f t="array" ref="AK682">IFERROR(INDEX($AC$4:$AC$1137,SMALL($AB$4:$AB$1137,AJ682),1),"")</f>
        <v/>
      </c>
      <c r="AL682" s="187" t="str">
        <f t="array" ref="AL682">IFERROR(INDEX($AF$4:$AF$1137,SMALL($AB$4:$AB$1137,AJ682),1),"")</f>
        <v/>
      </c>
      <c r="AM682" s="187" t="str">
        <f t="array" ref="AM682">IFERROR(INDEX($AW$4:$AW$83,MATCH(AL682&amp;INDEX($AG$4:$AG$1137,SMALL($AB$4:$AB$1137,AJ682),1),$AU$4:$AU$83&amp;$AV$4:$AV$83,0),1),"")</f>
        <v/>
      </c>
      <c r="AN682" s="187" t="str">
        <f t="array" ref="AN682">IFERROR(INDEX($AW$4:$AW$83,MATCH(AL682&amp;INDEX($AH$4:$AH$1137,SMALL($AB$4:$AB$1137,AJ682),1),$AU$4:$AU$83&amp;$AV$4:$AV$83,0),1),"")</f>
        <v/>
      </c>
      <c r="AO682" s="187" t="str">
        <f>IF(AND(ISNUMBER(Fixture!H685),ISNUMBER(Fixture!J685)),"YES","")</f>
        <v/>
      </c>
      <c r="AP682" s="187" t="str">
        <f>IF(AO682="YES",IF(Fixture!H685&gt;Fixture!J685,HWin,IF(Fixture!H685=Fixture!J685,IF(Fixture!H685&gt;0,HDrawScore,HDraw),HLose)),"")</f>
        <v/>
      </c>
      <c r="AQ682" s="188" t="str">
        <f>IF(AO682="YES",IF(Fixture!H685&lt;Fixture!J685,AWin,IF(Fixture!H685=Fixture!J685,IF(Fixture!H685&gt;0,ADrawScore,ADraw),ALose)),"")</f>
        <v/>
      </c>
      <c r="AR682" s="187" t="str">
        <f>IF(AO682="YES",IF(Fixture!H685&gt;Fixture!J685,"W",IF(Fixture!H685=Fixture!J685,IF(Fixture!H685&gt;0,"D","D"),"L")),"")</f>
        <v/>
      </c>
      <c r="AS682" s="187" t="str">
        <f>IF(AO682="YES",IF(Fixture!H685&lt;Fixture!J685,"W",IF(Fixture!H685=Fixture!J685,IF(Fixture!H685&gt;0,"D","D"),"L")),"")</f>
        <v/>
      </c>
    </row>
    <row r="683" spans="15:45" x14ac:dyDescent="0.25">
      <c r="O683"/>
      <c r="P683"/>
      <c r="Q683"/>
      <c r="R683"/>
      <c r="S683"/>
      <c r="T683"/>
      <c r="U683"/>
      <c r="V683" s="50" t="s">
        <v>79</v>
      </c>
      <c r="W683" s="51" t="s">
        <v>51</v>
      </c>
      <c r="X683" s="51" t="s">
        <v>50</v>
      </c>
      <c r="Y683" s="51" t="s">
        <v>52</v>
      </c>
      <c r="Z683" s="52" t="s">
        <v>53</v>
      </c>
      <c r="AB683" s="186" t="str">
        <f t="shared" si="376"/>
        <v/>
      </c>
      <c r="AC683" s="187" t="str">
        <f t="shared" si="377"/>
        <v/>
      </c>
      <c r="AD683" s="187" t="str">
        <f t="shared" si="379"/>
        <v/>
      </c>
      <c r="AE683" s="187" t="str">
        <f t="shared" si="372"/>
        <v/>
      </c>
      <c r="AF683" s="187" t="str">
        <f t="shared" si="373"/>
        <v/>
      </c>
      <c r="AG683" s="187" t="str">
        <f t="array" ref="AG683">IFERROR(INDEX($Y$4:$Y$1090, MATCH(AC683&amp;AE683&amp;AF683,$V$4:$V$1090&amp;$W$4:$W$1090&amp;$X$4:$X$1090,0),1),"")</f>
        <v/>
      </c>
      <c r="AH683" s="188" t="str">
        <f t="array" ref="AH683">IFERROR(INDEX($Z$4:$Z$1090, MATCH(AC683&amp;AE683&amp;AF683,$V$4:$V$1090&amp;$W$4:$W$1090&amp;$X$4:$X$1090,0),1),"")</f>
        <v/>
      </c>
      <c r="AJ683" s="186" t="str">
        <f t="shared" si="378"/>
        <v/>
      </c>
      <c r="AK683" s="187" t="str">
        <f t="array" ref="AK683">IFERROR(INDEX($AC$4:$AC$1137,SMALL($AB$4:$AB$1137,AJ683),1),"")</f>
        <v/>
      </c>
      <c r="AL683" s="187" t="str">
        <f t="array" ref="AL683">IFERROR(INDEX($AF$4:$AF$1137,SMALL($AB$4:$AB$1137,AJ683),1),"")</f>
        <v/>
      </c>
      <c r="AM683" s="187" t="str">
        <f t="array" ref="AM683">IFERROR(INDEX($AW$4:$AW$83,MATCH(AL683&amp;INDEX($AG$4:$AG$1137,SMALL($AB$4:$AB$1137,AJ683),1),$AU$4:$AU$83&amp;$AV$4:$AV$83,0),1),"")</f>
        <v/>
      </c>
      <c r="AN683" s="187" t="str">
        <f t="array" ref="AN683">IFERROR(INDEX($AW$4:$AW$83,MATCH(AL683&amp;INDEX($AH$4:$AH$1137,SMALL($AB$4:$AB$1137,AJ683),1),$AU$4:$AU$83&amp;$AV$4:$AV$83,0),1),"")</f>
        <v/>
      </c>
      <c r="AO683" s="187" t="str">
        <f>IF(AND(ISNUMBER(Fixture!H686),ISNUMBER(Fixture!J686)),"YES","")</f>
        <v/>
      </c>
      <c r="AP683" s="187" t="str">
        <f>IF(AO683="YES",IF(Fixture!H686&gt;Fixture!J686,HWin,IF(Fixture!H686=Fixture!J686,IF(Fixture!H686&gt;0,HDrawScore,HDraw),HLose)),"")</f>
        <v/>
      </c>
      <c r="AQ683" s="188" t="str">
        <f>IF(AO683="YES",IF(Fixture!H686&lt;Fixture!J686,AWin,IF(Fixture!H686=Fixture!J686,IF(Fixture!H686&gt;0,ADrawScore,ADraw),ALose)),"")</f>
        <v/>
      </c>
      <c r="AR683" s="187" t="str">
        <f>IF(AO683="YES",IF(Fixture!H686&gt;Fixture!J686,"W",IF(Fixture!H686=Fixture!J686,IF(Fixture!H686&gt;0,"D","D"),"L")),"")</f>
        <v/>
      </c>
      <c r="AS683" s="187" t="str">
        <f>IF(AO683="YES",IF(Fixture!H686&lt;Fixture!J686,"W",IF(Fixture!H686=Fixture!J686,IF(Fixture!H686&gt;0,"D","D"),"L")),"")</f>
        <v/>
      </c>
    </row>
    <row r="684" spans="15:45" x14ac:dyDescent="0.25">
      <c r="O684"/>
      <c r="P684"/>
      <c r="Q684"/>
      <c r="R684"/>
      <c r="S684"/>
      <c r="T684"/>
      <c r="U684"/>
      <c r="V684" s="195" t="str">
        <f>IF(O9&gt;0,1,"")</f>
        <v/>
      </c>
      <c r="W684" s="185" t="str">
        <f>IF(ISNUMBER(V684),1,"")</f>
        <v/>
      </c>
      <c r="X684" s="185" t="str">
        <f t="shared" ref="X684:X715" si="385">IF(AND(ISNUMBER(V684),Y684&lt;=$Q$9,Z684&lt;=$Q$9),$B$158,"")</f>
        <v/>
      </c>
      <c r="Y684" s="185" t="str">
        <f t="shared" ref="Y684:Y715" si="386">IF(ISNUMBER(V684),INDEX($C$161:$L$187,MATCH(V684,$B$161:$B$187,0),MATCH("G"&amp;W684&amp;"-T1",$C$160:$L$160,0)),"")</f>
        <v/>
      </c>
      <c r="Z684" s="184" t="str">
        <f t="shared" ref="Z684:Z715" si="387">IF(ISNUMBER(V684),INDEX($C$161:$L$187,MATCH(V684,$B$161:$B$187,0),MATCH("G"&amp;W684&amp;"-T2",$C$160:$L$160,0)),"")</f>
        <v/>
      </c>
      <c r="AB684" s="186" t="str">
        <f t="shared" si="376"/>
        <v/>
      </c>
      <c r="AC684" s="187" t="str">
        <f t="shared" si="377"/>
        <v/>
      </c>
      <c r="AD684" s="187" t="str">
        <f t="shared" si="379"/>
        <v/>
      </c>
      <c r="AE684" s="187" t="str">
        <f t="shared" si="372"/>
        <v/>
      </c>
      <c r="AF684" s="187" t="str">
        <f t="shared" si="373"/>
        <v/>
      </c>
      <c r="AG684" s="187" t="str">
        <f t="array" ref="AG684">IFERROR(INDEX($Y$4:$Y$1090, MATCH(AC684&amp;AE684&amp;AF684,$V$4:$V$1090&amp;$W$4:$W$1090&amp;$X$4:$X$1090,0),1),"")</f>
        <v/>
      </c>
      <c r="AH684" s="188" t="str">
        <f t="array" ref="AH684">IFERROR(INDEX($Z$4:$Z$1090, MATCH(AC684&amp;AE684&amp;AF684,$V$4:$V$1090&amp;$W$4:$W$1090&amp;$X$4:$X$1090,0),1),"")</f>
        <v/>
      </c>
      <c r="AJ684" s="186" t="str">
        <f t="shared" si="378"/>
        <v/>
      </c>
      <c r="AK684" s="187" t="str">
        <f t="array" ref="AK684">IFERROR(INDEX($AC$4:$AC$1137,SMALL($AB$4:$AB$1137,AJ684),1),"")</f>
        <v/>
      </c>
      <c r="AL684" s="187" t="str">
        <f t="array" ref="AL684">IFERROR(INDEX($AF$4:$AF$1137,SMALL($AB$4:$AB$1137,AJ684),1),"")</f>
        <v/>
      </c>
      <c r="AM684" s="187" t="str">
        <f t="array" ref="AM684">IFERROR(INDEX($AW$4:$AW$83,MATCH(AL684&amp;INDEX($AG$4:$AG$1137,SMALL($AB$4:$AB$1137,AJ684),1),$AU$4:$AU$83&amp;$AV$4:$AV$83,0),1),"")</f>
        <v/>
      </c>
      <c r="AN684" s="187" t="str">
        <f t="array" ref="AN684">IFERROR(INDEX($AW$4:$AW$83,MATCH(AL684&amp;INDEX($AH$4:$AH$1137,SMALL($AB$4:$AB$1137,AJ684),1),$AU$4:$AU$83&amp;$AV$4:$AV$83,0),1),"")</f>
        <v/>
      </c>
      <c r="AO684" s="187" t="str">
        <f>IF(AND(ISNUMBER(Fixture!H687),ISNUMBER(Fixture!J687)),"YES","")</f>
        <v/>
      </c>
      <c r="AP684" s="187" t="str">
        <f>IF(AO684="YES",IF(Fixture!H687&gt;Fixture!J687,HWin,IF(Fixture!H687=Fixture!J687,IF(Fixture!H687&gt;0,HDrawScore,HDraw),HLose)),"")</f>
        <v/>
      </c>
      <c r="AQ684" s="188" t="str">
        <f>IF(AO684="YES",IF(Fixture!H687&lt;Fixture!J687,AWin,IF(Fixture!H687=Fixture!J687,IF(Fixture!H687&gt;0,ADrawScore,ADraw),ALose)),"")</f>
        <v/>
      </c>
      <c r="AR684" s="187" t="str">
        <f>IF(AO684="YES",IF(Fixture!H687&gt;Fixture!J687,"W",IF(Fixture!H687=Fixture!J687,IF(Fixture!H687&gt;0,"D","D"),"L")),"")</f>
        <v/>
      </c>
      <c r="AS684" s="187" t="str">
        <f>IF(AO684="YES",IF(Fixture!H687&lt;Fixture!J687,"W",IF(Fixture!H687=Fixture!J687,IF(Fixture!H687&gt;0,"D","D"),"L")),"")</f>
        <v/>
      </c>
    </row>
    <row r="685" spans="15:45" x14ac:dyDescent="0.25">
      <c r="O685"/>
      <c r="P685"/>
      <c r="Q685"/>
      <c r="R685"/>
      <c r="S685"/>
      <c r="T685"/>
      <c r="U685"/>
      <c r="V685" s="195" t="str">
        <f t="shared" ref="V685:V716" si="388">IFERROR(IF(W684+1&lt;=O$9,V684,IF(V684+1&lt;=P$9,V684+1,"")),"")</f>
        <v/>
      </c>
      <c r="W685" s="185" t="str">
        <f t="shared" ref="W685:W716" si="389">IF(ISNUMBER(V685),IF(W684+1&lt;=O$9,W684+1,1),"")</f>
        <v/>
      </c>
      <c r="X685" s="185" t="str">
        <f t="shared" si="385"/>
        <v/>
      </c>
      <c r="Y685" s="185" t="str">
        <f t="shared" si="386"/>
        <v/>
      </c>
      <c r="Z685" s="184" t="str">
        <f t="shared" si="387"/>
        <v/>
      </c>
      <c r="AB685" s="186" t="str">
        <f t="shared" si="376"/>
        <v/>
      </c>
      <c r="AC685" s="187" t="str">
        <f t="shared" si="377"/>
        <v/>
      </c>
      <c r="AD685" s="187" t="str">
        <f t="shared" si="379"/>
        <v/>
      </c>
      <c r="AE685" s="187" t="str">
        <f t="shared" si="372"/>
        <v/>
      </c>
      <c r="AF685" s="187" t="str">
        <f t="shared" si="373"/>
        <v/>
      </c>
      <c r="AG685" s="187" t="str">
        <f t="array" ref="AG685">IFERROR(INDEX($Y$4:$Y$1090, MATCH(AC685&amp;AE685&amp;AF685,$V$4:$V$1090&amp;$W$4:$W$1090&amp;$X$4:$X$1090,0),1),"")</f>
        <v/>
      </c>
      <c r="AH685" s="188" t="str">
        <f t="array" ref="AH685">IFERROR(INDEX($Z$4:$Z$1090, MATCH(AC685&amp;AE685&amp;AF685,$V$4:$V$1090&amp;$W$4:$W$1090&amp;$X$4:$X$1090,0),1),"")</f>
        <v/>
      </c>
      <c r="AJ685" s="186" t="str">
        <f t="shared" si="378"/>
        <v/>
      </c>
      <c r="AK685" s="187" t="str">
        <f t="array" ref="AK685">IFERROR(INDEX($AC$4:$AC$1137,SMALL($AB$4:$AB$1137,AJ685),1),"")</f>
        <v/>
      </c>
      <c r="AL685" s="187" t="str">
        <f t="array" ref="AL685">IFERROR(INDEX($AF$4:$AF$1137,SMALL($AB$4:$AB$1137,AJ685),1),"")</f>
        <v/>
      </c>
      <c r="AM685" s="187" t="str">
        <f t="array" ref="AM685">IFERROR(INDEX($AW$4:$AW$83,MATCH(AL685&amp;INDEX($AG$4:$AG$1137,SMALL($AB$4:$AB$1137,AJ685),1),$AU$4:$AU$83&amp;$AV$4:$AV$83,0),1),"")</f>
        <v/>
      </c>
      <c r="AN685" s="187" t="str">
        <f t="array" ref="AN685">IFERROR(INDEX($AW$4:$AW$83,MATCH(AL685&amp;INDEX($AH$4:$AH$1137,SMALL($AB$4:$AB$1137,AJ685),1),$AU$4:$AU$83&amp;$AV$4:$AV$83,0),1),"")</f>
        <v/>
      </c>
      <c r="AO685" s="187" t="str">
        <f>IF(AND(ISNUMBER(Fixture!H688),ISNUMBER(Fixture!J688)),"YES","")</f>
        <v/>
      </c>
      <c r="AP685" s="187" t="str">
        <f>IF(AO685="YES",IF(Fixture!H688&gt;Fixture!J688,HWin,IF(Fixture!H688=Fixture!J688,IF(Fixture!H688&gt;0,HDrawScore,HDraw),HLose)),"")</f>
        <v/>
      </c>
      <c r="AQ685" s="188" t="str">
        <f>IF(AO685="YES",IF(Fixture!H688&lt;Fixture!J688,AWin,IF(Fixture!H688=Fixture!J688,IF(Fixture!H688&gt;0,ADrawScore,ADraw),ALose)),"")</f>
        <v/>
      </c>
      <c r="AR685" s="187" t="str">
        <f>IF(AO685="YES",IF(Fixture!H688&gt;Fixture!J688,"W",IF(Fixture!H688=Fixture!J688,IF(Fixture!H688&gt;0,"D","D"),"L")),"")</f>
        <v/>
      </c>
      <c r="AS685" s="187" t="str">
        <f>IF(AO685="YES",IF(Fixture!H688&lt;Fixture!J688,"W",IF(Fixture!H688=Fixture!J688,IF(Fixture!H688&gt;0,"D","D"),"L")),"")</f>
        <v/>
      </c>
    </row>
    <row r="686" spans="15:45" x14ac:dyDescent="0.25">
      <c r="O686"/>
      <c r="P686"/>
      <c r="Q686"/>
      <c r="R686"/>
      <c r="S686"/>
      <c r="T686"/>
      <c r="U686"/>
      <c r="V686" s="195" t="str">
        <f t="shared" si="388"/>
        <v/>
      </c>
      <c r="W686" s="185" t="str">
        <f t="shared" si="389"/>
        <v/>
      </c>
      <c r="X686" s="185" t="str">
        <f t="shared" si="385"/>
        <v/>
      </c>
      <c r="Y686" s="185" t="str">
        <f t="shared" si="386"/>
        <v/>
      </c>
      <c r="Z686" s="184" t="str">
        <f t="shared" si="387"/>
        <v/>
      </c>
      <c r="AB686" s="186" t="str">
        <f t="shared" si="376"/>
        <v/>
      </c>
      <c r="AC686" s="187" t="str">
        <f t="shared" si="377"/>
        <v/>
      </c>
      <c r="AD686" s="187" t="str">
        <f t="shared" si="379"/>
        <v/>
      </c>
      <c r="AE686" s="187" t="str">
        <f t="shared" si="372"/>
        <v/>
      </c>
      <c r="AF686" s="187" t="str">
        <f t="shared" si="373"/>
        <v/>
      </c>
      <c r="AG686" s="187" t="str">
        <f t="array" ref="AG686">IFERROR(INDEX($Y$4:$Y$1090, MATCH(AC686&amp;AE686&amp;AF686,$V$4:$V$1090&amp;$W$4:$W$1090&amp;$X$4:$X$1090,0),1),"")</f>
        <v/>
      </c>
      <c r="AH686" s="188" t="str">
        <f t="array" ref="AH686">IFERROR(INDEX($Z$4:$Z$1090, MATCH(AC686&amp;AE686&amp;AF686,$V$4:$V$1090&amp;$W$4:$W$1090&amp;$X$4:$X$1090,0),1),"")</f>
        <v/>
      </c>
      <c r="AJ686" s="186" t="str">
        <f t="shared" si="378"/>
        <v/>
      </c>
      <c r="AK686" s="187" t="str">
        <f t="array" ref="AK686">IFERROR(INDEX($AC$4:$AC$1137,SMALL($AB$4:$AB$1137,AJ686),1),"")</f>
        <v/>
      </c>
      <c r="AL686" s="187" t="str">
        <f t="array" ref="AL686">IFERROR(INDEX($AF$4:$AF$1137,SMALL($AB$4:$AB$1137,AJ686),1),"")</f>
        <v/>
      </c>
      <c r="AM686" s="187" t="str">
        <f t="array" ref="AM686">IFERROR(INDEX($AW$4:$AW$83,MATCH(AL686&amp;INDEX($AG$4:$AG$1137,SMALL($AB$4:$AB$1137,AJ686),1),$AU$4:$AU$83&amp;$AV$4:$AV$83,0),1),"")</f>
        <v/>
      </c>
      <c r="AN686" s="187" t="str">
        <f t="array" ref="AN686">IFERROR(INDEX($AW$4:$AW$83,MATCH(AL686&amp;INDEX($AH$4:$AH$1137,SMALL($AB$4:$AB$1137,AJ686),1),$AU$4:$AU$83&amp;$AV$4:$AV$83,0),1),"")</f>
        <v/>
      </c>
      <c r="AO686" s="187" t="str">
        <f>IF(AND(ISNUMBER(Fixture!H689),ISNUMBER(Fixture!J689)),"YES","")</f>
        <v/>
      </c>
      <c r="AP686" s="187" t="str">
        <f>IF(AO686="YES",IF(Fixture!H689&gt;Fixture!J689,HWin,IF(Fixture!H689=Fixture!J689,IF(Fixture!H689&gt;0,HDrawScore,HDraw),HLose)),"")</f>
        <v/>
      </c>
      <c r="AQ686" s="188" t="str">
        <f>IF(AO686="YES",IF(Fixture!H689&lt;Fixture!J689,AWin,IF(Fixture!H689=Fixture!J689,IF(Fixture!H689&gt;0,ADrawScore,ADraw),ALose)),"")</f>
        <v/>
      </c>
      <c r="AR686" s="187" t="str">
        <f>IF(AO686="YES",IF(Fixture!H689&gt;Fixture!J689,"W",IF(Fixture!H689=Fixture!J689,IF(Fixture!H689&gt;0,"D","D"),"L")),"")</f>
        <v/>
      </c>
      <c r="AS686" s="187" t="str">
        <f>IF(AO686="YES",IF(Fixture!H689&lt;Fixture!J689,"W",IF(Fixture!H689=Fixture!J689,IF(Fixture!H689&gt;0,"D","D"),"L")),"")</f>
        <v/>
      </c>
    </row>
    <row r="687" spans="15:45" x14ac:dyDescent="0.25">
      <c r="O687"/>
      <c r="P687"/>
      <c r="Q687"/>
      <c r="R687"/>
      <c r="S687"/>
      <c r="T687"/>
      <c r="U687"/>
      <c r="V687" s="195" t="str">
        <f t="shared" si="388"/>
        <v/>
      </c>
      <c r="W687" s="185" t="str">
        <f t="shared" si="389"/>
        <v/>
      </c>
      <c r="X687" s="185" t="str">
        <f t="shared" si="385"/>
        <v/>
      </c>
      <c r="Y687" s="185" t="str">
        <f t="shared" si="386"/>
        <v/>
      </c>
      <c r="Z687" s="184" t="str">
        <f t="shared" si="387"/>
        <v/>
      </c>
      <c r="AB687" s="186" t="str">
        <f t="shared" si="376"/>
        <v/>
      </c>
      <c r="AC687" s="187" t="str">
        <f t="shared" si="377"/>
        <v/>
      </c>
      <c r="AD687" s="187" t="str">
        <f t="shared" si="379"/>
        <v/>
      </c>
      <c r="AE687" s="187" t="str">
        <f t="shared" si="372"/>
        <v/>
      </c>
      <c r="AF687" s="187" t="str">
        <f t="shared" si="373"/>
        <v/>
      </c>
      <c r="AG687" s="187" t="str">
        <f t="array" ref="AG687">IFERROR(INDEX($Y$4:$Y$1090, MATCH(AC687&amp;AE687&amp;AF687,$V$4:$V$1090&amp;$W$4:$W$1090&amp;$X$4:$X$1090,0),1),"")</f>
        <v/>
      </c>
      <c r="AH687" s="188" t="str">
        <f t="array" ref="AH687">IFERROR(INDEX($Z$4:$Z$1090, MATCH(AC687&amp;AE687&amp;AF687,$V$4:$V$1090&amp;$W$4:$W$1090&amp;$X$4:$X$1090,0),1),"")</f>
        <v/>
      </c>
      <c r="AJ687" s="186" t="str">
        <f t="shared" si="378"/>
        <v/>
      </c>
      <c r="AK687" s="187" t="str">
        <f t="array" ref="AK687">IFERROR(INDEX($AC$4:$AC$1137,SMALL($AB$4:$AB$1137,AJ687),1),"")</f>
        <v/>
      </c>
      <c r="AL687" s="187" t="str">
        <f t="array" ref="AL687">IFERROR(INDEX($AF$4:$AF$1137,SMALL($AB$4:$AB$1137,AJ687),1),"")</f>
        <v/>
      </c>
      <c r="AM687" s="187" t="str">
        <f t="array" ref="AM687">IFERROR(INDEX($AW$4:$AW$83,MATCH(AL687&amp;INDEX($AG$4:$AG$1137,SMALL($AB$4:$AB$1137,AJ687),1),$AU$4:$AU$83&amp;$AV$4:$AV$83,0),1),"")</f>
        <v/>
      </c>
      <c r="AN687" s="187" t="str">
        <f t="array" ref="AN687">IFERROR(INDEX($AW$4:$AW$83,MATCH(AL687&amp;INDEX($AH$4:$AH$1137,SMALL($AB$4:$AB$1137,AJ687),1),$AU$4:$AU$83&amp;$AV$4:$AV$83,0),1),"")</f>
        <v/>
      </c>
      <c r="AO687" s="187" t="str">
        <f>IF(AND(ISNUMBER(Fixture!H690),ISNUMBER(Fixture!J690)),"YES","")</f>
        <v/>
      </c>
      <c r="AP687" s="187" t="str">
        <f>IF(AO687="YES",IF(Fixture!H690&gt;Fixture!J690,HWin,IF(Fixture!H690=Fixture!J690,IF(Fixture!H690&gt;0,HDrawScore,HDraw),HLose)),"")</f>
        <v/>
      </c>
      <c r="AQ687" s="188" t="str">
        <f>IF(AO687="YES",IF(Fixture!H690&lt;Fixture!J690,AWin,IF(Fixture!H690=Fixture!J690,IF(Fixture!H690&gt;0,ADrawScore,ADraw),ALose)),"")</f>
        <v/>
      </c>
      <c r="AR687" s="187" t="str">
        <f>IF(AO687="YES",IF(Fixture!H690&gt;Fixture!J690,"W",IF(Fixture!H690=Fixture!J690,IF(Fixture!H690&gt;0,"D","D"),"L")),"")</f>
        <v/>
      </c>
      <c r="AS687" s="187" t="str">
        <f>IF(AO687="YES",IF(Fixture!H690&lt;Fixture!J690,"W",IF(Fixture!H690=Fixture!J690,IF(Fixture!H690&gt;0,"D","D"),"L")),"")</f>
        <v/>
      </c>
    </row>
    <row r="688" spans="15:45" x14ac:dyDescent="0.25">
      <c r="V688" s="195" t="str">
        <f t="shared" si="388"/>
        <v/>
      </c>
      <c r="W688" s="185" t="str">
        <f t="shared" si="389"/>
        <v/>
      </c>
      <c r="X688" s="185" t="str">
        <f t="shared" si="385"/>
        <v/>
      </c>
      <c r="Y688" s="185" t="str">
        <f t="shared" si="386"/>
        <v/>
      </c>
      <c r="Z688" s="184" t="str">
        <f t="shared" si="387"/>
        <v/>
      </c>
      <c r="AB688" s="186" t="str">
        <f t="shared" si="376"/>
        <v/>
      </c>
      <c r="AC688" s="187" t="str">
        <f t="shared" si="377"/>
        <v/>
      </c>
      <c r="AD688" s="187" t="str">
        <f t="shared" si="379"/>
        <v/>
      </c>
      <c r="AE688" s="187" t="str">
        <f t="shared" si="372"/>
        <v/>
      </c>
      <c r="AF688" s="187" t="str">
        <f t="shared" si="373"/>
        <v/>
      </c>
      <c r="AG688" s="187" t="str">
        <f t="array" ref="AG688">IFERROR(INDEX($Y$4:$Y$1090, MATCH(AC688&amp;AE688&amp;AF688,$V$4:$V$1090&amp;$W$4:$W$1090&amp;$X$4:$X$1090,0),1),"")</f>
        <v/>
      </c>
      <c r="AH688" s="188" t="str">
        <f t="array" ref="AH688">IFERROR(INDEX($Z$4:$Z$1090, MATCH(AC688&amp;AE688&amp;AF688,$V$4:$V$1090&amp;$W$4:$W$1090&amp;$X$4:$X$1090,0),1),"")</f>
        <v/>
      </c>
      <c r="AJ688" s="186" t="str">
        <f t="shared" si="378"/>
        <v/>
      </c>
      <c r="AK688" s="187" t="str">
        <f t="array" ref="AK688">IFERROR(INDEX($AC$4:$AC$1137,SMALL($AB$4:$AB$1137,AJ688),1),"")</f>
        <v/>
      </c>
      <c r="AL688" s="187" t="str">
        <f t="array" ref="AL688">IFERROR(INDEX($AF$4:$AF$1137,SMALL($AB$4:$AB$1137,AJ688),1),"")</f>
        <v/>
      </c>
      <c r="AM688" s="187" t="str">
        <f t="array" ref="AM688">IFERROR(INDEX($AW$4:$AW$83,MATCH(AL688&amp;INDEX($AG$4:$AG$1137,SMALL($AB$4:$AB$1137,AJ688),1),$AU$4:$AU$83&amp;$AV$4:$AV$83,0),1),"")</f>
        <v/>
      </c>
      <c r="AN688" s="187" t="str">
        <f t="array" ref="AN688">IFERROR(INDEX($AW$4:$AW$83,MATCH(AL688&amp;INDEX($AH$4:$AH$1137,SMALL($AB$4:$AB$1137,AJ688),1),$AU$4:$AU$83&amp;$AV$4:$AV$83,0),1),"")</f>
        <v/>
      </c>
      <c r="AO688" s="187" t="str">
        <f>IF(AND(ISNUMBER(Fixture!H691),ISNUMBER(Fixture!J691)),"YES","")</f>
        <v/>
      </c>
      <c r="AP688" s="187" t="str">
        <f>IF(AO688="YES",IF(Fixture!H691&gt;Fixture!J691,HWin,IF(Fixture!H691=Fixture!J691,IF(Fixture!H691&gt;0,HDrawScore,HDraw),HLose)),"")</f>
        <v/>
      </c>
      <c r="AQ688" s="188" t="str">
        <f>IF(AO688="YES",IF(Fixture!H691&lt;Fixture!J691,AWin,IF(Fixture!H691=Fixture!J691,IF(Fixture!H691&gt;0,ADrawScore,ADraw),ALose)),"")</f>
        <v/>
      </c>
      <c r="AR688" s="187" t="str">
        <f>IF(AO688="YES",IF(Fixture!H691&gt;Fixture!J691,"W",IF(Fixture!H691=Fixture!J691,IF(Fixture!H691&gt;0,"D","D"),"L")),"")</f>
        <v/>
      </c>
      <c r="AS688" s="187" t="str">
        <f>IF(AO688="YES",IF(Fixture!H691&lt;Fixture!J691,"W",IF(Fixture!H691=Fixture!J691,IF(Fixture!H691&gt;0,"D","D"),"L")),"")</f>
        <v/>
      </c>
    </row>
    <row r="689" spans="22:45" x14ac:dyDescent="0.25">
      <c r="V689" s="195" t="str">
        <f t="shared" si="388"/>
        <v/>
      </c>
      <c r="W689" s="185" t="str">
        <f t="shared" si="389"/>
        <v/>
      </c>
      <c r="X689" s="185" t="str">
        <f t="shared" si="385"/>
        <v/>
      </c>
      <c r="Y689" s="185" t="str">
        <f t="shared" si="386"/>
        <v/>
      </c>
      <c r="Z689" s="184" t="str">
        <f t="shared" si="387"/>
        <v/>
      </c>
      <c r="AB689" s="186" t="str">
        <f t="shared" si="376"/>
        <v/>
      </c>
      <c r="AC689" s="187" t="str">
        <f t="shared" si="377"/>
        <v/>
      </c>
      <c r="AD689" s="187" t="str">
        <f t="shared" si="379"/>
        <v/>
      </c>
      <c r="AE689" s="187" t="str">
        <f t="shared" si="372"/>
        <v/>
      </c>
      <c r="AF689" s="187" t="str">
        <f t="shared" si="373"/>
        <v/>
      </c>
      <c r="AG689" s="187" t="str">
        <f t="array" ref="AG689">IFERROR(INDEX($Y$4:$Y$1090, MATCH(AC689&amp;AE689&amp;AF689,$V$4:$V$1090&amp;$W$4:$W$1090&amp;$X$4:$X$1090,0),1),"")</f>
        <v/>
      </c>
      <c r="AH689" s="188" t="str">
        <f t="array" ref="AH689">IFERROR(INDEX($Z$4:$Z$1090, MATCH(AC689&amp;AE689&amp;AF689,$V$4:$V$1090&amp;$W$4:$W$1090&amp;$X$4:$X$1090,0),1),"")</f>
        <v/>
      </c>
      <c r="AJ689" s="186" t="str">
        <f t="shared" si="378"/>
        <v/>
      </c>
      <c r="AK689" s="187" t="str">
        <f t="array" ref="AK689">IFERROR(INDEX($AC$4:$AC$1137,SMALL($AB$4:$AB$1137,AJ689),1),"")</f>
        <v/>
      </c>
      <c r="AL689" s="187" t="str">
        <f t="array" ref="AL689">IFERROR(INDEX($AF$4:$AF$1137,SMALL($AB$4:$AB$1137,AJ689),1),"")</f>
        <v/>
      </c>
      <c r="AM689" s="187" t="str">
        <f t="array" ref="AM689">IFERROR(INDEX($AW$4:$AW$83,MATCH(AL689&amp;INDEX($AG$4:$AG$1137,SMALL($AB$4:$AB$1137,AJ689),1),$AU$4:$AU$83&amp;$AV$4:$AV$83,0),1),"")</f>
        <v/>
      </c>
      <c r="AN689" s="187" t="str">
        <f t="array" ref="AN689">IFERROR(INDEX($AW$4:$AW$83,MATCH(AL689&amp;INDEX($AH$4:$AH$1137,SMALL($AB$4:$AB$1137,AJ689),1),$AU$4:$AU$83&amp;$AV$4:$AV$83,0),1),"")</f>
        <v/>
      </c>
      <c r="AO689" s="187" t="str">
        <f>IF(AND(ISNUMBER(Fixture!H692),ISNUMBER(Fixture!J692)),"YES","")</f>
        <v/>
      </c>
      <c r="AP689" s="187" t="str">
        <f>IF(AO689="YES",IF(Fixture!H692&gt;Fixture!J692,HWin,IF(Fixture!H692=Fixture!J692,IF(Fixture!H692&gt;0,HDrawScore,HDraw),HLose)),"")</f>
        <v/>
      </c>
      <c r="AQ689" s="188" t="str">
        <f>IF(AO689="YES",IF(Fixture!H692&lt;Fixture!J692,AWin,IF(Fixture!H692=Fixture!J692,IF(Fixture!H692&gt;0,ADrawScore,ADraw),ALose)),"")</f>
        <v/>
      </c>
      <c r="AR689" s="187" t="str">
        <f>IF(AO689="YES",IF(Fixture!H692&gt;Fixture!J692,"W",IF(Fixture!H692=Fixture!J692,IF(Fixture!H692&gt;0,"D","D"),"L")),"")</f>
        <v/>
      </c>
      <c r="AS689" s="187" t="str">
        <f>IF(AO689="YES",IF(Fixture!H692&lt;Fixture!J692,"W",IF(Fixture!H692=Fixture!J692,IF(Fixture!H692&gt;0,"D","D"),"L")),"")</f>
        <v/>
      </c>
    </row>
    <row r="690" spans="22:45" x14ac:dyDescent="0.25">
      <c r="V690" s="195" t="str">
        <f t="shared" si="388"/>
        <v/>
      </c>
      <c r="W690" s="185" t="str">
        <f t="shared" si="389"/>
        <v/>
      </c>
      <c r="X690" s="185" t="str">
        <f t="shared" si="385"/>
        <v/>
      </c>
      <c r="Y690" s="185" t="str">
        <f t="shared" si="386"/>
        <v/>
      </c>
      <c r="Z690" s="184" t="str">
        <f t="shared" si="387"/>
        <v/>
      </c>
      <c r="AB690" s="186" t="str">
        <f t="shared" si="376"/>
        <v/>
      </c>
      <c r="AC690" s="187" t="str">
        <f t="shared" si="377"/>
        <v/>
      </c>
      <c r="AD690" s="187" t="str">
        <f t="shared" si="379"/>
        <v/>
      </c>
      <c r="AE690" s="187" t="str">
        <f t="shared" si="372"/>
        <v/>
      </c>
      <c r="AF690" s="187" t="str">
        <f t="shared" si="373"/>
        <v/>
      </c>
      <c r="AG690" s="187" t="str">
        <f t="array" ref="AG690">IFERROR(INDEX($Y$4:$Y$1090, MATCH(AC690&amp;AE690&amp;AF690,$V$4:$V$1090&amp;$W$4:$W$1090&amp;$X$4:$X$1090,0),1),"")</f>
        <v/>
      </c>
      <c r="AH690" s="188" t="str">
        <f t="array" ref="AH690">IFERROR(INDEX($Z$4:$Z$1090, MATCH(AC690&amp;AE690&amp;AF690,$V$4:$V$1090&amp;$W$4:$W$1090&amp;$X$4:$X$1090,0),1),"")</f>
        <v/>
      </c>
      <c r="AJ690" s="186" t="str">
        <f t="shared" si="378"/>
        <v/>
      </c>
      <c r="AK690" s="187" t="str">
        <f t="array" ref="AK690">IFERROR(INDEX($AC$4:$AC$1137,SMALL($AB$4:$AB$1137,AJ690),1),"")</f>
        <v/>
      </c>
      <c r="AL690" s="187" t="str">
        <f t="array" ref="AL690">IFERROR(INDEX($AF$4:$AF$1137,SMALL($AB$4:$AB$1137,AJ690),1),"")</f>
        <v/>
      </c>
      <c r="AM690" s="187" t="str">
        <f t="array" ref="AM690">IFERROR(INDEX($AW$4:$AW$83,MATCH(AL690&amp;INDEX($AG$4:$AG$1137,SMALL($AB$4:$AB$1137,AJ690),1),$AU$4:$AU$83&amp;$AV$4:$AV$83,0),1),"")</f>
        <v/>
      </c>
      <c r="AN690" s="187" t="str">
        <f t="array" ref="AN690">IFERROR(INDEX($AW$4:$AW$83,MATCH(AL690&amp;INDEX($AH$4:$AH$1137,SMALL($AB$4:$AB$1137,AJ690),1),$AU$4:$AU$83&amp;$AV$4:$AV$83,0),1),"")</f>
        <v/>
      </c>
      <c r="AO690" s="187" t="str">
        <f>IF(AND(ISNUMBER(Fixture!H693),ISNUMBER(Fixture!J693)),"YES","")</f>
        <v/>
      </c>
      <c r="AP690" s="187" t="str">
        <f>IF(AO690="YES",IF(Fixture!H693&gt;Fixture!J693,HWin,IF(Fixture!H693=Fixture!J693,IF(Fixture!H693&gt;0,HDrawScore,HDraw),HLose)),"")</f>
        <v/>
      </c>
      <c r="AQ690" s="188" t="str">
        <f>IF(AO690="YES",IF(Fixture!H693&lt;Fixture!J693,AWin,IF(Fixture!H693=Fixture!J693,IF(Fixture!H693&gt;0,ADrawScore,ADraw),ALose)),"")</f>
        <v/>
      </c>
      <c r="AR690" s="187" t="str">
        <f>IF(AO690="YES",IF(Fixture!H693&gt;Fixture!J693,"W",IF(Fixture!H693=Fixture!J693,IF(Fixture!H693&gt;0,"D","D"),"L")),"")</f>
        <v/>
      </c>
      <c r="AS690" s="187" t="str">
        <f>IF(AO690="YES",IF(Fixture!H693&lt;Fixture!J693,"W",IF(Fixture!H693=Fixture!J693,IF(Fixture!H693&gt;0,"D","D"),"L")),"")</f>
        <v/>
      </c>
    </row>
    <row r="691" spans="22:45" x14ac:dyDescent="0.25">
      <c r="V691" s="195" t="str">
        <f t="shared" si="388"/>
        <v/>
      </c>
      <c r="W691" s="185" t="str">
        <f t="shared" si="389"/>
        <v/>
      </c>
      <c r="X691" s="185" t="str">
        <f t="shared" si="385"/>
        <v/>
      </c>
      <c r="Y691" s="185" t="str">
        <f t="shared" si="386"/>
        <v/>
      </c>
      <c r="Z691" s="184" t="str">
        <f t="shared" si="387"/>
        <v/>
      </c>
      <c r="AB691" s="186" t="str">
        <f t="shared" si="376"/>
        <v/>
      </c>
      <c r="AC691" s="187" t="str">
        <f t="shared" si="377"/>
        <v/>
      </c>
      <c r="AD691" s="187" t="str">
        <f t="shared" si="379"/>
        <v/>
      </c>
      <c r="AE691" s="187" t="str">
        <f t="shared" si="372"/>
        <v/>
      </c>
      <c r="AF691" s="187" t="str">
        <f t="shared" si="373"/>
        <v/>
      </c>
      <c r="AG691" s="187" t="str">
        <f t="array" ref="AG691">IFERROR(INDEX($Y$4:$Y$1090, MATCH(AC691&amp;AE691&amp;AF691,$V$4:$V$1090&amp;$W$4:$W$1090&amp;$X$4:$X$1090,0),1),"")</f>
        <v/>
      </c>
      <c r="AH691" s="188" t="str">
        <f t="array" ref="AH691">IFERROR(INDEX($Z$4:$Z$1090, MATCH(AC691&amp;AE691&amp;AF691,$V$4:$V$1090&amp;$W$4:$W$1090&amp;$X$4:$X$1090,0),1),"")</f>
        <v/>
      </c>
      <c r="AJ691" s="186" t="str">
        <f t="shared" si="378"/>
        <v/>
      </c>
      <c r="AK691" s="187" t="str">
        <f t="array" ref="AK691">IFERROR(INDEX($AC$4:$AC$1137,SMALL($AB$4:$AB$1137,AJ691),1),"")</f>
        <v/>
      </c>
      <c r="AL691" s="187" t="str">
        <f t="array" ref="AL691">IFERROR(INDEX($AF$4:$AF$1137,SMALL($AB$4:$AB$1137,AJ691),1),"")</f>
        <v/>
      </c>
      <c r="AM691" s="187" t="str">
        <f t="array" ref="AM691">IFERROR(INDEX($AW$4:$AW$83,MATCH(AL691&amp;INDEX($AG$4:$AG$1137,SMALL($AB$4:$AB$1137,AJ691),1),$AU$4:$AU$83&amp;$AV$4:$AV$83,0),1),"")</f>
        <v/>
      </c>
      <c r="AN691" s="187" t="str">
        <f t="array" ref="AN691">IFERROR(INDEX($AW$4:$AW$83,MATCH(AL691&amp;INDEX($AH$4:$AH$1137,SMALL($AB$4:$AB$1137,AJ691),1),$AU$4:$AU$83&amp;$AV$4:$AV$83,0),1),"")</f>
        <v/>
      </c>
      <c r="AO691" s="187" t="str">
        <f>IF(AND(ISNUMBER(Fixture!H694),ISNUMBER(Fixture!J694)),"YES","")</f>
        <v/>
      </c>
      <c r="AP691" s="187" t="str">
        <f>IF(AO691="YES",IF(Fixture!H694&gt;Fixture!J694,HWin,IF(Fixture!H694=Fixture!J694,IF(Fixture!H694&gt;0,HDrawScore,HDraw),HLose)),"")</f>
        <v/>
      </c>
      <c r="AQ691" s="188" t="str">
        <f>IF(AO691="YES",IF(Fixture!H694&lt;Fixture!J694,AWin,IF(Fixture!H694=Fixture!J694,IF(Fixture!H694&gt;0,ADrawScore,ADraw),ALose)),"")</f>
        <v/>
      </c>
      <c r="AR691" s="187" t="str">
        <f>IF(AO691="YES",IF(Fixture!H694&gt;Fixture!J694,"W",IF(Fixture!H694=Fixture!J694,IF(Fixture!H694&gt;0,"D","D"),"L")),"")</f>
        <v/>
      </c>
      <c r="AS691" s="187" t="str">
        <f>IF(AO691="YES",IF(Fixture!H694&lt;Fixture!J694,"W",IF(Fixture!H694=Fixture!J694,IF(Fixture!H694&gt;0,"D","D"),"L")),"")</f>
        <v/>
      </c>
    </row>
    <row r="692" spans="22:45" x14ac:dyDescent="0.25">
      <c r="V692" s="195" t="str">
        <f t="shared" si="388"/>
        <v/>
      </c>
      <c r="W692" s="185" t="str">
        <f t="shared" si="389"/>
        <v/>
      </c>
      <c r="X692" s="185" t="str">
        <f t="shared" si="385"/>
        <v/>
      </c>
      <c r="Y692" s="185" t="str">
        <f t="shared" si="386"/>
        <v/>
      </c>
      <c r="Z692" s="184" t="str">
        <f t="shared" si="387"/>
        <v/>
      </c>
      <c r="AB692" s="186" t="str">
        <f t="shared" si="376"/>
        <v/>
      </c>
      <c r="AC692" s="187" t="str">
        <f t="shared" si="377"/>
        <v/>
      </c>
      <c r="AD692" s="187" t="str">
        <f t="shared" si="379"/>
        <v/>
      </c>
      <c r="AE692" s="187" t="str">
        <f t="shared" si="372"/>
        <v/>
      </c>
      <c r="AF692" s="187" t="str">
        <f t="shared" si="373"/>
        <v/>
      </c>
      <c r="AG692" s="187" t="str">
        <f t="array" ref="AG692">IFERROR(INDEX($Y$4:$Y$1090, MATCH(AC692&amp;AE692&amp;AF692,$V$4:$V$1090&amp;$W$4:$W$1090&amp;$X$4:$X$1090,0),1),"")</f>
        <v/>
      </c>
      <c r="AH692" s="188" t="str">
        <f t="array" ref="AH692">IFERROR(INDEX($Z$4:$Z$1090, MATCH(AC692&amp;AE692&amp;AF692,$V$4:$V$1090&amp;$W$4:$W$1090&amp;$X$4:$X$1090,0),1),"")</f>
        <v/>
      </c>
      <c r="AJ692" s="186" t="str">
        <f t="shared" si="378"/>
        <v/>
      </c>
      <c r="AK692" s="187" t="str">
        <f t="array" ref="AK692">IFERROR(INDEX($AC$4:$AC$1137,SMALL($AB$4:$AB$1137,AJ692),1),"")</f>
        <v/>
      </c>
      <c r="AL692" s="187" t="str">
        <f t="array" ref="AL692">IFERROR(INDEX($AF$4:$AF$1137,SMALL($AB$4:$AB$1137,AJ692),1),"")</f>
        <v/>
      </c>
      <c r="AM692" s="187" t="str">
        <f t="array" ref="AM692">IFERROR(INDEX($AW$4:$AW$83,MATCH(AL692&amp;INDEX($AG$4:$AG$1137,SMALL($AB$4:$AB$1137,AJ692),1),$AU$4:$AU$83&amp;$AV$4:$AV$83,0),1),"")</f>
        <v/>
      </c>
      <c r="AN692" s="187" t="str">
        <f t="array" ref="AN692">IFERROR(INDEX($AW$4:$AW$83,MATCH(AL692&amp;INDEX($AH$4:$AH$1137,SMALL($AB$4:$AB$1137,AJ692),1),$AU$4:$AU$83&amp;$AV$4:$AV$83,0),1),"")</f>
        <v/>
      </c>
      <c r="AO692" s="187" t="str">
        <f>IF(AND(ISNUMBER(Fixture!H695),ISNUMBER(Fixture!J695)),"YES","")</f>
        <v/>
      </c>
      <c r="AP692" s="187" t="str">
        <f>IF(AO692="YES",IF(Fixture!H695&gt;Fixture!J695,HWin,IF(Fixture!H695=Fixture!J695,IF(Fixture!H695&gt;0,HDrawScore,HDraw),HLose)),"")</f>
        <v/>
      </c>
      <c r="AQ692" s="188" t="str">
        <f>IF(AO692="YES",IF(Fixture!H695&lt;Fixture!J695,AWin,IF(Fixture!H695=Fixture!J695,IF(Fixture!H695&gt;0,ADrawScore,ADraw),ALose)),"")</f>
        <v/>
      </c>
      <c r="AR692" s="187" t="str">
        <f>IF(AO692="YES",IF(Fixture!H695&gt;Fixture!J695,"W",IF(Fixture!H695=Fixture!J695,IF(Fixture!H695&gt;0,"D","D"),"L")),"")</f>
        <v/>
      </c>
      <c r="AS692" s="187" t="str">
        <f>IF(AO692="YES",IF(Fixture!H695&lt;Fixture!J695,"W",IF(Fixture!H695=Fixture!J695,IF(Fixture!H695&gt;0,"D","D"),"L")),"")</f>
        <v/>
      </c>
    </row>
    <row r="693" spans="22:45" x14ac:dyDescent="0.25">
      <c r="V693" s="195" t="str">
        <f t="shared" si="388"/>
        <v/>
      </c>
      <c r="W693" s="185" t="str">
        <f t="shared" si="389"/>
        <v/>
      </c>
      <c r="X693" s="185" t="str">
        <f t="shared" si="385"/>
        <v/>
      </c>
      <c r="Y693" s="185" t="str">
        <f t="shared" si="386"/>
        <v/>
      </c>
      <c r="Z693" s="184" t="str">
        <f t="shared" si="387"/>
        <v/>
      </c>
      <c r="AB693" s="186" t="str">
        <f t="shared" si="376"/>
        <v/>
      </c>
      <c r="AC693" s="187" t="str">
        <f t="shared" si="377"/>
        <v/>
      </c>
      <c r="AD693" s="187" t="str">
        <f t="shared" si="379"/>
        <v/>
      </c>
      <c r="AE693" s="187" t="str">
        <f t="shared" si="372"/>
        <v/>
      </c>
      <c r="AF693" s="187" t="str">
        <f t="shared" si="373"/>
        <v/>
      </c>
      <c r="AG693" s="187" t="str">
        <f t="array" ref="AG693">IFERROR(INDEX($Y$4:$Y$1090, MATCH(AC693&amp;AE693&amp;AF693,$V$4:$V$1090&amp;$W$4:$W$1090&amp;$X$4:$X$1090,0),1),"")</f>
        <v/>
      </c>
      <c r="AH693" s="188" t="str">
        <f t="array" ref="AH693">IFERROR(INDEX($Z$4:$Z$1090, MATCH(AC693&amp;AE693&amp;AF693,$V$4:$V$1090&amp;$W$4:$W$1090&amp;$X$4:$X$1090,0),1),"")</f>
        <v/>
      </c>
      <c r="AJ693" s="186" t="str">
        <f t="shared" si="378"/>
        <v/>
      </c>
      <c r="AK693" s="187" t="str">
        <f t="array" ref="AK693">IFERROR(INDEX($AC$4:$AC$1137,SMALL($AB$4:$AB$1137,AJ693),1),"")</f>
        <v/>
      </c>
      <c r="AL693" s="187" t="str">
        <f t="array" ref="AL693">IFERROR(INDEX($AF$4:$AF$1137,SMALL($AB$4:$AB$1137,AJ693),1),"")</f>
        <v/>
      </c>
      <c r="AM693" s="187" t="str">
        <f t="array" ref="AM693">IFERROR(INDEX($AW$4:$AW$83,MATCH(AL693&amp;INDEX($AG$4:$AG$1137,SMALL($AB$4:$AB$1137,AJ693),1),$AU$4:$AU$83&amp;$AV$4:$AV$83,0),1),"")</f>
        <v/>
      </c>
      <c r="AN693" s="187" t="str">
        <f t="array" ref="AN693">IFERROR(INDEX($AW$4:$AW$83,MATCH(AL693&amp;INDEX($AH$4:$AH$1137,SMALL($AB$4:$AB$1137,AJ693),1),$AU$4:$AU$83&amp;$AV$4:$AV$83,0),1),"")</f>
        <v/>
      </c>
      <c r="AO693" s="187" t="str">
        <f>IF(AND(ISNUMBER(Fixture!H696),ISNUMBER(Fixture!J696)),"YES","")</f>
        <v/>
      </c>
      <c r="AP693" s="187" t="str">
        <f>IF(AO693="YES",IF(Fixture!H696&gt;Fixture!J696,HWin,IF(Fixture!H696=Fixture!J696,IF(Fixture!H696&gt;0,HDrawScore,HDraw),HLose)),"")</f>
        <v/>
      </c>
      <c r="AQ693" s="188" t="str">
        <f>IF(AO693="YES",IF(Fixture!H696&lt;Fixture!J696,AWin,IF(Fixture!H696=Fixture!J696,IF(Fixture!H696&gt;0,ADrawScore,ADraw),ALose)),"")</f>
        <v/>
      </c>
      <c r="AR693" s="187" t="str">
        <f>IF(AO693="YES",IF(Fixture!H696&gt;Fixture!J696,"W",IF(Fixture!H696=Fixture!J696,IF(Fixture!H696&gt;0,"D","D"),"L")),"")</f>
        <v/>
      </c>
      <c r="AS693" s="187" t="str">
        <f>IF(AO693="YES",IF(Fixture!H696&lt;Fixture!J696,"W",IF(Fixture!H696=Fixture!J696,IF(Fixture!H696&gt;0,"D","D"),"L")),"")</f>
        <v/>
      </c>
    </row>
    <row r="694" spans="22:45" x14ac:dyDescent="0.25">
      <c r="V694" s="195" t="str">
        <f t="shared" si="388"/>
        <v/>
      </c>
      <c r="W694" s="185" t="str">
        <f t="shared" si="389"/>
        <v/>
      </c>
      <c r="X694" s="185" t="str">
        <f t="shared" si="385"/>
        <v/>
      </c>
      <c r="Y694" s="185" t="str">
        <f t="shared" si="386"/>
        <v/>
      </c>
      <c r="Z694" s="184" t="str">
        <f t="shared" si="387"/>
        <v/>
      </c>
      <c r="AB694" s="186" t="str">
        <f t="shared" si="376"/>
        <v/>
      </c>
      <c r="AC694" s="187" t="str">
        <f t="shared" si="377"/>
        <v/>
      </c>
      <c r="AD694" s="187" t="str">
        <f t="shared" si="379"/>
        <v/>
      </c>
      <c r="AE694" s="187" t="str">
        <f t="shared" si="372"/>
        <v/>
      </c>
      <c r="AF694" s="187" t="str">
        <f t="shared" si="373"/>
        <v/>
      </c>
      <c r="AG694" s="187" t="str">
        <f t="array" ref="AG694">IFERROR(INDEX($Y$4:$Y$1090, MATCH(AC694&amp;AE694&amp;AF694,$V$4:$V$1090&amp;$W$4:$W$1090&amp;$X$4:$X$1090,0),1),"")</f>
        <v/>
      </c>
      <c r="AH694" s="188" t="str">
        <f t="array" ref="AH694">IFERROR(INDEX($Z$4:$Z$1090, MATCH(AC694&amp;AE694&amp;AF694,$V$4:$V$1090&amp;$W$4:$W$1090&amp;$X$4:$X$1090,0),1),"")</f>
        <v/>
      </c>
      <c r="AJ694" s="186" t="str">
        <f t="shared" si="378"/>
        <v/>
      </c>
      <c r="AK694" s="187" t="str">
        <f t="array" ref="AK694">IFERROR(INDEX($AC$4:$AC$1137,SMALL($AB$4:$AB$1137,AJ694),1),"")</f>
        <v/>
      </c>
      <c r="AL694" s="187" t="str">
        <f t="array" ref="AL694">IFERROR(INDEX($AF$4:$AF$1137,SMALL($AB$4:$AB$1137,AJ694),1),"")</f>
        <v/>
      </c>
      <c r="AM694" s="187" t="str">
        <f t="array" ref="AM694">IFERROR(INDEX($AW$4:$AW$83,MATCH(AL694&amp;INDEX($AG$4:$AG$1137,SMALL($AB$4:$AB$1137,AJ694),1),$AU$4:$AU$83&amp;$AV$4:$AV$83,0),1),"")</f>
        <v/>
      </c>
      <c r="AN694" s="187" t="str">
        <f t="array" ref="AN694">IFERROR(INDEX($AW$4:$AW$83,MATCH(AL694&amp;INDEX($AH$4:$AH$1137,SMALL($AB$4:$AB$1137,AJ694),1),$AU$4:$AU$83&amp;$AV$4:$AV$83,0),1),"")</f>
        <v/>
      </c>
      <c r="AO694" s="187" t="str">
        <f>IF(AND(ISNUMBER(Fixture!H697),ISNUMBER(Fixture!J697)),"YES","")</f>
        <v/>
      </c>
      <c r="AP694" s="187" t="str">
        <f>IF(AO694="YES",IF(Fixture!H697&gt;Fixture!J697,HWin,IF(Fixture!H697=Fixture!J697,IF(Fixture!H697&gt;0,HDrawScore,HDraw),HLose)),"")</f>
        <v/>
      </c>
      <c r="AQ694" s="188" t="str">
        <f>IF(AO694="YES",IF(Fixture!H697&lt;Fixture!J697,AWin,IF(Fixture!H697=Fixture!J697,IF(Fixture!H697&gt;0,ADrawScore,ADraw),ALose)),"")</f>
        <v/>
      </c>
      <c r="AR694" s="187" t="str">
        <f>IF(AO694="YES",IF(Fixture!H697&gt;Fixture!J697,"W",IF(Fixture!H697=Fixture!J697,IF(Fixture!H697&gt;0,"D","D"),"L")),"")</f>
        <v/>
      </c>
      <c r="AS694" s="187" t="str">
        <f>IF(AO694="YES",IF(Fixture!H697&lt;Fixture!J697,"W",IF(Fixture!H697=Fixture!J697,IF(Fixture!H697&gt;0,"D","D"),"L")),"")</f>
        <v/>
      </c>
    </row>
    <row r="695" spans="22:45" x14ac:dyDescent="0.25">
      <c r="V695" s="195" t="str">
        <f t="shared" si="388"/>
        <v/>
      </c>
      <c r="W695" s="185" t="str">
        <f t="shared" si="389"/>
        <v/>
      </c>
      <c r="X695" s="185" t="str">
        <f t="shared" si="385"/>
        <v/>
      </c>
      <c r="Y695" s="185" t="str">
        <f t="shared" si="386"/>
        <v/>
      </c>
      <c r="Z695" s="184" t="str">
        <f t="shared" si="387"/>
        <v/>
      </c>
      <c r="AB695" s="186" t="str">
        <f t="shared" si="376"/>
        <v/>
      </c>
      <c r="AC695" s="187" t="str">
        <f t="shared" si="377"/>
        <v/>
      </c>
      <c r="AD695" s="187" t="str">
        <f t="shared" si="379"/>
        <v/>
      </c>
      <c r="AE695" s="187" t="str">
        <f t="shared" si="372"/>
        <v/>
      </c>
      <c r="AF695" s="187" t="str">
        <f t="shared" si="373"/>
        <v/>
      </c>
      <c r="AG695" s="187" t="str">
        <f t="array" ref="AG695">IFERROR(INDEX($Y$4:$Y$1090, MATCH(AC695&amp;AE695&amp;AF695,$V$4:$V$1090&amp;$W$4:$W$1090&amp;$X$4:$X$1090,0),1),"")</f>
        <v/>
      </c>
      <c r="AH695" s="188" t="str">
        <f t="array" ref="AH695">IFERROR(INDEX($Z$4:$Z$1090, MATCH(AC695&amp;AE695&amp;AF695,$V$4:$V$1090&amp;$W$4:$W$1090&amp;$X$4:$X$1090,0),1),"")</f>
        <v/>
      </c>
      <c r="AJ695" s="186" t="str">
        <f t="shared" si="378"/>
        <v/>
      </c>
      <c r="AK695" s="187" t="str">
        <f t="array" ref="AK695">IFERROR(INDEX($AC$4:$AC$1137,SMALL($AB$4:$AB$1137,AJ695),1),"")</f>
        <v/>
      </c>
      <c r="AL695" s="187" t="str">
        <f t="array" ref="AL695">IFERROR(INDEX($AF$4:$AF$1137,SMALL($AB$4:$AB$1137,AJ695),1),"")</f>
        <v/>
      </c>
      <c r="AM695" s="187" t="str">
        <f t="array" ref="AM695">IFERROR(INDEX($AW$4:$AW$83,MATCH(AL695&amp;INDEX($AG$4:$AG$1137,SMALL($AB$4:$AB$1137,AJ695),1),$AU$4:$AU$83&amp;$AV$4:$AV$83,0),1),"")</f>
        <v/>
      </c>
      <c r="AN695" s="187" t="str">
        <f t="array" ref="AN695">IFERROR(INDEX($AW$4:$AW$83,MATCH(AL695&amp;INDEX($AH$4:$AH$1137,SMALL($AB$4:$AB$1137,AJ695),1),$AU$4:$AU$83&amp;$AV$4:$AV$83,0),1),"")</f>
        <v/>
      </c>
      <c r="AO695" s="187" t="str">
        <f>IF(AND(ISNUMBER(Fixture!H698),ISNUMBER(Fixture!J698)),"YES","")</f>
        <v/>
      </c>
      <c r="AP695" s="187" t="str">
        <f>IF(AO695="YES",IF(Fixture!H698&gt;Fixture!J698,HWin,IF(Fixture!H698=Fixture!J698,IF(Fixture!H698&gt;0,HDrawScore,HDraw),HLose)),"")</f>
        <v/>
      </c>
      <c r="AQ695" s="188" t="str">
        <f>IF(AO695="YES",IF(Fixture!H698&lt;Fixture!J698,AWin,IF(Fixture!H698=Fixture!J698,IF(Fixture!H698&gt;0,ADrawScore,ADraw),ALose)),"")</f>
        <v/>
      </c>
      <c r="AR695" s="187" t="str">
        <f>IF(AO695="YES",IF(Fixture!H698&gt;Fixture!J698,"W",IF(Fixture!H698=Fixture!J698,IF(Fixture!H698&gt;0,"D","D"),"L")),"")</f>
        <v/>
      </c>
      <c r="AS695" s="187" t="str">
        <f>IF(AO695="YES",IF(Fixture!H698&lt;Fixture!J698,"W",IF(Fixture!H698=Fixture!J698,IF(Fixture!H698&gt;0,"D","D"),"L")),"")</f>
        <v/>
      </c>
    </row>
    <row r="696" spans="22:45" x14ac:dyDescent="0.25">
      <c r="V696" s="195" t="str">
        <f t="shared" si="388"/>
        <v/>
      </c>
      <c r="W696" s="185" t="str">
        <f t="shared" si="389"/>
        <v/>
      </c>
      <c r="X696" s="185" t="str">
        <f t="shared" si="385"/>
        <v/>
      </c>
      <c r="Y696" s="185" t="str">
        <f t="shared" si="386"/>
        <v/>
      </c>
      <c r="Z696" s="184" t="str">
        <f t="shared" si="387"/>
        <v/>
      </c>
      <c r="AB696" s="186" t="str">
        <f t="shared" si="376"/>
        <v/>
      </c>
      <c r="AC696" s="187" t="str">
        <f t="shared" si="377"/>
        <v/>
      </c>
      <c r="AD696" s="187" t="str">
        <f t="shared" si="379"/>
        <v/>
      </c>
      <c r="AE696" s="187" t="str">
        <f t="shared" si="372"/>
        <v/>
      </c>
      <c r="AF696" s="187" t="str">
        <f t="shared" si="373"/>
        <v/>
      </c>
      <c r="AG696" s="187" t="str">
        <f t="array" ref="AG696">IFERROR(INDEX($Y$4:$Y$1090, MATCH(AC696&amp;AE696&amp;AF696,$V$4:$V$1090&amp;$W$4:$W$1090&amp;$X$4:$X$1090,0),1),"")</f>
        <v/>
      </c>
      <c r="AH696" s="188" t="str">
        <f t="array" ref="AH696">IFERROR(INDEX($Z$4:$Z$1090, MATCH(AC696&amp;AE696&amp;AF696,$V$4:$V$1090&amp;$W$4:$W$1090&amp;$X$4:$X$1090,0),1),"")</f>
        <v/>
      </c>
      <c r="AJ696" s="186" t="str">
        <f t="shared" si="378"/>
        <v/>
      </c>
      <c r="AK696" s="187" t="str">
        <f t="array" ref="AK696">IFERROR(INDEX($AC$4:$AC$1137,SMALL($AB$4:$AB$1137,AJ696),1),"")</f>
        <v/>
      </c>
      <c r="AL696" s="187" t="str">
        <f t="array" ref="AL696">IFERROR(INDEX($AF$4:$AF$1137,SMALL($AB$4:$AB$1137,AJ696),1),"")</f>
        <v/>
      </c>
      <c r="AM696" s="187" t="str">
        <f t="array" ref="AM696">IFERROR(INDEX($AW$4:$AW$83,MATCH(AL696&amp;INDEX($AG$4:$AG$1137,SMALL($AB$4:$AB$1137,AJ696),1),$AU$4:$AU$83&amp;$AV$4:$AV$83,0),1),"")</f>
        <v/>
      </c>
      <c r="AN696" s="187" t="str">
        <f t="array" ref="AN696">IFERROR(INDEX($AW$4:$AW$83,MATCH(AL696&amp;INDEX($AH$4:$AH$1137,SMALL($AB$4:$AB$1137,AJ696),1),$AU$4:$AU$83&amp;$AV$4:$AV$83,0),1),"")</f>
        <v/>
      </c>
      <c r="AO696" s="187" t="str">
        <f>IF(AND(ISNUMBER(Fixture!H699),ISNUMBER(Fixture!J699)),"YES","")</f>
        <v/>
      </c>
      <c r="AP696" s="187" t="str">
        <f>IF(AO696="YES",IF(Fixture!H699&gt;Fixture!J699,HWin,IF(Fixture!H699=Fixture!J699,IF(Fixture!H699&gt;0,HDrawScore,HDraw),HLose)),"")</f>
        <v/>
      </c>
      <c r="AQ696" s="188" t="str">
        <f>IF(AO696="YES",IF(Fixture!H699&lt;Fixture!J699,AWin,IF(Fixture!H699=Fixture!J699,IF(Fixture!H699&gt;0,ADrawScore,ADraw),ALose)),"")</f>
        <v/>
      </c>
      <c r="AR696" s="187" t="str">
        <f>IF(AO696="YES",IF(Fixture!H699&gt;Fixture!J699,"W",IF(Fixture!H699=Fixture!J699,IF(Fixture!H699&gt;0,"D","D"),"L")),"")</f>
        <v/>
      </c>
      <c r="AS696" s="187" t="str">
        <f>IF(AO696="YES",IF(Fixture!H699&lt;Fixture!J699,"W",IF(Fixture!H699=Fixture!J699,IF(Fixture!H699&gt;0,"D","D"),"L")),"")</f>
        <v/>
      </c>
    </row>
    <row r="697" spans="22:45" x14ac:dyDescent="0.25">
      <c r="V697" s="195" t="str">
        <f t="shared" si="388"/>
        <v/>
      </c>
      <c r="W697" s="185" t="str">
        <f t="shared" si="389"/>
        <v/>
      </c>
      <c r="X697" s="185" t="str">
        <f t="shared" si="385"/>
        <v/>
      </c>
      <c r="Y697" s="185" t="str">
        <f t="shared" si="386"/>
        <v/>
      </c>
      <c r="Z697" s="184" t="str">
        <f t="shared" si="387"/>
        <v/>
      </c>
      <c r="AB697" s="186" t="str">
        <f t="shared" si="376"/>
        <v/>
      </c>
      <c r="AC697" s="187" t="str">
        <f t="shared" si="377"/>
        <v/>
      </c>
      <c r="AD697" s="187" t="str">
        <f t="shared" si="379"/>
        <v/>
      </c>
      <c r="AE697" s="187" t="str">
        <f t="shared" si="372"/>
        <v/>
      </c>
      <c r="AF697" s="187" t="str">
        <f t="shared" si="373"/>
        <v/>
      </c>
      <c r="AG697" s="187" t="str">
        <f t="array" ref="AG697">IFERROR(INDEX($Y$4:$Y$1090, MATCH(AC697&amp;AE697&amp;AF697,$V$4:$V$1090&amp;$W$4:$W$1090&amp;$X$4:$X$1090,0),1),"")</f>
        <v/>
      </c>
      <c r="AH697" s="188" t="str">
        <f t="array" ref="AH697">IFERROR(INDEX($Z$4:$Z$1090, MATCH(AC697&amp;AE697&amp;AF697,$V$4:$V$1090&amp;$W$4:$W$1090&amp;$X$4:$X$1090,0),1),"")</f>
        <v/>
      </c>
      <c r="AJ697" s="186" t="str">
        <f t="shared" si="378"/>
        <v/>
      </c>
      <c r="AK697" s="187" t="str">
        <f t="array" ref="AK697">IFERROR(INDEX($AC$4:$AC$1137,SMALL($AB$4:$AB$1137,AJ697),1),"")</f>
        <v/>
      </c>
      <c r="AL697" s="187" t="str">
        <f t="array" ref="AL697">IFERROR(INDEX($AF$4:$AF$1137,SMALL($AB$4:$AB$1137,AJ697),1),"")</f>
        <v/>
      </c>
      <c r="AM697" s="187" t="str">
        <f t="array" ref="AM697">IFERROR(INDEX($AW$4:$AW$83,MATCH(AL697&amp;INDEX($AG$4:$AG$1137,SMALL($AB$4:$AB$1137,AJ697),1),$AU$4:$AU$83&amp;$AV$4:$AV$83,0),1),"")</f>
        <v/>
      </c>
      <c r="AN697" s="187" t="str">
        <f t="array" ref="AN697">IFERROR(INDEX($AW$4:$AW$83,MATCH(AL697&amp;INDEX($AH$4:$AH$1137,SMALL($AB$4:$AB$1137,AJ697),1),$AU$4:$AU$83&amp;$AV$4:$AV$83,0),1),"")</f>
        <v/>
      </c>
      <c r="AO697" s="187" t="str">
        <f>IF(AND(ISNUMBER(Fixture!H700),ISNUMBER(Fixture!J700)),"YES","")</f>
        <v/>
      </c>
      <c r="AP697" s="187" t="str">
        <f>IF(AO697="YES",IF(Fixture!H700&gt;Fixture!J700,HWin,IF(Fixture!H700=Fixture!J700,IF(Fixture!H700&gt;0,HDrawScore,HDraw),HLose)),"")</f>
        <v/>
      </c>
      <c r="AQ697" s="188" t="str">
        <f>IF(AO697="YES",IF(Fixture!H700&lt;Fixture!J700,AWin,IF(Fixture!H700=Fixture!J700,IF(Fixture!H700&gt;0,ADrawScore,ADraw),ALose)),"")</f>
        <v/>
      </c>
      <c r="AR697" s="187" t="str">
        <f>IF(AO697="YES",IF(Fixture!H700&gt;Fixture!J700,"W",IF(Fixture!H700=Fixture!J700,IF(Fixture!H700&gt;0,"D","D"),"L")),"")</f>
        <v/>
      </c>
      <c r="AS697" s="187" t="str">
        <f>IF(AO697="YES",IF(Fixture!H700&lt;Fixture!J700,"W",IF(Fixture!H700=Fixture!J700,IF(Fixture!H700&gt;0,"D","D"),"L")),"")</f>
        <v/>
      </c>
    </row>
    <row r="698" spans="22:45" x14ac:dyDescent="0.25">
      <c r="V698" s="195" t="str">
        <f t="shared" si="388"/>
        <v/>
      </c>
      <c r="W698" s="185" t="str">
        <f t="shared" si="389"/>
        <v/>
      </c>
      <c r="X698" s="185" t="str">
        <f t="shared" si="385"/>
        <v/>
      </c>
      <c r="Y698" s="185" t="str">
        <f t="shared" si="386"/>
        <v/>
      </c>
      <c r="Z698" s="184" t="str">
        <f t="shared" si="387"/>
        <v/>
      </c>
      <c r="AB698" s="186" t="str">
        <f t="shared" si="376"/>
        <v/>
      </c>
      <c r="AC698" s="187" t="str">
        <f t="shared" si="377"/>
        <v/>
      </c>
      <c r="AD698" s="187" t="str">
        <f t="shared" si="379"/>
        <v/>
      </c>
      <c r="AE698" s="187" t="str">
        <f t="shared" si="372"/>
        <v/>
      </c>
      <c r="AF698" s="187" t="str">
        <f t="shared" si="373"/>
        <v/>
      </c>
      <c r="AG698" s="187" t="str">
        <f t="array" ref="AG698">IFERROR(INDEX($Y$4:$Y$1090, MATCH(AC698&amp;AE698&amp;AF698,$V$4:$V$1090&amp;$W$4:$W$1090&amp;$X$4:$X$1090,0),1),"")</f>
        <v/>
      </c>
      <c r="AH698" s="188" t="str">
        <f t="array" ref="AH698">IFERROR(INDEX($Z$4:$Z$1090, MATCH(AC698&amp;AE698&amp;AF698,$V$4:$V$1090&amp;$W$4:$W$1090&amp;$X$4:$X$1090,0),1),"")</f>
        <v/>
      </c>
      <c r="AJ698" s="186" t="str">
        <f t="shared" si="378"/>
        <v/>
      </c>
      <c r="AK698" s="187" t="str">
        <f t="array" ref="AK698">IFERROR(INDEX($AC$4:$AC$1137,SMALL($AB$4:$AB$1137,AJ698),1),"")</f>
        <v/>
      </c>
      <c r="AL698" s="187" t="str">
        <f t="array" ref="AL698">IFERROR(INDEX($AF$4:$AF$1137,SMALL($AB$4:$AB$1137,AJ698),1),"")</f>
        <v/>
      </c>
      <c r="AM698" s="187" t="str">
        <f t="array" ref="AM698">IFERROR(INDEX($AW$4:$AW$83,MATCH(AL698&amp;INDEX($AG$4:$AG$1137,SMALL($AB$4:$AB$1137,AJ698),1),$AU$4:$AU$83&amp;$AV$4:$AV$83,0),1),"")</f>
        <v/>
      </c>
      <c r="AN698" s="187" t="str">
        <f t="array" ref="AN698">IFERROR(INDEX($AW$4:$AW$83,MATCH(AL698&amp;INDEX($AH$4:$AH$1137,SMALL($AB$4:$AB$1137,AJ698),1),$AU$4:$AU$83&amp;$AV$4:$AV$83,0),1),"")</f>
        <v/>
      </c>
      <c r="AO698" s="187" t="str">
        <f>IF(AND(ISNUMBER(Fixture!H701),ISNUMBER(Fixture!J701)),"YES","")</f>
        <v/>
      </c>
      <c r="AP698" s="187" t="str">
        <f>IF(AO698="YES",IF(Fixture!H701&gt;Fixture!J701,HWin,IF(Fixture!H701=Fixture!J701,IF(Fixture!H701&gt;0,HDrawScore,HDraw),HLose)),"")</f>
        <v/>
      </c>
      <c r="AQ698" s="188" t="str">
        <f>IF(AO698="YES",IF(Fixture!H701&lt;Fixture!J701,AWin,IF(Fixture!H701=Fixture!J701,IF(Fixture!H701&gt;0,ADrawScore,ADraw),ALose)),"")</f>
        <v/>
      </c>
      <c r="AR698" s="187" t="str">
        <f>IF(AO698="YES",IF(Fixture!H701&gt;Fixture!J701,"W",IF(Fixture!H701=Fixture!J701,IF(Fixture!H701&gt;0,"D","D"),"L")),"")</f>
        <v/>
      </c>
      <c r="AS698" s="187" t="str">
        <f>IF(AO698="YES",IF(Fixture!H701&lt;Fixture!J701,"W",IF(Fixture!H701=Fixture!J701,IF(Fixture!H701&gt;0,"D","D"),"L")),"")</f>
        <v/>
      </c>
    </row>
    <row r="699" spans="22:45" x14ac:dyDescent="0.25">
      <c r="V699" s="195" t="str">
        <f t="shared" si="388"/>
        <v/>
      </c>
      <c r="W699" s="185" t="str">
        <f t="shared" si="389"/>
        <v/>
      </c>
      <c r="X699" s="185" t="str">
        <f t="shared" si="385"/>
        <v/>
      </c>
      <c r="Y699" s="185" t="str">
        <f t="shared" si="386"/>
        <v/>
      </c>
      <c r="Z699" s="184" t="str">
        <f t="shared" si="387"/>
        <v/>
      </c>
      <c r="AB699" s="186" t="str">
        <f t="shared" si="376"/>
        <v/>
      </c>
      <c r="AC699" s="187" t="str">
        <f t="shared" si="377"/>
        <v/>
      </c>
      <c r="AD699" s="187" t="str">
        <f t="shared" si="379"/>
        <v/>
      </c>
      <c r="AE699" s="187" t="str">
        <f t="shared" si="372"/>
        <v/>
      </c>
      <c r="AF699" s="187" t="str">
        <f t="shared" si="373"/>
        <v/>
      </c>
      <c r="AG699" s="187" t="str">
        <f t="array" ref="AG699">IFERROR(INDEX($Y$4:$Y$1090, MATCH(AC699&amp;AE699&amp;AF699,$V$4:$V$1090&amp;$W$4:$W$1090&amp;$X$4:$X$1090,0),1),"")</f>
        <v/>
      </c>
      <c r="AH699" s="188" t="str">
        <f t="array" ref="AH699">IFERROR(INDEX($Z$4:$Z$1090, MATCH(AC699&amp;AE699&amp;AF699,$V$4:$V$1090&amp;$W$4:$W$1090&amp;$X$4:$X$1090,0),1),"")</f>
        <v/>
      </c>
      <c r="AJ699" s="186" t="str">
        <f t="shared" si="378"/>
        <v/>
      </c>
      <c r="AK699" s="187" t="str">
        <f t="array" ref="AK699">IFERROR(INDEX($AC$4:$AC$1137,SMALL($AB$4:$AB$1137,AJ699),1),"")</f>
        <v/>
      </c>
      <c r="AL699" s="187" t="str">
        <f t="array" ref="AL699">IFERROR(INDEX($AF$4:$AF$1137,SMALL($AB$4:$AB$1137,AJ699),1),"")</f>
        <v/>
      </c>
      <c r="AM699" s="187" t="str">
        <f t="array" ref="AM699">IFERROR(INDEX($AW$4:$AW$83,MATCH(AL699&amp;INDEX($AG$4:$AG$1137,SMALL($AB$4:$AB$1137,AJ699),1),$AU$4:$AU$83&amp;$AV$4:$AV$83,0),1),"")</f>
        <v/>
      </c>
      <c r="AN699" s="187" t="str">
        <f t="array" ref="AN699">IFERROR(INDEX($AW$4:$AW$83,MATCH(AL699&amp;INDEX($AH$4:$AH$1137,SMALL($AB$4:$AB$1137,AJ699),1),$AU$4:$AU$83&amp;$AV$4:$AV$83,0),1),"")</f>
        <v/>
      </c>
      <c r="AO699" s="187" t="str">
        <f>IF(AND(ISNUMBER(Fixture!H702),ISNUMBER(Fixture!J702)),"YES","")</f>
        <v/>
      </c>
      <c r="AP699" s="187" t="str">
        <f>IF(AO699="YES",IF(Fixture!H702&gt;Fixture!J702,HWin,IF(Fixture!H702=Fixture!J702,IF(Fixture!H702&gt;0,HDrawScore,HDraw),HLose)),"")</f>
        <v/>
      </c>
      <c r="AQ699" s="188" t="str">
        <f>IF(AO699="YES",IF(Fixture!H702&lt;Fixture!J702,AWin,IF(Fixture!H702=Fixture!J702,IF(Fixture!H702&gt;0,ADrawScore,ADraw),ALose)),"")</f>
        <v/>
      </c>
      <c r="AR699" s="187" t="str">
        <f>IF(AO699="YES",IF(Fixture!H702&gt;Fixture!J702,"W",IF(Fixture!H702=Fixture!J702,IF(Fixture!H702&gt;0,"D","D"),"L")),"")</f>
        <v/>
      </c>
      <c r="AS699" s="187" t="str">
        <f>IF(AO699="YES",IF(Fixture!H702&lt;Fixture!J702,"W",IF(Fixture!H702=Fixture!J702,IF(Fixture!H702&gt;0,"D","D"),"L")),"")</f>
        <v/>
      </c>
    </row>
    <row r="700" spans="22:45" x14ac:dyDescent="0.25">
      <c r="V700" s="195" t="str">
        <f t="shared" si="388"/>
        <v/>
      </c>
      <c r="W700" s="185" t="str">
        <f t="shared" si="389"/>
        <v/>
      </c>
      <c r="X700" s="185" t="str">
        <f t="shared" si="385"/>
        <v/>
      </c>
      <c r="Y700" s="185" t="str">
        <f t="shared" si="386"/>
        <v/>
      </c>
      <c r="Z700" s="184" t="str">
        <f t="shared" si="387"/>
        <v/>
      </c>
      <c r="AB700" s="186" t="str">
        <f t="shared" si="376"/>
        <v/>
      </c>
      <c r="AC700" s="187" t="str">
        <f t="shared" si="377"/>
        <v/>
      </c>
      <c r="AD700" s="187" t="str">
        <f t="shared" si="379"/>
        <v/>
      </c>
      <c r="AE700" s="187" t="str">
        <f t="shared" si="372"/>
        <v/>
      </c>
      <c r="AF700" s="187" t="str">
        <f t="shared" si="373"/>
        <v/>
      </c>
      <c r="AG700" s="187" t="str">
        <f t="array" ref="AG700">IFERROR(INDEX($Y$4:$Y$1090, MATCH(AC700&amp;AE700&amp;AF700,$V$4:$V$1090&amp;$W$4:$W$1090&amp;$X$4:$X$1090,0),1),"")</f>
        <v/>
      </c>
      <c r="AH700" s="188" t="str">
        <f t="array" ref="AH700">IFERROR(INDEX($Z$4:$Z$1090, MATCH(AC700&amp;AE700&amp;AF700,$V$4:$V$1090&amp;$W$4:$W$1090&amp;$X$4:$X$1090,0),1),"")</f>
        <v/>
      </c>
      <c r="AJ700" s="186" t="str">
        <f t="shared" si="378"/>
        <v/>
      </c>
      <c r="AK700" s="187" t="str">
        <f t="array" ref="AK700">IFERROR(INDEX($AC$4:$AC$1137,SMALL($AB$4:$AB$1137,AJ700),1),"")</f>
        <v/>
      </c>
      <c r="AL700" s="187" t="str">
        <f t="array" ref="AL700">IFERROR(INDEX($AF$4:$AF$1137,SMALL($AB$4:$AB$1137,AJ700),1),"")</f>
        <v/>
      </c>
      <c r="AM700" s="187" t="str">
        <f t="array" ref="AM700">IFERROR(INDEX($AW$4:$AW$83,MATCH(AL700&amp;INDEX($AG$4:$AG$1137,SMALL($AB$4:$AB$1137,AJ700),1),$AU$4:$AU$83&amp;$AV$4:$AV$83,0),1),"")</f>
        <v/>
      </c>
      <c r="AN700" s="187" t="str">
        <f t="array" ref="AN700">IFERROR(INDEX($AW$4:$AW$83,MATCH(AL700&amp;INDEX($AH$4:$AH$1137,SMALL($AB$4:$AB$1137,AJ700),1),$AU$4:$AU$83&amp;$AV$4:$AV$83,0),1),"")</f>
        <v/>
      </c>
      <c r="AO700" s="187" t="str">
        <f>IF(AND(ISNUMBER(Fixture!H703),ISNUMBER(Fixture!J703)),"YES","")</f>
        <v/>
      </c>
      <c r="AP700" s="187" t="str">
        <f>IF(AO700="YES",IF(Fixture!H703&gt;Fixture!J703,HWin,IF(Fixture!H703=Fixture!J703,IF(Fixture!H703&gt;0,HDrawScore,HDraw),HLose)),"")</f>
        <v/>
      </c>
      <c r="AQ700" s="188" t="str">
        <f>IF(AO700="YES",IF(Fixture!H703&lt;Fixture!J703,AWin,IF(Fixture!H703=Fixture!J703,IF(Fixture!H703&gt;0,ADrawScore,ADraw),ALose)),"")</f>
        <v/>
      </c>
      <c r="AR700" s="187" t="str">
        <f>IF(AO700="YES",IF(Fixture!H703&gt;Fixture!J703,"W",IF(Fixture!H703=Fixture!J703,IF(Fixture!H703&gt;0,"D","D"),"L")),"")</f>
        <v/>
      </c>
      <c r="AS700" s="187" t="str">
        <f>IF(AO700="YES",IF(Fixture!H703&lt;Fixture!J703,"W",IF(Fixture!H703=Fixture!J703,IF(Fixture!H703&gt;0,"D","D"),"L")),"")</f>
        <v/>
      </c>
    </row>
    <row r="701" spans="22:45" x14ac:dyDescent="0.25">
      <c r="V701" s="195" t="str">
        <f t="shared" si="388"/>
        <v/>
      </c>
      <c r="W701" s="185" t="str">
        <f t="shared" si="389"/>
        <v/>
      </c>
      <c r="X701" s="185" t="str">
        <f t="shared" si="385"/>
        <v/>
      </c>
      <c r="Y701" s="185" t="str">
        <f t="shared" si="386"/>
        <v/>
      </c>
      <c r="Z701" s="184" t="str">
        <f t="shared" si="387"/>
        <v/>
      </c>
      <c r="AB701" s="186" t="str">
        <f t="shared" si="376"/>
        <v/>
      </c>
      <c r="AC701" s="187" t="str">
        <f t="shared" si="377"/>
        <v/>
      </c>
      <c r="AD701" s="187" t="str">
        <f t="shared" si="379"/>
        <v/>
      </c>
      <c r="AE701" s="187" t="str">
        <f t="shared" si="372"/>
        <v/>
      </c>
      <c r="AF701" s="187" t="str">
        <f t="shared" si="373"/>
        <v/>
      </c>
      <c r="AG701" s="187" t="str">
        <f t="array" ref="AG701">IFERROR(INDEX($Y$4:$Y$1090, MATCH(AC701&amp;AE701&amp;AF701,$V$4:$V$1090&amp;$W$4:$W$1090&amp;$X$4:$X$1090,0),1),"")</f>
        <v/>
      </c>
      <c r="AH701" s="188" t="str">
        <f t="array" ref="AH701">IFERROR(INDEX($Z$4:$Z$1090, MATCH(AC701&amp;AE701&amp;AF701,$V$4:$V$1090&amp;$W$4:$W$1090&amp;$X$4:$X$1090,0),1),"")</f>
        <v/>
      </c>
      <c r="AJ701" s="186" t="str">
        <f t="shared" si="378"/>
        <v/>
      </c>
      <c r="AK701" s="187" t="str">
        <f t="array" ref="AK701">IFERROR(INDEX($AC$4:$AC$1137,SMALL($AB$4:$AB$1137,AJ701),1),"")</f>
        <v/>
      </c>
      <c r="AL701" s="187" t="str">
        <f t="array" ref="AL701">IFERROR(INDEX($AF$4:$AF$1137,SMALL($AB$4:$AB$1137,AJ701),1),"")</f>
        <v/>
      </c>
      <c r="AM701" s="187" t="str">
        <f t="array" ref="AM701">IFERROR(INDEX($AW$4:$AW$83,MATCH(AL701&amp;INDEX($AG$4:$AG$1137,SMALL($AB$4:$AB$1137,AJ701),1),$AU$4:$AU$83&amp;$AV$4:$AV$83,0),1),"")</f>
        <v/>
      </c>
      <c r="AN701" s="187" t="str">
        <f t="array" ref="AN701">IFERROR(INDEX($AW$4:$AW$83,MATCH(AL701&amp;INDEX($AH$4:$AH$1137,SMALL($AB$4:$AB$1137,AJ701),1),$AU$4:$AU$83&amp;$AV$4:$AV$83,0),1),"")</f>
        <v/>
      </c>
      <c r="AO701" s="187" t="str">
        <f>IF(AND(ISNUMBER(Fixture!H704),ISNUMBER(Fixture!J704)),"YES","")</f>
        <v/>
      </c>
      <c r="AP701" s="187" t="str">
        <f>IF(AO701="YES",IF(Fixture!H704&gt;Fixture!J704,HWin,IF(Fixture!H704=Fixture!J704,IF(Fixture!H704&gt;0,HDrawScore,HDraw),HLose)),"")</f>
        <v/>
      </c>
      <c r="AQ701" s="188" t="str">
        <f>IF(AO701="YES",IF(Fixture!H704&lt;Fixture!J704,AWin,IF(Fixture!H704=Fixture!J704,IF(Fixture!H704&gt;0,ADrawScore,ADraw),ALose)),"")</f>
        <v/>
      </c>
      <c r="AR701" s="187" t="str">
        <f>IF(AO701="YES",IF(Fixture!H704&gt;Fixture!J704,"W",IF(Fixture!H704=Fixture!J704,IF(Fixture!H704&gt;0,"D","D"),"L")),"")</f>
        <v/>
      </c>
      <c r="AS701" s="187" t="str">
        <f>IF(AO701="YES",IF(Fixture!H704&lt;Fixture!J704,"W",IF(Fixture!H704=Fixture!J704,IF(Fixture!H704&gt;0,"D","D"),"L")),"")</f>
        <v/>
      </c>
    </row>
    <row r="702" spans="22:45" x14ac:dyDescent="0.25">
      <c r="V702" s="195" t="str">
        <f t="shared" si="388"/>
        <v/>
      </c>
      <c r="W702" s="185" t="str">
        <f t="shared" si="389"/>
        <v/>
      </c>
      <c r="X702" s="185" t="str">
        <f t="shared" si="385"/>
        <v/>
      </c>
      <c r="Y702" s="185" t="str">
        <f t="shared" si="386"/>
        <v/>
      </c>
      <c r="Z702" s="184" t="str">
        <f t="shared" si="387"/>
        <v/>
      </c>
      <c r="AB702" s="186" t="str">
        <f t="shared" si="376"/>
        <v/>
      </c>
      <c r="AC702" s="187" t="str">
        <f t="shared" si="377"/>
        <v/>
      </c>
      <c r="AD702" s="187" t="str">
        <f t="shared" si="379"/>
        <v/>
      </c>
      <c r="AE702" s="187" t="str">
        <f t="shared" si="372"/>
        <v/>
      </c>
      <c r="AF702" s="187" t="str">
        <f t="shared" si="373"/>
        <v/>
      </c>
      <c r="AG702" s="187" t="str">
        <f t="array" ref="AG702">IFERROR(INDEX($Y$4:$Y$1090, MATCH(AC702&amp;AE702&amp;AF702,$V$4:$V$1090&amp;$W$4:$W$1090&amp;$X$4:$X$1090,0),1),"")</f>
        <v/>
      </c>
      <c r="AH702" s="188" t="str">
        <f t="array" ref="AH702">IFERROR(INDEX($Z$4:$Z$1090, MATCH(AC702&amp;AE702&amp;AF702,$V$4:$V$1090&amp;$W$4:$W$1090&amp;$X$4:$X$1090,0),1),"")</f>
        <v/>
      </c>
      <c r="AJ702" s="186" t="str">
        <f t="shared" si="378"/>
        <v/>
      </c>
      <c r="AK702" s="187" t="str">
        <f t="array" ref="AK702">IFERROR(INDEX($AC$4:$AC$1137,SMALL($AB$4:$AB$1137,AJ702),1),"")</f>
        <v/>
      </c>
      <c r="AL702" s="187" t="str">
        <f t="array" ref="AL702">IFERROR(INDEX($AF$4:$AF$1137,SMALL($AB$4:$AB$1137,AJ702),1),"")</f>
        <v/>
      </c>
      <c r="AM702" s="187" t="str">
        <f t="array" ref="AM702">IFERROR(INDEX($AW$4:$AW$83,MATCH(AL702&amp;INDEX($AG$4:$AG$1137,SMALL($AB$4:$AB$1137,AJ702),1),$AU$4:$AU$83&amp;$AV$4:$AV$83,0),1),"")</f>
        <v/>
      </c>
      <c r="AN702" s="187" t="str">
        <f t="array" ref="AN702">IFERROR(INDEX($AW$4:$AW$83,MATCH(AL702&amp;INDEX($AH$4:$AH$1137,SMALL($AB$4:$AB$1137,AJ702),1),$AU$4:$AU$83&amp;$AV$4:$AV$83,0),1),"")</f>
        <v/>
      </c>
      <c r="AO702" s="187" t="str">
        <f>IF(AND(ISNUMBER(Fixture!H705),ISNUMBER(Fixture!J705)),"YES","")</f>
        <v/>
      </c>
      <c r="AP702" s="187" t="str">
        <f>IF(AO702="YES",IF(Fixture!H705&gt;Fixture!J705,HWin,IF(Fixture!H705=Fixture!J705,IF(Fixture!H705&gt;0,HDrawScore,HDraw),HLose)),"")</f>
        <v/>
      </c>
      <c r="AQ702" s="188" t="str">
        <f>IF(AO702="YES",IF(Fixture!H705&lt;Fixture!J705,AWin,IF(Fixture!H705=Fixture!J705,IF(Fixture!H705&gt;0,ADrawScore,ADraw),ALose)),"")</f>
        <v/>
      </c>
      <c r="AR702" s="187" t="str">
        <f>IF(AO702="YES",IF(Fixture!H705&gt;Fixture!J705,"W",IF(Fixture!H705=Fixture!J705,IF(Fixture!H705&gt;0,"D","D"),"L")),"")</f>
        <v/>
      </c>
      <c r="AS702" s="187" t="str">
        <f>IF(AO702="YES",IF(Fixture!H705&lt;Fixture!J705,"W",IF(Fixture!H705=Fixture!J705,IF(Fixture!H705&gt;0,"D","D"),"L")),"")</f>
        <v/>
      </c>
    </row>
    <row r="703" spans="22:45" x14ac:dyDescent="0.25">
      <c r="V703" s="195" t="str">
        <f t="shared" si="388"/>
        <v/>
      </c>
      <c r="W703" s="185" t="str">
        <f t="shared" si="389"/>
        <v/>
      </c>
      <c r="X703" s="185" t="str">
        <f t="shared" si="385"/>
        <v/>
      </c>
      <c r="Y703" s="185" t="str">
        <f t="shared" si="386"/>
        <v/>
      </c>
      <c r="Z703" s="184" t="str">
        <f t="shared" si="387"/>
        <v/>
      </c>
      <c r="AB703" s="186" t="str">
        <f t="shared" si="376"/>
        <v/>
      </c>
      <c r="AC703" s="187" t="str">
        <f t="shared" si="377"/>
        <v/>
      </c>
      <c r="AD703" s="187" t="str">
        <f t="shared" si="379"/>
        <v/>
      </c>
      <c r="AE703" s="187" t="str">
        <f t="shared" si="372"/>
        <v/>
      </c>
      <c r="AF703" s="187" t="str">
        <f t="shared" si="373"/>
        <v/>
      </c>
      <c r="AG703" s="187" t="str">
        <f t="array" ref="AG703">IFERROR(INDEX($Y$4:$Y$1090, MATCH(AC703&amp;AE703&amp;AF703,$V$4:$V$1090&amp;$W$4:$W$1090&amp;$X$4:$X$1090,0),1),"")</f>
        <v/>
      </c>
      <c r="AH703" s="188" t="str">
        <f t="array" ref="AH703">IFERROR(INDEX($Z$4:$Z$1090, MATCH(AC703&amp;AE703&amp;AF703,$V$4:$V$1090&amp;$W$4:$W$1090&amp;$X$4:$X$1090,0),1),"")</f>
        <v/>
      </c>
      <c r="AJ703" s="186" t="str">
        <f t="shared" si="378"/>
        <v/>
      </c>
      <c r="AK703" s="187" t="str">
        <f t="array" ref="AK703">IFERROR(INDEX($AC$4:$AC$1137,SMALL($AB$4:$AB$1137,AJ703),1),"")</f>
        <v/>
      </c>
      <c r="AL703" s="187" t="str">
        <f t="array" ref="AL703">IFERROR(INDEX($AF$4:$AF$1137,SMALL($AB$4:$AB$1137,AJ703),1),"")</f>
        <v/>
      </c>
      <c r="AM703" s="187" t="str">
        <f t="array" ref="AM703">IFERROR(INDEX($AW$4:$AW$83,MATCH(AL703&amp;INDEX($AG$4:$AG$1137,SMALL($AB$4:$AB$1137,AJ703),1),$AU$4:$AU$83&amp;$AV$4:$AV$83,0),1),"")</f>
        <v/>
      </c>
      <c r="AN703" s="187" t="str">
        <f t="array" ref="AN703">IFERROR(INDEX($AW$4:$AW$83,MATCH(AL703&amp;INDEX($AH$4:$AH$1137,SMALL($AB$4:$AB$1137,AJ703),1),$AU$4:$AU$83&amp;$AV$4:$AV$83,0),1),"")</f>
        <v/>
      </c>
      <c r="AO703" s="187" t="str">
        <f>IF(AND(ISNUMBER(Fixture!H706),ISNUMBER(Fixture!J706)),"YES","")</f>
        <v/>
      </c>
      <c r="AP703" s="187" t="str">
        <f>IF(AO703="YES",IF(Fixture!H706&gt;Fixture!J706,HWin,IF(Fixture!H706=Fixture!J706,IF(Fixture!H706&gt;0,HDrawScore,HDraw),HLose)),"")</f>
        <v/>
      </c>
      <c r="AQ703" s="188" t="str">
        <f>IF(AO703="YES",IF(Fixture!H706&lt;Fixture!J706,AWin,IF(Fixture!H706=Fixture!J706,IF(Fixture!H706&gt;0,ADrawScore,ADraw),ALose)),"")</f>
        <v/>
      </c>
      <c r="AR703" s="187" t="str">
        <f>IF(AO703="YES",IF(Fixture!H706&gt;Fixture!J706,"W",IF(Fixture!H706=Fixture!J706,IF(Fixture!H706&gt;0,"D","D"),"L")),"")</f>
        <v/>
      </c>
      <c r="AS703" s="187" t="str">
        <f>IF(AO703="YES",IF(Fixture!H706&lt;Fixture!J706,"W",IF(Fixture!H706=Fixture!J706,IF(Fixture!H706&gt;0,"D","D"),"L")),"")</f>
        <v/>
      </c>
    </row>
    <row r="704" spans="22:45" x14ac:dyDescent="0.25">
      <c r="V704" s="195" t="str">
        <f t="shared" si="388"/>
        <v/>
      </c>
      <c r="W704" s="185" t="str">
        <f t="shared" si="389"/>
        <v/>
      </c>
      <c r="X704" s="185" t="str">
        <f t="shared" si="385"/>
        <v/>
      </c>
      <c r="Y704" s="185" t="str">
        <f t="shared" si="386"/>
        <v/>
      </c>
      <c r="Z704" s="184" t="str">
        <f t="shared" si="387"/>
        <v/>
      </c>
      <c r="AB704" s="186" t="str">
        <f t="shared" si="376"/>
        <v/>
      </c>
      <c r="AC704" s="187" t="str">
        <f t="shared" si="377"/>
        <v/>
      </c>
      <c r="AD704" s="187" t="str">
        <f t="shared" si="379"/>
        <v/>
      </c>
      <c r="AE704" s="187" t="str">
        <f t="shared" si="372"/>
        <v/>
      </c>
      <c r="AF704" s="187" t="str">
        <f t="shared" si="373"/>
        <v/>
      </c>
      <c r="AG704" s="187" t="str">
        <f t="array" ref="AG704">IFERROR(INDEX($Y$4:$Y$1090, MATCH(AC704&amp;AE704&amp;AF704,$V$4:$V$1090&amp;$W$4:$W$1090&amp;$X$4:$X$1090,0),1),"")</f>
        <v/>
      </c>
      <c r="AH704" s="188" t="str">
        <f t="array" ref="AH704">IFERROR(INDEX($Z$4:$Z$1090, MATCH(AC704&amp;AE704&amp;AF704,$V$4:$V$1090&amp;$W$4:$W$1090&amp;$X$4:$X$1090,0),1),"")</f>
        <v/>
      </c>
      <c r="AJ704" s="186" t="str">
        <f t="shared" si="378"/>
        <v/>
      </c>
      <c r="AK704" s="187" t="str">
        <f t="array" ref="AK704">IFERROR(INDEX($AC$4:$AC$1137,SMALL($AB$4:$AB$1137,AJ704),1),"")</f>
        <v/>
      </c>
      <c r="AL704" s="187" t="str">
        <f t="array" ref="AL704">IFERROR(INDEX($AF$4:$AF$1137,SMALL($AB$4:$AB$1137,AJ704),1),"")</f>
        <v/>
      </c>
      <c r="AM704" s="187" t="str">
        <f t="array" ref="AM704">IFERROR(INDEX($AW$4:$AW$83,MATCH(AL704&amp;INDEX($AG$4:$AG$1137,SMALL($AB$4:$AB$1137,AJ704),1),$AU$4:$AU$83&amp;$AV$4:$AV$83,0),1),"")</f>
        <v/>
      </c>
      <c r="AN704" s="187" t="str">
        <f t="array" ref="AN704">IFERROR(INDEX($AW$4:$AW$83,MATCH(AL704&amp;INDEX($AH$4:$AH$1137,SMALL($AB$4:$AB$1137,AJ704),1),$AU$4:$AU$83&amp;$AV$4:$AV$83,0),1),"")</f>
        <v/>
      </c>
      <c r="AO704" s="187" t="str">
        <f>IF(AND(ISNUMBER(Fixture!H707),ISNUMBER(Fixture!J707)),"YES","")</f>
        <v/>
      </c>
      <c r="AP704" s="187" t="str">
        <f>IF(AO704="YES",IF(Fixture!H707&gt;Fixture!J707,HWin,IF(Fixture!H707=Fixture!J707,IF(Fixture!H707&gt;0,HDrawScore,HDraw),HLose)),"")</f>
        <v/>
      </c>
      <c r="AQ704" s="188" t="str">
        <f>IF(AO704="YES",IF(Fixture!H707&lt;Fixture!J707,AWin,IF(Fixture!H707=Fixture!J707,IF(Fixture!H707&gt;0,ADrawScore,ADraw),ALose)),"")</f>
        <v/>
      </c>
      <c r="AR704" s="187" t="str">
        <f>IF(AO704="YES",IF(Fixture!H707&gt;Fixture!J707,"W",IF(Fixture!H707=Fixture!J707,IF(Fixture!H707&gt;0,"D","D"),"L")),"")</f>
        <v/>
      </c>
      <c r="AS704" s="187" t="str">
        <f>IF(AO704="YES",IF(Fixture!H707&lt;Fixture!J707,"W",IF(Fixture!H707=Fixture!J707,IF(Fixture!H707&gt;0,"D","D"),"L")),"")</f>
        <v/>
      </c>
    </row>
    <row r="705" spans="22:45" x14ac:dyDescent="0.25">
      <c r="V705" s="195" t="str">
        <f t="shared" si="388"/>
        <v/>
      </c>
      <c r="W705" s="185" t="str">
        <f t="shared" si="389"/>
        <v/>
      </c>
      <c r="X705" s="185" t="str">
        <f t="shared" si="385"/>
        <v/>
      </c>
      <c r="Y705" s="185" t="str">
        <f t="shared" si="386"/>
        <v/>
      </c>
      <c r="Z705" s="184" t="str">
        <f t="shared" si="387"/>
        <v/>
      </c>
      <c r="AB705" s="186" t="str">
        <f t="shared" si="376"/>
        <v/>
      </c>
      <c r="AC705" s="187" t="str">
        <f t="shared" si="377"/>
        <v/>
      </c>
      <c r="AD705" s="187" t="str">
        <f t="shared" si="379"/>
        <v/>
      </c>
      <c r="AE705" s="187" t="str">
        <f t="shared" si="372"/>
        <v/>
      </c>
      <c r="AF705" s="187" t="str">
        <f t="shared" si="373"/>
        <v/>
      </c>
      <c r="AG705" s="187" t="str">
        <f t="array" ref="AG705">IFERROR(INDEX($Y$4:$Y$1090, MATCH(AC705&amp;AE705&amp;AF705,$V$4:$V$1090&amp;$W$4:$W$1090&amp;$X$4:$X$1090,0),1),"")</f>
        <v/>
      </c>
      <c r="AH705" s="188" t="str">
        <f t="array" ref="AH705">IFERROR(INDEX($Z$4:$Z$1090, MATCH(AC705&amp;AE705&amp;AF705,$V$4:$V$1090&amp;$W$4:$W$1090&amp;$X$4:$X$1090,0),1),"")</f>
        <v/>
      </c>
      <c r="AJ705" s="186" t="str">
        <f t="shared" si="378"/>
        <v/>
      </c>
      <c r="AK705" s="187" t="str">
        <f t="array" ref="AK705">IFERROR(INDEX($AC$4:$AC$1137,SMALL($AB$4:$AB$1137,AJ705),1),"")</f>
        <v/>
      </c>
      <c r="AL705" s="187" t="str">
        <f t="array" ref="AL705">IFERROR(INDEX($AF$4:$AF$1137,SMALL($AB$4:$AB$1137,AJ705),1),"")</f>
        <v/>
      </c>
      <c r="AM705" s="187" t="str">
        <f t="array" ref="AM705">IFERROR(INDEX($AW$4:$AW$83,MATCH(AL705&amp;INDEX($AG$4:$AG$1137,SMALL($AB$4:$AB$1137,AJ705),1),$AU$4:$AU$83&amp;$AV$4:$AV$83,0),1),"")</f>
        <v/>
      </c>
      <c r="AN705" s="187" t="str">
        <f t="array" ref="AN705">IFERROR(INDEX($AW$4:$AW$83,MATCH(AL705&amp;INDEX($AH$4:$AH$1137,SMALL($AB$4:$AB$1137,AJ705),1),$AU$4:$AU$83&amp;$AV$4:$AV$83,0),1),"")</f>
        <v/>
      </c>
      <c r="AO705" s="187" t="str">
        <f>IF(AND(ISNUMBER(Fixture!H708),ISNUMBER(Fixture!J708)),"YES","")</f>
        <v/>
      </c>
      <c r="AP705" s="187" t="str">
        <f>IF(AO705="YES",IF(Fixture!H708&gt;Fixture!J708,HWin,IF(Fixture!H708=Fixture!J708,IF(Fixture!H708&gt;0,HDrawScore,HDraw),HLose)),"")</f>
        <v/>
      </c>
      <c r="AQ705" s="188" t="str">
        <f>IF(AO705="YES",IF(Fixture!H708&lt;Fixture!J708,AWin,IF(Fixture!H708=Fixture!J708,IF(Fixture!H708&gt;0,ADrawScore,ADraw),ALose)),"")</f>
        <v/>
      </c>
      <c r="AR705" s="187" t="str">
        <f>IF(AO705="YES",IF(Fixture!H708&gt;Fixture!J708,"W",IF(Fixture!H708=Fixture!J708,IF(Fixture!H708&gt;0,"D","D"),"L")),"")</f>
        <v/>
      </c>
      <c r="AS705" s="187" t="str">
        <f>IF(AO705="YES",IF(Fixture!H708&lt;Fixture!J708,"W",IF(Fixture!H708=Fixture!J708,IF(Fixture!H708&gt;0,"D","D"),"L")),"")</f>
        <v/>
      </c>
    </row>
    <row r="706" spans="22:45" x14ac:dyDescent="0.25">
      <c r="V706" s="195" t="str">
        <f t="shared" si="388"/>
        <v/>
      </c>
      <c r="W706" s="185" t="str">
        <f t="shared" si="389"/>
        <v/>
      </c>
      <c r="X706" s="185" t="str">
        <f t="shared" si="385"/>
        <v/>
      </c>
      <c r="Y706" s="185" t="str">
        <f t="shared" si="386"/>
        <v/>
      </c>
      <c r="Z706" s="184" t="str">
        <f t="shared" si="387"/>
        <v/>
      </c>
      <c r="AB706" s="186" t="str">
        <f t="shared" si="376"/>
        <v/>
      </c>
      <c r="AC706" s="187" t="str">
        <f t="shared" si="377"/>
        <v/>
      </c>
      <c r="AD706" s="187" t="str">
        <f t="shared" si="379"/>
        <v/>
      </c>
      <c r="AE706" s="187" t="str">
        <f t="shared" si="372"/>
        <v/>
      </c>
      <c r="AF706" s="187" t="str">
        <f t="shared" si="373"/>
        <v/>
      </c>
      <c r="AG706" s="187" t="str">
        <f t="array" ref="AG706">IFERROR(INDEX($Y$4:$Y$1090, MATCH(AC706&amp;AE706&amp;AF706,$V$4:$V$1090&amp;$W$4:$W$1090&amp;$X$4:$X$1090,0),1),"")</f>
        <v/>
      </c>
      <c r="AH706" s="188" t="str">
        <f t="array" ref="AH706">IFERROR(INDEX($Z$4:$Z$1090, MATCH(AC706&amp;AE706&amp;AF706,$V$4:$V$1090&amp;$W$4:$W$1090&amp;$X$4:$X$1090,0),1),"")</f>
        <v/>
      </c>
      <c r="AJ706" s="186" t="str">
        <f t="shared" si="378"/>
        <v/>
      </c>
      <c r="AK706" s="187" t="str">
        <f t="array" ref="AK706">IFERROR(INDEX($AC$4:$AC$1137,SMALL($AB$4:$AB$1137,AJ706),1),"")</f>
        <v/>
      </c>
      <c r="AL706" s="187" t="str">
        <f t="array" ref="AL706">IFERROR(INDEX($AF$4:$AF$1137,SMALL($AB$4:$AB$1137,AJ706),1),"")</f>
        <v/>
      </c>
      <c r="AM706" s="187" t="str">
        <f t="array" ref="AM706">IFERROR(INDEX($AW$4:$AW$83,MATCH(AL706&amp;INDEX($AG$4:$AG$1137,SMALL($AB$4:$AB$1137,AJ706),1),$AU$4:$AU$83&amp;$AV$4:$AV$83,0),1),"")</f>
        <v/>
      </c>
      <c r="AN706" s="187" t="str">
        <f t="array" ref="AN706">IFERROR(INDEX($AW$4:$AW$83,MATCH(AL706&amp;INDEX($AH$4:$AH$1137,SMALL($AB$4:$AB$1137,AJ706),1),$AU$4:$AU$83&amp;$AV$4:$AV$83,0),1),"")</f>
        <v/>
      </c>
      <c r="AO706" s="187" t="str">
        <f>IF(AND(ISNUMBER(Fixture!H709),ISNUMBER(Fixture!J709)),"YES","")</f>
        <v/>
      </c>
      <c r="AP706" s="187" t="str">
        <f>IF(AO706="YES",IF(Fixture!H709&gt;Fixture!J709,HWin,IF(Fixture!H709=Fixture!J709,IF(Fixture!H709&gt;0,HDrawScore,HDraw),HLose)),"")</f>
        <v/>
      </c>
      <c r="AQ706" s="188" t="str">
        <f>IF(AO706="YES",IF(Fixture!H709&lt;Fixture!J709,AWin,IF(Fixture!H709=Fixture!J709,IF(Fixture!H709&gt;0,ADrawScore,ADraw),ALose)),"")</f>
        <v/>
      </c>
      <c r="AR706" s="187" t="str">
        <f>IF(AO706="YES",IF(Fixture!H709&gt;Fixture!J709,"W",IF(Fixture!H709=Fixture!J709,IF(Fixture!H709&gt;0,"D","D"),"L")),"")</f>
        <v/>
      </c>
      <c r="AS706" s="187" t="str">
        <f>IF(AO706="YES",IF(Fixture!H709&lt;Fixture!J709,"W",IF(Fixture!H709=Fixture!J709,IF(Fixture!H709&gt;0,"D","D"),"L")),"")</f>
        <v/>
      </c>
    </row>
    <row r="707" spans="22:45" x14ac:dyDescent="0.25">
      <c r="V707" s="195" t="str">
        <f t="shared" si="388"/>
        <v/>
      </c>
      <c r="W707" s="185" t="str">
        <f t="shared" si="389"/>
        <v/>
      </c>
      <c r="X707" s="185" t="str">
        <f t="shared" si="385"/>
        <v/>
      </c>
      <c r="Y707" s="185" t="str">
        <f t="shared" si="386"/>
        <v/>
      </c>
      <c r="Z707" s="184" t="str">
        <f t="shared" si="387"/>
        <v/>
      </c>
      <c r="AB707" s="186" t="str">
        <f t="shared" si="376"/>
        <v/>
      </c>
      <c r="AC707" s="187" t="str">
        <f t="shared" si="377"/>
        <v/>
      </c>
      <c r="AD707" s="187" t="str">
        <f t="shared" si="379"/>
        <v/>
      </c>
      <c r="AE707" s="187" t="str">
        <f t="shared" si="372"/>
        <v/>
      </c>
      <c r="AF707" s="187" t="str">
        <f t="shared" si="373"/>
        <v/>
      </c>
      <c r="AG707" s="187" t="str">
        <f t="array" ref="AG707">IFERROR(INDEX($Y$4:$Y$1090, MATCH(AC707&amp;AE707&amp;AF707,$V$4:$V$1090&amp;$W$4:$W$1090&amp;$X$4:$X$1090,0),1),"")</f>
        <v/>
      </c>
      <c r="AH707" s="188" t="str">
        <f t="array" ref="AH707">IFERROR(INDEX($Z$4:$Z$1090, MATCH(AC707&amp;AE707&amp;AF707,$V$4:$V$1090&amp;$W$4:$W$1090&amp;$X$4:$X$1090,0),1),"")</f>
        <v/>
      </c>
      <c r="AJ707" s="186" t="str">
        <f t="shared" si="378"/>
        <v/>
      </c>
      <c r="AK707" s="187" t="str">
        <f t="array" ref="AK707">IFERROR(INDEX($AC$4:$AC$1137,SMALL($AB$4:$AB$1137,AJ707),1),"")</f>
        <v/>
      </c>
      <c r="AL707" s="187" t="str">
        <f t="array" ref="AL707">IFERROR(INDEX($AF$4:$AF$1137,SMALL($AB$4:$AB$1137,AJ707),1),"")</f>
        <v/>
      </c>
      <c r="AM707" s="187" t="str">
        <f t="array" ref="AM707">IFERROR(INDEX($AW$4:$AW$83,MATCH(AL707&amp;INDEX($AG$4:$AG$1137,SMALL($AB$4:$AB$1137,AJ707),1),$AU$4:$AU$83&amp;$AV$4:$AV$83,0),1),"")</f>
        <v/>
      </c>
      <c r="AN707" s="187" t="str">
        <f t="array" ref="AN707">IFERROR(INDEX($AW$4:$AW$83,MATCH(AL707&amp;INDEX($AH$4:$AH$1137,SMALL($AB$4:$AB$1137,AJ707),1),$AU$4:$AU$83&amp;$AV$4:$AV$83,0),1),"")</f>
        <v/>
      </c>
      <c r="AO707" s="187" t="str">
        <f>IF(AND(ISNUMBER(Fixture!H710),ISNUMBER(Fixture!J710)),"YES","")</f>
        <v/>
      </c>
      <c r="AP707" s="187" t="str">
        <f>IF(AO707="YES",IF(Fixture!H710&gt;Fixture!J710,HWin,IF(Fixture!H710=Fixture!J710,IF(Fixture!H710&gt;0,HDrawScore,HDraw),HLose)),"")</f>
        <v/>
      </c>
      <c r="AQ707" s="188" t="str">
        <f>IF(AO707="YES",IF(Fixture!H710&lt;Fixture!J710,AWin,IF(Fixture!H710=Fixture!J710,IF(Fixture!H710&gt;0,ADrawScore,ADraw),ALose)),"")</f>
        <v/>
      </c>
      <c r="AR707" s="187" t="str">
        <f>IF(AO707="YES",IF(Fixture!H710&gt;Fixture!J710,"W",IF(Fixture!H710=Fixture!J710,IF(Fixture!H710&gt;0,"D","D"),"L")),"")</f>
        <v/>
      </c>
      <c r="AS707" s="187" t="str">
        <f>IF(AO707="YES",IF(Fixture!H710&lt;Fixture!J710,"W",IF(Fixture!H710=Fixture!J710,IF(Fixture!H710&gt;0,"D","D"),"L")),"")</f>
        <v/>
      </c>
    </row>
    <row r="708" spans="22:45" x14ac:dyDescent="0.25">
      <c r="V708" s="195" t="str">
        <f t="shared" si="388"/>
        <v/>
      </c>
      <c r="W708" s="185" t="str">
        <f t="shared" si="389"/>
        <v/>
      </c>
      <c r="X708" s="185" t="str">
        <f t="shared" si="385"/>
        <v/>
      </c>
      <c r="Y708" s="185" t="str">
        <f t="shared" si="386"/>
        <v/>
      </c>
      <c r="Z708" s="184" t="str">
        <f t="shared" si="387"/>
        <v/>
      </c>
      <c r="AB708" s="186" t="str">
        <f t="shared" si="376"/>
        <v/>
      </c>
      <c r="AC708" s="187" t="str">
        <f t="shared" si="377"/>
        <v/>
      </c>
      <c r="AD708" s="187" t="str">
        <f t="shared" si="379"/>
        <v/>
      </c>
      <c r="AE708" s="187" t="str">
        <f t="shared" ref="AE708:AE771" si="390">IF(AF708&lt;&gt;"",IF(AF707=AF708,AE707+1,1),"")</f>
        <v/>
      </c>
      <c r="AF708" s="187" t="str">
        <f t="shared" ref="AF708:AF771" si="391">IF(AND(AD708&gt;0,AD708&lt;=$O$4),$B$3,IF(AND(AD708&gt;$O$4,AD708&lt;=$O$4+$O$5),$B$34,IF(AND(AD708&gt;$O$4+$O$5,AD708&lt;=$O$4+$O$5+$O$6),$B$65,IF(AND(AD708&gt;$O$4+$O$5+$O$6,AD708&lt;=$O$4+$O$5+$O$6+$O$7),$B$96,
IF(AND(AD708&gt;$O$4+$O$5+$O$6+$O$7,AD708&lt;=$O$4+$O$5+$O$6+$O$7+$O$8),$B$127,
IF(AND(AD708&gt;$O$4+$O$5+$O$6+$O$7+$O$8,AD708&lt;=$O$4+$O$5+$O$6+$O$7+$O$8+$O$9),$B$158,
IF(AND(AD708&gt;$O$4+$O$5+$O$6+$O$7+$O$8+$O$9,AD708&lt;=$O$4+$O$5+$O$6+$O$7+$O$8+$O$9+$O$10),$B$189,
IF(AND(AD708&gt;$O$4+$O$5+$O$6+$O$7+$O$8+$O$9+$O$10,AD708&lt;=$O$4+$O$5+$O$6+$O$7+$O$8+$O$9+$O$10+$O$11),$B$220,"")
)))))))</f>
        <v/>
      </c>
      <c r="AG708" s="187" t="str">
        <f t="array" ref="AG708">IFERROR(INDEX($Y$4:$Y$1090, MATCH(AC708&amp;AE708&amp;AF708,$V$4:$V$1090&amp;$W$4:$W$1090&amp;$X$4:$X$1090,0),1),"")</f>
        <v/>
      </c>
      <c r="AH708" s="188" t="str">
        <f t="array" ref="AH708">IFERROR(INDEX($Z$4:$Z$1090, MATCH(AC708&amp;AE708&amp;AF708,$V$4:$V$1090&amp;$W$4:$W$1090&amp;$X$4:$X$1090,0),1),"")</f>
        <v/>
      </c>
      <c r="AJ708" s="186" t="str">
        <f t="shared" si="378"/>
        <v/>
      </c>
      <c r="AK708" s="187" t="str">
        <f t="array" ref="AK708">IFERROR(INDEX($AC$4:$AC$1137,SMALL($AB$4:$AB$1137,AJ708),1),"")</f>
        <v/>
      </c>
      <c r="AL708" s="187" t="str">
        <f t="array" ref="AL708">IFERROR(INDEX($AF$4:$AF$1137,SMALL($AB$4:$AB$1137,AJ708),1),"")</f>
        <v/>
      </c>
      <c r="AM708" s="187" t="str">
        <f t="array" ref="AM708">IFERROR(INDEX($AW$4:$AW$83,MATCH(AL708&amp;INDEX($AG$4:$AG$1137,SMALL($AB$4:$AB$1137,AJ708),1),$AU$4:$AU$83&amp;$AV$4:$AV$83,0),1),"")</f>
        <v/>
      </c>
      <c r="AN708" s="187" t="str">
        <f t="array" ref="AN708">IFERROR(INDEX($AW$4:$AW$83,MATCH(AL708&amp;INDEX($AH$4:$AH$1137,SMALL($AB$4:$AB$1137,AJ708),1),$AU$4:$AU$83&amp;$AV$4:$AV$83,0),1),"")</f>
        <v/>
      </c>
      <c r="AO708" s="187" t="str">
        <f>IF(AND(ISNUMBER(Fixture!H711),ISNUMBER(Fixture!J711)),"YES","")</f>
        <v/>
      </c>
      <c r="AP708" s="187" t="str">
        <f>IF(AO708="YES",IF(Fixture!H711&gt;Fixture!J711,HWin,IF(Fixture!H711=Fixture!J711,IF(Fixture!H711&gt;0,HDrawScore,HDraw),HLose)),"")</f>
        <v/>
      </c>
      <c r="AQ708" s="188" t="str">
        <f>IF(AO708="YES",IF(Fixture!H711&lt;Fixture!J711,AWin,IF(Fixture!H711=Fixture!J711,IF(Fixture!H711&gt;0,ADrawScore,ADraw),ALose)),"")</f>
        <v/>
      </c>
      <c r="AR708" s="187" t="str">
        <f>IF(AO708="YES",IF(Fixture!H711&gt;Fixture!J711,"W",IF(Fixture!H711=Fixture!J711,IF(Fixture!H711&gt;0,"D","D"),"L")),"")</f>
        <v/>
      </c>
      <c r="AS708" s="187" t="str">
        <f>IF(AO708="YES",IF(Fixture!H711&lt;Fixture!J711,"W",IF(Fixture!H711=Fixture!J711,IF(Fixture!H711&gt;0,"D","D"),"L")),"")</f>
        <v/>
      </c>
    </row>
    <row r="709" spans="22:45" x14ac:dyDescent="0.25">
      <c r="V709" s="195" t="str">
        <f t="shared" si="388"/>
        <v/>
      </c>
      <c r="W709" s="185" t="str">
        <f t="shared" si="389"/>
        <v/>
      </c>
      <c r="X709" s="185" t="str">
        <f t="shared" si="385"/>
        <v/>
      </c>
      <c r="Y709" s="185" t="str">
        <f t="shared" si="386"/>
        <v/>
      </c>
      <c r="Z709" s="184" t="str">
        <f t="shared" si="387"/>
        <v/>
      </c>
      <c r="AB709" s="186" t="str">
        <f t="shared" ref="AB709:AB772" si="392">IF(OR(ISNUMBER(AC709+AG709),AND( ISNUMBER(AC709),ISNUMBER(AE709)=FALSE)),ROW(AB709)-ROW($AB$3),"")</f>
        <v/>
      </c>
      <c r="AC709" s="187" t="str">
        <f t="shared" ref="AC709:AC772" si="393">IFERROR(IF(AD708+1&lt;=AD$2,AC708,IF(AC708+1&lt;=AF$2,AC708+1,"")),"")</f>
        <v/>
      </c>
      <c r="AD709" s="187" t="str">
        <f t="shared" si="379"/>
        <v/>
      </c>
      <c r="AE709" s="187" t="str">
        <f t="shared" si="390"/>
        <v/>
      </c>
      <c r="AF709" s="187" t="str">
        <f t="shared" si="391"/>
        <v/>
      </c>
      <c r="AG709" s="187" t="str">
        <f t="array" ref="AG709">IFERROR(INDEX($Y$4:$Y$1090, MATCH(AC709&amp;AE709&amp;AF709,$V$4:$V$1090&amp;$W$4:$W$1090&amp;$X$4:$X$1090,0),1),"")</f>
        <v/>
      </c>
      <c r="AH709" s="188" t="str">
        <f t="array" ref="AH709">IFERROR(INDEX($Z$4:$Z$1090, MATCH(AC709&amp;AE709&amp;AF709,$V$4:$V$1090&amp;$W$4:$W$1090&amp;$X$4:$X$1090,0),1),"")</f>
        <v/>
      </c>
      <c r="AJ709" s="186" t="str">
        <f t="shared" si="378"/>
        <v/>
      </c>
      <c r="AK709" s="187" t="str">
        <f t="array" ref="AK709">IFERROR(INDEX($AC$4:$AC$1137,SMALL($AB$4:$AB$1137,AJ709),1),"")</f>
        <v/>
      </c>
      <c r="AL709" s="187" t="str">
        <f t="array" ref="AL709">IFERROR(INDEX($AF$4:$AF$1137,SMALL($AB$4:$AB$1137,AJ709),1),"")</f>
        <v/>
      </c>
      <c r="AM709" s="187" t="str">
        <f t="array" ref="AM709">IFERROR(INDEX($AW$4:$AW$83,MATCH(AL709&amp;INDEX($AG$4:$AG$1137,SMALL($AB$4:$AB$1137,AJ709),1),$AU$4:$AU$83&amp;$AV$4:$AV$83,0),1),"")</f>
        <v/>
      </c>
      <c r="AN709" s="187" t="str">
        <f t="array" ref="AN709">IFERROR(INDEX($AW$4:$AW$83,MATCH(AL709&amp;INDEX($AH$4:$AH$1137,SMALL($AB$4:$AB$1137,AJ709),1),$AU$4:$AU$83&amp;$AV$4:$AV$83,0),1),"")</f>
        <v/>
      </c>
      <c r="AO709" s="187" t="str">
        <f>IF(AND(ISNUMBER(Fixture!H712),ISNUMBER(Fixture!J712)),"YES","")</f>
        <v/>
      </c>
      <c r="AP709" s="187" t="str">
        <f>IF(AO709="YES",IF(Fixture!H712&gt;Fixture!J712,HWin,IF(Fixture!H712=Fixture!J712,IF(Fixture!H712&gt;0,HDrawScore,HDraw),HLose)),"")</f>
        <v/>
      </c>
      <c r="AQ709" s="188" t="str">
        <f>IF(AO709="YES",IF(Fixture!H712&lt;Fixture!J712,AWin,IF(Fixture!H712=Fixture!J712,IF(Fixture!H712&gt;0,ADrawScore,ADraw),ALose)),"")</f>
        <v/>
      </c>
      <c r="AR709" s="187" t="str">
        <f>IF(AO709="YES",IF(Fixture!H712&gt;Fixture!J712,"W",IF(Fixture!H712=Fixture!J712,IF(Fixture!H712&gt;0,"D","D"),"L")),"")</f>
        <v/>
      </c>
      <c r="AS709" s="187" t="str">
        <f>IF(AO709="YES",IF(Fixture!H712&lt;Fixture!J712,"W",IF(Fixture!H712=Fixture!J712,IF(Fixture!H712&gt;0,"D","D"),"L")),"")</f>
        <v/>
      </c>
    </row>
    <row r="710" spans="22:45" x14ac:dyDescent="0.25">
      <c r="V710" s="195" t="str">
        <f t="shared" si="388"/>
        <v/>
      </c>
      <c r="W710" s="185" t="str">
        <f t="shared" si="389"/>
        <v/>
      </c>
      <c r="X710" s="185" t="str">
        <f t="shared" si="385"/>
        <v/>
      </c>
      <c r="Y710" s="185" t="str">
        <f t="shared" si="386"/>
        <v/>
      </c>
      <c r="Z710" s="184" t="str">
        <f t="shared" si="387"/>
        <v/>
      </c>
      <c r="AB710" s="186" t="str">
        <f t="shared" si="392"/>
        <v/>
      </c>
      <c r="AC710" s="187" t="str">
        <f t="shared" si="393"/>
        <v/>
      </c>
      <c r="AD710" s="187" t="str">
        <f t="shared" si="379"/>
        <v/>
      </c>
      <c r="AE710" s="187" t="str">
        <f t="shared" si="390"/>
        <v/>
      </c>
      <c r="AF710" s="187" t="str">
        <f t="shared" si="391"/>
        <v/>
      </c>
      <c r="AG710" s="187" t="str">
        <f t="array" ref="AG710">IFERROR(INDEX($Y$4:$Y$1090, MATCH(AC710&amp;AE710&amp;AF710,$V$4:$V$1090&amp;$W$4:$W$1090&amp;$X$4:$X$1090,0),1),"")</f>
        <v/>
      </c>
      <c r="AH710" s="188" t="str">
        <f t="array" ref="AH710">IFERROR(INDEX($Z$4:$Z$1090, MATCH(AC710&amp;AE710&amp;AF710,$V$4:$V$1090&amp;$W$4:$W$1090&amp;$X$4:$X$1090,0),1),"")</f>
        <v/>
      </c>
      <c r="AJ710" s="186" t="str">
        <f t="shared" ref="AJ710:AJ773" si="394">IFERROR(IF(AJ709+1&gt;$AH$2,"",AJ709+1),"")</f>
        <v/>
      </c>
      <c r="AK710" s="187" t="str">
        <f t="array" ref="AK710">IFERROR(INDEX($AC$4:$AC$1137,SMALL($AB$4:$AB$1137,AJ710),1),"")</f>
        <v/>
      </c>
      <c r="AL710" s="187" t="str">
        <f t="array" ref="AL710">IFERROR(INDEX($AF$4:$AF$1137,SMALL($AB$4:$AB$1137,AJ710),1),"")</f>
        <v/>
      </c>
      <c r="AM710" s="187" t="str">
        <f t="array" ref="AM710">IFERROR(INDEX($AW$4:$AW$83,MATCH(AL710&amp;INDEX($AG$4:$AG$1137,SMALL($AB$4:$AB$1137,AJ710),1),$AU$4:$AU$83&amp;$AV$4:$AV$83,0),1),"")</f>
        <v/>
      </c>
      <c r="AN710" s="187" t="str">
        <f t="array" ref="AN710">IFERROR(INDEX($AW$4:$AW$83,MATCH(AL710&amp;INDEX($AH$4:$AH$1137,SMALL($AB$4:$AB$1137,AJ710),1),$AU$4:$AU$83&amp;$AV$4:$AV$83,0),1),"")</f>
        <v/>
      </c>
      <c r="AO710" s="187" t="str">
        <f>IF(AND(ISNUMBER(Fixture!H713),ISNUMBER(Fixture!J713)),"YES","")</f>
        <v/>
      </c>
      <c r="AP710" s="187" t="str">
        <f>IF(AO710="YES",IF(Fixture!H713&gt;Fixture!J713,HWin,IF(Fixture!H713=Fixture!J713,IF(Fixture!H713&gt;0,HDrawScore,HDraw),HLose)),"")</f>
        <v/>
      </c>
      <c r="AQ710" s="188" t="str">
        <f>IF(AO710="YES",IF(Fixture!H713&lt;Fixture!J713,AWin,IF(Fixture!H713=Fixture!J713,IF(Fixture!H713&gt;0,ADrawScore,ADraw),ALose)),"")</f>
        <v/>
      </c>
      <c r="AR710" s="187" t="str">
        <f>IF(AO710="YES",IF(Fixture!H713&gt;Fixture!J713,"W",IF(Fixture!H713=Fixture!J713,IF(Fixture!H713&gt;0,"D","D"),"L")),"")</f>
        <v/>
      </c>
      <c r="AS710" s="187" t="str">
        <f>IF(AO710="YES",IF(Fixture!H713&lt;Fixture!J713,"W",IF(Fixture!H713=Fixture!J713,IF(Fixture!H713&gt;0,"D","D"),"L")),"")</f>
        <v/>
      </c>
    </row>
    <row r="711" spans="22:45" x14ac:dyDescent="0.25">
      <c r="V711" s="195" t="str">
        <f t="shared" si="388"/>
        <v/>
      </c>
      <c r="W711" s="185" t="str">
        <f t="shared" si="389"/>
        <v/>
      </c>
      <c r="X711" s="185" t="str">
        <f t="shared" si="385"/>
        <v/>
      </c>
      <c r="Y711" s="185" t="str">
        <f t="shared" si="386"/>
        <v/>
      </c>
      <c r="Z711" s="184" t="str">
        <f t="shared" si="387"/>
        <v/>
      </c>
      <c r="AB711" s="186" t="str">
        <f t="shared" si="392"/>
        <v/>
      </c>
      <c r="AC711" s="187" t="str">
        <f t="shared" si="393"/>
        <v/>
      </c>
      <c r="AD711" s="187" t="str">
        <f t="shared" si="379"/>
        <v/>
      </c>
      <c r="AE711" s="187" t="str">
        <f t="shared" si="390"/>
        <v/>
      </c>
      <c r="AF711" s="187" t="str">
        <f t="shared" si="391"/>
        <v/>
      </c>
      <c r="AG711" s="187" t="str">
        <f t="array" ref="AG711">IFERROR(INDEX($Y$4:$Y$1090, MATCH(AC711&amp;AE711&amp;AF711,$V$4:$V$1090&amp;$W$4:$W$1090&amp;$X$4:$X$1090,0),1),"")</f>
        <v/>
      </c>
      <c r="AH711" s="188" t="str">
        <f t="array" ref="AH711">IFERROR(INDEX($Z$4:$Z$1090, MATCH(AC711&amp;AE711&amp;AF711,$V$4:$V$1090&amp;$W$4:$W$1090&amp;$X$4:$X$1090,0),1),"")</f>
        <v/>
      </c>
      <c r="AJ711" s="186" t="str">
        <f t="shared" si="394"/>
        <v/>
      </c>
      <c r="AK711" s="187" t="str">
        <f t="array" ref="AK711">IFERROR(INDEX($AC$4:$AC$1137,SMALL($AB$4:$AB$1137,AJ711),1),"")</f>
        <v/>
      </c>
      <c r="AL711" s="187" t="str">
        <f t="array" ref="AL711">IFERROR(INDEX($AF$4:$AF$1137,SMALL($AB$4:$AB$1137,AJ711),1),"")</f>
        <v/>
      </c>
      <c r="AM711" s="187" t="str">
        <f t="array" ref="AM711">IFERROR(INDEX($AW$4:$AW$83,MATCH(AL711&amp;INDEX($AG$4:$AG$1137,SMALL($AB$4:$AB$1137,AJ711),1),$AU$4:$AU$83&amp;$AV$4:$AV$83,0),1),"")</f>
        <v/>
      </c>
      <c r="AN711" s="187" t="str">
        <f t="array" ref="AN711">IFERROR(INDEX($AW$4:$AW$83,MATCH(AL711&amp;INDEX($AH$4:$AH$1137,SMALL($AB$4:$AB$1137,AJ711),1),$AU$4:$AU$83&amp;$AV$4:$AV$83,0),1),"")</f>
        <v/>
      </c>
      <c r="AO711" s="187" t="str">
        <f>IF(AND(ISNUMBER(Fixture!H714),ISNUMBER(Fixture!J714)),"YES","")</f>
        <v/>
      </c>
      <c r="AP711" s="187" t="str">
        <f>IF(AO711="YES",IF(Fixture!H714&gt;Fixture!J714,HWin,IF(Fixture!H714=Fixture!J714,IF(Fixture!H714&gt;0,HDrawScore,HDraw),HLose)),"")</f>
        <v/>
      </c>
      <c r="AQ711" s="188" t="str">
        <f>IF(AO711="YES",IF(Fixture!H714&lt;Fixture!J714,AWin,IF(Fixture!H714=Fixture!J714,IF(Fixture!H714&gt;0,ADrawScore,ADraw),ALose)),"")</f>
        <v/>
      </c>
      <c r="AR711" s="187" t="str">
        <f>IF(AO711="YES",IF(Fixture!H714&gt;Fixture!J714,"W",IF(Fixture!H714=Fixture!J714,IF(Fixture!H714&gt;0,"D","D"),"L")),"")</f>
        <v/>
      </c>
      <c r="AS711" s="187" t="str">
        <f>IF(AO711="YES",IF(Fixture!H714&lt;Fixture!J714,"W",IF(Fixture!H714=Fixture!J714,IF(Fixture!H714&gt;0,"D","D"),"L")),"")</f>
        <v/>
      </c>
    </row>
    <row r="712" spans="22:45" x14ac:dyDescent="0.25">
      <c r="V712" s="195" t="str">
        <f t="shared" si="388"/>
        <v/>
      </c>
      <c r="W712" s="185" t="str">
        <f t="shared" si="389"/>
        <v/>
      </c>
      <c r="X712" s="185" t="str">
        <f t="shared" si="385"/>
        <v/>
      </c>
      <c r="Y712" s="185" t="str">
        <f t="shared" si="386"/>
        <v/>
      </c>
      <c r="Z712" s="184" t="str">
        <f t="shared" si="387"/>
        <v/>
      </c>
      <c r="AB712" s="186" t="str">
        <f t="shared" si="392"/>
        <v/>
      </c>
      <c r="AC712" s="187" t="str">
        <f t="shared" si="393"/>
        <v/>
      </c>
      <c r="AD712" s="187" t="str">
        <f t="shared" si="379"/>
        <v/>
      </c>
      <c r="AE712" s="187" t="str">
        <f t="shared" si="390"/>
        <v/>
      </c>
      <c r="AF712" s="187" t="str">
        <f t="shared" si="391"/>
        <v/>
      </c>
      <c r="AG712" s="187" t="str">
        <f t="array" ref="AG712">IFERROR(INDEX($Y$4:$Y$1090, MATCH(AC712&amp;AE712&amp;AF712,$V$4:$V$1090&amp;$W$4:$W$1090&amp;$X$4:$X$1090,0),1),"")</f>
        <v/>
      </c>
      <c r="AH712" s="188" t="str">
        <f t="array" ref="AH712">IFERROR(INDEX($Z$4:$Z$1090, MATCH(AC712&amp;AE712&amp;AF712,$V$4:$V$1090&amp;$W$4:$W$1090&amp;$X$4:$X$1090,0),1),"")</f>
        <v/>
      </c>
      <c r="AJ712" s="186" t="str">
        <f t="shared" si="394"/>
        <v/>
      </c>
      <c r="AK712" s="187" t="str">
        <f t="array" ref="AK712">IFERROR(INDEX($AC$4:$AC$1137,SMALL($AB$4:$AB$1137,AJ712),1),"")</f>
        <v/>
      </c>
      <c r="AL712" s="187" t="str">
        <f t="array" ref="AL712">IFERROR(INDEX($AF$4:$AF$1137,SMALL($AB$4:$AB$1137,AJ712),1),"")</f>
        <v/>
      </c>
      <c r="AM712" s="187" t="str">
        <f t="array" ref="AM712">IFERROR(INDEX($AW$4:$AW$83,MATCH(AL712&amp;INDEX($AG$4:$AG$1137,SMALL($AB$4:$AB$1137,AJ712),1),$AU$4:$AU$83&amp;$AV$4:$AV$83,0),1),"")</f>
        <v/>
      </c>
      <c r="AN712" s="187" t="str">
        <f t="array" ref="AN712">IFERROR(INDEX($AW$4:$AW$83,MATCH(AL712&amp;INDEX($AH$4:$AH$1137,SMALL($AB$4:$AB$1137,AJ712),1),$AU$4:$AU$83&amp;$AV$4:$AV$83,0),1),"")</f>
        <v/>
      </c>
      <c r="AO712" s="187" t="str">
        <f>IF(AND(ISNUMBER(Fixture!H715),ISNUMBER(Fixture!J715)),"YES","")</f>
        <v/>
      </c>
      <c r="AP712" s="187" t="str">
        <f>IF(AO712="YES",IF(Fixture!H715&gt;Fixture!J715,HWin,IF(Fixture!H715=Fixture!J715,IF(Fixture!H715&gt;0,HDrawScore,HDraw),HLose)),"")</f>
        <v/>
      </c>
      <c r="AQ712" s="188" t="str">
        <f>IF(AO712="YES",IF(Fixture!H715&lt;Fixture!J715,AWin,IF(Fixture!H715=Fixture!J715,IF(Fixture!H715&gt;0,ADrawScore,ADraw),ALose)),"")</f>
        <v/>
      </c>
      <c r="AR712" s="187" t="str">
        <f>IF(AO712="YES",IF(Fixture!H715&gt;Fixture!J715,"W",IF(Fixture!H715=Fixture!J715,IF(Fixture!H715&gt;0,"D","D"),"L")),"")</f>
        <v/>
      </c>
      <c r="AS712" s="187" t="str">
        <f>IF(AO712="YES",IF(Fixture!H715&lt;Fixture!J715,"W",IF(Fixture!H715=Fixture!J715,IF(Fixture!H715&gt;0,"D","D"),"L")),"")</f>
        <v/>
      </c>
    </row>
    <row r="713" spans="22:45" x14ac:dyDescent="0.25">
      <c r="V713" s="195" t="str">
        <f t="shared" si="388"/>
        <v/>
      </c>
      <c r="W713" s="185" t="str">
        <f t="shared" si="389"/>
        <v/>
      </c>
      <c r="X713" s="185" t="str">
        <f t="shared" si="385"/>
        <v/>
      </c>
      <c r="Y713" s="185" t="str">
        <f t="shared" si="386"/>
        <v/>
      </c>
      <c r="Z713" s="184" t="str">
        <f t="shared" si="387"/>
        <v/>
      </c>
      <c r="AB713" s="186" t="str">
        <f t="shared" si="392"/>
        <v/>
      </c>
      <c r="AC713" s="187" t="str">
        <f t="shared" si="393"/>
        <v/>
      </c>
      <c r="AD713" s="187" t="str">
        <f t="shared" si="379"/>
        <v/>
      </c>
      <c r="AE713" s="187" t="str">
        <f t="shared" si="390"/>
        <v/>
      </c>
      <c r="AF713" s="187" t="str">
        <f t="shared" si="391"/>
        <v/>
      </c>
      <c r="AG713" s="187" t="str">
        <f t="array" ref="AG713">IFERROR(INDEX($Y$4:$Y$1090, MATCH(AC713&amp;AE713&amp;AF713,$V$4:$V$1090&amp;$W$4:$W$1090&amp;$X$4:$X$1090,0),1),"")</f>
        <v/>
      </c>
      <c r="AH713" s="188" t="str">
        <f t="array" ref="AH713">IFERROR(INDEX($Z$4:$Z$1090, MATCH(AC713&amp;AE713&amp;AF713,$V$4:$V$1090&amp;$W$4:$W$1090&amp;$X$4:$X$1090,0),1),"")</f>
        <v/>
      </c>
      <c r="AJ713" s="186" t="str">
        <f t="shared" si="394"/>
        <v/>
      </c>
      <c r="AK713" s="187" t="str">
        <f t="array" ref="AK713">IFERROR(INDEX($AC$4:$AC$1137,SMALL($AB$4:$AB$1137,AJ713),1),"")</f>
        <v/>
      </c>
      <c r="AL713" s="187" t="str">
        <f t="array" ref="AL713">IFERROR(INDEX($AF$4:$AF$1137,SMALL($AB$4:$AB$1137,AJ713),1),"")</f>
        <v/>
      </c>
      <c r="AM713" s="187" t="str">
        <f t="array" ref="AM713">IFERROR(INDEX($AW$4:$AW$83,MATCH(AL713&amp;INDEX($AG$4:$AG$1137,SMALL($AB$4:$AB$1137,AJ713),1),$AU$4:$AU$83&amp;$AV$4:$AV$83,0),1),"")</f>
        <v/>
      </c>
      <c r="AN713" s="187" t="str">
        <f t="array" ref="AN713">IFERROR(INDEX($AW$4:$AW$83,MATCH(AL713&amp;INDEX($AH$4:$AH$1137,SMALL($AB$4:$AB$1137,AJ713),1),$AU$4:$AU$83&amp;$AV$4:$AV$83,0),1),"")</f>
        <v/>
      </c>
      <c r="AO713" s="187" t="str">
        <f>IF(AND(ISNUMBER(Fixture!H716),ISNUMBER(Fixture!J716)),"YES","")</f>
        <v/>
      </c>
      <c r="AP713" s="187" t="str">
        <f>IF(AO713="YES",IF(Fixture!H716&gt;Fixture!J716,HWin,IF(Fixture!H716=Fixture!J716,IF(Fixture!H716&gt;0,HDrawScore,HDraw),HLose)),"")</f>
        <v/>
      </c>
      <c r="AQ713" s="188" t="str">
        <f>IF(AO713="YES",IF(Fixture!H716&lt;Fixture!J716,AWin,IF(Fixture!H716=Fixture!J716,IF(Fixture!H716&gt;0,ADrawScore,ADraw),ALose)),"")</f>
        <v/>
      </c>
      <c r="AR713" s="187" t="str">
        <f>IF(AO713="YES",IF(Fixture!H716&gt;Fixture!J716,"W",IF(Fixture!H716=Fixture!J716,IF(Fixture!H716&gt;0,"D","D"),"L")),"")</f>
        <v/>
      </c>
      <c r="AS713" s="187" t="str">
        <f>IF(AO713="YES",IF(Fixture!H716&lt;Fixture!J716,"W",IF(Fixture!H716=Fixture!J716,IF(Fixture!H716&gt;0,"D","D"),"L")),"")</f>
        <v/>
      </c>
    </row>
    <row r="714" spans="22:45" x14ac:dyDescent="0.25">
      <c r="V714" s="195" t="str">
        <f t="shared" si="388"/>
        <v/>
      </c>
      <c r="W714" s="185" t="str">
        <f t="shared" si="389"/>
        <v/>
      </c>
      <c r="X714" s="185" t="str">
        <f t="shared" si="385"/>
        <v/>
      </c>
      <c r="Y714" s="185" t="str">
        <f t="shared" si="386"/>
        <v/>
      </c>
      <c r="Z714" s="184" t="str">
        <f t="shared" si="387"/>
        <v/>
      </c>
      <c r="AB714" s="186" t="str">
        <f t="shared" si="392"/>
        <v/>
      </c>
      <c r="AC714" s="187" t="str">
        <f t="shared" si="393"/>
        <v/>
      </c>
      <c r="AD714" s="187" t="str">
        <f t="shared" si="379"/>
        <v/>
      </c>
      <c r="AE714" s="187" t="str">
        <f t="shared" si="390"/>
        <v/>
      </c>
      <c r="AF714" s="187" t="str">
        <f t="shared" si="391"/>
        <v/>
      </c>
      <c r="AG714" s="187" t="str">
        <f t="array" ref="AG714">IFERROR(INDEX($Y$4:$Y$1090, MATCH(AC714&amp;AE714&amp;AF714,$V$4:$V$1090&amp;$W$4:$W$1090&amp;$X$4:$X$1090,0),1),"")</f>
        <v/>
      </c>
      <c r="AH714" s="188" t="str">
        <f t="array" ref="AH714">IFERROR(INDEX($Z$4:$Z$1090, MATCH(AC714&amp;AE714&amp;AF714,$V$4:$V$1090&amp;$W$4:$W$1090&amp;$X$4:$X$1090,0),1),"")</f>
        <v/>
      </c>
      <c r="AJ714" s="186" t="str">
        <f t="shared" si="394"/>
        <v/>
      </c>
      <c r="AK714" s="187" t="str">
        <f t="array" ref="AK714">IFERROR(INDEX($AC$4:$AC$1137,SMALL($AB$4:$AB$1137,AJ714),1),"")</f>
        <v/>
      </c>
      <c r="AL714" s="187" t="str">
        <f t="array" ref="AL714">IFERROR(INDEX($AF$4:$AF$1137,SMALL($AB$4:$AB$1137,AJ714),1),"")</f>
        <v/>
      </c>
      <c r="AM714" s="187" t="str">
        <f t="array" ref="AM714">IFERROR(INDEX($AW$4:$AW$83,MATCH(AL714&amp;INDEX($AG$4:$AG$1137,SMALL($AB$4:$AB$1137,AJ714),1),$AU$4:$AU$83&amp;$AV$4:$AV$83,0),1),"")</f>
        <v/>
      </c>
      <c r="AN714" s="187" t="str">
        <f t="array" ref="AN714">IFERROR(INDEX($AW$4:$AW$83,MATCH(AL714&amp;INDEX($AH$4:$AH$1137,SMALL($AB$4:$AB$1137,AJ714),1),$AU$4:$AU$83&amp;$AV$4:$AV$83,0),1),"")</f>
        <v/>
      </c>
      <c r="AO714" s="187" t="str">
        <f>IF(AND(ISNUMBER(Fixture!H717),ISNUMBER(Fixture!J717)),"YES","")</f>
        <v/>
      </c>
      <c r="AP714" s="187" t="str">
        <f>IF(AO714="YES",IF(Fixture!H717&gt;Fixture!J717,HWin,IF(Fixture!H717=Fixture!J717,IF(Fixture!H717&gt;0,HDrawScore,HDraw),HLose)),"")</f>
        <v/>
      </c>
      <c r="AQ714" s="188" t="str">
        <f>IF(AO714="YES",IF(Fixture!H717&lt;Fixture!J717,AWin,IF(Fixture!H717=Fixture!J717,IF(Fixture!H717&gt;0,ADrawScore,ADraw),ALose)),"")</f>
        <v/>
      </c>
      <c r="AR714" s="187" t="str">
        <f>IF(AO714="YES",IF(Fixture!H717&gt;Fixture!J717,"W",IF(Fixture!H717=Fixture!J717,IF(Fixture!H717&gt;0,"D","D"),"L")),"")</f>
        <v/>
      </c>
      <c r="AS714" s="187" t="str">
        <f>IF(AO714="YES",IF(Fixture!H717&lt;Fixture!J717,"W",IF(Fixture!H717=Fixture!J717,IF(Fixture!H717&gt;0,"D","D"),"L")),"")</f>
        <v/>
      </c>
    </row>
    <row r="715" spans="22:45" x14ac:dyDescent="0.25">
      <c r="V715" s="195" t="str">
        <f t="shared" si="388"/>
        <v/>
      </c>
      <c r="W715" s="185" t="str">
        <f t="shared" si="389"/>
        <v/>
      </c>
      <c r="X715" s="185" t="str">
        <f t="shared" si="385"/>
        <v/>
      </c>
      <c r="Y715" s="185" t="str">
        <f t="shared" si="386"/>
        <v/>
      </c>
      <c r="Z715" s="184" t="str">
        <f t="shared" si="387"/>
        <v/>
      </c>
      <c r="AB715" s="186" t="str">
        <f t="shared" si="392"/>
        <v/>
      </c>
      <c r="AC715" s="187" t="str">
        <f t="shared" si="393"/>
        <v/>
      </c>
      <c r="AD715" s="187" t="str">
        <f t="shared" si="379"/>
        <v/>
      </c>
      <c r="AE715" s="187" t="str">
        <f t="shared" si="390"/>
        <v/>
      </c>
      <c r="AF715" s="187" t="str">
        <f t="shared" si="391"/>
        <v/>
      </c>
      <c r="AG715" s="187" t="str">
        <f t="array" ref="AG715">IFERROR(INDEX($Y$4:$Y$1090, MATCH(AC715&amp;AE715&amp;AF715,$V$4:$V$1090&amp;$W$4:$W$1090&amp;$X$4:$X$1090,0),1),"")</f>
        <v/>
      </c>
      <c r="AH715" s="188" t="str">
        <f t="array" ref="AH715">IFERROR(INDEX($Z$4:$Z$1090, MATCH(AC715&amp;AE715&amp;AF715,$V$4:$V$1090&amp;$W$4:$W$1090&amp;$X$4:$X$1090,0),1),"")</f>
        <v/>
      </c>
      <c r="AJ715" s="186" t="str">
        <f t="shared" si="394"/>
        <v/>
      </c>
      <c r="AK715" s="187" t="str">
        <f t="array" ref="AK715">IFERROR(INDEX($AC$4:$AC$1137,SMALL($AB$4:$AB$1137,AJ715),1),"")</f>
        <v/>
      </c>
      <c r="AL715" s="187" t="str">
        <f t="array" ref="AL715">IFERROR(INDEX($AF$4:$AF$1137,SMALL($AB$4:$AB$1137,AJ715),1),"")</f>
        <v/>
      </c>
      <c r="AM715" s="187" t="str">
        <f t="array" ref="AM715">IFERROR(INDEX($AW$4:$AW$83,MATCH(AL715&amp;INDEX($AG$4:$AG$1137,SMALL($AB$4:$AB$1137,AJ715),1),$AU$4:$AU$83&amp;$AV$4:$AV$83,0),1),"")</f>
        <v/>
      </c>
      <c r="AN715" s="187" t="str">
        <f t="array" ref="AN715">IFERROR(INDEX($AW$4:$AW$83,MATCH(AL715&amp;INDEX($AH$4:$AH$1137,SMALL($AB$4:$AB$1137,AJ715),1),$AU$4:$AU$83&amp;$AV$4:$AV$83,0),1),"")</f>
        <v/>
      </c>
      <c r="AO715" s="187" t="str">
        <f>IF(AND(ISNUMBER(Fixture!H718),ISNUMBER(Fixture!J718)),"YES","")</f>
        <v/>
      </c>
      <c r="AP715" s="187" t="str">
        <f>IF(AO715="YES",IF(Fixture!H718&gt;Fixture!J718,HWin,IF(Fixture!H718=Fixture!J718,IF(Fixture!H718&gt;0,HDrawScore,HDraw),HLose)),"")</f>
        <v/>
      </c>
      <c r="AQ715" s="188" t="str">
        <f>IF(AO715="YES",IF(Fixture!H718&lt;Fixture!J718,AWin,IF(Fixture!H718=Fixture!J718,IF(Fixture!H718&gt;0,ADrawScore,ADraw),ALose)),"")</f>
        <v/>
      </c>
      <c r="AR715" s="187" t="str">
        <f>IF(AO715="YES",IF(Fixture!H718&gt;Fixture!J718,"W",IF(Fixture!H718=Fixture!J718,IF(Fixture!H718&gt;0,"D","D"),"L")),"")</f>
        <v/>
      </c>
      <c r="AS715" s="187" t="str">
        <f>IF(AO715="YES",IF(Fixture!H718&lt;Fixture!J718,"W",IF(Fixture!H718=Fixture!J718,IF(Fixture!H718&gt;0,"D","D"),"L")),"")</f>
        <v/>
      </c>
    </row>
    <row r="716" spans="22:45" x14ac:dyDescent="0.25">
      <c r="V716" s="195" t="str">
        <f t="shared" si="388"/>
        <v/>
      </c>
      <c r="W716" s="185" t="str">
        <f t="shared" si="389"/>
        <v/>
      </c>
      <c r="X716" s="185" t="str">
        <f t="shared" ref="X716:X747" si="395">IF(AND(ISNUMBER(V716),Y716&lt;=$Q$9,Z716&lt;=$Q$9),$B$158,"")</f>
        <v/>
      </c>
      <c r="Y716" s="185" t="str">
        <f t="shared" ref="Y716:Y747" si="396">IF(ISNUMBER(V716),INDEX($C$161:$L$187,MATCH(V716,$B$161:$B$187,0),MATCH("G"&amp;W716&amp;"-T1",$C$160:$L$160,0)),"")</f>
        <v/>
      </c>
      <c r="Z716" s="184" t="str">
        <f t="shared" ref="Z716:Z747" si="397">IF(ISNUMBER(V716),INDEX($C$161:$L$187,MATCH(V716,$B$161:$B$187,0),MATCH("G"&amp;W716&amp;"-T2",$C$160:$L$160,0)),"")</f>
        <v/>
      </c>
      <c r="AB716" s="186" t="str">
        <f t="shared" si="392"/>
        <v/>
      </c>
      <c r="AC716" s="187" t="str">
        <f t="shared" si="393"/>
        <v/>
      </c>
      <c r="AD716" s="187" t="str">
        <f t="shared" si="379"/>
        <v/>
      </c>
      <c r="AE716" s="187" t="str">
        <f t="shared" si="390"/>
        <v/>
      </c>
      <c r="AF716" s="187" t="str">
        <f t="shared" si="391"/>
        <v/>
      </c>
      <c r="AG716" s="187" t="str">
        <f t="array" ref="AG716">IFERROR(INDEX($Y$4:$Y$1090, MATCH(AC716&amp;AE716&amp;AF716,$V$4:$V$1090&amp;$W$4:$W$1090&amp;$X$4:$X$1090,0),1),"")</f>
        <v/>
      </c>
      <c r="AH716" s="188" t="str">
        <f t="array" ref="AH716">IFERROR(INDEX($Z$4:$Z$1090, MATCH(AC716&amp;AE716&amp;AF716,$V$4:$V$1090&amp;$W$4:$W$1090&amp;$X$4:$X$1090,0),1),"")</f>
        <v/>
      </c>
      <c r="AJ716" s="186" t="str">
        <f t="shared" si="394"/>
        <v/>
      </c>
      <c r="AK716" s="187" t="str">
        <f t="array" ref="AK716">IFERROR(INDEX($AC$4:$AC$1137,SMALL($AB$4:$AB$1137,AJ716),1),"")</f>
        <v/>
      </c>
      <c r="AL716" s="187" t="str">
        <f t="array" ref="AL716">IFERROR(INDEX($AF$4:$AF$1137,SMALL($AB$4:$AB$1137,AJ716),1),"")</f>
        <v/>
      </c>
      <c r="AM716" s="187" t="str">
        <f t="array" ref="AM716">IFERROR(INDEX($AW$4:$AW$83,MATCH(AL716&amp;INDEX($AG$4:$AG$1137,SMALL($AB$4:$AB$1137,AJ716),1),$AU$4:$AU$83&amp;$AV$4:$AV$83,0),1),"")</f>
        <v/>
      </c>
      <c r="AN716" s="187" t="str">
        <f t="array" ref="AN716">IFERROR(INDEX($AW$4:$AW$83,MATCH(AL716&amp;INDEX($AH$4:$AH$1137,SMALL($AB$4:$AB$1137,AJ716),1),$AU$4:$AU$83&amp;$AV$4:$AV$83,0),1),"")</f>
        <v/>
      </c>
      <c r="AO716" s="187" t="str">
        <f>IF(AND(ISNUMBER(Fixture!H719),ISNUMBER(Fixture!J719)),"YES","")</f>
        <v/>
      </c>
      <c r="AP716" s="187" t="str">
        <f>IF(AO716="YES",IF(Fixture!H719&gt;Fixture!J719,HWin,IF(Fixture!H719=Fixture!J719,IF(Fixture!H719&gt;0,HDrawScore,HDraw),HLose)),"")</f>
        <v/>
      </c>
      <c r="AQ716" s="188" t="str">
        <f>IF(AO716="YES",IF(Fixture!H719&lt;Fixture!J719,AWin,IF(Fixture!H719=Fixture!J719,IF(Fixture!H719&gt;0,ADrawScore,ADraw),ALose)),"")</f>
        <v/>
      </c>
      <c r="AR716" s="187" t="str">
        <f>IF(AO716="YES",IF(Fixture!H719&gt;Fixture!J719,"W",IF(Fixture!H719=Fixture!J719,IF(Fixture!H719&gt;0,"D","D"),"L")),"")</f>
        <v/>
      </c>
      <c r="AS716" s="187" t="str">
        <f>IF(AO716="YES",IF(Fixture!H719&lt;Fixture!J719,"W",IF(Fixture!H719=Fixture!J719,IF(Fixture!H719&gt;0,"D","D"),"L")),"")</f>
        <v/>
      </c>
    </row>
    <row r="717" spans="22:45" x14ac:dyDescent="0.25">
      <c r="V717" s="195" t="str">
        <f t="shared" ref="V717:V748" si="398">IFERROR(IF(W716+1&lt;=O$9,V716,IF(V716+1&lt;=P$9,V716+1,"")),"")</f>
        <v/>
      </c>
      <c r="W717" s="185" t="str">
        <f t="shared" ref="W717:W748" si="399">IF(ISNUMBER(V717),IF(W716+1&lt;=O$9,W716+1,1),"")</f>
        <v/>
      </c>
      <c r="X717" s="185" t="str">
        <f t="shared" si="395"/>
        <v/>
      </c>
      <c r="Y717" s="185" t="str">
        <f t="shared" si="396"/>
        <v/>
      </c>
      <c r="Z717" s="184" t="str">
        <f t="shared" si="397"/>
        <v/>
      </c>
      <c r="AB717" s="186" t="str">
        <f t="shared" si="392"/>
        <v/>
      </c>
      <c r="AC717" s="187" t="str">
        <f t="shared" si="393"/>
        <v/>
      </c>
      <c r="AD717" s="187" t="str">
        <f t="shared" si="379"/>
        <v/>
      </c>
      <c r="AE717" s="187" t="str">
        <f t="shared" si="390"/>
        <v/>
      </c>
      <c r="AF717" s="187" t="str">
        <f t="shared" si="391"/>
        <v/>
      </c>
      <c r="AG717" s="187" t="str">
        <f t="array" ref="AG717">IFERROR(INDEX($Y$4:$Y$1090, MATCH(AC717&amp;AE717&amp;AF717,$V$4:$V$1090&amp;$W$4:$W$1090&amp;$X$4:$X$1090,0),1),"")</f>
        <v/>
      </c>
      <c r="AH717" s="188" t="str">
        <f t="array" ref="AH717">IFERROR(INDEX($Z$4:$Z$1090, MATCH(AC717&amp;AE717&amp;AF717,$V$4:$V$1090&amp;$W$4:$W$1090&amp;$X$4:$X$1090,0),1),"")</f>
        <v/>
      </c>
      <c r="AJ717" s="186" t="str">
        <f t="shared" si="394"/>
        <v/>
      </c>
      <c r="AK717" s="187" t="str">
        <f t="array" ref="AK717">IFERROR(INDEX($AC$4:$AC$1137,SMALL($AB$4:$AB$1137,AJ717),1),"")</f>
        <v/>
      </c>
      <c r="AL717" s="187" t="str">
        <f t="array" ref="AL717">IFERROR(INDEX($AF$4:$AF$1137,SMALL($AB$4:$AB$1137,AJ717),1),"")</f>
        <v/>
      </c>
      <c r="AM717" s="187" t="str">
        <f t="array" ref="AM717">IFERROR(INDEX($AW$4:$AW$83,MATCH(AL717&amp;INDEX($AG$4:$AG$1137,SMALL($AB$4:$AB$1137,AJ717),1),$AU$4:$AU$83&amp;$AV$4:$AV$83,0),1),"")</f>
        <v/>
      </c>
      <c r="AN717" s="187" t="str">
        <f t="array" ref="AN717">IFERROR(INDEX($AW$4:$AW$83,MATCH(AL717&amp;INDEX($AH$4:$AH$1137,SMALL($AB$4:$AB$1137,AJ717),1),$AU$4:$AU$83&amp;$AV$4:$AV$83,0),1),"")</f>
        <v/>
      </c>
      <c r="AO717" s="187" t="str">
        <f>IF(AND(ISNUMBER(Fixture!H720),ISNUMBER(Fixture!J720)),"YES","")</f>
        <v/>
      </c>
      <c r="AP717" s="187" t="str">
        <f>IF(AO717="YES",IF(Fixture!H720&gt;Fixture!J720,HWin,IF(Fixture!H720=Fixture!J720,IF(Fixture!H720&gt;0,HDrawScore,HDraw),HLose)),"")</f>
        <v/>
      </c>
      <c r="AQ717" s="188" t="str">
        <f>IF(AO717="YES",IF(Fixture!H720&lt;Fixture!J720,AWin,IF(Fixture!H720=Fixture!J720,IF(Fixture!H720&gt;0,ADrawScore,ADraw),ALose)),"")</f>
        <v/>
      </c>
      <c r="AR717" s="187" t="str">
        <f>IF(AO717="YES",IF(Fixture!H720&gt;Fixture!J720,"W",IF(Fixture!H720=Fixture!J720,IF(Fixture!H720&gt;0,"D","D"),"L")),"")</f>
        <v/>
      </c>
      <c r="AS717" s="187" t="str">
        <f>IF(AO717="YES",IF(Fixture!H720&lt;Fixture!J720,"W",IF(Fixture!H720=Fixture!J720,IF(Fixture!H720&gt;0,"D","D"),"L")),"")</f>
        <v/>
      </c>
    </row>
    <row r="718" spans="22:45" x14ac:dyDescent="0.25">
      <c r="V718" s="195" t="str">
        <f t="shared" si="398"/>
        <v/>
      </c>
      <c r="W718" s="185" t="str">
        <f t="shared" si="399"/>
        <v/>
      </c>
      <c r="X718" s="185" t="str">
        <f t="shared" si="395"/>
        <v/>
      </c>
      <c r="Y718" s="185" t="str">
        <f t="shared" si="396"/>
        <v/>
      </c>
      <c r="Z718" s="184" t="str">
        <f t="shared" si="397"/>
        <v/>
      </c>
      <c r="AB718" s="186" t="str">
        <f t="shared" si="392"/>
        <v/>
      </c>
      <c r="AC718" s="187" t="str">
        <f t="shared" si="393"/>
        <v/>
      </c>
      <c r="AD718" s="187" t="str">
        <f t="shared" si="379"/>
        <v/>
      </c>
      <c r="AE718" s="187" t="str">
        <f t="shared" si="390"/>
        <v/>
      </c>
      <c r="AF718" s="187" t="str">
        <f t="shared" si="391"/>
        <v/>
      </c>
      <c r="AG718" s="187" t="str">
        <f t="array" ref="AG718">IFERROR(INDEX($Y$4:$Y$1090, MATCH(AC718&amp;AE718&amp;AF718,$V$4:$V$1090&amp;$W$4:$W$1090&amp;$X$4:$X$1090,0),1),"")</f>
        <v/>
      </c>
      <c r="AH718" s="188" t="str">
        <f t="array" ref="AH718">IFERROR(INDEX($Z$4:$Z$1090, MATCH(AC718&amp;AE718&amp;AF718,$V$4:$V$1090&amp;$W$4:$W$1090&amp;$X$4:$X$1090,0),1),"")</f>
        <v/>
      </c>
      <c r="AJ718" s="186" t="str">
        <f t="shared" si="394"/>
        <v/>
      </c>
      <c r="AK718" s="187" t="str">
        <f t="array" ref="AK718">IFERROR(INDEX($AC$4:$AC$1137,SMALL($AB$4:$AB$1137,AJ718),1),"")</f>
        <v/>
      </c>
      <c r="AL718" s="187" t="str">
        <f t="array" ref="AL718">IFERROR(INDEX($AF$4:$AF$1137,SMALL($AB$4:$AB$1137,AJ718),1),"")</f>
        <v/>
      </c>
      <c r="AM718" s="187" t="str">
        <f t="array" ref="AM718">IFERROR(INDEX($AW$4:$AW$83,MATCH(AL718&amp;INDEX($AG$4:$AG$1137,SMALL($AB$4:$AB$1137,AJ718),1),$AU$4:$AU$83&amp;$AV$4:$AV$83,0),1),"")</f>
        <v/>
      </c>
      <c r="AN718" s="187" t="str">
        <f t="array" ref="AN718">IFERROR(INDEX($AW$4:$AW$83,MATCH(AL718&amp;INDEX($AH$4:$AH$1137,SMALL($AB$4:$AB$1137,AJ718),1),$AU$4:$AU$83&amp;$AV$4:$AV$83,0),1),"")</f>
        <v/>
      </c>
      <c r="AO718" s="187" t="str">
        <f>IF(AND(ISNUMBER(Fixture!H721),ISNUMBER(Fixture!J721)),"YES","")</f>
        <v/>
      </c>
      <c r="AP718" s="187" t="str">
        <f>IF(AO718="YES",IF(Fixture!H721&gt;Fixture!J721,HWin,IF(Fixture!H721=Fixture!J721,IF(Fixture!H721&gt;0,HDrawScore,HDraw),HLose)),"")</f>
        <v/>
      </c>
      <c r="AQ718" s="188" t="str">
        <f>IF(AO718="YES",IF(Fixture!H721&lt;Fixture!J721,AWin,IF(Fixture!H721=Fixture!J721,IF(Fixture!H721&gt;0,ADrawScore,ADraw),ALose)),"")</f>
        <v/>
      </c>
      <c r="AR718" s="187" t="str">
        <f>IF(AO718="YES",IF(Fixture!H721&gt;Fixture!J721,"W",IF(Fixture!H721=Fixture!J721,IF(Fixture!H721&gt;0,"D","D"),"L")),"")</f>
        <v/>
      </c>
      <c r="AS718" s="187" t="str">
        <f>IF(AO718="YES",IF(Fixture!H721&lt;Fixture!J721,"W",IF(Fixture!H721=Fixture!J721,IF(Fixture!H721&gt;0,"D","D"),"L")),"")</f>
        <v/>
      </c>
    </row>
    <row r="719" spans="22:45" x14ac:dyDescent="0.25">
      <c r="V719" s="195" t="str">
        <f t="shared" si="398"/>
        <v/>
      </c>
      <c r="W719" s="185" t="str">
        <f t="shared" si="399"/>
        <v/>
      </c>
      <c r="X719" s="185" t="str">
        <f t="shared" si="395"/>
        <v/>
      </c>
      <c r="Y719" s="185" t="str">
        <f t="shared" si="396"/>
        <v/>
      </c>
      <c r="Z719" s="184" t="str">
        <f t="shared" si="397"/>
        <v/>
      </c>
      <c r="AB719" s="186" t="str">
        <f t="shared" si="392"/>
        <v/>
      </c>
      <c r="AC719" s="187" t="str">
        <f t="shared" si="393"/>
        <v/>
      </c>
      <c r="AD719" s="187" t="str">
        <f t="shared" si="379"/>
        <v/>
      </c>
      <c r="AE719" s="187" t="str">
        <f t="shared" si="390"/>
        <v/>
      </c>
      <c r="AF719" s="187" t="str">
        <f t="shared" si="391"/>
        <v/>
      </c>
      <c r="AG719" s="187" t="str">
        <f t="array" ref="AG719">IFERROR(INDEX($Y$4:$Y$1090, MATCH(AC719&amp;AE719&amp;AF719,$V$4:$V$1090&amp;$W$4:$W$1090&amp;$X$4:$X$1090,0),1),"")</f>
        <v/>
      </c>
      <c r="AH719" s="188" t="str">
        <f t="array" ref="AH719">IFERROR(INDEX($Z$4:$Z$1090, MATCH(AC719&amp;AE719&amp;AF719,$V$4:$V$1090&amp;$W$4:$W$1090&amp;$X$4:$X$1090,0),1),"")</f>
        <v/>
      </c>
      <c r="AJ719" s="186" t="str">
        <f t="shared" si="394"/>
        <v/>
      </c>
      <c r="AK719" s="187" t="str">
        <f t="array" ref="AK719">IFERROR(INDEX($AC$4:$AC$1137,SMALL($AB$4:$AB$1137,AJ719),1),"")</f>
        <v/>
      </c>
      <c r="AL719" s="187" t="str">
        <f t="array" ref="AL719">IFERROR(INDEX($AF$4:$AF$1137,SMALL($AB$4:$AB$1137,AJ719),1),"")</f>
        <v/>
      </c>
      <c r="AM719" s="187" t="str">
        <f t="array" ref="AM719">IFERROR(INDEX($AW$4:$AW$83,MATCH(AL719&amp;INDEX($AG$4:$AG$1137,SMALL($AB$4:$AB$1137,AJ719),1),$AU$4:$AU$83&amp;$AV$4:$AV$83,0),1),"")</f>
        <v/>
      </c>
      <c r="AN719" s="187" t="str">
        <f t="array" ref="AN719">IFERROR(INDEX($AW$4:$AW$83,MATCH(AL719&amp;INDEX($AH$4:$AH$1137,SMALL($AB$4:$AB$1137,AJ719),1),$AU$4:$AU$83&amp;$AV$4:$AV$83,0),1),"")</f>
        <v/>
      </c>
      <c r="AO719" s="187" t="str">
        <f>IF(AND(ISNUMBER(Fixture!H722),ISNUMBER(Fixture!J722)),"YES","")</f>
        <v/>
      </c>
      <c r="AP719" s="187" t="str">
        <f>IF(AO719="YES",IF(Fixture!H722&gt;Fixture!J722,HWin,IF(Fixture!H722=Fixture!J722,IF(Fixture!H722&gt;0,HDrawScore,HDraw),HLose)),"")</f>
        <v/>
      </c>
      <c r="AQ719" s="188" t="str">
        <f>IF(AO719="YES",IF(Fixture!H722&lt;Fixture!J722,AWin,IF(Fixture!H722=Fixture!J722,IF(Fixture!H722&gt;0,ADrawScore,ADraw),ALose)),"")</f>
        <v/>
      </c>
      <c r="AR719" s="187" t="str">
        <f>IF(AO719="YES",IF(Fixture!H722&gt;Fixture!J722,"W",IF(Fixture!H722=Fixture!J722,IF(Fixture!H722&gt;0,"D","D"),"L")),"")</f>
        <v/>
      </c>
      <c r="AS719" s="187" t="str">
        <f>IF(AO719="YES",IF(Fixture!H722&lt;Fixture!J722,"W",IF(Fixture!H722=Fixture!J722,IF(Fixture!H722&gt;0,"D","D"),"L")),"")</f>
        <v/>
      </c>
    </row>
    <row r="720" spans="22:45" x14ac:dyDescent="0.25">
      <c r="V720" s="195" t="str">
        <f t="shared" si="398"/>
        <v/>
      </c>
      <c r="W720" s="185" t="str">
        <f t="shared" si="399"/>
        <v/>
      </c>
      <c r="X720" s="185" t="str">
        <f t="shared" si="395"/>
        <v/>
      </c>
      <c r="Y720" s="185" t="str">
        <f t="shared" si="396"/>
        <v/>
      </c>
      <c r="Z720" s="184" t="str">
        <f t="shared" si="397"/>
        <v/>
      </c>
      <c r="AB720" s="186" t="str">
        <f t="shared" si="392"/>
        <v/>
      </c>
      <c r="AC720" s="187" t="str">
        <f t="shared" si="393"/>
        <v/>
      </c>
      <c r="AD720" s="187" t="str">
        <f t="shared" si="379"/>
        <v/>
      </c>
      <c r="AE720" s="187" t="str">
        <f t="shared" si="390"/>
        <v/>
      </c>
      <c r="AF720" s="187" t="str">
        <f t="shared" si="391"/>
        <v/>
      </c>
      <c r="AG720" s="187" t="str">
        <f t="array" ref="AG720">IFERROR(INDEX($Y$4:$Y$1090, MATCH(AC720&amp;AE720&amp;AF720,$V$4:$V$1090&amp;$W$4:$W$1090&amp;$X$4:$X$1090,0),1),"")</f>
        <v/>
      </c>
      <c r="AH720" s="188" t="str">
        <f t="array" ref="AH720">IFERROR(INDEX($Z$4:$Z$1090, MATCH(AC720&amp;AE720&amp;AF720,$V$4:$V$1090&amp;$W$4:$W$1090&amp;$X$4:$X$1090,0),1),"")</f>
        <v/>
      </c>
      <c r="AJ720" s="186" t="str">
        <f t="shared" si="394"/>
        <v/>
      </c>
      <c r="AK720" s="187" t="str">
        <f t="array" ref="AK720">IFERROR(INDEX($AC$4:$AC$1137,SMALL($AB$4:$AB$1137,AJ720),1),"")</f>
        <v/>
      </c>
      <c r="AL720" s="187" t="str">
        <f t="array" ref="AL720">IFERROR(INDEX($AF$4:$AF$1137,SMALL($AB$4:$AB$1137,AJ720),1),"")</f>
        <v/>
      </c>
      <c r="AM720" s="187" t="str">
        <f t="array" ref="AM720">IFERROR(INDEX($AW$4:$AW$83,MATCH(AL720&amp;INDEX($AG$4:$AG$1137,SMALL($AB$4:$AB$1137,AJ720),1),$AU$4:$AU$83&amp;$AV$4:$AV$83,0),1),"")</f>
        <v/>
      </c>
      <c r="AN720" s="187" t="str">
        <f t="array" ref="AN720">IFERROR(INDEX($AW$4:$AW$83,MATCH(AL720&amp;INDEX($AH$4:$AH$1137,SMALL($AB$4:$AB$1137,AJ720),1),$AU$4:$AU$83&amp;$AV$4:$AV$83,0),1),"")</f>
        <v/>
      </c>
      <c r="AO720" s="187" t="str">
        <f>IF(AND(ISNUMBER(Fixture!H723),ISNUMBER(Fixture!J723)),"YES","")</f>
        <v/>
      </c>
      <c r="AP720" s="187" t="str">
        <f>IF(AO720="YES",IF(Fixture!H723&gt;Fixture!J723,HWin,IF(Fixture!H723=Fixture!J723,IF(Fixture!H723&gt;0,HDrawScore,HDraw),HLose)),"")</f>
        <v/>
      </c>
      <c r="AQ720" s="188" t="str">
        <f>IF(AO720="YES",IF(Fixture!H723&lt;Fixture!J723,AWin,IF(Fixture!H723=Fixture!J723,IF(Fixture!H723&gt;0,ADrawScore,ADraw),ALose)),"")</f>
        <v/>
      </c>
      <c r="AR720" s="187" t="str">
        <f>IF(AO720="YES",IF(Fixture!H723&gt;Fixture!J723,"W",IF(Fixture!H723=Fixture!J723,IF(Fixture!H723&gt;0,"D","D"),"L")),"")</f>
        <v/>
      </c>
      <c r="AS720" s="187" t="str">
        <f>IF(AO720="YES",IF(Fixture!H723&lt;Fixture!J723,"W",IF(Fixture!H723=Fixture!J723,IF(Fixture!H723&gt;0,"D","D"),"L")),"")</f>
        <v/>
      </c>
    </row>
    <row r="721" spans="22:45" x14ac:dyDescent="0.25">
      <c r="V721" s="195" t="str">
        <f t="shared" si="398"/>
        <v/>
      </c>
      <c r="W721" s="185" t="str">
        <f t="shared" si="399"/>
        <v/>
      </c>
      <c r="X721" s="185" t="str">
        <f t="shared" si="395"/>
        <v/>
      </c>
      <c r="Y721" s="185" t="str">
        <f t="shared" si="396"/>
        <v/>
      </c>
      <c r="Z721" s="184" t="str">
        <f t="shared" si="397"/>
        <v/>
      </c>
      <c r="AB721" s="186" t="str">
        <f t="shared" si="392"/>
        <v/>
      </c>
      <c r="AC721" s="187" t="str">
        <f t="shared" si="393"/>
        <v/>
      </c>
      <c r="AD721" s="187" t="str">
        <f t="shared" si="379"/>
        <v/>
      </c>
      <c r="AE721" s="187" t="str">
        <f t="shared" si="390"/>
        <v/>
      </c>
      <c r="AF721" s="187" t="str">
        <f t="shared" si="391"/>
        <v/>
      </c>
      <c r="AG721" s="187" t="str">
        <f t="array" ref="AG721">IFERROR(INDEX($Y$4:$Y$1090, MATCH(AC721&amp;AE721&amp;AF721,$V$4:$V$1090&amp;$W$4:$W$1090&amp;$X$4:$X$1090,0),1),"")</f>
        <v/>
      </c>
      <c r="AH721" s="188" t="str">
        <f t="array" ref="AH721">IFERROR(INDEX($Z$4:$Z$1090, MATCH(AC721&amp;AE721&amp;AF721,$V$4:$V$1090&amp;$W$4:$W$1090&amp;$X$4:$X$1090,0),1),"")</f>
        <v/>
      </c>
      <c r="AJ721" s="186" t="str">
        <f t="shared" si="394"/>
        <v/>
      </c>
      <c r="AK721" s="187" t="str">
        <f t="array" ref="AK721">IFERROR(INDEX($AC$4:$AC$1137,SMALL($AB$4:$AB$1137,AJ721),1),"")</f>
        <v/>
      </c>
      <c r="AL721" s="187" t="str">
        <f t="array" ref="AL721">IFERROR(INDEX($AF$4:$AF$1137,SMALL($AB$4:$AB$1137,AJ721),1),"")</f>
        <v/>
      </c>
      <c r="AM721" s="187" t="str">
        <f t="array" ref="AM721">IFERROR(INDEX($AW$4:$AW$83,MATCH(AL721&amp;INDEX($AG$4:$AG$1137,SMALL($AB$4:$AB$1137,AJ721),1),$AU$4:$AU$83&amp;$AV$4:$AV$83,0),1),"")</f>
        <v/>
      </c>
      <c r="AN721" s="187" t="str">
        <f t="array" ref="AN721">IFERROR(INDEX($AW$4:$AW$83,MATCH(AL721&amp;INDEX($AH$4:$AH$1137,SMALL($AB$4:$AB$1137,AJ721),1),$AU$4:$AU$83&amp;$AV$4:$AV$83,0),1),"")</f>
        <v/>
      </c>
      <c r="AO721" s="187" t="str">
        <f>IF(AND(ISNUMBER(Fixture!H724),ISNUMBER(Fixture!J724)),"YES","")</f>
        <v/>
      </c>
      <c r="AP721" s="187" t="str">
        <f>IF(AO721="YES",IF(Fixture!H724&gt;Fixture!J724,HWin,IF(Fixture!H724=Fixture!J724,IF(Fixture!H724&gt;0,HDrawScore,HDraw),HLose)),"")</f>
        <v/>
      </c>
      <c r="AQ721" s="188" t="str">
        <f>IF(AO721="YES",IF(Fixture!H724&lt;Fixture!J724,AWin,IF(Fixture!H724=Fixture!J724,IF(Fixture!H724&gt;0,ADrawScore,ADraw),ALose)),"")</f>
        <v/>
      </c>
      <c r="AR721" s="187" t="str">
        <f>IF(AO721="YES",IF(Fixture!H724&gt;Fixture!J724,"W",IF(Fixture!H724=Fixture!J724,IF(Fixture!H724&gt;0,"D","D"),"L")),"")</f>
        <v/>
      </c>
      <c r="AS721" s="187" t="str">
        <f>IF(AO721="YES",IF(Fixture!H724&lt;Fixture!J724,"W",IF(Fixture!H724=Fixture!J724,IF(Fixture!H724&gt;0,"D","D"),"L")),"")</f>
        <v/>
      </c>
    </row>
    <row r="722" spans="22:45" x14ac:dyDescent="0.25">
      <c r="V722" s="195" t="str">
        <f t="shared" si="398"/>
        <v/>
      </c>
      <c r="W722" s="185" t="str">
        <f t="shared" si="399"/>
        <v/>
      </c>
      <c r="X722" s="185" t="str">
        <f t="shared" si="395"/>
        <v/>
      </c>
      <c r="Y722" s="185" t="str">
        <f t="shared" si="396"/>
        <v/>
      </c>
      <c r="Z722" s="184" t="str">
        <f t="shared" si="397"/>
        <v/>
      </c>
      <c r="AB722" s="186" t="str">
        <f t="shared" si="392"/>
        <v/>
      </c>
      <c r="AC722" s="187" t="str">
        <f t="shared" si="393"/>
        <v/>
      </c>
      <c r="AD722" s="187" t="str">
        <f t="shared" si="379"/>
        <v/>
      </c>
      <c r="AE722" s="187" t="str">
        <f t="shared" si="390"/>
        <v/>
      </c>
      <c r="AF722" s="187" t="str">
        <f t="shared" si="391"/>
        <v/>
      </c>
      <c r="AG722" s="187" t="str">
        <f t="array" ref="AG722">IFERROR(INDEX($Y$4:$Y$1090, MATCH(AC722&amp;AE722&amp;AF722,$V$4:$V$1090&amp;$W$4:$W$1090&amp;$X$4:$X$1090,0),1),"")</f>
        <v/>
      </c>
      <c r="AH722" s="188" t="str">
        <f t="array" ref="AH722">IFERROR(INDEX($Z$4:$Z$1090, MATCH(AC722&amp;AE722&amp;AF722,$V$4:$V$1090&amp;$W$4:$W$1090&amp;$X$4:$X$1090,0),1),"")</f>
        <v/>
      </c>
      <c r="AJ722" s="186" t="str">
        <f t="shared" si="394"/>
        <v/>
      </c>
      <c r="AK722" s="187" t="str">
        <f t="array" ref="AK722">IFERROR(INDEX($AC$4:$AC$1137,SMALL($AB$4:$AB$1137,AJ722),1),"")</f>
        <v/>
      </c>
      <c r="AL722" s="187" t="str">
        <f t="array" ref="AL722">IFERROR(INDEX($AF$4:$AF$1137,SMALL($AB$4:$AB$1137,AJ722),1),"")</f>
        <v/>
      </c>
      <c r="AM722" s="187" t="str">
        <f t="array" ref="AM722">IFERROR(INDEX($AW$4:$AW$83,MATCH(AL722&amp;INDEX($AG$4:$AG$1137,SMALL($AB$4:$AB$1137,AJ722),1),$AU$4:$AU$83&amp;$AV$4:$AV$83,0),1),"")</f>
        <v/>
      </c>
      <c r="AN722" s="187" t="str">
        <f t="array" ref="AN722">IFERROR(INDEX($AW$4:$AW$83,MATCH(AL722&amp;INDEX($AH$4:$AH$1137,SMALL($AB$4:$AB$1137,AJ722),1),$AU$4:$AU$83&amp;$AV$4:$AV$83,0),1),"")</f>
        <v/>
      </c>
      <c r="AO722" s="187" t="str">
        <f>IF(AND(ISNUMBER(Fixture!H725),ISNUMBER(Fixture!J725)),"YES","")</f>
        <v/>
      </c>
      <c r="AP722" s="187" t="str">
        <f>IF(AO722="YES",IF(Fixture!H725&gt;Fixture!J725,HWin,IF(Fixture!H725=Fixture!J725,IF(Fixture!H725&gt;0,HDrawScore,HDraw),HLose)),"")</f>
        <v/>
      </c>
      <c r="AQ722" s="188" t="str">
        <f>IF(AO722="YES",IF(Fixture!H725&lt;Fixture!J725,AWin,IF(Fixture!H725=Fixture!J725,IF(Fixture!H725&gt;0,ADrawScore,ADraw),ALose)),"")</f>
        <v/>
      </c>
      <c r="AR722" s="187" t="str">
        <f>IF(AO722="YES",IF(Fixture!H725&gt;Fixture!J725,"W",IF(Fixture!H725=Fixture!J725,IF(Fixture!H725&gt;0,"D","D"),"L")),"")</f>
        <v/>
      </c>
      <c r="AS722" s="187" t="str">
        <f>IF(AO722="YES",IF(Fixture!H725&lt;Fixture!J725,"W",IF(Fixture!H725=Fixture!J725,IF(Fixture!H725&gt;0,"D","D"),"L")),"")</f>
        <v/>
      </c>
    </row>
    <row r="723" spans="22:45" x14ac:dyDescent="0.25">
      <c r="V723" s="195" t="str">
        <f t="shared" si="398"/>
        <v/>
      </c>
      <c r="W723" s="185" t="str">
        <f t="shared" si="399"/>
        <v/>
      </c>
      <c r="X723" s="185" t="str">
        <f t="shared" si="395"/>
        <v/>
      </c>
      <c r="Y723" s="185" t="str">
        <f t="shared" si="396"/>
        <v/>
      </c>
      <c r="Z723" s="184" t="str">
        <f t="shared" si="397"/>
        <v/>
      </c>
      <c r="AB723" s="186" t="str">
        <f t="shared" si="392"/>
        <v/>
      </c>
      <c r="AC723" s="187" t="str">
        <f t="shared" si="393"/>
        <v/>
      </c>
      <c r="AD723" s="187" t="str">
        <f t="shared" si="379"/>
        <v/>
      </c>
      <c r="AE723" s="187" t="str">
        <f t="shared" si="390"/>
        <v/>
      </c>
      <c r="AF723" s="187" t="str">
        <f t="shared" si="391"/>
        <v/>
      </c>
      <c r="AG723" s="187" t="str">
        <f t="array" ref="AG723">IFERROR(INDEX($Y$4:$Y$1090, MATCH(AC723&amp;AE723&amp;AF723,$V$4:$V$1090&amp;$W$4:$W$1090&amp;$X$4:$X$1090,0),1),"")</f>
        <v/>
      </c>
      <c r="AH723" s="188" t="str">
        <f t="array" ref="AH723">IFERROR(INDEX($Z$4:$Z$1090, MATCH(AC723&amp;AE723&amp;AF723,$V$4:$V$1090&amp;$W$4:$W$1090&amp;$X$4:$X$1090,0),1),"")</f>
        <v/>
      </c>
      <c r="AJ723" s="186" t="str">
        <f t="shared" si="394"/>
        <v/>
      </c>
      <c r="AK723" s="187" t="str">
        <f t="array" ref="AK723">IFERROR(INDEX($AC$4:$AC$1137,SMALL($AB$4:$AB$1137,AJ723),1),"")</f>
        <v/>
      </c>
      <c r="AL723" s="187" t="str">
        <f t="array" ref="AL723">IFERROR(INDEX($AF$4:$AF$1137,SMALL($AB$4:$AB$1137,AJ723),1),"")</f>
        <v/>
      </c>
      <c r="AM723" s="187" t="str">
        <f t="array" ref="AM723">IFERROR(INDEX($AW$4:$AW$83,MATCH(AL723&amp;INDEX($AG$4:$AG$1137,SMALL($AB$4:$AB$1137,AJ723),1),$AU$4:$AU$83&amp;$AV$4:$AV$83,0),1),"")</f>
        <v/>
      </c>
      <c r="AN723" s="187" t="str">
        <f t="array" ref="AN723">IFERROR(INDEX($AW$4:$AW$83,MATCH(AL723&amp;INDEX($AH$4:$AH$1137,SMALL($AB$4:$AB$1137,AJ723),1),$AU$4:$AU$83&amp;$AV$4:$AV$83,0),1),"")</f>
        <v/>
      </c>
      <c r="AO723" s="187" t="str">
        <f>IF(AND(ISNUMBER(Fixture!H726),ISNUMBER(Fixture!J726)),"YES","")</f>
        <v/>
      </c>
      <c r="AP723" s="187" t="str">
        <f>IF(AO723="YES",IF(Fixture!H726&gt;Fixture!J726,HWin,IF(Fixture!H726=Fixture!J726,IF(Fixture!H726&gt;0,HDrawScore,HDraw),HLose)),"")</f>
        <v/>
      </c>
      <c r="AQ723" s="188" t="str">
        <f>IF(AO723="YES",IF(Fixture!H726&lt;Fixture!J726,AWin,IF(Fixture!H726=Fixture!J726,IF(Fixture!H726&gt;0,ADrawScore,ADraw),ALose)),"")</f>
        <v/>
      </c>
      <c r="AR723" s="187" t="str">
        <f>IF(AO723="YES",IF(Fixture!H726&gt;Fixture!J726,"W",IF(Fixture!H726=Fixture!J726,IF(Fixture!H726&gt;0,"D","D"),"L")),"")</f>
        <v/>
      </c>
      <c r="AS723" s="187" t="str">
        <f>IF(AO723="YES",IF(Fixture!H726&lt;Fixture!J726,"W",IF(Fixture!H726=Fixture!J726,IF(Fixture!H726&gt;0,"D","D"),"L")),"")</f>
        <v/>
      </c>
    </row>
    <row r="724" spans="22:45" x14ac:dyDescent="0.25">
      <c r="V724" s="195" t="str">
        <f t="shared" si="398"/>
        <v/>
      </c>
      <c r="W724" s="185" t="str">
        <f t="shared" si="399"/>
        <v/>
      </c>
      <c r="X724" s="185" t="str">
        <f t="shared" si="395"/>
        <v/>
      </c>
      <c r="Y724" s="185" t="str">
        <f t="shared" si="396"/>
        <v/>
      </c>
      <c r="Z724" s="184" t="str">
        <f t="shared" si="397"/>
        <v/>
      </c>
      <c r="AB724" s="186" t="str">
        <f t="shared" si="392"/>
        <v/>
      </c>
      <c r="AC724" s="187" t="str">
        <f t="shared" si="393"/>
        <v/>
      </c>
      <c r="AD724" s="187" t="str">
        <f t="shared" si="379"/>
        <v/>
      </c>
      <c r="AE724" s="187" t="str">
        <f t="shared" si="390"/>
        <v/>
      </c>
      <c r="AF724" s="187" t="str">
        <f t="shared" si="391"/>
        <v/>
      </c>
      <c r="AG724" s="187" t="str">
        <f t="array" ref="AG724">IFERROR(INDEX($Y$4:$Y$1090, MATCH(AC724&amp;AE724&amp;AF724,$V$4:$V$1090&amp;$W$4:$W$1090&amp;$X$4:$X$1090,0),1),"")</f>
        <v/>
      </c>
      <c r="AH724" s="188" t="str">
        <f t="array" ref="AH724">IFERROR(INDEX($Z$4:$Z$1090, MATCH(AC724&amp;AE724&amp;AF724,$V$4:$V$1090&amp;$W$4:$W$1090&amp;$X$4:$X$1090,0),1),"")</f>
        <v/>
      </c>
      <c r="AJ724" s="186" t="str">
        <f t="shared" si="394"/>
        <v/>
      </c>
      <c r="AK724" s="187" t="str">
        <f t="array" ref="AK724">IFERROR(INDEX($AC$4:$AC$1137,SMALL($AB$4:$AB$1137,AJ724),1),"")</f>
        <v/>
      </c>
      <c r="AL724" s="187" t="str">
        <f t="array" ref="AL724">IFERROR(INDEX($AF$4:$AF$1137,SMALL($AB$4:$AB$1137,AJ724),1),"")</f>
        <v/>
      </c>
      <c r="AM724" s="187" t="str">
        <f t="array" ref="AM724">IFERROR(INDEX($AW$4:$AW$83,MATCH(AL724&amp;INDEX($AG$4:$AG$1137,SMALL($AB$4:$AB$1137,AJ724),1),$AU$4:$AU$83&amp;$AV$4:$AV$83,0),1),"")</f>
        <v/>
      </c>
      <c r="AN724" s="187" t="str">
        <f t="array" ref="AN724">IFERROR(INDEX($AW$4:$AW$83,MATCH(AL724&amp;INDEX($AH$4:$AH$1137,SMALL($AB$4:$AB$1137,AJ724),1),$AU$4:$AU$83&amp;$AV$4:$AV$83,0),1),"")</f>
        <v/>
      </c>
      <c r="AO724" s="187" t="str">
        <f>IF(AND(ISNUMBER(Fixture!H727),ISNUMBER(Fixture!J727)),"YES","")</f>
        <v/>
      </c>
      <c r="AP724" s="187" t="str">
        <f>IF(AO724="YES",IF(Fixture!H727&gt;Fixture!J727,HWin,IF(Fixture!H727=Fixture!J727,IF(Fixture!H727&gt;0,HDrawScore,HDraw),HLose)),"")</f>
        <v/>
      </c>
      <c r="AQ724" s="188" t="str">
        <f>IF(AO724="YES",IF(Fixture!H727&lt;Fixture!J727,AWin,IF(Fixture!H727=Fixture!J727,IF(Fixture!H727&gt;0,ADrawScore,ADraw),ALose)),"")</f>
        <v/>
      </c>
      <c r="AR724" s="187" t="str">
        <f>IF(AO724="YES",IF(Fixture!H727&gt;Fixture!J727,"W",IF(Fixture!H727=Fixture!J727,IF(Fixture!H727&gt;0,"D","D"),"L")),"")</f>
        <v/>
      </c>
      <c r="AS724" s="187" t="str">
        <f>IF(AO724="YES",IF(Fixture!H727&lt;Fixture!J727,"W",IF(Fixture!H727=Fixture!J727,IF(Fixture!H727&gt;0,"D","D"),"L")),"")</f>
        <v/>
      </c>
    </row>
    <row r="725" spans="22:45" x14ac:dyDescent="0.25">
      <c r="V725" s="195" t="str">
        <f t="shared" si="398"/>
        <v/>
      </c>
      <c r="W725" s="185" t="str">
        <f t="shared" si="399"/>
        <v/>
      </c>
      <c r="X725" s="185" t="str">
        <f t="shared" si="395"/>
        <v/>
      </c>
      <c r="Y725" s="185" t="str">
        <f t="shared" si="396"/>
        <v/>
      </c>
      <c r="Z725" s="184" t="str">
        <f t="shared" si="397"/>
        <v/>
      </c>
      <c r="AB725" s="186" t="str">
        <f t="shared" si="392"/>
        <v/>
      </c>
      <c r="AC725" s="187" t="str">
        <f t="shared" si="393"/>
        <v/>
      </c>
      <c r="AD725" s="187" t="str">
        <f t="shared" si="379"/>
        <v/>
      </c>
      <c r="AE725" s="187" t="str">
        <f t="shared" si="390"/>
        <v/>
      </c>
      <c r="AF725" s="187" t="str">
        <f t="shared" si="391"/>
        <v/>
      </c>
      <c r="AG725" s="187" t="str">
        <f t="array" ref="AG725">IFERROR(INDEX($Y$4:$Y$1090, MATCH(AC725&amp;AE725&amp;AF725,$V$4:$V$1090&amp;$W$4:$W$1090&amp;$X$4:$X$1090,0),1),"")</f>
        <v/>
      </c>
      <c r="AH725" s="188" t="str">
        <f t="array" ref="AH725">IFERROR(INDEX($Z$4:$Z$1090, MATCH(AC725&amp;AE725&amp;AF725,$V$4:$V$1090&amp;$W$4:$W$1090&amp;$X$4:$X$1090,0),1),"")</f>
        <v/>
      </c>
      <c r="AJ725" s="186" t="str">
        <f t="shared" si="394"/>
        <v/>
      </c>
      <c r="AK725" s="187" t="str">
        <f t="array" ref="AK725">IFERROR(INDEX($AC$4:$AC$1137,SMALL($AB$4:$AB$1137,AJ725),1),"")</f>
        <v/>
      </c>
      <c r="AL725" s="187" t="str">
        <f t="array" ref="AL725">IFERROR(INDEX($AF$4:$AF$1137,SMALL($AB$4:$AB$1137,AJ725),1),"")</f>
        <v/>
      </c>
      <c r="AM725" s="187" t="str">
        <f t="array" ref="AM725">IFERROR(INDEX($AW$4:$AW$83,MATCH(AL725&amp;INDEX($AG$4:$AG$1137,SMALL($AB$4:$AB$1137,AJ725),1),$AU$4:$AU$83&amp;$AV$4:$AV$83,0),1),"")</f>
        <v/>
      </c>
      <c r="AN725" s="187" t="str">
        <f t="array" ref="AN725">IFERROR(INDEX($AW$4:$AW$83,MATCH(AL725&amp;INDEX($AH$4:$AH$1137,SMALL($AB$4:$AB$1137,AJ725),1),$AU$4:$AU$83&amp;$AV$4:$AV$83,0),1),"")</f>
        <v/>
      </c>
      <c r="AO725" s="187" t="str">
        <f>IF(AND(ISNUMBER(Fixture!H728),ISNUMBER(Fixture!J728)),"YES","")</f>
        <v/>
      </c>
      <c r="AP725" s="187" t="str">
        <f>IF(AO725="YES",IF(Fixture!H728&gt;Fixture!J728,HWin,IF(Fixture!H728=Fixture!J728,IF(Fixture!H728&gt;0,HDrawScore,HDraw),HLose)),"")</f>
        <v/>
      </c>
      <c r="AQ725" s="188" t="str">
        <f>IF(AO725="YES",IF(Fixture!H728&lt;Fixture!J728,AWin,IF(Fixture!H728=Fixture!J728,IF(Fixture!H728&gt;0,ADrawScore,ADraw),ALose)),"")</f>
        <v/>
      </c>
      <c r="AR725" s="187" t="str">
        <f>IF(AO725="YES",IF(Fixture!H728&gt;Fixture!J728,"W",IF(Fixture!H728=Fixture!J728,IF(Fixture!H728&gt;0,"D","D"),"L")),"")</f>
        <v/>
      </c>
      <c r="AS725" s="187" t="str">
        <f>IF(AO725="YES",IF(Fixture!H728&lt;Fixture!J728,"W",IF(Fixture!H728=Fixture!J728,IF(Fixture!H728&gt;0,"D","D"),"L")),"")</f>
        <v/>
      </c>
    </row>
    <row r="726" spans="22:45" x14ac:dyDescent="0.25">
      <c r="V726" s="195" t="str">
        <f t="shared" si="398"/>
        <v/>
      </c>
      <c r="W726" s="185" t="str">
        <f t="shared" si="399"/>
        <v/>
      </c>
      <c r="X726" s="185" t="str">
        <f t="shared" si="395"/>
        <v/>
      </c>
      <c r="Y726" s="185" t="str">
        <f t="shared" si="396"/>
        <v/>
      </c>
      <c r="Z726" s="184" t="str">
        <f t="shared" si="397"/>
        <v/>
      </c>
      <c r="AB726" s="186" t="str">
        <f t="shared" si="392"/>
        <v/>
      </c>
      <c r="AC726" s="187" t="str">
        <f t="shared" si="393"/>
        <v/>
      </c>
      <c r="AD726" s="187" t="str">
        <f t="shared" si="379"/>
        <v/>
      </c>
      <c r="AE726" s="187" t="str">
        <f t="shared" si="390"/>
        <v/>
      </c>
      <c r="AF726" s="187" t="str">
        <f t="shared" si="391"/>
        <v/>
      </c>
      <c r="AG726" s="187" t="str">
        <f t="array" ref="AG726">IFERROR(INDEX($Y$4:$Y$1090, MATCH(AC726&amp;AE726&amp;AF726,$V$4:$V$1090&amp;$W$4:$W$1090&amp;$X$4:$X$1090,0),1),"")</f>
        <v/>
      </c>
      <c r="AH726" s="188" t="str">
        <f t="array" ref="AH726">IFERROR(INDEX($Z$4:$Z$1090, MATCH(AC726&amp;AE726&amp;AF726,$V$4:$V$1090&amp;$W$4:$W$1090&amp;$X$4:$X$1090,0),1),"")</f>
        <v/>
      </c>
      <c r="AJ726" s="186" t="str">
        <f t="shared" si="394"/>
        <v/>
      </c>
      <c r="AK726" s="187" t="str">
        <f t="array" ref="AK726">IFERROR(INDEX($AC$4:$AC$1137,SMALL($AB$4:$AB$1137,AJ726),1),"")</f>
        <v/>
      </c>
      <c r="AL726" s="187" t="str">
        <f t="array" ref="AL726">IFERROR(INDEX($AF$4:$AF$1137,SMALL($AB$4:$AB$1137,AJ726),1),"")</f>
        <v/>
      </c>
      <c r="AM726" s="187" t="str">
        <f t="array" ref="AM726">IFERROR(INDEX($AW$4:$AW$83,MATCH(AL726&amp;INDEX($AG$4:$AG$1137,SMALL($AB$4:$AB$1137,AJ726),1),$AU$4:$AU$83&amp;$AV$4:$AV$83,0),1),"")</f>
        <v/>
      </c>
      <c r="AN726" s="187" t="str">
        <f t="array" ref="AN726">IFERROR(INDEX($AW$4:$AW$83,MATCH(AL726&amp;INDEX($AH$4:$AH$1137,SMALL($AB$4:$AB$1137,AJ726),1),$AU$4:$AU$83&amp;$AV$4:$AV$83,0),1),"")</f>
        <v/>
      </c>
      <c r="AO726" s="187" t="str">
        <f>IF(AND(ISNUMBER(Fixture!H729),ISNUMBER(Fixture!J729)),"YES","")</f>
        <v/>
      </c>
      <c r="AP726" s="187" t="str">
        <f>IF(AO726="YES",IF(Fixture!H729&gt;Fixture!J729,HWin,IF(Fixture!H729=Fixture!J729,IF(Fixture!H729&gt;0,HDrawScore,HDraw),HLose)),"")</f>
        <v/>
      </c>
      <c r="AQ726" s="188" t="str">
        <f>IF(AO726="YES",IF(Fixture!H729&lt;Fixture!J729,AWin,IF(Fixture!H729=Fixture!J729,IF(Fixture!H729&gt;0,ADrawScore,ADraw),ALose)),"")</f>
        <v/>
      </c>
      <c r="AR726" s="187" t="str">
        <f>IF(AO726="YES",IF(Fixture!H729&gt;Fixture!J729,"W",IF(Fixture!H729=Fixture!J729,IF(Fixture!H729&gt;0,"D","D"),"L")),"")</f>
        <v/>
      </c>
      <c r="AS726" s="187" t="str">
        <f>IF(AO726="YES",IF(Fixture!H729&lt;Fixture!J729,"W",IF(Fixture!H729=Fixture!J729,IF(Fixture!H729&gt;0,"D","D"),"L")),"")</f>
        <v/>
      </c>
    </row>
    <row r="727" spans="22:45" x14ac:dyDescent="0.25">
      <c r="V727" s="195" t="str">
        <f t="shared" si="398"/>
        <v/>
      </c>
      <c r="W727" s="185" t="str">
        <f t="shared" si="399"/>
        <v/>
      </c>
      <c r="X727" s="185" t="str">
        <f t="shared" si="395"/>
        <v/>
      </c>
      <c r="Y727" s="185" t="str">
        <f t="shared" si="396"/>
        <v/>
      </c>
      <c r="Z727" s="184" t="str">
        <f t="shared" si="397"/>
        <v/>
      </c>
      <c r="AB727" s="186" t="str">
        <f t="shared" si="392"/>
        <v/>
      </c>
      <c r="AC727" s="187" t="str">
        <f t="shared" si="393"/>
        <v/>
      </c>
      <c r="AD727" s="187" t="str">
        <f t="shared" si="379"/>
        <v/>
      </c>
      <c r="AE727" s="187" t="str">
        <f t="shared" si="390"/>
        <v/>
      </c>
      <c r="AF727" s="187" t="str">
        <f t="shared" si="391"/>
        <v/>
      </c>
      <c r="AG727" s="187" t="str">
        <f t="array" ref="AG727">IFERROR(INDEX($Y$4:$Y$1090, MATCH(AC727&amp;AE727&amp;AF727,$V$4:$V$1090&amp;$W$4:$W$1090&amp;$X$4:$X$1090,0),1),"")</f>
        <v/>
      </c>
      <c r="AH727" s="188" t="str">
        <f t="array" ref="AH727">IFERROR(INDEX($Z$4:$Z$1090, MATCH(AC727&amp;AE727&amp;AF727,$V$4:$V$1090&amp;$W$4:$W$1090&amp;$X$4:$X$1090,0),1),"")</f>
        <v/>
      </c>
      <c r="AJ727" s="186" t="str">
        <f t="shared" si="394"/>
        <v/>
      </c>
      <c r="AK727" s="187" t="str">
        <f t="array" ref="AK727">IFERROR(INDEX($AC$4:$AC$1137,SMALL($AB$4:$AB$1137,AJ727),1),"")</f>
        <v/>
      </c>
      <c r="AL727" s="187" t="str">
        <f t="array" ref="AL727">IFERROR(INDEX($AF$4:$AF$1137,SMALL($AB$4:$AB$1137,AJ727),1),"")</f>
        <v/>
      </c>
      <c r="AM727" s="187" t="str">
        <f t="array" ref="AM727">IFERROR(INDEX($AW$4:$AW$83,MATCH(AL727&amp;INDEX($AG$4:$AG$1137,SMALL($AB$4:$AB$1137,AJ727),1),$AU$4:$AU$83&amp;$AV$4:$AV$83,0),1),"")</f>
        <v/>
      </c>
      <c r="AN727" s="187" t="str">
        <f t="array" ref="AN727">IFERROR(INDEX($AW$4:$AW$83,MATCH(AL727&amp;INDEX($AH$4:$AH$1137,SMALL($AB$4:$AB$1137,AJ727),1),$AU$4:$AU$83&amp;$AV$4:$AV$83,0),1),"")</f>
        <v/>
      </c>
      <c r="AO727" s="187" t="str">
        <f>IF(AND(ISNUMBER(Fixture!H730),ISNUMBER(Fixture!J730)),"YES","")</f>
        <v/>
      </c>
      <c r="AP727" s="187" t="str">
        <f>IF(AO727="YES",IF(Fixture!H730&gt;Fixture!J730,HWin,IF(Fixture!H730=Fixture!J730,IF(Fixture!H730&gt;0,HDrawScore,HDraw),HLose)),"")</f>
        <v/>
      </c>
      <c r="AQ727" s="188" t="str">
        <f>IF(AO727="YES",IF(Fixture!H730&lt;Fixture!J730,AWin,IF(Fixture!H730=Fixture!J730,IF(Fixture!H730&gt;0,ADrawScore,ADraw),ALose)),"")</f>
        <v/>
      </c>
      <c r="AR727" s="187" t="str">
        <f>IF(AO727="YES",IF(Fixture!H730&gt;Fixture!J730,"W",IF(Fixture!H730=Fixture!J730,IF(Fixture!H730&gt;0,"D","D"),"L")),"")</f>
        <v/>
      </c>
      <c r="AS727" s="187" t="str">
        <f>IF(AO727="YES",IF(Fixture!H730&lt;Fixture!J730,"W",IF(Fixture!H730=Fixture!J730,IF(Fixture!H730&gt;0,"D","D"),"L")),"")</f>
        <v/>
      </c>
    </row>
    <row r="728" spans="22:45" x14ac:dyDescent="0.25">
      <c r="V728" s="195" t="str">
        <f t="shared" si="398"/>
        <v/>
      </c>
      <c r="W728" s="185" t="str">
        <f t="shared" si="399"/>
        <v/>
      </c>
      <c r="X728" s="185" t="str">
        <f t="shared" si="395"/>
        <v/>
      </c>
      <c r="Y728" s="185" t="str">
        <f t="shared" si="396"/>
        <v/>
      </c>
      <c r="Z728" s="184" t="str">
        <f t="shared" si="397"/>
        <v/>
      </c>
      <c r="AB728" s="186" t="str">
        <f t="shared" si="392"/>
        <v/>
      </c>
      <c r="AC728" s="187" t="str">
        <f t="shared" si="393"/>
        <v/>
      </c>
      <c r="AD728" s="187" t="str">
        <f t="shared" si="379"/>
        <v/>
      </c>
      <c r="AE728" s="187" t="str">
        <f t="shared" si="390"/>
        <v/>
      </c>
      <c r="AF728" s="187" t="str">
        <f t="shared" si="391"/>
        <v/>
      </c>
      <c r="AG728" s="187" t="str">
        <f t="array" ref="AG728">IFERROR(INDEX($Y$4:$Y$1090, MATCH(AC728&amp;AE728&amp;AF728,$V$4:$V$1090&amp;$W$4:$W$1090&amp;$X$4:$X$1090,0),1),"")</f>
        <v/>
      </c>
      <c r="AH728" s="188" t="str">
        <f t="array" ref="AH728">IFERROR(INDEX($Z$4:$Z$1090, MATCH(AC728&amp;AE728&amp;AF728,$V$4:$V$1090&amp;$W$4:$W$1090&amp;$X$4:$X$1090,0),1),"")</f>
        <v/>
      </c>
      <c r="AJ728" s="186" t="str">
        <f t="shared" si="394"/>
        <v/>
      </c>
      <c r="AK728" s="187" t="str">
        <f t="array" ref="AK728">IFERROR(INDEX($AC$4:$AC$1137,SMALL($AB$4:$AB$1137,AJ728),1),"")</f>
        <v/>
      </c>
      <c r="AL728" s="187" t="str">
        <f t="array" ref="AL728">IFERROR(INDEX($AF$4:$AF$1137,SMALL($AB$4:$AB$1137,AJ728),1),"")</f>
        <v/>
      </c>
      <c r="AM728" s="187" t="str">
        <f t="array" ref="AM728">IFERROR(INDEX($AW$4:$AW$83,MATCH(AL728&amp;INDEX($AG$4:$AG$1137,SMALL($AB$4:$AB$1137,AJ728),1),$AU$4:$AU$83&amp;$AV$4:$AV$83,0),1),"")</f>
        <v/>
      </c>
      <c r="AN728" s="187" t="str">
        <f t="array" ref="AN728">IFERROR(INDEX($AW$4:$AW$83,MATCH(AL728&amp;INDEX($AH$4:$AH$1137,SMALL($AB$4:$AB$1137,AJ728),1),$AU$4:$AU$83&amp;$AV$4:$AV$83,0),1),"")</f>
        <v/>
      </c>
      <c r="AO728" s="187" t="str">
        <f>IF(AND(ISNUMBER(Fixture!H731),ISNUMBER(Fixture!J731)),"YES","")</f>
        <v/>
      </c>
      <c r="AP728" s="187" t="str">
        <f>IF(AO728="YES",IF(Fixture!H731&gt;Fixture!J731,HWin,IF(Fixture!H731=Fixture!J731,IF(Fixture!H731&gt;0,HDrawScore,HDraw),HLose)),"")</f>
        <v/>
      </c>
      <c r="AQ728" s="188" t="str">
        <f>IF(AO728="YES",IF(Fixture!H731&lt;Fixture!J731,AWin,IF(Fixture!H731=Fixture!J731,IF(Fixture!H731&gt;0,ADrawScore,ADraw),ALose)),"")</f>
        <v/>
      </c>
      <c r="AR728" s="187" t="str">
        <f>IF(AO728="YES",IF(Fixture!H731&gt;Fixture!J731,"W",IF(Fixture!H731=Fixture!J731,IF(Fixture!H731&gt;0,"D","D"),"L")),"")</f>
        <v/>
      </c>
      <c r="AS728" s="187" t="str">
        <f>IF(AO728="YES",IF(Fixture!H731&lt;Fixture!J731,"W",IF(Fixture!H731=Fixture!J731,IF(Fixture!H731&gt;0,"D","D"),"L")),"")</f>
        <v/>
      </c>
    </row>
    <row r="729" spans="22:45" x14ac:dyDescent="0.25">
      <c r="V729" s="195" t="str">
        <f t="shared" si="398"/>
        <v/>
      </c>
      <c r="W729" s="185" t="str">
        <f t="shared" si="399"/>
        <v/>
      </c>
      <c r="X729" s="185" t="str">
        <f t="shared" si="395"/>
        <v/>
      </c>
      <c r="Y729" s="185" t="str">
        <f t="shared" si="396"/>
        <v/>
      </c>
      <c r="Z729" s="184" t="str">
        <f t="shared" si="397"/>
        <v/>
      </c>
      <c r="AB729" s="186" t="str">
        <f t="shared" si="392"/>
        <v/>
      </c>
      <c r="AC729" s="187" t="str">
        <f t="shared" si="393"/>
        <v/>
      </c>
      <c r="AD729" s="187" t="str">
        <f t="shared" si="379"/>
        <v/>
      </c>
      <c r="AE729" s="187" t="str">
        <f t="shared" si="390"/>
        <v/>
      </c>
      <c r="AF729" s="187" t="str">
        <f t="shared" si="391"/>
        <v/>
      </c>
      <c r="AG729" s="187" t="str">
        <f t="array" ref="AG729">IFERROR(INDEX($Y$4:$Y$1090, MATCH(AC729&amp;AE729&amp;AF729,$V$4:$V$1090&amp;$W$4:$W$1090&amp;$X$4:$X$1090,0),1),"")</f>
        <v/>
      </c>
      <c r="AH729" s="188" t="str">
        <f t="array" ref="AH729">IFERROR(INDEX($Z$4:$Z$1090, MATCH(AC729&amp;AE729&amp;AF729,$V$4:$V$1090&amp;$W$4:$W$1090&amp;$X$4:$X$1090,0),1),"")</f>
        <v/>
      </c>
      <c r="AJ729" s="186" t="str">
        <f t="shared" si="394"/>
        <v/>
      </c>
      <c r="AK729" s="187" t="str">
        <f t="array" ref="AK729">IFERROR(INDEX($AC$4:$AC$1137,SMALL($AB$4:$AB$1137,AJ729),1),"")</f>
        <v/>
      </c>
      <c r="AL729" s="187" t="str">
        <f t="array" ref="AL729">IFERROR(INDEX($AF$4:$AF$1137,SMALL($AB$4:$AB$1137,AJ729),1),"")</f>
        <v/>
      </c>
      <c r="AM729" s="187" t="str">
        <f t="array" ref="AM729">IFERROR(INDEX($AW$4:$AW$83,MATCH(AL729&amp;INDEX($AG$4:$AG$1137,SMALL($AB$4:$AB$1137,AJ729),1),$AU$4:$AU$83&amp;$AV$4:$AV$83,0),1),"")</f>
        <v/>
      </c>
      <c r="AN729" s="187" t="str">
        <f t="array" ref="AN729">IFERROR(INDEX($AW$4:$AW$83,MATCH(AL729&amp;INDEX($AH$4:$AH$1137,SMALL($AB$4:$AB$1137,AJ729),1),$AU$4:$AU$83&amp;$AV$4:$AV$83,0),1),"")</f>
        <v/>
      </c>
      <c r="AO729" s="187" t="str">
        <f>IF(AND(ISNUMBER(Fixture!H732),ISNUMBER(Fixture!J732)),"YES","")</f>
        <v/>
      </c>
      <c r="AP729" s="187" t="str">
        <f>IF(AO729="YES",IF(Fixture!H732&gt;Fixture!J732,HWin,IF(Fixture!H732=Fixture!J732,IF(Fixture!H732&gt;0,HDrawScore,HDraw),HLose)),"")</f>
        <v/>
      </c>
      <c r="AQ729" s="188" t="str">
        <f>IF(AO729="YES",IF(Fixture!H732&lt;Fixture!J732,AWin,IF(Fixture!H732=Fixture!J732,IF(Fixture!H732&gt;0,ADrawScore,ADraw),ALose)),"")</f>
        <v/>
      </c>
      <c r="AR729" s="187" t="str">
        <f>IF(AO729="YES",IF(Fixture!H732&gt;Fixture!J732,"W",IF(Fixture!H732=Fixture!J732,IF(Fixture!H732&gt;0,"D","D"),"L")),"")</f>
        <v/>
      </c>
      <c r="AS729" s="187" t="str">
        <f>IF(AO729="YES",IF(Fixture!H732&lt;Fixture!J732,"W",IF(Fixture!H732=Fixture!J732,IF(Fixture!H732&gt;0,"D","D"),"L")),"")</f>
        <v/>
      </c>
    </row>
    <row r="730" spans="22:45" x14ac:dyDescent="0.25">
      <c r="V730" s="195" t="str">
        <f t="shared" si="398"/>
        <v/>
      </c>
      <c r="W730" s="185" t="str">
        <f t="shared" si="399"/>
        <v/>
      </c>
      <c r="X730" s="185" t="str">
        <f t="shared" si="395"/>
        <v/>
      </c>
      <c r="Y730" s="185" t="str">
        <f t="shared" si="396"/>
        <v/>
      </c>
      <c r="Z730" s="184" t="str">
        <f t="shared" si="397"/>
        <v/>
      </c>
      <c r="AB730" s="186" t="str">
        <f t="shared" si="392"/>
        <v/>
      </c>
      <c r="AC730" s="187" t="str">
        <f t="shared" si="393"/>
        <v/>
      </c>
      <c r="AD730" s="187" t="str">
        <f t="shared" si="379"/>
        <v/>
      </c>
      <c r="AE730" s="187" t="str">
        <f t="shared" si="390"/>
        <v/>
      </c>
      <c r="AF730" s="187" t="str">
        <f t="shared" si="391"/>
        <v/>
      </c>
      <c r="AG730" s="187" t="str">
        <f t="array" ref="AG730">IFERROR(INDEX($Y$4:$Y$1090, MATCH(AC730&amp;AE730&amp;AF730,$V$4:$V$1090&amp;$W$4:$W$1090&amp;$X$4:$X$1090,0),1),"")</f>
        <v/>
      </c>
      <c r="AH730" s="188" t="str">
        <f t="array" ref="AH730">IFERROR(INDEX($Z$4:$Z$1090, MATCH(AC730&amp;AE730&amp;AF730,$V$4:$V$1090&amp;$W$4:$W$1090&amp;$X$4:$X$1090,0),1),"")</f>
        <v/>
      </c>
      <c r="AJ730" s="186" t="str">
        <f t="shared" si="394"/>
        <v/>
      </c>
      <c r="AK730" s="187" t="str">
        <f t="array" ref="AK730">IFERROR(INDEX($AC$4:$AC$1137,SMALL($AB$4:$AB$1137,AJ730),1),"")</f>
        <v/>
      </c>
      <c r="AL730" s="187" t="str">
        <f t="array" ref="AL730">IFERROR(INDEX($AF$4:$AF$1137,SMALL($AB$4:$AB$1137,AJ730),1),"")</f>
        <v/>
      </c>
      <c r="AM730" s="187" t="str">
        <f t="array" ref="AM730">IFERROR(INDEX($AW$4:$AW$83,MATCH(AL730&amp;INDEX($AG$4:$AG$1137,SMALL($AB$4:$AB$1137,AJ730),1),$AU$4:$AU$83&amp;$AV$4:$AV$83,0),1),"")</f>
        <v/>
      </c>
      <c r="AN730" s="187" t="str">
        <f t="array" ref="AN730">IFERROR(INDEX($AW$4:$AW$83,MATCH(AL730&amp;INDEX($AH$4:$AH$1137,SMALL($AB$4:$AB$1137,AJ730),1),$AU$4:$AU$83&amp;$AV$4:$AV$83,0),1),"")</f>
        <v/>
      </c>
      <c r="AO730" s="187" t="str">
        <f>IF(AND(ISNUMBER(Fixture!H733),ISNUMBER(Fixture!J733)),"YES","")</f>
        <v/>
      </c>
      <c r="AP730" s="187" t="str">
        <f>IF(AO730="YES",IF(Fixture!H733&gt;Fixture!J733,HWin,IF(Fixture!H733=Fixture!J733,IF(Fixture!H733&gt;0,HDrawScore,HDraw),HLose)),"")</f>
        <v/>
      </c>
      <c r="AQ730" s="188" t="str">
        <f>IF(AO730="YES",IF(Fixture!H733&lt;Fixture!J733,AWin,IF(Fixture!H733=Fixture!J733,IF(Fixture!H733&gt;0,ADrawScore,ADraw),ALose)),"")</f>
        <v/>
      </c>
      <c r="AR730" s="187" t="str">
        <f>IF(AO730="YES",IF(Fixture!H733&gt;Fixture!J733,"W",IF(Fixture!H733=Fixture!J733,IF(Fixture!H733&gt;0,"D","D"),"L")),"")</f>
        <v/>
      </c>
      <c r="AS730" s="187" t="str">
        <f>IF(AO730="YES",IF(Fixture!H733&lt;Fixture!J733,"W",IF(Fixture!H733=Fixture!J733,IF(Fixture!H733&gt;0,"D","D"),"L")),"")</f>
        <v/>
      </c>
    </row>
    <row r="731" spans="22:45" x14ac:dyDescent="0.25">
      <c r="V731" s="195" t="str">
        <f t="shared" si="398"/>
        <v/>
      </c>
      <c r="W731" s="185" t="str">
        <f t="shared" si="399"/>
        <v/>
      </c>
      <c r="X731" s="185" t="str">
        <f t="shared" si="395"/>
        <v/>
      </c>
      <c r="Y731" s="185" t="str">
        <f t="shared" si="396"/>
        <v/>
      </c>
      <c r="Z731" s="184" t="str">
        <f t="shared" si="397"/>
        <v/>
      </c>
      <c r="AB731" s="186" t="str">
        <f t="shared" si="392"/>
        <v/>
      </c>
      <c r="AC731" s="187" t="str">
        <f t="shared" si="393"/>
        <v/>
      </c>
      <c r="AD731" s="187" t="str">
        <f t="shared" si="379"/>
        <v/>
      </c>
      <c r="AE731" s="187" t="str">
        <f t="shared" si="390"/>
        <v/>
      </c>
      <c r="AF731" s="187" t="str">
        <f t="shared" si="391"/>
        <v/>
      </c>
      <c r="AG731" s="187" t="str">
        <f t="array" ref="AG731">IFERROR(INDEX($Y$4:$Y$1090, MATCH(AC731&amp;AE731&amp;AF731,$V$4:$V$1090&amp;$W$4:$W$1090&amp;$X$4:$X$1090,0),1),"")</f>
        <v/>
      </c>
      <c r="AH731" s="188" t="str">
        <f t="array" ref="AH731">IFERROR(INDEX($Z$4:$Z$1090, MATCH(AC731&amp;AE731&amp;AF731,$V$4:$V$1090&amp;$W$4:$W$1090&amp;$X$4:$X$1090,0),1),"")</f>
        <v/>
      </c>
      <c r="AJ731" s="186" t="str">
        <f t="shared" si="394"/>
        <v/>
      </c>
      <c r="AK731" s="187" t="str">
        <f t="array" ref="AK731">IFERROR(INDEX($AC$4:$AC$1137,SMALL($AB$4:$AB$1137,AJ731),1),"")</f>
        <v/>
      </c>
      <c r="AL731" s="187" t="str">
        <f t="array" ref="AL731">IFERROR(INDEX($AF$4:$AF$1137,SMALL($AB$4:$AB$1137,AJ731),1),"")</f>
        <v/>
      </c>
      <c r="AM731" s="187" t="str">
        <f t="array" ref="AM731">IFERROR(INDEX($AW$4:$AW$83,MATCH(AL731&amp;INDEX($AG$4:$AG$1137,SMALL($AB$4:$AB$1137,AJ731),1),$AU$4:$AU$83&amp;$AV$4:$AV$83,0),1),"")</f>
        <v/>
      </c>
      <c r="AN731" s="187" t="str">
        <f t="array" ref="AN731">IFERROR(INDEX($AW$4:$AW$83,MATCH(AL731&amp;INDEX($AH$4:$AH$1137,SMALL($AB$4:$AB$1137,AJ731),1),$AU$4:$AU$83&amp;$AV$4:$AV$83,0),1),"")</f>
        <v/>
      </c>
      <c r="AO731" s="187" t="str">
        <f>IF(AND(ISNUMBER(Fixture!H734),ISNUMBER(Fixture!J734)),"YES","")</f>
        <v/>
      </c>
      <c r="AP731" s="187" t="str">
        <f>IF(AO731="YES",IF(Fixture!H734&gt;Fixture!J734,HWin,IF(Fixture!H734=Fixture!J734,IF(Fixture!H734&gt;0,HDrawScore,HDraw),HLose)),"")</f>
        <v/>
      </c>
      <c r="AQ731" s="188" t="str">
        <f>IF(AO731="YES",IF(Fixture!H734&lt;Fixture!J734,AWin,IF(Fixture!H734=Fixture!J734,IF(Fixture!H734&gt;0,ADrawScore,ADraw),ALose)),"")</f>
        <v/>
      </c>
      <c r="AR731" s="187" t="str">
        <f>IF(AO731="YES",IF(Fixture!H734&gt;Fixture!J734,"W",IF(Fixture!H734=Fixture!J734,IF(Fixture!H734&gt;0,"D","D"),"L")),"")</f>
        <v/>
      </c>
      <c r="AS731" s="187" t="str">
        <f>IF(AO731="YES",IF(Fixture!H734&lt;Fixture!J734,"W",IF(Fixture!H734=Fixture!J734,IF(Fixture!H734&gt;0,"D","D"),"L")),"")</f>
        <v/>
      </c>
    </row>
    <row r="732" spans="22:45" x14ac:dyDescent="0.25">
      <c r="V732" s="195" t="str">
        <f t="shared" si="398"/>
        <v/>
      </c>
      <c r="W732" s="185" t="str">
        <f t="shared" si="399"/>
        <v/>
      </c>
      <c r="X732" s="185" t="str">
        <f t="shared" si="395"/>
        <v/>
      </c>
      <c r="Y732" s="185" t="str">
        <f t="shared" si="396"/>
        <v/>
      </c>
      <c r="Z732" s="184" t="str">
        <f t="shared" si="397"/>
        <v/>
      </c>
      <c r="AB732" s="186" t="str">
        <f t="shared" si="392"/>
        <v/>
      </c>
      <c r="AC732" s="187" t="str">
        <f t="shared" si="393"/>
        <v/>
      </c>
      <c r="AD732" s="187" t="str">
        <f t="shared" ref="AD732:AD783" si="400">IF(ISNUMBER(AC732),IF(AD731+1&lt;=AD$2,AD731+1,1),"")</f>
        <v/>
      </c>
      <c r="AE732" s="187" t="str">
        <f t="shared" si="390"/>
        <v/>
      </c>
      <c r="AF732" s="187" t="str">
        <f t="shared" si="391"/>
        <v/>
      </c>
      <c r="AG732" s="187" t="str">
        <f t="array" ref="AG732">IFERROR(INDEX($Y$4:$Y$1090, MATCH(AC732&amp;AE732&amp;AF732,$V$4:$V$1090&amp;$W$4:$W$1090&amp;$X$4:$X$1090,0),1),"")</f>
        <v/>
      </c>
      <c r="AH732" s="188" t="str">
        <f t="array" ref="AH732">IFERROR(INDEX($Z$4:$Z$1090, MATCH(AC732&amp;AE732&amp;AF732,$V$4:$V$1090&amp;$W$4:$W$1090&amp;$X$4:$X$1090,0),1),"")</f>
        <v/>
      </c>
      <c r="AJ732" s="186" t="str">
        <f t="shared" si="394"/>
        <v/>
      </c>
      <c r="AK732" s="187" t="str">
        <f t="array" ref="AK732">IFERROR(INDEX($AC$4:$AC$1137,SMALL($AB$4:$AB$1137,AJ732),1),"")</f>
        <v/>
      </c>
      <c r="AL732" s="187" t="str">
        <f t="array" ref="AL732">IFERROR(INDEX($AF$4:$AF$1137,SMALL($AB$4:$AB$1137,AJ732),1),"")</f>
        <v/>
      </c>
      <c r="AM732" s="187" t="str">
        <f t="array" ref="AM732">IFERROR(INDEX($AW$4:$AW$83,MATCH(AL732&amp;INDEX($AG$4:$AG$1137,SMALL($AB$4:$AB$1137,AJ732),1),$AU$4:$AU$83&amp;$AV$4:$AV$83,0),1),"")</f>
        <v/>
      </c>
      <c r="AN732" s="187" t="str">
        <f t="array" ref="AN732">IFERROR(INDEX($AW$4:$AW$83,MATCH(AL732&amp;INDEX($AH$4:$AH$1137,SMALL($AB$4:$AB$1137,AJ732),1),$AU$4:$AU$83&amp;$AV$4:$AV$83,0),1),"")</f>
        <v/>
      </c>
      <c r="AO732" s="187" t="str">
        <f>IF(AND(ISNUMBER(Fixture!H735),ISNUMBER(Fixture!J735)),"YES","")</f>
        <v/>
      </c>
      <c r="AP732" s="187" t="str">
        <f>IF(AO732="YES",IF(Fixture!H735&gt;Fixture!J735,HWin,IF(Fixture!H735=Fixture!J735,IF(Fixture!H735&gt;0,HDrawScore,HDraw),HLose)),"")</f>
        <v/>
      </c>
      <c r="AQ732" s="188" t="str">
        <f>IF(AO732="YES",IF(Fixture!H735&lt;Fixture!J735,AWin,IF(Fixture!H735=Fixture!J735,IF(Fixture!H735&gt;0,ADrawScore,ADraw),ALose)),"")</f>
        <v/>
      </c>
      <c r="AR732" s="187" t="str">
        <f>IF(AO732="YES",IF(Fixture!H735&gt;Fixture!J735,"W",IF(Fixture!H735=Fixture!J735,IF(Fixture!H735&gt;0,"D","D"),"L")),"")</f>
        <v/>
      </c>
      <c r="AS732" s="187" t="str">
        <f>IF(AO732="YES",IF(Fixture!H735&lt;Fixture!J735,"W",IF(Fixture!H735=Fixture!J735,IF(Fixture!H735&gt;0,"D","D"),"L")),"")</f>
        <v/>
      </c>
    </row>
    <row r="733" spans="22:45" x14ac:dyDescent="0.25">
      <c r="V733" s="195" t="str">
        <f t="shared" si="398"/>
        <v/>
      </c>
      <c r="W733" s="185" t="str">
        <f t="shared" si="399"/>
        <v/>
      </c>
      <c r="X733" s="185" t="str">
        <f t="shared" si="395"/>
        <v/>
      </c>
      <c r="Y733" s="185" t="str">
        <f t="shared" si="396"/>
        <v/>
      </c>
      <c r="Z733" s="184" t="str">
        <f t="shared" si="397"/>
        <v/>
      </c>
      <c r="AB733" s="186" t="str">
        <f t="shared" si="392"/>
        <v/>
      </c>
      <c r="AC733" s="187" t="str">
        <f t="shared" si="393"/>
        <v/>
      </c>
      <c r="AD733" s="187" t="str">
        <f t="shared" si="400"/>
        <v/>
      </c>
      <c r="AE733" s="187" t="str">
        <f t="shared" si="390"/>
        <v/>
      </c>
      <c r="AF733" s="187" t="str">
        <f t="shared" si="391"/>
        <v/>
      </c>
      <c r="AG733" s="187" t="str">
        <f t="array" ref="AG733">IFERROR(INDEX($Y$4:$Y$1090, MATCH(AC733&amp;AE733&amp;AF733,$V$4:$V$1090&amp;$W$4:$W$1090&amp;$X$4:$X$1090,0),1),"")</f>
        <v/>
      </c>
      <c r="AH733" s="188" t="str">
        <f t="array" ref="AH733">IFERROR(INDEX($Z$4:$Z$1090, MATCH(AC733&amp;AE733&amp;AF733,$V$4:$V$1090&amp;$W$4:$W$1090&amp;$X$4:$X$1090,0),1),"")</f>
        <v/>
      </c>
      <c r="AJ733" s="186" t="str">
        <f t="shared" si="394"/>
        <v/>
      </c>
      <c r="AK733" s="187" t="str">
        <f t="array" ref="AK733">IFERROR(INDEX($AC$4:$AC$1137,SMALL($AB$4:$AB$1137,AJ733),1),"")</f>
        <v/>
      </c>
      <c r="AL733" s="187" t="str">
        <f t="array" ref="AL733">IFERROR(INDEX($AF$4:$AF$1137,SMALL($AB$4:$AB$1137,AJ733),1),"")</f>
        <v/>
      </c>
      <c r="AM733" s="187" t="str">
        <f t="array" ref="AM733">IFERROR(INDEX($AW$4:$AW$83,MATCH(AL733&amp;INDEX($AG$4:$AG$1137,SMALL($AB$4:$AB$1137,AJ733),1),$AU$4:$AU$83&amp;$AV$4:$AV$83,0),1),"")</f>
        <v/>
      </c>
      <c r="AN733" s="187" t="str">
        <f t="array" ref="AN733">IFERROR(INDEX($AW$4:$AW$83,MATCH(AL733&amp;INDEX($AH$4:$AH$1137,SMALL($AB$4:$AB$1137,AJ733),1),$AU$4:$AU$83&amp;$AV$4:$AV$83,0),1),"")</f>
        <v/>
      </c>
      <c r="AO733" s="187" t="str">
        <f>IF(AND(ISNUMBER(Fixture!H736),ISNUMBER(Fixture!J736)),"YES","")</f>
        <v/>
      </c>
      <c r="AP733" s="187" t="str">
        <f>IF(AO733="YES",IF(Fixture!H736&gt;Fixture!J736,HWin,IF(Fixture!H736=Fixture!J736,IF(Fixture!H736&gt;0,HDrawScore,HDraw),HLose)),"")</f>
        <v/>
      </c>
      <c r="AQ733" s="188" t="str">
        <f>IF(AO733="YES",IF(Fixture!H736&lt;Fixture!J736,AWin,IF(Fixture!H736=Fixture!J736,IF(Fixture!H736&gt;0,ADrawScore,ADraw),ALose)),"")</f>
        <v/>
      </c>
      <c r="AR733" s="187" t="str">
        <f>IF(AO733="YES",IF(Fixture!H736&gt;Fixture!J736,"W",IF(Fixture!H736=Fixture!J736,IF(Fixture!H736&gt;0,"D","D"),"L")),"")</f>
        <v/>
      </c>
      <c r="AS733" s="187" t="str">
        <f>IF(AO733="YES",IF(Fixture!H736&lt;Fixture!J736,"W",IF(Fixture!H736=Fixture!J736,IF(Fixture!H736&gt;0,"D","D"),"L")),"")</f>
        <v/>
      </c>
    </row>
    <row r="734" spans="22:45" x14ac:dyDescent="0.25">
      <c r="V734" s="195" t="str">
        <f t="shared" si="398"/>
        <v/>
      </c>
      <c r="W734" s="185" t="str">
        <f t="shared" si="399"/>
        <v/>
      </c>
      <c r="X734" s="185" t="str">
        <f t="shared" si="395"/>
        <v/>
      </c>
      <c r="Y734" s="185" t="str">
        <f t="shared" si="396"/>
        <v/>
      </c>
      <c r="Z734" s="184" t="str">
        <f t="shared" si="397"/>
        <v/>
      </c>
      <c r="AB734" s="186" t="str">
        <f t="shared" si="392"/>
        <v/>
      </c>
      <c r="AC734" s="187" t="str">
        <f t="shared" si="393"/>
        <v/>
      </c>
      <c r="AD734" s="187" t="str">
        <f t="shared" si="400"/>
        <v/>
      </c>
      <c r="AE734" s="187" t="str">
        <f t="shared" si="390"/>
        <v/>
      </c>
      <c r="AF734" s="187" t="str">
        <f t="shared" si="391"/>
        <v/>
      </c>
      <c r="AG734" s="187" t="str">
        <f t="array" ref="AG734">IFERROR(INDEX($Y$4:$Y$1090, MATCH(AC734&amp;AE734&amp;AF734,$V$4:$V$1090&amp;$W$4:$W$1090&amp;$X$4:$X$1090,0),1),"")</f>
        <v/>
      </c>
      <c r="AH734" s="188" t="str">
        <f t="array" ref="AH734">IFERROR(INDEX($Z$4:$Z$1090, MATCH(AC734&amp;AE734&amp;AF734,$V$4:$V$1090&amp;$W$4:$W$1090&amp;$X$4:$X$1090,0),1),"")</f>
        <v/>
      </c>
      <c r="AJ734" s="186" t="str">
        <f t="shared" si="394"/>
        <v/>
      </c>
      <c r="AK734" s="187" t="str">
        <f t="array" ref="AK734">IFERROR(INDEX($AC$4:$AC$1137,SMALL($AB$4:$AB$1137,AJ734),1),"")</f>
        <v/>
      </c>
      <c r="AL734" s="187" t="str">
        <f t="array" ref="AL734">IFERROR(INDEX($AF$4:$AF$1137,SMALL($AB$4:$AB$1137,AJ734),1),"")</f>
        <v/>
      </c>
      <c r="AM734" s="187" t="str">
        <f t="array" ref="AM734">IFERROR(INDEX($AW$4:$AW$83,MATCH(AL734&amp;INDEX($AG$4:$AG$1137,SMALL($AB$4:$AB$1137,AJ734),1),$AU$4:$AU$83&amp;$AV$4:$AV$83,0),1),"")</f>
        <v/>
      </c>
      <c r="AN734" s="187" t="str">
        <f t="array" ref="AN734">IFERROR(INDEX($AW$4:$AW$83,MATCH(AL734&amp;INDEX($AH$4:$AH$1137,SMALL($AB$4:$AB$1137,AJ734),1),$AU$4:$AU$83&amp;$AV$4:$AV$83,0),1),"")</f>
        <v/>
      </c>
      <c r="AO734" s="187" t="str">
        <f>IF(AND(ISNUMBER(Fixture!H737),ISNUMBER(Fixture!J737)),"YES","")</f>
        <v/>
      </c>
      <c r="AP734" s="187" t="str">
        <f>IF(AO734="YES",IF(Fixture!H737&gt;Fixture!J737,HWin,IF(Fixture!H737=Fixture!J737,IF(Fixture!H737&gt;0,HDrawScore,HDraw),HLose)),"")</f>
        <v/>
      </c>
      <c r="AQ734" s="188" t="str">
        <f>IF(AO734="YES",IF(Fixture!H737&lt;Fixture!J737,AWin,IF(Fixture!H737=Fixture!J737,IF(Fixture!H737&gt;0,ADrawScore,ADraw),ALose)),"")</f>
        <v/>
      </c>
      <c r="AR734" s="187" t="str">
        <f>IF(AO734="YES",IF(Fixture!H737&gt;Fixture!J737,"W",IF(Fixture!H737=Fixture!J737,IF(Fixture!H737&gt;0,"D","D"),"L")),"")</f>
        <v/>
      </c>
      <c r="AS734" s="187" t="str">
        <f>IF(AO734="YES",IF(Fixture!H737&lt;Fixture!J737,"W",IF(Fixture!H737=Fixture!J737,IF(Fixture!H737&gt;0,"D","D"),"L")),"")</f>
        <v/>
      </c>
    </row>
    <row r="735" spans="22:45" x14ac:dyDescent="0.25">
      <c r="V735" s="195" t="str">
        <f t="shared" si="398"/>
        <v/>
      </c>
      <c r="W735" s="185" t="str">
        <f t="shared" si="399"/>
        <v/>
      </c>
      <c r="X735" s="185" t="str">
        <f t="shared" si="395"/>
        <v/>
      </c>
      <c r="Y735" s="185" t="str">
        <f t="shared" si="396"/>
        <v/>
      </c>
      <c r="Z735" s="184" t="str">
        <f t="shared" si="397"/>
        <v/>
      </c>
      <c r="AB735" s="186" t="str">
        <f t="shared" si="392"/>
        <v/>
      </c>
      <c r="AC735" s="187" t="str">
        <f t="shared" si="393"/>
        <v/>
      </c>
      <c r="AD735" s="187" t="str">
        <f t="shared" si="400"/>
        <v/>
      </c>
      <c r="AE735" s="187" t="str">
        <f t="shared" si="390"/>
        <v/>
      </c>
      <c r="AF735" s="187" t="str">
        <f t="shared" si="391"/>
        <v/>
      </c>
      <c r="AG735" s="187" t="str">
        <f t="array" ref="AG735">IFERROR(INDEX($Y$4:$Y$1090, MATCH(AC735&amp;AE735&amp;AF735,$V$4:$V$1090&amp;$W$4:$W$1090&amp;$X$4:$X$1090,0),1),"")</f>
        <v/>
      </c>
      <c r="AH735" s="188" t="str">
        <f t="array" ref="AH735">IFERROR(INDEX($Z$4:$Z$1090, MATCH(AC735&amp;AE735&amp;AF735,$V$4:$V$1090&amp;$W$4:$W$1090&amp;$X$4:$X$1090,0),1),"")</f>
        <v/>
      </c>
      <c r="AJ735" s="186" t="str">
        <f t="shared" si="394"/>
        <v/>
      </c>
      <c r="AK735" s="187" t="str">
        <f t="array" ref="AK735">IFERROR(INDEX($AC$4:$AC$1137,SMALL($AB$4:$AB$1137,AJ735),1),"")</f>
        <v/>
      </c>
      <c r="AL735" s="187" t="str">
        <f t="array" ref="AL735">IFERROR(INDEX($AF$4:$AF$1137,SMALL($AB$4:$AB$1137,AJ735),1),"")</f>
        <v/>
      </c>
      <c r="AM735" s="187" t="str">
        <f t="array" ref="AM735">IFERROR(INDEX($AW$4:$AW$83,MATCH(AL735&amp;INDEX($AG$4:$AG$1137,SMALL($AB$4:$AB$1137,AJ735),1),$AU$4:$AU$83&amp;$AV$4:$AV$83,0),1),"")</f>
        <v/>
      </c>
      <c r="AN735" s="187" t="str">
        <f t="array" ref="AN735">IFERROR(INDEX($AW$4:$AW$83,MATCH(AL735&amp;INDEX($AH$4:$AH$1137,SMALL($AB$4:$AB$1137,AJ735),1),$AU$4:$AU$83&amp;$AV$4:$AV$83,0),1),"")</f>
        <v/>
      </c>
      <c r="AO735" s="187" t="str">
        <f>IF(AND(ISNUMBER(Fixture!H738),ISNUMBER(Fixture!J738)),"YES","")</f>
        <v/>
      </c>
      <c r="AP735" s="187" t="str">
        <f>IF(AO735="YES",IF(Fixture!H738&gt;Fixture!J738,HWin,IF(Fixture!H738=Fixture!J738,IF(Fixture!H738&gt;0,HDrawScore,HDraw),HLose)),"")</f>
        <v/>
      </c>
      <c r="AQ735" s="188" t="str">
        <f>IF(AO735="YES",IF(Fixture!H738&lt;Fixture!J738,AWin,IF(Fixture!H738=Fixture!J738,IF(Fixture!H738&gt;0,ADrawScore,ADraw),ALose)),"")</f>
        <v/>
      </c>
      <c r="AR735" s="187" t="str">
        <f>IF(AO735="YES",IF(Fixture!H738&gt;Fixture!J738,"W",IF(Fixture!H738=Fixture!J738,IF(Fixture!H738&gt;0,"D","D"),"L")),"")</f>
        <v/>
      </c>
      <c r="AS735" s="187" t="str">
        <f>IF(AO735="YES",IF(Fixture!H738&lt;Fixture!J738,"W",IF(Fixture!H738=Fixture!J738,IF(Fixture!H738&gt;0,"D","D"),"L")),"")</f>
        <v/>
      </c>
    </row>
    <row r="736" spans="22:45" x14ac:dyDescent="0.25">
      <c r="V736" s="195" t="str">
        <f t="shared" si="398"/>
        <v/>
      </c>
      <c r="W736" s="185" t="str">
        <f t="shared" si="399"/>
        <v/>
      </c>
      <c r="X736" s="185" t="str">
        <f t="shared" si="395"/>
        <v/>
      </c>
      <c r="Y736" s="185" t="str">
        <f t="shared" si="396"/>
        <v/>
      </c>
      <c r="Z736" s="184" t="str">
        <f t="shared" si="397"/>
        <v/>
      </c>
      <c r="AB736" s="186" t="str">
        <f t="shared" si="392"/>
        <v/>
      </c>
      <c r="AC736" s="187" t="str">
        <f t="shared" si="393"/>
        <v/>
      </c>
      <c r="AD736" s="187" t="str">
        <f t="shared" si="400"/>
        <v/>
      </c>
      <c r="AE736" s="187" t="str">
        <f t="shared" si="390"/>
        <v/>
      </c>
      <c r="AF736" s="187" t="str">
        <f t="shared" si="391"/>
        <v/>
      </c>
      <c r="AG736" s="187" t="str">
        <f t="array" ref="AG736">IFERROR(INDEX($Y$4:$Y$1090, MATCH(AC736&amp;AE736&amp;AF736,$V$4:$V$1090&amp;$W$4:$W$1090&amp;$X$4:$X$1090,0),1),"")</f>
        <v/>
      </c>
      <c r="AH736" s="188" t="str">
        <f t="array" ref="AH736">IFERROR(INDEX($Z$4:$Z$1090, MATCH(AC736&amp;AE736&amp;AF736,$V$4:$V$1090&amp;$W$4:$W$1090&amp;$X$4:$X$1090,0),1),"")</f>
        <v/>
      </c>
      <c r="AJ736" s="186" t="str">
        <f t="shared" si="394"/>
        <v/>
      </c>
      <c r="AK736" s="187" t="str">
        <f t="array" ref="AK736">IFERROR(INDEX($AC$4:$AC$1137,SMALL($AB$4:$AB$1137,AJ736),1),"")</f>
        <v/>
      </c>
      <c r="AL736" s="187" t="str">
        <f t="array" ref="AL736">IFERROR(INDEX($AF$4:$AF$1137,SMALL($AB$4:$AB$1137,AJ736),1),"")</f>
        <v/>
      </c>
      <c r="AM736" s="187" t="str">
        <f t="array" ref="AM736">IFERROR(INDEX($AW$4:$AW$83,MATCH(AL736&amp;INDEX($AG$4:$AG$1137,SMALL($AB$4:$AB$1137,AJ736),1),$AU$4:$AU$83&amp;$AV$4:$AV$83,0),1),"")</f>
        <v/>
      </c>
      <c r="AN736" s="187" t="str">
        <f t="array" ref="AN736">IFERROR(INDEX($AW$4:$AW$83,MATCH(AL736&amp;INDEX($AH$4:$AH$1137,SMALL($AB$4:$AB$1137,AJ736),1),$AU$4:$AU$83&amp;$AV$4:$AV$83,0),1),"")</f>
        <v/>
      </c>
      <c r="AO736" s="187" t="str">
        <f>IF(AND(ISNUMBER(Fixture!H739),ISNUMBER(Fixture!J739)),"YES","")</f>
        <v/>
      </c>
      <c r="AP736" s="187" t="str">
        <f>IF(AO736="YES",IF(Fixture!H739&gt;Fixture!J739,HWin,IF(Fixture!H739=Fixture!J739,IF(Fixture!H739&gt;0,HDrawScore,HDraw),HLose)),"")</f>
        <v/>
      </c>
      <c r="AQ736" s="188" t="str">
        <f>IF(AO736="YES",IF(Fixture!H739&lt;Fixture!J739,AWin,IF(Fixture!H739=Fixture!J739,IF(Fixture!H739&gt;0,ADrawScore,ADraw),ALose)),"")</f>
        <v/>
      </c>
      <c r="AR736" s="187" t="str">
        <f>IF(AO736="YES",IF(Fixture!H739&gt;Fixture!J739,"W",IF(Fixture!H739=Fixture!J739,IF(Fixture!H739&gt;0,"D","D"),"L")),"")</f>
        <v/>
      </c>
      <c r="AS736" s="187" t="str">
        <f>IF(AO736="YES",IF(Fixture!H739&lt;Fixture!J739,"W",IF(Fixture!H739=Fixture!J739,IF(Fixture!H739&gt;0,"D","D"),"L")),"")</f>
        <v/>
      </c>
    </row>
    <row r="737" spans="22:45" x14ac:dyDescent="0.25">
      <c r="V737" s="195" t="str">
        <f t="shared" si="398"/>
        <v/>
      </c>
      <c r="W737" s="185" t="str">
        <f t="shared" si="399"/>
        <v/>
      </c>
      <c r="X737" s="185" t="str">
        <f t="shared" si="395"/>
        <v/>
      </c>
      <c r="Y737" s="185" t="str">
        <f t="shared" si="396"/>
        <v/>
      </c>
      <c r="Z737" s="184" t="str">
        <f t="shared" si="397"/>
        <v/>
      </c>
      <c r="AB737" s="186" t="str">
        <f t="shared" si="392"/>
        <v/>
      </c>
      <c r="AC737" s="187" t="str">
        <f t="shared" si="393"/>
        <v/>
      </c>
      <c r="AD737" s="187" t="str">
        <f t="shared" si="400"/>
        <v/>
      </c>
      <c r="AE737" s="187" t="str">
        <f t="shared" si="390"/>
        <v/>
      </c>
      <c r="AF737" s="187" t="str">
        <f t="shared" si="391"/>
        <v/>
      </c>
      <c r="AG737" s="187" t="str">
        <f t="array" ref="AG737">IFERROR(INDEX($Y$4:$Y$1090, MATCH(AC737&amp;AE737&amp;AF737,$V$4:$V$1090&amp;$W$4:$W$1090&amp;$X$4:$X$1090,0),1),"")</f>
        <v/>
      </c>
      <c r="AH737" s="188" t="str">
        <f t="array" ref="AH737">IFERROR(INDEX($Z$4:$Z$1090, MATCH(AC737&amp;AE737&amp;AF737,$V$4:$V$1090&amp;$W$4:$W$1090&amp;$X$4:$X$1090,0),1),"")</f>
        <v/>
      </c>
      <c r="AJ737" s="186" t="str">
        <f t="shared" si="394"/>
        <v/>
      </c>
      <c r="AK737" s="187" t="str">
        <f t="array" ref="AK737">IFERROR(INDEX($AC$4:$AC$1137,SMALL($AB$4:$AB$1137,AJ737),1),"")</f>
        <v/>
      </c>
      <c r="AL737" s="187" t="str">
        <f t="array" ref="AL737">IFERROR(INDEX($AF$4:$AF$1137,SMALL($AB$4:$AB$1137,AJ737),1),"")</f>
        <v/>
      </c>
      <c r="AM737" s="187" t="str">
        <f t="array" ref="AM737">IFERROR(INDEX($AW$4:$AW$83,MATCH(AL737&amp;INDEX($AG$4:$AG$1137,SMALL($AB$4:$AB$1137,AJ737),1),$AU$4:$AU$83&amp;$AV$4:$AV$83,0),1),"")</f>
        <v/>
      </c>
      <c r="AN737" s="187" t="str">
        <f t="array" ref="AN737">IFERROR(INDEX($AW$4:$AW$83,MATCH(AL737&amp;INDEX($AH$4:$AH$1137,SMALL($AB$4:$AB$1137,AJ737),1),$AU$4:$AU$83&amp;$AV$4:$AV$83,0),1),"")</f>
        <v/>
      </c>
      <c r="AO737" s="187" t="str">
        <f>IF(AND(ISNUMBER(Fixture!H740),ISNUMBER(Fixture!J740)),"YES","")</f>
        <v/>
      </c>
      <c r="AP737" s="187" t="str">
        <f>IF(AO737="YES",IF(Fixture!H740&gt;Fixture!J740,HWin,IF(Fixture!H740=Fixture!J740,IF(Fixture!H740&gt;0,HDrawScore,HDraw),HLose)),"")</f>
        <v/>
      </c>
      <c r="AQ737" s="188" t="str">
        <f>IF(AO737="YES",IF(Fixture!H740&lt;Fixture!J740,AWin,IF(Fixture!H740=Fixture!J740,IF(Fixture!H740&gt;0,ADrawScore,ADraw),ALose)),"")</f>
        <v/>
      </c>
      <c r="AR737" s="187" t="str">
        <f>IF(AO737="YES",IF(Fixture!H740&gt;Fixture!J740,"W",IF(Fixture!H740=Fixture!J740,IF(Fixture!H740&gt;0,"D","D"),"L")),"")</f>
        <v/>
      </c>
      <c r="AS737" s="187" t="str">
        <f>IF(AO737="YES",IF(Fixture!H740&lt;Fixture!J740,"W",IF(Fixture!H740=Fixture!J740,IF(Fixture!H740&gt;0,"D","D"),"L")),"")</f>
        <v/>
      </c>
    </row>
    <row r="738" spans="22:45" x14ac:dyDescent="0.25">
      <c r="V738" s="195" t="str">
        <f t="shared" si="398"/>
        <v/>
      </c>
      <c r="W738" s="185" t="str">
        <f t="shared" si="399"/>
        <v/>
      </c>
      <c r="X738" s="185" t="str">
        <f t="shared" si="395"/>
        <v/>
      </c>
      <c r="Y738" s="185" t="str">
        <f t="shared" si="396"/>
        <v/>
      </c>
      <c r="Z738" s="184" t="str">
        <f t="shared" si="397"/>
        <v/>
      </c>
      <c r="AB738" s="186" t="str">
        <f t="shared" si="392"/>
        <v/>
      </c>
      <c r="AC738" s="187" t="str">
        <f t="shared" si="393"/>
        <v/>
      </c>
      <c r="AD738" s="187" t="str">
        <f t="shared" si="400"/>
        <v/>
      </c>
      <c r="AE738" s="187" t="str">
        <f t="shared" si="390"/>
        <v/>
      </c>
      <c r="AF738" s="187" t="str">
        <f t="shared" si="391"/>
        <v/>
      </c>
      <c r="AG738" s="187" t="str">
        <f t="array" ref="AG738">IFERROR(INDEX($Y$4:$Y$1090, MATCH(AC738&amp;AE738&amp;AF738,$V$4:$V$1090&amp;$W$4:$W$1090&amp;$X$4:$X$1090,0),1),"")</f>
        <v/>
      </c>
      <c r="AH738" s="188" t="str">
        <f t="array" ref="AH738">IFERROR(INDEX($Z$4:$Z$1090, MATCH(AC738&amp;AE738&amp;AF738,$V$4:$V$1090&amp;$W$4:$W$1090&amp;$X$4:$X$1090,0),1),"")</f>
        <v/>
      </c>
      <c r="AJ738" s="186" t="str">
        <f t="shared" si="394"/>
        <v/>
      </c>
      <c r="AK738" s="187" t="str">
        <f t="array" ref="AK738">IFERROR(INDEX($AC$4:$AC$1137,SMALL($AB$4:$AB$1137,AJ738),1),"")</f>
        <v/>
      </c>
      <c r="AL738" s="187" t="str">
        <f t="array" ref="AL738">IFERROR(INDEX($AF$4:$AF$1137,SMALL($AB$4:$AB$1137,AJ738),1),"")</f>
        <v/>
      </c>
      <c r="AM738" s="187" t="str">
        <f t="array" ref="AM738">IFERROR(INDEX($AW$4:$AW$83,MATCH(AL738&amp;INDEX($AG$4:$AG$1137,SMALL($AB$4:$AB$1137,AJ738),1),$AU$4:$AU$83&amp;$AV$4:$AV$83,0),1),"")</f>
        <v/>
      </c>
      <c r="AN738" s="187" t="str">
        <f t="array" ref="AN738">IFERROR(INDEX($AW$4:$AW$83,MATCH(AL738&amp;INDEX($AH$4:$AH$1137,SMALL($AB$4:$AB$1137,AJ738),1),$AU$4:$AU$83&amp;$AV$4:$AV$83,0),1),"")</f>
        <v/>
      </c>
      <c r="AO738" s="187" t="str">
        <f>IF(AND(ISNUMBER(Fixture!H741),ISNUMBER(Fixture!J741)),"YES","")</f>
        <v/>
      </c>
      <c r="AP738" s="187" t="str">
        <f>IF(AO738="YES",IF(Fixture!H741&gt;Fixture!J741,HWin,IF(Fixture!H741=Fixture!J741,IF(Fixture!H741&gt;0,HDrawScore,HDraw),HLose)),"")</f>
        <v/>
      </c>
      <c r="AQ738" s="188" t="str">
        <f>IF(AO738="YES",IF(Fixture!H741&lt;Fixture!J741,AWin,IF(Fixture!H741=Fixture!J741,IF(Fixture!H741&gt;0,ADrawScore,ADraw),ALose)),"")</f>
        <v/>
      </c>
      <c r="AR738" s="187" t="str">
        <f>IF(AO738="YES",IF(Fixture!H741&gt;Fixture!J741,"W",IF(Fixture!H741=Fixture!J741,IF(Fixture!H741&gt;0,"D","D"),"L")),"")</f>
        <v/>
      </c>
      <c r="AS738" s="187" t="str">
        <f>IF(AO738="YES",IF(Fixture!H741&lt;Fixture!J741,"W",IF(Fixture!H741=Fixture!J741,IF(Fixture!H741&gt;0,"D","D"),"L")),"")</f>
        <v/>
      </c>
    </row>
    <row r="739" spans="22:45" x14ac:dyDescent="0.25">
      <c r="V739" s="195" t="str">
        <f t="shared" si="398"/>
        <v/>
      </c>
      <c r="W739" s="185" t="str">
        <f t="shared" si="399"/>
        <v/>
      </c>
      <c r="X739" s="185" t="str">
        <f t="shared" si="395"/>
        <v/>
      </c>
      <c r="Y739" s="185" t="str">
        <f t="shared" si="396"/>
        <v/>
      </c>
      <c r="Z739" s="184" t="str">
        <f t="shared" si="397"/>
        <v/>
      </c>
      <c r="AB739" s="186" t="str">
        <f t="shared" si="392"/>
        <v/>
      </c>
      <c r="AC739" s="187" t="str">
        <f t="shared" si="393"/>
        <v/>
      </c>
      <c r="AD739" s="187" t="str">
        <f t="shared" si="400"/>
        <v/>
      </c>
      <c r="AE739" s="187" t="str">
        <f t="shared" si="390"/>
        <v/>
      </c>
      <c r="AF739" s="187" t="str">
        <f t="shared" si="391"/>
        <v/>
      </c>
      <c r="AG739" s="187" t="str">
        <f t="array" ref="AG739">IFERROR(INDEX($Y$4:$Y$1090, MATCH(AC739&amp;AE739&amp;AF739,$V$4:$V$1090&amp;$W$4:$W$1090&amp;$X$4:$X$1090,0),1),"")</f>
        <v/>
      </c>
      <c r="AH739" s="188" t="str">
        <f t="array" ref="AH739">IFERROR(INDEX($Z$4:$Z$1090, MATCH(AC739&amp;AE739&amp;AF739,$V$4:$V$1090&amp;$W$4:$W$1090&amp;$X$4:$X$1090,0),1),"")</f>
        <v/>
      </c>
      <c r="AJ739" s="186" t="str">
        <f t="shared" si="394"/>
        <v/>
      </c>
      <c r="AK739" s="187" t="str">
        <f t="array" ref="AK739">IFERROR(INDEX($AC$4:$AC$1137,SMALL($AB$4:$AB$1137,AJ739),1),"")</f>
        <v/>
      </c>
      <c r="AL739" s="187" t="str">
        <f t="array" ref="AL739">IFERROR(INDEX($AF$4:$AF$1137,SMALL($AB$4:$AB$1137,AJ739),1),"")</f>
        <v/>
      </c>
      <c r="AM739" s="187" t="str">
        <f t="array" ref="AM739">IFERROR(INDEX($AW$4:$AW$83,MATCH(AL739&amp;INDEX($AG$4:$AG$1137,SMALL($AB$4:$AB$1137,AJ739),1),$AU$4:$AU$83&amp;$AV$4:$AV$83,0),1),"")</f>
        <v/>
      </c>
      <c r="AN739" s="187" t="str">
        <f t="array" ref="AN739">IFERROR(INDEX($AW$4:$AW$83,MATCH(AL739&amp;INDEX($AH$4:$AH$1137,SMALL($AB$4:$AB$1137,AJ739),1),$AU$4:$AU$83&amp;$AV$4:$AV$83,0),1),"")</f>
        <v/>
      </c>
      <c r="AO739" s="187" t="str">
        <f>IF(AND(ISNUMBER(Fixture!H742),ISNUMBER(Fixture!J742)),"YES","")</f>
        <v/>
      </c>
      <c r="AP739" s="187" t="str">
        <f>IF(AO739="YES",IF(Fixture!H742&gt;Fixture!J742,HWin,IF(Fixture!H742=Fixture!J742,IF(Fixture!H742&gt;0,HDrawScore,HDraw),HLose)),"")</f>
        <v/>
      </c>
      <c r="AQ739" s="188" t="str">
        <f>IF(AO739="YES",IF(Fixture!H742&lt;Fixture!J742,AWin,IF(Fixture!H742=Fixture!J742,IF(Fixture!H742&gt;0,ADrawScore,ADraw),ALose)),"")</f>
        <v/>
      </c>
      <c r="AR739" s="187" t="str">
        <f>IF(AO739="YES",IF(Fixture!H742&gt;Fixture!J742,"W",IF(Fixture!H742=Fixture!J742,IF(Fixture!H742&gt;0,"D","D"),"L")),"")</f>
        <v/>
      </c>
      <c r="AS739" s="187" t="str">
        <f>IF(AO739="YES",IF(Fixture!H742&lt;Fixture!J742,"W",IF(Fixture!H742=Fixture!J742,IF(Fixture!H742&gt;0,"D","D"),"L")),"")</f>
        <v/>
      </c>
    </row>
    <row r="740" spans="22:45" x14ac:dyDescent="0.25">
      <c r="V740" s="195" t="str">
        <f t="shared" si="398"/>
        <v/>
      </c>
      <c r="W740" s="185" t="str">
        <f t="shared" si="399"/>
        <v/>
      </c>
      <c r="X740" s="185" t="str">
        <f t="shared" si="395"/>
        <v/>
      </c>
      <c r="Y740" s="185" t="str">
        <f t="shared" si="396"/>
        <v/>
      </c>
      <c r="Z740" s="184" t="str">
        <f t="shared" si="397"/>
        <v/>
      </c>
      <c r="AB740" s="186" t="str">
        <f t="shared" si="392"/>
        <v/>
      </c>
      <c r="AC740" s="187" t="str">
        <f t="shared" si="393"/>
        <v/>
      </c>
      <c r="AD740" s="187" t="str">
        <f t="shared" si="400"/>
        <v/>
      </c>
      <c r="AE740" s="187" t="str">
        <f t="shared" si="390"/>
        <v/>
      </c>
      <c r="AF740" s="187" t="str">
        <f t="shared" si="391"/>
        <v/>
      </c>
      <c r="AG740" s="187" t="str">
        <f t="array" ref="AG740">IFERROR(INDEX($Y$4:$Y$1090, MATCH(AC740&amp;AE740&amp;AF740,$V$4:$V$1090&amp;$W$4:$W$1090&amp;$X$4:$X$1090,0),1),"")</f>
        <v/>
      </c>
      <c r="AH740" s="188" t="str">
        <f t="array" ref="AH740">IFERROR(INDEX($Z$4:$Z$1090, MATCH(AC740&amp;AE740&amp;AF740,$V$4:$V$1090&amp;$W$4:$W$1090&amp;$X$4:$X$1090,0),1),"")</f>
        <v/>
      </c>
      <c r="AJ740" s="186" t="str">
        <f t="shared" si="394"/>
        <v/>
      </c>
      <c r="AK740" s="187" t="str">
        <f t="array" ref="AK740">IFERROR(INDEX($AC$4:$AC$1137,SMALL($AB$4:$AB$1137,AJ740),1),"")</f>
        <v/>
      </c>
      <c r="AL740" s="187" t="str">
        <f t="array" ref="AL740">IFERROR(INDEX($AF$4:$AF$1137,SMALL($AB$4:$AB$1137,AJ740),1),"")</f>
        <v/>
      </c>
      <c r="AM740" s="187" t="str">
        <f t="array" ref="AM740">IFERROR(INDEX($AW$4:$AW$83,MATCH(AL740&amp;INDEX($AG$4:$AG$1137,SMALL($AB$4:$AB$1137,AJ740),1),$AU$4:$AU$83&amp;$AV$4:$AV$83,0),1),"")</f>
        <v/>
      </c>
      <c r="AN740" s="187" t="str">
        <f t="array" ref="AN740">IFERROR(INDEX($AW$4:$AW$83,MATCH(AL740&amp;INDEX($AH$4:$AH$1137,SMALL($AB$4:$AB$1137,AJ740),1),$AU$4:$AU$83&amp;$AV$4:$AV$83,0),1),"")</f>
        <v/>
      </c>
      <c r="AO740" s="187" t="str">
        <f>IF(AND(ISNUMBER(Fixture!H743),ISNUMBER(Fixture!J743)),"YES","")</f>
        <v/>
      </c>
      <c r="AP740" s="187" t="str">
        <f>IF(AO740="YES",IF(Fixture!H743&gt;Fixture!J743,HWin,IF(Fixture!H743=Fixture!J743,IF(Fixture!H743&gt;0,HDrawScore,HDraw),HLose)),"")</f>
        <v/>
      </c>
      <c r="AQ740" s="188" t="str">
        <f>IF(AO740="YES",IF(Fixture!H743&lt;Fixture!J743,AWin,IF(Fixture!H743=Fixture!J743,IF(Fixture!H743&gt;0,ADrawScore,ADraw),ALose)),"")</f>
        <v/>
      </c>
      <c r="AR740" s="187" t="str">
        <f>IF(AO740="YES",IF(Fixture!H743&gt;Fixture!J743,"W",IF(Fixture!H743=Fixture!J743,IF(Fixture!H743&gt;0,"D","D"),"L")),"")</f>
        <v/>
      </c>
      <c r="AS740" s="187" t="str">
        <f>IF(AO740="YES",IF(Fixture!H743&lt;Fixture!J743,"W",IF(Fixture!H743=Fixture!J743,IF(Fixture!H743&gt;0,"D","D"),"L")),"")</f>
        <v/>
      </c>
    </row>
    <row r="741" spans="22:45" x14ac:dyDescent="0.25">
      <c r="V741" s="195" t="str">
        <f t="shared" si="398"/>
        <v/>
      </c>
      <c r="W741" s="185" t="str">
        <f t="shared" si="399"/>
        <v/>
      </c>
      <c r="X741" s="185" t="str">
        <f t="shared" si="395"/>
        <v/>
      </c>
      <c r="Y741" s="185" t="str">
        <f t="shared" si="396"/>
        <v/>
      </c>
      <c r="Z741" s="184" t="str">
        <f t="shared" si="397"/>
        <v/>
      </c>
      <c r="AB741" s="186" t="str">
        <f t="shared" si="392"/>
        <v/>
      </c>
      <c r="AC741" s="187" t="str">
        <f t="shared" si="393"/>
        <v/>
      </c>
      <c r="AD741" s="187" t="str">
        <f t="shared" si="400"/>
        <v/>
      </c>
      <c r="AE741" s="187" t="str">
        <f t="shared" si="390"/>
        <v/>
      </c>
      <c r="AF741" s="187" t="str">
        <f t="shared" si="391"/>
        <v/>
      </c>
      <c r="AG741" s="187" t="str">
        <f t="array" ref="AG741">IFERROR(INDEX($Y$4:$Y$1090, MATCH(AC741&amp;AE741&amp;AF741,$V$4:$V$1090&amp;$W$4:$W$1090&amp;$X$4:$X$1090,0),1),"")</f>
        <v/>
      </c>
      <c r="AH741" s="188" t="str">
        <f t="array" ref="AH741">IFERROR(INDEX($Z$4:$Z$1090, MATCH(AC741&amp;AE741&amp;AF741,$V$4:$V$1090&amp;$W$4:$W$1090&amp;$X$4:$X$1090,0),1),"")</f>
        <v/>
      </c>
      <c r="AJ741" s="186" t="str">
        <f t="shared" si="394"/>
        <v/>
      </c>
      <c r="AK741" s="187" t="str">
        <f t="array" ref="AK741">IFERROR(INDEX($AC$4:$AC$1137,SMALL($AB$4:$AB$1137,AJ741),1),"")</f>
        <v/>
      </c>
      <c r="AL741" s="187" t="str">
        <f t="array" ref="AL741">IFERROR(INDEX($AF$4:$AF$1137,SMALL($AB$4:$AB$1137,AJ741),1),"")</f>
        <v/>
      </c>
      <c r="AM741" s="187" t="str">
        <f t="array" ref="AM741">IFERROR(INDEX($AW$4:$AW$83,MATCH(AL741&amp;INDEX($AG$4:$AG$1137,SMALL($AB$4:$AB$1137,AJ741),1),$AU$4:$AU$83&amp;$AV$4:$AV$83,0),1),"")</f>
        <v/>
      </c>
      <c r="AN741" s="187" t="str">
        <f t="array" ref="AN741">IFERROR(INDEX($AW$4:$AW$83,MATCH(AL741&amp;INDEX($AH$4:$AH$1137,SMALL($AB$4:$AB$1137,AJ741),1),$AU$4:$AU$83&amp;$AV$4:$AV$83,0),1),"")</f>
        <v/>
      </c>
      <c r="AO741" s="187" t="str">
        <f>IF(AND(ISNUMBER(Fixture!H744),ISNUMBER(Fixture!J744)),"YES","")</f>
        <v/>
      </c>
      <c r="AP741" s="187" t="str">
        <f>IF(AO741="YES",IF(Fixture!H744&gt;Fixture!J744,HWin,IF(Fixture!H744=Fixture!J744,IF(Fixture!H744&gt;0,HDrawScore,HDraw),HLose)),"")</f>
        <v/>
      </c>
      <c r="AQ741" s="188" t="str">
        <f>IF(AO741="YES",IF(Fixture!H744&lt;Fixture!J744,AWin,IF(Fixture!H744=Fixture!J744,IF(Fixture!H744&gt;0,ADrawScore,ADraw),ALose)),"")</f>
        <v/>
      </c>
      <c r="AR741" s="187" t="str">
        <f>IF(AO741="YES",IF(Fixture!H744&gt;Fixture!J744,"W",IF(Fixture!H744=Fixture!J744,IF(Fixture!H744&gt;0,"D","D"),"L")),"")</f>
        <v/>
      </c>
      <c r="AS741" s="187" t="str">
        <f>IF(AO741="YES",IF(Fixture!H744&lt;Fixture!J744,"W",IF(Fixture!H744=Fixture!J744,IF(Fixture!H744&gt;0,"D","D"),"L")),"")</f>
        <v/>
      </c>
    </row>
    <row r="742" spans="22:45" x14ac:dyDescent="0.25">
      <c r="V742" s="195" t="str">
        <f t="shared" si="398"/>
        <v/>
      </c>
      <c r="W742" s="185" t="str">
        <f t="shared" si="399"/>
        <v/>
      </c>
      <c r="X742" s="185" t="str">
        <f t="shared" si="395"/>
        <v/>
      </c>
      <c r="Y742" s="185" t="str">
        <f t="shared" si="396"/>
        <v/>
      </c>
      <c r="Z742" s="184" t="str">
        <f t="shared" si="397"/>
        <v/>
      </c>
      <c r="AB742" s="186" t="str">
        <f t="shared" si="392"/>
        <v/>
      </c>
      <c r="AC742" s="187" t="str">
        <f t="shared" si="393"/>
        <v/>
      </c>
      <c r="AD742" s="187" t="str">
        <f t="shared" si="400"/>
        <v/>
      </c>
      <c r="AE742" s="187" t="str">
        <f t="shared" si="390"/>
        <v/>
      </c>
      <c r="AF742" s="187" t="str">
        <f t="shared" si="391"/>
        <v/>
      </c>
      <c r="AG742" s="187" t="str">
        <f t="array" ref="AG742">IFERROR(INDEX($Y$4:$Y$1090, MATCH(AC742&amp;AE742&amp;AF742,$V$4:$V$1090&amp;$W$4:$W$1090&amp;$X$4:$X$1090,0),1),"")</f>
        <v/>
      </c>
      <c r="AH742" s="188" t="str">
        <f t="array" ref="AH742">IFERROR(INDEX($Z$4:$Z$1090, MATCH(AC742&amp;AE742&amp;AF742,$V$4:$V$1090&amp;$W$4:$W$1090&amp;$X$4:$X$1090,0),1),"")</f>
        <v/>
      </c>
      <c r="AJ742" s="186" t="str">
        <f t="shared" si="394"/>
        <v/>
      </c>
      <c r="AK742" s="187" t="str">
        <f t="array" ref="AK742">IFERROR(INDEX($AC$4:$AC$1137,SMALL($AB$4:$AB$1137,AJ742),1),"")</f>
        <v/>
      </c>
      <c r="AL742" s="187" t="str">
        <f t="array" ref="AL742">IFERROR(INDEX($AF$4:$AF$1137,SMALL($AB$4:$AB$1137,AJ742),1),"")</f>
        <v/>
      </c>
      <c r="AM742" s="187" t="str">
        <f t="array" ref="AM742">IFERROR(INDEX($AW$4:$AW$83,MATCH(AL742&amp;INDEX($AG$4:$AG$1137,SMALL($AB$4:$AB$1137,AJ742),1),$AU$4:$AU$83&amp;$AV$4:$AV$83,0),1),"")</f>
        <v/>
      </c>
      <c r="AN742" s="187" t="str">
        <f t="array" ref="AN742">IFERROR(INDEX($AW$4:$AW$83,MATCH(AL742&amp;INDEX($AH$4:$AH$1137,SMALL($AB$4:$AB$1137,AJ742),1),$AU$4:$AU$83&amp;$AV$4:$AV$83,0),1),"")</f>
        <v/>
      </c>
      <c r="AO742" s="187" t="str">
        <f>IF(AND(ISNUMBER(Fixture!H745),ISNUMBER(Fixture!J745)),"YES","")</f>
        <v/>
      </c>
      <c r="AP742" s="187" t="str">
        <f>IF(AO742="YES",IF(Fixture!H745&gt;Fixture!J745,HWin,IF(Fixture!H745=Fixture!J745,IF(Fixture!H745&gt;0,HDrawScore,HDraw),HLose)),"")</f>
        <v/>
      </c>
      <c r="AQ742" s="188" t="str">
        <f>IF(AO742="YES",IF(Fixture!H745&lt;Fixture!J745,AWin,IF(Fixture!H745=Fixture!J745,IF(Fixture!H745&gt;0,ADrawScore,ADraw),ALose)),"")</f>
        <v/>
      </c>
      <c r="AR742" s="187" t="str">
        <f>IF(AO742="YES",IF(Fixture!H745&gt;Fixture!J745,"W",IF(Fixture!H745=Fixture!J745,IF(Fixture!H745&gt;0,"D","D"),"L")),"")</f>
        <v/>
      </c>
      <c r="AS742" s="187" t="str">
        <f>IF(AO742="YES",IF(Fixture!H745&lt;Fixture!J745,"W",IF(Fixture!H745=Fixture!J745,IF(Fixture!H745&gt;0,"D","D"),"L")),"")</f>
        <v/>
      </c>
    </row>
    <row r="743" spans="22:45" x14ac:dyDescent="0.25">
      <c r="V743" s="195" t="str">
        <f t="shared" si="398"/>
        <v/>
      </c>
      <c r="W743" s="185" t="str">
        <f t="shared" si="399"/>
        <v/>
      </c>
      <c r="X743" s="185" t="str">
        <f t="shared" si="395"/>
        <v/>
      </c>
      <c r="Y743" s="185" t="str">
        <f t="shared" si="396"/>
        <v/>
      </c>
      <c r="Z743" s="184" t="str">
        <f t="shared" si="397"/>
        <v/>
      </c>
      <c r="AB743" s="186" t="str">
        <f t="shared" si="392"/>
        <v/>
      </c>
      <c r="AC743" s="187" t="str">
        <f t="shared" si="393"/>
        <v/>
      </c>
      <c r="AD743" s="187" t="str">
        <f t="shared" si="400"/>
        <v/>
      </c>
      <c r="AE743" s="187" t="str">
        <f t="shared" si="390"/>
        <v/>
      </c>
      <c r="AF743" s="187" t="str">
        <f t="shared" si="391"/>
        <v/>
      </c>
      <c r="AG743" s="187" t="str">
        <f t="array" ref="AG743">IFERROR(INDEX($Y$4:$Y$1090, MATCH(AC743&amp;AE743&amp;AF743,$V$4:$V$1090&amp;$W$4:$W$1090&amp;$X$4:$X$1090,0),1),"")</f>
        <v/>
      </c>
      <c r="AH743" s="188" t="str">
        <f t="array" ref="AH743">IFERROR(INDEX($Z$4:$Z$1090, MATCH(AC743&amp;AE743&amp;AF743,$V$4:$V$1090&amp;$W$4:$W$1090&amp;$X$4:$X$1090,0),1),"")</f>
        <v/>
      </c>
      <c r="AJ743" s="186" t="str">
        <f t="shared" si="394"/>
        <v/>
      </c>
      <c r="AK743" s="187" t="str">
        <f t="array" ref="AK743">IFERROR(INDEX($AC$4:$AC$1137,SMALL($AB$4:$AB$1137,AJ743),1),"")</f>
        <v/>
      </c>
      <c r="AL743" s="187" t="str">
        <f t="array" ref="AL743">IFERROR(INDEX($AF$4:$AF$1137,SMALL($AB$4:$AB$1137,AJ743),1),"")</f>
        <v/>
      </c>
      <c r="AM743" s="187" t="str">
        <f t="array" ref="AM743">IFERROR(INDEX($AW$4:$AW$83,MATCH(AL743&amp;INDEX($AG$4:$AG$1137,SMALL($AB$4:$AB$1137,AJ743),1),$AU$4:$AU$83&amp;$AV$4:$AV$83,0),1),"")</f>
        <v/>
      </c>
      <c r="AN743" s="187" t="str">
        <f t="array" ref="AN743">IFERROR(INDEX($AW$4:$AW$83,MATCH(AL743&amp;INDEX($AH$4:$AH$1137,SMALL($AB$4:$AB$1137,AJ743),1),$AU$4:$AU$83&amp;$AV$4:$AV$83,0),1),"")</f>
        <v/>
      </c>
      <c r="AO743" s="187" t="str">
        <f>IF(AND(ISNUMBER(Fixture!H746),ISNUMBER(Fixture!J746)),"YES","")</f>
        <v/>
      </c>
      <c r="AP743" s="187" t="str">
        <f>IF(AO743="YES",IF(Fixture!H746&gt;Fixture!J746,HWin,IF(Fixture!H746=Fixture!J746,IF(Fixture!H746&gt;0,HDrawScore,HDraw),HLose)),"")</f>
        <v/>
      </c>
      <c r="AQ743" s="188" t="str">
        <f>IF(AO743="YES",IF(Fixture!H746&lt;Fixture!J746,AWin,IF(Fixture!H746=Fixture!J746,IF(Fixture!H746&gt;0,ADrawScore,ADraw),ALose)),"")</f>
        <v/>
      </c>
      <c r="AR743" s="187" t="str">
        <f>IF(AO743="YES",IF(Fixture!H746&gt;Fixture!J746,"W",IF(Fixture!H746=Fixture!J746,IF(Fixture!H746&gt;0,"D","D"),"L")),"")</f>
        <v/>
      </c>
      <c r="AS743" s="187" t="str">
        <f>IF(AO743="YES",IF(Fixture!H746&lt;Fixture!J746,"W",IF(Fixture!H746=Fixture!J746,IF(Fixture!H746&gt;0,"D","D"),"L")),"")</f>
        <v/>
      </c>
    </row>
    <row r="744" spans="22:45" x14ac:dyDescent="0.25">
      <c r="V744" s="195" t="str">
        <f t="shared" si="398"/>
        <v/>
      </c>
      <c r="W744" s="185" t="str">
        <f t="shared" si="399"/>
        <v/>
      </c>
      <c r="X744" s="185" t="str">
        <f t="shared" si="395"/>
        <v/>
      </c>
      <c r="Y744" s="185" t="str">
        <f t="shared" si="396"/>
        <v/>
      </c>
      <c r="Z744" s="184" t="str">
        <f t="shared" si="397"/>
        <v/>
      </c>
      <c r="AB744" s="186" t="str">
        <f t="shared" si="392"/>
        <v/>
      </c>
      <c r="AC744" s="187" t="str">
        <f t="shared" si="393"/>
        <v/>
      </c>
      <c r="AD744" s="187" t="str">
        <f t="shared" si="400"/>
        <v/>
      </c>
      <c r="AE744" s="187" t="str">
        <f t="shared" si="390"/>
        <v/>
      </c>
      <c r="AF744" s="187" t="str">
        <f t="shared" si="391"/>
        <v/>
      </c>
      <c r="AG744" s="187" t="str">
        <f t="array" ref="AG744">IFERROR(INDEX($Y$4:$Y$1090, MATCH(AC744&amp;AE744&amp;AF744,$V$4:$V$1090&amp;$W$4:$W$1090&amp;$X$4:$X$1090,0),1),"")</f>
        <v/>
      </c>
      <c r="AH744" s="188" t="str">
        <f t="array" ref="AH744">IFERROR(INDEX($Z$4:$Z$1090, MATCH(AC744&amp;AE744&amp;AF744,$V$4:$V$1090&amp;$W$4:$W$1090&amp;$X$4:$X$1090,0),1),"")</f>
        <v/>
      </c>
      <c r="AJ744" s="186" t="str">
        <f t="shared" si="394"/>
        <v/>
      </c>
      <c r="AK744" s="187" t="str">
        <f t="array" ref="AK744">IFERROR(INDEX($AC$4:$AC$1137,SMALL($AB$4:$AB$1137,AJ744),1),"")</f>
        <v/>
      </c>
      <c r="AL744" s="187" t="str">
        <f t="array" ref="AL744">IFERROR(INDEX($AF$4:$AF$1137,SMALL($AB$4:$AB$1137,AJ744),1),"")</f>
        <v/>
      </c>
      <c r="AM744" s="187" t="str">
        <f t="array" ref="AM744">IFERROR(INDEX($AW$4:$AW$83,MATCH(AL744&amp;INDEX($AG$4:$AG$1137,SMALL($AB$4:$AB$1137,AJ744),1),$AU$4:$AU$83&amp;$AV$4:$AV$83,0),1),"")</f>
        <v/>
      </c>
      <c r="AN744" s="187" t="str">
        <f t="array" ref="AN744">IFERROR(INDEX($AW$4:$AW$83,MATCH(AL744&amp;INDEX($AH$4:$AH$1137,SMALL($AB$4:$AB$1137,AJ744),1),$AU$4:$AU$83&amp;$AV$4:$AV$83,0),1),"")</f>
        <v/>
      </c>
      <c r="AO744" s="187" t="str">
        <f>IF(AND(ISNUMBER(Fixture!H747),ISNUMBER(Fixture!J747)),"YES","")</f>
        <v/>
      </c>
      <c r="AP744" s="187" t="str">
        <f>IF(AO744="YES",IF(Fixture!H747&gt;Fixture!J747,HWin,IF(Fixture!H747=Fixture!J747,IF(Fixture!H747&gt;0,HDrawScore,HDraw),HLose)),"")</f>
        <v/>
      </c>
      <c r="AQ744" s="188" t="str">
        <f>IF(AO744="YES",IF(Fixture!H747&lt;Fixture!J747,AWin,IF(Fixture!H747=Fixture!J747,IF(Fixture!H747&gt;0,ADrawScore,ADraw),ALose)),"")</f>
        <v/>
      </c>
      <c r="AR744" s="187" t="str">
        <f>IF(AO744="YES",IF(Fixture!H747&gt;Fixture!J747,"W",IF(Fixture!H747=Fixture!J747,IF(Fixture!H747&gt;0,"D","D"),"L")),"")</f>
        <v/>
      </c>
      <c r="AS744" s="187" t="str">
        <f>IF(AO744="YES",IF(Fixture!H747&lt;Fixture!J747,"W",IF(Fixture!H747=Fixture!J747,IF(Fixture!H747&gt;0,"D","D"),"L")),"")</f>
        <v/>
      </c>
    </row>
    <row r="745" spans="22:45" x14ac:dyDescent="0.25">
      <c r="V745" s="195" t="str">
        <f t="shared" si="398"/>
        <v/>
      </c>
      <c r="W745" s="185" t="str">
        <f t="shared" si="399"/>
        <v/>
      </c>
      <c r="X745" s="185" t="str">
        <f t="shared" si="395"/>
        <v/>
      </c>
      <c r="Y745" s="185" t="str">
        <f t="shared" si="396"/>
        <v/>
      </c>
      <c r="Z745" s="184" t="str">
        <f t="shared" si="397"/>
        <v/>
      </c>
      <c r="AB745" s="186" t="str">
        <f t="shared" si="392"/>
        <v/>
      </c>
      <c r="AC745" s="187" t="str">
        <f t="shared" si="393"/>
        <v/>
      </c>
      <c r="AD745" s="187" t="str">
        <f t="shared" si="400"/>
        <v/>
      </c>
      <c r="AE745" s="187" t="str">
        <f t="shared" si="390"/>
        <v/>
      </c>
      <c r="AF745" s="187" t="str">
        <f t="shared" si="391"/>
        <v/>
      </c>
      <c r="AG745" s="187" t="str">
        <f t="array" ref="AG745">IFERROR(INDEX($Y$4:$Y$1090, MATCH(AC745&amp;AE745&amp;AF745,$V$4:$V$1090&amp;$W$4:$W$1090&amp;$X$4:$X$1090,0),1),"")</f>
        <v/>
      </c>
      <c r="AH745" s="188" t="str">
        <f t="array" ref="AH745">IFERROR(INDEX($Z$4:$Z$1090, MATCH(AC745&amp;AE745&amp;AF745,$V$4:$V$1090&amp;$W$4:$W$1090&amp;$X$4:$X$1090,0),1),"")</f>
        <v/>
      </c>
      <c r="AJ745" s="186" t="str">
        <f t="shared" si="394"/>
        <v/>
      </c>
      <c r="AK745" s="187" t="str">
        <f t="array" ref="AK745">IFERROR(INDEX($AC$4:$AC$1137,SMALL($AB$4:$AB$1137,AJ745),1),"")</f>
        <v/>
      </c>
      <c r="AL745" s="187" t="str">
        <f t="array" ref="AL745">IFERROR(INDEX($AF$4:$AF$1137,SMALL($AB$4:$AB$1137,AJ745),1),"")</f>
        <v/>
      </c>
      <c r="AM745" s="187" t="str">
        <f t="array" ref="AM745">IFERROR(INDEX($AW$4:$AW$83,MATCH(AL745&amp;INDEX($AG$4:$AG$1137,SMALL($AB$4:$AB$1137,AJ745),1),$AU$4:$AU$83&amp;$AV$4:$AV$83,0),1),"")</f>
        <v/>
      </c>
      <c r="AN745" s="187" t="str">
        <f t="array" ref="AN745">IFERROR(INDEX($AW$4:$AW$83,MATCH(AL745&amp;INDEX($AH$4:$AH$1137,SMALL($AB$4:$AB$1137,AJ745),1),$AU$4:$AU$83&amp;$AV$4:$AV$83,0),1),"")</f>
        <v/>
      </c>
      <c r="AO745" s="187" t="str">
        <f>IF(AND(ISNUMBER(Fixture!H748),ISNUMBER(Fixture!J748)),"YES","")</f>
        <v/>
      </c>
      <c r="AP745" s="187" t="str">
        <f>IF(AO745="YES",IF(Fixture!H748&gt;Fixture!J748,HWin,IF(Fixture!H748=Fixture!J748,IF(Fixture!H748&gt;0,HDrawScore,HDraw),HLose)),"")</f>
        <v/>
      </c>
      <c r="AQ745" s="188" t="str">
        <f>IF(AO745="YES",IF(Fixture!H748&lt;Fixture!J748,AWin,IF(Fixture!H748=Fixture!J748,IF(Fixture!H748&gt;0,ADrawScore,ADraw),ALose)),"")</f>
        <v/>
      </c>
      <c r="AR745" s="187" t="str">
        <f>IF(AO745="YES",IF(Fixture!H748&gt;Fixture!J748,"W",IF(Fixture!H748=Fixture!J748,IF(Fixture!H748&gt;0,"D","D"),"L")),"")</f>
        <v/>
      </c>
      <c r="AS745" s="187" t="str">
        <f>IF(AO745="YES",IF(Fixture!H748&lt;Fixture!J748,"W",IF(Fixture!H748=Fixture!J748,IF(Fixture!H748&gt;0,"D","D"),"L")),"")</f>
        <v/>
      </c>
    </row>
    <row r="746" spans="22:45" x14ac:dyDescent="0.25">
      <c r="V746" s="195" t="str">
        <f t="shared" si="398"/>
        <v/>
      </c>
      <c r="W746" s="185" t="str">
        <f t="shared" si="399"/>
        <v/>
      </c>
      <c r="X746" s="185" t="str">
        <f t="shared" si="395"/>
        <v/>
      </c>
      <c r="Y746" s="185" t="str">
        <f t="shared" si="396"/>
        <v/>
      </c>
      <c r="Z746" s="184" t="str">
        <f t="shared" si="397"/>
        <v/>
      </c>
      <c r="AB746" s="186" t="str">
        <f t="shared" si="392"/>
        <v/>
      </c>
      <c r="AC746" s="187" t="str">
        <f t="shared" si="393"/>
        <v/>
      </c>
      <c r="AD746" s="187" t="str">
        <f t="shared" si="400"/>
        <v/>
      </c>
      <c r="AE746" s="187" t="str">
        <f t="shared" si="390"/>
        <v/>
      </c>
      <c r="AF746" s="187" t="str">
        <f t="shared" si="391"/>
        <v/>
      </c>
      <c r="AG746" s="187" t="str">
        <f t="array" ref="AG746">IFERROR(INDEX($Y$4:$Y$1090, MATCH(AC746&amp;AE746&amp;AF746,$V$4:$V$1090&amp;$W$4:$W$1090&amp;$X$4:$X$1090,0),1),"")</f>
        <v/>
      </c>
      <c r="AH746" s="188" t="str">
        <f t="array" ref="AH746">IFERROR(INDEX($Z$4:$Z$1090, MATCH(AC746&amp;AE746&amp;AF746,$V$4:$V$1090&amp;$W$4:$W$1090&amp;$X$4:$X$1090,0),1),"")</f>
        <v/>
      </c>
      <c r="AJ746" s="186" t="str">
        <f t="shared" si="394"/>
        <v/>
      </c>
      <c r="AK746" s="187" t="str">
        <f t="array" ref="AK746">IFERROR(INDEX($AC$4:$AC$1137,SMALL($AB$4:$AB$1137,AJ746),1),"")</f>
        <v/>
      </c>
      <c r="AL746" s="187" t="str">
        <f t="array" ref="AL746">IFERROR(INDEX($AF$4:$AF$1137,SMALL($AB$4:$AB$1137,AJ746),1),"")</f>
        <v/>
      </c>
      <c r="AM746" s="187" t="str">
        <f t="array" ref="AM746">IFERROR(INDEX($AW$4:$AW$83,MATCH(AL746&amp;INDEX($AG$4:$AG$1137,SMALL($AB$4:$AB$1137,AJ746),1),$AU$4:$AU$83&amp;$AV$4:$AV$83,0),1),"")</f>
        <v/>
      </c>
      <c r="AN746" s="187" t="str">
        <f t="array" ref="AN746">IFERROR(INDEX($AW$4:$AW$83,MATCH(AL746&amp;INDEX($AH$4:$AH$1137,SMALL($AB$4:$AB$1137,AJ746),1),$AU$4:$AU$83&amp;$AV$4:$AV$83,0),1),"")</f>
        <v/>
      </c>
      <c r="AO746" s="187" t="str">
        <f>IF(AND(ISNUMBER(Fixture!H749),ISNUMBER(Fixture!J749)),"YES","")</f>
        <v/>
      </c>
      <c r="AP746" s="187" t="str">
        <f>IF(AO746="YES",IF(Fixture!H749&gt;Fixture!J749,HWin,IF(Fixture!H749=Fixture!J749,IF(Fixture!H749&gt;0,HDrawScore,HDraw),HLose)),"")</f>
        <v/>
      </c>
      <c r="AQ746" s="188" t="str">
        <f>IF(AO746="YES",IF(Fixture!H749&lt;Fixture!J749,AWin,IF(Fixture!H749=Fixture!J749,IF(Fixture!H749&gt;0,ADrawScore,ADraw),ALose)),"")</f>
        <v/>
      </c>
      <c r="AR746" s="187" t="str">
        <f>IF(AO746="YES",IF(Fixture!H749&gt;Fixture!J749,"W",IF(Fixture!H749=Fixture!J749,IF(Fixture!H749&gt;0,"D","D"),"L")),"")</f>
        <v/>
      </c>
      <c r="AS746" s="187" t="str">
        <f>IF(AO746="YES",IF(Fixture!H749&lt;Fixture!J749,"W",IF(Fixture!H749=Fixture!J749,IF(Fixture!H749&gt;0,"D","D"),"L")),"")</f>
        <v/>
      </c>
    </row>
    <row r="747" spans="22:45" x14ac:dyDescent="0.25">
      <c r="V747" s="195" t="str">
        <f t="shared" si="398"/>
        <v/>
      </c>
      <c r="W747" s="185" t="str">
        <f t="shared" si="399"/>
        <v/>
      </c>
      <c r="X747" s="185" t="str">
        <f t="shared" si="395"/>
        <v/>
      </c>
      <c r="Y747" s="185" t="str">
        <f t="shared" si="396"/>
        <v/>
      </c>
      <c r="Z747" s="184" t="str">
        <f t="shared" si="397"/>
        <v/>
      </c>
      <c r="AB747" s="186" t="str">
        <f t="shared" si="392"/>
        <v/>
      </c>
      <c r="AC747" s="187" t="str">
        <f t="shared" si="393"/>
        <v/>
      </c>
      <c r="AD747" s="187" t="str">
        <f t="shared" si="400"/>
        <v/>
      </c>
      <c r="AE747" s="187" t="str">
        <f t="shared" si="390"/>
        <v/>
      </c>
      <c r="AF747" s="187" t="str">
        <f t="shared" si="391"/>
        <v/>
      </c>
      <c r="AG747" s="187" t="str">
        <f t="array" ref="AG747">IFERROR(INDEX($Y$4:$Y$1090, MATCH(AC747&amp;AE747&amp;AF747,$V$4:$V$1090&amp;$W$4:$W$1090&amp;$X$4:$X$1090,0),1),"")</f>
        <v/>
      </c>
      <c r="AH747" s="188" t="str">
        <f t="array" ref="AH747">IFERROR(INDEX($Z$4:$Z$1090, MATCH(AC747&amp;AE747&amp;AF747,$V$4:$V$1090&amp;$W$4:$W$1090&amp;$X$4:$X$1090,0),1),"")</f>
        <v/>
      </c>
      <c r="AJ747" s="186" t="str">
        <f t="shared" si="394"/>
        <v/>
      </c>
      <c r="AK747" s="187" t="str">
        <f t="array" ref="AK747">IFERROR(INDEX($AC$4:$AC$1137,SMALL($AB$4:$AB$1137,AJ747),1),"")</f>
        <v/>
      </c>
      <c r="AL747" s="187" t="str">
        <f t="array" ref="AL747">IFERROR(INDEX($AF$4:$AF$1137,SMALL($AB$4:$AB$1137,AJ747),1),"")</f>
        <v/>
      </c>
      <c r="AM747" s="187" t="str">
        <f t="array" ref="AM747">IFERROR(INDEX($AW$4:$AW$83,MATCH(AL747&amp;INDEX($AG$4:$AG$1137,SMALL($AB$4:$AB$1137,AJ747),1),$AU$4:$AU$83&amp;$AV$4:$AV$83,0),1),"")</f>
        <v/>
      </c>
      <c r="AN747" s="187" t="str">
        <f t="array" ref="AN747">IFERROR(INDEX($AW$4:$AW$83,MATCH(AL747&amp;INDEX($AH$4:$AH$1137,SMALL($AB$4:$AB$1137,AJ747),1),$AU$4:$AU$83&amp;$AV$4:$AV$83,0),1),"")</f>
        <v/>
      </c>
      <c r="AO747" s="187" t="str">
        <f>IF(AND(ISNUMBER(Fixture!H750),ISNUMBER(Fixture!J750)),"YES","")</f>
        <v/>
      </c>
      <c r="AP747" s="187" t="str">
        <f>IF(AO747="YES",IF(Fixture!H750&gt;Fixture!J750,HWin,IF(Fixture!H750=Fixture!J750,IF(Fixture!H750&gt;0,HDrawScore,HDraw),HLose)),"")</f>
        <v/>
      </c>
      <c r="AQ747" s="188" t="str">
        <f>IF(AO747="YES",IF(Fixture!H750&lt;Fixture!J750,AWin,IF(Fixture!H750=Fixture!J750,IF(Fixture!H750&gt;0,ADrawScore,ADraw),ALose)),"")</f>
        <v/>
      </c>
      <c r="AR747" s="187" t="str">
        <f>IF(AO747="YES",IF(Fixture!H750&gt;Fixture!J750,"W",IF(Fixture!H750=Fixture!J750,IF(Fixture!H750&gt;0,"D","D"),"L")),"")</f>
        <v/>
      </c>
      <c r="AS747" s="187" t="str">
        <f>IF(AO747="YES",IF(Fixture!H750&lt;Fixture!J750,"W",IF(Fixture!H750=Fixture!J750,IF(Fixture!H750&gt;0,"D","D"),"L")),"")</f>
        <v/>
      </c>
    </row>
    <row r="748" spans="22:45" x14ac:dyDescent="0.25">
      <c r="V748" s="195" t="str">
        <f t="shared" si="398"/>
        <v/>
      </c>
      <c r="W748" s="185" t="str">
        <f t="shared" si="399"/>
        <v/>
      </c>
      <c r="X748" s="185" t="str">
        <f t="shared" ref="X748:X779" si="401">IF(AND(ISNUMBER(V748),Y748&lt;=$Q$9,Z748&lt;=$Q$9),$B$158,"")</f>
        <v/>
      </c>
      <c r="Y748" s="185" t="str">
        <f t="shared" ref="Y748:Y779" si="402">IF(ISNUMBER(V748),INDEX($C$161:$L$187,MATCH(V748,$B$161:$B$187,0),MATCH("G"&amp;W748&amp;"-T1",$C$160:$L$160,0)),"")</f>
        <v/>
      </c>
      <c r="Z748" s="184" t="str">
        <f t="shared" ref="Z748:Z779" si="403">IF(ISNUMBER(V748),INDEX($C$161:$L$187,MATCH(V748,$B$161:$B$187,0),MATCH("G"&amp;W748&amp;"-T2",$C$160:$L$160,0)),"")</f>
        <v/>
      </c>
      <c r="AB748" s="186" t="str">
        <f t="shared" si="392"/>
        <v/>
      </c>
      <c r="AC748" s="187" t="str">
        <f t="shared" si="393"/>
        <v/>
      </c>
      <c r="AD748" s="187" t="str">
        <f t="shared" si="400"/>
        <v/>
      </c>
      <c r="AE748" s="187" t="str">
        <f t="shared" si="390"/>
        <v/>
      </c>
      <c r="AF748" s="187" t="str">
        <f t="shared" si="391"/>
        <v/>
      </c>
      <c r="AG748" s="187" t="str">
        <f t="array" ref="AG748">IFERROR(INDEX($Y$4:$Y$1090, MATCH(AC748&amp;AE748&amp;AF748,$V$4:$V$1090&amp;$W$4:$W$1090&amp;$X$4:$X$1090,0),1),"")</f>
        <v/>
      </c>
      <c r="AH748" s="188" t="str">
        <f t="array" ref="AH748">IFERROR(INDEX($Z$4:$Z$1090, MATCH(AC748&amp;AE748&amp;AF748,$V$4:$V$1090&amp;$W$4:$W$1090&amp;$X$4:$X$1090,0),1),"")</f>
        <v/>
      </c>
      <c r="AJ748" s="186" t="str">
        <f t="shared" si="394"/>
        <v/>
      </c>
      <c r="AK748" s="187" t="str">
        <f t="array" ref="AK748">IFERROR(INDEX($AC$4:$AC$1137,SMALL($AB$4:$AB$1137,AJ748),1),"")</f>
        <v/>
      </c>
      <c r="AL748" s="187" t="str">
        <f t="array" ref="AL748">IFERROR(INDEX($AF$4:$AF$1137,SMALL($AB$4:$AB$1137,AJ748),1),"")</f>
        <v/>
      </c>
      <c r="AM748" s="187" t="str">
        <f t="array" ref="AM748">IFERROR(INDEX($AW$4:$AW$83,MATCH(AL748&amp;INDEX($AG$4:$AG$1137,SMALL($AB$4:$AB$1137,AJ748),1),$AU$4:$AU$83&amp;$AV$4:$AV$83,0),1),"")</f>
        <v/>
      </c>
      <c r="AN748" s="187" t="str">
        <f t="array" ref="AN748">IFERROR(INDEX($AW$4:$AW$83,MATCH(AL748&amp;INDEX($AH$4:$AH$1137,SMALL($AB$4:$AB$1137,AJ748),1),$AU$4:$AU$83&amp;$AV$4:$AV$83,0),1),"")</f>
        <v/>
      </c>
      <c r="AO748" s="187" t="str">
        <f>IF(AND(ISNUMBER(Fixture!H751),ISNUMBER(Fixture!J751)),"YES","")</f>
        <v/>
      </c>
      <c r="AP748" s="187" t="str">
        <f>IF(AO748="YES",IF(Fixture!H751&gt;Fixture!J751,HWin,IF(Fixture!H751=Fixture!J751,IF(Fixture!H751&gt;0,HDrawScore,HDraw),HLose)),"")</f>
        <v/>
      </c>
      <c r="AQ748" s="188" t="str">
        <f>IF(AO748="YES",IF(Fixture!H751&lt;Fixture!J751,AWin,IF(Fixture!H751=Fixture!J751,IF(Fixture!H751&gt;0,ADrawScore,ADraw),ALose)),"")</f>
        <v/>
      </c>
      <c r="AR748" s="187" t="str">
        <f>IF(AO748="YES",IF(Fixture!H751&gt;Fixture!J751,"W",IF(Fixture!H751=Fixture!J751,IF(Fixture!H751&gt;0,"D","D"),"L")),"")</f>
        <v/>
      </c>
      <c r="AS748" s="187" t="str">
        <f>IF(AO748="YES",IF(Fixture!H751&lt;Fixture!J751,"W",IF(Fixture!H751=Fixture!J751,IF(Fixture!H751&gt;0,"D","D"),"L")),"")</f>
        <v/>
      </c>
    </row>
    <row r="749" spans="22:45" x14ac:dyDescent="0.25">
      <c r="V749" s="195" t="str">
        <f t="shared" ref="V749:V780" si="404">IFERROR(IF(W748+1&lt;=O$9,V748,IF(V748+1&lt;=P$9,V748+1,"")),"")</f>
        <v/>
      </c>
      <c r="W749" s="185" t="str">
        <f t="shared" ref="W749:W780" si="405">IF(ISNUMBER(V749),IF(W748+1&lt;=O$9,W748+1,1),"")</f>
        <v/>
      </c>
      <c r="X749" s="185" t="str">
        <f t="shared" si="401"/>
        <v/>
      </c>
      <c r="Y749" s="185" t="str">
        <f t="shared" si="402"/>
        <v/>
      </c>
      <c r="Z749" s="184" t="str">
        <f t="shared" si="403"/>
        <v/>
      </c>
      <c r="AB749" s="186" t="str">
        <f t="shared" si="392"/>
        <v/>
      </c>
      <c r="AC749" s="187" t="str">
        <f t="shared" si="393"/>
        <v/>
      </c>
      <c r="AD749" s="187" t="str">
        <f t="shared" si="400"/>
        <v/>
      </c>
      <c r="AE749" s="187" t="str">
        <f t="shared" si="390"/>
        <v/>
      </c>
      <c r="AF749" s="187" t="str">
        <f t="shared" si="391"/>
        <v/>
      </c>
      <c r="AG749" s="187" t="str">
        <f t="array" ref="AG749">IFERROR(INDEX($Y$4:$Y$1090, MATCH(AC749&amp;AE749&amp;AF749,$V$4:$V$1090&amp;$W$4:$W$1090&amp;$X$4:$X$1090,0),1),"")</f>
        <v/>
      </c>
      <c r="AH749" s="188" t="str">
        <f t="array" ref="AH749">IFERROR(INDEX($Z$4:$Z$1090, MATCH(AC749&amp;AE749&amp;AF749,$V$4:$V$1090&amp;$W$4:$W$1090&amp;$X$4:$X$1090,0),1),"")</f>
        <v/>
      </c>
      <c r="AJ749" s="186" t="str">
        <f t="shared" si="394"/>
        <v/>
      </c>
      <c r="AK749" s="187" t="str">
        <f t="array" ref="AK749">IFERROR(INDEX($AC$4:$AC$1137,SMALL($AB$4:$AB$1137,AJ749),1),"")</f>
        <v/>
      </c>
      <c r="AL749" s="187" t="str">
        <f t="array" ref="AL749">IFERROR(INDEX($AF$4:$AF$1137,SMALL($AB$4:$AB$1137,AJ749),1),"")</f>
        <v/>
      </c>
      <c r="AM749" s="187" t="str">
        <f t="array" ref="AM749">IFERROR(INDEX($AW$4:$AW$83,MATCH(AL749&amp;INDEX($AG$4:$AG$1137,SMALL($AB$4:$AB$1137,AJ749),1),$AU$4:$AU$83&amp;$AV$4:$AV$83,0),1),"")</f>
        <v/>
      </c>
      <c r="AN749" s="187" t="str">
        <f t="array" ref="AN749">IFERROR(INDEX($AW$4:$AW$83,MATCH(AL749&amp;INDEX($AH$4:$AH$1137,SMALL($AB$4:$AB$1137,AJ749),1),$AU$4:$AU$83&amp;$AV$4:$AV$83,0),1),"")</f>
        <v/>
      </c>
      <c r="AO749" s="187" t="str">
        <f>IF(AND(ISNUMBER(Fixture!H752),ISNUMBER(Fixture!J752)),"YES","")</f>
        <v/>
      </c>
      <c r="AP749" s="187" t="str">
        <f>IF(AO749="YES",IF(Fixture!H752&gt;Fixture!J752,HWin,IF(Fixture!H752=Fixture!J752,IF(Fixture!H752&gt;0,HDrawScore,HDraw),HLose)),"")</f>
        <v/>
      </c>
      <c r="AQ749" s="188" t="str">
        <f>IF(AO749="YES",IF(Fixture!H752&lt;Fixture!J752,AWin,IF(Fixture!H752=Fixture!J752,IF(Fixture!H752&gt;0,ADrawScore,ADraw),ALose)),"")</f>
        <v/>
      </c>
      <c r="AR749" s="187" t="str">
        <f>IF(AO749="YES",IF(Fixture!H752&gt;Fixture!J752,"W",IF(Fixture!H752=Fixture!J752,IF(Fixture!H752&gt;0,"D","D"),"L")),"")</f>
        <v/>
      </c>
      <c r="AS749" s="187" t="str">
        <f>IF(AO749="YES",IF(Fixture!H752&lt;Fixture!J752,"W",IF(Fixture!H752=Fixture!J752,IF(Fixture!H752&gt;0,"D","D"),"L")),"")</f>
        <v/>
      </c>
    </row>
    <row r="750" spans="22:45" x14ac:dyDescent="0.25">
      <c r="V750" s="195" t="str">
        <f t="shared" si="404"/>
        <v/>
      </c>
      <c r="W750" s="185" t="str">
        <f t="shared" si="405"/>
        <v/>
      </c>
      <c r="X750" s="185" t="str">
        <f t="shared" si="401"/>
        <v/>
      </c>
      <c r="Y750" s="185" t="str">
        <f t="shared" si="402"/>
        <v/>
      </c>
      <c r="Z750" s="184" t="str">
        <f t="shared" si="403"/>
        <v/>
      </c>
      <c r="AB750" s="186" t="str">
        <f t="shared" si="392"/>
        <v/>
      </c>
      <c r="AC750" s="187" t="str">
        <f t="shared" si="393"/>
        <v/>
      </c>
      <c r="AD750" s="187" t="str">
        <f t="shared" si="400"/>
        <v/>
      </c>
      <c r="AE750" s="187" t="str">
        <f t="shared" si="390"/>
        <v/>
      </c>
      <c r="AF750" s="187" t="str">
        <f t="shared" si="391"/>
        <v/>
      </c>
      <c r="AG750" s="187" t="str">
        <f t="array" ref="AG750">IFERROR(INDEX($Y$4:$Y$1090, MATCH(AC750&amp;AE750&amp;AF750,$V$4:$V$1090&amp;$W$4:$W$1090&amp;$X$4:$X$1090,0),1),"")</f>
        <v/>
      </c>
      <c r="AH750" s="188" t="str">
        <f t="array" ref="AH750">IFERROR(INDEX($Z$4:$Z$1090, MATCH(AC750&amp;AE750&amp;AF750,$V$4:$V$1090&amp;$W$4:$W$1090&amp;$X$4:$X$1090,0),1),"")</f>
        <v/>
      </c>
      <c r="AJ750" s="186" t="str">
        <f t="shared" si="394"/>
        <v/>
      </c>
      <c r="AK750" s="187" t="str">
        <f t="array" ref="AK750">IFERROR(INDEX($AC$4:$AC$1137,SMALL($AB$4:$AB$1137,AJ750),1),"")</f>
        <v/>
      </c>
      <c r="AL750" s="187" t="str">
        <f t="array" ref="AL750">IFERROR(INDEX($AF$4:$AF$1137,SMALL($AB$4:$AB$1137,AJ750),1),"")</f>
        <v/>
      </c>
      <c r="AM750" s="187" t="str">
        <f t="array" ref="AM750">IFERROR(INDEX($AW$4:$AW$83,MATCH(AL750&amp;INDEX($AG$4:$AG$1137,SMALL($AB$4:$AB$1137,AJ750),1),$AU$4:$AU$83&amp;$AV$4:$AV$83,0),1),"")</f>
        <v/>
      </c>
      <c r="AN750" s="187" t="str">
        <f t="array" ref="AN750">IFERROR(INDEX($AW$4:$AW$83,MATCH(AL750&amp;INDEX($AH$4:$AH$1137,SMALL($AB$4:$AB$1137,AJ750),1),$AU$4:$AU$83&amp;$AV$4:$AV$83,0),1),"")</f>
        <v/>
      </c>
      <c r="AO750" s="187" t="str">
        <f>IF(AND(ISNUMBER(Fixture!H753),ISNUMBER(Fixture!J753)),"YES","")</f>
        <v/>
      </c>
      <c r="AP750" s="187" t="str">
        <f>IF(AO750="YES",IF(Fixture!H753&gt;Fixture!J753,HWin,IF(Fixture!H753=Fixture!J753,IF(Fixture!H753&gt;0,HDrawScore,HDraw),HLose)),"")</f>
        <v/>
      </c>
      <c r="AQ750" s="188" t="str">
        <f>IF(AO750="YES",IF(Fixture!H753&lt;Fixture!J753,AWin,IF(Fixture!H753=Fixture!J753,IF(Fixture!H753&gt;0,ADrawScore,ADraw),ALose)),"")</f>
        <v/>
      </c>
      <c r="AR750" s="187" t="str">
        <f>IF(AO750="YES",IF(Fixture!H753&gt;Fixture!J753,"W",IF(Fixture!H753=Fixture!J753,IF(Fixture!H753&gt;0,"D","D"),"L")),"")</f>
        <v/>
      </c>
      <c r="AS750" s="187" t="str">
        <f>IF(AO750="YES",IF(Fixture!H753&lt;Fixture!J753,"W",IF(Fixture!H753=Fixture!J753,IF(Fixture!H753&gt;0,"D","D"),"L")),"")</f>
        <v/>
      </c>
    </row>
    <row r="751" spans="22:45" x14ac:dyDescent="0.25">
      <c r="V751" s="195" t="str">
        <f t="shared" si="404"/>
        <v/>
      </c>
      <c r="W751" s="185" t="str">
        <f t="shared" si="405"/>
        <v/>
      </c>
      <c r="X751" s="185" t="str">
        <f t="shared" si="401"/>
        <v/>
      </c>
      <c r="Y751" s="185" t="str">
        <f t="shared" si="402"/>
        <v/>
      </c>
      <c r="Z751" s="184" t="str">
        <f t="shared" si="403"/>
        <v/>
      </c>
      <c r="AB751" s="186" t="str">
        <f t="shared" si="392"/>
        <v/>
      </c>
      <c r="AC751" s="187" t="str">
        <f t="shared" si="393"/>
        <v/>
      </c>
      <c r="AD751" s="187" t="str">
        <f t="shared" si="400"/>
        <v/>
      </c>
      <c r="AE751" s="187" t="str">
        <f t="shared" si="390"/>
        <v/>
      </c>
      <c r="AF751" s="187" t="str">
        <f t="shared" si="391"/>
        <v/>
      </c>
      <c r="AG751" s="187" t="str">
        <f t="array" ref="AG751">IFERROR(INDEX($Y$4:$Y$1090, MATCH(AC751&amp;AE751&amp;AF751,$V$4:$V$1090&amp;$W$4:$W$1090&amp;$X$4:$X$1090,0),1),"")</f>
        <v/>
      </c>
      <c r="AH751" s="188" t="str">
        <f t="array" ref="AH751">IFERROR(INDEX($Z$4:$Z$1090, MATCH(AC751&amp;AE751&amp;AF751,$V$4:$V$1090&amp;$W$4:$W$1090&amp;$X$4:$X$1090,0),1),"")</f>
        <v/>
      </c>
      <c r="AJ751" s="186" t="str">
        <f t="shared" si="394"/>
        <v/>
      </c>
      <c r="AK751" s="187" t="str">
        <f t="array" ref="AK751">IFERROR(INDEX($AC$4:$AC$1137,SMALL($AB$4:$AB$1137,AJ751),1),"")</f>
        <v/>
      </c>
      <c r="AL751" s="187" t="str">
        <f t="array" ref="AL751">IFERROR(INDEX($AF$4:$AF$1137,SMALL($AB$4:$AB$1137,AJ751),1),"")</f>
        <v/>
      </c>
      <c r="AM751" s="187" t="str">
        <f t="array" ref="AM751">IFERROR(INDEX($AW$4:$AW$83,MATCH(AL751&amp;INDEX($AG$4:$AG$1137,SMALL($AB$4:$AB$1137,AJ751),1),$AU$4:$AU$83&amp;$AV$4:$AV$83,0),1),"")</f>
        <v/>
      </c>
      <c r="AN751" s="187" t="str">
        <f t="array" ref="AN751">IFERROR(INDEX($AW$4:$AW$83,MATCH(AL751&amp;INDEX($AH$4:$AH$1137,SMALL($AB$4:$AB$1137,AJ751),1),$AU$4:$AU$83&amp;$AV$4:$AV$83,0),1),"")</f>
        <v/>
      </c>
      <c r="AO751" s="187" t="str">
        <f>IF(AND(ISNUMBER(Fixture!H754),ISNUMBER(Fixture!J754)),"YES","")</f>
        <v/>
      </c>
      <c r="AP751" s="187" t="str">
        <f>IF(AO751="YES",IF(Fixture!H754&gt;Fixture!J754,HWin,IF(Fixture!H754=Fixture!J754,IF(Fixture!H754&gt;0,HDrawScore,HDraw),HLose)),"")</f>
        <v/>
      </c>
      <c r="AQ751" s="188" t="str">
        <f>IF(AO751="YES",IF(Fixture!H754&lt;Fixture!J754,AWin,IF(Fixture!H754=Fixture!J754,IF(Fixture!H754&gt;0,ADrawScore,ADraw),ALose)),"")</f>
        <v/>
      </c>
      <c r="AR751" s="187" t="str">
        <f>IF(AO751="YES",IF(Fixture!H754&gt;Fixture!J754,"W",IF(Fixture!H754=Fixture!J754,IF(Fixture!H754&gt;0,"D","D"),"L")),"")</f>
        <v/>
      </c>
      <c r="AS751" s="187" t="str">
        <f>IF(AO751="YES",IF(Fixture!H754&lt;Fixture!J754,"W",IF(Fixture!H754=Fixture!J754,IF(Fixture!H754&gt;0,"D","D"),"L")),"")</f>
        <v/>
      </c>
    </row>
    <row r="752" spans="22:45" x14ac:dyDescent="0.25">
      <c r="V752" s="195" t="str">
        <f t="shared" si="404"/>
        <v/>
      </c>
      <c r="W752" s="185" t="str">
        <f t="shared" si="405"/>
        <v/>
      </c>
      <c r="X752" s="185" t="str">
        <f t="shared" si="401"/>
        <v/>
      </c>
      <c r="Y752" s="185" t="str">
        <f t="shared" si="402"/>
        <v/>
      </c>
      <c r="Z752" s="184" t="str">
        <f t="shared" si="403"/>
        <v/>
      </c>
      <c r="AB752" s="186" t="str">
        <f t="shared" si="392"/>
        <v/>
      </c>
      <c r="AC752" s="187" t="str">
        <f t="shared" si="393"/>
        <v/>
      </c>
      <c r="AD752" s="187" t="str">
        <f t="shared" si="400"/>
        <v/>
      </c>
      <c r="AE752" s="187" t="str">
        <f t="shared" si="390"/>
        <v/>
      </c>
      <c r="AF752" s="187" t="str">
        <f t="shared" si="391"/>
        <v/>
      </c>
      <c r="AG752" s="187" t="str">
        <f t="array" ref="AG752">IFERROR(INDEX($Y$4:$Y$1090, MATCH(AC752&amp;AE752&amp;AF752,$V$4:$V$1090&amp;$W$4:$W$1090&amp;$X$4:$X$1090,0),1),"")</f>
        <v/>
      </c>
      <c r="AH752" s="188" t="str">
        <f t="array" ref="AH752">IFERROR(INDEX($Z$4:$Z$1090, MATCH(AC752&amp;AE752&amp;AF752,$V$4:$V$1090&amp;$W$4:$W$1090&amp;$X$4:$X$1090,0),1),"")</f>
        <v/>
      </c>
      <c r="AJ752" s="186" t="str">
        <f t="shared" si="394"/>
        <v/>
      </c>
      <c r="AK752" s="187" t="str">
        <f t="array" ref="AK752">IFERROR(INDEX($AC$4:$AC$1137,SMALL($AB$4:$AB$1137,AJ752),1),"")</f>
        <v/>
      </c>
      <c r="AL752" s="187" t="str">
        <f t="array" ref="AL752">IFERROR(INDEX($AF$4:$AF$1137,SMALL($AB$4:$AB$1137,AJ752),1),"")</f>
        <v/>
      </c>
      <c r="AM752" s="187" t="str">
        <f t="array" ref="AM752">IFERROR(INDEX($AW$4:$AW$83,MATCH(AL752&amp;INDEX($AG$4:$AG$1137,SMALL($AB$4:$AB$1137,AJ752),1),$AU$4:$AU$83&amp;$AV$4:$AV$83,0),1),"")</f>
        <v/>
      </c>
      <c r="AN752" s="187" t="str">
        <f t="array" ref="AN752">IFERROR(INDEX($AW$4:$AW$83,MATCH(AL752&amp;INDEX($AH$4:$AH$1137,SMALL($AB$4:$AB$1137,AJ752),1),$AU$4:$AU$83&amp;$AV$4:$AV$83,0),1),"")</f>
        <v/>
      </c>
      <c r="AO752" s="187" t="str">
        <f>IF(AND(ISNUMBER(Fixture!H755),ISNUMBER(Fixture!J755)),"YES","")</f>
        <v/>
      </c>
      <c r="AP752" s="187" t="str">
        <f>IF(AO752="YES",IF(Fixture!H755&gt;Fixture!J755,HWin,IF(Fixture!H755=Fixture!J755,IF(Fixture!H755&gt;0,HDrawScore,HDraw),HLose)),"")</f>
        <v/>
      </c>
      <c r="AQ752" s="188" t="str">
        <f>IF(AO752="YES",IF(Fixture!H755&lt;Fixture!J755,AWin,IF(Fixture!H755=Fixture!J755,IF(Fixture!H755&gt;0,ADrawScore,ADraw),ALose)),"")</f>
        <v/>
      </c>
      <c r="AR752" s="187" t="str">
        <f>IF(AO752="YES",IF(Fixture!H755&gt;Fixture!J755,"W",IF(Fixture!H755=Fixture!J755,IF(Fixture!H755&gt;0,"D","D"),"L")),"")</f>
        <v/>
      </c>
      <c r="AS752" s="187" t="str">
        <f>IF(AO752="YES",IF(Fixture!H755&lt;Fixture!J755,"W",IF(Fixture!H755=Fixture!J755,IF(Fixture!H755&gt;0,"D","D"),"L")),"")</f>
        <v/>
      </c>
    </row>
    <row r="753" spans="22:45" x14ac:dyDescent="0.25">
      <c r="V753" s="195" t="str">
        <f t="shared" si="404"/>
        <v/>
      </c>
      <c r="W753" s="185" t="str">
        <f t="shared" si="405"/>
        <v/>
      </c>
      <c r="X753" s="185" t="str">
        <f t="shared" si="401"/>
        <v/>
      </c>
      <c r="Y753" s="185" t="str">
        <f t="shared" si="402"/>
        <v/>
      </c>
      <c r="Z753" s="184" t="str">
        <f t="shared" si="403"/>
        <v/>
      </c>
      <c r="AB753" s="186" t="str">
        <f t="shared" si="392"/>
        <v/>
      </c>
      <c r="AC753" s="187" t="str">
        <f t="shared" si="393"/>
        <v/>
      </c>
      <c r="AD753" s="187" t="str">
        <f t="shared" si="400"/>
        <v/>
      </c>
      <c r="AE753" s="187" t="str">
        <f t="shared" si="390"/>
        <v/>
      </c>
      <c r="AF753" s="187" t="str">
        <f t="shared" si="391"/>
        <v/>
      </c>
      <c r="AG753" s="187" t="str">
        <f t="array" ref="AG753">IFERROR(INDEX($Y$4:$Y$1090, MATCH(AC753&amp;AE753&amp;AF753,$V$4:$V$1090&amp;$W$4:$W$1090&amp;$X$4:$X$1090,0),1),"")</f>
        <v/>
      </c>
      <c r="AH753" s="188" t="str">
        <f t="array" ref="AH753">IFERROR(INDEX($Z$4:$Z$1090, MATCH(AC753&amp;AE753&amp;AF753,$V$4:$V$1090&amp;$W$4:$W$1090&amp;$X$4:$X$1090,0),1),"")</f>
        <v/>
      </c>
      <c r="AJ753" s="186" t="str">
        <f t="shared" si="394"/>
        <v/>
      </c>
      <c r="AK753" s="187" t="str">
        <f t="array" ref="AK753">IFERROR(INDEX($AC$4:$AC$1137,SMALL($AB$4:$AB$1137,AJ753),1),"")</f>
        <v/>
      </c>
      <c r="AL753" s="187" t="str">
        <f t="array" ref="AL753">IFERROR(INDEX($AF$4:$AF$1137,SMALL($AB$4:$AB$1137,AJ753),1),"")</f>
        <v/>
      </c>
      <c r="AM753" s="187" t="str">
        <f t="array" ref="AM753">IFERROR(INDEX($AW$4:$AW$83,MATCH(AL753&amp;INDEX($AG$4:$AG$1137,SMALL($AB$4:$AB$1137,AJ753),1),$AU$4:$AU$83&amp;$AV$4:$AV$83,0),1),"")</f>
        <v/>
      </c>
      <c r="AN753" s="187" t="str">
        <f t="array" ref="AN753">IFERROR(INDEX($AW$4:$AW$83,MATCH(AL753&amp;INDEX($AH$4:$AH$1137,SMALL($AB$4:$AB$1137,AJ753),1),$AU$4:$AU$83&amp;$AV$4:$AV$83,0),1),"")</f>
        <v/>
      </c>
      <c r="AO753" s="187" t="str">
        <f>IF(AND(ISNUMBER(Fixture!H756),ISNUMBER(Fixture!J756)),"YES","")</f>
        <v/>
      </c>
      <c r="AP753" s="187" t="str">
        <f>IF(AO753="YES",IF(Fixture!H756&gt;Fixture!J756,HWin,IF(Fixture!H756=Fixture!J756,IF(Fixture!H756&gt;0,HDrawScore,HDraw),HLose)),"")</f>
        <v/>
      </c>
      <c r="AQ753" s="188" t="str">
        <f>IF(AO753="YES",IF(Fixture!H756&lt;Fixture!J756,AWin,IF(Fixture!H756=Fixture!J756,IF(Fixture!H756&gt;0,ADrawScore,ADraw),ALose)),"")</f>
        <v/>
      </c>
      <c r="AR753" s="187" t="str">
        <f>IF(AO753="YES",IF(Fixture!H756&gt;Fixture!J756,"W",IF(Fixture!H756=Fixture!J756,IF(Fixture!H756&gt;0,"D","D"),"L")),"")</f>
        <v/>
      </c>
      <c r="AS753" s="187" t="str">
        <f>IF(AO753="YES",IF(Fixture!H756&lt;Fixture!J756,"W",IF(Fixture!H756=Fixture!J756,IF(Fixture!H756&gt;0,"D","D"),"L")),"")</f>
        <v/>
      </c>
    </row>
    <row r="754" spans="22:45" x14ac:dyDescent="0.25">
      <c r="V754" s="195" t="str">
        <f t="shared" si="404"/>
        <v/>
      </c>
      <c r="W754" s="185" t="str">
        <f t="shared" si="405"/>
        <v/>
      </c>
      <c r="X754" s="185" t="str">
        <f t="shared" si="401"/>
        <v/>
      </c>
      <c r="Y754" s="185" t="str">
        <f t="shared" si="402"/>
        <v/>
      </c>
      <c r="Z754" s="184" t="str">
        <f t="shared" si="403"/>
        <v/>
      </c>
      <c r="AB754" s="186" t="str">
        <f t="shared" si="392"/>
        <v/>
      </c>
      <c r="AC754" s="187" t="str">
        <f t="shared" si="393"/>
        <v/>
      </c>
      <c r="AD754" s="187" t="str">
        <f t="shared" si="400"/>
        <v/>
      </c>
      <c r="AE754" s="187" t="str">
        <f t="shared" si="390"/>
        <v/>
      </c>
      <c r="AF754" s="187" t="str">
        <f t="shared" si="391"/>
        <v/>
      </c>
      <c r="AG754" s="187" t="str">
        <f t="array" ref="AG754">IFERROR(INDEX($Y$4:$Y$1090, MATCH(AC754&amp;AE754&amp;AF754,$V$4:$V$1090&amp;$W$4:$W$1090&amp;$X$4:$X$1090,0),1),"")</f>
        <v/>
      </c>
      <c r="AH754" s="188" t="str">
        <f t="array" ref="AH754">IFERROR(INDEX($Z$4:$Z$1090, MATCH(AC754&amp;AE754&amp;AF754,$V$4:$V$1090&amp;$W$4:$W$1090&amp;$X$4:$X$1090,0),1),"")</f>
        <v/>
      </c>
      <c r="AJ754" s="186" t="str">
        <f t="shared" si="394"/>
        <v/>
      </c>
      <c r="AK754" s="187" t="str">
        <f t="array" ref="AK754">IFERROR(INDEX($AC$4:$AC$1137,SMALL($AB$4:$AB$1137,AJ754),1),"")</f>
        <v/>
      </c>
      <c r="AL754" s="187" t="str">
        <f t="array" ref="AL754">IFERROR(INDEX($AF$4:$AF$1137,SMALL($AB$4:$AB$1137,AJ754),1),"")</f>
        <v/>
      </c>
      <c r="AM754" s="187" t="str">
        <f t="array" ref="AM754">IFERROR(INDEX($AW$4:$AW$83,MATCH(AL754&amp;INDEX($AG$4:$AG$1137,SMALL($AB$4:$AB$1137,AJ754),1),$AU$4:$AU$83&amp;$AV$4:$AV$83,0),1),"")</f>
        <v/>
      </c>
      <c r="AN754" s="187" t="str">
        <f t="array" ref="AN754">IFERROR(INDEX($AW$4:$AW$83,MATCH(AL754&amp;INDEX($AH$4:$AH$1137,SMALL($AB$4:$AB$1137,AJ754),1),$AU$4:$AU$83&amp;$AV$4:$AV$83,0),1),"")</f>
        <v/>
      </c>
      <c r="AO754" s="187" t="str">
        <f>IF(AND(ISNUMBER(Fixture!H757),ISNUMBER(Fixture!J757)),"YES","")</f>
        <v/>
      </c>
      <c r="AP754" s="187" t="str">
        <f>IF(AO754="YES",IF(Fixture!H757&gt;Fixture!J757,HWin,IF(Fixture!H757=Fixture!J757,IF(Fixture!H757&gt;0,HDrawScore,HDraw),HLose)),"")</f>
        <v/>
      </c>
      <c r="AQ754" s="188" t="str">
        <f>IF(AO754="YES",IF(Fixture!H757&lt;Fixture!J757,AWin,IF(Fixture!H757=Fixture!J757,IF(Fixture!H757&gt;0,ADrawScore,ADraw),ALose)),"")</f>
        <v/>
      </c>
      <c r="AR754" s="187" t="str">
        <f>IF(AO754="YES",IF(Fixture!H757&gt;Fixture!J757,"W",IF(Fixture!H757=Fixture!J757,IF(Fixture!H757&gt;0,"D","D"),"L")),"")</f>
        <v/>
      </c>
      <c r="AS754" s="187" t="str">
        <f>IF(AO754="YES",IF(Fixture!H757&lt;Fixture!J757,"W",IF(Fixture!H757=Fixture!J757,IF(Fixture!H757&gt;0,"D","D"),"L")),"")</f>
        <v/>
      </c>
    </row>
    <row r="755" spans="22:45" x14ac:dyDescent="0.25">
      <c r="V755" s="195" t="str">
        <f t="shared" si="404"/>
        <v/>
      </c>
      <c r="W755" s="185" t="str">
        <f t="shared" si="405"/>
        <v/>
      </c>
      <c r="X755" s="185" t="str">
        <f t="shared" si="401"/>
        <v/>
      </c>
      <c r="Y755" s="185" t="str">
        <f t="shared" si="402"/>
        <v/>
      </c>
      <c r="Z755" s="184" t="str">
        <f t="shared" si="403"/>
        <v/>
      </c>
      <c r="AB755" s="186" t="str">
        <f t="shared" si="392"/>
        <v/>
      </c>
      <c r="AC755" s="187" t="str">
        <f t="shared" si="393"/>
        <v/>
      </c>
      <c r="AD755" s="187" t="str">
        <f t="shared" si="400"/>
        <v/>
      </c>
      <c r="AE755" s="187" t="str">
        <f t="shared" si="390"/>
        <v/>
      </c>
      <c r="AF755" s="187" t="str">
        <f t="shared" si="391"/>
        <v/>
      </c>
      <c r="AG755" s="187" t="str">
        <f t="array" ref="AG755">IFERROR(INDEX($Y$4:$Y$1090, MATCH(AC755&amp;AE755&amp;AF755,$V$4:$V$1090&amp;$W$4:$W$1090&amp;$X$4:$X$1090,0),1),"")</f>
        <v/>
      </c>
      <c r="AH755" s="188" t="str">
        <f t="array" ref="AH755">IFERROR(INDEX($Z$4:$Z$1090, MATCH(AC755&amp;AE755&amp;AF755,$V$4:$V$1090&amp;$W$4:$W$1090&amp;$X$4:$X$1090,0),1),"")</f>
        <v/>
      </c>
      <c r="AJ755" s="186" t="str">
        <f t="shared" si="394"/>
        <v/>
      </c>
      <c r="AK755" s="187" t="str">
        <f t="array" ref="AK755">IFERROR(INDEX($AC$4:$AC$1137,SMALL($AB$4:$AB$1137,AJ755),1),"")</f>
        <v/>
      </c>
      <c r="AL755" s="187" t="str">
        <f t="array" ref="AL755">IFERROR(INDEX($AF$4:$AF$1137,SMALL($AB$4:$AB$1137,AJ755),1),"")</f>
        <v/>
      </c>
      <c r="AM755" s="187" t="str">
        <f t="array" ref="AM755">IFERROR(INDEX($AW$4:$AW$83,MATCH(AL755&amp;INDEX($AG$4:$AG$1137,SMALL($AB$4:$AB$1137,AJ755),1),$AU$4:$AU$83&amp;$AV$4:$AV$83,0),1),"")</f>
        <v/>
      </c>
      <c r="AN755" s="187" t="str">
        <f t="array" ref="AN755">IFERROR(INDEX($AW$4:$AW$83,MATCH(AL755&amp;INDEX($AH$4:$AH$1137,SMALL($AB$4:$AB$1137,AJ755),1),$AU$4:$AU$83&amp;$AV$4:$AV$83,0),1),"")</f>
        <v/>
      </c>
      <c r="AO755" s="187" t="str">
        <f>IF(AND(ISNUMBER(Fixture!H758),ISNUMBER(Fixture!J758)),"YES","")</f>
        <v/>
      </c>
      <c r="AP755" s="187" t="str">
        <f>IF(AO755="YES",IF(Fixture!H758&gt;Fixture!J758,HWin,IF(Fixture!H758=Fixture!J758,IF(Fixture!H758&gt;0,HDrawScore,HDraw),HLose)),"")</f>
        <v/>
      </c>
      <c r="AQ755" s="188" t="str">
        <f>IF(AO755="YES",IF(Fixture!H758&lt;Fixture!J758,AWin,IF(Fixture!H758=Fixture!J758,IF(Fixture!H758&gt;0,ADrawScore,ADraw),ALose)),"")</f>
        <v/>
      </c>
      <c r="AR755" s="187" t="str">
        <f>IF(AO755="YES",IF(Fixture!H758&gt;Fixture!J758,"W",IF(Fixture!H758=Fixture!J758,IF(Fixture!H758&gt;0,"D","D"),"L")),"")</f>
        <v/>
      </c>
      <c r="AS755" s="187" t="str">
        <f>IF(AO755="YES",IF(Fixture!H758&lt;Fixture!J758,"W",IF(Fixture!H758=Fixture!J758,IF(Fixture!H758&gt;0,"D","D"),"L")),"")</f>
        <v/>
      </c>
    </row>
    <row r="756" spans="22:45" x14ac:dyDescent="0.25">
      <c r="V756" s="195" t="str">
        <f t="shared" si="404"/>
        <v/>
      </c>
      <c r="W756" s="185" t="str">
        <f t="shared" si="405"/>
        <v/>
      </c>
      <c r="X756" s="185" t="str">
        <f t="shared" si="401"/>
        <v/>
      </c>
      <c r="Y756" s="185" t="str">
        <f t="shared" si="402"/>
        <v/>
      </c>
      <c r="Z756" s="184" t="str">
        <f t="shared" si="403"/>
        <v/>
      </c>
      <c r="AB756" s="186" t="str">
        <f t="shared" si="392"/>
        <v/>
      </c>
      <c r="AC756" s="187" t="str">
        <f t="shared" si="393"/>
        <v/>
      </c>
      <c r="AD756" s="187" t="str">
        <f t="shared" si="400"/>
        <v/>
      </c>
      <c r="AE756" s="187" t="str">
        <f t="shared" si="390"/>
        <v/>
      </c>
      <c r="AF756" s="187" t="str">
        <f t="shared" si="391"/>
        <v/>
      </c>
      <c r="AG756" s="187" t="str">
        <f t="array" ref="AG756">IFERROR(INDEX($Y$4:$Y$1090, MATCH(AC756&amp;AE756&amp;AF756,$V$4:$V$1090&amp;$W$4:$W$1090&amp;$X$4:$X$1090,0),1),"")</f>
        <v/>
      </c>
      <c r="AH756" s="188" t="str">
        <f t="array" ref="AH756">IFERROR(INDEX($Z$4:$Z$1090, MATCH(AC756&amp;AE756&amp;AF756,$V$4:$V$1090&amp;$W$4:$W$1090&amp;$X$4:$X$1090,0),1),"")</f>
        <v/>
      </c>
      <c r="AJ756" s="186" t="str">
        <f t="shared" si="394"/>
        <v/>
      </c>
      <c r="AK756" s="187" t="str">
        <f t="array" ref="AK756">IFERROR(INDEX($AC$4:$AC$1137,SMALL($AB$4:$AB$1137,AJ756),1),"")</f>
        <v/>
      </c>
      <c r="AL756" s="187" t="str">
        <f t="array" ref="AL756">IFERROR(INDEX($AF$4:$AF$1137,SMALL($AB$4:$AB$1137,AJ756),1),"")</f>
        <v/>
      </c>
      <c r="AM756" s="187" t="str">
        <f t="array" ref="AM756">IFERROR(INDEX($AW$4:$AW$83,MATCH(AL756&amp;INDEX($AG$4:$AG$1137,SMALL($AB$4:$AB$1137,AJ756),1),$AU$4:$AU$83&amp;$AV$4:$AV$83,0),1),"")</f>
        <v/>
      </c>
      <c r="AN756" s="187" t="str">
        <f t="array" ref="AN756">IFERROR(INDEX($AW$4:$AW$83,MATCH(AL756&amp;INDEX($AH$4:$AH$1137,SMALL($AB$4:$AB$1137,AJ756),1),$AU$4:$AU$83&amp;$AV$4:$AV$83,0),1),"")</f>
        <v/>
      </c>
      <c r="AO756" s="187" t="str">
        <f>IF(AND(ISNUMBER(Fixture!H759),ISNUMBER(Fixture!J759)),"YES","")</f>
        <v/>
      </c>
      <c r="AP756" s="187" t="str">
        <f>IF(AO756="YES",IF(Fixture!H759&gt;Fixture!J759,HWin,IF(Fixture!H759=Fixture!J759,IF(Fixture!H759&gt;0,HDrawScore,HDraw),HLose)),"")</f>
        <v/>
      </c>
      <c r="AQ756" s="188" t="str">
        <f>IF(AO756="YES",IF(Fixture!H759&lt;Fixture!J759,AWin,IF(Fixture!H759=Fixture!J759,IF(Fixture!H759&gt;0,ADrawScore,ADraw),ALose)),"")</f>
        <v/>
      </c>
      <c r="AR756" s="187" t="str">
        <f>IF(AO756="YES",IF(Fixture!H759&gt;Fixture!J759,"W",IF(Fixture!H759=Fixture!J759,IF(Fixture!H759&gt;0,"D","D"),"L")),"")</f>
        <v/>
      </c>
      <c r="AS756" s="187" t="str">
        <f>IF(AO756="YES",IF(Fixture!H759&lt;Fixture!J759,"W",IF(Fixture!H759=Fixture!J759,IF(Fixture!H759&gt;0,"D","D"),"L")),"")</f>
        <v/>
      </c>
    </row>
    <row r="757" spans="22:45" x14ac:dyDescent="0.25">
      <c r="V757" s="195" t="str">
        <f t="shared" si="404"/>
        <v/>
      </c>
      <c r="W757" s="185" t="str">
        <f t="shared" si="405"/>
        <v/>
      </c>
      <c r="X757" s="185" t="str">
        <f t="shared" si="401"/>
        <v/>
      </c>
      <c r="Y757" s="185" t="str">
        <f t="shared" si="402"/>
        <v/>
      </c>
      <c r="Z757" s="184" t="str">
        <f t="shared" si="403"/>
        <v/>
      </c>
      <c r="AB757" s="186" t="str">
        <f t="shared" si="392"/>
        <v/>
      </c>
      <c r="AC757" s="187" t="str">
        <f t="shared" si="393"/>
        <v/>
      </c>
      <c r="AD757" s="187" t="str">
        <f t="shared" si="400"/>
        <v/>
      </c>
      <c r="AE757" s="187" t="str">
        <f t="shared" si="390"/>
        <v/>
      </c>
      <c r="AF757" s="187" t="str">
        <f t="shared" si="391"/>
        <v/>
      </c>
      <c r="AG757" s="187" t="str">
        <f t="array" ref="AG757">IFERROR(INDEX($Y$4:$Y$1090, MATCH(AC757&amp;AE757&amp;AF757,$V$4:$V$1090&amp;$W$4:$W$1090&amp;$X$4:$X$1090,0),1),"")</f>
        <v/>
      </c>
      <c r="AH757" s="188" t="str">
        <f t="array" ref="AH757">IFERROR(INDEX($Z$4:$Z$1090, MATCH(AC757&amp;AE757&amp;AF757,$V$4:$V$1090&amp;$W$4:$W$1090&amp;$X$4:$X$1090,0),1),"")</f>
        <v/>
      </c>
      <c r="AJ757" s="186" t="str">
        <f t="shared" si="394"/>
        <v/>
      </c>
      <c r="AK757" s="187" t="str">
        <f t="array" ref="AK757">IFERROR(INDEX($AC$4:$AC$1137,SMALL($AB$4:$AB$1137,AJ757),1),"")</f>
        <v/>
      </c>
      <c r="AL757" s="187" t="str">
        <f t="array" ref="AL757">IFERROR(INDEX($AF$4:$AF$1137,SMALL($AB$4:$AB$1137,AJ757),1),"")</f>
        <v/>
      </c>
      <c r="AM757" s="187" t="str">
        <f t="array" ref="AM757">IFERROR(INDEX($AW$4:$AW$83,MATCH(AL757&amp;INDEX($AG$4:$AG$1137,SMALL($AB$4:$AB$1137,AJ757),1),$AU$4:$AU$83&amp;$AV$4:$AV$83,0),1),"")</f>
        <v/>
      </c>
      <c r="AN757" s="187" t="str">
        <f t="array" ref="AN757">IFERROR(INDEX($AW$4:$AW$83,MATCH(AL757&amp;INDEX($AH$4:$AH$1137,SMALL($AB$4:$AB$1137,AJ757),1),$AU$4:$AU$83&amp;$AV$4:$AV$83,0),1),"")</f>
        <v/>
      </c>
      <c r="AO757" s="187" t="str">
        <f>IF(AND(ISNUMBER(Fixture!H760),ISNUMBER(Fixture!J760)),"YES","")</f>
        <v/>
      </c>
      <c r="AP757" s="187" t="str">
        <f>IF(AO757="YES",IF(Fixture!H760&gt;Fixture!J760,HWin,IF(Fixture!H760=Fixture!J760,IF(Fixture!H760&gt;0,HDrawScore,HDraw),HLose)),"")</f>
        <v/>
      </c>
      <c r="AQ757" s="188" t="str">
        <f>IF(AO757="YES",IF(Fixture!H760&lt;Fixture!J760,AWin,IF(Fixture!H760=Fixture!J760,IF(Fixture!H760&gt;0,ADrawScore,ADraw),ALose)),"")</f>
        <v/>
      </c>
      <c r="AR757" s="187" t="str">
        <f>IF(AO757="YES",IF(Fixture!H760&gt;Fixture!J760,"W",IF(Fixture!H760=Fixture!J760,IF(Fixture!H760&gt;0,"D","D"),"L")),"")</f>
        <v/>
      </c>
      <c r="AS757" s="187" t="str">
        <f>IF(AO757="YES",IF(Fixture!H760&lt;Fixture!J760,"W",IF(Fixture!H760=Fixture!J760,IF(Fixture!H760&gt;0,"D","D"),"L")),"")</f>
        <v/>
      </c>
    </row>
    <row r="758" spans="22:45" x14ac:dyDescent="0.25">
      <c r="V758" s="195" t="str">
        <f t="shared" si="404"/>
        <v/>
      </c>
      <c r="W758" s="185" t="str">
        <f t="shared" si="405"/>
        <v/>
      </c>
      <c r="X758" s="185" t="str">
        <f t="shared" si="401"/>
        <v/>
      </c>
      <c r="Y758" s="185" t="str">
        <f t="shared" si="402"/>
        <v/>
      </c>
      <c r="Z758" s="184" t="str">
        <f t="shared" si="403"/>
        <v/>
      </c>
      <c r="AB758" s="186" t="str">
        <f t="shared" si="392"/>
        <v/>
      </c>
      <c r="AC758" s="187" t="str">
        <f t="shared" si="393"/>
        <v/>
      </c>
      <c r="AD758" s="187" t="str">
        <f t="shared" si="400"/>
        <v/>
      </c>
      <c r="AE758" s="187" t="str">
        <f t="shared" si="390"/>
        <v/>
      </c>
      <c r="AF758" s="187" t="str">
        <f t="shared" si="391"/>
        <v/>
      </c>
      <c r="AG758" s="187" t="str">
        <f t="array" ref="AG758">IFERROR(INDEX($Y$4:$Y$1090, MATCH(AC758&amp;AE758&amp;AF758,$V$4:$V$1090&amp;$W$4:$W$1090&amp;$X$4:$X$1090,0),1),"")</f>
        <v/>
      </c>
      <c r="AH758" s="188" t="str">
        <f t="array" ref="AH758">IFERROR(INDEX($Z$4:$Z$1090, MATCH(AC758&amp;AE758&amp;AF758,$V$4:$V$1090&amp;$W$4:$W$1090&amp;$X$4:$X$1090,0),1),"")</f>
        <v/>
      </c>
      <c r="AJ758" s="186" t="str">
        <f t="shared" si="394"/>
        <v/>
      </c>
      <c r="AK758" s="187" t="str">
        <f t="array" ref="AK758">IFERROR(INDEX($AC$4:$AC$1137,SMALL($AB$4:$AB$1137,AJ758),1),"")</f>
        <v/>
      </c>
      <c r="AL758" s="187" t="str">
        <f t="array" ref="AL758">IFERROR(INDEX($AF$4:$AF$1137,SMALL($AB$4:$AB$1137,AJ758),1),"")</f>
        <v/>
      </c>
      <c r="AM758" s="187" t="str">
        <f t="array" ref="AM758">IFERROR(INDEX($AW$4:$AW$83,MATCH(AL758&amp;INDEX($AG$4:$AG$1137,SMALL($AB$4:$AB$1137,AJ758),1),$AU$4:$AU$83&amp;$AV$4:$AV$83,0),1),"")</f>
        <v/>
      </c>
      <c r="AN758" s="187" t="str">
        <f t="array" ref="AN758">IFERROR(INDEX($AW$4:$AW$83,MATCH(AL758&amp;INDEX($AH$4:$AH$1137,SMALL($AB$4:$AB$1137,AJ758),1),$AU$4:$AU$83&amp;$AV$4:$AV$83,0),1),"")</f>
        <v/>
      </c>
      <c r="AO758" s="187" t="str">
        <f>IF(AND(ISNUMBER(Fixture!H761),ISNUMBER(Fixture!J761)),"YES","")</f>
        <v/>
      </c>
      <c r="AP758" s="187" t="str">
        <f>IF(AO758="YES",IF(Fixture!H761&gt;Fixture!J761,HWin,IF(Fixture!H761=Fixture!J761,IF(Fixture!H761&gt;0,HDrawScore,HDraw),HLose)),"")</f>
        <v/>
      </c>
      <c r="AQ758" s="188" t="str">
        <f>IF(AO758="YES",IF(Fixture!H761&lt;Fixture!J761,AWin,IF(Fixture!H761=Fixture!J761,IF(Fixture!H761&gt;0,ADrawScore,ADraw),ALose)),"")</f>
        <v/>
      </c>
      <c r="AR758" s="187" t="str">
        <f>IF(AO758="YES",IF(Fixture!H761&gt;Fixture!J761,"W",IF(Fixture!H761=Fixture!J761,IF(Fixture!H761&gt;0,"D","D"),"L")),"")</f>
        <v/>
      </c>
      <c r="AS758" s="187" t="str">
        <f>IF(AO758="YES",IF(Fixture!H761&lt;Fixture!J761,"W",IF(Fixture!H761=Fixture!J761,IF(Fixture!H761&gt;0,"D","D"),"L")),"")</f>
        <v/>
      </c>
    </row>
    <row r="759" spans="22:45" x14ac:dyDescent="0.25">
      <c r="V759" s="195" t="str">
        <f t="shared" si="404"/>
        <v/>
      </c>
      <c r="W759" s="185" t="str">
        <f t="shared" si="405"/>
        <v/>
      </c>
      <c r="X759" s="185" t="str">
        <f t="shared" si="401"/>
        <v/>
      </c>
      <c r="Y759" s="185" t="str">
        <f t="shared" si="402"/>
        <v/>
      </c>
      <c r="Z759" s="184" t="str">
        <f t="shared" si="403"/>
        <v/>
      </c>
      <c r="AB759" s="186" t="str">
        <f t="shared" si="392"/>
        <v/>
      </c>
      <c r="AC759" s="187" t="str">
        <f t="shared" si="393"/>
        <v/>
      </c>
      <c r="AD759" s="187" t="str">
        <f t="shared" si="400"/>
        <v/>
      </c>
      <c r="AE759" s="187" t="str">
        <f t="shared" si="390"/>
        <v/>
      </c>
      <c r="AF759" s="187" t="str">
        <f t="shared" si="391"/>
        <v/>
      </c>
      <c r="AG759" s="187" t="str">
        <f t="array" ref="AG759">IFERROR(INDEX($Y$4:$Y$1090, MATCH(AC759&amp;AE759&amp;AF759,$V$4:$V$1090&amp;$W$4:$W$1090&amp;$X$4:$X$1090,0),1),"")</f>
        <v/>
      </c>
      <c r="AH759" s="188" t="str">
        <f t="array" ref="AH759">IFERROR(INDEX($Z$4:$Z$1090, MATCH(AC759&amp;AE759&amp;AF759,$V$4:$V$1090&amp;$W$4:$W$1090&amp;$X$4:$X$1090,0),1),"")</f>
        <v/>
      </c>
      <c r="AJ759" s="186" t="str">
        <f t="shared" si="394"/>
        <v/>
      </c>
      <c r="AK759" s="187" t="str">
        <f t="array" ref="AK759">IFERROR(INDEX($AC$4:$AC$1137,SMALL($AB$4:$AB$1137,AJ759),1),"")</f>
        <v/>
      </c>
      <c r="AL759" s="187" t="str">
        <f t="array" ref="AL759">IFERROR(INDEX($AF$4:$AF$1137,SMALL($AB$4:$AB$1137,AJ759),1),"")</f>
        <v/>
      </c>
      <c r="AM759" s="187" t="str">
        <f t="array" ref="AM759">IFERROR(INDEX($AW$4:$AW$83,MATCH(AL759&amp;INDEX($AG$4:$AG$1137,SMALL($AB$4:$AB$1137,AJ759),1),$AU$4:$AU$83&amp;$AV$4:$AV$83,0),1),"")</f>
        <v/>
      </c>
      <c r="AN759" s="187" t="str">
        <f t="array" ref="AN759">IFERROR(INDEX($AW$4:$AW$83,MATCH(AL759&amp;INDEX($AH$4:$AH$1137,SMALL($AB$4:$AB$1137,AJ759),1),$AU$4:$AU$83&amp;$AV$4:$AV$83,0),1),"")</f>
        <v/>
      </c>
      <c r="AO759" s="187" t="str">
        <f>IF(AND(ISNUMBER(Fixture!H762),ISNUMBER(Fixture!J762)),"YES","")</f>
        <v/>
      </c>
      <c r="AP759" s="187" t="str">
        <f>IF(AO759="YES",IF(Fixture!H762&gt;Fixture!J762,HWin,IF(Fixture!H762=Fixture!J762,IF(Fixture!H762&gt;0,HDrawScore,HDraw),HLose)),"")</f>
        <v/>
      </c>
      <c r="AQ759" s="188" t="str">
        <f>IF(AO759="YES",IF(Fixture!H762&lt;Fixture!J762,AWin,IF(Fixture!H762=Fixture!J762,IF(Fixture!H762&gt;0,ADrawScore,ADraw),ALose)),"")</f>
        <v/>
      </c>
      <c r="AR759" s="187" t="str">
        <f>IF(AO759="YES",IF(Fixture!H762&gt;Fixture!J762,"W",IF(Fixture!H762=Fixture!J762,IF(Fixture!H762&gt;0,"D","D"),"L")),"")</f>
        <v/>
      </c>
      <c r="AS759" s="187" t="str">
        <f>IF(AO759="YES",IF(Fixture!H762&lt;Fixture!J762,"W",IF(Fixture!H762=Fixture!J762,IF(Fixture!H762&gt;0,"D","D"),"L")),"")</f>
        <v/>
      </c>
    </row>
    <row r="760" spans="22:45" x14ac:dyDescent="0.25">
      <c r="V760" s="195" t="str">
        <f t="shared" si="404"/>
        <v/>
      </c>
      <c r="W760" s="185" t="str">
        <f t="shared" si="405"/>
        <v/>
      </c>
      <c r="X760" s="185" t="str">
        <f t="shared" si="401"/>
        <v/>
      </c>
      <c r="Y760" s="185" t="str">
        <f t="shared" si="402"/>
        <v/>
      </c>
      <c r="Z760" s="184" t="str">
        <f t="shared" si="403"/>
        <v/>
      </c>
      <c r="AB760" s="186" t="str">
        <f t="shared" si="392"/>
        <v/>
      </c>
      <c r="AC760" s="187" t="str">
        <f t="shared" si="393"/>
        <v/>
      </c>
      <c r="AD760" s="187" t="str">
        <f t="shared" si="400"/>
        <v/>
      </c>
      <c r="AE760" s="187" t="str">
        <f t="shared" si="390"/>
        <v/>
      </c>
      <c r="AF760" s="187" t="str">
        <f t="shared" si="391"/>
        <v/>
      </c>
      <c r="AG760" s="187" t="str">
        <f t="array" ref="AG760">IFERROR(INDEX($Y$4:$Y$1090, MATCH(AC760&amp;AE760&amp;AF760,$V$4:$V$1090&amp;$W$4:$W$1090&amp;$X$4:$X$1090,0),1),"")</f>
        <v/>
      </c>
      <c r="AH760" s="188" t="str">
        <f t="array" ref="AH760">IFERROR(INDEX($Z$4:$Z$1090, MATCH(AC760&amp;AE760&amp;AF760,$V$4:$V$1090&amp;$W$4:$W$1090&amp;$X$4:$X$1090,0),1),"")</f>
        <v/>
      </c>
      <c r="AJ760" s="186" t="str">
        <f t="shared" si="394"/>
        <v/>
      </c>
      <c r="AK760" s="187" t="str">
        <f t="array" ref="AK760">IFERROR(INDEX($AC$4:$AC$1137,SMALL($AB$4:$AB$1137,AJ760),1),"")</f>
        <v/>
      </c>
      <c r="AL760" s="187" t="str">
        <f t="array" ref="AL760">IFERROR(INDEX($AF$4:$AF$1137,SMALL($AB$4:$AB$1137,AJ760),1),"")</f>
        <v/>
      </c>
      <c r="AM760" s="187" t="str">
        <f t="array" ref="AM760">IFERROR(INDEX($AW$4:$AW$83,MATCH(AL760&amp;INDEX($AG$4:$AG$1137,SMALL($AB$4:$AB$1137,AJ760),1),$AU$4:$AU$83&amp;$AV$4:$AV$83,0),1),"")</f>
        <v/>
      </c>
      <c r="AN760" s="187" t="str">
        <f t="array" ref="AN760">IFERROR(INDEX($AW$4:$AW$83,MATCH(AL760&amp;INDEX($AH$4:$AH$1137,SMALL($AB$4:$AB$1137,AJ760),1),$AU$4:$AU$83&amp;$AV$4:$AV$83,0),1),"")</f>
        <v/>
      </c>
      <c r="AO760" s="187" t="str">
        <f>IF(AND(ISNUMBER(Fixture!H763),ISNUMBER(Fixture!J763)),"YES","")</f>
        <v/>
      </c>
      <c r="AP760" s="187" t="str">
        <f>IF(AO760="YES",IF(Fixture!H763&gt;Fixture!J763,HWin,IF(Fixture!H763=Fixture!J763,IF(Fixture!H763&gt;0,HDrawScore,HDraw),HLose)),"")</f>
        <v/>
      </c>
      <c r="AQ760" s="188" t="str">
        <f>IF(AO760="YES",IF(Fixture!H763&lt;Fixture!J763,AWin,IF(Fixture!H763=Fixture!J763,IF(Fixture!H763&gt;0,ADrawScore,ADraw),ALose)),"")</f>
        <v/>
      </c>
      <c r="AR760" s="187" t="str">
        <f>IF(AO760="YES",IF(Fixture!H763&gt;Fixture!J763,"W",IF(Fixture!H763=Fixture!J763,IF(Fixture!H763&gt;0,"D","D"),"L")),"")</f>
        <v/>
      </c>
      <c r="AS760" s="187" t="str">
        <f>IF(AO760="YES",IF(Fixture!H763&lt;Fixture!J763,"W",IF(Fixture!H763=Fixture!J763,IF(Fixture!H763&gt;0,"D","D"),"L")),"")</f>
        <v/>
      </c>
    </row>
    <row r="761" spans="22:45" x14ac:dyDescent="0.25">
      <c r="V761" s="195" t="str">
        <f t="shared" si="404"/>
        <v/>
      </c>
      <c r="W761" s="185" t="str">
        <f t="shared" si="405"/>
        <v/>
      </c>
      <c r="X761" s="185" t="str">
        <f t="shared" si="401"/>
        <v/>
      </c>
      <c r="Y761" s="185" t="str">
        <f t="shared" si="402"/>
        <v/>
      </c>
      <c r="Z761" s="184" t="str">
        <f t="shared" si="403"/>
        <v/>
      </c>
      <c r="AB761" s="186" t="str">
        <f t="shared" si="392"/>
        <v/>
      </c>
      <c r="AC761" s="187" t="str">
        <f t="shared" si="393"/>
        <v/>
      </c>
      <c r="AD761" s="187" t="str">
        <f t="shared" si="400"/>
        <v/>
      </c>
      <c r="AE761" s="187" t="str">
        <f t="shared" si="390"/>
        <v/>
      </c>
      <c r="AF761" s="187" t="str">
        <f t="shared" si="391"/>
        <v/>
      </c>
      <c r="AG761" s="187" t="str">
        <f t="array" ref="AG761">IFERROR(INDEX($Y$4:$Y$1090, MATCH(AC761&amp;AE761&amp;AF761,$V$4:$V$1090&amp;$W$4:$W$1090&amp;$X$4:$X$1090,0),1),"")</f>
        <v/>
      </c>
      <c r="AH761" s="188" t="str">
        <f t="array" ref="AH761">IFERROR(INDEX($Z$4:$Z$1090, MATCH(AC761&amp;AE761&amp;AF761,$V$4:$V$1090&amp;$W$4:$W$1090&amp;$X$4:$X$1090,0),1),"")</f>
        <v/>
      </c>
      <c r="AJ761" s="186" t="str">
        <f t="shared" si="394"/>
        <v/>
      </c>
      <c r="AK761" s="187" t="str">
        <f t="array" ref="AK761">IFERROR(INDEX($AC$4:$AC$1137,SMALL($AB$4:$AB$1137,AJ761),1),"")</f>
        <v/>
      </c>
      <c r="AL761" s="187" t="str">
        <f t="array" ref="AL761">IFERROR(INDEX($AF$4:$AF$1137,SMALL($AB$4:$AB$1137,AJ761),1),"")</f>
        <v/>
      </c>
      <c r="AM761" s="187" t="str">
        <f t="array" ref="AM761">IFERROR(INDEX($AW$4:$AW$83,MATCH(AL761&amp;INDEX($AG$4:$AG$1137,SMALL($AB$4:$AB$1137,AJ761),1),$AU$4:$AU$83&amp;$AV$4:$AV$83,0),1),"")</f>
        <v/>
      </c>
      <c r="AN761" s="187" t="str">
        <f t="array" ref="AN761">IFERROR(INDEX($AW$4:$AW$83,MATCH(AL761&amp;INDEX($AH$4:$AH$1137,SMALL($AB$4:$AB$1137,AJ761),1),$AU$4:$AU$83&amp;$AV$4:$AV$83,0),1),"")</f>
        <v/>
      </c>
      <c r="AO761" s="187" t="str">
        <f>IF(AND(ISNUMBER(Fixture!H764),ISNUMBER(Fixture!J764)),"YES","")</f>
        <v/>
      </c>
      <c r="AP761" s="187" t="str">
        <f>IF(AO761="YES",IF(Fixture!H764&gt;Fixture!J764,HWin,IF(Fixture!H764=Fixture!J764,IF(Fixture!H764&gt;0,HDrawScore,HDraw),HLose)),"")</f>
        <v/>
      </c>
      <c r="AQ761" s="188" t="str">
        <f>IF(AO761="YES",IF(Fixture!H764&lt;Fixture!J764,AWin,IF(Fixture!H764=Fixture!J764,IF(Fixture!H764&gt;0,ADrawScore,ADraw),ALose)),"")</f>
        <v/>
      </c>
      <c r="AR761" s="187" t="str">
        <f>IF(AO761="YES",IF(Fixture!H764&gt;Fixture!J764,"W",IF(Fixture!H764=Fixture!J764,IF(Fixture!H764&gt;0,"D","D"),"L")),"")</f>
        <v/>
      </c>
      <c r="AS761" s="187" t="str">
        <f>IF(AO761="YES",IF(Fixture!H764&lt;Fixture!J764,"W",IF(Fixture!H764=Fixture!J764,IF(Fixture!H764&gt;0,"D","D"),"L")),"")</f>
        <v/>
      </c>
    </row>
    <row r="762" spans="22:45" x14ac:dyDescent="0.25">
      <c r="V762" s="195" t="str">
        <f t="shared" si="404"/>
        <v/>
      </c>
      <c r="W762" s="185" t="str">
        <f t="shared" si="405"/>
        <v/>
      </c>
      <c r="X762" s="185" t="str">
        <f t="shared" si="401"/>
        <v/>
      </c>
      <c r="Y762" s="185" t="str">
        <f t="shared" si="402"/>
        <v/>
      </c>
      <c r="Z762" s="184" t="str">
        <f t="shared" si="403"/>
        <v/>
      </c>
      <c r="AB762" s="186" t="str">
        <f t="shared" si="392"/>
        <v/>
      </c>
      <c r="AC762" s="187" t="str">
        <f t="shared" si="393"/>
        <v/>
      </c>
      <c r="AD762" s="187" t="str">
        <f t="shared" si="400"/>
        <v/>
      </c>
      <c r="AE762" s="187" t="str">
        <f t="shared" si="390"/>
        <v/>
      </c>
      <c r="AF762" s="187" t="str">
        <f t="shared" si="391"/>
        <v/>
      </c>
      <c r="AG762" s="187" t="str">
        <f t="array" ref="AG762">IFERROR(INDEX($Y$4:$Y$1090, MATCH(AC762&amp;AE762&amp;AF762,$V$4:$V$1090&amp;$W$4:$W$1090&amp;$X$4:$X$1090,0),1),"")</f>
        <v/>
      </c>
      <c r="AH762" s="188" t="str">
        <f t="array" ref="AH762">IFERROR(INDEX($Z$4:$Z$1090, MATCH(AC762&amp;AE762&amp;AF762,$V$4:$V$1090&amp;$W$4:$W$1090&amp;$X$4:$X$1090,0),1),"")</f>
        <v/>
      </c>
      <c r="AJ762" s="186" t="str">
        <f t="shared" si="394"/>
        <v/>
      </c>
      <c r="AK762" s="187" t="str">
        <f t="array" ref="AK762">IFERROR(INDEX($AC$4:$AC$1137,SMALL($AB$4:$AB$1137,AJ762),1),"")</f>
        <v/>
      </c>
      <c r="AL762" s="187" t="str">
        <f t="array" ref="AL762">IFERROR(INDEX($AF$4:$AF$1137,SMALL($AB$4:$AB$1137,AJ762),1),"")</f>
        <v/>
      </c>
      <c r="AM762" s="187" t="str">
        <f t="array" ref="AM762">IFERROR(INDEX($AW$4:$AW$83,MATCH(AL762&amp;INDEX($AG$4:$AG$1137,SMALL($AB$4:$AB$1137,AJ762),1),$AU$4:$AU$83&amp;$AV$4:$AV$83,0),1),"")</f>
        <v/>
      </c>
      <c r="AN762" s="187" t="str">
        <f t="array" ref="AN762">IFERROR(INDEX($AW$4:$AW$83,MATCH(AL762&amp;INDEX($AH$4:$AH$1137,SMALL($AB$4:$AB$1137,AJ762),1),$AU$4:$AU$83&amp;$AV$4:$AV$83,0),1),"")</f>
        <v/>
      </c>
      <c r="AO762" s="187" t="str">
        <f>IF(AND(ISNUMBER(Fixture!H765),ISNUMBER(Fixture!J765)),"YES","")</f>
        <v/>
      </c>
      <c r="AP762" s="187" t="str">
        <f>IF(AO762="YES",IF(Fixture!H765&gt;Fixture!J765,HWin,IF(Fixture!H765=Fixture!J765,IF(Fixture!H765&gt;0,HDrawScore,HDraw),HLose)),"")</f>
        <v/>
      </c>
      <c r="AQ762" s="188" t="str">
        <f>IF(AO762="YES",IF(Fixture!H765&lt;Fixture!J765,AWin,IF(Fixture!H765=Fixture!J765,IF(Fixture!H765&gt;0,ADrawScore,ADraw),ALose)),"")</f>
        <v/>
      </c>
      <c r="AR762" s="187" t="str">
        <f>IF(AO762="YES",IF(Fixture!H765&gt;Fixture!J765,"W",IF(Fixture!H765=Fixture!J765,IF(Fixture!H765&gt;0,"D","D"),"L")),"")</f>
        <v/>
      </c>
      <c r="AS762" s="187" t="str">
        <f>IF(AO762="YES",IF(Fixture!H765&lt;Fixture!J765,"W",IF(Fixture!H765=Fixture!J765,IF(Fixture!H765&gt;0,"D","D"),"L")),"")</f>
        <v/>
      </c>
    </row>
    <row r="763" spans="22:45" x14ac:dyDescent="0.25">
      <c r="V763" s="195" t="str">
        <f t="shared" si="404"/>
        <v/>
      </c>
      <c r="W763" s="185" t="str">
        <f t="shared" si="405"/>
        <v/>
      </c>
      <c r="X763" s="185" t="str">
        <f t="shared" si="401"/>
        <v/>
      </c>
      <c r="Y763" s="185" t="str">
        <f t="shared" si="402"/>
        <v/>
      </c>
      <c r="Z763" s="184" t="str">
        <f t="shared" si="403"/>
        <v/>
      </c>
      <c r="AB763" s="186" t="str">
        <f t="shared" si="392"/>
        <v/>
      </c>
      <c r="AC763" s="187" t="str">
        <f t="shared" si="393"/>
        <v/>
      </c>
      <c r="AD763" s="187" t="str">
        <f t="shared" si="400"/>
        <v/>
      </c>
      <c r="AE763" s="187" t="str">
        <f t="shared" si="390"/>
        <v/>
      </c>
      <c r="AF763" s="187" t="str">
        <f t="shared" si="391"/>
        <v/>
      </c>
      <c r="AG763" s="187" t="str">
        <f t="array" ref="AG763">IFERROR(INDEX($Y$4:$Y$1090, MATCH(AC763&amp;AE763&amp;AF763,$V$4:$V$1090&amp;$W$4:$W$1090&amp;$X$4:$X$1090,0),1),"")</f>
        <v/>
      </c>
      <c r="AH763" s="188" t="str">
        <f t="array" ref="AH763">IFERROR(INDEX($Z$4:$Z$1090, MATCH(AC763&amp;AE763&amp;AF763,$V$4:$V$1090&amp;$W$4:$W$1090&amp;$X$4:$X$1090,0),1),"")</f>
        <v/>
      </c>
      <c r="AJ763" s="186" t="str">
        <f t="shared" si="394"/>
        <v/>
      </c>
      <c r="AK763" s="187" t="str">
        <f t="array" ref="AK763">IFERROR(INDEX($AC$4:$AC$1137,SMALL($AB$4:$AB$1137,AJ763),1),"")</f>
        <v/>
      </c>
      <c r="AL763" s="187" t="str">
        <f t="array" ref="AL763">IFERROR(INDEX($AF$4:$AF$1137,SMALL($AB$4:$AB$1137,AJ763),1),"")</f>
        <v/>
      </c>
      <c r="AM763" s="187" t="str">
        <f t="array" ref="AM763">IFERROR(INDEX($AW$4:$AW$83,MATCH(AL763&amp;INDEX($AG$4:$AG$1137,SMALL($AB$4:$AB$1137,AJ763),1),$AU$4:$AU$83&amp;$AV$4:$AV$83,0),1),"")</f>
        <v/>
      </c>
      <c r="AN763" s="187" t="str">
        <f t="array" ref="AN763">IFERROR(INDEX($AW$4:$AW$83,MATCH(AL763&amp;INDEX($AH$4:$AH$1137,SMALL($AB$4:$AB$1137,AJ763),1),$AU$4:$AU$83&amp;$AV$4:$AV$83,0),1),"")</f>
        <v/>
      </c>
      <c r="AO763" s="187" t="str">
        <f>IF(AND(ISNUMBER(Fixture!H766),ISNUMBER(Fixture!J766)),"YES","")</f>
        <v/>
      </c>
      <c r="AP763" s="187" t="str">
        <f>IF(AO763="YES",IF(Fixture!H766&gt;Fixture!J766,HWin,IF(Fixture!H766=Fixture!J766,IF(Fixture!H766&gt;0,HDrawScore,HDraw),HLose)),"")</f>
        <v/>
      </c>
      <c r="AQ763" s="188" t="str">
        <f>IF(AO763="YES",IF(Fixture!H766&lt;Fixture!J766,AWin,IF(Fixture!H766=Fixture!J766,IF(Fixture!H766&gt;0,ADrawScore,ADraw),ALose)),"")</f>
        <v/>
      </c>
      <c r="AR763" s="187" t="str">
        <f>IF(AO763="YES",IF(Fixture!H766&gt;Fixture!J766,"W",IF(Fixture!H766=Fixture!J766,IF(Fixture!H766&gt;0,"D","D"),"L")),"")</f>
        <v/>
      </c>
      <c r="AS763" s="187" t="str">
        <f>IF(AO763="YES",IF(Fixture!H766&lt;Fixture!J766,"W",IF(Fixture!H766=Fixture!J766,IF(Fixture!H766&gt;0,"D","D"),"L")),"")</f>
        <v/>
      </c>
    </row>
    <row r="764" spans="22:45" x14ac:dyDescent="0.25">
      <c r="V764" s="195" t="str">
        <f t="shared" si="404"/>
        <v/>
      </c>
      <c r="W764" s="185" t="str">
        <f t="shared" si="405"/>
        <v/>
      </c>
      <c r="X764" s="185" t="str">
        <f t="shared" si="401"/>
        <v/>
      </c>
      <c r="Y764" s="185" t="str">
        <f t="shared" si="402"/>
        <v/>
      </c>
      <c r="Z764" s="184" t="str">
        <f t="shared" si="403"/>
        <v/>
      </c>
      <c r="AB764" s="186" t="str">
        <f t="shared" si="392"/>
        <v/>
      </c>
      <c r="AC764" s="187" t="str">
        <f t="shared" si="393"/>
        <v/>
      </c>
      <c r="AD764" s="187" t="str">
        <f t="shared" si="400"/>
        <v/>
      </c>
      <c r="AE764" s="187" t="str">
        <f t="shared" si="390"/>
        <v/>
      </c>
      <c r="AF764" s="187" t="str">
        <f t="shared" si="391"/>
        <v/>
      </c>
      <c r="AG764" s="187" t="str">
        <f t="array" ref="AG764">IFERROR(INDEX($Y$4:$Y$1090, MATCH(AC764&amp;AE764&amp;AF764,$V$4:$V$1090&amp;$W$4:$W$1090&amp;$X$4:$X$1090,0),1),"")</f>
        <v/>
      </c>
      <c r="AH764" s="188" t="str">
        <f t="array" ref="AH764">IFERROR(INDEX($Z$4:$Z$1090, MATCH(AC764&amp;AE764&amp;AF764,$V$4:$V$1090&amp;$W$4:$W$1090&amp;$X$4:$X$1090,0),1),"")</f>
        <v/>
      </c>
      <c r="AJ764" s="186" t="str">
        <f t="shared" si="394"/>
        <v/>
      </c>
      <c r="AK764" s="187" t="str">
        <f t="array" ref="AK764">IFERROR(INDEX($AC$4:$AC$1137,SMALL($AB$4:$AB$1137,AJ764),1),"")</f>
        <v/>
      </c>
      <c r="AL764" s="187" t="str">
        <f t="array" ref="AL764">IFERROR(INDEX($AF$4:$AF$1137,SMALL($AB$4:$AB$1137,AJ764),1),"")</f>
        <v/>
      </c>
      <c r="AM764" s="187" t="str">
        <f t="array" ref="AM764">IFERROR(INDEX($AW$4:$AW$83,MATCH(AL764&amp;INDEX($AG$4:$AG$1137,SMALL($AB$4:$AB$1137,AJ764),1),$AU$4:$AU$83&amp;$AV$4:$AV$83,0),1),"")</f>
        <v/>
      </c>
      <c r="AN764" s="187" t="str">
        <f t="array" ref="AN764">IFERROR(INDEX($AW$4:$AW$83,MATCH(AL764&amp;INDEX($AH$4:$AH$1137,SMALL($AB$4:$AB$1137,AJ764),1),$AU$4:$AU$83&amp;$AV$4:$AV$83,0),1),"")</f>
        <v/>
      </c>
      <c r="AO764" s="187" t="str">
        <f>IF(AND(ISNUMBER(Fixture!H767),ISNUMBER(Fixture!J767)),"YES","")</f>
        <v/>
      </c>
      <c r="AP764" s="187" t="str">
        <f>IF(AO764="YES",IF(Fixture!H767&gt;Fixture!J767,HWin,IF(Fixture!H767=Fixture!J767,IF(Fixture!H767&gt;0,HDrawScore,HDraw),HLose)),"")</f>
        <v/>
      </c>
      <c r="AQ764" s="188" t="str">
        <f>IF(AO764="YES",IF(Fixture!H767&lt;Fixture!J767,AWin,IF(Fixture!H767=Fixture!J767,IF(Fixture!H767&gt;0,ADrawScore,ADraw),ALose)),"")</f>
        <v/>
      </c>
      <c r="AR764" s="187" t="str">
        <f>IF(AO764="YES",IF(Fixture!H767&gt;Fixture!J767,"W",IF(Fixture!H767=Fixture!J767,IF(Fixture!H767&gt;0,"D","D"),"L")),"")</f>
        <v/>
      </c>
      <c r="AS764" s="187" t="str">
        <f>IF(AO764="YES",IF(Fixture!H767&lt;Fixture!J767,"W",IF(Fixture!H767=Fixture!J767,IF(Fixture!H767&gt;0,"D","D"),"L")),"")</f>
        <v/>
      </c>
    </row>
    <row r="765" spans="22:45" x14ac:dyDescent="0.25">
      <c r="V765" s="195" t="str">
        <f t="shared" si="404"/>
        <v/>
      </c>
      <c r="W765" s="185" t="str">
        <f t="shared" si="405"/>
        <v/>
      </c>
      <c r="X765" s="185" t="str">
        <f t="shared" si="401"/>
        <v/>
      </c>
      <c r="Y765" s="185" t="str">
        <f t="shared" si="402"/>
        <v/>
      </c>
      <c r="Z765" s="184" t="str">
        <f t="shared" si="403"/>
        <v/>
      </c>
      <c r="AB765" s="186" t="str">
        <f t="shared" si="392"/>
        <v/>
      </c>
      <c r="AC765" s="187" t="str">
        <f t="shared" si="393"/>
        <v/>
      </c>
      <c r="AD765" s="187" t="str">
        <f t="shared" si="400"/>
        <v/>
      </c>
      <c r="AE765" s="187" t="str">
        <f t="shared" si="390"/>
        <v/>
      </c>
      <c r="AF765" s="187" t="str">
        <f t="shared" si="391"/>
        <v/>
      </c>
      <c r="AG765" s="187" t="str">
        <f t="array" ref="AG765">IFERROR(INDEX($Y$4:$Y$1090, MATCH(AC765&amp;AE765&amp;AF765,$V$4:$V$1090&amp;$W$4:$W$1090&amp;$X$4:$X$1090,0),1),"")</f>
        <v/>
      </c>
      <c r="AH765" s="188" t="str">
        <f t="array" ref="AH765">IFERROR(INDEX($Z$4:$Z$1090, MATCH(AC765&amp;AE765&amp;AF765,$V$4:$V$1090&amp;$W$4:$W$1090&amp;$X$4:$X$1090,0),1),"")</f>
        <v/>
      </c>
      <c r="AJ765" s="186" t="str">
        <f t="shared" si="394"/>
        <v/>
      </c>
      <c r="AK765" s="187" t="str">
        <f t="array" ref="AK765">IFERROR(INDEX($AC$4:$AC$1137,SMALL($AB$4:$AB$1137,AJ765),1),"")</f>
        <v/>
      </c>
      <c r="AL765" s="187" t="str">
        <f t="array" ref="AL765">IFERROR(INDEX($AF$4:$AF$1137,SMALL($AB$4:$AB$1137,AJ765),1),"")</f>
        <v/>
      </c>
      <c r="AM765" s="187" t="str">
        <f t="array" ref="AM765">IFERROR(INDEX($AW$4:$AW$83,MATCH(AL765&amp;INDEX($AG$4:$AG$1137,SMALL($AB$4:$AB$1137,AJ765),1),$AU$4:$AU$83&amp;$AV$4:$AV$83,0),1),"")</f>
        <v/>
      </c>
      <c r="AN765" s="187" t="str">
        <f t="array" ref="AN765">IFERROR(INDEX($AW$4:$AW$83,MATCH(AL765&amp;INDEX($AH$4:$AH$1137,SMALL($AB$4:$AB$1137,AJ765),1),$AU$4:$AU$83&amp;$AV$4:$AV$83,0),1),"")</f>
        <v/>
      </c>
      <c r="AO765" s="187" t="str">
        <f>IF(AND(ISNUMBER(Fixture!H768),ISNUMBER(Fixture!J768)),"YES","")</f>
        <v/>
      </c>
      <c r="AP765" s="187" t="str">
        <f>IF(AO765="YES",IF(Fixture!H768&gt;Fixture!J768,HWin,IF(Fixture!H768=Fixture!J768,IF(Fixture!H768&gt;0,HDrawScore,HDraw),HLose)),"")</f>
        <v/>
      </c>
      <c r="AQ765" s="188" t="str">
        <f>IF(AO765="YES",IF(Fixture!H768&lt;Fixture!J768,AWin,IF(Fixture!H768=Fixture!J768,IF(Fixture!H768&gt;0,ADrawScore,ADraw),ALose)),"")</f>
        <v/>
      </c>
      <c r="AR765" s="187" t="str">
        <f>IF(AO765="YES",IF(Fixture!H768&gt;Fixture!J768,"W",IF(Fixture!H768=Fixture!J768,IF(Fixture!H768&gt;0,"D","D"),"L")),"")</f>
        <v/>
      </c>
      <c r="AS765" s="187" t="str">
        <f>IF(AO765="YES",IF(Fixture!H768&lt;Fixture!J768,"W",IF(Fixture!H768=Fixture!J768,IF(Fixture!H768&gt;0,"D","D"),"L")),"")</f>
        <v/>
      </c>
    </row>
    <row r="766" spans="22:45" x14ac:dyDescent="0.25">
      <c r="V766" s="195" t="str">
        <f t="shared" si="404"/>
        <v/>
      </c>
      <c r="W766" s="185" t="str">
        <f t="shared" si="405"/>
        <v/>
      </c>
      <c r="X766" s="185" t="str">
        <f t="shared" si="401"/>
        <v/>
      </c>
      <c r="Y766" s="185" t="str">
        <f t="shared" si="402"/>
        <v/>
      </c>
      <c r="Z766" s="184" t="str">
        <f t="shared" si="403"/>
        <v/>
      </c>
      <c r="AB766" s="186" t="str">
        <f t="shared" si="392"/>
        <v/>
      </c>
      <c r="AC766" s="187" t="str">
        <f t="shared" si="393"/>
        <v/>
      </c>
      <c r="AD766" s="187" t="str">
        <f t="shared" si="400"/>
        <v/>
      </c>
      <c r="AE766" s="187" t="str">
        <f t="shared" si="390"/>
        <v/>
      </c>
      <c r="AF766" s="187" t="str">
        <f t="shared" si="391"/>
        <v/>
      </c>
      <c r="AG766" s="187" t="str">
        <f t="array" ref="AG766">IFERROR(INDEX($Y$4:$Y$1090, MATCH(AC766&amp;AE766&amp;AF766,$V$4:$V$1090&amp;$W$4:$W$1090&amp;$X$4:$X$1090,0),1),"")</f>
        <v/>
      </c>
      <c r="AH766" s="188" t="str">
        <f t="array" ref="AH766">IFERROR(INDEX($Z$4:$Z$1090, MATCH(AC766&amp;AE766&amp;AF766,$V$4:$V$1090&amp;$W$4:$W$1090&amp;$X$4:$X$1090,0),1),"")</f>
        <v/>
      </c>
      <c r="AJ766" s="186" t="str">
        <f t="shared" si="394"/>
        <v/>
      </c>
      <c r="AK766" s="187" t="str">
        <f t="array" ref="AK766">IFERROR(INDEX($AC$4:$AC$1137,SMALL($AB$4:$AB$1137,AJ766),1),"")</f>
        <v/>
      </c>
      <c r="AL766" s="187" t="str">
        <f t="array" ref="AL766">IFERROR(INDEX($AF$4:$AF$1137,SMALL($AB$4:$AB$1137,AJ766),1),"")</f>
        <v/>
      </c>
      <c r="AM766" s="187" t="str">
        <f t="array" ref="AM766">IFERROR(INDEX($AW$4:$AW$83,MATCH(AL766&amp;INDEX($AG$4:$AG$1137,SMALL($AB$4:$AB$1137,AJ766),1),$AU$4:$AU$83&amp;$AV$4:$AV$83,0),1),"")</f>
        <v/>
      </c>
      <c r="AN766" s="187" t="str">
        <f t="array" ref="AN766">IFERROR(INDEX($AW$4:$AW$83,MATCH(AL766&amp;INDEX($AH$4:$AH$1137,SMALL($AB$4:$AB$1137,AJ766),1),$AU$4:$AU$83&amp;$AV$4:$AV$83,0),1),"")</f>
        <v/>
      </c>
      <c r="AO766" s="187" t="str">
        <f>IF(AND(ISNUMBER(Fixture!H769),ISNUMBER(Fixture!J769)),"YES","")</f>
        <v/>
      </c>
      <c r="AP766" s="187" t="str">
        <f>IF(AO766="YES",IF(Fixture!H769&gt;Fixture!J769,HWin,IF(Fixture!H769=Fixture!J769,IF(Fixture!H769&gt;0,HDrawScore,HDraw),HLose)),"")</f>
        <v/>
      </c>
      <c r="AQ766" s="188" t="str">
        <f>IF(AO766="YES",IF(Fixture!H769&lt;Fixture!J769,AWin,IF(Fixture!H769=Fixture!J769,IF(Fixture!H769&gt;0,ADrawScore,ADraw),ALose)),"")</f>
        <v/>
      </c>
      <c r="AR766" s="187" t="str">
        <f>IF(AO766="YES",IF(Fixture!H769&gt;Fixture!J769,"W",IF(Fixture!H769=Fixture!J769,IF(Fixture!H769&gt;0,"D","D"),"L")),"")</f>
        <v/>
      </c>
      <c r="AS766" s="187" t="str">
        <f>IF(AO766="YES",IF(Fixture!H769&lt;Fixture!J769,"W",IF(Fixture!H769=Fixture!J769,IF(Fixture!H769&gt;0,"D","D"),"L")),"")</f>
        <v/>
      </c>
    </row>
    <row r="767" spans="22:45" x14ac:dyDescent="0.25">
      <c r="V767" s="195" t="str">
        <f t="shared" si="404"/>
        <v/>
      </c>
      <c r="W767" s="185" t="str">
        <f t="shared" si="405"/>
        <v/>
      </c>
      <c r="X767" s="185" t="str">
        <f t="shared" si="401"/>
        <v/>
      </c>
      <c r="Y767" s="185" t="str">
        <f t="shared" si="402"/>
        <v/>
      </c>
      <c r="Z767" s="184" t="str">
        <f t="shared" si="403"/>
        <v/>
      </c>
      <c r="AB767" s="186" t="str">
        <f t="shared" si="392"/>
        <v/>
      </c>
      <c r="AC767" s="187" t="str">
        <f t="shared" si="393"/>
        <v/>
      </c>
      <c r="AD767" s="187" t="str">
        <f t="shared" si="400"/>
        <v/>
      </c>
      <c r="AE767" s="187" t="str">
        <f t="shared" si="390"/>
        <v/>
      </c>
      <c r="AF767" s="187" t="str">
        <f t="shared" si="391"/>
        <v/>
      </c>
      <c r="AG767" s="187" t="str">
        <f t="array" ref="AG767">IFERROR(INDEX($Y$4:$Y$1090, MATCH(AC767&amp;AE767&amp;AF767,$V$4:$V$1090&amp;$W$4:$W$1090&amp;$X$4:$X$1090,0),1),"")</f>
        <v/>
      </c>
      <c r="AH767" s="188" t="str">
        <f t="array" ref="AH767">IFERROR(INDEX($Z$4:$Z$1090, MATCH(AC767&amp;AE767&amp;AF767,$V$4:$V$1090&amp;$W$4:$W$1090&amp;$X$4:$X$1090,0),1),"")</f>
        <v/>
      </c>
      <c r="AJ767" s="186" t="str">
        <f t="shared" si="394"/>
        <v/>
      </c>
      <c r="AK767" s="187" t="str">
        <f t="array" ref="AK767">IFERROR(INDEX($AC$4:$AC$1137,SMALL($AB$4:$AB$1137,AJ767),1),"")</f>
        <v/>
      </c>
      <c r="AL767" s="187" t="str">
        <f t="array" ref="AL767">IFERROR(INDEX($AF$4:$AF$1137,SMALL($AB$4:$AB$1137,AJ767),1),"")</f>
        <v/>
      </c>
      <c r="AM767" s="187" t="str">
        <f t="array" ref="AM767">IFERROR(INDEX($AW$4:$AW$83,MATCH(AL767&amp;INDEX($AG$4:$AG$1137,SMALL($AB$4:$AB$1137,AJ767),1),$AU$4:$AU$83&amp;$AV$4:$AV$83,0),1),"")</f>
        <v/>
      </c>
      <c r="AN767" s="187" t="str">
        <f t="array" ref="AN767">IFERROR(INDEX($AW$4:$AW$83,MATCH(AL767&amp;INDEX($AH$4:$AH$1137,SMALL($AB$4:$AB$1137,AJ767),1),$AU$4:$AU$83&amp;$AV$4:$AV$83,0),1),"")</f>
        <v/>
      </c>
      <c r="AO767" s="187" t="str">
        <f>IF(AND(ISNUMBER(Fixture!H770),ISNUMBER(Fixture!J770)),"YES","")</f>
        <v/>
      </c>
      <c r="AP767" s="187" t="str">
        <f>IF(AO767="YES",IF(Fixture!H770&gt;Fixture!J770,HWin,IF(Fixture!H770=Fixture!J770,IF(Fixture!H770&gt;0,HDrawScore,HDraw),HLose)),"")</f>
        <v/>
      </c>
      <c r="AQ767" s="188" t="str">
        <f>IF(AO767="YES",IF(Fixture!H770&lt;Fixture!J770,AWin,IF(Fixture!H770=Fixture!J770,IF(Fixture!H770&gt;0,ADrawScore,ADraw),ALose)),"")</f>
        <v/>
      </c>
      <c r="AR767" s="187" t="str">
        <f>IF(AO767="YES",IF(Fixture!H770&gt;Fixture!J770,"W",IF(Fixture!H770=Fixture!J770,IF(Fixture!H770&gt;0,"D","D"),"L")),"")</f>
        <v/>
      </c>
      <c r="AS767" s="187" t="str">
        <f>IF(AO767="YES",IF(Fixture!H770&lt;Fixture!J770,"W",IF(Fixture!H770=Fixture!J770,IF(Fixture!H770&gt;0,"D","D"),"L")),"")</f>
        <v/>
      </c>
    </row>
    <row r="768" spans="22:45" x14ac:dyDescent="0.25">
      <c r="V768" s="195" t="str">
        <f t="shared" si="404"/>
        <v/>
      </c>
      <c r="W768" s="185" t="str">
        <f t="shared" si="405"/>
        <v/>
      </c>
      <c r="X768" s="185" t="str">
        <f t="shared" si="401"/>
        <v/>
      </c>
      <c r="Y768" s="185" t="str">
        <f t="shared" si="402"/>
        <v/>
      </c>
      <c r="Z768" s="184" t="str">
        <f t="shared" si="403"/>
        <v/>
      </c>
      <c r="AB768" s="186" t="str">
        <f t="shared" si="392"/>
        <v/>
      </c>
      <c r="AC768" s="187" t="str">
        <f t="shared" si="393"/>
        <v/>
      </c>
      <c r="AD768" s="187" t="str">
        <f t="shared" si="400"/>
        <v/>
      </c>
      <c r="AE768" s="187" t="str">
        <f t="shared" si="390"/>
        <v/>
      </c>
      <c r="AF768" s="187" t="str">
        <f t="shared" si="391"/>
        <v/>
      </c>
      <c r="AG768" s="187" t="str">
        <f t="array" ref="AG768">IFERROR(INDEX($Y$4:$Y$1090, MATCH(AC768&amp;AE768&amp;AF768,$V$4:$V$1090&amp;$W$4:$W$1090&amp;$X$4:$X$1090,0),1),"")</f>
        <v/>
      </c>
      <c r="AH768" s="188" t="str">
        <f t="array" ref="AH768">IFERROR(INDEX($Z$4:$Z$1090, MATCH(AC768&amp;AE768&amp;AF768,$V$4:$V$1090&amp;$W$4:$W$1090&amp;$X$4:$X$1090,0),1),"")</f>
        <v/>
      </c>
      <c r="AJ768" s="186" t="str">
        <f t="shared" si="394"/>
        <v/>
      </c>
      <c r="AK768" s="187" t="str">
        <f t="array" ref="AK768">IFERROR(INDEX($AC$4:$AC$1137,SMALL($AB$4:$AB$1137,AJ768),1),"")</f>
        <v/>
      </c>
      <c r="AL768" s="187" t="str">
        <f t="array" ref="AL768">IFERROR(INDEX($AF$4:$AF$1137,SMALL($AB$4:$AB$1137,AJ768),1),"")</f>
        <v/>
      </c>
      <c r="AM768" s="187" t="str">
        <f t="array" ref="AM768">IFERROR(INDEX($AW$4:$AW$83,MATCH(AL768&amp;INDEX($AG$4:$AG$1137,SMALL($AB$4:$AB$1137,AJ768),1),$AU$4:$AU$83&amp;$AV$4:$AV$83,0),1),"")</f>
        <v/>
      </c>
      <c r="AN768" s="187" t="str">
        <f t="array" ref="AN768">IFERROR(INDEX($AW$4:$AW$83,MATCH(AL768&amp;INDEX($AH$4:$AH$1137,SMALL($AB$4:$AB$1137,AJ768),1),$AU$4:$AU$83&amp;$AV$4:$AV$83,0),1),"")</f>
        <v/>
      </c>
      <c r="AO768" s="187" t="str">
        <f>IF(AND(ISNUMBER(Fixture!H771),ISNUMBER(Fixture!J771)),"YES","")</f>
        <v/>
      </c>
      <c r="AP768" s="187" t="str">
        <f>IF(AO768="YES",IF(Fixture!H771&gt;Fixture!J771,HWin,IF(Fixture!H771=Fixture!J771,IF(Fixture!H771&gt;0,HDrawScore,HDraw),HLose)),"")</f>
        <v/>
      </c>
      <c r="AQ768" s="188" t="str">
        <f>IF(AO768="YES",IF(Fixture!H771&lt;Fixture!J771,AWin,IF(Fixture!H771=Fixture!J771,IF(Fixture!H771&gt;0,ADrawScore,ADraw),ALose)),"")</f>
        <v/>
      </c>
      <c r="AR768" s="187" t="str">
        <f>IF(AO768="YES",IF(Fixture!H771&gt;Fixture!J771,"W",IF(Fixture!H771=Fixture!J771,IF(Fixture!H771&gt;0,"D","D"),"L")),"")</f>
        <v/>
      </c>
      <c r="AS768" s="187" t="str">
        <f>IF(AO768="YES",IF(Fixture!H771&lt;Fixture!J771,"W",IF(Fixture!H771=Fixture!J771,IF(Fixture!H771&gt;0,"D","D"),"L")),"")</f>
        <v/>
      </c>
    </row>
    <row r="769" spans="22:45" x14ac:dyDescent="0.25">
      <c r="V769" s="195" t="str">
        <f t="shared" si="404"/>
        <v/>
      </c>
      <c r="W769" s="185" t="str">
        <f t="shared" si="405"/>
        <v/>
      </c>
      <c r="X769" s="185" t="str">
        <f t="shared" si="401"/>
        <v/>
      </c>
      <c r="Y769" s="185" t="str">
        <f t="shared" si="402"/>
        <v/>
      </c>
      <c r="Z769" s="184" t="str">
        <f t="shared" si="403"/>
        <v/>
      </c>
      <c r="AB769" s="186" t="str">
        <f t="shared" si="392"/>
        <v/>
      </c>
      <c r="AC769" s="187" t="str">
        <f t="shared" si="393"/>
        <v/>
      </c>
      <c r="AD769" s="187" t="str">
        <f t="shared" si="400"/>
        <v/>
      </c>
      <c r="AE769" s="187" t="str">
        <f t="shared" si="390"/>
        <v/>
      </c>
      <c r="AF769" s="187" t="str">
        <f t="shared" si="391"/>
        <v/>
      </c>
      <c r="AG769" s="187" t="str">
        <f t="array" ref="AG769">IFERROR(INDEX($Y$4:$Y$1090, MATCH(AC769&amp;AE769&amp;AF769,$V$4:$V$1090&amp;$W$4:$W$1090&amp;$X$4:$X$1090,0),1),"")</f>
        <v/>
      </c>
      <c r="AH769" s="188" t="str">
        <f t="array" ref="AH769">IFERROR(INDEX($Z$4:$Z$1090, MATCH(AC769&amp;AE769&amp;AF769,$V$4:$V$1090&amp;$W$4:$W$1090&amp;$X$4:$X$1090,0),1),"")</f>
        <v/>
      </c>
      <c r="AJ769" s="186" t="str">
        <f t="shared" si="394"/>
        <v/>
      </c>
      <c r="AK769" s="187" t="str">
        <f t="array" ref="AK769">IFERROR(INDEX($AC$4:$AC$1137,SMALL($AB$4:$AB$1137,AJ769),1),"")</f>
        <v/>
      </c>
      <c r="AL769" s="187" t="str">
        <f t="array" ref="AL769">IFERROR(INDEX($AF$4:$AF$1137,SMALL($AB$4:$AB$1137,AJ769),1),"")</f>
        <v/>
      </c>
      <c r="AM769" s="187" t="str">
        <f t="array" ref="AM769">IFERROR(INDEX($AW$4:$AW$83,MATCH(AL769&amp;INDEX($AG$4:$AG$1137,SMALL($AB$4:$AB$1137,AJ769),1),$AU$4:$AU$83&amp;$AV$4:$AV$83,0),1),"")</f>
        <v/>
      </c>
      <c r="AN769" s="187" t="str">
        <f t="array" ref="AN769">IFERROR(INDEX($AW$4:$AW$83,MATCH(AL769&amp;INDEX($AH$4:$AH$1137,SMALL($AB$4:$AB$1137,AJ769),1),$AU$4:$AU$83&amp;$AV$4:$AV$83,0),1),"")</f>
        <v/>
      </c>
      <c r="AO769" s="187" t="str">
        <f>IF(AND(ISNUMBER(Fixture!H772),ISNUMBER(Fixture!J772)),"YES","")</f>
        <v/>
      </c>
      <c r="AP769" s="187" t="str">
        <f>IF(AO769="YES",IF(Fixture!H772&gt;Fixture!J772,HWin,IF(Fixture!H772=Fixture!J772,IF(Fixture!H772&gt;0,HDrawScore,HDraw),HLose)),"")</f>
        <v/>
      </c>
      <c r="AQ769" s="188" t="str">
        <f>IF(AO769="YES",IF(Fixture!H772&lt;Fixture!J772,AWin,IF(Fixture!H772=Fixture!J772,IF(Fixture!H772&gt;0,ADrawScore,ADraw),ALose)),"")</f>
        <v/>
      </c>
      <c r="AR769" s="187" t="str">
        <f>IF(AO769="YES",IF(Fixture!H772&gt;Fixture!J772,"W",IF(Fixture!H772=Fixture!J772,IF(Fixture!H772&gt;0,"D","D"),"L")),"")</f>
        <v/>
      </c>
      <c r="AS769" s="187" t="str">
        <f>IF(AO769="YES",IF(Fixture!H772&lt;Fixture!J772,"W",IF(Fixture!H772=Fixture!J772,IF(Fixture!H772&gt;0,"D","D"),"L")),"")</f>
        <v/>
      </c>
    </row>
    <row r="770" spans="22:45" x14ac:dyDescent="0.25">
      <c r="V770" s="195" t="str">
        <f t="shared" si="404"/>
        <v/>
      </c>
      <c r="W770" s="185" t="str">
        <f t="shared" si="405"/>
        <v/>
      </c>
      <c r="X770" s="185" t="str">
        <f t="shared" si="401"/>
        <v/>
      </c>
      <c r="Y770" s="185" t="str">
        <f t="shared" si="402"/>
        <v/>
      </c>
      <c r="Z770" s="184" t="str">
        <f t="shared" si="403"/>
        <v/>
      </c>
      <c r="AB770" s="186" t="str">
        <f t="shared" si="392"/>
        <v/>
      </c>
      <c r="AC770" s="187" t="str">
        <f t="shared" si="393"/>
        <v/>
      </c>
      <c r="AD770" s="187" t="str">
        <f t="shared" si="400"/>
        <v/>
      </c>
      <c r="AE770" s="187" t="str">
        <f t="shared" si="390"/>
        <v/>
      </c>
      <c r="AF770" s="187" t="str">
        <f t="shared" si="391"/>
        <v/>
      </c>
      <c r="AG770" s="187" t="str">
        <f t="array" ref="AG770">IFERROR(INDEX($Y$4:$Y$1090, MATCH(AC770&amp;AE770&amp;AF770,$V$4:$V$1090&amp;$W$4:$W$1090&amp;$X$4:$X$1090,0),1),"")</f>
        <v/>
      </c>
      <c r="AH770" s="188" t="str">
        <f t="array" ref="AH770">IFERROR(INDEX($Z$4:$Z$1090, MATCH(AC770&amp;AE770&amp;AF770,$V$4:$V$1090&amp;$W$4:$W$1090&amp;$X$4:$X$1090,0),1),"")</f>
        <v/>
      </c>
      <c r="AJ770" s="186" t="str">
        <f t="shared" si="394"/>
        <v/>
      </c>
      <c r="AK770" s="187" t="str">
        <f t="array" ref="AK770">IFERROR(INDEX($AC$4:$AC$1137,SMALL($AB$4:$AB$1137,AJ770),1),"")</f>
        <v/>
      </c>
      <c r="AL770" s="187" t="str">
        <f t="array" ref="AL770">IFERROR(INDEX($AF$4:$AF$1137,SMALL($AB$4:$AB$1137,AJ770),1),"")</f>
        <v/>
      </c>
      <c r="AM770" s="187" t="str">
        <f t="array" ref="AM770">IFERROR(INDEX($AW$4:$AW$83,MATCH(AL770&amp;INDEX($AG$4:$AG$1137,SMALL($AB$4:$AB$1137,AJ770),1),$AU$4:$AU$83&amp;$AV$4:$AV$83,0),1),"")</f>
        <v/>
      </c>
      <c r="AN770" s="187" t="str">
        <f t="array" ref="AN770">IFERROR(INDEX($AW$4:$AW$83,MATCH(AL770&amp;INDEX($AH$4:$AH$1137,SMALL($AB$4:$AB$1137,AJ770),1),$AU$4:$AU$83&amp;$AV$4:$AV$83,0),1),"")</f>
        <v/>
      </c>
      <c r="AO770" s="187" t="str">
        <f>IF(AND(ISNUMBER(Fixture!H773),ISNUMBER(Fixture!J773)),"YES","")</f>
        <v/>
      </c>
      <c r="AP770" s="187" t="str">
        <f>IF(AO770="YES",IF(Fixture!H773&gt;Fixture!J773,HWin,IF(Fixture!H773=Fixture!J773,IF(Fixture!H773&gt;0,HDrawScore,HDraw),HLose)),"")</f>
        <v/>
      </c>
      <c r="AQ770" s="188" t="str">
        <f>IF(AO770="YES",IF(Fixture!H773&lt;Fixture!J773,AWin,IF(Fixture!H773=Fixture!J773,IF(Fixture!H773&gt;0,ADrawScore,ADraw),ALose)),"")</f>
        <v/>
      </c>
      <c r="AR770" s="187" t="str">
        <f>IF(AO770="YES",IF(Fixture!H773&gt;Fixture!J773,"W",IF(Fixture!H773=Fixture!J773,IF(Fixture!H773&gt;0,"D","D"),"L")),"")</f>
        <v/>
      </c>
      <c r="AS770" s="187" t="str">
        <f>IF(AO770="YES",IF(Fixture!H773&lt;Fixture!J773,"W",IF(Fixture!H773=Fixture!J773,IF(Fixture!H773&gt;0,"D","D"),"L")),"")</f>
        <v/>
      </c>
    </row>
    <row r="771" spans="22:45" x14ac:dyDescent="0.25">
      <c r="V771" s="195" t="str">
        <f t="shared" si="404"/>
        <v/>
      </c>
      <c r="W771" s="185" t="str">
        <f t="shared" si="405"/>
        <v/>
      </c>
      <c r="X771" s="185" t="str">
        <f t="shared" si="401"/>
        <v/>
      </c>
      <c r="Y771" s="185" t="str">
        <f t="shared" si="402"/>
        <v/>
      </c>
      <c r="Z771" s="184" t="str">
        <f t="shared" si="403"/>
        <v/>
      </c>
      <c r="AB771" s="186" t="str">
        <f t="shared" si="392"/>
        <v/>
      </c>
      <c r="AC771" s="187" t="str">
        <f t="shared" si="393"/>
        <v/>
      </c>
      <c r="AD771" s="187" t="str">
        <f t="shared" si="400"/>
        <v/>
      </c>
      <c r="AE771" s="187" t="str">
        <f t="shared" si="390"/>
        <v/>
      </c>
      <c r="AF771" s="187" t="str">
        <f t="shared" si="391"/>
        <v/>
      </c>
      <c r="AG771" s="187" t="str">
        <f t="array" ref="AG771">IFERROR(INDEX($Y$4:$Y$1090, MATCH(AC771&amp;AE771&amp;AF771,$V$4:$V$1090&amp;$W$4:$W$1090&amp;$X$4:$X$1090,0),1),"")</f>
        <v/>
      </c>
      <c r="AH771" s="188" t="str">
        <f t="array" ref="AH771">IFERROR(INDEX($Z$4:$Z$1090, MATCH(AC771&amp;AE771&amp;AF771,$V$4:$V$1090&amp;$W$4:$W$1090&amp;$X$4:$X$1090,0),1),"")</f>
        <v/>
      </c>
      <c r="AJ771" s="186" t="str">
        <f t="shared" si="394"/>
        <v/>
      </c>
      <c r="AK771" s="187" t="str">
        <f t="array" ref="AK771">IFERROR(INDEX($AC$4:$AC$1137,SMALL($AB$4:$AB$1137,AJ771),1),"")</f>
        <v/>
      </c>
      <c r="AL771" s="187" t="str">
        <f t="array" ref="AL771">IFERROR(INDEX($AF$4:$AF$1137,SMALL($AB$4:$AB$1137,AJ771),1),"")</f>
        <v/>
      </c>
      <c r="AM771" s="187" t="str">
        <f t="array" ref="AM771">IFERROR(INDEX($AW$4:$AW$83,MATCH(AL771&amp;INDEX($AG$4:$AG$1137,SMALL($AB$4:$AB$1137,AJ771),1),$AU$4:$AU$83&amp;$AV$4:$AV$83,0),1),"")</f>
        <v/>
      </c>
      <c r="AN771" s="187" t="str">
        <f t="array" ref="AN771">IFERROR(INDEX($AW$4:$AW$83,MATCH(AL771&amp;INDEX($AH$4:$AH$1137,SMALL($AB$4:$AB$1137,AJ771),1),$AU$4:$AU$83&amp;$AV$4:$AV$83,0),1),"")</f>
        <v/>
      </c>
      <c r="AO771" s="187" t="str">
        <f>IF(AND(ISNUMBER(Fixture!H774),ISNUMBER(Fixture!J774)),"YES","")</f>
        <v/>
      </c>
      <c r="AP771" s="187" t="str">
        <f>IF(AO771="YES",IF(Fixture!H774&gt;Fixture!J774,HWin,IF(Fixture!H774=Fixture!J774,IF(Fixture!H774&gt;0,HDrawScore,HDraw),HLose)),"")</f>
        <v/>
      </c>
      <c r="AQ771" s="188" t="str">
        <f>IF(AO771="YES",IF(Fixture!H774&lt;Fixture!J774,AWin,IF(Fixture!H774=Fixture!J774,IF(Fixture!H774&gt;0,ADrawScore,ADraw),ALose)),"")</f>
        <v/>
      </c>
      <c r="AR771" s="187" t="str">
        <f>IF(AO771="YES",IF(Fixture!H774&gt;Fixture!J774,"W",IF(Fixture!H774=Fixture!J774,IF(Fixture!H774&gt;0,"D","D"),"L")),"")</f>
        <v/>
      </c>
      <c r="AS771" s="187" t="str">
        <f>IF(AO771="YES",IF(Fixture!H774&lt;Fixture!J774,"W",IF(Fixture!H774=Fixture!J774,IF(Fixture!H774&gt;0,"D","D"),"L")),"")</f>
        <v/>
      </c>
    </row>
    <row r="772" spans="22:45" x14ac:dyDescent="0.25">
      <c r="V772" s="195" t="str">
        <f t="shared" si="404"/>
        <v/>
      </c>
      <c r="W772" s="185" t="str">
        <f t="shared" si="405"/>
        <v/>
      </c>
      <c r="X772" s="185" t="str">
        <f t="shared" si="401"/>
        <v/>
      </c>
      <c r="Y772" s="185" t="str">
        <f t="shared" si="402"/>
        <v/>
      </c>
      <c r="Z772" s="184" t="str">
        <f t="shared" si="403"/>
        <v/>
      </c>
      <c r="AB772" s="186" t="str">
        <f t="shared" si="392"/>
        <v/>
      </c>
      <c r="AC772" s="187" t="str">
        <f t="shared" si="393"/>
        <v/>
      </c>
      <c r="AD772" s="187" t="str">
        <f t="shared" si="400"/>
        <v/>
      </c>
      <c r="AE772" s="187" t="str">
        <f t="shared" ref="AE772:AE835" si="406">IF(AF772&lt;&gt;"",IF(AF771=AF772,AE771+1,1),"")</f>
        <v/>
      </c>
      <c r="AF772" s="187" t="str">
        <f t="shared" ref="AF772:AF835" si="407">IF(AND(AD772&gt;0,AD772&lt;=$O$4),$B$3,IF(AND(AD772&gt;$O$4,AD772&lt;=$O$4+$O$5),$B$34,IF(AND(AD772&gt;$O$4+$O$5,AD772&lt;=$O$4+$O$5+$O$6),$B$65,IF(AND(AD772&gt;$O$4+$O$5+$O$6,AD772&lt;=$O$4+$O$5+$O$6+$O$7),$B$96,
IF(AND(AD772&gt;$O$4+$O$5+$O$6+$O$7,AD772&lt;=$O$4+$O$5+$O$6+$O$7+$O$8),$B$127,
IF(AND(AD772&gt;$O$4+$O$5+$O$6+$O$7+$O$8,AD772&lt;=$O$4+$O$5+$O$6+$O$7+$O$8+$O$9),$B$158,
IF(AND(AD772&gt;$O$4+$O$5+$O$6+$O$7+$O$8+$O$9,AD772&lt;=$O$4+$O$5+$O$6+$O$7+$O$8+$O$9+$O$10),$B$189,
IF(AND(AD772&gt;$O$4+$O$5+$O$6+$O$7+$O$8+$O$9+$O$10,AD772&lt;=$O$4+$O$5+$O$6+$O$7+$O$8+$O$9+$O$10+$O$11),$B$220,"")
)))))))</f>
        <v/>
      </c>
      <c r="AG772" s="187" t="str">
        <f t="array" ref="AG772">IFERROR(INDEX($Y$4:$Y$1090, MATCH(AC772&amp;AE772&amp;AF772,$V$4:$V$1090&amp;$W$4:$W$1090&amp;$X$4:$X$1090,0),1),"")</f>
        <v/>
      </c>
      <c r="AH772" s="188" t="str">
        <f t="array" ref="AH772">IFERROR(INDEX($Z$4:$Z$1090, MATCH(AC772&amp;AE772&amp;AF772,$V$4:$V$1090&amp;$W$4:$W$1090&amp;$X$4:$X$1090,0),1),"")</f>
        <v/>
      </c>
      <c r="AJ772" s="186" t="str">
        <f t="shared" si="394"/>
        <v/>
      </c>
      <c r="AK772" s="187" t="str">
        <f t="array" ref="AK772">IFERROR(INDEX($AC$4:$AC$1137,SMALL($AB$4:$AB$1137,AJ772),1),"")</f>
        <v/>
      </c>
      <c r="AL772" s="187" t="str">
        <f t="array" ref="AL772">IFERROR(INDEX($AF$4:$AF$1137,SMALL($AB$4:$AB$1137,AJ772),1),"")</f>
        <v/>
      </c>
      <c r="AM772" s="187" t="str">
        <f t="array" ref="AM772">IFERROR(INDEX($AW$4:$AW$83,MATCH(AL772&amp;INDEX($AG$4:$AG$1137,SMALL($AB$4:$AB$1137,AJ772),1),$AU$4:$AU$83&amp;$AV$4:$AV$83,0),1),"")</f>
        <v/>
      </c>
      <c r="AN772" s="187" t="str">
        <f t="array" ref="AN772">IFERROR(INDEX($AW$4:$AW$83,MATCH(AL772&amp;INDEX($AH$4:$AH$1137,SMALL($AB$4:$AB$1137,AJ772),1),$AU$4:$AU$83&amp;$AV$4:$AV$83,0),1),"")</f>
        <v/>
      </c>
      <c r="AO772" s="187" t="str">
        <f>IF(AND(ISNUMBER(Fixture!H775),ISNUMBER(Fixture!J775)),"YES","")</f>
        <v/>
      </c>
      <c r="AP772" s="187" t="str">
        <f>IF(AO772="YES",IF(Fixture!H775&gt;Fixture!J775,HWin,IF(Fixture!H775=Fixture!J775,IF(Fixture!H775&gt;0,HDrawScore,HDraw),HLose)),"")</f>
        <v/>
      </c>
      <c r="AQ772" s="188" t="str">
        <f>IF(AO772="YES",IF(Fixture!H775&lt;Fixture!J775,AWin,IF(Fixture!H775=Fixture!J775,IF(Fixture!H775&gt;0,ADrawScore,ADraw),ALose)),"")</f>
        <v/>
      </c>
      <c r="AR772" s="187" t="str">
        <f>IF(AO772="YES",IF(Fixture!H775&gt;Fixture!J775,"W",IF(Fixture!H775=Fixture!J775,IF(Fixture!H775&gt;0,"D","D"),"L")),"")</f>
        <v/>
      </c>
      <c r="AS772" s="187" t="str">
        <f>IF(AO772="YES",IF(Fixture!H775&lt;Fixture!J775,"W",IF(Fixture!H775=Fixture!J775,IF(Fixture!H775&gt;0,"D","D"),"L")),"")</f>
        <v/>
      </c>
    </row>
    <row r="773" spans="22:45" x14ac:dyDescent="0.25">
      <c r="V773" s="195" t="str">
        <f t="shared" si="404"/>
        <v/>
      </c>
      <c r="W773" s="185" t="str">
        <f t="shared" si="405"/>
        <v/>
      </c>
      <c r="X773" s="185" t="str">
        <f t="shared" si="401"/>
        <v/>
      </c>
      <c r="Y773" s="185" t="str">
        <f t="shared" si="402"/>
        <v/>
      </c>
      <c r="Z773" s="184" t="str">
        <f t="shared" si="403"/>
        <v/>
      </c>
      <c r="AB773" s="186" t="str">
        <f t="shared" ref="AB773:AB836" si="408">IF(OR(ISNUMBER(AC773+AG773),AND( ISNUMBER(AC773),ISNUMBER(AE773)=FALSE)),ROW(AB773)-ROW($AB$3),"")</f>
        <v/>
      </c>
      <c r="AC773" s="187" t="str">
        <f t="shared" ref="AC773:AC836" si="409">IFERROR(IF(AD772+1&lt;=AD$2,AC772,IF(AC772+1&lt;=AF$2,AC772+1,"")),"")</f>
        <v/>
      </c>
      <c r="AD773" s="187" t="str">
        <f t="shared" si="400"/>
        <v/>
      </c>
      <c r="AE773" s="187" t="str">
        <f t="shared" si="406"/>
        <v/>
      </c>
      <c r="AF773" s="187" t="str">
        <f t="shared" si="407"/>
        <v/>
      </c>
      <c r="AG773" s="187" t="str">
        <f t="array" ref="AG773">IFERROR(INDEX($Y$4:$Y$1090, MATCH(AC773&amp;AE773&amp;AF773,$V$4:$V$1090&amp;$W$4:$W$1090&amp;$X$4:$X$1090,0),1),"")</f>
        <v/>
      </c>
      <c r="AH773" s="188" t="str">
        <f t="array" ref="AH773">IFERROR(INDEX($Z$4:$Z$1090, MATCH(AC773&amp;AE773&amp;AF773,$V$4:$V$1090&amp;$W$4:$W$1090&amp;$X$4:$X$1090,0),1),"")</f>
        <v/>
      </c>
      <c r="AJ773" s="186" t="str">
        <f t="shared" si="394"/>
        <v/>
      </c>
      <c r="AK773" s="187" t="str">
        <f t="array" ref="AK773">IFERROR(INDEX($AC$4:$AC$1137,SMALL($AB$4:$AB$1137,AJ773),1),"")</f>
        <v/>
      </c>
      <c r="AL773" s="187" t="str">
        <f t="array" ref="AL773">IFERROR(INDEX($AF$4:$AF$1137,SMALL($AB$4:$AB$1137,AJ773),1),"")</f>
        <v/>
      </c>
      <c r="AM773" s="187" t="str">
        <f t="array" ref="AM773">IFERROR(INDEX($AW$4:$AW$83,MATCH(AL773&amp;INDEX($AG$4:$AG$1137,SMALL($AB$4:$AB$1137,AJ773),1),$AU$4:$AU$83&amp;$AV$4:$AV$83,0),1),"")</f>
        <v/>
      </c>
      <c r="AN773" s="187" t="str">
        <f t="array" ref="AN773">IFERROR(INDEX($AW$4:$AW$83,MATCH(AL773&amp;INDEX($AH$4:$AH$1137,SMALL($AB$4:$AB$1137,AJ773),1),$AU$4:$AU$83&amp;$AV$4:$AV$83,0),1),"")</f>
        <v/>
      </c>
      <c r="AO773" s="187" t="str">
        <f>IF(AND(ISNUMBER(Fixture!H776),ISNUMBER(Fixture!J776)),"YES","")</f>
        <v/>
      </c>
      <c r="AP773" s="187" t="str">
        <f>IF(AO773="YES",IF(Fixture!H776&gt;Fixture!J776,HWin,IF(Fixture!H776=Fixture!J776,IF(Fixture!H776&gt;0,HDrawScore,HDraw),HLose)),"")</f>
        <v/>
      </c>
      <c r="AQ773" s="188" t="str">
        <f>IF(AO773="YES",IF(Fixture!H776&lt;Fixture!J776,AWin,IF(Fixture!H776=Fixture!J776,IF(Fixture!H776&gt;0,ADrawScore,ADraw),ALose)),"")</f>
        <v/>
      </c>
      <c r="AR773" s="187" t="str">
        <f>IF(AO773="YES",IF(Fixture!H776&gt;Fixture!J776,"W",IF(Fixture!H776=Fixture!J776,IF(Fixture!H776&gt;0,"D","D"),"L")),"")</f>
        <v/>
      </c>
      <c r="AS773" s="187" t="str">
        <f>IF(AO773="YES",IF(Fixture!H776&lt;Fixture!J776,"W",IF(Fixture!H776=Fixture!J776,IF(Fixture!H776&gt;0,"D","D"),"L")),"")</f>
        <v/>
      </c>
    </row>
    <row r="774" spans="22:45" x14ac:dyDescent="0.25">
      <c r="V774" s="195" t="str">
        <f t="shared" si="404"/>
        <v/>
      </c>
      <c r="W774" s="185" t="str">
        <f t="shared" si="405"/>
        <v/>
      </c>
      <c r="X774" s="185" t="str">
        <f t="shared" si="401"/>
        <v/>
      </c>
      <c r="Y774" s="185" t="str">
        <f t="shared" si="402"/>
        <v/>
      </c>
      <c r="Z774" s="184" t="str">
        <f t="shared" si="403"/>
        <v/>
      </c>
      <c r="AB774" s="186" t="str">
        <f t="shared" si="408"/>
        <v/>
      </c>
      <c r="AC774" s="187" t="str">
        <f t="shared" si="409"/>
        <v/>
      </c>
      <c r="AD774" s="187" t="str">
        <f t="shared" si="400"/>
        <v/>
      </c>
      <c r="AE774" s="187" t="str">
        <f t="shared" si="406"/>
        <v/>
      </c>
      <c r="AF774" s="187" t="str">
        <f t="shared" si="407"/>
        <v/>
      </c>
      <c r="AG774" s="187" t="str">
        <f t="array" ref="AG774">IFERROR(INDEX($Y$4:$Y$1090, MATCH(AC774&amp;AE774&amp;AF774,$V$4:$V$1090&amp;$W$4:$W$1090&amp;$X$4:$X$1090,0),1),"")</f>
        <v/>
      </c>
      <c r="AH774" s="188" t="str">
        <f t="array" ref="AH774">IFERROR(INDEX($Z$4:$Z$1090, MATCH(AC774&amp;AE774&amp;AF774,$V$4:$V$1090&amp;$W$4:$W$1090&amp;$X$4:$X$1090,0),1),"")</f>
        <v/>
      </c>
      <c r="AJ774" s="186" t="str">
        <f t="shared" ref="AJ774:AJ837" si="410">IFERROR(IF(AJ773+1&gt;$AH$2,"",AJ773+1),"")</f>
        <v/>
      </c>
      <c r="AK774" s="187" t="str">
        <f t="array" ref="AK774">IFERROR(INDEX($AC$4:$AC$1137,SMALL($AB$4:$AB$1137,AJ774),1),"")</f>
        <v/>
      </c>
      <c r="AL774" s="187" t="str">
        <f t="array" ref="AL774">IFERROR(INDEX($AF$4:$AF$1137,SMALL($AB$4:$AB$1137,AJ774),1),"")</f>
        <v/>
      </c>
      <c r="AM774" s="187" t="str">
        <f t="array" ref="AM774">IFERROR(INDEX($AW$4:$AW$83,MATCH(AL774&amp;INDEX($AG$4:$AG$1137,SMALL($AB$4:$AB$1137,AJ774),1),$AU$4:$AU$83&amp;$AV$4:$AV$83,0),1),"")</f>
        <v/>
      </c>
      <c r="AN774" s="187" t="str">
        <f t="array" ref="AN774">IFERROR(INDEX($AW$4:$AW$83,MATCH(AL774&amp;INDEX($AH$4:$AH$1137,SMALL($AB$4:$AB$1137,AJ774),1),$AU$4:$AU$83&amp;$AV$4:$AV$83,0),1),"")</f>
        <v/>
      </c>
      <c r="AO774" s="187" t="str">
        <f>IF(AND(ISNUMBER(Fixture!H777),ISNUMBER(Fixture!J777)),"YES","")</f>
        <v/>
      </c>
      <c r="AP774" s="187" t="str">
        <f>IF(AO774="YES",IF(Fixture!H777&gt;Fixture!J777,HWin,IF(Fixture!H777=Fixture!J777,IF(Fixture!H777&gt;0,HDrawScore,HDraw),HLose)),"")</f>
        <v/>
      </c>
      <c r="AQ774" s="188" t="str">
        <f>IF(AO774="YES",IF(Fixture!H777&lt;Fixture!J777,AWin,IF(Fixture!H777=Fixture!J777,IF(Fixture!H777&gt;0,ADrawScore,ADraw),ALose)),"")</f>
        <v/>
      </c>
      <c r="AR774" s="187" t="str">
        <f>IF(AO774="YES",IF(Fixture!H777&gt;Fixture!J777,"W",IF(Fixture!H777=Fixture!J777,IF(Fixture!H777&gt;0,"D","D"),"L")),"")</f>
        <v/>
      </c>
      <c r="AS774" s="187" t="str">
        <f>IF(AO774="YES",IF(Fixture!H777&lt;Fixture!J777,"W",IF(Fixture!H777=Fixture!J777,IF(Fixture!H777&gt;0,"D","D"),"L")),"")</f>
        <v/>
      </c>
    </row>
    <row r="775" spans="22:45" x14ac:dyDescent="0.25">
      <c r="V775" s="195" t="str">
        <f t="shared" si="404"/>
        <v/>
      </c>
      <c r="W775" s="185" t="str">
        <f t="shared" si="405"/>
        <v/>
      </c>
      <c r="X775" s="185" t="str">
        <f t="shared" si="401"/>
        <v/>
      </c>
      <c r="Y775" s="185" t="str">
        <f t="shared" si="402"/>
        <v/>
      </c>
      <c r="Z775" s="184" t="str">
        <f t="shared" si="403"/>
        <v/>
      </c>
      <c r="AB775" s="186" t="str">
        <f t="shared" si="408"/>
        <v/>
      </c>
      <c r="AC775" s="187" t="str">
        <f t="shared" si="409"/>
        <v/>
      </c>
      <c r="AD775" s="187" t="str">
        <f t="shared" si="400"/>
        <v/>
      </c>
      <c r="AE775" s="187" t="str">
        <f t="shared" si="406"/>
        <v/>
      </c>
      <c r="AF775" s="187" t="str">
        <f t="shared" si="407"/>
        <v/>
      </c>
      <c r="AG775" s="187" t="str">
        <f t="array" ref="AG775">IFERROR(INDEX($Y$4:$Y$1090, MATCH(AC775&amp;AE775&amp;AF775,$V$4:$V$1090&amp;$W$4:$W$1090&amp;$X$4:$X$1090,0),1),"")</f>
        <v/>
      </c>
      <c r="AH775" s="188" t="str">
        <f t="array" ref="AH775">IFERROR(INDEX($Z$4:$Z$1090, MATCH(AC775&amp;AE775&amp;AF775,$V$4:$V$1090&amp;$W$4:$W$1090&amp;$X$4:$X$1090,0),1),"")</f>
        <v/>
      </c>
      <c r="AJ775" s="186" t="str">
        <f t="shared" si="410"/>
        <v/>
      </c>
      <c r="AK775" s="187" t="str">
        <f t="array" ref="AK775">IFERROR(INDEX($AC$4:$AC$1137,SMALL($AB$4:$AB$1137,AJ775),1),"")</f>
        <v/>
      </c>
      <c r="AL775" s="187" t="str">
        <f t="array" ref="AL775">IFERROR(INDEX($AF$4:$AF$1137,SMALL($AB$4:$AB$1137,AJ775),1),"")</f>
        <v/>
      </c>
      <c r="AM775" s="187" t="str">
        <f t="array" ref="AM775">IFERROR(INDEX($AW$4:$AW$83,MATCH(AL775&amp;INDEX($AG$4:$AG$1137,SMALL($AB$4:$AB$1137,AJ775),1),$AU$4:$AU$83&amp;$AV$4:$AV$83,0),1),"")</f>
        <v/>
      </c>
      <c r="AN775" s="187" t="str">
        <f t="array" ref="AN775">IFERROR(INDEX($AW$4:$AW$83,MATCH(AL775&amp;INDEX($AH$4:$AH$1137,SMALL($AB$4:$AB$1137,AJ775),1),$AU$4:$AU$83&amp;$AV$4:$AV$83,0),1),"")</f>
        <v/>
      </c>
      <c r="AO775" s="187" t="str">
        <f>IF(AND(ISNUMBER(Fixture!H778),ISNUMBER(Fixture!J778)),"YES","")</f>
        <v/>
      </c>
      <c r="AP775" s="187" t="str">
        <f>IF(AO775="YES",IF(Fixture!H778&gt;Fixture!J778,HWin,IF(Fixture!H778=Fixture!J778,IF(Fixture!H778&gt;0,HDrawScore,HDraw),HLose)),"")</f>
        <v/>
      </c>
      <c r="AQ775" s="188" t="str">
        <f>IF(AO775="YES",IF(Fixture!H778&lt;Fixture!J778,AWin,IF(Fixture!H778=Fixture!J778,IF(Fixture!H778&gt;0,ADrawScore,ADraw),ALose)),"")</f>
        <v/>
      </c>
      <c r="AR775" s="187" t="str">
        <f>IF(AO775="YES",IF(Fixture!H778&gt;Fixture!J778,"W",IF(Fixture!H778=Fixture!J778,IF(Fixture!H778&gt;0,"D","D"),"L")),"")</f>
        <v/>
      </c>
      <c r="AS775" s="187" t="str">
        <f>IF(AO775="YES",IF(Fixture!H778&lt;Fixture!J778,"W",IF(Fixture!H778=Fixture!J778,IF(Fixture!H778&gt;0,"D","D"),"L")),"")</f>
        <v/>
      </c>
    </row>
    <row r="776" spans="22:45" x14ac:dyDescent="0.25">
      <c r="V776" s="195" t="str">
        <f t="shared" si="404"/>
        <v/>
      </c>
      <c r="W776" s="185" t="str">
        <f t="shared" si="405"/>
        <v/>
      </c>
      <c r="X776" s="185" t="str">
        <f t="shared" si="401"/>
        <v/>
      </c>
      <c r="Y776" s="185" t="str">
        <f t="shared" si="402"/>
        <v/>
      </c>
      <c r="Z776" s="184" t="str">
        <f t="shared" si="403"/>
        <v/>
      </c>
      <c r="AB776" s="186" t="str">
        <f t="shared" si="408"/>
        <v/>
      </c>
      <c r="AC776" s="187" t="str">
        <f t="shared" si="409"/>
        <v/>
      </c>
      <c r="AD776" s="187" t="str">
        <f t="shared" si="400"/>
        <v/>
      </c>
      <c r="AE776" s="187" t="str">
        <f t="shared" si="406"/>
        <v/>
      </c>
      <c r="AF776" s="187" t="str">
        <f t="shared" si="407"/>
        <v/>
      </c>
      <c r="AG776" s="187" t="str">
        <f t="array" ref="AG776">IFERROR(INDEX($Y$4:$Y$1090, MATCH(AC776&amp;AE776&amp;AF776,$V$4:$V$1090&amp;$W$4:$W$1090&amp;$X$4:$X$1090,0),1),"")</f>
        <v/>
      </c>
      <c r="AH776" s="188" t="str">
        <f t="array" ref="AH776">IFERROR(INDEX($Z$4:$Z$1090, MATCH(AC776&amp;AE776&amp;AF776,$V$4:$V$1090&amp;$W$4:$W$1090&amp;$X$4:$X$1090,0),1),"")</f>
        <v/>
      </c>
      <c r="AJ776" s="186" t="str">
        <f t="shared" si="410"/>
        <v/>
      </c>
      <c r="AK776" s="187" t="str">
        <f t="array" ref="AK776">IFERROR(INDEX($AC$4:$AC$1137,SMALL($AB$4:$AB$1137,AJ776),1),"")</f>
        <v/>
      </c>
      <c r="AL776" s="187" t="str">
        <f t="array" ref="AL776">IFERROR(INDEX($AF$4:$AF$1137,SMALL($AB$4:$AB$1137,AJ776),1),"")</f>
        <v/>
      </c>
      <c r="AM776" s="187" t="str">
        <f t="array" ref="AM776">IFERROR(INDEX($AW$4:$AW$83,MATCH(AL776&amp;INDEX($AG$4:$AG$1137,SMALL($AB$4:$AB$1137,AJ776),1),$AU$4:$AU$83&amp;$AV$4:$AV$83,0),1),"")</f>
        <v/>
      </c>
      <c r="AN776" s="187" t="str">
        <f t="array" ref="AN776">IFERROR(INDEX($AW$4:$AW$83,MATCH(AL776&amp;INDEX($AH$4:$AH$1137,SMALL($AB$4:$AB$1137,AJ776),1),$AU$4:$AU$83&amp;$AV$4:$AV$83,0),1),"")</f>
        <v/>
      </c>
      <c r="AO776" s="187" t="str">
        <f>IF(AND(ISNUMBER(Fixture!H779),ISNUMBER(Fixture!J779)),"YES","")</f>
        <v/>
      </c>
      <c r="AP776" s="187" t="str">
        <f>IF(AO776="YES",IF(Fixture!H779&gt;Fixture!J779,HWin,IF(Fixture!H779=Fixture!J779,IF(Fixture!H779&gt;0,HDrawScore,HDraw),HLose)),"")</f>
        <v/>
      </c>
      <c r="AQ776" s="188" t="str">
        <f>IF(AO776="YES",IF(Fixture!H779&lt;Fixture!J779,AWin,IF(Fixture!H779=Fixture!J779,IF(Fixture!H779&gt;0,ADrawScore,ADraw),ALose)),"")</f>
        <v/>
      </c>
      <c r="AR776" s="187" t="str">
        <f>IF(AO776="YES",IF(Fixture!H779&gt;Fixture!J779,"W",IF(Fixture!H779=Fixture!J779,IF(Fixture!H779&gt;0,"D","D"),"L")),"")</f>
        <v/>
      </c>
      <c r="AS776" s="187" t="str">
        <f>IF(AO776="YES",IF(Fixture!H779&lt;Fixture!J779,"W",IF(Fixture!H779=Fixture!J779,IF(Fixture!H779&gt;0,"D","D"),"L")),"")</f>
        <v/>
      </c>
    </row>
    <row r="777" spans="22:45" x14ac:dyDescent="0.25">
      <c r="V777" s="195" t="str">
        <f t="shared" si="404"/>
        <v/>
      </c>
      <c r="W777" s="185" t="str">
        <f t="shared" si="405"/>
        <v/>
      </c>
      <c r="X777" s="185" t="str">
        <f t="shared" si="401"/>
        <v/>
      </c>
      <c r="Y777" s="185" t="str">
        <f t="shared" si="402"/>
        <v/>
      </c>
      <c r="Z777" s="184" t="str">
        <f t="shared" si="403"/>
        <v/>
      </c>
      <c r="AB777" s="186" t="str">
        <f t="shared" si="408"/>
        <v/>
      </c>
      <c r="AC777" s="187" t="str">
        <f t="shared" si="409"/>
        <v/>
      </c>
      <c r="AD777" s="187" t="str">
        <f t="shared" si="400"/>
        <v/>
      </c>
      <c r="AE777" s="187" t="str">
        <f t="shared" si="406"/>
        <v/>
      </c>
      <c r="AF777" s="187" t="str">
        <f t="shared" si="407"/>
        <v/>
      </c>
      <c r="AG777" s="187" t="str">
        <f t="array" ref="AG777">IFERROR(INDEX($Y$4:$Y$1090, MATCH(AC777&amp;AE777&amp;AF777,$V$4:$V$1090&amp;$W$4:$W$1090&amp;$X$4:$X$1090,0),1),"")</f>
        <v/>
      </c>
      <c r="AH777" s="188" t="str">
        <f t="array" ref="AH777">IFERROR(INDEX($Z$4:$Z$1090, MATCH(AC777&amp;AE777&amp;AF777,$V$4:$V$1090&amp;$W$4:$W$1090&amp;$X$4:$X$1090,0),1),"")</f>
        <v/>
      </c>
      <c r="AJ777" s="186" t="str">
        <f t="shared" si="410"/>
        <v/>
      </c>
      <c r="AK777" s="187" t="str">
        <f t="array" ref="AK777">IFERROR(INDEX($AC$4:$AC$1137,SMALL($AB$4:$AB$1137,AJ777),1),"")</f>
        <v/>
      </c>
      <c r="AL777" s="187" t="str">
        <f t="array" ref="AL777">IFERROR(INDEX($AF$4:$AF$1137,SMALL($AB$4:$AB$1137,AJ777),1),"")</f>
        <v/>
      </c>
      <c r="AM777" s="187" t="str">
        <f t="array" ref="AM777">IFERROR(INDEX($AW$4:$AW$83,MATCH(AL777&amp;INDEX($AG$4:$AG$1137,SMALL($AB$4:$AB$1137,AJ777),1),$AU$4:$AU$83&amp;$AV$4:$AV$83,0),1),"")</f>
        <v/>
      </c>
      <c r="AN777" s="187" t="str">
        <f t="array" ref="AN777">IFERROR(INDEX($AW$4:$AW$83,MATCH(AL777&amp;INDEX($AH$4:$AH$1137,SMALL($AB$4:$AB$1137,AJ777),1),$AU$4:$AU$83&amp;$AV$4:$AV$83,0),1),"")</f>
        <v/>
      </c>
      <c r="AO777" s="187" t="str">
        <f>IF(AND(ISNUMBER(Fixture!H780),ISNUMBER(Fixture!J780)),"YES","")</f>
        <v/>
      </c>
      <c r="AP777" s="187" t="str">
        <f>IF(AO777="YES",IF(Fixture!H780&gt;Fixture!J780,HWin,IF(Fixture!H780=Fixture!J780,IF(Fixture!H780&gt;0,HDrawScore,HDraw),HLose)),"")</f>
        <v/>
      </c>
      <c r="AQ777" s="188" t="str">
        <f>IF(AO777="YES",IF(Fixture!H780&lt;Fixture!J780,AWin,IF(Fixture!H780=Fixture!J780,IF(Fixture!H780&gt;0,ADrawScore,ADraw),ALose)),"")</f>
        <v/>
      </c>
      <c r="AR777" s="187" t="str">
        <f>IF(AO777="YES",IF(Fixture!H780&gt;Fixture!J780,"W",IF(Fixture!H780=Fixture!J780,IF(Fixture!H780&gt;0,"D","D"),"L")),"")</f>
        <v/>
      </c>
      <c r="AS777" s="187" t="str">
        <f>IF(AO777="YES",IF(Fixture!H780&lt;Fixture!J780,"W",IF(Fixture!H780=Fixture!J780,IF(Fixture!H780&gt;0,"D","D"),"L")),"")</f>
        <v/>
      </c>
    </row>
    <row r="778" spans="22:45" x14ac:dyDescent="0.25">
      <c r="V778" s="195" t="str">
        <f t="shared" si="404"/>
        <v/>
      </c>
      <c r="W778" s="185" t="str">
        <f t="shared" si="405"/>
        <v/>
      </c>
      <c r="X778" s="185" t="str">
        <f t="shared" si="401"/>
        <v/>
      </c>
      <c r="Y778" s="185" t="str">
        <f t="shared" si="402"/>
        <v/>
      </c>
      <c r="Z778" s="184" t="str">
        <f t="shared" si="403"/>
        <v/>
      </c>
      <c r="AB778" s="186" t="str">
        <f t="shared" si="408"/>
        <v/>
      </c>
      <c r="AC778" s="187" t="str">
        <f t="shared" si="409"/>
        <v/>
      </c>
      <c r="AD778" s="187" t="str">
        <f t="shared" si="400"/>
        <v/>
      </c>
      <c r="AE778" s="187" t="str">
        <f t="shared" si="406"/>
        <v/>
      </c>
      <c r="AF778" s="187" t="str">
        <f t="shared" si="407"/>
        <v/>
      </c>
      <c r="AG778" s="187" t="str">
        <f t="array" ref="AG778">IFERROR(INDEX($Y$4:$Y$1090, MATCH(AC778&amp;AE778&amp;AF778,$V$4:$V$1090&amp;$W$4:$W$1090&amp;$X$4:$X$1090,0),1),"")</f>
        <v/>
      </c>
      <c r="AH778" s="188" t="str">
        <f t="array" ref="AH778">IFERROR(INDEX($Z$4:$Z$1090, MATCH(AC778&amp;AE778&amp;AF778,$V$4:$V$1090&amp;$W$4:$W$1090&amp;$X$4:$X$1090,0),1),"")</f>
        <v/>
      </c>
      <c r="AJ778" s="186" t="str">
        <f t="shared" si="410"/>
        <v/>
      </c>
      <c r="AK778" s="187" t="str">
        <f t="array" ref="AK778">IFERROR(INDEX($AC$4:$AC$1137,SMALL($AB$4:$AB$1137,AJ778),1),"")</f>
        <v/>
      </c>
      <c r="AL778" s="187" t="str">
        <f t="array" ref="AL778">IFERROR(INDEX($AF$4:$AF$1137,SMALL($AB$4:$AB$1137,AJ778),1),"")</f>
        <v/>
      </c>
      <c r="AM778" s="187" t="str">
        <f t="array" ref="AM778">IFERROR(INDEX($AW$4:$AW$83,MATCH(AL778&amp;INDEX($AG$4:$AG$1137,SMALL($AB$4:$AB$1137,AJ778),1),$AU$4:$AU$83&amp;$AV$4:$AV$83,0),1),"")</f>
        <v/>
      </c>
      <c r="AN778" s="187" t="str">
        <f t="array" ref="AN778">IFERROR(INDEX($AW$4:$AW$83,MATCH(AL778&amp;INDEX($AH$4:$AH$1137,SMALL($AB$4:$AB$1137,AJ778),1),$AU$4:$AU$83&amp;$AV$4:$AV$83,0),1),"")</f>
        <v/>
      </c>
      <c r="AO778" s="187" t="str">
        <f>IF(AND(ISNUMBER(Fixture!H781),ISNUMBER(Fixture!J781)),"YES","")</f>
        <v/>
      </c>
      <c r="AP778" s="187" t="str">
        <f>IF(AO778="YES",IF(Fixture!H781&gt;Fixture!J781,HWin,IF(Fixture!H781=Fixture!J781,IF(Fixture!H781&gt;0,HDrawScore,HDraw),HLose)),"")</f>
        <v/>
      </c>
      <c r="AQ778" s="188" t="str">
        <f>IF(AO778="YES",IF(Fixture!H781&lt;Fixture!J781,AWin,IF(Fixture!H781=Fixture!J781,IF(Fixture!H781&gt;0,ADrawScore,ADraw),ALose)),"")</f>
        <v/>
      </c>
      <c r="AR778" s="187" t="str">
        <f>IF(AO778="YES",IF(Fixture!H781&gt;Fixture!J781,"W",IF(Fixture!H781=Fixture!J781,IF(Fixture!H781&gt;0,"D","D"),"L")),"")</f>
        <v/>
      </c>
      <c r="AS778" s="187" t="str">
        <f>IF(AO778="YES",IF(Fixture!H781&lt;Fixture!J781,"W",IF(Fixture!H781=Fixture!J781,IF(Fixture!H781&gt;0,"D","D"),"L")),"")</f>
        <v/>
      </c>
    </row>
    <row r="779" spans="22:45" x14ac:dyDescent="0.25">
      <c r="V779" s="195" t="str">
        <f t="shared" si="404"/>
        <v/>
      </c>
      <c r="W779" s="185" t="str">
        <f t="shared" si="405"/>
        <v/>
      </c>
      <c r="X779" s="185" t="str">
        <f t="shared" si="401"/>
        <v/>
      </c>
      <c r="Y779" s="185" t="str">
        <f t="shared" si="402"/>
        <v/>
      </c>
      <c r="Z779" s="184" t="str">
        <f t="shared" si="403"/>
        <v/>
      </c>
      <c r="AB779" s="186" t="str">
        <f t="shared" si="408"/>
        <v/>
      </c>
      <c r="AC779" s="187" t="str">
        <f t="shared" si="409"/>
        <v/>
      </c>
      <c r="AD779" s="187" t="str">
        <f t="shared" si="400"/>
        <v/>
      </c>
      <c r="AE779" s="187" t="str">
        <f t="shared" si="406"/>
        <v/>
      </c>
      <c r="AF779" s="187" t="str">
        <f t="shared" si="407"/>
        <v/>
      </c>
      <c r="AG779" s="187" t="str">
        <f t="array" ref="AG779">IFERROR(INDEX($Y$4:$Y$1090, MATCH(AC779&amp;AE779&amp;AF779,$V$4:$V$1090&amp;$W$4:$W$1090&amp;$X$4:$X$1090,0),1),"")</f>
        <v/>
      </c>
      <c r="AH779" s="188" t="str">
        <f t="array" ref="AH779">IFERROR(INDEX($Z$4:$Z$1090, MATCH(AC779&amp;AE779&amp;AF779,$V$4:$V$1090&amp;$W$4:$W$1090&amp;$X$4:$X$1090,0),1),"")</f>
        <v/>
      </c>
      <c r="AJ779" s="186" t="str">
        <f t="shared" si="410"/>
        <v/>
      </c>
      <c r="AK779" s="187" t="str">
        <f t="array" ref="AK779">IFERROR(INDEX($AC$4:$AC$1137,SMALL($AB$4:$AB$1137,AJ779),1),"")</f>
        <v/>
      </c>
      <c r="AL779" s="187" t="str">
        <f t="array" ref="AL779">IFERROR(INDEX($AF$4:$AF$1137,SMALL($AB$4:$AB$1137,AJ779),1),"")</f>
        <v/>
      </c>
      <c r="AM779" s="187" t="str">
        <f t="array" ref="AM779">IFERROR(INDEX($AW$4:$AW$83,MATCH(AL779&amp;INDEX($AG$4:$AG$1137,SMALL($AB$4:$AB$1137,AJ779),1),$AU$4:$AU$83&amp;$AV$4:$AV$83,0),1),"")</f>
        <v/>
      </c>
      <c r="AN779" s="187" t="str">
        <f t="array" ref="AN779">IFERROR(INDEX($AW$4:$AW$83,MATCH(AL779&amp;INDEX($AH$4:$AH$1137,SMALL($AB$4:$AB$1137,AJ779),1),$AU$4:$AU$83&amp;$AV$4:$AV$83,0),1),"")</f>
        <v/>
      </c>
      <c r="AO779" s="187" t="str">
        <f>IF(AND(ISNUMBER(Fixture!H782),ISNUMBER(Fixture!J782)),"YES","")</f>
        <v/>
      </c>
      <c r="AP779" s="187" t="str">
        <f>IF(AO779="YES",IF(Fixture!H782&gt;Fixture!J782,HWin,IF(Fixture!H782=Fixture!J782,IF(Fixture!H782&gt;0,HDrawScore,HDraw),HLose)),"")</f>
        <v/>
      </c>
      <c r="AQ779" s="188" t="str">
        <f>IF(AO779="YES",IF(Fixture!H782&lt;Fixture!J782,AWin,IF(Fixture!H782=Fixture!J782,IF(Fixture!H782&gt;0,ADrawScore,ADraw),ALose)),"")</f>
        <v/>
      </c>
      <c r="AR779" s="187" t="str">
        <f>IF(AO779="YES",IF(Fixture!H782&gt;Fixture!J782,"W",IF(Fixture!H782=Fixture!J782,IF(Fixture!H782&gt;0,"D","D"),"L")),"")</f>
        <v/>
      </c>
      <c r="AS779" s="187" t="str">
        <f>IF(AO779="YES",IF(Fixture!H782&lt;Fixture!J782,"W",IF(Fixture!H782=Fixture!J782,IF(Fixture!H782&gt;0,"D","D"),"L")),"")</f>
        <v/>
      </c>
    </row>
    <row r="780" spans="22:45" x14ac:dyDescent="0.25">
      <c r="V780" s="195" t="str">
        <f t="shared" si="404"/>
        <v/>
      </c>
      <c r="W780" s="185" t="str">
        <f t="shared" si="405"/>
        <v/>
      </c>
      <c r="X780" s="185" t="str">
        <f t="shared" ref="X780:X811" si="411">IF(AND(ISNUMBER(V780),Y780&lt;=$Q$9,Z780&lt;=$Q$9),$B$158,"")</f>
        <v/>
      </c>
      <c r="Y780" s="185" t="str">
        <f t="shared" ref="Y780:Y811" si="412">IF(ISNUMBER(V780),INDEX($C$161:$L$187,MATCH(V780,$B$161:$B$187,0),MATCH("G"&amp;W780&amp;"-T1",$C$160:$L$160,0)),"")</f>
        <v/>
      </c>
      <c r="Z780" s="184" t="str">
        <f t="shared" ref="Z780:Z811" si="413">IF(ISNUMBER(V780),INDEX($C$161:$L$187,MATCH(V780,$B$161:$B$187,0),MATCH("G"&amp;W780&amp;"-T2",$C$160:$L$160,0)),"")</f>
        <v/>
      </c>
      <c r="AB780" s="186" t="str">
        <f t="shared" si="408"/>
        <v/>
      </c>
      <c r="AC780" s="187" t="str">
        <f t="shared" si="409"/>
        <v/>
      </c>
      <c r="AD780" s="187" t="str">
        <f t="shared" si="400"/>
        <v/>
      </c>
      <c r="AE780" s="187" t="str">
        <f t="shared" si="406"/>
        <v/>
      </c>
      <c r="AF780" s="187" t="str">
        <f t="shared" si="407"/>
        <v/>
      </c>
      <c r="AG780" s="187" t="str">
        <f t="array" ref="AG780">IFERROR(INDEX($Y$4:$Y$1090, MATCH(AC780&amp;AE780&amp;AF780,$V$4:$V$1090&amp;$W$4:$W$1090&amp;$X$4:$X$1090,0),1),"")</f>
        <v/>
      </c>
      <c r="AH780" s="188" t="str">
        <f t="array" ref="AH780">IFERROR(INDEX($Z$4:$Z$1090, MATCH(AC780&amp;AE780&amp;AF780,$V$4:$V$1090&amp;$W$4:$W$1090&amp;$X$4:$X$1090,0),1),"")</f>
        <v/>
      </c>
      <c r="AJ780" s="186" t="str">
        <f t="shared" si="410"/>
        <v/>
      </c>
      <c r="AK780" s="187" t="str">
        <f t="array" ref="AK780">IFERROR(INDEX($AC$4:$AC$1137,SMALL($AB$4:$AB$1137,AJ780),1),"")</f>
        <v/>
      </c>
      <c r="AL780" s="187" t="str">
        <f t="array" ref="AL780">IFERROR(INDEX($AF$4:$AF$1137,SMALL($AB$4:$AB$1137,AJ780),1),"")</f>
        <v/>
      </c>
      <c r="AM780" s="187" t="str">
        <f t="array" ref="AM780">IFERROR(INDEX($AW$4:$AW$83,MATCH(AL780&amp;INDEX($AG$4:$AG$1137,SMALL($AB$4:$AB$1137,AJ780),1),$AU$4:$AU$83&amp;$AV$4:$AV$83,0),1),"")</f>
        <v/>
      </c>
      <c r="AN780" s="187" t="str">
        <f t="array" ref="AN780">IFERROR(INDEX($AW$4:$AW$83,MATCH(AL780&amp;INDEX($AH$4:$AH$1137,SMALL($AB$4:$AB$1137,AJ780),1),$AU$4:$AU$83&amp;$AV$4:$AV$83,0),1),"")</f>
        <v/>
      </c>
      <c r="AO780" s="187" t="str">
        <f>IF(AND(ISNUMBER(Fixture!H783),ISNUMBER(Fixture!J783)),"YES","")</f>
        <v/>
      </c>
      <c r="AP780" s="187" t="str">
        <f>IF(AO780="YES",IF(Fixture!H783&gt;Fixture!J783,HWin,IF(Fixture!H783=Fixture!J783,IF(Fixture!H783&gt;0,HDrawScore,HDraw),HLose)),"")</f>
        <v/>
      </c>
      <c r="AQ780" s="188" t="str">
        <f>IF(AO780="YES",IF(Fixture!H783&lt;Fixture!J783,AWin,IF(Fixture!H783=Fixture!J783,IF(Fixture!H783&gt;0,ADrawScore,ADraw),ALose)),"")</f>
        <v/>
      </c>
      <c r="AR780" s="187" t="str">
        <f>IF(AO780="YES",IF(Fixture!H783&gt;Fixture!J783,"W",IF(Fixture!H783=Fixture!J783,IF(Fixture!H783&gt;0,"D","D"),"L")),"")</f>
        <v/>
      </c>
      <c r="AS780" s="187" t="str">
        <f>IF(AO780="YES",IF(Fixture!H783&lt;Fixture!J783,"W",IF(Fixture!H783=Fixture!J783,IF(Fixture!H783&gt;0,"D","D"),"L")),"")</f>
        <v/>
      </c>
    </row>
    <row r="781" spans="22:45" x14ac:dyDescent="0.25">
      <c r="V781" s="195" t="str">
        <f t="shared" ref="V781:V812" si="414">IFERROR(IF(W780+1&lt;=O$9,V780,IF(V780+1&lt;=P$9,V780+1,"")),"")</f>
        <v/>
      </c>
      <c r="W781" s="185" t="str">
        <f t="shared" ref="W781:W812" si="415">IF(ISNUMBER(V781),IF(W780+1&lt;=O$9,W780+1,1),"")</f>
        <v/>
      </c>
      <c r="X781" s="185" t="str">
        <f t="shared" si="411"/>
        <v/>
      </c>
      <c r="Y781" s="185" t="str">
        <f t="shared" si="412"/>
        <v/>
      </c>
      <c r="Z781" s="184" t="str">
        <f t="shared" si="413"/>
        <v/>
      </c>
      <c r="AB781" s="186" t="str">
        <f t="shared" si="408"/>
        <v/>
      </c>
      <c r="AC781" s="187" t="str">
        <f t="shared" si="409"/>
        <v/>
      </c>
      <c r="AD781" s="187" t="str">
        <f t="shared" si="400"/>
        <v/>
      </c>
      <c r="AE781" s="187" t="str">
        <f t="shared" si="406"/>
        <v/>
      </c>
      <c r="AF781" s="187" t="str">
        <f t="shared" si="407"/>
        <v/>
      </c>
      <c r="AG781" s="187" t="str">
        <f t="array" ref="AG781">IFERROR(INDEX($Y$4:$Y$1090, MATCH(AC781&amp;AE781&amp;AF781,$V$4:$V$1090&amp;$W$4:$W$1090&amp;$X$4:$X$1090,0),1),"")</f>
        <v/>
      </c>
      <c r="AH781" s="188" t="str">
        <f t="array" ref="AH781">IFERROR(INDEX($Z$4:$Z$1090, MATCH(AC781&amp;AE781&amp;AF781,$V$4:$V$1090&amp;$W$4:$W$1090&amp;$X$4:$X$1090,0),1),"")</f>
        <v/>
      </c>
      <c r="AJ781" s="186" t="str">
        <f t="shared" si="410"/>
        <v/>
      </c>
      <c r="AK781" s="187" t="str">
        <f t="array" ref="AK781">IFERROR(INDEX($AC$4:$AC$1137,SMALL($AB$4:$AB$1137,AJ781),1),"")</f>
        <v/>
      </c>
      <c r="AL781" s="187" t="str">
        <f t="array" ref="AL781">IFERROR(INDEX($AF$4:$AF$1137,SMALL($AB$4:$AB$1137,AJ781),1),"")</f>
        <v/>
      </c>
      <c r="AM781" s="187" t="str">
        <f t="array" ref="AM781">IFERROR(INDEX($AW$4:$AW$83,MATCH(AL781&amp;INDEX($AG$4:$AG$1137,SMALL($AB$4:$AB$1137,AJ781),1),$AU$4:$AU$83&amp;$AV$4:$AV$83,0),1),"")</f>
        <v/>
      </c>
      <c r="AN781" s="187" t="str">
        <f t="array" ref="AN781">IFERROR(INDEX($AW$4:$AW$83,MATCH(AL781&amp;INDEX($AH$4:$AH$1137,SMALL($AB$4:$AB$1137,AJ781),1),$AU$4:$AU$83&amp;$AV$4:$AV$83,0),1),"")</f>
        <v/>
      </c>
      <c r="AO781" s="187" t="str">
        <f>IF(AND(ISNUMBER(Fixture!H784),ISNUMBER(Fixture!J784)),"YES","")</f>
        <v/>
      </c>
      <c r="AP781" s="187" t="str">
        <f>IF(AO781="YES",IF(Fixture!H784&gt;Fixture!J784,HWin,IF(Fixture!H784=Fixture!J784,IF(Fixture!H784&gt;0,HDrawScore,HDraw),HLose)),"")</f>
        <v/>
      </c>
      <c r="AQ781" s="188" t="str">
        <f>IF(AO781="YES",IF(Fixture!H784&lt;Fixture!J784,AWin,IF(Fixture!H784=Fixture!J784,IF(Fixture!H784&gt;0,ADrawScore,ADraw),ALose)),"")</f>
        <v/>
      </c>
      <c r="AR781" s="187" t="str">
        <f>IF(AO781="YES",IF(Fixture!H784&gt;Fixture!J784,"W",IF(Fixture!H784=Fixture!J784,IF(Fixture!H784&gt;0,"D","D"),"L")),"")</f>
        <v/>
      </c>
      <c r="AS781" s="187" t="str">
        <f>IF(AO781="YES",IF(Fixture!H784&lt;Fixture!J784,"W",IF(Fixture!H784=Fixture!J784,IF(Fixture!H784&gt;0,"D","D"),"L")),"")</f>
        <v/>
      </c>
    </row>
    <row r="782" spans="22:45" x14ac:dyDescent="0.25">
      <c r="V782" s="195" t="str">
        <f t="shared" si="414"/>
        <v/>
      </c>
      <c r="W782" s="185" t="str">
        <f t="shared" si="415"/>
        <v/>
      </c>
      <c r="X782" s="185" t="str">
        <f t="shared" si="411"/>
        <v/>
      </c>
      <c r="Y782" s="185" t="str">
        <f t="shared" si="412"/>
        <v/>
      </c>
      <c r="Z782" s="184" t="str">
        <f t="shared" si="413"/>
        <v/>
      </c>
      <c r="AB782" s="186" t="str">
        <f t="shared" si="408"/>
        <v/>
      </c>
      <c r="AC782" s="187" t="str">
        <f t="shared" si="409"/>
        <v/>
      </c>
      <c r="AD782" s="187" t="str">
        <f t="shared" si="400"/>
        <v/>
      </c>
      <c r="AE782" s="187" t="str">
        <f t="shared" si="406"/>
        <v/>
      </c>
      <c r="AF782" s="187" t="str">
        <f t="shared" si="407"/>
        <v/>
      </c>
      <c r="AG782" s="187" t="str">
        <f t="array" ref="AG782">IFERROR(INDEX($Y$4:$Y$1090, MATCH(AC782&amp;AE782&amp;AF782,$V$4:$V$1090&amp;$W$4:$W$1090&amp;$X$4:$X$1090,0),1),"")</f>
        <v/>
      </c>
      <c r="AH782" s="188" t="str">
        <f t="array" ref="AH782">IFERROR(INDEX($Z$4:$Z$1090, MATCH(AC782&amp;AE782&amp;AF782,$V$4:$V$1090&amp;$W$4:$W$1090&amp;$X$4:$X$1090,0),1),"")</f>
        <v/>
      </c>
      <c r="AJ782" s="186" t="str">
        <f t="shared" si="410"/>
        <v/>
      </c>
      <c r="AK782" s="187" t="str">
        <f t="array" ref="AK782">IFERROR(INDEX($AC$4:$AC$1137,SMALL($AB$4:$AB$1137,AJ782),1),"")</f>
        <v/>
      </c>
      <c r="AL782" s="187" t="str">
        <f t="array" ref="AL782">IFERROR(INDEX($AF$4:$AF$1137,SMALL($AB$4:$AB$1137,AJ782),1),"")</f>
        <v/>
      </c>
      <c r="AM782" s="187" t="str">
        <f t="array" ref="AM782">IFERROR(INDEX($AW$4:$AW$83,MATCH(AL782&amp;INDEX($AG$4:$AG$1137,SMALL($AB$4:$AB$1137,AJ782),1),$AU$4:$AU$83&amp;$AV$4:$AV$83,0),1),"")</f>
        <v/>
      </c>
      <c r="AN782" s="187" t="str">
        <f t="array" ref="AN782">IFERROR(INDEX($AW$4:$AW$83,MATCH(AL782&amp;INDEX($AH$4:$AH$1137,SMALL($AB$4:$AB$1137,AJ782),1),$AU$4:$AU$83&amp;$AV$4:$AV$83,0),1),"")</f>
        <v/>
      </c>
      <c r="AO782" s="187" t="str">
        <f>IF(AND(ISNUMBER(Fixture!H785),ISNUMBER(Fixture!J785)),"YES","")</f>
        <v/>
      </c>
      <c r="AP782" s="187" t="str">
        <f>IF(AO782="YES",IF(Fixture!H785&gt;Fixture!J785,HWin,IF(Fixture!H785=Fixture!J785,IF(Fixture!H785&gt;0,HDrawScore,HDraw),HLose)),"")</f>
        <v/>
      </c>
      <c r="AQ782" s="188" t="str">
        <f>IF(AO782="YES",IF(Fixture!H785&lt;Fixture!J785,AWin,IF(Fixture!H785=Fixture!J785,IF(Fixture!H785&gt;0,ADrawScore,ADraw),ALose)),"")</f>
        <v/>
      </c>
      <c r="AR782" s="187" t="str">
        <f>IF(AO782="YES",IF(Fixture!H785&gt;Fixture!J785,"W",IF(Fixture!H785=Fixture!J785,IF(Fixture!H785&gt;0,"D","D"),"L")),"")</f>
        <v/>
      </c>
      <c r="AS782" s="187" t="str">
        <f>IF(AO782="YES",IF(Fixture!H785&lt;Fixture!J785,"W",IF(Fixture!H785=Fixture!J785,IF(Fixture!H785&gt;0,"D","D"),"L")),"")</f>
        <v/>
      </c>
    </row>
    <row r="783" spans="22:45" x14ac:dyDescent="0.25">
      <c r="V783" s="195" t="str">
        <f t="shared" si="414"/>
        <v/>
      </c>
      <c r="W783" s="185" t="str">
        <f t="shared" si="415"/>
        <v/>
      </c>
      <c r="X783" s="185" t="str">
        <f t="shared" si="411"/>
        <v/>
      </c>
      <c r="Y783" s="185" t="str">
        <f t="shared" si="412"/>
        <v/>
      </c>
      <c r="Z783" s="184" t="str">
        <f t="shared" si="413"/>
        <v/>
      </c>
      <c r="AB783" s="186" t="str">
        <f t="shared" si="408"/>
        <v/>
      </c>
      <c r="AC783" s="187" t="str">
        <f t="shared" si="409"/>
        <v/>
      </c>
      <c r="AD783" s="187" t="str">
        <f t="shared" si="400"/>
        <v/>
      </c>
      <c r="AE783" s="187" t="str">
        <f t="shared" si="406"/>
        <v/>
      </c>
      <c r="AF783" s="187" t="str">
        <f t="shared" si="407"/>
        <v/>
      </c>
      <c r="AG783" s="187" t="str">
        <f t="array" ref="AG783">IFERROR(INDEX($Y$4:$Y$1090, MATCH(AC783&amp;AE783&amp;AF783,$V$4:$V$1090&amp;$W$4:$W$1090&amp;$X$4:$X$1090,0),1),"")</f>
        <v/>
      </c>
      <c r="AH783" s="188" t="str">
        <f t="array" ref="AH783">IFERROR(INDEX($Z$4:$Z$1090, MATCH(AC783&amp;AE783&amp;AF783,$V$4:$V$1090&amp;$W$4:$W$1090&amp;$X$4:$X$1090,0),1),"")</f>
        <v/>
      </c>
      <c r="AJ783" s="186" t="str">
        <f t="shared" si="410"/>
        <v/>
      </c>
      <c r="AK783" s="187" t="str">
        <f t="array" ref="AK783">IFERROR(INDEX($AC$4:$AC$1137,SMALL($AB$4:$AB$1137,AJ783),1),"")</f>
        <v/>
      </c>
      <c r="AL783" s="187" t="str">
        <f t="array" ref="AL783">IFERROR(INDEX($AF$4:$AF$1137,SMALL($AB$4:$AB$1137,AJ783),1),"")</f>
        <v/>
      </c>
      <c r="AM783" s="187" t="str">
        <f t="array" ref="AM783">IFERROR(INDEX($AW$4:$AW$83,MATCH(AL783&amp;INDEX($AG$4:$AG$1137,SMALL($AB$4:$AB$1137,AJ783),1),$AU$4:$AU$83&amp;$AV$4:$AV$83,0),1),"")</f>
        <v/>
      </c>
      <c r="AN783" s="187" t="str">
        <f t="array" ref="AN783">IFERROR(INDEX($AW$4:$AW$83,MATCH(AL783&amp;INDEX($AH$4:$AH$1137,SMALL($AB$4:$AB$1137,AJ783),1),$AU$4:$AU$83&amp;$AV$4:$AV$83,0),1),"")</f>
        <v/>
      </c>
      <c r="AO783" s="187" t="str">
        <f>IF(AND(ISNUMBER(Fixture!H786),ISNUMBER(Fixture!J786)),"YES","")</f>
        <v/>
      </c>
      <c r="AP783" s="187" t="str">
        <f>IF(AO783="YES",IF(Fixture!H786&gt;Fixture!J786,HWin,IF(Fixture!H786=Fixture!J786,IF(Fixture!H786&gt;0,HDrawScore,HDraw),HLose)),"")</f>
        <v/>
      </c>
      <c r="AQ783" s="188" t="str">
        <f>IF(AO783="YES",IF(Fixture!H786&lt;Fixture!J786,AWin,IF(Fixture!H786=Fixture!J786,IF(Fixture!H786&gt;0,ADrawScore,ADraw),ALose)),"")</f>
        <v/>
      </c>
      <c r="AR783" s="187" t="str">
        <f>IF(AO783="YES",IF(Fixture!H786&gt;Fixture!J786,"W",IF(Fixture!H786=Fixture!J786,IF(Fixture!H786&gt;0,"D","D"),"L")),"")</f>
        <v/>
      </c>
      <c r="AS783" s="187" t="str">
        <f>IF(AO783="YES",IF(Fixture!H786&lt;Fixture!J786,"W",IF(Fixture!H786=Fixture!J786,IF(Fixture!H786&gt;0,"D","D"),"L")),"")</f>
        <v/>
      </c>
    </row>
    <row r="784" spans="22:45" x14ac:dyDescent="0.25">
      <c r="V784" s="195" t="str">
        <f t="shared" si="414"/>
        <v/>
      </c>
      <c r="W784" s="185" t="str">
        <f t="shared" si="415"/>
        <v/>
      </c>
      <c r="X784" s="185" t="str">
        <f t="shared" si="411"/>
        <v/>
      </c>
      <c r="Y784" s="185" t="str">
        <f t="shared" si="412"/>
        <v/>
      </c>
      <c r="Z784" s="184" t="str">
        <f t="shared" si="413"/>
        <v/>
      </c>
      <c r="AB784" s="186" t="str">
        <f t="shared" si="408"/>
        <v/>
      </c>
      <c r="AC784" s="187" t="str">
        <f t="shared" si="409"/>
        <v/>
      </c>
      <c r="AD784" s="187" t="str">
        <f>IF(ISNUMBER(AC784),IF(AD783+1&lt;=AD$2,AD783+1,1),"")</f>
        <v/>
      </c>
      <c r="AE784" s="187" t="str">
        <f t="shared" si="406"/>
        <v/>
      </c>
      <c r="AF784" s="187" t="str">
        <f t="shared" si="407"/>
        <v/>
      </c>
      <c r="AG784" s="187" t="str">
        <f t="array" ref="AG784">IFERROR(INDEX($Y$4:$Y$1090, MATCH(AC784&amp;AE784&amp;AF784,$V$4:$V$1090&amp;$W$4:$W$1090&amp;$X$4:$X$1090,0),1),"")</f>
        <v/>
      </c>
      <c r="AH784" s="188" t="str">
        <f t="array" ref="AH784">IFERROR(INDEX($Z$4:$Z$1090, MATCH(AC784&amp;AE784&amp;AF784,$V$4:$V$1090&amp;$W$4:$W$1090&amp;$X$4:$X$1090,0),1),"")</f>
        <v/>
      </c>
      <c r="AJ784" s="186" t="str">
        <f t="shared" si="410"/>
        <v/>
      </c>
      <c r="AK784" s="187" t="str">
        <f t="array" ref="AK784">IFERROR(INDEX($AC$4:$AC$1137,SMALL($AB$4:$AB$1137,AJ784),1),"")</f>
        <v/>
      </c>
      <c r="AL784" s="187" t="str">
        <f t="array" ref="AL784">IFERROR(INDEX($AF$4:$AF$1137,SMALL($AB$4:$AB$1137,AJ784),1),"")</f>
        <v/>
      </c>
      <c r="AM784" s="187" t="str">
        <f t="array" ref="AM784">IFERROR(INDEX($AW$4:$AW$83,MATCH(AL784&amp;INDEX($AG$4:$AG$1137,SMALL($AB$4:$AB$1137,AJ784),1),$AU$4:$AU$83&amp;$AV$4:$AV$83,0),1),"")</f>
        <v/>
      </c>
      <c r="AN784" s="187" t="str">
        <f t="array" ref="AN784">IFERROR(INDEX($AW$4:$AW$83,MATCH(AL784&amp;INDEX($AH$4:$AH$1137,SMALL($AB$4:$AB$1137,AJ784),1),$AU$4:$AU$83&amp;$AV$4:$AV$83,0),1),"")</f>
        <v/>
      </c>
      <c r="AO784" s="187" t="str">
        <f>IF(AND(ISNUMBER(Fixture!H787),ISNUMBER(Fixture!J787)),"YES","")</f>
        <v/>
      </c>
      <c r="AP784" s="187" t="str">
        <f>IF(AO784="YES",IF(Fixture!H787&gt;Fixture!J787,HWin,IF(Fixture!H787=Fixture!J787,IF(Fixture!H787&gt;0,HDrawScore,HDraw),HLose)),"")</f>
        <v/>
      </c>
      <c r="AQ784" s="188" t="str">
        <f>IF(AO784="YES",IF(Fixture!H787&lt;Fixture!J787,AWin,IF(Fixture!H787=Fixture!J787,IF(Fixture!H787&gt;0,ADrawScore,ADraw),ALose)),"")</f>
        <v/>
      </c>
      <c r="AR784" s="187" t="str">
        <f>IF(AO784="YES",IF(Fixture!H787&gt;Fixture!J787,"W",IF(Fixture!H787=Fixture!J787,IF(Fixture!H787&gt;0,"D","D"),"L")),"")</f>
        <v/>
      </c>
      <c r="AS784" s="187" t="str">
        <f>IF(AO784="YES",IF(Fixture!H787&lt;Fixture!J787,"W",IF(Fixture!H787=Fixture!J787,IF(Fixture!H787&gt;0,"D","D"),"L")),"")</f>
        <v/>
      </c>
    </row>
    <row r="785" spans="22:45" x14ac:dyDescent="0.25">
      <c r="V785" s="195" t="str">
        <f t="shared" si="414"/>
        <v/>
      </c>
      <c r="W785" s="185" t="str">
        <f t="shared" si="415"/>
        <v/>
      </c>
      <c r="X785" s="185" t="str">
        <f t="shared" si="411"/>
        <v/>
      </c>
      <c r="Y785" s="185" t="str">
        <f t="shared" si="412"/>
        <v/>
      </c>
      <c r="Z785" s="184" t="str">
        <f t="shared" si="413"/>
        <v/>
      </c>
      <c r="AB785" s="186" t="str">
        <f t="shared" si="408"/>
        <v/>
      </c>
      <c r="AC785" s="187" t="str">
        <f t="shared" si="409"/>
        <v/>
      </c>
      <c r="AD785" s="187" t="str">
        <f t="shared" ref="AD785:AD848" si="416">IF(ISNUMBER(AC785),IF(AD784+1&lt;=AD$2,AD784+1,1),"")</f>
        <v/>
      </c>
      <c r="AE785" s="187" t="str">
        <f t="shared" si="406"/>
        <v/>
      </c>
      <c r="AF785" s="187" t="str">
        <f t="shared" si="407"/>
        <v/>
      </c>
      <c r="AG785" s="187" t="str">
        <f t="array" ref="AG785">IFERROR(INDEX($Y$4:$Y$1090, MATCH(AC785&amp;AE785&amp;AF785,$V$4:$V$1090&amp;$W$4:$W$1090&amp;$X$4:$X$1090,0),1),"")</f>
        <v/>
      </c>
      <c r="AH785" s="188" t="str">
        <f t="array" ref="AH785">IFERROR(INDEX($Z$4:$Z$1090, MATCH(AC785&amp;AE785&amp;AF785,$V$4:$V$1090&amp;$W$4:$W$1090&amp;$X$4:$X$1090,0),1),"")</f>
        <v/>
      </c>
      <c r="AJ785" s="186" t="str">
        <f t="shared" si="410"/>
        <v/>
      </c>
      <c r="AK785" s="187" t="str">
        <f t="array" ref="AK785">IFERROR(INDEX($AC$4:$AC$1137,SMALL($AB$4:$AB$1137,AJ785),1),"")</f>
        <v/>
      </c>
      <c r="AL785" s="187" t="str">
        <f t="array" ref="AL785">IFERROR(INDEX($AF$4:$AF$1137,SMALL($AB$4:$AB$1137,AJ785),1),"")</f>
        <v/>
      </c>
      <c r="AM785" s="187" t="str">
        <f t="array" ref="AM785">IFERROR(INDEX($AW$4:$AW$83,MATCH(AL785&amp;INDEX($AG$4:$AG$1137,SMALL($AB$4:$AB$1137,AJ785),1),$AU$4:$AU$83&amp;$AV$4:$AV$83,0),1),"")</f>
        <v/>
      </c>
      <c r="AN785" s="187" t="str">
        <f t="array" ref="AN785">IFERROR(INDEX($AW$4:$AW$83,MATCH(AL785&amp;INDEX($AH$4:$AH$1137,SMALL($AB$4:$AB$1137,AJ785),1),$AU$4:$AU$83&amp;$AV$4:$AV$83,0),1),"")</f>
        <v/>
      </c>
      <c r="AO785" s="187" t="str">
        <f>IF(AND(ISNUMBER(Fixture!H788),ISNUMBER(Fixture!J788)),"YES","")</f>
        <v/>
      </c>
      <c r="AP785" s="187" t="str">
        <f>IF(AO785="YES",IF(Fixture!H788&gt;Fixture!J788,HWin,IF(Fixture!H788=Fixture!J788,IF(Fixture!H788&gt;0,HDrawScore,HDraw),HLose)),"")</f>
        <v/>
      </c>
      <c r="AQ785" s="188" t="str">
        <f>IF(AO785="YES",IF(Fixture!H788&lt;Fixture!J788,AWin,IF(Fixture!H788=Fixture!J788,IF(Fixture!H788&gt;0,ADrawScore,ADraw),ALose)),"")</f>
        <v/>
      </c>
      <c r="AR785" s="187" t="str">
        <f>IF(AO785="YES",IF(Fixture!H788&gt;Fixture!J788,"W",IF(Fixture!H788=Fixture!J788,IF(Fixture!H788&gt;0,"D","D"),"L")),"")</f>
        <v/>
      </c>
      <c r="AS785" s="187" t="str">
        <f>IF(AO785="YES",IF(Fixture!H788&lt;Fixture!J788,"W",IF(Fixture!H788=Fixture!J788,IF(Fixture!H788&gt;0,"D","D"),"L")),"")</f>
        <v/>
      </c>
    </row>
    <row r="786" spans="22:45" x14ac:dyDescent="0.25">
      <c r="V786" s="195" t="str">
        <f t="shared" si="414"/>
        <v/>
      </c>
      <c r="W786" s="185" t="str">
        <f t="shared" si="415"/>
        <v/>
      </c>
      <c r="X786" s="185" t="str">
        <f t="shared" si="411"/>
        <v/>
      </c>
      <c r="Y786" s="185" t="str">
        <f t="shared" si="412"/>
        <v/>
      </c>
      <c r="Z786" s="184" t="str">
        <f t="shared" si="413"/>
        <v/>
      </c>
      <c r="AB786" s="186" t="str">
        <f t="shared" si="408"/>
        <v/>
      </c>
      <c r="AC786" s="187" t="str">
        <f t="shared" si="409"/>
        <v/>
      </c>
      <c r="AD786" s="187" t="str">
        <f t="shared" si="416"/>
        <v/>
      </c>
      <c r="AE786" s="187" t="str">
        <f t="shared" si="406"/>
        <v/>
      </c>
      <c r="AF786" s="187" t="str">
        <f t="shared" si="407"/>
        <v/>
      </c>
      <c r="AG786" s="187" t="str">
        <f t="array" ref="AG786">IFERROR(INDEX($Y$4:$Y$1090, MATCH(AC786&amp;AE786&amp;AF786,$V$4:$V$1090&amp;$W$4:$W$1090&amp;$X$4:$X$1090,0),1),"")</f>
        <v/>
      </c>
      <c r="AH786" s="188" t="str">
        <f t="array" ref="AH786">IFERROR(INDEX($Z$4:$Z$1090, MATCH(AC786&amp;AE786&amp;AF786,$V$4:$V$1090&amp;$W$4:$W$1090&amp;$X$4:$X$1090,0),1),"")</f>
        <v/>
      </c>
      <c r="AJ786" s="186" t="str">
        <f t="shared" si="410"/>
        <v/>
      </c>
      <c r="AK786" s="187" t="str">
        <f t="array" ref="AK786">IFERROR(INDEX($AC$4:$AC$1137,SMALL($AB$4:$AB$1137,AJ786),1),"")</f>
        <v/>
      </c>
      <c r="AL786" s="187" t="str">
        <f t="array" ref="AL786">IFERROR(INDEX($AF$4:$AF$1137,SMALL($AB$4:$AB$1137,AJ786),1),"")</f>
        <v/>
      </c>
      <c r="AM786" s="187" t="str">
        <f t="array" ref="AM786">IFERROR(INDEX($AW$4:$AW$83,MATCH(AL786&amp;INDEX($AG$4:$AG$1137,SMALL($AB$4:$AB$1137,AJ786),1),$AU$4:$AU$83&amp;$AV$4:$AV$83,0),1),"")</f>
        <v/>
      </c>
      <c r="AN786" s="187" t="str">
        <f t="array" ref="AN786">IFERROR(INDEX($AW$4:$AW$83,MATCH(AL786&amp;INDEX($AH$4:$AH$1137,SMALL($AB$4:$AB$1137,AJ786),1),$AU$4:$AU$83&amp;$AV$4:$AV$83,0),1),"")</f>
        <v/>
      </c>
      <c r="AO786" s="187" t="str">
        <f>IF(AND(ISNUMBER(Fixture!H789),ISNUMBER(Fixture!J789)),"YES","")</f>
        <v/>
      </c>
      <c r="AP786" s="187" t="str">
        <f>IF(AO786="YES",IF(Fixture!H789&gt;Fixture!J789,HWin,IF(Fixture!H789=Fixture!J789,IF(Fixture!H789&gt;0,HDrawScore,HDraw),HLose)),"")</f>
        <v/>
      </c>
      <c r="AQ786" s="188" t="str">
        <f>IF(AO786="YES",IF(Fixture!H789&lt;Fixture!J789,AWin,IF(Fixture!H789=Fixture!J789,IF(Fixture!H789&gt;0,ADrawScore,ADraw),ALose)),"")</f>
        <v/>
      </c>
      <c r="AR786" s="187" t="str">
        <f>IF(AO786="YES",IF(Fixture!H789&gt;Fixture!J789,"W",IF(Fixture!H789=Fixture!J789,IF(Fixture!H789&gt;0,"D","D"),"L")),"")</f>
        <v/>
      </c>
      <c r="AS786" s="187" t="str">
        <f>IF(AO786="YES",IF(Fixture!H789&lt;Fixture!J789,"W",IF(Fixture!H789=Fixture!J789,IF(Fixture!H789&gt;0,"D","D"),"L")),"")</f>
        <v/>
      </c>
    </row>
    <row r="787" spans="22:45" x14ac:dyDescent="0.25">
      <c r="V787" s="195" t="str">
        <f t="shared" si="414"/>
        <v/>
      </c>
      <c r="W787" s="185" t="str">
        <f t="shared" si="415"/>
        <v/>
      </c>
      <c r="X787" s="185" t="str">
        <f t="shared" si="411"/>
        <v/>
      </c>
      <c r="Y787" s="185" t="str">
        <f t="shared" si="412"/>
        <v/>
      </c>
      <c r="Z787" s="184" t="str">
        <f t="shared" si="413"/>
        <v/>
      </c>
      <c r="AB787" s="186" t="str">
        <f t="shared" si="408"/>
        <v/>
      </c>
      <c r="AC787" s="187" t="str">
        <f t="shared" si="409"/>
        <v/>
      </c>
      <c r="AD787" s="187" t="str">
        <f t="shared" si="416"/>
        <v/>
      </c>
      <c r="AE787" s="187" t="str">
        <f t="shared" si="406"/>
        <v/>
      </c>
      <c r="AF787" s="187" t="str">
        <f t="shared" si="407"/>
        <v/>
      </c>
      <c r="AG787" s="187" t="str">
        <f t="array" ref="AG787">IFERROR(INDEX($Y$4:$Y$1090, MATCH(AC787&amp;AE787&amp;AF787,$V$4:$V$1090&amp;$W$4:$W$1090&amp;$X$4:$X$1090,0),1),"")</f>
        <v/>
      </c>
      <c r="AH787" s="188" t="str">
        <f t="array" ref="AH787">IFERROR(INDEX($Z$4:$Z$1090, MATCH(AC787&amp;AE787&amp;AF787,$V$4:$V$1090&amp;$W$4:$W$1090&amp;$X$4:$X$1090,0),1),"")</f>
        <v/>
      </c>
      <c r="AJ787" s="186" t="str">
        <f t="shared" si="410"/>
        <v/>
      </c>
      <c r="AK787" s="187" t="str">
        <f t="array" ref="AK787">IFERROR(INDEX($AC$4:$AC$1137,SMALL($AB$4:$AB$1137,AJ787),1),"")</f>
        <v/>
      </c>
      <c r="AL787" s="187" t="str">
        <f t="array" ref="AL787">IFERROR(INDEX($AF$4:$AF$1137,SMALL($AB$4:$AB$1137,AJ787),1),"")</f>
        <v/>
      </c>
      <c r="AM787" s="187" t="str">
        <f t="array" ref="AM787">IFERROR(INDEX($AW$4:$AW$83,MATCH(AL787&amp;INDEX($AG$4:$AG$1137,SMALL($AB$4:$AB$1137,AJ787),1),$AU$4:$AU$83&amp;$AV$4:$AV$83,0),1),"")</f>
        <v/>
      </c>
      <c r="AN787" s="187" t="str">
        <f t="array" ref="AN787">IFERROR(INDEX($AW$4:$AW$83,MATCH(AL787&amp;INDEX($AH$4:$AH$1137,SMALL($AB$4:$AB$1137,AJ787),1),$AU$4:$AU$83&amp;$AV$4:$AV$83,0),1),"")</f>
        <v/>
      </c>
      <c r="AO787" s="187" t="str">
        <f>IF(AND(ISNUMBER(Fixture!H790),ISNUMBER(Fixture!J790)),"YES","")</f>
        <v/>
      </c>
      <c r="AP787" s="187" t="str">
        <f>IF(AO787="YES",IF(Fixture!H790&gt;Fixture!J790,HWin,IF(Fixture!H790=Fixture!J790,IF(Fixture!H790&gt;0,HDrawScore,HDraw),HLose)),"")</f>
        <v/>
      </c>
      <c r="AQ787" s="188" t="str">
        <f>IF(AO787="YES",IF(Fixture!H790&lt;Fixture!J790,AWin,IF(Fixture!H790=Fixture!J790,IF(Fixture!H790&gt;0,ADrawScore,ADraw),ALose)),"")</f>
        <v/>
      </c>
      <c r="AR787" s="187" t="str">
        <f>IF(AO787="YES",IF(Fixture!H790&gt;Fixture!J790,"W",IF(Fixture!H790=Fixture!J790,IF(Fixture!H790&gt;0,"D","D"),"L")),"")</f>
        <v/>
      </c>
      <c r="AS787" s="187" t="str">
        <f>IF(AO787="YES",IF(Fixture!H790&lt;Fixture!J790,"W",IF(Fixture!H790=Fixture!J790,IF(Fixture!H790&gt;0,"D","D"),"L")),"")</f>
        <v/>
      </c>
    </row>
    <row r="788" spans="22:45" x14ac:dyDescent="0.25">
      <c r="V788" s="195" t="str">
        <f t="shared" si="414"/>
        <v/>
      </c>
      <c r="W788" s="185" t="str">
        <f t="shared" si="415"/>
        <v/>
      </c>
      <c r="X788" s="185" t="str">
        <f t="shared" si="411"/>
        <v/>
      </c>
      <c r="Y788" s="185" t="str">
        <f t="shared" si="412"/>
        <v/>
      </c>
      <c r="Z788" s="184" t="str">
        <f t="shared" si="413"/>
        <v/>
      </c>
      <c r="AB788" s="186" t="str">
        <f t="shared" si="408"/>
        <v/>
      </c>
      <c r="AC788" s="187" t="str">
        <f t="shared" si="409"/>
        <v/>
      </c>
      <c r="AD788" s="187" t="str">
        <f t="shared" si="416"/>
        <v/>
      </c>
      <c r="AE788" s="187" t="str">
        <f t="shared" si="406"/>
        <v/>
      </c>
      <c r="AF788" s="187" t="str">
        <f t="shared" si="407"/>
        <v/>
      </c>
      <c r="AG788" s="187" t="str">
        <f t="array" ref="AG788">IFERROR(INDEX($Y$4:$Y$1090, MATCH(AC788&amp;AE788&amp;AF788,$V$4:$V$1090&amp;$W$4:$W$1090&amp;$X$4:$X$1090,0),1),"")</f>
        <v/>
      </c>
      <c r="AH788" s="188" t="str">
        <f t="array" ref="AH788">IFERROR(INDEX($Z$4:$Z$1090, MATCH(AC788&amp;AE788&amp;AF788,$V$4:$V$1090&amp;$W$4:$W$1090&amp;$X$4:$X$1090,0),1),"")</f>
        <v/>
      </c>
      <c r="AJ788" s="186" t="str">
        <f t="shared" si="410"/>
        <v/>
      </c>
      <c r="AK788" s="187" t="str">
        <f t="array" ref="AK788">IFERROR(INDEX($AC$4:$AC$1137,SMALL($AB$4:$AB$1137,AJ788),1),"")</f>
        <v/>
      </c>
      <c r="AL788" s="187" t="str">
        <f t="array" ref="AL788">IFERROR(INDEX($AF$4:$AF$1137,SMALL($AB$4:$AB$1137,AJ788),1),"")</f>
        <v/>
      </c>
      <c r="AM788" s="187" t="str">
        <f t="array" ref="AM788">IFERROR(INDEX($AW$4:$AW$83,MATCH(AL788&amp;INDEX($AG$4:$AG$1137,SMALL($AB$4:$AB$1137,AJ788),1),$AU$4:$AU$83&amp;$AV$4:$AV$83,0),1),"")</f>
        <v/>
      </c>
      <c r="AN788" s="187" t="str">
        <f t="array" ref="AN788">IFERROR(INDEX($AW$4:$AW$83,MATCH(AL788&amp;INDEX($AH$4:$AH$1137,SMALL($AB$4:$AB$1137,AJ788),1),$AU$4:$AU$83&amp;$AV$4:$AV$83,0),1),"")</f>
        <v/>
      </c>
      <c r="AO788" s="187" t="str">
        <f>IF(AND(ISNUMBER(Fixture!H791),ISNUMBER(Fixture!J791)),"YES","")</f>
        <v/>
      </c>
      <c r="AP788" s="187" t="str">
        <f>IF(AO788="YES",IF(Fixture!H791&gt;Fixture!J791,HWin,IF(Fixture!H791=Fixture!J791,IF(Fixture!H791&gt;0,HDrawScore,HDraw),HLose)),"")</f>
        <v/>
      </c>
      <c r="AQ788" s="188" t="str">
        <f>IF(AO788="YES",IF(Fixture!H791&lt;Fixture!J791,AWin,IF(Fixture!H791=Fixture!J791,IF(Fixture!H791&gt;0,ADrawScore,ADraw),ALose)),"")</f>
        <v/>
      </c>
      <c r="AR788" s="187" t="str">
        <f>IF(AO788="YES",IF(Fixture!H791&gt;Fixture!J791,"W",IF(Fixture!H791=Fixture!J791,IF(Fixture!H791&gt;0,"D","D"),"L")),"")</f>
        <v/>
      </c>
      <c r="AS788" s="187" t="str">
        <f>IF(AO788="YES",IF(Fixture!H791&lt;Fixture!J791,"W",IF(Fixture!H791=Fixture!J791,IF(Fixture!H791&gt;0,"D","D"),"L")),"")</f>
        <v/>
      </c>
    </row>
    <row r="789" spans="22:45" x14ac:dyDescent="0.25">
      <c r="V789" s="195" t="str">
        <f t="shared" si="414"/>
        <v/>
      </c>
      <c r="W789" s="185" t="str">
        <f t="shared" si="415"/>
        <v/>
      </c>
      <c r="X789" s="185" t="str">
        <f t="shared" si="411"/>
        <v/>
      </c>
      <c r="Y789" s="185" t="str">
        <f t="shared" si="412"/>
        <v/>
      </c>
      <c r="Z789" s="184" t="str">
        <f t="shared" si="413"/>
        <v/>
      </c>
      <c r="AB789" s="186" t="str">
        <f t="shared" si="408"/>
        <v/>
      </c>
      <c r="AC789" s="187" t="str">
        <f t="shared" si="409"/>
        <v/>
      </c>
      <c r="AD789" s="187" t="str">
        <f t="shared" si="416"/>
        <v/>
      </c>
      <c r="AE789" s="187" t="str">
        <f t="shared" si="406"/>
        <v/>
      </c>
      <c r="AF789" s="187" t="str">
        <f t="shared" si="407"/>
        <v/>
      </c>
      <c r="AG789" s="187" t="str">
        <f t="array" ref="AG789">IFERROR(INDEX($Y$4:$Y$1090, MATCH(AC789&amp;AE789&amp;AF789,$V$4:$V$1090&amp;$W$4:$W$1090&amp;$X$4:$X$1090,0),1),"")</f>
        <v/>
      </c>
      <c r="AH789" s="188" t="str">
        <f t="array" ref="AH789">IFERROR(INDEX($Z$4:$Z$1090, MATCH(AC789&amp;AE789&amp;AF789,$V$4:$V$1090&amp;$W$4:$W$1090&amp;$X$4:$X$1090,0),1),"")</f>
        <v/>
      </c>
      <c r="AJ789" s="186" t="str">
        <f t="shared" si="410"/>
        <v/>
      </c>
      <c r="AK789" s="187" t="str">
        <f t="array" ref="AK789">IFERROR(INDEX($AC$4:$AC$1137,SMALL($AB$4:$AB$1137,AJ789),1),"")</f>
        <v/>
      </c>
      <c r="AL789" s="187" t="str">
        <f t="array" ref="AL789">IFERROR(INDEX($AF$4:$AF$1137,SMALL($AB$4:$AB$1137,AJ789),1),"")</f>
        <v/>
      </c>
      <c r="AM789" s="187" t="str">
        <f t="array" ref="AM789">IFERROR(INDEX($AW$4:$AW$83,MATCH(AL789&amp;INDEX($AG$4:$AG$1137,SMALL($AB$4:$AB$1137,AJ789),1),$AU$4:$AU$83&amp;$AV$4:$AV$83,0),1),"")</f>
        <v/>
      </c>
      <c r="AN789" s="187" t="str">
        <f t="array" ref="AN789">IFERROR(INDEX($AW$4:$AW$83,MATCH(AL789&amp;INDEX($AH$4:$AH$1137,SMALL($AB$4:$AB$1137,AJ789),1),$AU$4:$AU$83&amp;$AV$4:$AV$83,0),1),"")</f>
        <v/>
      </c>
      <c r="AO789" s="187" t="str">
        <f>IF(AND(ISNUMBER(Fixture!H792),ISNUMBER(Fixture!J792)),"YES","")</f>
        <v/>
      </c>
      <c r="AP789" s="187" t="str">
        <f>IF(AO789="YES",IF(Fixture!H792&gt;Fixture!J792,HWin,IF(Fixture!H792=Fixture!J792,IF(Fixture!H792&gt;0,HDrawScore,HDraw),HLose)),"")</f>
        <v/>
      </c>
      <c r="AQ789" s="188" t="str">
        <f>IF(AO789="YES",IF(Fixture!H792&lt;Fixture!J792,AWin,IF(Fixture!H792=Fixture!J792,IF(Fixture!H792&gt;0,ADrawScore,ADraw),ALose)),"")</f>
        <v/>
      </c>
      <c r="AR789" s="187" t="str">
        <f>IF(AO789="YES",IF(Fixture!H792&gt;Fixture!J792,"W",IF(Fixture!H792=Fixture!J792,IF(Fixture!H792&gt;0,"D","D"),"L")),"")</f>
        <v/>
      </c>
      <c r="AS789" s="187" t="str">
        <f>IF(AO789="YES",IF(Fixture!H792&lt;Fixture!J792,"W",IF(Fixture!H792=Fixture!J792,IF(Fixture!H792&gt;0,"D","D"),"L")),"")</f>
        <v/>
      </c>
    </row>
    <row r="790" spans="22:45" x14ac:dyDescent="0.25">
      <c r="V790" s="195" t="str">
        <f t="shared" si="414"/>
        <v/>
      </c>
      <c r="W790" s="185" t="str">
        <f t="shared" si="415"/>
        <v/>
      </c>
      <c r="X790" s="185" t="str">
        <f t="shared" si="411"/>
        <v/>
      </c>
      <c r="Y790" s="185" t="str">
        <f t="shared" si="412"/>
        <v/>
      </c>
      <c r="Z790" s="184" t="str">
        <f t="shared" si="413"/>
        <v/>
      </c>
      <c r="AB790" s="186" t="str">
        <f t="shared" si="408"/>
        <v/>
      </c>
      <c r="AC790" s="187" t="str">
        <f t="shared" si="409"/>
        <v/>
      </c>
      <c r="AD790" s="187" t="str">
        <f t="shared" si="416"/>
        <v/>
      </c>
      <c r="AE790" s="187" t="str">
        <f t="shared" si="406"/>
        <v/>
      </c>
      <c r="AF790" s="187" t="str">
        <f t="shared" si="407"/>
        <v/>
      </c>
      <c r="AG790" s="187" t="str">
        <f t="array" ref="AG790">IFERROR(INDEX($Y$4:$Y$1090, MATCH(AC790&amp;AE790&amp;AF790,$V$4:$V$1090&amp;$W$4:$W$1090&amp;$X$4:$X$1090,0),1),"")</f>
        <v/>
      </c>
      <c r="AH790" s="188" t="str">
        <f t="array" ref="AH790">IFERROR(INDEX($Z$4:$Z$1090, MATCH(AC790&amp;AE790&amp;AF790,$V$4:$V$1090&amp;$W$4:$W$1090&amp;$X$4:$X$1090,0),1),"")</f>
        <v/>
      </c>
      <c r="AJ790" s="186" t="str">
        <f t="shared" si="410"/>
        <v/>
      </c>
      <c r="AK790" s="187" t="str">
        <f t="array" ref="AK790">IFERROR(INDEX($AC$4:$AC$1137,SMALL($AB$4:$AB$1137,AJ790),1),"")</f>
        <v/>
      </c>
      <c r="AL790" s="187" t="str">
        <f t="array" ref="AL790">IFERROR(INDEX($AF$4:$AF$1137,SMALL($AB$4:$AB$1137,AJ790),1),"")</f>
        <v/>
      </c>
      <c r="AM790" s="187" t="str">
        <f t="array" ref="AM790">IFERROR(INDEX($AW$4:$AW$83,MATCH(AL790&amp;INDEX($AG$4:$AG$1137,SMALL($AB$4:$AB$1137,AJ790),1),$AU$4:$AU$83&amp;$AV$4:$AV$83,0),1),"")</f>
        <v/>
      </c>
      <c r="AN790" s="187" t="str">
        <f t="array" ref="AN790">IFERROR(INDEX($AW$4:$AW$83,MATCH(AL790&amp;INDEX($AH$4:$AH$1137,SMALL($AB$4:$AB$1137,AJ790),1),$AU$4:$AU$83&amp;$AV$4:$AV$83,0),1),"")</f>
        <v/>
      </c>
      <c r="AO790" s="187" t="str">
        <f>IF(AND(ISNUMBER(Fixture!H793),ISNUMBER(Fixture!J793)),"YES","")</f>
        <v/>
      </c>
      <c r="AP790" s="187" t="str">
        <f>IF(AO790="YES",IF(Fixture!H793&gt;Fixture!J793,HWin,IF(Fixture!H793=Fixture!J793,IF(Fixture!H793&gt;0,HDrawScore,HDraw),HLose)),"")</f>
        <v/>
      </c>
      <c r="AQ790" s="188" t="str">
        <f>IF(AO790="YES",IF(Fixture!H793&lt;Fixture!J793,AWin,IF(Fixture!H793=Fixture!J793,IF(Fixture!H793&gt;0,ADrawScore,ADraw),ALose)),"")</f>
        <v/>
      </c>
      <c r="AR790" s="187" t="str">
        <f>IF(AO790="YES",IF(Fixture!H793&gt;Fixture!J793,"W",IF(Fixture!H793=Fixture!J793,IF(Fixture!H793&gt;0,"D","D"),"L")),"")</f>
        <v/>
      </c>
      <c r="AS790" s="187" t="str">
        <f>IF(AO790="YES",IF(Fixture!H793&lt;Fixture!J793,"W",IF(Fixture!H793=Fixture!J793,IF(Fixture!H793&gt;0,"D","D"),"L")),"")</f>
        <v/>
      </c>
    </row>
    <row r="791" spans="22:45" x14ac:dyDescent="0.25">
      <c r="V791" s="195" t="str">
        <f t="shared" si="414"/>
        <v/>
      </c>
      <c r="W791" s="185" t="str">
        <f t="shared" si="415"/>
        <v/>
      </c>
      <c r="X791" s="185" t="str">
        <f t="shared" si="411"/>
        <v/>
      </c>
      <c r="Y791" s="185" t="str">
        <f t="shared" si="412"/>
        <v/>
      </c>
      <c r="Z791" s="184" t="str">
        <f t="shared" si="413"/>
        <v/>
      </c>
      <c r="AB791" s="186" t="str">
        <f t="shared" si="408"/>
        <v/>
      </c>
      <c r="AC791" s="187" t="str">
        <f t="shared" si="409"/>
        <v/>
      </c>
      <c r="AD791" s="187" t="str">
        <f t="shared" si="416"/>
        <v/>
      </c>
      <c r="AE791" s="187" t="str">
        <f t="shared" si="406"/>
        <v/>
      </c>
      <c r="AF791" s="187" t="str">
        <f t="shared" si="407"/>
        <v/>
      </c>
      <c r="AG791" s="187" t="str">
        <f t="array" ref="AG791">IFERROR(INDEX($Y$4:$Y$1090, MATCH(AC791&amp;AE791&amp;AF791,$V$4:$V$1090&amp;$W$4:$W$1090&amp;$X$4:$X$1090,0),1),"")</f>
        <v/>
      </c>
      <c r="AH791" s="188" t="str">
        <f t="array" ref="AH791">IFERROR(INDEX($Z$4:$Z$1090, MATCH(AC791&amp;AE791&amp;AF791,$V$4:$V$1090&amp;$W$4:$W$1090&amp;$X$4:$X$1090,0),1),"")</f>
        <v/>
      </c>
      <c r="AJ791" s="186" t="str">
        <f t="shared" si="410"/>
        <v/>
      </c>
      <c r="AK791" s="187" t="str">
        <f t="array" ref="AK791">IFERROR(INDEX($AC$4:$AC$1137,SMALL($AB$4:$AB$1137,AJ791),1),"")</f>
        <v/>
      </c>
      <c r="AL791" s="187" t="str">
        <f t="array" ref="AL791">IFERROR(INDEX($AF$4:$AF$1137,SMALL($AB$4:$AB$1137,AJ791),1),"")</f>
        <v/>
      </c>
      <c r="AM791" s="187" t="str">
        <f t="array" ref="AM791">IFERROR(INDEX($AW$4:$AW$83,MATCH(AL791&amp;INDEX($AG$4:$AG$1137,SMALL($AB$4:$AB$1137,AJ791),1),$AU$4:$AU$83&amp;$AV$4:$AV$83,0),1),"")</f>
        <v/>
      </c>
      <c r="AN791" s="187" t="str">
        <f t="array" ref="AN791">IFERROR(INDEX($AW$4:$AW$83,MATCH(AL791&amp;INDEX($AH$4:$AH$1137,SMALL($AB$4:$AB$1137,AJ791),1),$AU$4:$AU$83&amp;$AV$4:$AV$83,0),1),"")</f>
        <v/>
      </c>
      <c r="AO791" s="187" t="str">
        <f>IF(AND(ISNUMBER(Fixture!H794),ISNUMBER(Fixture!J794)),"YES","")</f>
        <v/>
      </c>
      <c r="AP791" s="187" t="str">
        <f>IF(AO791="YES",IF(Fixture!H794&gt;Fixture!J794,HWin,IF(Fixture!H794=Fixture!J794,IF(Fixture!H794&gt;0,HDrawScore,HDraw),HLose)),"")</f>
        <v/>
      </c>
      <c r="AQ791" s="188" t="str">
        <f>IF(AO791="YES",IF(Fixture!H794&lt;Fixture!J794,AWin,IF(Fixture!H794=Fixture!J794,IF(Fixture!H794&gt;0,ADrawScore,ADraw),ALose)),"")</f>
        <v/>
      </c>
      <c r="AR791" s="187" t="str">
        <f>IF(AO791="YES",IF(Fixture!H794&gt;Fixture!J794,"W",IF(Fixture!H794=Fixture!J794,IF(Fixture!H794&gt;0,"D","D"),"L")),"")</f>
        <v/>
      </c>
      <c r="AS791" s="187" t="str">
        <f>IF(AO791="YES",IF(Fixture!H794&lt;Fixture!J794,"W",IF(Fixture!H794=Fixture!J794,IF(Fixture!H794&gt;0,"D","D"),"L")),"")</f>
        <v/>
      </c>
    </row>
    <row r="792" spans="22:45" x14ac:dyDescent="0.25">
      <c r="V792" s="195" t="str">
        <f t="shared" si="414"/>
        <v/>
      </c>
      <c r="W792" s="185" t="str">
        <f t="shared" si="415"/>
        <v/>
      </c>
      <c r="X792" s="185" t="str">
        <f t="shared" si="411"/>
        <v/>
      </c>
      <c r="Y792" s="185" t="str">
        <f t="shared" si="412"/>
        <v/>
      </c>
      <c r="Z792" s="184" t="str">
        <f t="shared" si="413"/>
        <v/>
      </c>
      <c r="AB792" s="186" t="str">
        <f t="shared" si="408"/>
        <v/>
      </c>
      <c r="AC792" s="187" t="str">
        <f t="shared" si="409"/>
        <v/>
      </c>
      <c r="AD792" s="187" t="str">
        <f t="shared" si="416"/>
        <v/>
      </c>
      <c r="AE792" s="187" t="str">
        <f t="shared" si="406"/>
        <v/>
      </c>
      <c r="AF792" s="187" t="str">
        <f t="shared" si="407"/>
        <v/>
      </c>
      <c r="AG792" s="187" t="str">
        <f t="array" ref="AG792">IFERROR(INDEX($Y$4:$Y$1090, MATCH(AC792&amp;AE792&amp;AF792,$V$4:$V$1090&amp;$W$4:$W$1090&amp;$X$4:$X$1090,0),1),"")</f>
        <v/>
      </c>
      <c r="AH792" s="188" t="str">
        <f t="array" ref="AH792">IFERROR(INDEX($Z$4:$Z$1090, MATCH(AC792&amp;AE792&amp;AF792,$V$4:$V$1090&amp;$W$4:$W$1090&amp;$X$4:$X$1090,0),1),"")</f>
        <v/>
      </c>
      <c r="AJ792" s="186" t="str">
        <f t="shared" si="410"/>
        <v/>
      </c>
      <c r="AK792" s="187" t="str">
        <f t="array" ref="AK792">IFERROR(INDEX($AC$4:$AC$1137,SMALL($AB$4:$AB$1137,AJ792),1),"")</f>
        <v/>
      </c>
      <c r="AL792" s="187" t="str">
        <f t="array" ref="AL792">IFERROR(INDEX($AF$4:$AF$1137,SMALL($AB$4:$AB$1137,AJ792),1),"")</f>
        <v/>
      </c>
      <c r="AM792" s="187" t="str">
        <f t="array" ref="AM792">IFERROR(INDEX($AW$4:$AW$83,MATCH(AL792&amp;INDEX($AG$4:$AG$1137,SMALL($AB$4:$AB$1137,AJ792),1),$AU$4:$AU$83&amp;$AV$4:$AV$83,0),1),"")</f>
        <v/>
      </c>
      <c r="AN792" s="187" t="str">
        <f t="array" ref="AN792">IFERROR(INDEX($AW$4:$AW$83,MATCH(AL792&amp;INDEX($AH$4:$AH$1137,SMALL($AB$4:$AB$1137,AJ792),1),$AU$4:$AU$83&amp;$AV$4:$AV$83,0),1),"")</f>
        <v/>
      </c>
      <c r="AO792" s="187" t="str">
        <f>IF(AND(ISNUMBER(Fixture!H795),ISNUMBER(Fixture!J795)),"YES","")</f>
        <v/>
      </c>
      <c r="AP792" s="187" t="str">
        <f>IF(AO792="YES",IF(Fixture!H795&gt;Fixture!J795,HWin,IF(Fixture!H795=Fixture!J795,IF(Fixture!H795&gt;0,HDrawScore,HDraw),HLose)),"")</f>
        <v/>
      </c>
      <c r="AQ792" s="188" t="str">
        <f>IF(AO792="YES",IF(Fixture!H795&lt;Fixture!J795,AWin,IF(Fixture!H795=Fixture!J795,IF(Fixture!H795&gt;0,ADrawScore,ADraw),ALose)),"")</f>
        <v/>
      </c>
      <c r="AR792" s="187" t="str">
        <f>IF(AO792="YES",IF(Fixture!H795&gt;Fixture!J795,"W",IF(Fixture!H795=Fixture!J795,IF(Fixture!H795&gt;0,"D","D"),"L")),"")</f>
        <v/>
      </c>
      <c r="AS792" s="187" t="str">
        <f>IF(AO792="YES",IF(Fixture!H795&lt;Fixture!J795,"W",IF(Fixture!H795=Fixture!J795,IF(Fixture!H795&gt;0,"D","D"),"L")),"")</f>
        <v/>
      </c>
    </row>
    <row r="793" spans="22:45" x14ac:dyDescent="0.25">
      <c r="V793" s="195" t="str">
        <f t="shared" si="414"/>
        <v/>
      </c>
      <c r="W793" s="185" t="str">
        <f t="shared" si="415"/>
        <v/>
      </c>
      <c r="X793" s="185" t="str">
        <f t="shared" si="411"/>
        <v/>
      </c>
      <c r="Y793" s="185" t="str">
        <f t="shared" si="412"/>
        <v/>
      </c>
      <c r="Z793" s="184" t="str">
        <f t="shared" si="413"/>
        <v/>
      </c>
      <c r="AB793" s="186" t="str">
        <f t="shared" si="408"/>
        <v/>
      </c>
      <c r="AC793" s="187" t="str">
        <f t="shared" si="409"/>
        <v/>
      </c>
      <c r="AD793" s="187" t="str">
        <f t="shared" si="416"/>
        <v/>
      </c>
      <c r="AE793" s="187" t="str">
        <f t="shared" si="406"/>
        <v/>
      </c>
      <c r="AF793" s="187" t="str">
        <f t="shared" si="407"/>
        <v/>
      </c>
      <c r="AG793" s="187" t="str">
        <f t="array" ref="AG793">IFERROR(INDEX($Y$4:$Y$1090, MATCH(AC793&amp;AE793&amp;AF793,$V$4:$V$1090&amp;$W$4:$W$1090&amp;$X$4:$X$1090,0),1),"")</f>
        <v/>
      </c>
      <c r="AH793" s="188" t="str">
        <f t="array" ref="AH793">IFERROR(INDEX($Z$4:$Z$1090, MATCH(AC793&amp;AE793&amp;AF793,$V$4:$V$1090&amp;$W$4:$W$1090&amp;$X$4:$X$1090,0),1),"")</f>
        <v/>
      </c>
      <c r="AJ793" s="186" t="str">
        <f t="shared" si="410"/>
        <v/>
      </c>
      <c r="AK793" s="187" t="str">
        <f t="array" ref="AK793">IFERROR(INDEX($AC$4:$AC$1137,SMALL($AB$4:$AB$1137,AJ793),1),"")</f>
        <v/>
      </c>
      <c r="AL793" s="187" t="str">
        <f t="array" ref="AL793">IFERROR(INDEX($AF$4:$AF$1137,SMALL($AB$4:$AB$1137,AJ793),1),"")</f>
        <v/>
      </c>
      <c r="AM793" s="187" t="str">
        <f t="array" ref="AM793">IFERROR(INDEX($AW$4:$AW$83,MATCH(AL793&amp;INDEX($AG$4:$AG$1137,SMALL($AB$4:$AB$1137,AJ793),1),$AU$4:$AU$83&amp;$AV$4:$AV$83,0),1),"")</f>
        <v/>
      </c>
      <c r="AN793" s="187" t="str">
        <f t="array" ref="AN793">IFERROR(INDEX($AW$4:$AW$83,MATCH(AL793&amp;INDEX($AH$4:$AH$1137,SMALL($AB$4:$AB$1137,AJ793),1),$AU$4:$AU$83&amp;$AV$4:$AV$83,0),1),"")</f>
        <v/>
      </c>
      <c r="AO793" s="187" t="str">
        <f>IF(AND(ISNUMBER(Fixture!H796),ISNUMBER(Fixture!J796)),"YES","")</f>
        <v/>
      </c>
      <c r="AP793" s="187" t="str">
        <f>IF(AO793="YES",IF(Fixture!H796&gt;Fixture!J796,HWin,IF(Fixture!H796=Fixture!J796,IF(Fixture!H796&gt;0,HDrawScore,HDraw),HLose)),"")</f>
        <v/>
      </c>
      <c r="AQ793" s="188" t="str">
        <f>IF(AO793="YES",IF(Fixture!H796&lt;Fixture!J796,AWin,IF(Fixture!H796=Fixture!J796,IF(Fixture!H796&gt;0,ADrawScore,ADraw),ALose)),"")</f>
        <v/>
      </c>
      <c r="AR793" s="187" t="str">
        <f>IF(AO793="YES",IF(Fixture!H796&gt;Fixture!J796,"W",IF(Fixture!H796=Fixture!J796,IF(Fixture!H796&gt;0,"D","D"),"L")),"")</f>
        <v/>
      </c>
      <c r="AS793" s="187" t="str">
        <f>IF(AO793="YES",IF(Fixture!H796&lt;Fixture!J796,"W",IF(Fixture!H796=Fixture!J796,IF(Fixture!H796&gt;0,"D","D"),"L")),"")</f>
        <v/>
      </c>
    </row>
    <row r="794" spans="22:45" x14ac:dyDescent="0.25">
      <c r="V794" s="195" t="str">
        <f t="shared" si="414"/>
        <v/>
      </c>
      <c r="W794" s="185" t="str">
        <f t="shared" si="415"/>
        <v/>
      </c>
      <c r="X794" s="185" t="str">
        <f t="shared" si="411"/>
        <v/>
      </c>
      <c r="Y794" s="185" t="str">
        <f t="shared" si="412"/>
        <v/>
      </c>
      <c r="Z794" s="184" t="str">
        <f t="shared" si="413"/>
        <v/>
      </c>
      <c r="AB794" s="186" t="str">
        <f t="shared" si="408"/>
        <v/>
      </c>
      <c r="AC794" s="187" t="str">
        <f t="shared" si="409"/>
        <v/>
      </c>
      <c r="AD794" s="187" t="str">
        <f t="shared" si="416"/>
        <v/>
      </c>
      <c r="AE794" s="187" t="str">
        <f t="shared" si="406"/>
        <v/>
      </c>
      <c r="AF794" s="187" t="str">
        <f t="shared" si="407"/>
        <v/>
      </c>
      <c r="AG794" s="187" t="str">
        <f t="array" ref="AG794">IFERROR(INDEX($Y$4:$Y$1090, MATCH(AC794&amp;AE794&amp;AF794,$V$4:$V$1090&amp;$W$4:$W$1090&amp;$X$4:$X$1090,0),1),"")</f>
        <v/>
      </c>
      <c r="AH794" s="188" t="str">
        <f t="array" ref="AH794">IFERROR(INDEX($Z$4:$Z$1090, MATCH(AC794&amp;AE794&amp;AF794,$V$4:$V$1090&amp;$W$4:$W$1090&amp;$X$4:$X$1090,0),1),"")</f>
        <v/>
      </c>
      <c r="AJ794" s="186" t="str">
        <f t="shared" si="410"/>
        <v/>
      </c>
      <c r="AK794" s="187" t="str">
        <f t="array" ref="AK794">IFERROR(INDEX($AC$4:$AC$1137,SMALL($AB$4:$AB$1137,AJ794),1),"")</f>
        <v/>
      </c>
      <c r="AL794" s="187" t="str">
        <f t="array" ref="AL794">IFERROR(INDEX($AF$4:$AF$1137,SMALL($AB$4:$AB$1137,AJ794),1),"")</f>
        <v/>
      </c>
      <c r="AM794" s="187" t="str">
        <f t="array" ref="AM794">IFERROR(INDEX($AW$4:$AW$83,MATCH(AL794&amp;INDEX($AG$4:$AG$1137,SMALL($AB$4:$AB$1137,AJ794),1),$AU$4:$AU$83&amp;$AV$4:$AV$83,0),1),"")</f>
        <v/>
      </c>
      <c r="AN794" s="187" t="str">
        <f t="array" ref="AN794">IFERROR(INDEX($AW$4:$AW$83,MATCH(AL794&amp;INDEX($AH$4:$AH$1137,SMALL($AB$4:$AB$1137,AJ794),1),$AU$4:$AU$83&amp;$AV$4:$AV$83,0),1),"")</f>
        <v/>
      </c>
      <c r="AO794" s="187" t="str">
        <f>IF(AND(ISNUMBER(Fixture!H797),ISNUMBER(Fixture!J797)),"YES","")</f>
        <v/>
      </c>
      <c r="AP794" s="187" t="str">
        <f>IF(AO794="YES",IF(Fixture!H797&gt;Fixture!J797,HWin,IF(Fixture!H797=Fixture!J797,IF(Fixture!H797&gt;0,HDrawScore,HDraw),HLose)),"")</f>
        <v/>
      </c>
      <c r="AQ794" s="188" t="str">
        <f>IF(AO794="YES",IF(Fixture!H797&lt;Fixture!J797,AWin,IF(Fixture!H797=Fixture!J797,IF(Fixture!H797&gt;0,ADrawScore,ADraw),ALose)),"")</f>
        <v/>
      </c>
      <c r="AR794" s="187" t="str">
        <f>IF(AO794="YES",IF(Fixture!H797&gt;Fixture!J797,"W",IF(Fixture!H797=Fixture!J797,IF(Fixture!H797&gt;0,"D","D"),"L")),"")</f>
        <v/>
      </c>
      <c r="AS794" s="187" t="str">
        <f>IF(AO794="YES",IF(Fixture!H797&lt;Fixture!J797,"W",IF(Fixture!H797=Fixture!J797,IF(Fixture!H797&gt;0,"D","D"),"L")),"")</f>
        <v/>
      </c>
    </row>
    <row r="795" spans="22:45" x14ac:dyDescent="0.25">
      <c r="V795" s="195" t="str">
        <f t="shared" si="414"/>
        <v/>
      </c>
      <c r="W795" s="185" t="str">
        <f t="shared" si="415"/>
        <v/>
      </c>
      <c r="X795" s="185" t="str">
        <f t="shared" si="411"/>
        <v/>
      </c>
      <c r="Y795" s="185" t="str">
        <f t="shared" si="412"/>
        <v/>
      </c>
      <c r="Z795" s="184" t="str">
        <f t="shared" si="413"/>
        <v/>
      </c>
      <c r="AB795" s="186" t="str">
        <f t="shared" si="408"/>
        <v/>
      </c>
      <c r="AC795" s="187" t="str">
        <f t="shared" si="409"/>
        <v/>
      </c>
      <c r="AD795" s="187" t="str">
        <f t="shared" si="416"/>
        <v/>
      </c>
      <c r="AE795" s="187" t="str">
        <f t="shared" si="406"/>
        <v/>
      </c>
      <c r="AF795" s="187" t="str">
        <f t="shared" si="407"/>
        <v/>
      </c>
      <c r="AG795" s="187" t="str">
        <f t="array" ref="AG795">IFERROR(INDEX($Y$4:$Y$1090, MATCH(AC795&amp;AE795&amp;AF795,$V$4:$V$1090&amp;$W$4:$W$1090&amp;$X$4:$X$1090,0),1),"")</f>
        <v/>
      </c>
      <c r="AH795" s="188" t="str">
        <f t="array" ref="AH795">IFERROR(INDEX($Z$4:$Z$1090, MATCH(AC795&amp;AE795&amp;AF795,$V$4:$V$1090&amp;$W$4:$W$1090&amp;$X$4:$X$1090,0),1),"")</f>
        <v/>
      </c>
      <c r="AJ795" s="186" t="str">
        <f t="shared" si="410"/>
        <v/>
      </c>
      <c r="AK795" s="187" t="str">
        <f t="array" ref="AK795">IFERROR(INDEX($AC$4:$AC$1137,SMALL($AB$4:$AB$1137,AJ795),1),"")</f>
        <v/>
      </c>
      <c r="AL795" s="187" t="str">
        <f t="array" ref="AL795">IFERROR(INDEX($AF$4:$AF$1137,SMALL($AB$4:$AB$1137,AJ795),1),"")</f>
        <v/>
      </c>
      <c r="AM795" s="187" t="str">
        <f t="array" ref="AM795">IFERROR(INDEX($AW$4:$AW$83,MATCH(AL795&amp;INDEX($AG$4:$AG$1137,SMALL($AB$4:$AB$1137,AJ795),1),$AU$4:$AU$83&amp;$AV$4:$AV$83,0),1),"")</f>
        <v/>
      </c>
      <c r="AN795" s="187" t="str">
        <f t="array" ref="AN795">IFERROR(INDEX($AW$4:$AW$83,MATCH(AL795&amp;INDEX($AH$4:$AH$1137,SMALL($AB$4:$AB$1137,AJ795),1),$AU$4:$AU$83&amp;$AV$4:$AV$83,0),1),"")</f>
        <v/>
      </c>
      <c r="AO795" s="187" t="str">
        <f>IF(AND(ISNUMBER(Fixture!H798),ISNUMBER(Fixture!J798)),"YES","")</f>
        <v/>
      </c>
      <c r="AP795" s="187" t="str">
        <f>IF(AO795="YES",IF(Fixture!H798&gt;Fixture!J798,HWin,IF(Fixture!H798=Fixture!J798,IF(Fixture!H798&gt;0,HDrawScore,HDraw),HLose)),"")</f>
        <v/>
      </c>
      <c r="AQ795" s="188" t="str">
        <f>IF(AO795="YES",IF(Fixture!H798&lt;Fixture!J798,AWin,IF(Fixture!H798=Fixture!J798,IF(Fixture!H798&gt;0,ADrawScore,ADraw),ALose)),"")</f>
        <v/>
      </c>
      <c r="AR795" s="187" t="str">
        <f>IF(AO795="YES",IF(Fixture!H798&gt;Fixture!J798,"W",IF(Fixture!H798=Fixture!J798,IF(Fixture!H798&gt;0,"D","D"),"L")),"")</f>
        <v/>
      </c>
      <c r="AS795" s="187" t="str">
        <f>IF(AO795="YES",IF(Fixture!H798&lt;Fixture!J798,"W",IF(Fixture!H798=Fixture!J798,IF(Fixture!H798&gt;0,"D","D"),"L")),"")</f>
        <v/>
      </c>
    </row>
    <row r="796" spans="22:45" x14ac:dyDescent="0.25">
      <c r="V796" s="195" t="str">
        <f t="shared" si="414"/>
        <v/>
      </c>
      <c r="W796" s="185" t="str">
        <f t="shared" si="415"/>
        <v/>
      </c>
      <c r="X796" s="185" t="str">
        <f t="shared" si="411"/>
        <v/>
      </c>
      <c r="Y796" s="185" t="str">
        <f t="shared" si="412"/>
        <v/>
      </c>
      <c r="Z796" s="184" t="str">
        <f t="shared" si="413"/>
        <v/>
      </c>
      <c r="AB796" s="186" t="str">
        <f t="shared" si="408"/>
        <v/>
      </c>
      <c r="AC796" s="187" t="str">
        <f t="shared" si="409"/>
        <v/>
      </c>
      <c r="AD796" s="187" t="str">
        <f t="shared" si="416"/>
        <v/>
      </c>
      <c r="AE796" s="187" t="str">
        <f t="shared" si="406"/>
        <v/>
      </c>
      <c r="AF796" s="187" t="str">
        <f t="shared" si="407"/>
        <v/>
      </c>
      <c r="AG796" s="187" t="str">
        <f t="array" ref="AG796">IFERROR(INDEX($Y$4:$Y$1090, MATCH(AC796&amp;AE796&amp;AF796,$V$4:$V$1090&amp;$W$4:$W$1090&amp;$X$4:$X$1090,0),1),"")</f>
        <v/>
      </c>
      <c r="AH796" s="188" t="str">
        <f t="array" ref="AH796">IFERROR(INDEX($Z$4:$Z$1090, MATCH(AC796&amp;AE796&amp;AF796,$V$4:$V$1090&amp;$W$4:$W$1090&amp;$X$4:$X$1090,0),1),"")</f>
        <v/>
      </c>
      <c r="AJ796" s="186" t="str">
        <f t="shared" si="410"/>
        <v/>
      </c>
      <c r="AK796" s="187" t="str">
        <f t="array" ref="AK796">IFERROR(INDEX($AC$4:$AC$1137,SMALL($AB$4:$AB$1137,AJ796),1),"")</f>
        <v/>
      </c>
      <c r="AL796" s="187" t="str">
        <f t="array" ref="AL796">IFERROR(INDEX($AF$4:$AF$1137,SMALL($AB$4:$AB$1137,AJ796),1),"")</f>
        <v/>
      </c>
      <c r="AM796" s="187" t="str">
        <f t="array" ref="AM796">IFERROR(INDEX($AW$4:$AW$83,MATCH(AL796&amp;INDEX($AG$4:$AG$1137,SMALL($AB$4:$AB$1137,AJ796),1),$AU$4:$AU$83&amp;$AV$4:$AV$83,0),1),"")</f>
        <v/>
      </c>
      <c r="AN796" s="187" t="str">
        <f t="array" ref="AN796">IFERROR(INDEX($AW$4:$AW$83,MATCH(AL796&amp;INDEX($AH$4:$AH$1137,SMALL($AB$4:$AB$1137,AJ796),1),$AU$4:$AU$83&amp;$AV$4:$AV$83,0),1),"")</f>
        <v/>
      </c>
      <c r="AO796" s="187" t="str">
        <f>IF(AND(ISNUMBER(Fixture!H799),ISNUMBER(Fixture!J799)),"YES","")</f>
        <v/>
      </c>
      <c r="AP796" s="187" t="str">
        <f>IF(AO796="YES",IF(Fixture!H799&gt;Fixture!J799,HWin,IF(Fixture!H799=Fixture!J799,IF(Fixture!H799&gt;0,HDrawScore,HDraw),HLose)),"")</f>
        <v/>
      </c>
      <c r="AQ796" s="188" t="str">
        <f>IF(AO796="YES",IF(Fixture!H799&lt;Fixture!J799,AWin,IF(Fixture!H799=Fixture!J799,IF(Fixture!H799&gt;0,ADrawScore,ADraw),ALose)),"")</f>
        <v/>
      </c>
      <c r="AR796" s="187" t="str">
        <f>IF(AO796="YES",IF(Fixture!H799&gt;Fixture!J799,"W",IF(Fixture!H799=Fixture!J799,IF(Fixture!H799&gt;0,"D","D"),"L")),"")</f>
        <v/>
      </c>
      <c r="AS796" s="187" t="str">
        <f>IF(AO796="YES",IF(Fixture!H799&lt;Fixture!J799,"W",IF(Fixture!H799=Fixture!J799,IF(Fixture!H799&gt;0,"D","D"),"L")),"")</f>
        <v/>
      </c>
    </row>
    <row r="797" spans="22:45" x14ac:dyDescent="0.25">
      <c r="V797" s="195" t="str">
        <f t="shared" si="414"/>
        <v/>
      </c>
      <c r="W797" s="185" t="str">
        <f t="shared" si="415"/>
        <v/>
      </c>
      <c r="X797" s="185" t="str">
        <f t="shared" si="411"/>
        <v/>
      </c>
      <c r="Y797" s="185" t="str">
        <f t="shared" si="412"/>
        <v/>
      </c>
      <c r="Z797" s="184" t="str">
        <f t="shared" si="413"/>
        <v/>
      </c>
      <c r="AB797" s="186" t="str">
        <f t="shared" si="408"/>
        <v/>
      </c>
      <c r="AC797" s="187" t="str">
        <f t="shared" si="409"/>
        <v/>
      </c>
      <c r="AD797" s="187" t="str">
        <f t="shared" si="416"/>
        <v/>
      </c>
      <c r="AE797" s="187" t="str">
        <f t="shared" si="406"/>
        <v/>
      </c>
      <c r="AF797" s="187" t="str">
        <f t="shared" si="407"/>
        <v/>
      </c>
      <c r="AG797" s="187" t="str">
        <f t="array" ref="AG797">IFERROR(INDEX($Y$4:$Y$1090, MATCH(AC797&amp;AE797&amp;AF797,$V$4:$V$1090&amp;$W$4:$W$1090&amp;$X$4:$X$1090,0),1),"")</f>
        <v/>
      </c>
      <c r="AH797" s="188" t="str">
        <f t="array" ref="AH797">IFERROR(INDEX($Z$4:$Z$1090, MATCH(AC797&amp;AE797&amp;AF797,$V$4:$V$1090&amp;$W$4:$W$1090&amp;$X$4:$X$1090,0),1),"")</f>
        <v/>
      </c>
      <c r="AJ797" s="186" t="str">
        <f t="shared" si="410"/>
        <v/>
      </c>
      <c r="AK797" s="187" t="str">
        <f t="array" ref="AK797">IFERROR(INDEX($AC$4:$AC$1137,SMALL($AB$4:$AB$1137,AJ797),1),"")</f>
        <v/>
      </c>
      <c r="AL797" s="187" t="str">
        <f t="array" ref="AL797">IFERROR(INDEX($AF$4:$AF$1137,SMALL($AB$4:$AB$1137,AJ797),1),"")</f>
        <v/>
      </c>
      <c r="AM797" s="187" t="str">
        <f t="array" ref="AM797">IFERROR(INDEX($AW$4:$AW$83,MATCH(AL797&amp;INDEX($AG$4:$AG$1137,SMALL($AB$4:$AB$1137,AJ797),1),$AU$4:$AU$83&amp;$AV$4:$AV$83,0),1),"")</f>
        <v/>
      </c>
      <c r="AN797" s="187" t="str">
        <f t="array" ref="AN797">IFERROR(INDEX($AW$4:$AW$83,MATCH(AL797&amp;INDEX($AH$4:$AH$1137,SMALL($AB$4:$AB$1137,AJ797),1),$AU$4:$AU$83&amp;$AV$4:$AV$83,0),1),"")</f>
        <v/>
      </c>
      <c r="AO797" s="187" t="str">
        <f>IF(AND(ISNUMBER(Fixture!H800),ISNUMBER(Fixture!J800)),"YES","")</f>
        <v/>
      </c>
      <c r="AP797" s="187" t="str">
        <f>IF(AO797="YES",IF(Fixture!H800&gt;Fixture!J800,HWin,IF(Fixture!H800=Fixture!J800,IF(Fixture!H800&gt;0,HDrawScore,HDraw),HLose)),"")</f>
        <v/>
      </c>
      <c r="AQ797" s="188" t="str">
        <f>IF(AO797="YES",IF(Fixture!H800&lt;Fixture!J800,AWin,IF(Fixture!H800=Fixture!J800,IF(Fixture!H800&gt;0,ADrawScore,ADraw),ALose)),"")</f>
        <v/>
      </c>
      <c r="AR797" s="187" t="str">
        <f>IF(AO797="YES",IF(Fixture!H800&gt;Fixture!J800,"W",IF(Fixture!H800=Fixture!J800,IF(Fixture!H800&gt;0,"D","D"),"L")),"")</f>
        <v/>
      </c>
      <c r="AS797" s="187" t="str">
        <f>IF(AO797="YES",IF(Fixture!H800&lt;Fixture!J800,"W",IF(Fixture!H800=Fixture!J800,IF(Fixture!H800&gt;0,"D","D"),"L")),"")</f>
        <v/>
      </c>
    </row>
    <row r="798" spans="22:45" x14ac:dyDescent="0.25">
      <c r="V798" s="195" t="str">
        <f t="shared" si="414"/>
        <v/>
      </c>
      <c r="W798" s="185" t="str">
        <f t="shared" si="415"/>
        <v/>
      </c>
      <c r="X798" s="185" t="str">
        <f t="shared" si="411"/>
        <v/>
      </c>
      <c r="Y798" s="185" t="str">
        <f t="shared" si="412"/>
        <v/>
      </c>
      <c r="Z798" s="184" t="str">
        <f t="shared" si="413"/>
        <v/>
      </c>
      <c r="AB798" s="186" t="str">
        <f t="shared" si="408"/>
        <v/>
      </c>
      <c r="AC798" s="187" t="str">
        <f t="shared" si="409"/>
        <v/>
      </c>
      <c r="AD798" s="187" t="str">
        <f t="shared" si="416"/>
        <v/>
      </c>
      <c r="AE798" s="187" t="str">
        <f t="shared" si="406"/>
        <v/>
      </c>
      <c r="AF798" s="187" t="str">
        <f t="shared" si="407"/>
        <v/>
      </c>
      <c r="AG798" s="187" t="str">
        <f t="array" ref="AG798">IFERROR(INDEX($Y$4:$Y$1090, MATCH(AC798&amp;AE798&amp;AF798,$V$4:$V$1090&amp;$W$4:$W$1090&amp;$X$4:$X$1090,0),1),"")</f>
        <v/>
      </c>
      <c r="AH798" s="188" t="str">
        <f t="array" ref="AH798">IFERROR(INDEX($Z$4:$Z$1090, MATCH(AC798&amp;AE798&amp;AF798,$V$4:$V$1090&amp;$W$4:$W$1090&amp;$X$4:$X$1090,0),1),"")</f>
        <v/>
      </c>
      <c r="AJ798" s="186" t="str">
        <f t="shared" si="410"/>
        <v/>
      </c>
      <c r="AK798" s="187" t="str">
        <f t="array" ref="AK798">IFERROR(INDEX($AC$4:$AC$1137,SMALL($AB$4:$AB$1137,AJ798),1),"")</f>
        <v/>
      </c>
      <c r="AL798" s="187" t="str">
        <f t="array" ref="AL798">IFERROR(INDEX($AF$4:$AF$1137,SMALL($AB$4:$AB$1137,AJ798),1),"")</f>
        <v/>
      </c>
      <c r="AM798" s="187" t="str">
        <f t="array" ref="AM798">IFERROR(INDEX($AW$4:$AW$83,MATCH(AL798&amp;INDEX($AG$4:$AG$1137,SMALL($AB$4:$AB$1137,AJ798),1),$AU$4:$AU$83&amp;$AV$4:$AV$83,0),1),"")</f>
        <v/>
      </c>
      <c r="AN798" s="187" t="str">
        <f t="array" ref="AN798">IFERROR(INDEX($AW$4:$AW$83,MATCH(AL798&amp;INDEX($AH$4:$AH$1137,SMALL($AB$4:$AB$1137,AJ798),1),$AU$4:$AU$83&amp;$AV$4:$AV$83,0),1),"")</f>
        <v/>
      </c>
      <c r="AO798" s="187" t="str">
        <f>IF(AND(ISNUMBER(Fixture!H801),ISNUMBER(Fixture!J801)),"YES","")</f>
        <v/>
      </c>
      <c r="AP798" s="187" t="str">
        <f>IF(AO798="YES",IF(Fixture!H801&gt;Fixture!J801,HWin,IF(Fixture!H801=Fixture!J801,IF(Fixture!H801&gt;0,HDrawScore,HDraw),HLose)),"")</f>
        <v/>
      </c>
      <c r="AQ798" s="188" t="str">
        <f>IF(AO798="YES",IF(Fixture!H801&lt;Fixture!J801,AWin,IF(Fixture!H801=Fixture!J801,IF(Fixture!H801&gt;0,ADrawScore,ADraw),ALose)),"")</f>
        <v/>
      </c>
      <c r="AR798" s="187" t="str">
        <f>IF(AO798="YES",IF(Fixture!H801&gt;Fixture!J801,"W",IF(Fixture!H801=Fixture!J801,IF(Fixture!H801&gt;0,"D","D"),"L")),"")</f>
        <v/>
      </c>
      <c r="AS798" s="187" t="str">
        <f>IF(AO798="YES",IF(Fixture!H801&lt;Fixture!J801,"W",IF(Fixture!H801=Fixture!J801,IF(Fixture!H801&gt;0,"D","D"),"L")),"")</f>
        <v/>
      </c>
    </row>
    <row r="799" spans="22:45" x14ac:dyDescent="0.25">
      <c r="V799" s="195" t="str">
        <f t="shared" si="414"/>
        <v/>
      </c>
      <c r="W799" s="185" t="str">
        <f t="shared" si="415"/>
        <v/>
      </c>
      <c r="X799" s="185" t="str">
        <f t="shared" si="411"/>
        <v/>
      </c>
      <c r="Y799" s="185" t="str">
        <f t="shared" si="412"/>
        <v/>
      </c>
      <c r="Z799" s="184" t="str">
        <f t="shared" si="413"/>
        <v/>
      </c>
      <c r="AB799" s="186" t="str">
        <f t="shared" si="408"/>
        <v/>
      </c>
      <c r="AC799" s="187" t="str">
        <f t="shared" si="409"/>
        <v/>
      </c>
      <c r="AD799" s="187" t="str">
        <f t="shared" si="416"/>
        <v/>
      </c>
      <c r="AE799" s="187" t="str">
        <f t="shared" si="406"/>
        <v/>
      </c>
      <c r="AF799" s="187" t="str">
        <f t="shared" si="407"/>
        <v/>
      </c>
      <c r="AG799" s="187" t="str">
        <f t="array" ref="AG799">IFERROR(INDEX($Y$4:$Y$1090, MATCH(AC799&amp;AE799&amp;AF799,$V$4:$V$1090&amp;$W$4:$W$1090&amp;$X$4:$X$1090,0),1),"")</f>
        <v/>
      </c>
      <c r="AH799" s="188" t="str">
        <f t="array" ref="AH799">IFERROR(INDEX($Z$4:$Z$1090, MATCH(AC799&amp;AE799&amp;AF799,$V$4:$V$1090&amp;$W$4:$W$1090&amp;$X$4:$X$1090,0),1),"")</f>
        <v/>
      </c>
      <c r="AJ799" s="186" t="str">
        <f t="shared" si="410"/>
        <v/>
      </c>
      <c r="AK799" s="187" t="str">
        <f t="array" ref="AK799">IFERROR(INDEX($AC$4:$AC$1137,SMALL($AB$4:$AB$1137,AJ799),1),"")</f>
        <v/>
      </c>
      <c r="AL799" s="187" t="str">
        <f t="array" ref="AL799">IFERROR(INDEX($AF$4:$AF$1137,SMALL($AB$4:$AB$1137,AJ799),1),"")</f>
        <v/>
      </c>
      <c r="AM799" s="187" t="str">
        <f t="array" ref="AM799">IFERROR(INDEX($AW$4:$AW$83,MATCH(AL799&amp;INDEX($AG$4:$AG$1137,SMALL($AB$4:$AB$1137,AJ799),1),$AU$4:$AU$83&amp;$AV$4:$AV$83,0),1),"")</f>
        <v/>
      </c>
      <c r="AN799" s="187" t="str">
        <f t="array" ref="AN799">IFERROR(INDEX($AW$4:$AW$83,MATCH(AL799&amp;INDEX($AH$4:$AH$1137,SMALL($AB$4:$AB$1137,AJ799),1),$AU$4:$AU$83&amp;$AV$4:$AV$83,0),1),"")</f>
        <v/>
      </c>
      <c r="AO799" s="187" t="str">
        <f>IF(AND(ISNUMBER(Fixture!H802),ISNUMBER(Fixture!J802)),"YES","")</f>
        <v/>
      </c>
      <c r="AP799" s="187" t="str">
        <f>IF(AO799="YES",IF(Fixture!H802&gt;Fixture!J802,HWin,IF(Fixture!H802=Fixture!J802,IF(Fixture!H802&gt;0,HDrawScore,HDraw),HLose)),"")</f>
        <v/>
      </c>
      <c r="AQ799" s="188" t="str">
        <f>IF(AO799="YES",IF(Fixture!H802&lt;Fixture!J802,AWin,IF(Fixture!H802=Fixture!J802,IF(Fixture!H802&gt;0,ADrawScore,ADraw),ALose)),"")</f>
        <v/>
      </c>
      <c r="AR799" s="187" t="str">
        <f>IF(AO799="YES",IF(Fixture!H802&gt;Fixture!J802,"W",IF(Fixture!H802=Fixture!J802,IF(Fixture!H802&gt;0,"D","D"),"L")),"")</f>
        <v/>
      </c>
      <c r="AS799" s="187" t="str">
        <f>IF(AO799="YES",IF(Fixture!H802&lt;Fixture!J802,"W",IF(Fixture!H802=Fixture!J802,IF(Fixture!H802&gt;0,"D","D"),"L")),"")</f>
        <v/>
      </c>
    </row>
    <row r="800" spans="22:45" x14ac:dyDescent="0.25">
      <c r="V800" s="195" t="str">
        <f t="shared" si="414"/>
        <v/>
      </c>
      <c r="W800" s="185" t="str">
        <f t="shared" si="415"/>
        <v/>
      </c>
      <c r="X800" s="185" t="str">
        <f t="shared" si="411"/>
        <v/>
      </c>
      <c r="Y800" s="185" t="str">
        <f t="shared" si="412"/>
        <v/>
      </c>
      <c r="Z800" s="184" t="str">
        <f t="shared" si="413"/>
        <v/>
      </c>
      <c r="AB800" s="186" t="str">
        <f t="shared" si="408"/>
        <v/>
      </c>
      <c r="AC800" s="187" t="str">
        <f t="shared" si="409"/>
        <v/>
      </c>
      <c r="AD800" s="187" t="str">
        <f t="shared" si="416"/>
        <v/>
      </c>
      <c r="AE800" s="187" t="str">
        <f t="shared" si="406"/>
        <v/>
      </c>
      <c r="AF800" s="187" t="str">
        <f t="shared" si="407"/>
        <v/>
      </c>
      <c r="AG800" s="187" t="str">
        <f t="array" ref="AG800">IFERROR(INDEX($Y$4:$Y$1090, MATCH(AC800&amp;AE800&amp;AF800,$V$4:$V$1090&amp;$W$4:$W$1090&amp;$X$4:$X$1090,0),1),"")</f>
        <v/>
      </c>
      <c r="AH800" s="188" t="str">
        <f t="array" ref="AH800">IFERROR(INDEX($Z$4:$Z$1090, MATCH(AC800&amp;AE800&amp;AF800,$V$4:$V$1090&amp;$W$4:$W$1090&amp;$X$4:$X$1090,0),1),"")</f>
        <v/>
      </c>
      <c r="AJ800" s="186" t="str">
        <f t="shared" si="410"/>
        <v/>
      </c>
      <c r="AK800" s="187" t="str">
        <f t="array" ref="AK800">IFERROR(INDEX($AC$4:$AC$1137,SMALL($AB$4:$AB$1137,AJ800),1),"")</f>
        <v/>
      </c>
      <c r="AL800" s="187" t="str">
        <f t="array" ref="AL800">IFERROR(INDEX($AF$4:$AF$1137,SMALL($AB$4:$AB$1137,AJ800),1),"")</f>
        <v/>
      </c>
      <c r="AM800" s="187" t="str">
        <f t="array" ref="AM800">IFERROR(INDEX($AW$4:$AW$83,MATCH(AL800&amp;INDEX($AG$4:$AG$1137,SMALL($AB$4:$AB$1137,AJ800),1),$AU$4:$AU$83&amp;$AV$4:$AV$83,0),1),"")</f>
        <v/>
      </c>
      <c r="AN800" s="187" t="str">
        <f t="array" ref="AN800">IFERROR(INDEX($AW$4:$AW$83,MATCH(AL800&amp;INDEX($AH$4:$AH$1137,SMALL($AB$4:$AB$1137,AJ800),1),$AU$4:$AU$83&amp;$AV$4:$AV$83,0),1),"")</f>
        <v/>
      </c>
      <c r="AO800" s="187" t="str">
        <f>IF(AND(ISNUMBER(Fixture!H803),ISNUMBER(Fixture!J803)),"YES","")</f>
        <v/>
      </c>
      <c r="AP800" s="187" t="str">
        <f>IF(AO800="YES",IF(Fixture!H803&gt;Fixture!J803,HWin,IF(Fixture!H803=Fixture!J803,IF(Fixture!H803&gt;0,HDrawScore,HDraw),HLose)),"")</f>
        <v/>
      </c>
      <c r="AQ800" s="188" t="str">
        <f>IF(AO800="YES",IF(Fixture!H803&lt;Fixture!J803,AWin,IF(Fixture!H803=Fixture!J803,IF(Fixture!H803&gt;0,ADrawScore,ADraw),ALose)),"")</f>
        <v/>
      </c>
      <c r="AR800" s="187" t="str">
        <f>IF(AO800="YES",IF(Fixture!H803&gt;Fixture!J803,"W",IF(Fixture!H803=Fixture!J803,IF(Fixture!H803&gt;0,"D","D"),"L")),"")</f>
        <v/>
      </c>
      <c r="AS800" s="187" t="str">
        <f>IF(AO800="YES",IF(Fixture!H803&lt;Fixture!J803,"W",IF(Fixture!H803=Fixture!J803,IF(Fixture!H803&gt;0,"D","D"),"L")),"")</f>
        <v/>
      </c>
    </row>
    <row r="801" spans="22:45" x14ac:dyDescent="0.25">
      <c r="V801" s="195" t="str">
        <f t="shared" si="414"/>
        <v/>
      </c>
      <c r="W801" s="185" t="str">
        <f t="shared" si="415"/>
        <v/>
      </c>
      <c r="X801" s="185" t="str">
        <f t="shared" si="411"/>
        <v/>
      </c>
      <c r="Y801" s="185" t="str">
        <f t="shared" si="412"/>
        <v/>
      </c>
      <c r="Z801" s="184" t="str">
        <f t="shared" si="413"/>
        <v/>
      </c>
      <c r="AB801" s="186" t="str">
        <f t="shared" si="408"/>
        <v/>
      </c>
      <c r="AC801" s="187" t="str">
        <f t="shared" si="409"/>
        <v/>
      </c>
      <c r="AD801" s="187" t="str">
        <f t="shared" si="416"/>
        <v/>
      </c>
      <c r="AE801" s="187" t="str">
        <f t="shared" si="406"/>
        <v/>
      </c>
      <c r="AF801" s="187" t="str">
        <f t="shared" si="407"/>
        <v/>
      </c>
      <c r="AG801" s="187" t="str">
        <f t="array" ref="AG801">IFERROR(INDEX($Y$4:$Y$1090, MATCH(AC801&amp;AE801&amp;AF801,$V$4:$V$1090&amp;$W$4:$W$1090&amp;$X$4:$X$1090,0),1),"")</f>
        <v/>
      </c>
      <c r="AH801" s="188" t="str">
        <f t="array" ref="AH801">IFERROR(INDEX($Z$4:$Z$1090, MATCH(AC801&amp;AE801&amp;AF801,$V$4:$V$1090&amp;$W$4:$W$1090&amp;$X$4:$X$1090,0),1),"")</f>
        <v/>
      </c>
      <c r="AJ801" s="186" t="str">
        <f t="shared" si="410"/>
        <v/>
      </c>
      <c r="AK801" s="187" t="str">
        <f t="array" ref="AK801">IFERROR(INDEX($AC$4:$AC$1137,SMALL($AB$4:$AB$1137,AJ801),1),"")</f>
        <v/>
      </c>
      <c r="AL801" s="187" t="str">
        <f t="array" ref="AL801">IFERROR(INDEX($AF$4:$AF$1137,SMALL($AB$4:$AB$1137,AJ801),1),"")</f>
        <v/>
      </c>
      <c r="AM801" s="187" t="str">
        <f t="array" ref="AM801">IFERROR(INDEX($AW$4:$AW$83,MATCH(AL801&amp;INDEX($AG$4:$AG$1137,SMALL($AB$4:$AB$1137,AJ801),1),$AU$4:$AU$83&amp;$AV$4:$AV$83,0),1),"")</f>
        <v/>
      </c>
      <c r="AN801" s="187" t="str">
        <f t="array" ref="AN801">IFERROR(INDEX($AW$4:$AW$83,MATCH(AL801&amp;INDEX($AH$4:$AH$1137,SMALL($AB$4:$AB$1137,AJ801),1),$AU$4:$AU$83&amp;$AV$4:$AV$83,0),1),"")</f>
        <v/>
      </c>
      <c r="AO801" s="187" t="str">
        <f>IF(AND(ISNUMBER(Fixture!H804),ISNUMBER(Fixture!J804)),"YES","")</f>
        <v/>
      </c>
      <c r="AP801" s="187" t="str">
        <f>IF(AO801="YES",IF(Fixture!H804&gt;Fixture!J804,HWin,IF(Fixture!H804=Fixture!J804,IF(Fixture!H804&gt;0,HDrawScore,HDraw),HLose)),"")</f>
        <v/>
      </c>
      <c r="AQ801" s="188" t="str">
        <f>IF(AO801="YES",IF(Fixture!H804&lt;Fixture!J804,AWin,IF(Fixture!H804=Fixture!J804,IF(Fixture!H804&gt;0,ADrawScore,ADraw),ALose)),"")</f>
        <v/>
      </c>
      <c r="AR801" s="187" t="str">
        <f>IF(AO801="YES",IF(Fixture!H804&gt;Fixture!J804,"W",IF(Fixture!H804=Fixture!J804,IF(Fixture!H804&gt;0,"D","D"),"L")),"")</f>
        <v/>
      </c>
      <c r="AS801" s="187" t="str">
        <f>IF(AO801="YES",IF(Fixture!H804&lt;Fixture!J804,"W",IF(Fixture!H804=Fixture!J804,IF(Fixture!H804&gt;0,"D","D"),"L")),"")</f>
        <v/>
      </c>
    </row>
    <row r="802" spans="22:45" x14ac:dyDescent="0.25">
      <c r="V802" s="195" t="str">
        <f t="shared" si="414"/>
        <v/>
      </c>
      <c r="W802" s="185" t="str">
        <f t="shared" si="415"/>
        <v/>
      </c>
      <c r="X802" s="185" t="str">
        <f t="shared" si="411"/>
        <v/>
      </c>
      <c r="Y802" s="185" t="str">
        <f t="shared" si="412"/>
        <v/>
      </c>
      <c r="Z802" s="184" t="str">
        <f t="shared" si="413"/>
        <v/>
      </c>
      <c r="AB802" s="186" t="str">
        <f t="shared" si="408"/>
        <v/>
      </c>
      <c r="AC802" s="187" t="str">
        <f t="shared" si="409"/>
        <v/>
      </c>
      <c r="AD802" s="187" t="str">
        <f t="shared" si="416"/>
        <v/>
      </c>
      <c r="AE802" s="187" t="str">
        <f t="shared" si="406"/>
        <v/>
      </c>
      <c r="AF802" s="187" t="str">
        <f t="shared" si="407"/>
        <v/>
      </c>
      <c r="AG802" s="187" t="str">
        <f t="array" ref="AG802">IFERROR(INDEX($Y$4:$Y$1090, MATCH(AC802&amp;AE802&amp;AF802,$V$4:$V$1090&amp;$W$4:$W$1090&amp;$X$4:$X$1090,0),1),"")</f>
        <v/>
      </c>
      <c r="AH802" s="188" t="str">
        <f t="array" ref="AH802">IFERROR(INDEX($Z$4:$Z$1090, MATCH(AC802&amp;AE802&amp;AF802,$V$4:$V$1090&amp;$W$4:$W$1090&amp;$X$4:$X$1090,0),1),"")</f>
        <v/>
      </c>
      <c r="AJ802" s="186" t="str">
        <f t="shared" si="410"/>
        <v/>
      </c>
      <c r="AK802" s="187" t="str">
        <f t="array" ref="AK802">IFERROR(INDEX($AC$4:$AC$1137,SMALL($AB$4:$AB$1137,AJ802),1),"")</f>
        <v/>
      </c>
      <c r="AL802" s="187" t="str">
        <f t="array" ref="AL802">IFERROR(INDEX($AF$4:$AF$1137,SMALL($AB$4:$AB$1137,AJ802),1),"")</f>
        <v/>
      </c>
      <c r="AM802" s="187" t="str">
        <f t="array" ref="AM802">IFERROR(INDEX($AW$4:$AW$83,MATCH(AL802&amp;INDEX($AG$4:$AG$1137,SMALL($AB$4:$AB$1137,AJ802),1),$AU$4:$AU$83&amp;$AV$4:$AV$83,0),1),"")</f>
        <v/>
      </c>
      <c r="AN802" s="187" t="str">
        <f t="array" ref="AN802">IFERROR(INDEX($AW$4:$AW$83,MATCH(AL802&amp;INDEX($AH$4:$AH$1137,SMALL($AB$4:$AB$1137,AJ802),1),$AU$4:$AU$83&amp;$AV$4:$AV$83,0),1),"")</f>
        <v/>
      </c>
      <c r="AO802" s="187" t="str">
        <f>IF(AND(ISNUMBER(Fixture!H805),ISNUMBER(Fixture!J805)),"YES","")</f>
        <v/>
      </c>
      <c r="AP802" s="187" t="str">
        <f>IF(AO802="YES",IF(Fixture!H805&gt;Fixture!J805,HWin,IF(Fixture!H805=Fixture!J805,IF(Fixture!H805&gt;0,HDrawScore,HDraw),HLose)),"")</f>
        <v/>
      </c>
      <c r="AQ802" s="188" t="str">
        <f>IF(AO802="YES",IF(Fixture!H805&lt;Fixture!J805,AWin,IF(Fixture!H805=Fixture!J805,IF(Fixture!H805&gt;0,ADrawScore,ADraw),ALose)),"")</f>
        <v/>
      </c>
      <c r="AR802" s="187" t="str">
        <f>IF(AO802="YES",IF(Fixture!H805&gt;Fixture!J805,"W",IF(Fixture!H805=Fixture!J805,IF(Fixture!H805&gt;0,"D","D"),"L")),"")</f>
        <v/>
      </c>
      <c r="AS802" s="187" t="str">
        <f>IF(AO802="YES",IF(Fixture!H805&lt;Fixture!J805,"W",IF(Fixture!H805=Fixture!J805,IF(Fixture!H805&gt;0,"D","D"),"L")),"")</f>
        <v/>
      </c>
    </row>
    <row r="803" spans="22:45" x14ac:dyDescent="0.25">
      <c r="V803" s="195" t="str">
        <f t="shared" si="414"/>
        <v/>
      </c>
      <c r="W803" s="185" t="str">
        <f t="shared" si="415"/>
        <v/>
      </c>
      <c r="X803" s="185" t="str">
        <f t="shared" si="411"/>
        <v/>
      </c>
      <c r="Y803" s="185" t="str">
        <f t="shared" si="412"/>
        <v/>
      </c>
      <c r="Z803" s="184" t="str">
        <f t="shared" si="413"/>
        <v/>
      </c>
      <c r="AB803" s="186" t="str">
        <f t="shared" si="408"/>
        <v/>
      </c>
      <c r="AC803" s="187" t="str">
        <f t="shared" si="409"/>
        <v/>
      </c>
      <c r="AD803" s="187" t="str">
        <f t="shared" si="416"/>
        <v/>
      </c>
      <c r="AE803" s="187" t="str">
        <f t="shared" si="406"/>
        <v/>
      </c>
      <c r="AF803" s="187" t="str">
        <f t="shared" si="407"/>
        <v/>
      </c>
      <c r="AG803" s="187" t="str">
        <f t="array" ref="AG803">IFERROR(INDEX($Y$4:$Y$1090, MATCH(AC803&amp;AE803&amp;AF803,$V$4:$V$1090&amp;$W$4:$W$1090&amp;$X$4:$X$1090,0),1),"")</f>
        <v/>
      </c>
      <c r="AH803" s="188" t="str">
        <f t="array" ref="AH803">IFERROR(INDEX($Z$4:$Z$1090, MATCH(AC803&amp;AE803&amp;AF803,$V$4:$V$1090&amp;$W$4:$W$1090&amp;$X$4:$X$1090,0),1),"")</f>
        <v/>
      </c>
      <c r="AJ803" s="186" t="str">
        <f t="shared" si="410"/>
        <v/>
      </c>
      <c r="AK803" s="187" t="str">
        <f t="array" ref="AK803">IFERROR(INDEX($AC$4:$AC$1137,SMALL($AB$4:$AB$1137,AJ803),1),"")</f>
        <v/>
      </c>
      <c r="AL803" s="187" t="str">
        <f t="array" ref="AL803">IFERROR(INDEX($AF$4:$AF$1137,SMALL($AB$4:$AB$1137,AJ803),1),"")</f>
        <v/>
      </c>
      <c r="AM803" s="187" t="str">
        <f t="array" ref="AM803">IFERROR(INDEX($AW$4:$AW$83,MATCH(AL803&amp;INDEX($AG$4:$AG$1137,SMALL($AB$4:$AB$1137,AJ803),1),$AU$4:$AU$83&amp;$AV$4:$AV$83,0),1),"")</f>
        <v/>
      </c>
      <c r="AN803" s="187" t="str">
        <f t="array" ref="AN803">IFERROR(INDEX($AW$4:$AW$83,MATCH(AL803&amp;INDEX($AH$4:$AH$1137,SMALL($AB$4:$AB$1137,AJ803),1),$AU$4:$AU$83&amp;$AV$4:$AV$83,0),1),"")</f>
        <v/>
      </c>
      <c r="AO803" s="187" t="str">
        <f>IF(AND(ISNUMBER(Fixture!H806),ISNUMBER(Fixture!J806)),"YES","")</f>
        <v/>
      </c>
      <c r="AP803" s="187" t="str">
        <f>IF(AO803="YES",IF(Fixture!H806&gt;Fixture!J806,HWin,IF(Fixture!H806=Fixture!J806,IF(Fixture!H806&gt;0,HDrawScore,HDraw),HLose)),"")</f>
        <v/>
      </c>
      <c r="AQ803" s="188" t="str">
        <f>IF(AO803="YES",IF(Fixture!H806&lt;Fixture!J806,AWin,IF(Fixture!H806=Fixture!J806,IF(Fixture!H806&gt;0,ADrawScore,ADraw),ALose)),"")</f>
        <v/>
      </c>
      <c r="AR803" s="187" t="str">
        <f>IF(AO803="YES",IF(Fixture!H806&gt;Fixture!J806,"W",IF(Fixture!H806=Fixture!J806,IF(Fixture!H806&gt;0,"D","D"),"L")),"")</f>
        <v/>
      </c>
      <c r="AS803" s="187" t="str">
        <f>IF(AO803="YES",IF(Fixture!H806&lt;Fixture!J806,"W",IF(Fixture!H806=Fixture!J806,IF(Fixture!H806&gt;0,"D","D"),"L")),"")</f>
        <v/>
      </c>
    </row>
    <row r="804" spans="22:45" x14ac:dyDescent="0.25">
      <c r="V804" s="195" t="str">
        <f t="shared" si="414"/>
        <v/>
      </c>
      <c r="W804" s="185" t="str">
        <f t="shared" si="415"/>
        <v/>
      </c>
      <c r="X804" s="185" t="str">
        <f t="shared" si="411"/>
        <v/>
      </c>
      <c r="Y804" s="185" t="str">
        <f t="shared" si="412"/>
        <v/>
      </c>
      <c r="Z804" s="184" t="str">
        <f t="shared" si="413"/>
        <v/>
      </c>
      <c r="AB804" s="186" t="str">
        <f t="shared" si="408"/>
        <v/>
      </c>
      <c r="AC804" s="187" t="str">
        <f t="shared" si="409"/>
        <v/>
      </c>
      <c r="AD804" s="187" t="str">
        <f t="shared" si="416"/>
        <v/>
      </c>
      <c r="AE804" s="187" t="str">
        <f t="shared" si="406"/>
        <v/>
      </c>
      <c r="AF804" s="187" t="str">
        <f t="shared" si="407"/>
        <v/>
      </c>
      <c r="AG804" s="187" t="str">
        <f t="array" ref="AG804">IFERROR(INDEX($Y$4:$Y$1090, MATCH(AC804&amp;AE804&amp;AF804,$V$4:$V$1090&amp;$W$4:$W$1090&amp;$X$4:$X$1090,0),1),"")</f>
        <v/>
      </c>
      <c r="AH804" s="188" t="str">
        <f t="array" ref="AH804">IFERROR(INDEX($Z$4:$Z$1090, MATCH(AC804&amp;AE804&amp;AF804,$V$4:$V$1090&amp;$W$4:$W$1090&amp;$X$4:$X$1090,0),1),"")</f>
        <v/>
      </c>
      <c r="AJ804" s="186" t="str">
        <f t="shared" si="410"/>
        <v/>
      </c>
      <c r="AK804" s="187" t="str">
        <f t="array" ref="AK804">IFERROR(INDEX($AC$4:$AC$1137,SMALL($AB$4:$AB$1137,AJ804),1),"")</f>
        <v/>
      </c>
      <c r="AL804" s="187" t="str">
        <f t="array" ref="AL804">IFERROR(INDEX($AF$4:$AF$1137,SMALL($AB$4:$AB$1137,AJ804),1),"")</f>
        <v/>
      </c>
      <c r="AM804" s="187" t="str">
        <f t="array" ref="AM804">IFERROR(INDEX($AW$4:$AW$83,MATCH(AL804&amp;INDEX($AG$4:$AG$1137,SMALL($AB$4:$AB$1137,AJ804),1),$AU$4:$AU$83&amp;$AV$4:$AV$83,0),1),"")</f>
        <v/>
      </c>
      <c r="AN804" s="187" t="str">
        <f t="array" ref="AN804">IFERROR(INDEX($AW$4:$AW$83,MATCH(AL804&amp;INDEX($AH$4:$AH$1137,SMALL($AB$4:$AB$1137,AJ804),1),$AU$4:$AU$83&amp;$AV$4:$AV$83,0),1),"")</f>
        <v/>
      </c>
      <c r="AO804" s="187" t="str">
        <f>IF(AND(ISNUMBER(Fixture!H807),ISNUMBER(Fixture!J807)),"YES","")</f>
        <v/>
      </c>
      <c r="AP804" s="187" t="str">
        <f>IF(AO804="YES",IF(Fixture!H807&gt;Fixture!J807,HWin,IF(Fixture!H807=Fixture!J807,IF(Fixture!H807&gt;0,HDrawScore,HDraw),HLose)),"")</f>
        <v/>
      </c>
      <c r="AQ804" s="188" t="str">
        <f>IF(AO804="YES",IF(Fixture!H807&lt;Fixture!J807,AWin,IF(Fixture!H807=Fixture!J807,IF(Fixture!H807&gt;0,ADrawScore,ADraw),ALose)),"")</f>
        <v/>
      </c>
      <c r="AR804" s="187" t="str">
        <f>IF(AO804="YES",IF(Fixture!H807&gt;Fixture!J807,"W",IF(Fixture!H807=Fixture!J807,IF(Fixture!H807&gt;0,"D","D"),"L")),"")</f>
        <v/>
      </c>
      <c r="AS804" s="187" t="str">
        <f>IF(AO804="YES",IF(Fixture!H807&lt;Fixture!J807,"W",IF(Fixture!H807=Fixture!J807,IF(Fixture!H807&gt;0,"D","D"),"L")),"")</f>
        <v/>
      </c>
    </row>
    <row r="805" spans="22:45" x14ac:dyDescent="0.25">
      <c r="V805" s="195" t="str">
        <f t="shared" si="414"/>
        <v/>
      </c>
      <c r="W805" s="185" t="str">
        <f t="shared" si="415"/>
        <v/>
      </c>
      <c r="X805" s="185" t="str">
        <f t="shared" si="411"/>
        <v/>
      </c>
      <c r="Y805" s="185" t="str">
        <f t="shared" si="412"/>
        <v/>
      </c>
      <c r="Z805" s="184" t="str">
        <f t="shared" si="413"/>
        <v/>
      </c>
      <c r="AB805" s="186" t="str">
        <f t="shared" si="408"/>
        <v/>
      </c>
      <c r="AC805" s="187" t="str">
        <f t="shared" si="409"/>
        <v/>
      </c>
      <c r="AD805" s="187" t="str">
        <f t="shared" si="416"/>
        <v/>
      </c>
      <c r="AE805" s="187" t="str">
        <f t="shared" si="406"/>
        <v/>
      </c>
      <c r="AF805" s="187" t="str">
        <f t="shared" si="407"/>
        <v/>
      </c>
      <c r="AG805" s="187" t="str">
        <f t="array" ref="AG805">IFERROR(INDEX($Y$4:$Y$1090, MATCH(AC805&amp;AE805&amp;AF805,$V$4:$V$1090&amp;$W$4:$W$1090&amp;$X$4:$X$1090,0),1),"")</f>
        <v/>
      </c>
      <c r="AH805" s="188" t="str">
        <f t="array" ref="AH805">IFERROR(INDEX($Z$4:$Z$1090, MATCH(AC805&amp;AE805&amp;AF805,$V$4:$V$1090&amp;$W$4:$W$1090&amp;$X$4:$X$1090,0),1),"")</f>
        <v/>
      </c>
      <c r="AJ805" s="186" t="str">
        <f t="shared" si="410"/>
        <v/>
      </c>
      <c r="AK805" s="187" t="str">
        <f t="array" ref="AK805">IFERROR(INDEX($AC$4:$AC$1137,SMALL($AB$4:$AB$1137,AJ805),1),"")</f>
        <v/>
      </c>
      <c r="AL805" s="187" t="str">
        <f t="array" ref="AL805">IFERROR(INDEX($AF$4:$AF$1137,SMALL($AB$4:$AB$1137,AJ805),1),"")</f>
        <v/>
      </c>
      <c r="AM805" s="187" t="str">
        <f t="array" ref="AM805">IFERROR(INDEX($AW$4:$AW$83,MATCH(AL805&amp;INDEX($AG$4:$AG$1137,SMALL($AB$4:$AB$1137,AJ805),1),$AU$4:$AU$83&amp;$AV$4:$AV$83,0),1),"")</f>
        <v/>
      </c>
      <c r="AN805" s="187" t="str">
        <f t="array" ref="AN805">IFERROR(INDEX($AW$4:$AW$83,MATCH(AL805&amp;INDEX($AH$4:$AH$1137,SMALL($AB$4:$AB$1137,AJ805),1),$AU$4:$AU$83&amp;$AV$4:$AV$83,0),1),"")</f>
        <v/>
      </c>
      <c r="AO805" s="187" t="str">
        <f>IF(AND(ISNUMBER(Fixture!H808),ISNUMBER(Fixture!J808)),"YES","")</f>
        <v/>
      </c>
      <c r="AP805" s="187" t="str">
        <f>IF(AO805="YES",IF(Fixture!H808&gt;Fixture!J808,HWin,IF(Fixture!H808=Fixture!J808,IF(Fixture!H808&gt;0,HDrawScore,HDraw),HLose)),"")</f>
        <v/>
      </c>
      <c r="AQ805" s="188" t="str">
        <f>IF(AO805="YES",IF(Fixture!H808&lt;Fixture!J808,AWin,IF(Fixture!H808=Fixture!J808,IF(Fixture!H808&gt;0,ADrawScore,ADraw),ALose)),"")</f>
        <v/>
      </c>
      <c r="AR805" s="187" t="str">
        <f>IF(AO805="YES",IF(Fixture!H808&gt;Fixture!J808,"W",IF(Fixture!H808=Fixture!J808,IF(Fixture!H808&gt;0,"D","D"),"L")),"")</f>
        <v/>
      </c>
      <c r="AS805" s="187" t="str">
        <f>IF(AO805="YES",IF(Fixture!H808&lt;Fixture!J808,"W",IF(Fixture!H808=Fixture!J808,IF(Fixture!H808&gt;0,"D","D"),"L")),"")</f>
        <v/>
      </c>
    </row>
    <row r="806" spans="22:45" x14ac:dyDescent="0.25">
      <c r="V806" s="195" t="str">
        <f t="shared" si="414"/>
        <v/>
      </c>
      <c r="W806" s="185" t="str">
        <f t="shared" si="415"/>
        <v/>
      </c>
      <c r="X806" s="185" t="str">
        <f t="shared" si="411"/>
        <v/>
      </c>
      <c r="Y806" s="185" t="str">
        <f t="shared" si="412"/>
        <v/>
      </c>
      <c r="Z806" s="184" t="str">
        <f t="shared" si="413"/>
        <v/>
      </c>
      <c r="AB806" s="186" t="str">
        <f t="shared" si="408"/>
        <v/>
      </c>
      <c r="AC806" s="187" t="str">
        <f t="shared" si="409"/>
        <v/>
      </c>
      <c r="AD806" s="187" t="str">
        <f t="shared" si="416"/>
        <v/>
      </c>
      <c r="AE806" s="187" t="str">
        <f t="shared" si="406"/>
        <v/>
      </c>
      <c r="AF806" s="187" t="str">
        <f t="shared" si="407"/>
        <v/>
      </c>
      <c r="AG806" s="187" t="str">
        <f t="array" ref="AG806">IFERROR(INDEX($Y$4:$Y$1090, MATCH(AC806&amp;AE806&amp;AF806,$V$4:$V$1090&amp;$W$4:$W$1090&amp;$X$4:$X$1090,0),1),"")</f>
        <v/>
      </c>
      <c r="AH806" s="188" t="str">
        <f t="array" ref="AH806">IFERROR(INDEX($Z$4:$Z$1090, MATCH(AC806&amp;AE806&amp;AF806,$V$4:$V$1090&amp;$W$4:$W$1090&amp;$X$4:$X$1090,0),1),"")</f>
        <v/>
      </c>
      <c r="AJ806" s="186" t="str">
        <f t="shared" si="410"/>
        <v/>
      </c>
      <c r="AK806" s="187" t="str">
        <f t="array" ref="AK806">IFERROR(INDEX($AC$4:$AC$1137,SMALL($AB$4:$AB$1137,AJ806),1),"")</f>
        <v/>
      </c>
      <c r="AL806" s="187" t="str">
        <f t="array" ref="AL806">IFERROR(INDEX($AF$4:$AF$1137,SMALL($AB$4:$AB$1137,AJ806),1),"")</f>
        <v/>
      </c>
      <c r="AM806" s="187" t="str">
        <f t="array" ref="AM806">IFERROR(INDEX($AW$4:$AW$83,MATCH(AL806&amp;INDEX($AG$4:$AG$1137,SMALL($AB$4:$AB$1137,AJ806),1),$AU$4:$AU$83&amp;$AV$4:$AV$83,0),1),"")</f>
        <v/>
      </c>
      <c r="AN806" s="187" t="str">
        <f t="array" ref="AN806">IFERROR(INDEX($AW$4:$AW$83,MATCH(AL806&amp;INDEX($AH$4:$AH$1137,SMALL($AB$4:$AB$1137,AJ806),1),$AU$4:$AU$83&amp;$AV$4:$AV$83,0),1),"")</f>
        <v/>
      </c>
      <c r="AO806" s="187" t="str">
        <f>IF(AND(ISNUMBER(Fixture!H809),ISNUMBER(Fixture!J809)),"YES","")</f>
        <v/>
      </c>
      <c r="AP806" s="187" t="str">
        <f>IF(AO806="YES",IF(Fixture!H809&gt;Fixture!J809,HWin,IF(Fixture!H809=Fixture!J809,IF(Fixture!H809&gt;0,HDrawScore,HDraw),HLose)),"")</f>
        <v/>
      </c>
      <c r="AQ806" s="188" t="str">
        <f>IF(AO806="YES",IF(Fixture!H809&lt;Fixture!J809,AWin,IF(Fixture!H809=Fixture!J809,IF(Fixture!H809&gt;0,ADrawScore,ADraw),ALose)),"")</f>
        <v/>
      </c>
      <c r="AR806" s="187" t="str">
        <f>IF(AO806="YES",IF(Fixture!H809&gt;Fixture!J809,"W",IF(Fixture!H809=Fixture!J809,IF(Fixture!H809&gt;0,"D","D"),"L")),"")</f>
        <v/>
      </c>
      <c r="AS806" s="187" t="str">
        <f>IF(AO806="YES",IF(Fixture!H809&lt;Fixture!J809,"W",IF(Fixture!H809=Fixture!J809,IF(Fixture!H809&gt;0,"D","D"),"L")),"")</f>
        <v/>
      </c>
    </row>
    <row r="807" spans="22:45" x14ac:dyDescent="0.25">
      <c r="V807" s="195" t="str">
        <f t="shared" si="414"/>
        <v/>
      </c>
      <c r="W807" s="185" t="str">
        <f t="shared" si="415"/>
        <v/>
      </c>
      <c r="X807" s="185" t="str">
        <f t="shared" si="411"/>
        <v/>
      </c>
      <c r="Y807" s="185" t="str">
        <f t="shared" si="412"/>
        <v/>
      </c>
      <c r="Z807" s="184" t="str">
        <f t="shared" si="413"/>
        <v/>
      </c>
      <c r="AB807" s="186" t="str">
        <f t="shared" si="408"/>
        <v/>
      </c>
      <c r="AC807" s="187" t="str">
        <f t="shared" si="409"/>
        <v/>
      </c>
      <c r="AD807" s="187" t="str">
        <f t="shared" si="416"/>
        <v/>
      </c>
      <c r="AE807" s="187" t="str">
        <f t="shared" si="406"/>
        <v/>
      </c>
      <c r="AF807" s="187" t="str">
        <f t="shared" si="407"/>
        <v/>
      </c>
      <c r="AG807" s="187" t="str">
        <f t="array" ref="AG807">IFERROR(INDEX($Y$4:$Y$1090, MATCH(AC807&amp;AE807&amp;AF807,$V$4:$V$1090&amp;$W$4:$W$1090&amp;$X$4:$X$1090,0),1),"")</f>
        <v/>
      </c>
      <c r="AH807" s="188" t="str">
        <f t="array" ref="AH807">IFERROR(INDEX($Z$4:$Z$1090, MATCH(AC807&amp;AE807&amp;AF807,$V$4:$V$1090&amp;$W$4:$W$1090&amp;$X$4:$X$1090,0),1),"")</f>
        <v/>
      </c>
      <c r="AJ807" s="186" t="str">
        <f t="shared" si="410"/>
        <v/>
      </c>
      <c r="AK807" s="187" t="str">
        <f t="array" ref="AK807">IFERROR(INDEX($AC$4:$AC$1137,SMALL($AB$4:$AB$1137,AJ807),1),"")</f>
        <v/>
      </c>
      <c r="AL807" s="187" t="str">
        <f t="array" ref="AL807">IFERROR(INDEX($AF$4:$AF$1137,SMALL($AB$4:$AB$1137,AJ807),1),"")</f>
        <v/>
      </c>
      <c r="AM807" s="187" t="str">
        <f t="array" ref="AM807">IFERROR(INDEX($AW$4:$AW$83,MATCH(AL807&amp;INDEX($AG$4:$AG$1137,SMALL($AB$4:$AB$1137,AJ807),1),$AU$4:$AU$83&amp;$AV$4:$AV$83,0),1),"")</f>
        <v/>
      </c>
      <c r="AN807" s="187" t="str">
        <f t="array" ref="AN807">IFERROR(INDEX($AW$4:$AW$83,MATCH(AL807&amp;INDEX($AH$4:$AH$1137,SMALL($AB$4:$AB$1137,AJ807),1),$AU$4:$AU$83&amp;$AV$4:$AV$83,0),1),"")</f>
        <v/>
      </c>
      <c r="AO807" s="187" t="str">
        <f>IF(AND(ISNUMBER(Fixture!H810),ISNUMBER(Fixture!J810)),"YES","")</f>
        <v/>
      </c>
      <c r="AP807" s="187" t="str">
        <f>IF(AO807="YES",IF(Fixture!H810&gt;Fixture!J810,HWin,IF(Fixture!H810=Fixture!J810,IF(Fixture!H810&gt;0,HDrawScore,HDraw),HLose)),"")</f>
        <v/>
      </c>
      <c r="AQ807" s="188" t="str">
        <f>IF(AO807="YES",IF(Fixture!H810&lt;Fixture!J810,AWin,IF(Fixture!H810=Fixture!J810,IF(Fixture!H810&gt;0,ADrawScore,ADraw),ALose)),"")</f>
        <v/>
      </c>
      <c r="AR807" s="187" t="str">
        <f>IF(AO807="YES",IF(Fixture!H810&gt;Fixture!J810,"W",IF(Fixture!H810=Fixture!J810,IF(Fixture!H810&gt;0,"D","D"),"L")),"")</f>
        <v/>
      </c>
      <c r="AS807" s="187" t="str">
        <f>IF(AO807="YES",IF(Fixture!H810&lt;Fixture!J810,"W",IF(Fixture!H810=Fixture!J810,IF(Fixture!H810&gt;0,"D","D"),"L")),"")</f>
        <v/>
      </c>
    </row>
    <row r="808" spans="22:45" x14ac:dyDescent="0.25">
      <c r="V808" s="195" t="str">
        <f t="shared" si="414"/>
        <v/>
      </c>
      <c r="W808" s="185" t="str">
        <f t="shared" si="415"/>
        <v/>
      </c>
      <c r="X808" s="185" t="str">
        <f t="shared" si="411"/>
        <v/>
      </c>
      <c r="Y808" s="185" t="str">
        <f t="shared" si="412"/>
        <v/>
      </c>
      <c r="Z808" s="184" t="str">
        <f t="shared" si="413"/>
        <v/>
      </c>
      <c r="AB808" s="186" t="str">
        <f t="shared" si="408"/>
        <v/>
      </c>
      <c r="AC808" s="187" t="str">
        <f t="shared" si="409"/>
        <v/>
      </c>
      <c r="AD808" s="187" t="str">
        <f t="shared" si="416"/>
        <v/>
      </c>
      <c r="AE808" s="187" t="str">
        <f t="shared" si="406"/>
        <v/>
      </c>
      <c r="AF808" s="187" t="str">
        <f t="shared" si="407"/>
        <v/>
      </c>
      <c r="AG808" s="187" t="str">
        <f t="array" ref="AG808">IFERROR(INDEX($Y$4:$Y$1090, MATCH(AC808&amp;AE808&amp;AF808,$V$4:$V$1090&amp;$W$4:$W$1090&amp;$X$4:$X$1090,0),1),"")</f>
        <v/>
      </c>
      <c r="AH808" s="188" t="str">
        <f t="array" ref="AH808">IFERROR(INDEX($Z$4:$Z$1090, MATCH(AC808&amp;AE808&amp;AF808,$V$4:$V$1090&amp;$W$4:$W$1090&amp;$X$4:$X$1090,0),1),"")</f>
        <v/>
      </c>
      <c r="AJ808" s="186" t="str">
        <f t="shared" si="410"/>
        <v/>
      </c>
      <c r="AK808" s="187" t="str">
        <f t="array" ref="AK808">IFERROR(INDEX($AC$4:$AC$1137,SMALL($AB$4:$AB$1137,AJ808),1),"")</f>
        <v/>
      </c>
      <c r="AL808" s="187" t="str">
        <f t="array" ref="AL808">IFERROR(INDEX($AF$4:$AF$1137,SMALL($AB$4:$AB$1137,AJ808),1),"")</f>
        <v/>
      </c>
      <c r="AM808" s="187" t="str">
        <f t="array" ref="AM808">IFERROR(INDEX($AW$4:$AW$83,MATCH(AL808&amp;INDEX($AG$4:$AG$1137,SMALL($AB$4:$AB$1137,AJ808),1),$AU$4:$AU$83&amp;$AV$4:$AV$83,0),1),"")</f>
        <v/>
      </c>
      <c r="AN808" s="187" t="str">
        <f t="array" ref="AN808">IFERROR(INDEX($AW$4:$AW$83,MATCH(AL808&amp;INDEX($AH$4:$AH$1137,SMALL($AB$4:$AB$1137,AJ808),1),$AU$4:$AU$83&amp;$AV$4:$AV$83,0),1),"")</f>
        <v/>
      </c>
      <c r="AO808" s="187" t="str">
        <f>IF(AND(ISNUMBER(Fixture!H811),ISNUMBER(Fixture!J811)),"YES","")</f>
        <v/>
      </c>
      <c r="AP808" s="187" t="str">
        <f>IF(AO808="YES",IF(Fixture!H811&gt;Fixture!J811,HWin,IF(Fixture!H811=Fixture!J811,IF(Fixture!H811&gt;0,HDrawScore,HDraw),HLose)),"")</f>
        <v/>
      </c>
      <c r="AQ808" s="188" t="str">
        <f>IF(AO808="YES",IF(Fixture!H811&lt;Fixture!J811,AWin,IF(Fixture!H811=Fixture!J811,IF(Fixture!H811&gt;0,ADrawScore,ADraw),ALose)),"")</f>
        <v/>
      </c>
      <c r="AR808" s="187" t="str">
        <f>IF(AO808="YES",IF(Fixture!H811&gt;Fixture!J811,"W",IF(Fixture!H811=Fixture!J811,IF(Fixture!H811&gt;0,"D","D"),"L")),"")</f>
        <v/>
      </c>
      <c r="AS808" s="187" t="str">
        <f>IF(AO808="YES",IF(Fixture!H811&lt;Fixture!J811,"W",IF(Fixture!H811=Fixture!J811,IF(Fixture!H811&gt;0,"D","D"),"L")),"")</f>
        <v/>
      </c>
    </row>
    <row r="809" spans="22:45" x14ac:dyDescent="0.25">
      <c r="V809" s="195" t="str">
        <f t="shared" si="414"/>
        <v/>
      </c>
      <c r="W809" s="185" t="str">
        <f t="shared" si="415"/>
        <v/>
      </c>
      <c r="X809" s="185" t="str">
        <f t="shared" si="411"/>
        <v/>
      </c>
      <c r="Y809" s="185" t="str">
        <f t="shared" si="412"/>
        <v/>
      </c>
      <c r="Z809" s="184" t="str">
        <f t="shared" si="413"/>
        <v/>
      </c>
      <c r="AB809" s="186" t="str">
        <f t="shared" si="408"/>
        <v/>
      </c>
      <c r="AC809" s="187" t="str">
        <f t="shared" si="409"/>
        <v/>
      </c>
      <c r="AD809" s="187" t="str">
        <f t="shared" si="416"/>
        <v/>
      </c>
      <c r="AE809" s="187" t="str">
        <f t="shared" si="406"/>
        <v/>
      </c>
      <c r="AF809" s="187" t="str">
        <f t="shared" si="407"/>
        <v/>
      </c>
      <c r="AG809" s="187" t="str">
        <f t="array" ref="AG809">IFERROR(INDEX($Y$4:$Y$1090, MATCH(AC809&amp;AE809&amp;AF809,$V$4:$V$1090&amp;$W$4:$W$1090&amp;$X$4:$X$1090,0),1),"")</f>
        <v/>
      </c>
      <c r="AH809" s="188" t="str">
        <f t="array" ref="AH809">IFERROR(INDEX($Z$4:$Z$1090, MATCH(AC809&amp;AE809&amp;AF809,$V$4:$V$1090&amp;$W$4:$W$1090&amp;$X$4:$X$1090,0),1),"")</f>
        <v/>
      </c>
      <c r="AJ809" s="186" t="str">
        <f t="shared" si="410"/>
        <v/>
      </c>
      <c r="AK809" s="187" t="str">
        <f t="array" ref="AK809">IFERROR(INDEX($AC$4:$AC$1137,SMALL($AB$4:$AB$1137,AJ809),1),"")</f>
        <v/>
      </c>
      <c r="AL809" s="187" t="str">
        <f t="array" ref="AL809">IFERROR(INDEX($AF$4:$AF$1137,SMALL($AB$4:$AB$1137,AJ809),1),"")</f>
        <v/>
      </c>
      <c r="AM809" s="187" t="str">
        <f t="array" ref="AM809">IFERROR(INDEX($AW$4:$AW$83,MATCH(AL809&amp;INDEX($AG$4:$AG$1137,SMALL($AB$4:$AB$1137,AJ809),1),$AU$4:$AU$83&amp;$AV$4:$AV$83,0),1),"")</f>
        <v/>
      </c>
      <c r="AN809" s="187" t="str">
        <f t="array" ref="AN809">IFERROR(INDEX($AW$4:$AW$83,MATCH(AL809&amp;INDEX($AH$4:$AH$1137,SMALL($AB$4:$AB$1137,AJ809),1),$AU$4:$AU$83&amp;$AV$4:$AV$83,0),1),"")</f>
        <v/>
      </c>
      <c r="AO809" s="187" t="str">
        <f>IF(AND(ISNUMBER(Fixture!H812),ISNUMBER(Fixture!J812)),"YES","")</f>
        <v/>
      </c>
      <c r="AP809" s="187" t="str">
        <f>IF(AO809="YES",IF(Fixture!H812&gt;Fixture!J812,HWin,IF(Fixture!H812=Fixture!J812,IF(Fixture!H812&gt;0,HDrawScore,HDraw),HLose)),"")</f>
        <v/>
      </c>
      <c r="AQ809" s="188" t="str">
        <f>IF(AO809="YES",IF(Fixture!H812&lt;Fixture!J812,AWin,IF(Fixture!H812=Fixture!J812,IF(Fixture!H812&gt;0,ADrawScore,ADraw),ALose)),"")</f>
        <v/>
      </c>
      <c r="AR809" s="187" t="str">
        <f>IF(AO809="YES",IF(Fixture!H812&gt;Fixture!J812,"W",IF(Fixture!H812=Fixture!J812,IF(Fixture!H812&gt;0,"D","D"),"L")),"")</f>
        <v/>
      </c>
      <c r="AS809" s="187" t="str">
        <f>IF(AO809="YES",IF(Fixture!H812&lt;Fixture!J812,"W",IF(Fixture!H812=Fixture!J812,IF(Fixture!H812&gt;0,"D","D"),"L")),"")</f>
        <v/>
      </c>
    </row>
    <row r="810" spans="22:45" x14ac:dyDescent="0.25">
      <c r="V810" s="195" t="str">
        <f t="shared" si="414"/>
        <v/>
      </c>
      <c r="W810" s="185" t="str">
        <f t="shared" si="415"/>
        <v/>
      </c>
      <c r="X810" s="185" t="str">
        <f t="shared" si="411"/>
        <v/>
      </c>
      <c r="Y810" s="185" t="str">
        <f t="shared" si="412"/>
        <v/>
      </c>
      <c r="Z810" s="184" t="str">
        <f t="shared" si="413"/>
        <v/>
      </c>
      <c r="AB810" s="186" t="str">
        <f t="shared" si="408"/>
        <v/>
      </c>
      <c r="AC810" s="187" t="str">
        <f t="shared" si="409"/>
        <v/>
      </c>
      <c r="AD810" s="187" t="str">
        <f t="shared" si="416"/>
        <v/>
      </c>
      <c r="AE810" s="187" t="str">
        <f t="shared" si="406"/>
        <v/>
      </c>
      <c r="AF810" s="187" t="str">
        <f t="shared" si="407"/>
        <v/>
      </c>
      <c r="AG810" s="187" t="str">
        <f t="array" ref="AG810">IFERROR(INDEX($Y$4:$Y$1090, MATCH(AC810&amp;AE810&amp;AF810,$V$4:$V$1090&amp;$W$4:$W$1090&amp;$X$4:$X$1090,0),1),"")</f>
        <v/>
      </c>
      <c r="AH810" s="188" t="str">
        <f t="array" ref="AH810">IFERROR(INDEX($Z$4:$Z$1090, MATCH(AC810&amp;AE810&amp;AF810,$V$4:$V$1090&amp;$W$4:$W$1090&amp;$X$4:$X$1090,0),1),"")</f>
        <v/>
      </c>
      <c r="AJ810" s="186" t="str">
        <f t="shared" si="410"/>
        <v/>
      </c>
      <c r="AK810" s="187" t="str">
        <f t="array" ref="AK810">IFERROR(INDEX($AC$4:$AC$1137,SMALL($AB$4:$AB$1137,AJ810),1),"")</f>
        <v/>
      </c>
      <c r="AL810" s="187" t="str">
        <f t="array" ref="AL810">IFERROR(INDEX($AF$4:$AF$1137,SMALL($AB$4:$AB$1137,AJ810),1),"")</f>
        <v/>
      </c>
      <c r="AM810" s="187" t="str">
        <f t="array" ref="AM810">IFERROR(INDEX($AW$4:$AW$83,MATCH(AL810&amp;INDEX($AG$4:$AG$1137,SMALL($AB$4:$AB$1137,AJ810),1),$AU$4:$AU$83&amp;$AV$4:$AV$83,0),1),"")</f>
        <v/>
      </c>
      <c r="AN810" s="187" t="str">
        <f t="array" ref="AN810">IFERROR(INDEX($AW$4:$AW$83,MATCH(AL810&amp;INDEX($AH$4:$AH$1137,SMALL($AB$4:$AB$1137,AJ810),1),$AU$4:$AU$83&amp;$AV$4:$AV$83,0),1),"")</f>
        <v/>
      </c>
      <c r="AO810" s="187" t="str">
        <f>IF(AND(ISNUMBER(Fixture!H813),ISNUMBER(Fixture!J813)),"YES","")</f>
        <v/>
      </c>
      <c r="AP810" s="187" t="str">
        <f>IF(AO810="YES",IF(Fixture!H813&gt;Fixture!J813,HWin,IF(Fixture!H813=Fixture!J813,IF(Fixture!H813&gt;0,HDrawScore,HDraw),HLose)),"")</f>
        <v/>
      </c>
      <c r="AQ810" s="188" t="str">
        <f>IF(AO810="YES",IF(Fixture!H813&lt;Fixture!J813,AWin,IF(Fixture!H813=Fixture!J813,IF(Fixture!H813&gt;0,ADrawScore,ADraw),ALose)),"")</f>
        <v/>
      </c>
      <c r="AR810" s="187" t="str">
        <f>IF(AO810="YES",IF(Fixture!H813&gt;Fixture!J813,"W",IF(Fixture!H813=Fixture!J813,IF(Fixture!H813&gt;0,"D","D"),"L")),"")</f>
        <v/>
      </c>
      <c r="AS810" s="187" t="str">
        <f>IF(AO810="YES",IF(Fixture!H813&lt;Fixture!J813,"W",IF(Fixture!H813=Fixture!J813,IF(Fixture!H813&gt;0,"D","D"),"L")),"")</f>
        <v/>
      </c>
    </row>
    <row r="811" spans="22:45" x14ac:dyDescent="0.25">
      <c r="V811" s="195" t="str">
        <f t="shared" si="414"/>
        <v/>
      </c>
      <c r="W811" s="185" t="str">
        <f t="shared" si="415"/>
        <v/>
      </c>
      <c r="X811" s="185" t="str">
        <f t="shared" si="411"/>
        <v/>
      </c>
      <c r="Y811" s="185" t="str">
        <f t="shared" si="412"/>
        <v/>
      </c>
      <c r="Z811" s="184" t="str">
        <f t="shared" si="413"/>
        <v/>
      </c>
      <c r="AB811" s="186" t="str">
        <f t="shared" si="408"/>
        <v/>
      </c>
      <c r="AC811" s="187" t="str">
        <f t="shared" si="409"/>
        <v/>
      </c>
      <c r="AD811" s="187" t="str">
        <f t="shared" si="416"/>
        <v/>
      </c>
      <c r="AE811" s="187" t="str">
        <f t="shared" si="406"/>
        <v/>
      </c>
      <c r="AF811" s="187" t="str">
        <f t="shared" si="407"/>
        <v/>
      </c>
      <c r="AG811" s="187" t="str">
        <f t="array" ref="AG811">IFERROR(INDEX($Y$4:$Y$1090, MATCH(AC811&amp;AE811&amp;AF811,$V$4:$V$1090&amp;$W$4:$W$1090&amp;$X$4:$X$1090,0),1),"")</f>
        <v/>
      </c>
      <c r="AH811" s="188" t="str">
        <f t="array" ref="AH811">IFERROR(INDEX($Z$4:$Z$1090, MATCH(AC811&amp;AE811&amp;AF811,$V$4:$V$1090&amp;$W$4:$W$1090&amp;$X$4:$X$1090,0),1),"")</f>
        <v/>
      </c>
      <c r="AJ811" s="186" t="str">
        <f t="shared" si="410"/>
        <v/>
      </c>
      <c r="AK811" s="187" t="str">
        <f t="array" ref="AK811">IFERROR(INDEX($AC$4:$AC$1137,SMALL($AB$4:$AB$1137,AJ811),1),"")</f>
        <v/>
      </c>
      <c r="AL811" s="187" t="str">
        <f t="array" ref="AL811">IFERROR(INDEX($AF$4:$AF$1137,SMALL($AB$4:$AB$1137,AJ811),1),"")</f>
        <v/>
      </c>
      <c r="AM811" s="187" t="str">
        <f t="array" ref="AM811">IFERROR(INDEX($AW$4:$AW$83,MATCH(AL811&amp;INDEX($AG$4:$AG$1137,SMALL($AB$4:$AB$1137,AJ811),1),$AU$4:$AU$83&amp;$AV$4:$AV$83,0),1),"")</f>
        <v/>
      </c>
      <c r="AN811" s="187" t="str">
        <f t="array" ref="AN811">IFERROR(INDEX($AW$4:$AW$83,MATCH(AL811&amp;INDEX($AH$4:$AH$1137,SMALL($AB$4:$AB$1137,AJ811),1),$AU$4:$AU$83&amp;$AV$4:$AV$83,0),1),"")</f>
        <v/>
      </c>
      <c r="AO811" s="187" t="str">
        <f>IF(AND(ISNUMBER(Fixture!H814),ISNUMBER(Fixture!J814)),"YES","")</f>
        <v/>
      </c>
      <c r="AP811" s="187" t="str">
        <f>IF(AO811="YES",IF(Fixture!H814&gt;Fixture!J814,HWin,IF(Fixture!H814=Fixture!J814,IF(Fixture!H814&gt;0,HDrawScore,HDraw),HLose)),"")</f>
        <v/>
      </c>
      <c r="AQ811" s="188" t="str">
        <f>IF(AO811="YES",IF(Fixture!H814&lt;Fixture!J814,AWin,IF(Fixture!H814=Fixture!J814,IF(Fixture!H814&gt;0,ADrawScore,ADraw),ALose)),"")</f>
        <v/>
      </c>
      <c r="AR811" s="187" t="str">
        <f>IF(AO811="YES",IF(Fixture!H814&gt;Fixture!J814,"W",IF(Fixture!H814=Fixture!J814,IF(Fixture!H814&gt;0,"D","D"),"L")),"")</f>
        <v/>
      </c>
      <c r="AS811" s="187" t="str">
        <f>IF(AO811="YES",IF(Fixture!H814&lt;Fixture!J814,"W",IF(Fixture!H814=Fixture!J814,IF(Fixture!H814&gt;0,"D","D"),"L")),"")</f>
        <v/>
      </c>
    </row>
    <row r="812" spans="22:45" x14ac:dyDescent="0.25">
      <c r="V812" s="195" t="str">
        <f t="shared" si="414"/>
        <v/>
      </c>
      <c r="W812" s="185" t="str">
        <f t="shared" si="415"/>
        <v/>
      </c>
      <c r="X812" s="185" t="str">
        <f t="shared" ref="X812:X818" si="417">IF(AND(ISNUMBER(V812),Y812&lt;=$Q$9,Z812&lt;=$Q$9),$B$158,"")</f>
        <v/>
      </c>
      <c r="Y812" s="185" t="str">
        <f t="shared" ref="Y812:Y818" si="418">IF(ISNUMBER(V812),INDEX($C$161:$L$187,MATCH(V812,$B$161:$B$187,0),MATCH("G"&amp;W812&amp;"-T1",$C$160:$L$160,0)),"")</f>
        <v/>
      </c>
      <c r="Z812" s="184" t="str">
        <f t="shared" ref="Z812:Z818" si="419">IF(ISNUMBER(V812),INDEX($C$161:$L$187,MATCH(V812,$B$161:$B$187,0),MATCH("G"&amp;W812&amp;"-T2",$C$160:$L$160,0)),"")</f>
        <v/>
      </c>
      <c r="AB812" s="186" t="str">
        <f t="shared" si="408"/>
        <v/>
      </c>
      <c r="AC812" s="187" t="str">
        <f t="shared" si="409"/>
        <v/>
      </c>
      <c r="AD812" s="187" t="str">
        <f t="shared" si="416"/>
        <v/>
      </c>
      <c r="AE812" s="187" t="str">
        <f t="shared" si="406"/>
        <v/>
      </c>
      <c r="AF812" s="187" t="str">
        <f t="shared" si="407"/>
        <v/>
      </c>
      <c r="AG812" s="187" t="str">
        <f t="array" ref="AG812">IFERROR(INDEX($Y$4:$Y$1090, MATCH(AC812&amp;AE812&amp;AF812,$V$4:$V$1090&amp;$W$4:$W$1090&amp;$X$4:$X$1090,0),1),"")</f>
        <v/>
      </c>
      <c r="AH812" s="188" t="str">
        <f t="array" ref="AH812">IFERROR(INDEX($Z$4:$Z$1090, MATCH(AC812&amp;AE812&amp;AF812,$V$4:$V$1090&amp;$W$4:$W$1090&amp;$X$4:$X$1090,0),1),"")</f>
        <v/>
      </c>
      <c r="AJ812" s="186" t="str">
        <f t="shared" si="410"/>
        <v/>
      </c>
      <c r="AK812" s="187" t="str">
        <f t="array" ref="AK812">IFERROR(INDEX($AC$4:$AC$1137,SMALL($AB$4:$AB$1137,AJ812),1),"")</f>
        <v/>
      </c>
      <c r="AL812" s="187" t="str">
        <f t="array" ref="AL812">IFERROR(INDEX($AF$4:$AF$1137,SMALL($AB$4:$AB$1137,AJ812),1),"")</f>
        <v/>
      </c>
      <c r="AM812" s="187" t="str">
        <f t="array" ref="AM812">IFERROR(INDEX($AW$4:$AW$83,MATCH(AL812&amp;INDEX($AG$4:$AG$1137,SMALL($AB$4:$AB$1137,AJ812),1),$AU$4:$AU$83&amp;$AV$4:$AV$83,0),1),"")</f>
        <v/>
      </c>
      <c r="AN812" s="187" t="str">
        <f t="array" ref="AN812">IFERROR(INDEX($AW$4:$AW$83,MATCH(AL812&amp;INDEX($AH$4:$AH$1137,SMALL($AB$4:$AB$1137,AJ812),1),$AU$4:$AU$83&amp;$AV$4:$AV$83,0),1),"")</f>
        <v/>
      </c>
      <c r="AO812" s="187" t="str">
        <f>IF(AND(ISNUMBER(Fixture!H815),ISNUMBER(Fixture!J815)),"YES","")</f>
        <v/>
      </c>
      <c r="AP812" s="187" t="str">
        <f>IF(AO812="YES",IF(Fixture!H815&gt;Fixture!J815,HWin,IF(Fixture!H815=Fixture!J815,IF(Fixture!H815&gt;0,HDrawScore,HDraw),HLose)),"")</f>
        <v/>
      </c>
      <c r="AQ812" s="188" t="str">
        <f>IF(AO812="YES",IF(Fixture!H815&lt;Fixture!J815,AWin,IF(Fixture!H815=Fixture!J815,IF(Fixture!H815&gt;0,ADrawScore,ADraw),ALose)),"")</f>
        <v/>
      </c>
      <c r="AR812" s="187" t="str">
        <f>IF(AO812="YES",IF(Fixture!H815&gt;Fixture!J815,"W",IF(Fixture!H815=Fixture!J815,IF(Fixture!H815&gt;0,"D","D"),"L")),"")</f>
        <v/>
      </c>
      <c r="AS812" s="187" t="str">
        <f>IF(AO812="YES",IF(Fixture!H815&lt;Fixture!J815,"W",IF(Fixture!H815=Fixture!J815,IF(Fixture!H815&gt;0,"D","D"),"L")),"")</f>
        <v/>
      </c>
    </row>
    <row r="813" spans="22:45" x14ac:dyDescent="0.25">
      <c r="V813" s="195" t="str">
        <f t="shared" ref="V813:V818" si="420">IFERROR(IF(W812+1&lt;=O$9,V812,IF(V812+1&lt;=P$9,V812+1,"")),"")</f>
        <v/>
      </c>
      <c r="W813" s="185" t="str">
        <f t="shared" ref="W813:W818" si="421">IF(ISNUMBER(V813),IF(W812+1&lt;=O$9,W812+1,1),"")</f>
        <v/>
      </c>
      <c r="X813" s="185" t="str">
        <f t="shared" si="417"/>
        <v/>
      </c>
      <c r="Y813" s="185" t="str">
        <f t="shared" si="418"/>
        <v/>
      </c>
      <c r="Z813" s="184" t="str">
        <f t="shared" si="419"/>
        <v/>
      </c>
      <c r="AB813" s="186" t="str">
        <f t="shared" si="408"/>
        <v/>
      </c>
      <c r="AC813" s="187" t="str">
        <f t="shared" si="409"/>
        <v/>
      </c>
      <c r="AD813" s="187" t="str">
        <f t="shared" si="416"/>
        <v/>
      </c>
      <c r="AE813" s="187" t="str">
        <f t="shared" si="406"/>
        <v/>
      </c>
      <c r="AF813" s="187" t="str">
        <f t="shared" si="407"/>
        <v/>
      </c>
      <c r="AG813" s="187" t="str">
        <f t="array" ref="AG813">IFERROR(INDEX($Y$4:$Y$1090, MATCH(AC813&amp;AE813&amp;AF813,$V$4:$V$1090&amp;$W$4:$W$1090&amp;$X$4:$X$1090,0),1),"")</f>
        <v/>
      </c>
      <c r="AH813" s="188" t="str">
        <f t="array" ref="AH813">IFERROR(INDEX($Z$4:$Z$1090, MATCH(AC813&amp;AE813&amp;AF813,$V$4:$V$1090&amp;$W$4:$W$1090&amp;$X$4:$X$1090,0),1),"")</f>
        <v/>
      </c>
      <c r="AJ813" s="186" t="str">
        <f t="shared" si="410"/>
        <v/>
      </c>
      <c r="AK813" s="187" t="str">
        <f t="array" ref="AK813">IFERROR(INDEX($AC$4:$AC$1137,SMALL($AB$4:$AB$1137,AJ813),1),"")</f>
        <v/>
      </c>
      <c r="AL813" s="187" t="str">
        <f t="array" ref="AL813">IFERROR(INDEX($AF$4:$AF$1137,SMALL($AB$4:$AB$1137,AJ813),1),"")</f>
        <v/>
      </c>
      <c r="AM813" s="187" t="str">
        <f t="array" ref="AM813">IFERROR(INDEX($AW$4:$AW$83,MATCH(AL813&amp;INDEX($AG$4:$AG$1137,SMALL($AB$4:$AB$1137,AJ813),1),$AU$4:$AU$83&amp;$AV$4:$AV$83,0),1),"")</f>
        <v/>
      </c>
      <c r="AN813" s="187" t="str">
        <f t="array" ref="AN813">IFERROR(INDEX($AW$4:$AW$83,MATCH(AL813&amp;INDEX($AH$4:$AH$1137,SMALL($AB$4:$AB$1137,AJ813),1),$AU$4:$AU$83&amp;$AV$4:$AV$83,0),1),"")</f>
        <v/>
      </c>
      <c r="AO813" s="187" t="str">
        <f>IF(AND(ISNUMBER(Fixture!H816),ISNUMBER(Fixture!J816)),"YES","")</f>
        <v/>
      </c>
      <c r="AP813" s="187" t="str">
        <f>IF(AO813="YES",IF(Fixture!H816&gt;Fixture!J816,HWin,IF(Fixture!H816=Fixture!J816,IF(Fixture!H816&gt;0,HDrawScore,HDraw),HLose)),"")</f>
        <v/>
      </c>
      <c r="AQ813" s="188" t="str">
        <f>IF(AO813="YES",IF(Fixture!H816&lt;Fixture!J816,AWin,IF(Fixture!H816=Fixture!J816,IF(Fixture!H816&gt;0,ADrawScore,ADraw),ALose)),"")</f>
        <v/>
      </c>
      <c r="AR813" s="187" t="str">
        <f>IF(AO813="YES",IF(Fixture!H816&gt;Fixture!J816,"W",IF(Fixture!H816=Fixture!J816,IF(Fixture!H816&gt;0,"D","D"),"L")),"")</f>
        <v/>
      </c>
      <c r="AS813" s="187" t="str">
        <f>IF(AO813="YES",IF(Fixture!H816&lt;Fixture!J816,"W",IF(Fixture!H816=Fixture!J816,IF(Fixture!H816&gt;0,"D","D"),"L")),"")</f>
        <v/>
      </c>
    </row>
    <row r="814" spans="22:45" x14ac:dyDescent="0.25">
      <c r="V814" s="195" t="str">
        <f t="shared" si="420"/>
        <v/>
      </c>
      <c r="W814" s="185" t="str">
        <f t="shared" si="421"/>
        <v/>
      </c>
      <c r="X814" s="185" t="str">
        <f t="shared" si="417"/>
        <v/>
      </c>
      <c r="Y814" s="185" t="str">
        <f t="shared" si="418"/>
        <v/>
      </c>
      <c r="Z814" s="184" t="str">
        <f t="shared" si="419"/>
        <v/>
      </c>
      <c r="AB814" s="186" t="str">
        <f t="shared" si="408"/>
        <v/>
      </c>
      <c r="AC814" s="187" t="str">
        <f t="shared" si="409"/>
        <v/>
      </c>
      <c r="AD814" s="187" t="str">
        <f t="shared" si="416"/>
        <v/>
      </c>
      <c r="AE814" s="187" t="str">
        <f t="shared" si="406"/>
        <v/>
      </c>
      <c r="AF814" s="187" t="str">
        <f t="shared" si="407"/>
        <v/>
      </c>
      <c r="AG814" s="187" t="str">
        <f t="array" ref="AG814">IFERROR(INDEX($Y$4:$Y$1090, MATCH(AC814&amp;AE814&amp;AF814,$V$4:$V$1090&amp;$W$4:$W$1090&amp;$X$4:$X$1090,0),1),"")</f>
        <v/>
      </c>
      <c r="AH814" s="188" t="str">
        <f t="array" ref="AH814">IFERROR(INDEX($Z$4:$Z$1090, MATCH(AC814&amp;AE814&amp;AF814,$V$4:$V$1090&amp;$W$4:$W$1090&amp;$X$4:$X$1090,0),1),"")</f>
        <v/>
      </c>
      <c r="AJ814" s="186" t="str">
        <f t="shared" si="410"/>
        <v/>
      </c>
      <c r="AK814" s="187" t="str">
        <f t="array" ref="AK814">IFERROR(INDEX($AC$4:$AC$1137,SMALL($AB$4:$AB$1137,AJ814),1),"")</f>
        <v/>
      </c>
      <c r="AL814" s="187" t="str">
        <f t="array" ref="AL814">IFERROR(INDEX($AF$4:$AF$1137,SMALL($AB$4:$AB$1137,AJ814),1),"")</f>
        <v/>
      </c>
      <c r="AM814" s="187" t="str">
        <f t="array" ref="AM814">IFERROR(INDEX($AW$4:$AW$83,MATCH(AL814&amp;INDEX($AG$4:$AG$1137,SMALL($AB$4:$AB$1137,AJ814),1),$AU$4:$AU$83&amp;$AV$4:$AV$83,0),1),"")</f>
        <v/>
      </c>
      <c r="AN814" s="187" t="str">
        <f t="array" ref="AN814">IFERROR(INDEX($AW$4:$AW$83,MATCH(AL814&amp;INDEX($AH$4:$AH$1137,SMALL($AB$4:$AB$1137,AJ814),1),$AU$4:$AU$83&amp;$AV$4:$AV$83,0),1),"")</f>
        <v/>
      </c>
      <c r="AO814" s="187" t="str">
        <f>IF(AND(ISNUMBER(Fixture!H817),ISNUMBER(Fixture!J817)),"YES","")</f>
        <v/>
      </c>
      <c r="AP814" s="187" t="str">
        <f>IF(AO814="YES",IF(Fixture!H817&gt;Fixture!J817,HWin,IF(Fixture!H817=Fixture!J817,IF(Fixture!H817&gt;0,HDrawScore,HDraw),HLose)),"")</f>
        <v/>
      </c>
      <c r="AQ814" s="188" t="str">
        <f>IF(AO814="YES",IF(Fixture!H817&lt;Fixture!J817,AWin,IF(Fixture!H817=Fixture!J817,IF(Fixture!H817&gt;0,ADrawScore,ADraw),ALose)),"")</f>
        <v/>
      </c>
      <c r="AR814" s="187" t="str">
        <f>IF(AO814="YES",IF(Fixture!H817&gt;Fixture!J817,"W",IF(Fixture!H817=Fixture!J817,IF(Fixture!H817&gt;0,"D","D"),"L")),"")</f>
        <v/>
      </c>
      <c r="AS814" s="187" t="str">
        <f>IF(AO814="YES",IF(Fixture!H817&lt;Fixture!J817,"W",IF(Fixture!H817=Fixture!J817,IF(Fixture!H817&gt;0,"D","D"),"L")),"")</f>
        <v/>
      </c>
    </row>
    <row r="815" spans="22:45" x14ac:dyDescent="0.25">
      <c r="V815" s="195" t="str">
        <f t="shared" si="420"/>
        <v/>
      </c>
      <c r="W815" s="185" t="str">
        <f t="shared" si="421"/>
        <v/>
      </c>
      <c r="X815" s="185" t="str">
        <f t="shared" si="417"/>
        <v/>
      </c>
      <c r="Y815" s="185" t="str">
        <f t="shared" si="418"/>
        <v/>
      </c>
      <c r="Z815" s="184" t="str">
        <f t="shared" si="419"/>
        <v/>
      </c>
      <c r="AB815" s="186" t="str">
        <f t="shared" si="408"/>
        <v/>
      </c>
      <c r="AC815" s="187" t="str">
        <f t="shared" si="409"/>
        <v/>
      </c>
      <c r="AD815" s="187" t="str">
        <f t="shared" si="416"/>
        <v/>
      </c>
      <c r="AE815" s="187" t="str">
        <f t="shared" si="406"/>
        <v/>
      </c>
      <c r="AF815" s="187" t="str">
        <f t="shared" si="407"/>
        <v/>
      </c>
      <c r="AG815" s="187" t="str">
        <f t="array" ref="AG815">IFERROR(INDEX($Y$4:$Y$1090, MATCH(AC815&amp;AE815&amp;AF815,$V$4:$V$1090&amp;$W$4:$W$1090&amp;$X$4:$X$1090,0),1),"")</f>
        <v/>
      </c>
      <c r="AH815" s="188" t="str">
        <f t="array" ref="AH815">IFERROR(INDEX($Z$4:$Z$1090, MATCH(AC815&amp;AE815&amp;AF815,$V$4:$V$1090&amp;$W$4:$W$1090&amp;$X$4:$X$1090,0),1),"")</f>
        <v/>
      </c>
      <c r="AJ815" s="186" t="str">
        <f t="shared" si="410"/>
        <v/>
      </c>
      <c r="AK815" s="187" t="str">
        <f t="array" ref="AK815">IFERROR(INDEX($AC$4:$AC$1137,SMALL($AB$4:$AB$1137,AJ815),1),"")</f>
        <v/>
      </c>
      <c r="AL815" s="187" t="str">
        <f t="array" ref="AL815">IFERROR(INDEX($AF$4:$AF$1137,SMALL($AB$4:$AB$1137,AJ815),1),"")</f>
        <v/>
      </c>
      <c r="AM815" s="187" t="str">
        <f t="array" ref="AM815">IFERROR(INDEX($AW$4:$AW$83,MATCH(AL815&amp;INDEX($AG$4:$AG$1137,SMALL($AB$4:$AB$1137,AJ815),1),$AU$4:$AU$83&amp;$AV$4:$AV$83,0),1),"")</f>
        <v/>
      </c>
      <c r="AN815" s="187" t="str">
        <f t="array" ref="AN815">IFERROR(INDEX($AW$4:$AW$83,MATCH(AL815&amp;INDEX($AH$4:$AH$1137,SMALL($AB$4:$AB$1137,AJ815),1),$AU$4:$AU$83&amp;$AV$4:$AV$83,0),1),"")</f>
        <v/>
      </c>
      <c r="AO815" s="187" t="str">
        <f>IF(AND(ISNUMBER(Fixture!H818),ISNUMBER(Fixture!J818)),"YES","")</f>
        <v/>
      </c>
      <c r="AP815" s="187" t="str">
        <f>IF(AO815="YES",IF(Fixture!H818&gt;Fixture!J818,HWin,IF(Fixture!H818=Fixture!J818,IF(Fixture!H818&gt;0,HDrawScore,HDraw),HLose)),"")</f>
        <v/>
      </c>
      <c r="AQ815" s="188" t="str">
        <f>IF(AO815="YES",IF(Fixture!H818&lt;Fixture!J818,AWin,IF(Fixture!H818=Fixture!J818,IF(Fixture!H818&gt;0,ADrawScore,ADraw),ALose)),"")</f>
        <v/>
      </c>
      <c r="AR815" s="187" t="str">
        <f>IF(AO815="YES",IF(Fixture!H818&gt;Fixture!J818,"W",IF(Fixture!H818=Fixture!J818,IF(Fixture!H818&gt;0,"D","D"),"L")),"")</f>
        <v/>
      </c>
      <c r="AS815" s="187" t="str">
        <f>IF(AO815="YES",IF(Fixture!H818&lt;Fixture!J818,"W",IF(Fixture!H818=Fixture!J818,IF(Fixture!H818&gt;0,"D","D"),"L")),"")</f>
        <v/>
      </c>
    </row>
    <row r="816" spans="22:45" x14ac:dyDescent="0.25">
      <c r="V816" s="195" t="str">
        <f t="shared" si="420"/>
        <v/>
      </c>
      <c r="W816" s="185" t="str">
        <f t="shared" si="421"/>
        <v/>
      </c>
      <c r="X816" s="185" t="str">
        <f t="shared" si="417"/>
        <v/>
      </c>
      <c r="Y816" s="185" t="str">
        <f t="shared" si="418"/>
        <v/>
      </c>
      <c r="Z816" s="184" t="str">
        <f t="shared" si="419"/>
        <v/>
      </c>
      <c r="AB816" s="186" t="str">
        <f t="shared" si="408"/>
        <v/>
      </c>
      <c r="AC816" s="187" t="str">
        <f t="shared" si="409"/>
        <v/>
      </c>
      <c r="AD816" s="187" t="str">
        <f t="shared" si="416"/>
        <v/>
      </c>
      <c r="AE816" s="187" t="str">
        <f t="shared" si="406"/>
        <v/>
      </c>
      <c r="AF816" s="187" t="str">
        <f t="shared" si="407"/>
        <v/>
      </c>
      <c r="AG816" s="187" t="str">
        <f t="array" ref="AG816">IFERROR(INDEX($Y$4:$Y$1090, MATCH(AC816&amp;AE816&amp;AF816,$V$4:$V$1090&amp;$W$4:$W$1090&amp;$X$4:$X$1090,0),1),"")</f>
        <v/>
      </c>
      <c r="AH816" s="188" t="str">
        <f t="array" ref="AH816">IFERROR(INDEX($Z$4:$Z$1090, MATCH(AC816&amp;AE816&amp;AF816,$V$4:$V$1090&amp;$W$4:$W$1090&amp;$X$4:$X$1090,0),1),"")</f>
        <v/>
      </c>
      <c r="AJ816" s="186" t="str">
        <f t="shared" si="410"/>
        <v/>
      </c>
      <c r="AK816" s="187" t="str">
        <f t="array" ref="AK816">IFERROR(INDEX($AC$4:$AC$1137,SMALL($AB$4:$AB$1137,AJ816),1),"")</f>
        <v/>
      </c>
      <c r="AL816" s="187" t="str">
        <f t="array" ref="AL816">IFERROR(INDEX($AF$4:$AF$1137,SMALL($AB$4:$AB$1137,AJ816),1),"")</f>
        <v/>
      </c>
      <c r="AM816" s="187" t="str">
        <f t="array" ref="AM816">IFERROR(INDEX($AW$4:$AW$83,MATCH(AL816&amp;INDEX($AG$4:$AG$1137,SMALL($AB$4:$AB$1137,AJ816),1),$AU$4:$AU$83&amp;$AV$4:$AV$83,0),1),"")</f>
        <v/>
      </c>
      <c r="AN816" s="187" t="str">
        <f t="array" ref="AN816">IFERROR(INDEX($AW$4:$AW$83,MATCH(AL816&amp;INDEX($AH$4:$AH$1137,SMALL($AB$4:$AB$1137,AJ816),1),$AU$4:$AU$83&amp;$AV$4:$AV$83,0),1),"")</f>
        <v/>
      </c>
      <c r="AO816" s="187" t="str">
        <f>IF(AND(ISNUMBER(Fixture!H819),ISNUMBER(Fixture!J819)),"YES","")</f>
        <v/>
      </c>
      <c r="AP816" s="187" t="str">
        <f>IF(AO816="YES",IF(Fixture!H819&gt;Fixture!J819,HWin,IF(Fixture!H819=Fixture!J819,IF(Fixture!H819&gt;0,HDrawScore,HDraw),HLose)),"")</f>
        <v/>
      </c>
      <c r="AQ816" s="188" t="str">
        <f>IF(AO816="YES",IF(Fixture!H819&lt;Fixture!J819,AWin,IF(Fixture!H819=Fixture!J819,IF(Fixture!H819&gt;0,ADrawScore,ADraw),ALose)),"")</f>
        <v/>
      </c>
      <c r="AR816" s="187" t="str">
        <f>IF(AO816="YES",IF(Fixture!H819&gt;Fixture!J819,"W",IF(Fixture!H819=Fixture!J819,IF(Fixture!H819&gt;0,"D","D"),"L")),"")</f>
        <v/>
      </c>
      <c r="AS816" s="187" t="str">
        <f>IF(AO816="YES",IF(Fixture!H819&lt;Fixture!J819,"W",IF(Fixture!H819=Fixture!J819,IF(Fixture!H819&gt;0,"D","D"),"L")),"")</f>
        <v/>
      </c>
    </row>
    <row r="817" spans="15:45" x14ac:dyDescent="0.25">
      <c r="V817" s="195" t="str">
        <f t="shared" si="420"/>
        <v/>
      </c>
      <c r="W817" s="185" t="str">
        <f t="shared" si="421"/>
        <v/>
      </c>
      <c r="X817" s="185" t="str">
        <f t="shared" si="417"/>
        <v/>
      </c>
      <c r="Y817" s="185" t="str">
        <f t="shared" si="418"/>
        <v/>
      </c>
      <c r="Z817" s="184" t="str">
        <f t="shared" si="419"/>
        <v/>
      </c>
      <c r="AB817" s="186" t="str">
        <f t="shared" si="408"/>
        <v/>
      </c>
      <c r="AC817" s="187" t="str">
        <f t="shared" si="409"/>
        <v/>
      </c>
      <c r="AD817" s="187" t="str">
        <f t="shared" si="416"/>
        <v/>
      </c>
      <c r="AE817" s="187" t="str">
        <f t="shared" si="406"/>
        <v/>
      </c>
      <c r="AF817" s="187" t="str">
        <f t="shared" si="407"/>
        <v/>
      </c>
      <c r="AG817" s="187" t="str">
        <f t="array" ref="AG817">IFERROR(INDEX($Y$4:$Y$1090, MATCH(AC817&amp;AE817&amp;AF817,$V$4:$V$1090&amp;$W$4:$W$1090&amp;$X$4:$X$1090,0),1),"")</f>
        <v/>
      </c>
      <c r="AH817" s="188" t="str">
        <f t="array" ref="AH817">IFERROR(INDEX($Z$4:$Z$1090, MATCH(AC817&amp;AE817&amp;AF817,$V$4:$V$1090&amp;$W$4:$W$1090&amp;$X$4:$X$1090,0),1),"")</f>
        <v/>
      </c>
      <c r="AJ817" s="186" t="str">
        <f t="shared" si="410"/>
        <v/>
      </c>
      <c r="AK817" s="187" t="str">
        <f t="array" ref="AK817">IFERROR(INDEX($AC$4:$AC$1137,SMALL($AB$4:$AB$1137,AJ817),1),"")</f>
        <v/>
      </c>
      <c r="AL817" s="187" t="str">
        <f t="array" ref="AL817">IFERROR(INDEX($AF$4:$AF$1137,SMALL($AB$4:$AB$1137,AJ817),1),"")</f>
        <v/>
      </c>
      <c r="AM817" s="187" t="str">
        <f t="array" ref="AM817">IFERROR(INDEX($AW$4:$AW$83,MATCH(AL817&amp;INDEX($AG$4:$AG$1137,SMALL($AB$4:$AB$1137,AJ817),1),$AU$4:$AU$83&amp;$AV$4:$AV$83,0),1),"")</f>
        <v/>
      </c>
      <c r="AN817" s="187" t="str">
        <f t="array" ref="AN817">IFERROR(INDEX($AW$4:$AW$83,MATCH(AL817&amp;INDEX($AH$4:$AH$1137,SMALL($AB$4:$AB$1137,AJ817),1),$AU$4:$AU$83&amp;$AV$4:$AV$83,0),1),"")</f>
        <v/>
      </c>
      <c r="AO817" s="187" t="str">
        <f>IF(AND(ISNUMBER(Fixture!H820),ISNUMBER(Fixture!J820)),"YES","")</f>
        <v/>
      </c>
      <c r="AP817" s="187" t="str">
        <f>IF(AO817="YES",IF(Fixture!H820&gt;Fixture!J820,HWin,IF(Fixture!H820=Fixture!J820,IF(Fixture!H820&gt;0,HDrawScore,HDraw),HLose)),"")</f>
        <v/>
      </c>
      <c r="AQ817" s="188" t="str">
        <f>IF(AO817="YES",IF(Fixture!H820&lt;Fixture!J820,AWin,IF(Fixture!H820=Fixture!J820,IF(Fixture!H820&gt;0,ADrawScore,ADraw),ALose)),"")</f>
        <v/>
      </c>
      <c r="AR817" s="187" t="str">
        <f>IF(AO817="YES",IF(Fixture!H820&gt;Fixture!J820,"W",IF(Fixture!H820=Fixture!J820,IF(Fixture!H820&gt;0,"D","D"),"L")),"")</f>
        <v/>
      </c>
      <c r="AS817" s="187" t="str">
        <f>IF(AO817="YES",IF(Fixture!H820&lt;Fixture!J820,"W",IF(Fixture!H820=Fixture!J820,IF(Fixture!H820&gt;0,"D","D"),"L")),"")</f>
        <v/>
      </c>
    </row>
    <row r="818" spans="15:45" x14ac:dyDescent="0.25">
      <c r="O818"/>
      <c r="P818"/>
      <c r="Q818"/>
      <c r="R818"/>
      <c r="S818"/>
      <c r="T818"/>
      <c r="U818"/>
      <c r="V818" s="196" t="str">
        <f t="shared" si="420"/>
        <v/>
      </c>
      <c r="W818" s="197" t="str">
        <f t="shared" si="421"/>
        <v/>
      </c>
      <c r="X818" s="197" t="str">
        <f t="shared" si="417"/>
        <v/>
      </c>
      <c r="Y818" s="197" t="str">
        <f t="shared" si="418"/>
        <v/>
      </c>
      <c r="Z818" s="198" t="str">
        <f t="shared" si="419"/>
        <v/>
      </c>
      <c r="AB818" s="186" t="str">
        <f t="shared" si="408"/>
        <v/>
      </c>
      <c r="AC818" s="187" t="str">
        <f t="shared" si="409"/>
        <v/>
      </c>
      <c r="AD818" s="187" t="str">
        <f t="shared" si="416"/>
        <v/>
      </c>
      <c r="AE818" s="187" t="str">
        <f t="shared" si="406"/>
        <v/>
      </c>
      <c r="AF818" s="187" t="str">
        <f t="shared" si="407"/>
        <v/>
      </c>
      <c r="AG818" s="187" t="str">
        <f t="array" ref="AG818">IFERROR(INDEX($Y$4:$Y$1090, MATCH(AC818&amp;AE818&amp;AF818,$V$4:$V$1090&amp;$W$4:$W$1090&amp;$X$4:$X$1090,0),1),"")</f>
        <v/>
      </c>
      <c r="AH818" s="188" t="str">
        <f t="array" ref="AH818">IFERROR(INDEX($Z$4:$Z$1090, MATCH(AC818&amp;AE818&amp;AF818,$V$4:$V$1090&amp;$W$4:$W$1090&amp;$X$4:$X$1090,0),1),"")</f>
        <v/>
      </c>
      <c r="AJ818" s="186" t="str">
        <f t="shared" si="410"/>
        <v/>
      </c>
      <c r="AK818" s="187" t="str">
        <f t="array" ref="AK818">IFERROR(INDEX($AC$4:$AC$1137,SMALL($AB$4:$AB$1137,AJ818),1),"")</f>
        <v/>
      </c>
      <c r="AL818" s="187" t="str">
        <f t="array" ref="AL818">IFERROR(INDEX($AF$4:$AF$1137,SMALL($AB$4:$AB$1137,AJ818),1),"")</f>
        <v/>
      </c>
      <c r="AM818" s="187" t="str">
        <f t="array" ref="AM818">IFERROR(INDEX($AW$4:$AW$83,MATCH(AL818&amp;INDEX($AG$4:$AG$1137,SMALL($AB$4:$AB$1137,AJ818),1),$AU$4:$AU$83&amp;$AV$4:$AV$83,0),1),"")</f>
        <v/>
      </c>
      <c r="AN818" s="187" t="str">
        <f t="array" ref="AN818">IFERROR(INDEX($AW$4:$AW$83,MATCH(AL818&amp;INDEX($AH$4:$AH$1137,SMALL($AB$4:$AB$1137,AJ818),1),$AU$4:$AU$83&amp;$AV$4:$AV$83,0),1),"")</f>
        <v/>
      </c>
      <c r="AO818" s="187" t="str">
        <f>IF(AND(ISNUMBER(Fixture!H821),ISNUMBER(Fixture!J821)),"YES","")</f>
        <v/>
      </c>
      <c r="AP818" s="187" t="str">
        <f>IF(AO818="YES",IF(Fixture!H821&gt;Fixture!J821,HWin,IF(Fixture!H821=Fixture!J821,IF(Fixture!H821&gt;0,HDrawScore,HDraw),HLose)),"")</f>
        <v/>
      </c>
      <c r="AQ818" s="188" t="str">
        <f>IF(AO818="YES",IF(Fixture!H821&lt;Fixture!J821,AWin,IF(Fixture!H821=Fixture!J821,IF(Fixture!H821&gt;0,ADrawScore,ADraw),ALose)),"")</f>
        <v/>
      </c>
      <c r="AR818" s="187" t="str">
        <f>IF(AO818="YES",IF(Fixture!H821&gt;Fixture!J821,"W",IF(Fixture!H821=Fixture!J821,IF(Fixture!H821&gt;0,"D","D"),"L")),"")</f>
        <v/>
      </c>
      <c r="AS818" s="187" t="str">
        <f>IF(AO818="YES",IF(Fixture!H821&lt;Fixture!J821,"W",IF(Fixture!H821=Fixture!J821,IF(Fixture!H821&gt;0,"D","D"),"L")),"")</f>
        <v/>
      </c>
    </row>
    <row r="819" spans="15:45" x14ac:dyDescent="0.25">
      <c r="O819"/>
      <c r="P819"/>
      <c r="Q819"/>
      <c r="R819"/>
      <c r="S819"/>
      <c r="T819"/>
      <c r="U819"/>
      <c r="V819" s="50" t="s">
        <v>79</v>
      </c>
      <c r="W819" s="51" t="s">
        <v>51</v>
      </c>
      <c r="X819" s="51" t="s">
        <v>50</v>
      </c>
      <c r="Y819" s="51" t="s">
        <v>52</v>
      </c>
      <c r="Z819" s="52" t="s">
        <v>53</v>
      </c>
      <c r="AB819" s="186" t="str">
        <f t="shared" si="408"/>
        <v/>
      </c>
      <c r="AC819" s="187" t="str">
        <f t="shared" si="409"/>
        <v/>
      </c>
      <c r="AD819" s="187" t="str">
        <f t="shared" si="416"/>
        <v/>
      </c>
      <c r="AE819" s="187" t="str">
        <f t="shared" si="406"/>
        <v/>
      </c>
      <c r="AF819" s="187" t="str">
        <f t="shared" si="407"/>
        <v/>
      </c>
      <c r="AG819" s="187" t="str">
        <f t="array" ref="AG819">IFERROR(INDEX($Y$4:$Y$1090, MATCH(AC819&amp;AE819&amp;AF819,$V$4:$V$1090&amp;$W$4:$W$1090&amp;$X$4:$X$1090,0),1),"")</f>
        <v/>
      </c>
      <c r="AH819" s="188" t="str">
        <f t="array" ref="AH819">IFERROR(INDEX($Z$4:$Z$1090, MATCH(AC819&amp;AE819&amp;AF819,$V$4:$V$1090&amp;$W$4:$W$1090&amp;$X$4:$X$1090,0),1),"")</f>
        <v/>
      </c>
      <c r="AJ819" s="186" t="str">
        <f t="shared" si="410"/>
        <v/>
      </c>
      <c r="AK819" s="187" t="str">
        <f t="array" ref="AK819">IFERROR(INDEX($AC$4:$AC$1137,SMALL($AB$4:$AB$1137,AJ819),1),"")</f>
        <v/>
      </c>
      <c r="AL819" s="187" t="str">
        <f t="array" ref="AL819">IFERROR(INDEX($AF$4:$AF$1137,SMALL($AB$4:$AB$1137,AJ819),1),"")</f>
        <v/>
      </c>
      <c r="AM819" s="187" t="str">
        <f t="array" ref="AM819">IFERROR(INDEX($AW$4:$AW$83,MATCH(AL819&amp;INDEX($AG$4:$AG$1137,SMALL($AB$4:$AB$1137,AJ819),1),$AU$4:$AU$83&amp;$AV$4:$AV$83,0),1),"")</f>
        <v/>
      </c>
      <c r="AN819" s="187" t="str">
        <f t="array" ref="AN819">IFERROR(INDEX($AW$4:$AW$83,MATCH(AL819&amp;INDEX($AH$4:$AH$1137,SMALL($AB$4:$AB$1137,AJ819),1),$AU$4:$AU$83&amp;$AV$4:$AV$83,0),1),"")</f>
        <v/>
      </c>
      <c r="AO819" s="187" t="str">
        <f>IF(AND(ISNUMBER(Fixture!H822),ISNUMBER(Fixture!J822)),"YES","")</f>
        <v/>
      </c>
      <c r="AP819" s="187" t="str">
        <f>IF(AO819="YES",IF(Fixture!H822&gt;Fixture!J822,HWin,IF(Fixture!H822=Fixture!J822,IF(Fixture!H822&gt;0,HDrawScore,HDraw),HLose)),"")</f>
        <v/>
      </c>
      <c r="AQ819" s="188" t="str">
        <f>IF(AO819="YES",IF(Fixture!H822&lt;Fixture!J822,AWin,IF(Fixture!H822=Fixture!J822,IF(Fixture!H822&gt;0,ADrawScore,ADraw),ALose)),"")</f>
        <v/>
      </c>
      <c r="AR819" s="187" t="str">
        <f>IF(AO819="YES",IF(Fixture!H822&gt;Fixture!J822,"W",IF(Fixture!H822=Fixture!J822,IF(Fixture!H822&gt;0,"D","D"),"L")),"")</f>
        <v/>
      </c>
      <c r="AS819" s="187" t="str">
        <f>IF(AO819="YES",IF(Fixture!H822&lt;Fixture!J822,"W",IF(Fixture!H822=Fixture!J822,IF(Fixture!H822&gt;0,"D","D"),"L")),"")</f>
        <v/>
      </c>
    </row>
    <row r="820" spans="15:45" x14ac:dyDescent="0.25">
      <c r="O820"/>
      <c r="P820"/>
      <c r="Q820"/>
      <c r="R820"/>
      <c r="S820"/>
      <c r="T820"/>
      <c r="U820"/>
      <c r="V820" s="195" t="str">
        <f>IF(O10&gt;0,1,"")</f>
        <v/>
      </c>
      <c r="W820" s="185" t="str">
        <f>IF(ISNUMBER(V820),1,"")</f>
        <v/>
      </c>
      <c r="X820" s="185" t="str">
        <f t="shared" ref="X820:X851" si="422">IF(AND(ISNUMBER(V820),Y820&lt;=$Q$10,Z820&lt;=$Q$10),$B$189,"")</f>
        <v/>
      </c>
      <c r="Y820" s="185" t="str">
        <f t="shared" ref="Y820:Y851" si="423">IF(ISNUMBER(V820),INDEX($C$192:$L$218,MATCH(V820,$B$192:$B$218,0),MATCH("G"&amp;W820&amp;"-T1",$C$191:$L$191,0)),"")</f>
        <v/>
      </c>
      <c r="Z820" s="184" t="str">
        <f t="shared" ref="Z820:Z851" si="424">IF(ISNUMBER(V820),INDEX($C$192:$L$218,MATCH(V820,$B$192:$B$218,0),MATCH("G"&amp;W820&amp;"-T2",$C$191:$L$191,0)),"")</f>
        <v/>
      </c>
      <c r="AB820" s="186" t="str">
        <f t="shared" si="408"/>
        <v/>
      </c>
      <c r="AC820" s="187" t="str">
        <f t="shared" si="409"/>
        <v/>
      </c>
      <c r="AD820" s="187" t="str">
        <f t="shared" si="416"/>
        <v/>
      </c>
      <c r="AE820" s="187" t="str">
        <f t="shared" si="406"/>
        <v/>
      </c>
      <c r="AF820" s="187" t="str">
        <f t="shared" si="407"/>
        <v/>
      </c>
      <c r="AG820" s="187" t="str">
        <f t="array" ref="AG820">IFERROR(INDEX($Y$4:$Y$1090, MATCH(AC820&amp;AE820&amp;AF820,$V$4:$V$1090&amp;$W$4:$W$1090&amp;$X$4:$X$1090,0),1),"")</f>
        <v/>
      </c>
      <c r="AH820" s="188" t="str">
        <f t="array" ref="AH820">IFERROR(INDEX($Z$4:$Z$1090, MATCH(AC820&amp;AE820&amp;AF820,$V$4:$V$1090&amp;$W$4:$W$1090&amp;$X$4:$X$1090,0),1),"")</f>
        <v/>
      </c>
      <c r="AJ820" s="186" t="str">
        <f t="shared" si="410"/>
        <v/>
      </c>
      <c r="AK820" s="187" t="str">
        <f t="array" ref="AK820">IFERROR(INDEX($AC$4:$AC$1137,SMALL($AB$4:$AB$1137,AJ820),1),"")</f>
        <v/>
      </c>
      <c r="AL820" s="187" t="str">
        <f t="array" ref="AL820">IFERROR(INDEX($AF$4:$AF$1137,SMALL($AB$4:$AB$1137,AJ820),1),"")</f>
        <v/>
      </c>
      <c r="AM820" s="187" t="str">
        <f t="array" ref="AM820">IFERROR(INDEX($AW$4:$AW$83,MATCH(AL820&amp;INDEX($AG$4:$AG$1137,SMALL($AB$4:$AB$1137,AJ820),1),$AU$4:$AU$83&amp;$AV$4:$AV$83,0),1),"")</f>
        <v/>
      </c>
      <c r="AN820" s="187" t="str">
        <f t="array" ref="AN820">IFERROR(INDEX($AW$4:$AW$83,MATCH(AL820&amp;INDEX($AH$4:$AH$1137,SMALL($AB$4:$AB$1137,AJ820),1),$AU$4:$AU$83&amp;$AV$4:$AV$83,0),1),"")</f>
        <v/>
      </c>
      <c r="AO820" s="187" t="str">
        <f>IF(AND(ISNUMBER(Fixture!H823),ISNUMBER(Fixture!J823)),"YES","")</f>
        <v/>
      </c>
      <c r="AP820" s="187" t="str">
        <f>IF(AO820="YES",IF(Fixture!H823&gt;Fixture!J823,HWin,IF(Fixture!H823=Fixture!J823,IF(Fixture!H823&gt;0,HDrawScore,HDraw),HLose)),"")</f>
        <v/>
      </c>
      <c r="AQ820" s="188" t="str">
        <f>IF(AO820="YES",IF(Fixture!H823&lt;Fixture!J823,AWin,IF(Fixture!H823=Fixture!J823,IF(Fixture!H823&gt;0,ADrawScore,ADraw),ALose)),"")</f>
        <v/>
      </c>
      <c r="AR820" s="187" t="str">
        <f>IF(AO820="YES",IF(Fixture!H823&gt;Fixture!J823,"W",IF(Fixture!H823=Fixture!J823,IF(Fixture!H823&gt;0,"D","D"),"L")),"")</f>
        <v/>
      </c>
      <c r="AS820" s="187" t="str">
        <f>IF(AO820="YES",IF(Fixture!H823&lt;Fixture!J823,"W",IF(Fixture!H823=Fixture!J823,IF(Fixture!H823&gt;0,"D","D"),"L")),"")</f>
        <v/>
      </c>
    </row>
    <row r="821" spans="15:45" x14ac:dyDescent="0.25">
      <c r="O821"/>
      <c r="P821"/>
      <c r="Q821"/>
      <c r="R821"/>
      <c r="S821"/>
      <c r="T821"/>
      <c r="U821"/>
      <c r="V821" s="195" t="str">
        <f t="shared" ref="V821:V852" si="425">IFERROR(IF(W820+1&lt;=O$10,V820,IF(V820+1&lt;=P$10,V820+1,"")),"")</f>
        <v/>
      </c>
      <c r="W821" s="185" t="str">
        <f t="shared" ref="W821:W852" si="426">IF(ISNUMBER(V821),IF(W820+1&lt;=O$10,W820+1,1),"")</f>
        <v/>
      </c>
      <c r="X821" s="185" t="str">
        <f t="shared" si="422"/>
        <v/>
      </c>
      <c r="Y821" s="185" t="str">
        <f t="shared" si="423"/>
        <v/>
      </c>
      <c r="Z821" s="184" t="str">
        <f t="shared" si="424"/>
        <v/>
      </c>
      <c r="AB821" s="186" t="str">
        <f t="shared" si="408"/>
        <v/>
      </c>
      <c r="AC821" s="187" t="str">
        <f t="shared" si="409"/>
        <v/>
      </c>
      <c r="AD821" s="187" t="str">
        <f t="shared" si="416"/>
        <v/>
      </c>
      <c r="AE821" s="187" t="str">
        <f t="shared" si="406"/>
        <v/>
      </c>
      <c r="AF821" s="187" t="str">
        <f t="shared" si="407"/>
        <v/>
      </c>
      <c r="AG821" s="187" t="str">
        <f t="array" ref="AG821">IFERROR(INDEX($Y$4:$Y$1090, MATCH(AC821&amp;AE821&amp;AF821,$V$4:$V$1090&amp;$W$4:$W$1090&amp;$X$4:$X$1090,0),1),"")</f>
        <v/>
      </c>
      <c r="AH821" s="188" t="str">
        <f t="array" ref="AH821">IFERROR(INDEX($Z$4:$Z$1090, MATCH(AC821&amp;AE821&amp;AF821,$V$4:$V$1090&amp;$W$4:$W$1090&amp;$X$4:$X$1090,0),1),"")</f>
        <v/>
      </c>
      <c r="AJ821" s="186" t="str">
        <f t="shared" si="410"/>
        <v/>
      </c>
      <c r="AK821" s="187" t="str">
        <f t="array" ref="AK821">IFERROR(INDEX($AC$4:$AC$1137,SMALL($AB$4:$AB$1137,AJ821),1),"")</f>
        <v/>
      </c>
      <c r="AL821" s="187" t="str">
        <f t="array" ref="AL821">IFERROR(INDEX($AF$4:$AF$1137,SMALL($AB$4:$AB$1137,AJ821),1),"")</f>
        <v/>
      </c>
      <c r="AM821" s="187" t="str">
        <f t="array" ref="AM821">IFERROR(INDEX($AW$4:$AW$83,MATCH(AL821&amp;INDEX($AG$4:$AG$1137,SMALL($AB$4:$AB$1137,AJ821),1),$AU$4:$AU$83&amp;$AV$4:$AV$83,0),1),"")</f>
        <v/>
      </c>
      <c r="AN821" s="187" t="str">
        <f t="array" ref="AN821">IFERROR(INDEX($AW$4:$AW$83,MATCH(AL821&amp;INDEX($AH$4:$AH$1137,SMALL($AB$4:$AB$1137,AJ821),1),$AU$4:$AU$83&amp;$AV$4:$AV$83,0),1),"")</f>
        <v/>
      </c>
      <c r="AO821" s="187" t="str">
        <f>IF(AND(ISNUMBER(Fixture!H824),ISNUMBER(Fixture!J824)),"YES","")</f>
        <v/>
      </c>
      <c r="AP821" s="187" t="str">
        <f>IF(AO821="YES",IF(Fixture!H824&gt;Fixture!J824,HWin,IF(Fixture!H824=Fixture!J824,IF(Fixture!H824&gt;0,HDrawScore,HDraw),HLose)),"")</f>
        <v/>
      </c>
      <c r="AQ821" s="188" t="str">
        <f>IF(AO821="YES",IF(Fixture!H824&lt;Fixture!J824,AWin,IF(Fixture!H824=Fixture!J824,IF(Fixture!H824&gt;0,ADrawScore,ADraw),ALose)),"")</f>
        <v/>
      </c>
      <c r="AR821" s="187" t="str">
        <f>IF(AO821="YES",IF(Fixture!H824&gt;Fixture!J824,"W",IF(Fixture!H824=Fixture!J824,IF(Fixture!H824&gt;0,"D","D"),"L")),"")</f>
        <v/>
      </c>
      <c r="AS821" s="187" t="str">
        <f>IF(AO821="YES",IF(Fixture!H824&lt;Fixture!J824,"W",IF(Fixture!H824=Fixture!J824,IF(Fixture!H824&gt;0,"D","D"),"L")),"")</f>
        <v/>
      </c>
    </row>
    <row r="822" spans="15:45" x14ac:dyDescent="0.25">
      <c r="O822"/>
      <c r="P822"/>
      <c r="Q822"/>
      <c r="R822"/>
      <c r="S822"/>
      <c r="T822"/>
      <c r="U822"/>
      <c r="V822" s="195" t="str">
        <f t="shared" si="425"/>
        <v/>
      </c>
      <c r="W822" s="185" t="str">
        <f t="shared" si="426"/>
        <v/>
      </c>
      <c r="X822" s="185" t="str">
        <f t="shared" si="422"/>
        <v/>
      </c>
      <c r="Y822" s="185" t="str">
        <f t="shared" si="423"/>
        <v/>
      </c>
      <c r="Z822" s="184" t="str">
        <f t="shared" si="424"/>
        <v/>
      </c>
      <c r="AB822" s="186" t="str">
        <f t="shared" si="408"/>
        <v/>
      </c>
      <c r="AC822" s="187" t="str">
        <f t="shared" si="409"/>
        <v/>
      </c>
      <c r="AD822" s="187" t="str">
        <f t="shared" si="416"/>
        <v/>
      </c>
      <c r="AE822" s="187" t="str">
        <f t="shared" si="406"/>
        <v/>
      </c>
      <c r="AF822" s="187" t="str">
        <f t="shared" si="407"/>
        <v/>
      </c>
      <c r="AG822" s="187" t="str">
        <f t="array" ref="AG822">IFERROR(INDEX($Y$4:$Y$1090, MATCH(AC822&amp;AE822&amp;AF822,$V$4:$V$1090&amp;$W$4:$W$1090&amp;$X$4:$X$1090,0),1),"")</f>
        <v/>
      </c>
      <c r="AH822" s="188" t="str">
        <f t="array" ref="AH822">IFERROR(INDEX($Z$4:$Z$1090, MATCH(AC822&amp;AE822&amp;AF822,$V$4:$V$1090&amp;$W$4:$W$1090&amp;$X$4:$X$1090,0),1),"")</f>
        <v/>
      </c>
      <c r="AJ822" s="186" t="str">
        <f t="shared" si="410"/>
        <v/>
      </c>
      <c r="AK822" s="187" t="str">
        <f t="array" ref="AK822">IFERROR(INDEX($AC$4:$AC$1137,SMALL($AB$4:$AB$1137,AJ822),1),"")</f>
        <v/>
      </c>
      <c r="AL822" s="187" t="str">
        <f t="array" ref="AL822">IFERROR(INDEX($AF$4:$AF$1137,SMALL($AB$4:$AB$1137,AJ822),1),"")</f>
        <v/>
      </c>
      <c r="AM822" s="187" t="str">
        <f t="array" ref="AM822">IFERROR(INDEX($AW$4:$AW$83,MATCH(AL822&amp;INDEX($AG$4:$AG$1137,SMALL($AB$4:$AB$1137,AJ822),1),$AU$4:$AU$83&amp;$AV$4:$AV$83,0),1),"")</f>
        <v/>
      </c>
      <c r="AN822" s="187" t="str">
        <f t="array" ref="AN822">IFERROR(INDEX($AW$4:$AW$83,MATCH(AL822&amp;INDEX($AH$4:$AH$1137,SMALL($AB$4:$AB$1137,AJ822),1),$AU$4:$AU$83&amp;$AV$4:$AV$83,0),1),"")</f>
        <v/>
      </c>
      <c r="AO822" s="187" t="str">
        <f>IF(AND(ISNUMBER(Fixture!H825),ISNUMBER(Fixture!J825)),"YES","")</f>
        <v/>
      </c>
      <c r="AP822" s="187" t="str">
        <f>IF(AO822="YES",IF(Fixture!H825&gt;Fixture!J825,HWin,IF(Fixture!H825=Fixture!J825,IF(Fixture!H825&gt;0,HDrawScore,HDraw),HLose)),"")</f>
        <v/>
      </c>
      <c r="AQ822" s="188" t="str">
        <f>IF(AO822="YES",IF(Fixture!H825&lt;Fixture!J825,AWin,IF(Fixture!H825=Fixture!J825,IF(Fixture!H825&gt;0,ADrawScore,ADraw),ALose)),"")</f>
        <v/>
      </c>
      <c r="AR822" s="187" t="str">
        <f>IF(AO822="YES",IF(Fixture!H825&gt;Fixture!J825,"W",IF(Fixture!H825=Fixture!J825,IF(Fixture!H825&gt;0,"D","D"),"L")),"")</f>
        <v/>
      </c>
      <c r="AS822" s="187" t="str">
        <f>IF(AO822="YES",IF(Fixture!H825&lt;Fixture!J825,"W",IF(Fixture!H825=Fixture!J825,IF(Fixture!H825&gt;0,"D","D"),"L")),"")</f>
        <v/>
      </c>
    </row>
    <row r="823" spans="15:45" x14ac:dyDescent="0.25">
      <c r="V823" s="195" t="str">
        <f t="shared" si="425"/>
        <v/>
      </c>
      <c r="W823" s="185" t="str">
        <f t="shared" si="426"/>
        <v/>
      </c>
      <c r="X823" s="185" t="str">
        <f t="shared" si="422"/>
        <v/>
      </c>
      <c r="Y823" s="185" t="str">
        <f t="shared" si="423"/>
        <v/>
      </c>
      <c r="Z823" s="184" t="str">
        <f t="shared" si="424"/>
        <v/>
      </c>
      <c r="AB823" s="186" t="str">
        <f t="shared" si="408"/>
        <v/>
      </c>
      <c r="AC823" s="187" t="str">
        <f t="shared" si="409"/>
        <v/>
      </c>
      <c r="AD823" s="187" t="str">
        <f t="shared" si="416"/>
        <v/>
      </c>
      <c r="AE823" s="187" t="str">
        <f t="shared" si="406"/>
        <v/>
      </c>
      <c r="AF823" s="187" t="str">
        <f t="shared" si="407"/>
        <v/>
      </c>
      <c r="AG823" s="187" t="str">
        <f t="array" ref="AG823">IFERROR(INDEX($Y$4:$Y$1090, MATCH(AC823&amp;AE823&amp;AF823,$V$4:$V$1090&amp;$W$4:$W$1090&amp;$X$4:$X$1090,0),1),"")</f>
        <v/>
      </c>
      <c r="AH823" s="188" t="str">
        <f t="array" ref="AH823">IFERROR(INDEX($Z$4:$Z$1090, MATCH(AC823&amp;AE823&amp;AF823,$V$4:$V$1090&amp;$W$4:$W$1090&amp;$X$4:$X$1090,0),1),"")</f>
        <v/>
      </c>
      <c r="AJ823" s="186" t="str">
        <f t="shared" si="410"/>
        <v/>
      </c>
      <c r="AK823" s="187" t="str">
        <f t="array" ref="AK823">IFERROR(INDEX($AC$4:$AC$1137,SMALL($AB$4:$AB$1137,AJ823),1),"")</f>
        <v/>
      </c>
      <c r="AL823" s="187" t="str">
        <f t="array" ref="AL823">IFERROR(INDEX($AF$4:$AF$1137,SMALL($AB$4:$AB$1137,AJ823),1),"")</f>
        <v/>
      </c>
      <c r="AM823" s="187" t="str">
        <f t="array" ref="AM823">IFERROR(INDEX($AW$4:$AW$83,MATCH(AL823&amp;INDEX($AG$4:$AG$1137,SMALL($AB$4:$AB$1137,AJ823),1),$AU$4:$AU$83&amp;$AV$4:$AV$83,0),1),"")</f>
        <v/>
      </c>
      <c r="AN823" s="187" t="str">
        <f t="array" ref="AN823">IFERROR(INDEX($AW$4:$AW$83,MATCH(AL823&amp;INDEX($AH$4:$AH$1137,SMALL($AB$4:$AB$1137,AJ823),1),$AU$4:$AU$83&amp;$AV$4:$AV$83,0),1),"")</f>
        <v/>
      </c>
      <c r="AO823" s="187" t="str">
        <f>IF(AND(ISNUMBER(Fixture!H826),ISNUMBER(Fixture!J826)),"YES","")</f>
        <v/>
      </c>
      <c r="AP823" s="187" t="str">
        <f>IF(AO823="YES",IF(Fixture!H826&gt;Fixture!J826,HWin,IF(Fixture!H826=Fixture!J826,IF(Fixture!H826&gt;0,HDrawScore,HDraw),HLose)),"")</f>
        <v/>
      </c>
      <c r="AQ823" s="188" t="str">
        <f>IF(AO823="YES",IF(Fixture!H826&lt;Fixture!J826,AWin,IF(Fixture!H826=Fixture!J826,IF(Fixture!H826&gt;0,ADrawScore,ADraw),ALose)),"")</f>
        <v/>
      </c>
      <c r="AR823" s="187" t="str">
        <f>IF(AO823="YES",IF(Fixture!H826&gt;Fixture!J826,"W",IF(Fixture!H826=Fixture!J826,IF(Fixture!H826&gt;0,"D","D"),"L")),"")</f>
        <v/>
      </c>
      <c r="AS823" s="187" t="str">
        <f>IF(AO823="YES",IF(Fixture!H826&lt;Fixture!J826,"W",IF(Fixture!H826=Fixture!J826,IF(Fixture!H826&gt;0,"D","D"),"L")),"")</f>
        <v/>
      </c>
    </row>
    <row r="824" spans="15:45" x14ac:dyDescent="0.25">
      <c r="V824" s="195" t="str">
        <f t="shared" si="425"/>
        <v/>
      </c>
      <c r="W824" s="185" t="str">
        <f t="shared" si="426"/>
        <v/>
      </c>
      <c r="X824" s="185" t="str">
        <f t="shared" si="422"/>
        <v/>
      </c>
      <c r="Y824" s="185" t="str">
        <f t="shared" si="423"/>
        <v/>
      </c>
      <c r="Z824" s="184" t="str">
        <f t="shared" si="424"/>
        <v/>
      </c>
      <c r="AB824" s="186" t="str">
        <f t="shared" si="408"/>
        <v/>
      </c>
      <c r="AC824" s="187" t="str">
        <f t="shared" si="409"/>
        <v/>
      </c>
      <c r="AD824" s="187" t="str">
        <f t="shared" si="416"/>
        <v/>
      </c>
      <c r="AE824" s="187" t="str">
        <f t="shared" si="406"/>
        <v/>
      </c>
      <c r="AF824" s="187" t="str">
        <f t="shared" si="407"/>
        <v/>
      </c>
      <c r="AG824" s="187" t="str">
        <f t="array" ref="AG824">IFERROR(INDEX($Y$4:$Y$1090, MATCH(AC824&amp;AE824&amp;AF824,$V$4:$V$1090&amp;$W$4:$W$1090&amp;$X$4:$X$1090,0),1),"")</f>
        <v/>
      </c>
      <c r="AH824" s="188" t="str">
        <f t="array" ref="AH824">IFERROR(INDEX($Z$4:$Z$1090, MATCH(AC824&amp;AE824&amp;AF824,$V$4:$V$1090&amp;$W$4:$W$1090&amp;$X$4:$X$1090,0),1),"")</f>
        <v/>
      </c>
      <c r="AJ824" s="186" t="str">
        <f t="shared" si="410"/>
        <v/>
      </c>
      <c r="AK824" s="187" t="str">
        <f t="array" ref="AK824">IFERROR(INDEX($AC$4:$AC$1137,SMALL($AB$4:$AB$1137,AJ824),1),"")</f>
        <v/>
      </c>
      <c r="AL824" s="187" t="str">
        <f t="array" ref="AL824">IFERROR(INDEX($AF$4:$AF$1137,SMALL($AB$4:$AB$1137,AJ824),1),"")</f>
        <v/>
      </c>
      <c r="AM824" s="187" t="str">
        <f t="array" ref="AM824">IFERROR(INDEX($AW$4:$AW$83,MATCH(AL824&amp;INDEX($AG$4:$AG$1137,SMALL($AB$4:$AB$1137,AJ824),1),$AU$4:$AU$83&amp;$AV$4:$AV$83,0),1),"")</f>
        <v/>
      </c>
      <c r="AN824" s="187" t="str">
        <f t="array" ref="AN824">IFERROR(INDEX($AW$4:$AW$83,MATCH(AL824&amp;INDEX($AH$4:$AH$1137,SMALL($AB$4:$AB$1137,AJ824),1),$AU$4:$AU$83&amp;$AV$4:$AV$83,0),1),"")</f>
        <v/>
      </c>
      <c r="AO824" s="187" t="str">
        <f>IF(AND(ISNUMBER(Fixture!H827),ISNUMBER(Fixture!J827)),"YES","")</f>
        <v/>
      </c>
      <c r="AP824" s="187" t="str">
        <f>IF(AO824="YES",IF(Fixture!H827&gt;Fixture!J827,HWin,IF(Fixture!H827=Fixture!J827,IF(Fixture!H827&gt;0,HDrawScore,HDraw),HLose)),"")</f>
        <v/>
      </c>
      <c r="AQ824" s="188" t="str">
        <f>IF(AO824="YES",IF(Fixture!H827&lt;Fixture!J827,AWin,IF(Fixture!H827=Fixture!J827,IF(Fixture!H827&gt;0,ADrawScore,ADraw),ALose)),"")</f>
        <v/>
      </c>
      <c r="AR824" s="187" t="str">
        <f>IF(AO824="YES",IF(Fixture!H827&gt;Fixture!J827,"W",IF(Fixture!H827=Fixture!J827,IF(Fixture!H827&gt;0,"D","D"),"L")),"")</f>
        <v/>
      </c>
      <c r="AS824" s="187" t="str">
        <f>IF(AO824="YES",IF(Fixture!H827&lt;Fixture!J827,"W",IF(Fixture!H827=Fixture!J827,IF(Fixture!H827&gt;0,"D","D"),"L")),"")</f>
        <v/>
      </c>
    </row>
    <row r="825" spans="15:45" x14ac:dyDescent="0.25">
      <c r="V825" s="195" t="str">
        <f t="shared" si="425"/>
        <v/>
      </c>
      <c r="W825" s="185" t="str">
        <f t="shared" si="426"/>
        <v/>
      </c>
      <c r="X825" s="185" t="str">
        <f t="shared" si="422"/>
        <v/>
      </c>
      <c r="Y825" s="185" t="str">
        <f t="shared" si="423"/>
        <v/>
      </c>
      <c r="Z825" s="184" t="str">
        <f t="shared" si="424"/>
        <v/>
      </c>
      <c r="AB825" s="186" t="str">
        <f t="shared" si="408"/>
        <v/>
      </c>
      <c r="AC825" s="187" t="str">
        <f t="shared" si="409"/>
        <v/>
      </c>
      <c r="AD825" s="187" t="str">
        <f t="shared" si="416"/>
        <v/>
      </c>
      <c r="AE825" s="187" t="str">
        <f t="shared" si="406"/>
        <v/>
      </c>
      <c r="AF825" s="187" t="str">
        <f t="shared" si="407"/>
        <v/>
      </c>
      <c r="AG825" s="187" t="str">
        <f t="array" ref="AG825">IFERROR(INDEX($Y$4:$Y$1090, MATCH(AC825&amp;AE825&amp;AF825,$V$4:$V$1090&amp;$W$4:$W$1090&amp;$X$4:$X$1090,0),1),"")</f>
        <v/>
      </c>
      <c r="AH825" s="188" t="str">
        <f t="array" ref="AH825">IFERROR(INDEX($Z$4:$Z$1090, MATCH(AC825&amp;AE825&amp;AF825,$V$4:$V$1090&amp;$W$4:$W$1090&amp;$X$4:$X$1090,0),1),"")</f>
        <v/>
      </c>
      <c r="AJ825" s="186" t="str">
        <f t="shared" si="410"/>
        <v/>
      </c>
      <c r="AK825" s="187" t="str">
        <f t="array" ref="AK825">IFERROR(INDEX($AC$4:$AC$1137,SMALL($AB$4:$AB$1137,AJ825),1),"")</f>
        <v/>
      </c>
      <c r="AL825" s="187" t="str">
        <f t="array" ref="AL825">IFERROR(INDEX($AF$4:$AF$1137,SMALL($AB$4:$AB$1137,AJ825),1),"")</f>
        <v/>
      </c>
      <c r="AM825" s="187" t="str">
        <f t="array" ref="AM825">IFERROR(INDEX($AW$4:$AW$83,MATCH(AL825&amp;INDEX($AG$4:$AG$1137,SMALL($AB$4:$AB$1137,AJ825),1),$AU$4:$AU$83&amp;$AV$4:$AV$83,0),1),"")</f>
        <v/>
      </c>
      <c r="AN825" s="187" t="str">
        <f t="array" ref="AN825">IFERROR(INDEX($AW$4:$AW$83,MATCH(AL825&amp;INDEX($AH$4:$AH$1137,SMALL($AB$4:$AB$1137,AJ825),1),$AU$4:$AU$83&amp;$AV$4:$AV$83,0),1),"")</f>
        <v/>
      </c>
      <c r="AO825" s="187" t="str">
        <f>IF(AND(ISNUMBER(Fixture!H828),ISNUMBER(Fixture!J828)),"YES","")</f>
        <v/>
      </c>
      <c r="AP825" s="187" t="str">
        <f>IF(AO825="YES",IF(Fixture!H828&gt;Fixture!J828,HWin,IF(Fixture!H828=Fixture!J828,IF(Fixture!H828&gt;0,HDrawScore,HDraw),HLose)),"")</f>
        <v/>
      </c>
      <c r="AQ825" s="188" t="str">
        <f>IF(AO825="YES",IF(Fixture!H828&lt;Fixture!J828,AWin,IF(Fixture!H828=Fixture!J828,IF(Fixture!H828&gt;0,ADrawScore,ADraw),ALose)),"")</f>
        <v/>
      </c>
      <c r="AR825" s="187" t="str">
        <f>IF(AO825="YES",IF(Fixture!H828&gt;Fixture!J828,"W",IF(Fixture!H828=Fixture!J828,IF(Fixture!H828&gt;0,"D","D"),"L")),"")</f>
        <v/>
      </c>
      <c r="AS825" s="187" t="str">
        <f>IF(AO825="YES",IF(Fixture!H828&lt;Fixture!J828,"W",IF(Fixture!H828=Fixture!J828,IF(Fixture!H828&gt;0,"D","D"),"L")),"")</f>
        <v/>
      </c>
    </row>
    <row r="826" spans="15:45" x14ac:dyDescent="0.25">
      <c r="V826" s="195" t="str">
        <f t="shared" si="425"/>
        <v/>
      </c>
      <c r="W826" s="185" t="str">
        <f t="shared" si="426"/>
        <v/>
      </c>
      <c r="X826" s="185" t="str">
        <f t="shared" si="422"/>
        <v/>
      </c>
      <c r="Y826" s="185" t="str">
        <f t="shared" si="423"/>
        <v/>
      </c>
      <c r="Z826" s="184" t="str">
        <f t="shared" si="424"/>
        <v/>
      </c>
      <c r="AB826" s="186" t="str">
        <f t="shared" si="408"/>
        <v/>
      </c>
      <c r="AC826" s="187" t="str">
        <f t="shared" si="409"/>
        <v/>
      </c>
      <c r="AD826" s="187" t="str">
        <f t="shared" si="416"/>
        <v/>
      </c>
      <c r="AE826" s="187" t="str">
        <f t="shared" si="406"/>
        <v/>
      </c>
      <c r="AF826" s="187" t="str">
        <f t="shared" si="407"/>
        <v/>
      </c>
      <c r="AG826" s="187" t="str">
        <f t="array" ref="AG826">IFERROR(INDEX($Y$4:$Y$1090, MATCH(AC826&amp;AE826&amp;AF826,$V$4:$V$1090&amp;$W$4:$W$1090&amp;$X$4:$X$1090,0),1),"")</f>
        <v/>
      </c>
      <c r="AH826" s="188" t="str">
        <f t="array" ref="AH826">IFERROR(INDEX($Z$4:$Z$1090, MATCH(AC826&amp;AE826&amp;AF826,$V$4:$V$1090&amp;$W$4:$W$1090&amp;$X$4:$X$1090,0),1),"")</f>
        <v/>
      </c>
      <c r="AJ826" s="186" t="str">
        <f t="shared" si="410"/>
        <v/>
      </c>
      <c r="AK826" s="187" t="str">
        <f t="array" ref="AK826">IFERROR(INDEX($AC$4:$AC$1137,SMALL($AB$4:$AB$1137,AJ826),1),"")</f>
        <v/>
      </c>
      <c r="AL826" s="187" t="str">
        <f t="array" ref="AL826">IFERROR(INDEX($AF$4:$AF$1137,SMALL($AB$4:$AB$1137,AJ826),1),"")</f>
        <v/>
      </c>
      <c r="AM826" s="187" t="str">
        <f t="array" ref="AM826">IFERROR(INDEX($AW$4:$AW$83,MATCH(AL826&amp;INDEX($AG$4:$AG$1137,SMALL($AB$4:$AB$1137,AJ826),1),$AU$4:$AU$83&amp;$AV$4:$AV$83,0),1),"")</f>
        <v/>
      </c>
      <c r="AN826" s="187" t="str">
        <f t="array" ref="AN826">IFERROR(INDEX($AW$4:$AW$83,MATCH(AL826&amp;INDEX($AH$4:$AH$1137,SMALL($AB$4:$AB$1137,AJ826),1),$AU$4:$AU$83&amp;$AV$4:$AV$83,0),1),"")</f>
        <v/>
      </c>
      <c r="AO826" s="187" t="str">
        <f>IF(AND(ISNUMBER(Fixture!H829),ISNUMBER(Fixture!J829)),"YES","")</f>
        <v/>
      </c>
      <c r="AP826" s="187" t="str">
        <f>IF(AO826="YES",IF(Fixture!H829&gt;Fixture!J829,HWin,IF(Fixture!H829=Fixture!J829,IF(Fixture!H829&gt;0,HDrawScore,HDraw),HLose)),"")</f>
        <v/>
      </c>
      <c r="AQ826" s="188" t="str">
        <f>IF(AO826="YES",IF(Fixture!H829&lt;Fixture!J829,AWin,IF(Fixture!H829=Fixture!J829,IF(Fixture!H829&gt;0,ADrawScore,ADraw),ALose)),"")</f>
        <v/>
      </c>
      <c r="AR826" s="187" t="str">
        <f>IF(AO826="YES",IF(Fixture!H829&gt;Fixture!J829,"W",IF(Fixture!H829=Fixture!J829,IF(Fixture!H829&gt;0,"D","D"),"L")),"")</f>
        <v/>
      </c>
      <c r="AS826" s="187" t="str">
        <f>IF(AO826="YES",IF(Fixture!H829&lt;Fixture!J829,"W",IF(Fixture!H829=Fixture!J829,IF(Fixture!H829&gt;0,"D","D"),"L")),"")</f>
        <v/>
      </c>
    </row>
    <row r="827" spans="15:45" x14ac:dyDescent="0.25">
      <c r="V827" s="195" t="str">
        <f t="shared" si="425"/>
        <v/>
      </c>
      <c r="W827" s="185" t="str">
        <f t="shared" si="426"/>
        <v/>
      </c>
      <c r="X827" s="185" t="str">
        <f t="shared" si="422"/>
        <v/>
      </c>
      <c r="Y827" s="185" t="str">
        <f t="shared" si="423"/>
        <v/>
      </c>
      <c r="Z827" s="184" t="str">
        <f t="shared" si="424"/>
        <v/>
      </c>
      <c r="AB827" s="186" t="str">
        <f t="shared" si="408"/>
        <v/>
      </c>
      <c r="AC827" s="187" t="str">
        <f t="shared" si="409"/>
        <v/>
      </c>
      <c r="AD827" s="187" t="str">
        <f t="shared" si="416"/>
        <v/>
      </c>
      <c r="AE827" s="187" t="str">
        <f t="shared" si="406"/>
        <v/>
      </c>
      <c r="AF827" s="187" t="str">
        <f t="shared" si="407"/>
        <v/>
      </c>
      <c r="AG827" s="187" t="str">
        <f t="array" ref="AG827">IFERROR(INDEX($Y$4:$Y$1090, MATCH(AC827&amp;AE827&amp;AF827,$V$4:$V$1090&amp;$W$4:$W$1090&amp;$X$4:$X$1090,0),1),"")</f>
        <v/>
      </c>
      <c r="AH827" s="188" t="str">
        <f t="array" ref="AH827">IFERROR(INDEX($Z$4:$Z$1090, MATCH(AC827&amp;AE827&amp;AF827,$V$4:$V$1090&amp;$W$4:$W$1090&amp;$X$4:$X$1090,0),1),"")</f>
        <v/>
      </c>
      <c r="AJ827" s="186" t="str">
        <f t="shared" si="410"/>
        <v/>
      </c>
      <c r="AK827" s="187" t="str">
        <f t="array" ref="AK827">IFERROR(INDEX($AC$4:$AC$1137,SMALL($AB$4:$AB$1137,AJ827),1),"")</f>
        <v/>
      </c>
      <c r="AL827" s="187" t="str">
        <f t="array" ref="AL827">IFERROR(INDEX($AF$4:$AF$1137,SMALL($AB$4:$AB$1137,AJ827),1),"")</f>
        <v/>
      </c>
      <c r="AM827" s="187" t="str">
        <f t="array" ref="AM827">IFERROR(INDEX($AW$4:$AW$83,MATCH(AL827&amp;INDEX($AG$4:$AG$1137,SMALL($AB$4:$AB$1137,AJ827),1),$AU$4:$AU$83&amp;$AV$4:$AV$83,0),1),"")</f>
        <v/>
      </c>
      <c r="AN827" s="187" t="str">
        <f t="array" ref="AN827">IFERROR(INDEX($AW$4:$AW$83,MATCH(AL827&amp;INDEX($AH$4:$AH$1137,SMALL($AB$4:$AB$1137,AJ827),1),$AU$4:$AU$83&amp;$AV$4:$AV$83,0),1),"")</f>
        <v/>
      </c>
      <c r="AO827" s="187" t="str">
        <f>IF(AND(ISNUMBER(Fixture!H830),ISNUMBER(Fixture!J830)),"YES","")</f>
        <v/>
      </c>
      <c r="AP827" s="187" t="str">
        <f>IF(AO827="YES",IF(Fixture!H830&gt;Fixture!J830,HWin,IF(Fixture!H830=Fixture!J830,IF(Fixture!H830&gt;0,HDrawScore,HDraw),HLose)),"")</f>
        <v/>
      </c>
      <c r="AQ827" s="188" t="str">
        <f>IF(AO827="YES",IF(Fixture!H830&lt;Fixture!J830,AWin,IF(Fixture!H830=Fixture!J830,IF(Fixture!H830&gt;0,ADrawScore,ADraw),ALose)),"")</f>
        <v/>
      </c>
      <c r="AR827" s="187" t="str">
        <f>IF(AO827="YES",IF(Fixture!H830&gt;Fixture!J830,"W",IF(Fixture!H830=Fixture!J830,IF(Fixture!H830&gt;0,"D","D"),"L")),"")</f>
        <v/>
      </c>
      <c r="AS827" s="187" t="str">
        <f>IF(AO827="YES",IF(Fixture!H830&lt;Fixture!J830,"W",IF(Fixture!H830=Fixture!J830,IF(Fixture!H830&gt;0,"D","D"),"L")),"")</f>
        <v/>
      </c>
    </row>
    <row r="828" spans="15:45" x14ac:dyDescent="0.25">
      <c r="V828" s="195" t="str">
        <f t="shared" si="425"/>
        <v/>
      </c>
      <c r="W828" s="185" t="str">
        <f t="shared" si="426"/>
        <v/>
      </c>
      <c r="X828" s="185" t="str">
        <f t="shared" si="422"/>
        <v/>
      </c>
      <c r="Y828" s="185" t="str">
        <f t="shared" si="423"/>
        <v/>
      </c>
      <c r="Z828" s="184" t="str">
        <f t="shared" si="424"/>
        <v/>
      </c>
      <c r="AB828" s="186" t="str">
        <f t="shared" si="408"/>
        <v/>
      </c>
      <c r="AC828" s="187" t="str">
        <f t="shared" si="409"/>
        <v/>
      </c>
      <c r="AD828" s="187" t="str">
        <f t="shared" si="416"/>
        <v/>
      </c>
      <c r="AE828" s="187" t="str">
        <f t="shared" si="406"/>
        <v/>
      </c>
      <c r="AF828" s="187" t="str">
        <f t="shared" si="407"/>
        <v/>
      </c>
      <c r="AG828" s="187" t="str">
        <f t="array" ref="AG828">IFERROR(INDEX($Y$4:$Y$1090, MATCH(AC828&amp;AE828&amp;AF828,$V$4:$V$1090&amp;$W$4:$W$1090&amp;$X$4:$X$1090,0),1),"")</f>
        <v/>
      </c>
      <c r="AH828" s="188" t="str">
        <f t="array" ref="AH828">IFERROR(INDEX($Z$4:$Z$1090, MATCH(AC828&amp;AE828&amp;AF828,$V$4:$V$1090&amp;$W$4:$W$1090&amp;$X$4:$X$1090,0),1),"")</f>
        <v/>
      </c>
      <c r="AJ828" s="186" t="str">
        <f t="shared" si="410"/>
        <v/>
      </c>
      <c r="AK828" s="187" t="str">
        <f t="array" ref="AK828">IFERROR(INDEX($AC$4:$AC$1137,SMALL($AB$4:$AB$1137,AJ828),1),"")</f>
        <v/>
      </c>
      <c r="AL828" s="187" t="str">
        <f t="array" ref="AL828">IFERROR(INDEX($AF$4:$AF$1137,SMALL($AB$4:$AB$1137,AJ828),1),"")</f>
        <v/>
      </c>
      <c r="AM828" s="187" t="str">
        <f t="array" ref="AM828">IFERROR(INDEX($AW$4:$AW$83,MATCH(AL828&amp;INDEX($AG$4:$AG$1137,SMALL($AB$4:$AB$1137,AJ828),1),$AU$4:$AU$83&amp;$AV$4:$AV$83,0),1),"")</f>
        <v/>
      </c>
      <c r="AN828" s="187" t="str">
        <f t="array" ref="AN828">IFERROR(INDEX($AW$4:$AW$83,MATCH(AL828&amp;INDEX($AH$4:$AH$1137,SMALL($AB$4:$AB$1137,AJ828),1),$AU$4:$AU$83&amp;$AV$4:$AV$83,0),1),"")</f>
        <v/>
      </c>
      <c r="AO828" s="187" t="str">
        <f>IF(AND(ISNUMBER(Fixture!H831),ISNUMBER(Fixture!J831)),"YES","")</f>
        <v/>
      </c>
      <c r="AP828" s="187" t="str">
        <f>IF(AO828="YES",IF(Fixture!H831&gt;Fixture!J831,HWin,IF(Fixture!H831=Fixture!J831,IF(Fixture!H831&gt;0,HDrawScore,HDraw),HLose)),"")</f>
        <v/>
      </c>
      <c r="AQ828" s="188" t="str">
        <f>IF(AO828="YES",IF(Fixture!H831&lt;Fixture!J831,AWin,IF(Fixture!H831=Fixture!J831,IF(Fixture!H831&gt;0,ADrawScore,ADraw),ALose)),"")</f>
        <v/>
      </c>
      <c r="AR828" s="187" t="str">
        <f>IF(AO828="YES",IF(Fixture!H831&gt;Fixture!J831,"W",IF(Fixture!H831=Fixture!J831,IF(Fixture!H831&gt;0,"D","D"),"L")),"")</f>
        <v/>
      </c>
      <c r="AS828" s="187" t="str">
        <f>IF(AO828="YES",IF(Fixture!H831&lt;Fixture!J831,"W",IF(Fixture!H831=Fixture!J831,IF(Fixture!H831&gt;0,"D","D"),"L")),"")</f>
        <v/>
      </c>
    </row>
    <row r="829" spans="15:45" x14ac:dyDescent="0.25">
      <c r="V829" s="195" t="str">
        <f t="shared" si="425"/>
        <v/>
      </c>
      <c r="W829" s="185" t="str">
        <f t="shared" si="426"/>
        <v/>
      </c>
      <c r="X829" s="185" t="str">
        <f t="shared" si="422"/>
        <v/>
      </c>
      <c r="Y829" s="185" t="str">
        <f t="shared" si="423"/>
        <v/>
      </c>
      <c r="Z829" s="184" t="str">
        <f t="shared" si="424"/>
        <v/>
      </c>
      <c r="AB829" s="186" t="str">
        <f t="shared" si="408"/>
        <v/>
      </c>
      <c r="AC829" s="187" t="str">
        <f t="shared" si="409"/>
        <v/>
      </c>
      <c r="AD829" s="187" t="str">
        <f t="shared" si="416"/>
        <v/>
      </c>
      <c r="AE829" s="187" t="str">
        <f t="shared" si="406"/>
        <v/>
      </c>
      <c r="AF829" s="187" t="str">
        <f t="shared" si="407"/>
        <v/>
      </c>
      <c r="AG829" s="187" t="str">
        <f t="array" ref="AG829">IFERROR(INDEX($Y$4:$Y$1090, MATCH(AC829&amp;AE829&amp;AF829,$V$4:$V$1090&amp;$W$4:$W$1090&amp;$X$4:$X$1090,0),1),"")</f>
        <v/>
      </c>
      <c r="AH829" s="188" t="str">
        <f t="array" ref="AH829">IFERROR(INDEX($Z$4:$Z$1090, MATCH(AC829&amp;AE829&amp;AF829,$V$4:$V$1090&amp;$W$4:$W$1090&amp;$X$4:$X$1090,0),1),"")</f>
        <v/>
      </c>
      <c r="AJ829" s="186" t="str">
        <f t="shared" si="410"/>
        <v/>
      </c>
      <c r="AK829" s="187" t="str">
        <f t="array" ref="AK829">IFERROR(INDEX($AC$4:$AC$1137,SMALL($AB$4:$AB$1137,AJ829),1),"")</f>
        <v/>
      </c>
      <c r="AL829" s="187" t="str">
        <f t="array" ref="AL829">IFERROR(INDEX($AF$4:$AF$1137,SMALL($AB$4:$AB$1137,AJ829),1),"")</f>
        <v/>
      </c>
      <c r="AM829" s="187" t="str">
        <f t="array" ref="AM829">IFERROR(INDEX($AW$4:$AW$83,MATCH(AL829&amp;INDEX($AG$4:$AG$1137,SMALL($AB$4:$AB$1137,AJ829),1),$AU$4:$AU$83&amp;$AV$4:$AV$83,0),1),"")</f>
        <v/>
      </c>
      <c r="AN829" s="187" t="str">
        <f t="array" ref="AN829">IFERROR(INDEX($AW$4:$AW$83,MATCH(AL829&amp;INDEX($AH$4:$AH$1137,SMALL($AB$4:$AB$1137,AJ829),1),$AU$4:$AU$83&amp;$AV$4:$AV$83,0),1),"")</f>
        <v/>
      </c>
      <c r="AO829" s="187" t="str">
        <f>IF(AND(ISNUMBER(Fixture!H832),ISNUMBER(Fixture!J832)),"YES","")</f>
        <v/>
      </c>
      <c r="AP829" s="187" t="str">
        <f>IF(AO829="YES",IF(Fixture!H832&gt;Fixture!J832,HWin,IF(Fixture!H832=Fixture!J832,IF(Fixture!H832&gt;0,HDrawScore,HDraw),HLose)),"")</f>
        <v/>
      </c>
      <c r="AQ829" s="188" t="str">
        <f>IF(AO829="YES",IF(Fixture!H832&lt;Fixture!J832,AWin,IF(Fixture!H832=Fixture!J832,IF(Fixture!H832&gt;0,ADrawScore,ADraw),ALose)),"")</f>
        <v/>
      </c>
      <c r="AR829" s="187" t="str">
        <f>IF(AO829="YES",IF(Fixture!H832&gt;Fixture!J832,"W",IF(Fixture!H832=Fixture!J832,IF(Fixture!H832&gt;0,"D","D"),"L")),"")</f>
        <v/>
      </c>
      <c r="AS829" s="187" t="str">
        <f>IF(AO829="YES",IF(Fixture!H832&lt;Fixture!J832,"W",IF(Fixture!H832=Fixture!J832,IF(Fixture!H832&gt;0,"D","D"),"L")),"")</f>
        <v/>
      </c>
    </row>
    <row r="830" spans="15:45" x14ac:dyDescent="0.25">
      <c r="V830" s="195" t="str">
        <f t="shared" si="425"/>
        <v/>
      </c>
      <c r="W830" s="185" t="str">
        <f t="shared" si="426"/>
        <v/>
      </c>
      <c r="X830" s="185" t="str">
        <f t="shared" si="422"/>
        <v/>
      </c>
      <c r="Y830" s="185" t="str">
        <f t="shared" si="423"/>
        <v/>
      </c>
      <c r="Z830" s="184" t="str">
        <f t="shared" si="424"/>
        <v/>
      </c>
      <c r="AB830" s="186" t="str">
        <f t="shared" si="408"/>
        <v/>
      </c>
      <c r="AC830" s="187" t="str">
        <f t="shared" si="409"/>
        <v/>
      </c>
      <c r="AD830" s="187" t="str">
        <f t="shared" si="416"/>
        <v/>
      </c>
      <c r="AE830" s="187" t="str">
        <f t="shared" si="406"/>
        <v/>
      </c>
      <c r="AF830" s="187" t="str">
        <f t="shared" si="407"/>
        <v/>
      </c>
      <c r="AG830" s="187" t="str">
        <f t="array" ref="AG830">IFERROR(INDEX($Y$4:$Y$1090, MATCH(AC830&amp;AE830&amp;AF830,$V$4:$V$1090&amp;$W$4:$W$1090&amp;$X$4:$X$1090,0),1),"")</f>
        <v/>
      </c>
      <c r="AH830" s="188" t="str">
        <f t="array" ref="AH830">IFERROR(INDEX($Z$4:$Z$1090, MATCH(AC830&amp;AE830&amp;AF830,$V$4:$V$1090&amp;$W$4:$W$1090&amp;$X$4:$X$1090,0),1),"")</f>
        <v/>
      </c>
      <c r="AJ830" s="186" t="str">
        <f t="shared" si="410"/>
        <v/>
      </c>
      <c r="AK830" s="187" t="str">
        <f t="array" ref="AK830">IFERROR(INDEX($AC$4:$AC$1137,SMALL($AB$4:$AB$1137,AJ830),1),"")</f>
        <v/>
      </c>
      <c r="AL830" s="187" t="str">
        <f t="array" ref="AL830">IFERROR(INDEX($AF$4:$AF$1137,SMALL($AB$4:$AB$1137,AJ830),1),"")</f>
        <v/>
      </c>
      <c r="AM830" s="187" t="str">
        <f t="array" ref="AM830">IFERROR(INDEX($AW$4:$AW$83,MATCH(AL830&amp;INDEX($AG$4:$AG$1137,SMALL($AB$4:$AB$1137,AJ830),1),$AU$4:$AU$83&amp;$AV$4:$AV$83,0),1),"")</f>
        <v/>
      </c>
      <c r="AN830" s="187" t="str">
        <f t="array" ref="AN830">IFERROR(INDEX($AW$4:$AW$83,MATCH(AL830&amp;INDEX($AH$4:$AH$1137,SMALL($AB$4:$AB$1137,AJ830),1),$AU$4:$AU$83&amp;$AV$4:$AV$83,0),1),"")</f>
        <v/>
      </c>
      <c r="AO830" s="187" t="str">
        <f>IF(AND(ISNUMBER(Fixture!H833),ISNUMBER(Fixture!J833)),"YES","")</f>
        <v/>
      </c>
      <c r="AP830" s="187" t="str">
        <f>IF(AO830="YES",IF(Fixture!H833&gt;Fixture!J833,HWin,IF(Fixture!H833=Fixture!J833,IF(Fixture!H833&gt;0,HDrawScore,HDraw),HLose)),"")</f>
        <v/>
      </c>
      <c r="AQ830" s="188" t="str">
        <f>IF(AO830="YES",IF(Fixture!H833&lt;Fixture!J833,AWin,IF(Fixture!H833=Fixture!J833,IF(Fixture!H833&gt;0,ADrawScore,ADraw),ALose)),"")</f>
        <v/>
      </c>
      <c r="AR830" s="187" t="str">
        <f>IF(AO830="YES",IF(Fixture!H833&gt;Fixture!J833,"W",IF(Fixture!H833=Fixture!J833,IF(Fixture!H833&gt;0,"D","D"),"L")),"")</f>
        <v/>
      </c>
      <c r="AS830" s="187" t="str">
        <f>IF(AO830="YES",IF(Fixture!H833&lt;Fixture!J833,"W",IF(Fixture!H833=Fixture!J833,IF(Fixture!H833&gt;0,"D","D"),"L")),"")</f>
        <v/>
      </c>
    </row>
    <row r="831" spans="15:45" x14ac:dyDescent="0.25">
      <c r="V831" s="195" t="str">
        <f t="shared" si="425"/>
        <v/>
      </c>
      <c r="W831" s="185" t="str">
        <f t="shared" si="426"/>
        <v/>
      </c>
      <c r="X831" s="185" t="str">
        <f t="shared" si="422"/>
        <v/>
      </c>
      <c r="Y831" s="185" t="str">
        <f t="shared" si="423"/>
        <v/>
      </c>
      <c r="Z831" s="184" t="str">
        <f t="shared" si="424"/>
        <v/>
      </c>
      <c r="AB831" s="186" t="str">
        <f t="shared" si="408"/>
        <v/>
      </c>
      <c r="AC831" s="187" t="str">
        <f t="shared" si="409"/>
        <v/>
      </c>
      <c r="AD831" s="187" t="str">
        <f t="shared" si="416"/>
        <v/>
      </c>
      <c r="AE831" s="187" t="str">
        <f t="shared" si="406"/>
        <v/>
      </c>
      <c r="AF831" s="187" t="str">
        <f t="shared" si="407"/>
        <v/>
      </c>
      <c r="AG831" s="187" t="str">
        <f t="array" ref="AG831">IFERROR(INDEX($Y$4:$Y$1090, MATCH(AC831&amp;AE831&amp;AF831,$V$4:$V$1090&amp;$W$4:$W$1090&amp;$X$4:$X$1090,0),1),"")</f>
        <v/>
      </c>
      <c r="AH831" s="188" t="str">
        <f t="array" ref="AH831">IFERROR(INDEX($Z$4:$Z$1090, MATCH(AC831&amp;AE831&amp;AF831,$V$4:$V$1090&amp;$W$4:$W$1090&amp;$X$4:$X$1090,0),1),"")</f>
        <v/>
      </c>
      <c r="AJ831" s="186" t="str">
        <f t="shared" si="410"/>
        <v/>
      </c>
      <c r="AK831" s="187" t="str">
        <f t="array" ref="AK831">IFERROR(INDEX($AC$4:$AC$1137,SMALL($AB$4:$AB$1137,AJ831),1),"")</f>
        <v/>
      </c>
      <c r="AL831" s="187" t="str">
        <f t="array" ref="AL831">IFERROR(INDEX($AF$4:$AF$1137,SMALL($AB$4:$AB$1137,AJ831),1),"")</f>
        <v/>
      </c>
      <c r="AM831" s="187" t="str">
        <f t="array" ref="AM831">IFERROR(INDEX($AW$4:$AW$83,MATCH(AL831&amp;INDEX($AG$4:$AG$1137,SMALL($AB$4:$AB$1137,AJ831),1),$AU$4:$AU$83&amp;$AV$4:$AV$83,0),1),"")</f>
        <v/>
      </c>
      <c r="AN831" s="187" t="str">
        <f t="array" ref="AN831">IFERROR(INDEX($AW$4:$AW$83,MATCH(AL831&amp;INDEX($AH$4:$AH$1137,SMALL($AB$4:$AB$1137,AJ831),1),$AU$4:$AU$83&amp;$AV$4:$AV$83,0),1),"")</f>
        <v/>
      </c>
      <c r="AO831" s="187" t="str">
        <f>IF(AND(ISNUMBER(Fixture!H834),ISNUMBER(Fixture!J834)),"YES","")</f>
        <v/>
      </c>
      <c r="AP831" s="187" t="str">
        <f>IF(AO831="YES",IF(Fixture!H834&gt;Fixture!J834,HWin,IF(Fixture!H834=Fixture!J834,IF(Fixture!H834&gt;0,HDrawScore,HDraw),HLose)),"")</f>
        <v/>
      </c>
      <c r="AQ831" s="188" t="str">
        <f>IF(AO831="YES",IF(Fixture!H834&lt;Fixture!J834,AWin,IF(Fixture!H834=Fixture!J834,IF(Fixture!H834&gt;0,ADrawScore,ADraw),ALose)),"")</f>
        <v/>
      </c>
      <c r="AR831" s="187" t="str">
        <f>IF(AO831="YES",IF(Fixture!H834&gt;Fixture!J834,"W",IF(Fixture!H834=Fixture!J834,IF(Fixture!H834&gt;0,"D","D"),"L")),"")</f>
        <v/>
      </c>
      <c r="AS831" s="187" t="str">
        <f>IF(AO831="YES",IF(Fixture!H834&lt;Fixture!J834,"W",IF(Fixture!H834=Fixture!J834,IF(Fixture!H834&gt;0,"D","D"),"L")),"")</f>
        <v/>
      </c>
    </row>
    <row r="832" spans="15:45" x14ac:dyDescent="0.25">
      <c r="V832" s="195" t="str">
        <f t="shared" si="425"/>
        <v/>
      </c>
      <c r="W832" s="185" t="str">
        <f t="shared" si="426"/>
        <v/>
      </c>
      <c r="X832" s="185" t="str">
        <f t="shared" si="422"/>
        <v/>
      </c>
      <c r="Y832" s="185" t="str">
        <f t="shared" si="423"/>
        <v/>
      </c>
      <c r="Z832" s="184" t="str">
        <f t="shared" si="424"/>
        <v/>
      </c>
      <c r="AB832" s="186" t="str">
        <f t="shared" si="408"/>
        <v/>
      </c>
      <c r="AC832" s="187" t="str">
        <f t="shared" si="409"/>
        <v/>
      </c>
      <c r="AD832" s="187" t="str">
        <f t="shared" si="416"/>
        <v/>
      </c>
      <c r="AE832" s="187" t="str">
        <f t="shared" si="406"/>
        <v/>
      </c>
      <c r="AF832" s="187" t="str">
        <f t="shared" si="407"/>
        <v/>
      </c>
      <c r="AG832" s="187" t="str">
        <f t="array" ref="AG832">IFERROR(INDEX($Y$4:$Y$1090, MATCH(AC832&amp;AE832&amp;AF832,$V$4:$V$1090&amp;$W$4:$W$1090&amp;$X$4:$X$1090,0),1),"")</f>
        <v/>
      </c>
      <c r="AH832" s="188" t="str">
        <f t="array" ref="AH832">IFERROR(INDEX($Z$4:$Z$1090, MATCH(AC832&amp;AE832&amp;AF832,$V$4:$V$1090&amp;$W$4:$W$1090&amp;$X$4:$X$1090,0),1),"")</f>
        <v/>
      </c>
      <c r="AJ832" s="186" t="str">
        <f t="shared" si="410"/>
        <v/>
      </c>
      <c r="AK832" s="187" t="str">
        <f t="array" ref="AK832">IFERROR(INDEX($AC$4:$AC$1137,SMALL($AB$4:$AB$1137,AJ832),1),"")</f>
        <v/>
      </c>
      <c r="AL832" s="187" t="str">
        <f t="array" ref="AL832">IFERROR(INDEX($AF$4:$AF$1137,SMALL($AB$4:$AB$1137,AJ832),1),"")</f>
        <v/>
      </c>
      <c r="AM832" s="187" t="str">
        <f t="array" ref="AM832">IFERROR(INDEX($AW$4:$AW$83,MATCH(AL832&amp;INDEX($AG$4:$AG$1137,SMALL($AB$4:$AB$1137,AJ832),1),$AU$4:$AU$83&amp;$AV$4:$AV$83,0),1),"")</f>
        <v/>
      </c>
      <c r="AN832" s="187" t="str">
        <f t="array" ref="AN832">IFERROR(INDEX($AW$4:$AW$83,MATCH(AL832&amp;INDEX($AH$4:$AH$1137,SMALL($AB$4:$AB$1137,AJ832),1),$AU$4:$AU$83&amp;$AV$4:$AV$83,0),1),"")</f>
        <v/>
      </c>
      <c r="AO832" s="187" t="str">
        <f>IF(AND(ISNUMBER(Fixture!H835),ISNUMBER(Fixture!J835)),"YES","")</f>
        <v/>
      </c>
      <c r="AP832" s="187" t="str">
        <f>IF(AO832="YES",IF(Fixture!H835&gt;Fixture!J835,HWin,IF(Fixture!H835=Fixture!J835,IF(Fixture!H835&gt;0,HDrawScore,HDraw),HLose)),"")</f>
        <v/>
      </c>
      <c r="AQ832" s="188" t="str">
        <f>IF(AO832="YES",IF(Fixture!H835&lt;Fixture!J835,AWin,IF(Fixture!H835=Fixture!J835,IF(Fixture!H835&gt;0,ADrawScore,ADraw),ALose)),"")</f>
        <v/>
      </c>
      <c r="AR832" s="187" t="str">
        <f>IF(AO832="YES",IF(Fixture!H835&gt;Fixture!J835,"W",IF(Fixture!H835=Fixture!J835,IF(Fixture!H835&gt;0,"D","D"),"L")),"")</f>
        <v/>
      </c>
      <c r="AS832" s="187" t="str">
        <f>IF(AO832="YES",IF(Fixture!H835&lt;Fixture!J835,"W",IF(Fixture!H835=Fixture!J835,IF(Fixture!H835&gt;0,"D","D"),"L")),"")</f>
        <v/>
      </c>
    </row>
    <row r="833" spans="22:45" x14ac:dyDescent="0.25">
      <c r="V833" s="195" t="str">
        <f t="shared" si="425"/>
        <v/>
      </c>
      <c r="W833" s="185" t="str">
        <f t="shared" si="426"/>
        <v/>
      </c>
      <c r="X833" s="185" t="str">
        <f t="shared" si="422"/>
        <v/>
      </c>
      <c r="Y833" s="185" t="str">
        <f t="shared" si="423"/>
        <v/>
      </c>
      <c r="Z833" s="184" t="str">
        <f t="shared" si="424"/>
        <v/>
      </c>
      <c r="AB833" s="186" t="str">
        <f t="shared" si="408"/>
        <v/>
      </c>
      <c r="AC833" s="187" t="str">
        <f t="shared" si="409"/>
        <v/>
      </c>
      <c r="AD833" s="187" t="str">
        <f t="shared" si="416"/>
        <v/>
      </c>
      <c r="AE833" s="187" t="str">
        <f t="shared" si="406"/>
        <v/>
      </c>
      <c r="AF833" s="187" t="str">
        <f t="shared" si="407"/>
        <v/>
      </c>
      <c r="AG833" s="187" t="str">
        <f t="array" ref="AG833">IFERROR(INDEX($Y$4:$Y$1090, MATCH(AC833&amp;AE833&amp;AF833,$V$4:$V$1090&amp;$W$4:$W$1090&amp;$X$4:$X$1090,0),1),"")</f>
        <v/>
      </c>
      <c r="AH833" s="188" t="str">
        <f t="array" ref="AH833">IFERROR(INDEX($Z$4:$Z$1090, MATCH(AC833&amp;AE833&amp;AF833,$V$4:$V$1090&amp;$W$4:$W$1090&amp;$X$4:$X$1090,0),1),"")</f>
        <v/>
      </c>
      <c r="AJ833" s="186" t="str">
        <f t="shared" si="410"/>
        <v/>
      </c>
      <c r="AK833" s="187" t="str">
        <f t="array" ref="AK833">IFERROR(INDEX($AC$4:$AC$1137,SMALL($AB$4:$AB$1137,AJ833),1),"")</f>
        <v/>
      </c>
      <c r="AL833" s="187" t="str">
        <f t="array" ref="AL833">IFERROR(INDEX($AF$4:$AF$1137,SMALL($AB$4:$AB$1137,AJ833),1),"")</f>
        <v/>
      </c>
      <c r="AM833" s="187" t="str">
        <f t="array" ref="AM833">IFERROR(INDEX($AW$4:$AW$83,MATCH(AL833&amp;INDEX($AG$4:$AG$1137,SMALL($AB$4:$AB$1137,AJ833),1),$AU$4:$AU$83&amp;$AV$4:$AV$83,0),1),"")</f>
        <v/>
      </c>
      <c r="AN833" s="187" t="str">
        <f t="array" ref="AN833">IFERROR(INDEX($AW$4:$AW$83,MATCH(AL833&amp;INDEX($AH$4:$AH$1137,SMALL($AB$4:$AB$1137,AJ833),1),$AU$4:$AU$83&amp;$AV$4:$AV$83,0),1),"")</f>
        <v/>
      </c>
      <c r="AO833" s="187" t="str">
        <f>IF(AND(ISNUMBER(Fixture!H836),ISNUMBER(Fixture!J836)),"YES","")</f>
        <v/>
      </c>
      <c r="AP833" s="187" t="str">
        <f>IF(AO833="YES",IF(Fixture!H836&gt;Fixture!J836,HWin,IF(Fixture!H836=Fixture!J836,IF(Fixture!H836&gt;0,HDrawScore,HDraw),HLose)),"")</f>
        <v/>
      </c>
      <c r="AQ833" s="188" t="str">
        <f>IF(AO833="YES",IF(Fixture!H836&lt;Fixture!J836,AWin,IF(Fixture!H836=Fixture!J836,IF(Fixture!H836&gt;0,ADrawScore,ADraw),ALose)),"")</f>
        <v/>
      </c>
      <c r="AR833" s="187" t="str">
        <f>IF(AO833="YES",IF(Fixture!H836&gt;Fixture!J836,"W",IF(Fixture!H836=Fixture!J836,IF(Fixture!H836&gt;0,"D","D"),"L")),"")</f>
        <v/>
      </c>
      <c r="AS833" s="187" t="str">
        <f>IF(AO833="YES",IF(Fixture!H836&lt;Fixture!J836,"W",IF(Fixture!H836=Fixture!J836,IF(Fixture!H836&gt;0,"D","D"),"L")),"")</f>
        <v/>
      </c>
    </row>
    <row r="834" spans="22:45" x14ac:dyDescent="0.25">
      <c r="V834" s="195" t="str">
        <f t="shared" si="425"/>
        <v/>
      </c>
      <c r="W834" s="185" t="str">
        <f t="shared" si="426"/>
        <v/>
      </c>
      <c r="X834" s="185" t="str">
        <f t="shared" si="422"/>
        <v/>
      </c>
      <c r="Y834" s="185" t="str">
        <f t="shared" si="423"/>
        <v/>
      </c>
      <c r="Z834" s="184" t="str">
        <f t="shared" si="424"/>
        <v/>
      </c>
      <c r="AB834" s="186" t="str">
        <f t="shared" si="408"/>
        <v/>
      </c>
      <c r="AC834" s="187" t="str">
        <f t="shared" si="409"/>
        <v/>
      </c>
      <c r="AD834" s="187" t="str">
        <f t="shared" si="416"/>
        <v/>
      </c>
      <c r="AE834" s="187" t="str">
        <f t="shared" si="406"/>
        <v/>
      </c>
      <c r="AF834" s="187" t="str">
        <f t="shared" si="407"/>
        <v/>
      </c>
      <c r="AG834" s="187" t="str">
        <f t="array" ref="AG834">IFERROR(INDEX($Y$4:$Y$1090, MATCH(AC834&amp;AE834&amp;AF834,$V$4:$V$1090&amp;$W$4:$W$1090&amp;$X$4:$X$1090,0),1),"")</f>
        <v/>
      </c>
      <c r="AH834" s="188" t="str">
        <f t="array" ref="AH834">IFERROR(INDEX($Z$4:$Z$1090, MATCH(AC834&amp;AE834&amp;AF834,$V$4:$V$1090&amp;$W$4:$W$1090&amp;$X$4:$X$1090,0),1),"")</f>
        <v/>
      </c>
      <c r="AJ834" s="186" t="str">
        <f t="shared" si="410"/>
        <v/>
      </c>
      <c r="AK834" s="187" t="str">
        <f t="array" ref="AK834">IFERROR(INDEX($AC$4:$AC$1137,SMALL($AB$4:$AB$1137,AJ834),1),"")</f>
        <v/>
      </c>
      <c r="AL834" s="187" t="str">
        <f t="array" ref="AL834">IFERROR(INDEX($AF$4:$AF$1137,SMALL($AB$4:$AB$1137,AJ834),1),"")</f>
        <v/>
      </c>
      <c r="AM834" s="187" t="str">
        <f t="array" ref="AM834">IFERROR(INDEX($AW$4:$AW$83,MATCH(AL834&amp;INDEX($AG$4:$AG$1137,SMALL($AB$4:$AB$1137,AJ834),1),$AU$4:$AU$83&amp;$AV$4:$AV$83,0),1),"")</f>
        <v/>
      </c>
      <c r="AN834" s="187" t="str">
        <f t="array" ref="AN834">IFERROR(INDEX($AW$4:$AW$83,MATCH(AL834&amp;INDEX($AH$4:$AH$1137,SMALL($AB$4:$AB$1137,AJ834),1),$AU$4:$AU$83&amp;$AV$4:$AV$83,0),1),"")</f>
        <v/>
      </c>
      <c r="AO834" s="187" t="str">
        <f>IF(AND(ISNUMBER(Fixture!H837),ISNUMBER(Fixture!J837)),"YES","")</f>
        <v/>
      </c>
      <c r="AP834" s="187" t="str">
        <f>IF(AO834="YES",IF(Fixture!H837&gt;Fixture!J837,HWin,IF(Fixture!H837=Fixture!J837,IF(Fixture!H837&gt;0,HDrawScore,HDraw),HLose)),"")</f>
        <v/>
      </c>
      <c r="AQ834" s="188" t="str">
        <f>IF(AO834="YES",IF(Fixture!H837&lt;Fixture!J837,AWin,IF(Fixture!H837=Fixture!J837,IF(Fixture!H837&gt;0,ADrawScore,ADraw),ALose)),"")</f>
        <v/>
      </c>
      <c r="AR834" s="187" t="str">
        <f>IF(AO834="YES",IF(Fixture!H837&gt;Fixture!J837,"W",IF(Fixture!H837=Fixture!J837,IF(Fixture!H837&gt;0,"D","D"),"L")),"")</f>
        <v/>
      </c>
      <c r="AS834" s="187" t="str">
        <f>IF(AO834="YES",IF(Fixture!H837&lt;Fixture!J837,"W",IF(Fixture!H837=Fixture!J837,IF(Fixture!H837&gt;0,"D","D"),"L")),"")</f>
        <v/>
      </c>
    </row>
    <row r="835" spans="22:45" x14ac:dyDescent="0.25">
      <c r="V835" s="195" t="str">
        <f t="shared" si="425"/>
        <v/>
      </c>
      <c r="W835" s="185" t="str">
        <f t="shared" si="426"/>
        <v/>
      </c>
      <c r="X835" s="185" t="str">
        <f t="shared" si="422"/>
        <v/>
      </c>
      <c r="Y835" s="185" t="str">
        <f t="shared" si="423"/>
        <v/>
      </c>
      <c r="Z835" s="184" t="str">
        <f t="shared" si="424"/>
        <v/>
      </c>
      <c r="AB835" s="186" t="str">
        <f t="shared" si="408"/>
        <v/>
      </c>
      <c r="AC835" s="187" t="str">
        <f t="shared" si="409"/>
        <v/>
      </c>
      <c r="AD835" s="187" t="str">
        <f t="shared" si="416"/>
        <v/>
      </c>
      <c r="AE835" s="187" t="str">
        <f t="shared" si="406"/>
        <v/>
      </c>
      <c r="AF835" s="187" t="str">
        <f t="shared" si="407"/>
        <v/>
      </c>
      <c r="AG835" s="187" t="str">
        <f t="array" ref="AG835">IFERROR(INDEX($Y$4:$Y$1090, MATCH(AC835&amp;AE835&amp;AF835,$V$4:$V$1090&amp;$W$4:$W$1090&amp;$X$4:$X$1090,0),1),"")</f>
        <v/>
      </c>
      <c r="AH835" s="188" t="str">
        <f t="array" ref="AH835">IFERROR(INDEX($Z$4:$Z$1090, MATCH(AC835&amp;AE835&amp;AF835,$V$4:$V$1090&amp;$W$4:$W$1090&amp;$X$4:$X$1090,0),1),"")</f>
        <v/>
      </c>
      <c r="AJ835" s="186" t="str">
        <f t="shared" si="410"/>
        <v/>
      </c>
      <c r="AK835" s="187" t="str">
        <f t="array" ref="AK835">IFERROR(INDEX($AC$4:$AC$1137,SMALL($AB$4:$AB$1137,AJ835),1),"")</f>
        <v/>
      </c>
      <c r="AL835" s="187" t="str">
        <f t="array" ref="AL835">IFERROR(INDEX($AF$4:$AF$1137,SMALL($AB$4:$AB$1137,AJ835),1),"")</f>
        <v/>
      </c>
      <c r="AM835" s="187" t="str">
        <f t="array" ref="AM835">IFERROR(INDEX($AW$4:$AW$83,MATCH(AL835&amp;INDEX($AG$4:$AG$1137,SMALL($AB$4:$AB$1137,AJ835),1),$AU$4:$AU$83&amp;$AV$4:$AV$83,0),1),"")</f>
        <v/>
      </c>
      <c r="AN835" s="187" t="str">
        <f t="array" ref="AN835">IFERROR(INDEX($AW$4:$AW$83,MATCH(AL835&amp;INDEX($AH$4:$AH$1137,SMALL($AB$4:$AB$1137,AJ835),1),$AU$4:$AU$83&amp;$AV$4:$AV$83,0),1),"")</f>
        <v/>
      </c>
      <c r="AO835" s="187" t="str">
        <f>IF(AND(ISNUMBER(Fixture!H838),ISNUMBER(Fixture!J838)),"YES","")</f>
        <v/>
      </c>
      <c r="AP835" s="187" t="str">
        <f>IF(AO835="YES",IF(Fixture!H838&gt;Fixture!J838,HWin,IF(Fixture!H838=Fixture!J838,IF(Fixture!H838&gt;0,HDrawScore,HDraw),HLose)),"")</f>
        <v/>
      </c>
      <c r="AQ835" s="188" t="str">
        <f>IF(AO835="YES",IF(Fixture!H838&lt;Fixture!J838,AWin,IF(Fixture!H838=Fixture!J838,IF(Fixture!H838&gt;0,ADrawScore,ADraw),ALose)),"")</f>
        <v/>
      </c>
      <c r="AR835" s="187" t="str">
        <f>IF(AO835="YES",IF(Fixture!H838&gt;Fixture!J838,"W",IF(Fixture!H838=Fixture!J838,IF(Fixture!H838&gt;0,"D","D"),"L")),"")</f>
        <v/>
      </c>
      <c r="AS835" s="187" t="str">
        <f>IF(AO835="YES",IF(Fixture!H838&lt;Fixture!J838,"W",IF(Fixture!H838=Fixture!J838,IF(Fixture!H838&gt;0,"D","D"),"L")),"")</f>
        <v/>
      </c>
    </row>
    <row r="836" spans="22:45" x14ac:dyDescent="0.25">
      <c r="V836" s="195" t="str">
        <f t="shared" si="425"/>
        <v/>
      </c>
      <c r="W836" s="185" t="str">
        <f t="shared" si="426"/>
        <v/>
      </c>
      <c r="X836" s="185" t="str">
        <f t="shared" si="422"/>
        <v/>
      </c>
      <c r="Y836" s="185" t="str">
        <f t="shared" si="423"/>
        <v/>
      </c>
      <c r="Z836" s="184" t="str">
        <f t="shared" si="424"/>
        <v/>
      </c>
      <c r="AB836" s="186" t="str">
        <f t="shared" si="408"/>
        <v/>
      </c>
      <c r="AC836" s="187" t="str">
        <f t="shared" si="409"/>
        <v/>
      </c>
      <c r="AD836" s="187" t="str">
        <f t="shared" si="416"/>
        <v/>
      </c>
      <c r="AE836" s="187" t="str">
        <f t="shared" ref="AE836:AE899" si="427">IF(AF836&lt;&gt;"",IF(AF835=AF836,AE835+1,1),"")</f>
        <v/>
      </c>
      <c r="AF836" s="187" t="str">
        <f t="shared" ref="AF836:AF899" si="428">IF(AND(AD836&gt;0,AD836&lt;=$O$4),$B$3,IF(AND(AD836&gt;$O$4,AD836&lt;=$O$4+$O$5),$B$34,IF(AND(AD836&gt;$O$4+$O$5,AD836&lt;=$O$4+$O$5+$O$6),$B$65,IF(AND(AD836&gt;$O$4+$O$5+$O$6,AD836&lt;=$O$4+$O$5+$O$6+$O$7),$B$96,
IF(AND(AD836&gt;$O$4+$O$5+$O$6+$O$7,AD836&lt;=$O$4+$O$5+$O$6+$O$7+$O$8),$B$127,
IF(AND(AD836&gt;$O$4+$O$5+$O$6+$O$7+$O$8,AD836&lt;=$O$4+$O$5+$O$6+$O$7+$O$8+$O$9),$B$158,
IF(AND(AD836&gt;$O$4+$O$5+$O$6+$O$7+$O$8+$O$9,AD836&lt;=$O$4+$O$5+$O$6+$O$7+$O$8+$O$9+$O$10),$B$189,
IF(AND(AD836&gt;$O$4+$O$5+$O$6+$O$7+$O$8+$O$9+$O$10,AD836&lt;=$O$4+$O$5+$O$6+$O$7+$O$8+$O$9+$O$10+$O$11),$B$220,"")
)))))))</f>
        <v/>
      </c>
      <c r="AG836" s="187" t="str">
        <f t="array" ref="AG836">IFERROR(INDEX($Y$4:$Y$1090, MATCH(AC836&amp;AE836&amp;AF836,$V$4:$V$1090&amp;$W$4:$W$1090&amp;$X$4:$X$1090,0),1),"")</f>
        <v/>
      </c>
      <c r="AH836" s="188" t="str">
        <f t="array" ref="AH836">IFERROR(INDEX($Z$4:$Z$1090, MATCH(AC836&amp;AE836&amp;AF836,$V$4:$V$1090&amp;$W$4:$W$1090&amp;$X$4:$X$1090,0),1),"")</f>
        <v/>
      </c>
      <c r="AJ836" s="186" t="str">
        <f t="shared" si="410"/>
        <v/>
      </c>
      <c r="AK836" s="187" t="str">
        <f t="array" ref="AK836">IFERROR(INDEX($AC$4:$AC$1137,SMALL($AB$4:$AB$1137,AJ836),1),"")</f>
        <v/>
      </c>
      <c r="AL836" s="187" t="str">
        <f t="array" ref="AL836">IFERROR(INDEX($AF$4:$AF$1137,SMALL($AB$4:$AB$1137,AJ836),1),"")</f>
        <v/>
      </c>
      <c r="AM836" s="187" t="str">
        <f t="array" ref="AM836">IFERROR(INDEX($AW$4:$AW$83,MATCH(AL836&amp;INDEX($AG$4:$AG$1137,SMALL($AB$4:$AB$1137,AJ836),1),$AU$4:$AU$83&amp;$AV$4:$AV$83,0),1),"")</f>
        <v/>
      </c>
      <c r="AN836" s="187" t="str">
        <f t="array" ref="AN836">IFERROR(INDEX($AW$4:$AW$83,MATCH(AL836&amp;INDEX($AH$4:$AH$1137,SMALL($AB$4:$AB$1137,AJ836),1),$AU$4:$AU$83&amp;$AV$4:$AV$83,0),1),"")</f>
        <v/>
      </c>
      <c r="AO836" s="187" t="str">
        <f>IF(AND(ISNUMBER(Fixture!H839),ISNUMBER(Fixture!J839)),"YES","")</f>
        <v/>
      </c>
      <c r="AP836" s="187" t="str">
        <f>IF(AO836="YES",IF(Fixture!H839&gt;Fixture!J839,HWin,IF(Fixture!H839=Fixture!J839,IF(Fixture!H839&gt;0,HDrawScore,HDraw),HLose)),"")</f>
        <v/>
      </c>
      <c r="AQ836" s="188" t="str">
        <f>IF(AO836="YES",IF(Fixture!H839&lt;Fixture!J839,AWin,IF(Fixture!H839=Fixture!J839,IF(Fixture!H839&gt;0,ADrawScore,ADraw),ALose)),"")</f>
        <v/>
      </c>
      <c r="AR836" s="187" t="str">
        <f>IF(AO836="YES",IF(Fixture!H839&gt;Fixture!J839,"W",IF(Fixture!H839=Fixture!J839,IF(Fixture!H839&gt;0,"D","D"),"L")),"")</f>
        <v/>
      </c>
      <c r="AS836" s="187" t="str">
        <f>IF(AO836="YES",IF(Fixture!H839&lt;Fixture!J839,"W",IF(Fixture!H839=Fixture!J839,IF(Fixture!H839&gt;0,"D","D"),"L")),"")</f>
        <v/>
      </c>
    </row>
    <row r="837" spans="22:45" x14ac:dyDescent="0.25">
      <c r="V837" s="195" t="str">
        <f t="shared" si="425"/>
        <v/>
      </c>
      <c r="W837" s="185" t="str">
        <f t="shared" si="426"/>
        <v/>
      </c>
      <c r="X837" s="185" t="str">
        <f t="shared" si="422"/>
        <v/>
      </c>
      <c r="Y837" s="185" t="str">
        <f t="shared" si="423"/>
        <v/>
      </c>
      <c r="Z837" s="184" t="str">
        <f t="shared" si="424"/>
        <v/>
      </c>
      <c r="AB837" s="186" t="str">
        <f t="shared" ref="AB837:AB900" si="429">IF(OR(ISNUMBER(AC837+AG837),AND( ISNUMBER(AC837),ISNUMBER(AE837)=FALSE)),ROW(AB837)-ROW($AB$3),"")</f>
        <v/>
      </c>
      <c r="AC837" s="187" t="str">
        <f t="shared" ref="AC837:AC900" si="430">IFERROR(IF(AD836+1&lt;=AD$2,AC836,IF(AC836+1&lt;=AF$2,AC836+1,"")),"")</f>
        <v/>
      </c>
      <c r="AD837" s="187" t="str">
        <f t="shared" si="416"/>
        <v/>
      </c>
      <c r="AE837" s="187" t="str">
        <f t="shared" si="427"/>
        <v/>
      </c>
      <c r="AF837" s="187" t="str">
        <f t="shared" si="428"/>
        <v/>
      </c>
      <c r="AG837" s="187" t="str">
        <f t="array" ref="AG837">IFERROR(INDEX($Y$4:$Y$1090, MATCH(AC837&amp;AE837&amp;AF837,$V$4:$V$1090&amp;$W$4:$W$1090&amp;$X$4:$X$1090,0),1),"")</f>
        <v/>
      </c>
      <c r="AH837" s="188" t="str">
        <f t="array" ref="AH837">IFERROR(INDEX($Z$4:$Z$1090, MATCH(AC837&amp;AE837&amp;AF837,$V$4:$V$1090&amp;$W$4:$W$1090&amp;$X$4:$X$1090,0),1),"")</f>
        <v/>
      </c>
      <c r="AJ837" s="186" t="str">
        <f t="shared" si="410"/>
        <v/>
      </c>
      <c r="AK837" s="187" t="str">
        <f t="array" ref="AK837">IFERROR(INDEX($AC$4:$AC$1137,SMALL($AB$4:$AB$1137,AJ837),1),"")</f>
        <v/>
      </c>
      <c r="AL837" s="187" t="str">
        <f t="array" ref="AL837">IFERROR(INDEX($AF$4:$AF$1137,SMALL($AB$4:$AB$1137,AJ837),1),"")</f>
        <v/>
      </c>
      <c r="AM837" s="187" t="str">
        <f t="array" ref="AM837">IFERROR(INDEX($AW$4:$AW$83,MATCH(AL837&amp;INDEX($AG$4:$AG$1137,SMALL($AB$4:$AB$1137,AJ837),1),$AU$4:$AU$83&amp;$AV$4:$AV$83,0),1),"")</f>
        <v/>
      </c>
      <c r="AN837" s="187" t="str">
        <f t="array" ref="AN837">IFERROR(INDEX($AW$4:$AW$83,MATCH(AL837&amp;INDEX($AH$4:$AH$1137,SMALL($AB$4:$AB$1137,AJ837),1),$AU$4:$AU$83&amp;$AV$4:$AV$83,0),1),"")</f>
        <v/>
      </c>
      <c r="AO837" s="187" t="str">
        <f>IF(AND(ISNUMBER(Fixture!H840),ISNUMBER(Fixture!J840)),"YES","")</f>
        <v/>
      </c>
      <c r="AP837" s="187" t="str">
        <f>IF(AO837="YES",IF(Fixture!H840&gt;Fixture!J840,HWin,IF(Fixture!H840=Fixture!J840,IF(Fixture!H840&gt;0,HDrawScore,HDraw),HLose)),"")</f>
        <v/>
      </c>
      <c r="AQ837" s="188" t="str">
        <f>IF(AO837="YES",IF(Fixture!H840&lt;Fixture!J840,AWin,IF(Fixture!H840=Fixture!J840,IF(Fixture!H840&gt;0,ADrawScore,ADraw),ALose)),"")</f>
        <v/>
      </c>
      <c r="AR837" s="187" t="str">
        <f>IF(AO837="YES",IF(Fixture!H840&gt;Fixture!J840,"W",IF(Fixture!H840=Fixture!J840,IF(Fixture!H840&gt;0,"D","D"),"L")),"")</f>
        <v/>
      </c>
      <c r="AS837" s="187" t="str">
        <f>IF(AO837="YES",IF(Fixture!H840&lt;Fixture!J840,"W",IF(Fixture!H840=Fixture!J840,IF(Fixture!H840&gt;0,"D","D"),"L")),"")</f>
        <v/>
      </c>
    </row>
    <row r="838" spans="22:45" x14ac:dyDescent="0.25">
      <c r="V838" s="195" t="str">
        <f t="shared" si="425"/>
        <v/>
      </c>
      <c r="W838" s="185" t="str">
        <f t="shared" si="426"/>
        <v/>
      </c>
      <c r="X838" s="185" t="str">
        <f t="shared" si="422"/>
        <v/>
      </c>
      <c r="Y838" s="185" t="str">
        <f t="shared" si="423"/>
        <v/>
      </c>
      <c r="Z838" s="184" t="str">
        <f t="shared" si="424"/>
        <v/>
      </c>
      <c r="AB838" s="186" t="str">
        <f t="shared" si="429"/>
        <v/>
      </c>
      <c r="AC838" s="187" t="str">
        <f t="shared" si="430"/>
        <v/>
      </c>
      <c r="AD838" s="187" t="str">
        <f t="shared" si="416"/>
        <v/>
      </c>
      <c r="AE838" s="187" t="str">
        <f t="shared" si="427"/>
        <v/>
      </c>
      <c r="AF838" s="187" t="str">
        <f t="shared" si="428"/>
        <v/>
      </c>
      <c r="AG838" s="187" t="str">
        <f t="array" ref="AG838">IFERROR(INDEX($Y$4:$Y$1090, MATCH(AC838&amp;AE838&amp;AF838,$V$4:$V$1090&amp;$W$4:$W$1090&amp;$X$4:$X$1090,0),1),"")</f>
        <v/>
      </c>
      <c r="AH838" s="188" t="str">
        <f t="array" ref="AH838">IFERROR(INDEX($Z$4:$Z$1090, MATCH(AC838&amp;AE838&amp;AF838,$V$4:$V$1090&amp;$W$4:$W$1090&amp;$X$4:$X$1090,0),1),"")</f>
        <v/>
      </c>
      <c r="AJ838" s="186" t="str">
        <f t="shared" ref="AJ838:AJ901" si="431">IFERROR(IF(AJ837+1&gt;$AH$2,"",AJ837+1),"")</f>
        <v/>
      </c>
      <c r="AK838" s="187" t="str">
        <f t="array" ref="AK838">IFERROR(INDEX($AC$4:$AC$1137,SMALL($AB$4:$AB$1137,AJ838),1),"")</f>
        <v/>
      </c>
      <c r="AL838" s="187" t="str">
        <f t="array" ref="AL838">IFERROR(INDEX($AF$4:$AF$1137,SMALL($AB$4:$AB$1137,AJ838),1),"")</f>
        <v/>
      </c>
      <c r="AM838" s="187" t="str">
        <f t="array" ref="AM838">IFERROR(INDEX($AW$4:$AW$83,MATCH(AL838&amp;INDEX($AG$4:$AG$1137,SMALL($AB$4:$AB$1137,AJ838),1),$AU$4:$AU$83&amp;$AV$4:$AV$83,0),1),"")</f>
        <v/>
      </c>
      <c r="AN838" s="187" t="str">
        <f t="array" ref="AN838">IFERROR(INDEX($AW$4:$AW$83,MATCH(AL838&amp;INDEX($AH$4:$AH$1137,SMALL($AB$4:$AB$1137,AJ838),1),$AU$4:$AU$83&amp;$AV$4:$AV$83,0),1),"")</f>
        <v/>
      </c>
      <c r="AO838" s="187" t="str">
        <f>IF(AND(ISNUMBER(Fixture!H841),ISNUMBER(Fixture!J841)),"YES","")</f>
        <v/>
      </c>
      <c r="AP838" s="187" t="str">
        <f>IF(AO838="YES",IF(Fixture!H841&gt;Fixture!J841,HWin,IF(Fixture!H841=Fixture!J841,IF(Fixture!H841&gt;0,HDrawScore,HDraw),HLose)),"")</f>
        <v/>
      </c>
      <c r="AQ838" s="188" t="str">
        <f>IF(AO838="YES",IF(Fixture!H841&lt;Fixture!J841,AWin,IF(Fixture!H841=Fixture!J841,IF(Fixture!H841&gt;0,ADrawScore,ADraw),ALose)),"")</f>
        <v/>
      </c>
      <c r="AR838" s="187" t="str">
        <f>IF(AO838="YES",IF(Fixture!H841&gt;Fixture!J841,"W",IF(Fixture!H841=Fixture!J841,IF(Fixture!H841&gt;0,"D","D"),"L")),"")</f>
        <v/>
      </c>
      <c r="AS838" s="187" t="str">
        <f>IF(AO838="YES",IF(Fixture!H841&lt;Fixture!J841,"W",IF(Fixture!H841=Fixture!J841,IF(Fixture!H841&gt;0,"D","D"),"L")),"")</f>
        <v/>
      </c>
    </row>
    <row r="839" spans="22:45" x14ac:dyDescent="0.25">
      <c r="V839" s="195" t="str">
        <f t="shared" si="425"/>
        <v/>
      </c>
      <c r="W839" s="185" t="str">
        <f t="shared" si="426"/>
        <v/>
      </c>
      <c r="X839" s="185" t="str">
        <f t="shared" si="422"/>
        <v/>
      </c>
      <c r="Y839" s="185" t="str">
        <f t="shared" si="423"/>
        <v/>
      </c>
      <c r="Z839" s="184" t="str">
        <f t="shared" si="424"/>
        <v/>
      </c>
      <c r="AB839" s="186" t="str">
        <f t="shared" si="429"/>
        <v/>
      </c>
      <c r="AC839" s="187" t="str">
        <f t="shared" si="430"/>
        <v/>
      </c>
      <c r="AD839" s="187" t="str">
        <f t="shared" si="416"/>
        <v/>
      </c>
      <c r="AE839" s="187" t="str">
        <f t="shared" si="427"/>
        <v/>
      </c>
      <c r="AF839" s="187" t="str">
        <f t="shared" si="428"/>
        <v/>
      </c>
      <c r="AG839" s="187" t="str">
        <f t="array" ref="AG839">IFERROR(INDEX($Y$4:$Y$1090, MATCH(AC839&amp;AE839&amp;AF839,$V$4:$V$1090&amp;$W$4:$W$1090&amp;$X$4:$X$1090,0),1),"")</f>
        <v/>
      </c>
      <c r="AH839" s="188" t="str">
        <f t="array" ref="AH839">IFERROR(INDEX($Z$4:$Z$1090, MATCH(AC839&amp;AE839&amp;AF839,$V$4:$V$1090&amp;$W$4:$W$1090&amp;$X$4:$X$1090,0),1),"")</f>
        <v/>
      </c>
      <c r="AJ839" s="186" t="str">
        <f t="shared" si="431"/>
        <v/>
      </c>
      <c r="AK839" s="187" t="str">
        <f t="array" ref="AK839">IFERROR(INDEX($AC$4:$AC$1137,SMALL($AB$4:$AB$1137,AJ839),1),"")</f>
        <v/>
      </c>
      <c r="AL839" s="187" t="str">
        <f t="array" ref="AL839">IFERROR(INDEX($AF$4:$AF$1137,SMALL($AB$4:$AB$1137,AJ839),1),"")</f>
        <v/>
      </c>
      <c r="AM839" s="187" t="str">
        <f t="array" ref="AM839">IFERROR(INDEX($AW$4:$AW$83,MATCH(AL839&amp;INDEX($AG$4:$AG$1137,SMALL($AB$4:$AB$1137,AJ839),1),$AU$4:$AU$83&amp;$AV$4:$AV$83,0),1),"")</f>
        <v/>
      </c>
      <c r="AN839" s="187" t="str">
        <f t="array" ref="AN839">IFERROR(INDEX($AW$4:$AW$83,MATCH(AL839&amp;INDEX($AH$4:$AH$1137,SMALL($AB$4:$AB$1137,AJ839),1),$AU$4:$AU$83&amp;$AV$4:$AV$83,0),1),"")</f>
        <v/>
      </c>
      <c r="AO839" s="187" t="str">
        <f>IF(AND(ISNUMBER(Fixture!H842),ISNUMBER(Fixture!J842)),"YES","")</f>
        <v/>
      </c>
      <c r="AP839" s="187" t="str">
        <f>IF(AO839="YES",IF(Fixture!H842&gt;Fixture!J842,HWin,IF(Fixture!H842=Fixture!J842,IF(Fixture!H842&gt;0,HDrawScore,HDraw),HLose)),"")</f>
        <v/>
      </c>
      <c r="AQ839" s="188" t="str">
        <f>IF(AO839="YES",IF(Fixture!H842&lt;Fixture!J842,AWin,IF(Fixture!H842=Fixture!J842,IF(Fixture!H842&gt;0,ADrawScore,ADraw),ALose)),"")</f>
        <v/>
      </c>
      <c r="AR839" s="187" t="str">
        <f>IF(AO839="YES",IF(Fixture!H842&gt;Fixture!J842,"W",IF(Fixture!H842=Fixture!J842,IF(Fixture!H842&gt;0,"D","D"),"L")),"")</f>
        <v/>
      </c>
      <c r="AS839" s="187" t="str">
        <f>IF(AO839="YES",IF(Fixture!H842&lt;Fixture!J842,"W",IF(Fixture!H842=Fixture!J842,IF(Fixture!H842&gt;0,"D","D"),"L")),"")</f>
        <v/>
      </c>
    </row>
    <row r="840" spans="22:45" x14ac:dyDescent="0.25">
      <c r="V840" s="195" t="str">
        <f t="shared" si="425"/>
        <v/>
      </c>
      <c r="W840" s="185" t="str">
        <f t="shared" si="426"/>
        <v/>
      </c>
      <c r="X840" s="185" t="str">
        <f t="shared" si="422"/>
        <v/>
      </c>
      <c r="Y840" s="185" t="str">
        <f t="shared" si="423"/>
        <v/>
      </c>
      <c r="Z840" s="184" t="str">
        <f t="shared" si="424"/>
        <v/>
      </c>
      <c r="AB840" s="186" t="str">
        <f t="shared" si="429"/>
        <v/>
      </c>
      <c r="AC840" s="187" t="str">
        <f t="shared" si="430"/>
        <v/>
      </c>
      <c r="AD840" s="187" t="str">
        <f t="shared" si="416"/>
        <v/>
      </c>
      <c r="AE840" s="187" t="str">
        <f t="shared" si="427"/>
        <v/>
      </c>
      <c r="AF840" s="187" t="str">
        <f t="shared" si="428"/>
        <v/>
      </c>
      <c r="AG840" s="187" t="str">
        <f t="array" ref="AG840">IFERROR(INDEX($Y$4:$Y$1090, MATCH(AC840&amp;AE840&amp;AF840,$V$4:$V$1090&amp;$W$4:$W$1090&amp;$X$4:$X$1090,0),1),"")</f>
        <v/>
      </c>
      <c r="AH840" s="188" t="str">
        <f t="array" ref="AH840">IFERROR(INDEX($Z$4:$Z$1090, MATCH(AC840&amp;AE840&amp;AF840,$V$4:$V$1090&amp;$W$4:$W$1090&amp;$X$4:$X$1090,0),1),"")</f>
        <v/>
      </c>
      <c r="AJ840" s="186" t="str">
        <f t="shared" si="431"/>
        <v/>
      </c>
      <c r="AK840" s="187" t="str">
        <f t="array" ref="AK840">IFERROR(INDEX($AC$4:$AC$1137,SMALL($AB$4:$AB$1137,AJ840),1),"")</f>
        <v/>
      </c>
      <c r="AL840" s="187" t="str">
        <f t="array" ref="AL840">IFERROR(INDEX($AF$4:$AF$1137,SMALL($AB$4:$AB$1137,AJ840),1),"")</f>
        <v/>
      </c>
      <c r="AM840" s="187" t="str">
        <f t="array" ref="AM840">IFERROR(INDEX($AW$4:$AW$83,MATCH(AL840&amp;INDEX($AG$4:$AG$1137,SMALL($AB$4:$AB$1137,AJ840),1),$AU$4:$AU$83&amp;$AV$4:$AV$83,0),1),"")</f>
        <v/>
      </c>
      <c r="AN840" s="187" t="str">
        <f t="array" ref="AN840">IFERROR(INDEX($AW$4:$AW$83,MATCH(AL840&amp;INDEX($AH$4:$AH$1137,SMALL($AB$4:$AB$1137,AJ840),1),$AU$4:$AU$83&amp;$AV$4:$AV$83,0),1),"")</f>
        <v/>
      </c>
      <c r="AO840" s="187" t="str">
        <f>IF(AND(ISNUMBER(Fixture!H843),ISNUMBER(Fixture!J843)),"YES","")</f>
        <v/>
      </c>
      <c r="AP840" s="187" t="str">
        <f>IF(AO840="YES",IF(Fixture!H843&gt;Fixture!J843,HWin,IF(Fixture!H843=Fixture!J843,IF(Fixture!H843&gt;0,HDrawScore,HDraw),HLose)),"")</f>
        <v/>
      </c>
      <c r="AQ840" s="188" t="str">
        <f>IF(AO840="YES",IF(Fixture!H843&lt;Fixture!J843,AWin,IF(Fixture!H843=Fixture!J843,IF(Fixture!H843&gt;0,ADrawScore,ADraw),ALose)),"")</f>
        <v/>
      </c>
      <c r="AR840" s="187" t="str">
        <f>IF(AO840="YES",IF(Fixture!H843&gt;Fixture!J843,"W",IF(Fixture!H843=Fixture!J843,IF(Fixture!H843&gt;0,"D","D"),"L")),"")</f>
        <v/>
      </c>
      <c r="AS840" s="187" t="str">
        <f>IF(AO840="YES",IF(Fixture!H843&lt;Fixture!J843,"W",IF(Fixture!H843=Fixture!J843,IF(Fixture!H843&gt;0,"D","D"),"L")),"")</f>
        <v/>
      </c>
    </row>
    <row r="841" spans="22:45" x14ac:dyDescent="0.25">
      <c r="V841" s="195" t="str">
        <f t="shared" si="425"/>
        <v/>
      </c>
      <c r="W841" s="185" t="str">
        <f t="shared" si="426"/>
        <v/>
      </c>
      <c r="X841" s="185" t="str">
        <f t="shared" si="422"/>
        <v/>
      </c>
      <c r="Y841" s="185" t="str">
        <f t="shared" si="423"/>
        <v/>
      </c>
      <c r="Z841" s="184" t="str">
        <f t="shared" si="424"/>
        <v/>
      </c>
      <c r="AB841" s="186" t="str">
        <f t="shared" si="429"/>
        <v/>
      </c>
      <c r="AC841" s="187" t="str">
        <f t="shared" si="430"/>
        <v/>
      </c>
      <c r="AD841" s="187" t="str">
        <f t="shared" si="416"/>
        <v/>
      </c>
      <c r="AE841" s="187" t="str">
        <f t="shared" si="427"/>
        <v/>
      </c>
      <c r="AF841" s="187" t="str">
        <f t="shared" si="428"/>
        <v/>
      </c>
      <c r="AG841" s="187" t="str">
        <f t="array" ref="AG841">IFERROR(INDEX($Y$4:$Y$1090, MATCH(AC841&amp;AE841&amp;AF841,$V$4:$V$1090&amp;$W$4:$W$1090&amp;$X$4:$X$1090,0),1),"")</f>
        <v/>
      </c>
      <c r="AH841" s="188" t="str">
        <f t="array" ref="AH841">IFERROR(INDEX($Z$4:$Z$1090, MATCH(AC841&amp;AE841&amp;AF841,$V$4:$V$1090&amp;$W$4:$W$1090&amp;$X$4:$X$1090,0),1),"")</f>
        <v/>
      </c>
      <c r="AJ841" s="186" t="str">
        <f t="shared" si="431"/>
        <v/>
      </c>
      <c r="AK841" s="187" t="str">
        <f t="array" ref="AK841">IFERROR(INDEX($AC$4:$AC$1137,SMALL($AB$4:$AB$1137,AJ841),1),"")</f>
        <v/>
      </c>
      <c r="AL841" s="187" t="str">
        <f t="array" ref="AL841">IFERROR(INDEX($AF$4:$AF$1137,SMALL($AB$4:$AB$1137,AJ841),1),"")</f>
        <v/>
      </c>
      <c r="AM841" s="187" t="str">
        <f t="array" ref="AM841">IFERROR(INDEX($AW$4:$AW$83,MATCH(AL841&amp;INDEX($AG$4:$AG$1137,SMALL($AB$4:$AB$1137,AJ841),1),$AU$4:$AU$83&amp;$AV$4:$AV$83,0),1),"")</f>
        <v/>
      </c>
      <c r="AN841" s="187" t="str">
        <f t="array" ref="AN841">IFERROR(INDEX($AW$4:$AW$83,MATCH(AL841&amp;INDEX($AH$4:$AH$1137,SMALL($AB$4:$AB$1137,AJ841),1),$AU$4:$AU$83&amp;$AV$4:$AV$83,0),1),"")</f>
        <v/>
      </c>
      <c r="AO841" s="187" t="str">
        <f>IF(AND(ISNUMBER(Fixture!H844),ISNUMBER(Fixture!J844)),"YES","")</f>
        <v/>
      </c>
      <c r="AP841" s="187" t="str">
        <f>IF(AO841="YES",IF(Fixture!H844&gt;Fixture!J844,HWin,IF(Fixture!H844=Fixture!J844,IF(Fixture!H844&gt;0,HDrawScore,HDraw),HLose)),"")</f>
        <v/>
      </c>
      <c r="AQ841" s="188" t="str">
        <f>IF(AO841="YES",IF(Fixture!H844&lt;Fixture!J844,AWin,IF(Fixture!H844=Fixture!J844,IF(Fixture!H844&gt;0,ADrawScore,ADraw),ALose)),"")</f>
        <v/>
      </c>
      <c r="AR841" s="187" t="str">
        <f>IF(AO841="YES",IF(Fixture!H844&gt;Fixture!J844,"W",IF(Fixture!H844=Fixture!J844,IF(Fixture!H844&gt;0,"D","D"),"L")),"")</f>
        <v/>
      </c>
      <c r="AS841" s="187" t="str">
        <f>IF(AO841="YES",IF(Fixture!H844&lt;Fixture!J844,"W",IF(Fixture!H844=Fixture!J844,IF(Fixture!H844&gt;0,"D","D"),"L")),"")</f>
        <v/>
      </c>
    </row>
    <row r="842" spans="22:45" x14ac:dyDescent="0.25">
      <c r="V842" s="195" t="str">
        <f t="shared" si="425"/>
        <v/>
      </c>
      <c r="W842" s="185" t="str">
        <f t="shared" si="426"/>
        <v/>
      </c>
      <c r="X842" s="185" t="str">
        <f t="shared" si="422"/>
        <v/>
      </c>
      <c r="Y842" s="185" t="str">
        <f t="shared" si="423"/>
        <v/>
      </c>
      <c r="Z842" s="184" t="str">
        <f t="shared" si="424"/>
        <v/>
      </c>
      <c r="AB842" s="186" t="str">
        <f t="shared" si="429"/>
        <v/>
      </c>
      <c r="AC842" s="187" t="str">
        <f t="shared" si="430"/>
        <v/>
      </c>
      <c r="AD842" s="187" t="str">
        <f t="shared" si="416"/>
        <v/>
      </c>
      <c r="AE842" s="187" t="str">
        <f t="shared" si="427"/>
        <v/>
      </c>
      <c r="AF842" s="187" t="str">
        <f t="shared" si="428"/>
        <v/>
      </c>
      <c r="AG842" s="187" t="str">
        <f t="array" ref="AG842">IFERROR(INDEX($Y$4:$Y$1090, MATCH(AC842&amp;AE842&amp;AF842,$V$4:$V$1090&amp;$W$4:$W$1090&amp;$X$4:$X$1090,0),1),"")</f>
        <v/>
      </c>
      <c r="AH842" s="188" t="str">
        <f t="array" ref="AH842">IFERROR(INDEX($Z$4:$Z$1090, MATCH(AC842&amp;AE842&amp;AF842,$V$4:$V$1090&amp;$W$4:$W$1090&amp;$X$4:$X$1090,0),1),"")</f>
        <v/>
      </c>
      <c r="AJ842" s="186" t="str">
        <f t="shared" si="431"/>
        <v/>
      </c>
      <c r="AK842" s="187" t="str">
        <f t="array" ref="AK842">IFERROR(INDEX($AC$4:$AC$1137,SMALL($AB$4:$AB$1137,AJ842),1),"")</f>
        <v/>
      </c>
      <c r="AL842" s="187" t="str">
        <f t="array" ref="AL842">IFERROR(INDEX($AF$4:$AF$1137,SMALL($AB$4:$AB$1137,AJ842),1),"")</f>
        <v/>
      </c>
      <c r="AM842" s="187" t="str">
        <f t="array" ref="AM842">IFERROR(INDEX($AW$4:$AW$83,MATCH(AL842&amp;INDEX($AG$4:$AG$1137,SMALL($AB$4:$AB$1137,AJ842),1),$AU$4:$AU$83&amp;$AV$4:$AV$83,0),1),"")</f>
        <v/>
      </c>
      <c r="AN842" s="187" t="str">
        <f t="array" ref="AN842">IFERROR(INDEX($AW$4:$AW$83,MATCH(AL842&amp;INDEX($AH$4:$AH$1137,SMALL($AB$4:$AB$1137,AJ842),1),$AU$4:$AU$83&amp;$AV$4:$AV$83,0),1),"")</f>
        <v/>
      </c>
      <c r="AO842" s="187" t="str">
        <f>IF(AND(ISNUMBER(Fixture!H845),ISNUMBER(Fixture!J845)),"YES","")</f>
        <v/>
      </c>
      <c r="AP842" s="187" t="str">
        <f>IF(AO842="YES",IF(Fixture!H845&gt;Fixture!J845,HWin,IF(Fixture!H845=Fixture!J845,IF(Fixture!H845&gt;0,HDrawScore,HDraw),HLose)),"")</f>
        <v/>
      </c>
      <c r="AQ842" s="188" t="str">
        <f>IF(AO842="YES",IF(Fixture!H845&lt;Fixture!J845,AWin,IF(Fixture!H845=Fixture!J845,IF(Fixture!H845&gt;0,ADrawScore,ADraw),ALose)),"")</f>
        <v/>
      </c>
      <c r="AR842" s="187" t="str">
        <f>IF(AO842="YES",IF(Fixture!H845&gt;Fixture!J845,"W",IF(Fixture!H845=Fixture!J845,IF(Fixture!H845&gt;0,"D","D"),"L")),"")</f>
        <v/>
      </c>
      <c r="AS842" s="187" t="str">
        <f>IF(AO842="YES",IF(Fixture!H845&lt;Fixture!J845,"W",IF(Fixture!H845=Fixture!J845,IF(Fixture!H845&gt;0,"D","D"),"L")),"")</f>
        <v/>
      </c>
    </row>
    <row r="843" spans="22:45" x14ac:dyDescent="0.25">
      <c r="V843" s="195" t="str">
        <f t="shared" si="425"/>
        <v/>
      </c>
      <c r="W843" s="185" t="str">
        <f t="shared" si="426"/>
        <v/>
      </c>
      <c r="X843" s="185" t="str">
        <f t="shared" si="422"/>
        <v/>
      </c>
      <c r="Y843" s="185" t="str">
        <f t="shared" si="423"/>
        <v/>
      </c>
      <c r="Z843" s="184" t="str">
        <f t="shared" si="424"/>
        <v/>
      </c>
      <c r="AB843" s="186" t="str">
        <f t="shared" si="429"/>
        <v/>
      </c>
      <c r="AC843" s="187" t="str">
        <f t="shared" si="430"/>
        <v/>
      </c>
      <c r="AD843" s="187" t="str">
        <f t="shared" si="416"/>
        <v/>
      </c>
      <c r="AE843" s="187" t="str">
        <f t="shared" si="427"/>
        <v/>
      </c>
      <c r="AF843" s="187" t="str">
        <f t="shared" si="428"/>
        <v/>
      </c>
      <c r="AG843" s="187" t="str">
        <f t="array" ref="AG843">IFERROR(INDEX($Y$4:$Y$1090, MATCH(AC843&amp;AE843&amp;AF843,$V$4:$V$1090&amp;$W$4:$W$1090&amp;$X$4:$X$1090,0),1),"")</f>
        <v/>
      </c>
      <c r="AH843" s="188" t="str">
        <f t="array" ref="AH843">IFERROR(INDEX($Z$4:$Z$1090, MATCH(AC843&amp;AE843&amp;AF843,$V$4:$V$1090&amp;$W$4:$W$1090&amp;$X$4:$X$1090,0),1),"")</f>
        <v/>
      </c>
      <c r="AJ843" s="186" t="str">
        <f t="shared" si="431"/>
        <v/>
      </c>
      <c r="AK843" s="187" t="str">
        <f t="array" ref="AK843">IFERROR(INDEX($AC$4:$AC$1137,SMALL($AB$4:$AB$1137,AJ843),1),"")</f>
        <v/>
      </c>
      <c r="AL843" s="187" t="str">
        <f t="array" ref="AL843">IFERROR(INDEX($AF$4:$AF$1137,SMALL($AB$4:$AB$1137,AJ843),1),"")</f>
        <v/>
      </c>
      <c r="AM843" s="187" t="str">
        <f t="array" ref="AM843">IFERROR(INDEX($AW$4:$AW$83,MATCH(AL843&amp;INDEX($AG$4:$AG$1137,SMALL($AB$4:$AB$1137,AJ843),1),$AU$4:$AU$83&amp;$AV$4:$AV$83,0),1),"")</f>
        <v/>
      </c>
      <c r="AN843" s="187" t="str">
        <f t="array" ref="AN843">IFERROR(INDEX($AW$4:$AW$83,MATCH(AL843&amp;INDEX($AH$4:$AH$1137,SMALL($AB$4:$AB$1137,AJ843),1),$AU$4:$AU$83&amp;$AV$4:$AV$83,0),1),"")</f>
        <v/>
      </c>
      <c r="AO843" s="187" t="str">
        <f>IF(AND(ISNUMBER(Fixture!H846),ISNUMBER(Fixture!J846)),"YES","")</f>
        <v/>
      </c>
      <c r="AP843" s="187" t="str">
        <f>IF(AO843="YES",IF(Fixture!H846&gt;Fixture!J846,HWin,IF(Fixture!H846=Fixture!J846,IF(Fixture!H846&gt;0,HDrawScore,HDraw),HLose)),"")</f>
        <v/>
      </c>
      <c r="AQ843" s="188" t="str">
        <f>IF(AO843="YES",IF(Fixture!H846&lt;Fixture!J846,AWin,IF(Fixture!H846=Fixture!J846,IF(Fixture!H846&gt;0,ADrawScore,ADraw),ALose)),"")</f>
        <v/>
      </c>
      <c r="AR843" s="187" t="str">
        <f>IF(AO843="YES",IF(Fixture!H846&gt;Fixture!J846,"W",IF(Fixture!H846=Fixture!J846,IF(Fixture!H846&gt;0,"D","D"),"L")),"")</f>
        <v/>
      </c>
      <c r="AS843" s="187" t="str">
        <f>IF(AO843="YES",IF(Fixture!H846&lt;Fixture!J846,"W",IF(Fixture!H846=Fixture!J846,IF(Fixture!H846&gt;0,"D","D"),"L")),"")</f>
        <v/>
      </c>
    </row>
    <row r="844" spans="22:45" x14ac:dyDescent="0.25">
      <c r="V844" s="195" t="str">
        <f t="shared" si="425"/>
        <v/>
      </c>
      <c r="W844" s="185" t="str">
        <f t="shared" si="426"/>
        <v/>
      </c>
      <c r="X844" s="185" t="str">
        <f t="shared" si="422"/>
        <v/>
      </c>
      <c r="Y844" s="185" t="str">
        <f t="shared" si="423"/>
        <v/>
      </c>
      <c r="Z844" s="184" t="str">
        <f t="shared" si="424"/>
        <v/>
      </c>
      <c r="AB844" s="186" t="str">
        <f t="shared" si="429"/>
        <v/>
      </c>
      <c r="AC844" s="187" t="str">
        <f t="shared" si="430"/>
        <v/>
      </c>
      <c r="AD844" s="187" t="str">
        <f t="shared" si="416"/>
        <v/>
      </c>
      <c r="AE844" s="187" t="str">
        <f t="shared" si="427"/>
        <v/>
      </c>
      <c r="AF844" s="187" t="str">
        <f t="shared" si="428"/>
        <v/>
      </c>
      <c r="AG844" s="187" t="str">
        <f t="array" ref="AG844">IFERROR(INDEX($Y$4:$Y$1090, MATCH(AC844&amp;AE844&amp;AF844,$V$4:$V$1090&amp;$W$4:$W$1090&amp;$X$4:$X$1090,0),1),"")</f>
        <v/>
      </c>
      <c r="AH844" s="188" t="str">
        <f t="array" ref="AH844">IFERROR(INDEX($Z$4:$Z$1090, MATCH(AC844&amp;AE844&amp;AF844,$V$4:$V$1090&amp;$W$4:$W$1090&amp;$X$4:$X$1090,0),1),"")</f>
        <v/>
      </c>
      <c r="AJ844" s="186" t="str">
        <f t="shared" si="431"/>
        <v/>
      </c>
      <c r="AK844" s="187" t="str">
        <f t="array" ref="AK844">IFERROR(INDEX($AC$4:$AC$1137,SMALL($AB$4:$AB$1137,AJ844),1),"")</f>
        <v/>
      </c>
      <c r="AL844" s="187" t="str">
        <f t="array" ref="AL844">IFERROR(INDEX($AF$4:$AF$1137,SMALL($AB$4:$AB$1137,AJ844),1),"")</f>
        <v/>
      </c>
      <c r="AM844" s="187" t="str">
        <f t="array" ref="AM844">IFERROR(INDEX($AW$4:$AW$83,MATCH(AL844&amp;INDEX($AG$4:$AG$1137,SMALL($AB$4:$AB$1137,AJ844),1),$AU$4:$AU$83&amp;$AV$4:$AV$83,0),1),"")</f>
        <v/>
      </c>
      <c r="AN844" s="187" t="str">
        <f t="array" ref="AN844">IFERROR(INDEX($AW$4:$AW$83,MATCH(AL844&amp;INDEX($AH$4:$AH$1137,SMALL($AB$4:$AB$1137,AJ844),1),$AU$4:$AU$83&amp;$AV$4:$AV$83,0),1),"")</f>
        <v/>
      </c>
      <c r="AO844" s="187" t="str">
        <f>IF(AND(ISNUMBER(Fixture!H847),ISNUMBER(Fixture!J847)),"YES","")</f>
        <v/>
      </c>
      <c r="AP844" s="187" t="str">
        <f>IF(AO844="YES",IF(Fixture!H847&gt;Fixture!J847,HWin,IF(Fixture!H847=Fixture!J847,IF(Fixture!H847&gt;0,HDrawScore,HDraw),HLose)),"")</f>
        <v/>
      </c>
      <c r="AQ844" s="188" t="str">
        <f>IF(AO844="YES",IF(Fixture!H847&lt;Fixture!J847,AWin,IF(Fixture!H847=Fixture!J847,IF(Fixture!H847&gt;0,ADrawScore,ADraw),ALose)),"")</f>
        <v/>
      </c>
      <c r="AR844" s="187" t="str">
        <f>IF(AO844="YES",IF(Fixture!H847&gt;Fixture!J847,"W",IF(Fixture!H847=Fixture!J847,IF(Fixture!H847&gt;0,"D","D"),"L")),"")</f>
        <v/>
      </c>
      <c r="AS844" s="187" t="str">
        <f>IF(AO844="YES",IF(Fixture!H847&lt;Fixture!J847,"W",IF(Fixture!H847=Fixture!J847,IF(Fixture!H847&gt;0,"D","D"),"L")),"")</f>
        <v/>
      </c>
    </row>
    <row r="845" spans="22:45" x14ac:dyDescent="0.25">
      <c r="V845" s="195" t="str">
        <f t="shared" si="425"/>
        <v/>
      </c>
      <c r="W845" s="185" t="str">
        <f t="shared" si="426"/>
        <v/>
      </c>
      <c r="X845" s="185" t="str">
        <f t="shared" si="422"/>
        <v/>
      </c>
      <c r="Y845" s="185" t="str">
        <f t="shared" si="423"/>
        <v/>
      </c>
      <c r="Z845" s="184" t="str">
        <f t="shared" si="424"/>
        <v/>
      </c>
      <c r="AB845" s="186" t="str">
        <f t="shared" si="429"/>
        <v/>
      </c>
      <c r="AC845" s="187" t="str">
        <f t="shared" si="430"/>
        <v/>
      </c>
      <c r="AD845" s="187" t="str">
        <f t="shared" si="416"/>
        <v/>
      </c>
      <c r="AE845" s="187" t="str">
        <f t="shared" si="427"/>
        <v/>
      </c>
      <c r="AF845" s="187" t="str">
        <f t="shared" si="428"/>
        <v/>
      </c>
      <c r="AG845" s="187" t="str">
        <f t="array" ref="AG845">IFERROR(INDEX($Y$4:$Y$1090, MATCH(AC845&amp;AE845&amp;AF845,$V$4:$V$1090&amp;$W$4:$W$1090&amp;$X$4:$X$1090,0),1),"")</f>
        <v/>
      </c>
      <c r="AH845" s="188" t="str">
        <f t="array" ref="AH845">IFERROR(INDEX($Z$4:$Z$1090, MATCH(AC845&amp;AE845&amp;AF845,$V$4:$V$1090&amp;$W$4:$W$1090&amp;$X$4:$X$1090,0),1),"")</f>
        <v/>
      </c>
      <c r="AJ845" s="186" t="str">
        <f t="shared" si="431"/>
        <v/>
      </c>
      <c r="AK845" s="187" t="str">
        <f t="array" ref="AK845">IFERROR(INDEX($AC$4:$AC$1137,SMALL($AB$4:$AB$1137,AJ845),1),"")</f>
        <v/>
      </c>
      <c r="AL845" s="187" t="str">
        <f t="array" ref="AL845">IFERROR(INDEX($AF$4:$AF$1137,SMALL($AB$4:$AB$1137,AJ845),1),"")</f>
        <v/>
      </c>
      <c r="AM845" s="187" t="str">
        <f t="array" ref="AM845">IFERROR(INDEX($AW$4:$AW$83,MATCH(AL845&amp;INDEX($AG$4:$AG$1137,SMALL($AB$4:$AB$1137,AJ845),1),$AU$4:$AU$83&amp;$AV$4:$AV$83,0),1),"")</f>
        <v/>
      </c>
      <c r="AN845" s="187" t="str">
        <f t="array" ref="AN845">IFERROR(INDEX($AW$4:$AW$83,MATCH(AL845&amp;INDEX($AH$4:$AH$1137,SMALL($AB$4:$AB$1137,AJ845),1),$AU$4:$AU$83&amp;$AV$4:$AV$83,0),1),"")</f>
        <v/>
      </c>
      <c r="AO845" s="187" t="str">
        <f>IF(AND(ISNUMBER(Fixture!H848),ISNUMBER(Fixture!J848)),"YES","")</f>
        <v/>
      </c>
      <c r="AP845" s="187" t="str">
        <f>IF(AO845="YES",IF(Fixture!H848&gt;Fixture!J848,HWin,IF(Fixture!H848=Fixture!J848,IF(Fixture!H848&gt;0,HDrawScore,HDraw),HLose)),"")</f>
        <v/>
      </c>
      <c r="AQ845" s="188" t="str">
        <f>IF(AO845="YES",IF(Fixture!H848&lt;Fixture!J848,AWin,IF(Fixture!H848=Fixture!J848,IF(Fixture!H848&gt;0,ADrawScore,ADraw),ALose)),"")</f>
        <v/>
      </c>
      <c r="AR845" s="187" t="str">
        <f>IF(AO845="YES",IF(Fixture!H848&gt;Fixture!J848,"W",IF(Fixture!H848=Fixture!J848,IF(Fixture!H848&gt;0,"D","D"),"L")),"")</f>
        <v/>
      </c>
      <c r="AS845" s="187" t="str">
        <f>IF(AO845="YES",IF(Fixture!H848&lt;Fixture!J848,"W",IF(Fixture!H848=Fixture!J848,IF(Fixture!H848&gt;0,"D","D"),"L")),"")</f>
        <v/>
      </c>
    </row>
    <row r="846" spans="22:45" x14ac:dyDescent="0.25">
      <c r="V846" s="195" t="str">
        <f t="shared" si="425"/>
        <v/>
      </c>
      <c r="W846" s="185" t="str">
        <f t="shared" si="426"/>
        <v/>
      </c>
      <c r="X846" s="185" t="str">
        <f t="shared" si="422"/>
        <v/>
      </c>
      <c r="Y846" s="185" t="str">
        <f t="shared" si="423"/>
        <v/>
      </c>
      <c r="Z846" s="184" t="str">
        <f t="shared" si="424"/>
        <v/>
      </c>
      <c r="AB846" s="186" t="str">
        <f t="shared" si="429"/>
        <v/>
      </c>
      <c r="AC846" s="187" t="str">
        <f t="shared" si="430"/>
        <v/>
      </c>
      <c r="AD846" s="187" t="str">
        <f t="shared" si="416"/>
        <v/>
      </c>
      <c r="AE846" s="187" t="str">
        <f t="shared" si="427"/>
        <v/>
      </c>
      <c r="AF846" s="187" t="str">
        <f t="shared" si="428"/>
        <v/>
      </c>
      <c r="AG846" s="187" t="str">
        <f t="array" ref="AG846">IFERROR(INDEX($Y$4:$Y$1090, MATCH(AC846&amp;AE846&amp;AF846,$V$4:$V$1090&amp;$W$4:$W$1090&amp;$X$4:$X$1090,0),1),"")</f>
        <v/>
      </c>
      <c r="AH846" s="188" t="str">
        <f t="array" ref="AH846">IFERROR(INDEX($Z$4:$Z$1090, MATCH(AC846&amp;AE846&amp;AF846,$V$4:$V$1090&amp;$W$4:$W$1090&amp;$X$4:$X$1090,0),1),"")</f>
        <v/>
      </c>
      <c r="AJ846" s="186" t="str">
        <f t="shared" si="431"/>
        <v/>
      </c>
      <c r="AK846" s="187" t="str">
        <f t="array" ref="AK846">IFERROR(INDEX($AC$4:$AC$1137,SMALL($AB$4:$AB$1137,AJ846),1),"")</f>
        <v/>
      </c>
      <c r="AL846" s="187" t="str">
        <f t="array" ref="AL846">IFERROR(INDEX($AF$4:$AF$1137,SMALL($AB$4:$AB$1137,AJ846),1),"")</f>
        <v/>
      </c>
      <c r="AM846" s="187" t="str">
        <f t="array" ref="AM846">IFERROR(INDEX($AW$4:$AW$83,MATCH(AL846&amp;INDEX($AG$4:$AG$1137,SMALL($AB$4:$AB$1137,AJ846),1),$AU$4:$AU$83&amp;$AV$4:$AV$83,0),1),"")</f>
        <v/>
      </c>
      <c r="AN846" s="187" t="str">
        <f t="array" ref="AN846">IFERROR(INDEX($AW$4:$AW$83,MATCH(AL846&amp;INDEX($AH$4:$AH$1137,SMALL($AB$4:$AB$1137,AJ846),1),$AU$4:$AU$83&amp;$AV$4:$AV$83,0),1),"")</f>
        <v/>
      </c>
      <c r="AO846" s="187" t="str">
        <f>IF(AND(ISNUMBER(Fixture!H849),ISNUMBER(Fixture!J849)),"YES","")</f>
        <v/>
      </c>
      <c r="AP846" s="187" t="str">
        <f>IF(AO846="YES",IF(Fixture!H849&gt;Fixture!J849,HWin,IF(Fixture!H849=Fixture!J849,IF(Fixture!H849&gt;0,HDrawScore,HDraw),HLose)),"")</f>
        <v/>
      </c>
      <c r="AQ846" s="188" t="str">
        <f>IF(AO846="YES",IF(Fixture!H849&lt;Fixture!J849,AWin,IF(Fixture!H849=Fixture!J849,IF(Fixture!H849&gt;0,ADrawScore,ADraw),ALose)),"")</f>
        <v/>
      </c>
      <c r="AR846" s="187" t="str">
        <f>IF(AO846="YES",IF(Fixture!H849&gt;Fixture!J849,"W",IF(Fixture!H849=Fixture!J849,IF(Fixture!H849&gt;0,"D","D"),"L")),"")</f>
        <v/>
      </c>
      <c r="AS846" s="187" t="str">
        <f>IF(AO846="YES",IF(Fixture!H849&lt;Fixture!J849,"W",IF(Fixture!H849=Fixture!J849,IF(Fixture!H849&gt;0,"D","D"),"L")),"")</f>
        <v/>
      </c>
    </row>
    <row r="847" spans="22:45" x14ac:dyDescent="0.25">
      <c r="V847" s="195" t="str">
        <f t="shared" si="425"/>
        <v/>
      </c>
      <c r="W847" s="185" t="str">
        <f t="shared" si="426"/>
        <v/>
      </c>
      <c r="X847" s="185" t="str">
        <f t="shared" si="422"/>
        <v/>
      </c>
      <c r="Y847" s="185" t="str">
        <f t="shared" si="423"/>
        <v/>
      </c>
      <c r="Z847" s="184" t="str">
        <f t="shared" si="424"/>
        <v/>
      </c>
      <c r="AB847" s="186" t="str">
        <f t="shared" si="429"/>
        <v/>
      </c>
      <c r="AC847" s="187" t="str">
        <f t="shared" si="430"/>
        <v/>
      </c>
      <c r="AD847" s="187" t="str">
        <f t="shared" si="416"/>
        <v/>
      </c>
      <c r="AE847" s="187" t="str">
        <f t="shared" si="427"/>
        <v/>
      </c>
      <c r="AF847" s="187" t="str">
        <f t="shared" si="428"/>
        <v/>
      </c>
      <c r="AG847" s="187" t="str">
        <f t="array" ref="AG847">IFERROR(INDEX($Y$4:$Y$1090, MATCH(AC847&amp;AE847&amp;AF847,$V$4:$V$1090&amp;$W$4:$W$1090&amp;$X$4:$X$1090,0),1),"")</f>
        <v/>
      </c>
      <c r="AH847" s="188" t="str">
        <f t="array" ref="AH847">IFERROR(INDEX($Z$4:$Z$1090, MATCH(AC847&amp;AE847&amp;AF847,$V$4:$V$1090&amp;$W$4:$W$1090&amp;$X$4:$X$1090,0),1),"")</f>
        <v/>
      </c>
      <c r="AJ847" s="186" t="str">
        <f t="shared" si="431"/>
        <v/>
      </c>
      <c r="AK847" s="187" t="str">
        <f t="array" ref="AK847">IFERROR(INDEX($AC$4:$AC$1137,SMALL($AB$4:$AB$1137,AJ847),1),"")</f>
        <v/>
      </c>
      <c r="AL847" s="187" t="str">
        <f t="array" ref="AL847">IFERROR(INDEX($AF$4:$AF$1137,SMALL($AB$4:$AB$1137,AJ847),1),"")</f>
        <v/>
      </c>
      <c r="AM847" s="187" t="str">
        <f t="array" ref="AM847">IFERROR(INDEX($AW$4:$AW$83,MATCH(AL847&amp;INDEX($AG$4:$AG$1137,SMALL($AB$4:$AB$1137,AJ847),1),$AU$4:$AU$83&amp;$AV$4:$AV$83,0),1),"")</f>
        <v/>
      </c>
      <c r="AN847" s="187" t="str">
        <f t="array" ref="AN847">IFERROR(INDEX($AW$4:$AW$83,MATCH(AL847&amp;INDEX($AH$4:$AH$1137,SMALL($AB$4:$AB$1137,AJ847),1),$AU$4:$AU$83&amp;$AV$4:$AV$83,0),1),"")</f>
        <v/>
      </c>
      <c r="AO847" s="187" t="str">
        <f>IF(AND(ISNUMBER(Fixture!H850),ISNUMBER(Fixture!J850)),"YES","")</f>
        <v/>
      </c>
      <c r="AP847" s="187" t="str">
        <f>IF(AO847="YES",IF(Fixture!H850&gt;Fixture!J850,HWin,IF(Fixture!H850=Fixture!J850,IF(Fixture!H850&gt;0,HDrawScore,HDraw),HLose)),"")</f>
        <v/>
      </c>
      <c r="AQ847" s="188" t="str">
        <f>IF(AO847="YES",IF(Fixture!H850&lt;Fixture!J850,AWin,IF(Fixture!H850=Fixture!J850,IF(Fixture!H850&gt;0,ADrawScore,ADraw),ALose)),"")</f>
        <v/>
      </c>
      <c r="AR847" s="187" t="str">
        <f>IF(AO847="YES",IF(Fixture!H850&gt;Fixture!J850,"W",IF(Fixture!H850=Fixture!J850,IF(Fixture!H850&gt;0,"D","D"),"L")),"")</f>
        <v/>
      </c>
      <c r="AS847" s="187" t="str">
        <f>IF(AO847="YES",IF(Fixture!H850&lt;Fixture!J850,"W",IF(Fixture!H850=Fixture!J850,IF(Fixture!H850&gt;0,"D","D"),"L")),"")</f>
        <v/>
      </c>
    </row>
    <row r="848" spans="22:45" x14ac:dyDescent="0.25">
      <c r="V848" s="195" t="str">
        <f t="shared" si="425"/>
        <v/>
      </c>
      <c r="W848" s="185" t="str">
        <f t="shared" si="426"/>
        <v/>
      </c>
      <c r="X848" s="185" t="str">
        <f t="shared" si="422"/>
        <v/>
      </c>
      <c r="Y848" s="185" t="str">
        <f t="shared" si="423"/>
        <v/>
      </c>
      <c r="Z848" s="184" t="str">
        <f t="shared" si="424"/>
        <v/>
      </c>
      <c r="AB848" s="186" t="str">
        <f t="shared" si="429"/>
        <v/>
      </c>
      <c r="AC848" s="187" t="str">
        <f t="shared" si="430"/>
        <v/>
      </c>
      <c r="AD848" s="187" t="str">
        <f t="shared" si="416"/>
        <v/>
      </c>
      <c r="AE848" s="187" t="str">
        <f t="shared" si="427"/>
        <v/>
      </c>
      <c r="AF848" s="187" t="str">
        <f t="shared" si="428"/>
        <v/>
      </c>
      <c r="AG848" s="187" t="str">
        <f t="array" ref="AG848">IFERROR(INDEX($Y$4:$Y$1090, MATCH(AC848&amp;AE848&amp;AF848,$V$4:$V$1090&amp;$W$4:$W$1090&amp;$X$4:$X$1090,0),1),"")</f>
        <v/>
      </c>
      <c r="AH848" s="188" t="str">
        <f t="array" ref="AH848">IFERROR(INDEX($Z$4:$Z$1090, MATCH(AC848&amp;AE848&amp;AF848,$V$4:$V$1090&amp;$W$4:$W$1090&amp;$X$4:$X$1090,0),1),"")</f>
        <v/>
      </c>
      <c r="AJ848" s="186" t="str">
        <f t="shared" si="431"/>
        <v/>
      </c>
      <c r="AK848" s="187" t="str">
        <f t="array" ref="AK848">IFERROR(INDEX($AC$4:$AC$1137,SMALL($AB$4:$AB$1137,AJ848),1),"")</f>
        <v/>
      </c>
      <c r="AL848" s="187" t="str">
        <f t="array" ref="AL848">IFERROR(INDEX($AF$4:$AF$1137,SMALL($AB$4:$AB$1137,AJ848),1),"")</f>
        <v/>
      </c>
      <c r="AM848" s="187" t="str">
        <f t="array" ref="AM848">IFERROR(INDEX($AW$4:$AW$83,MATCH(AL848&amp;INDEX($AG$4:$AG$1137,SMALL($AB$4:$AB$1137,AJ848),1),$AU$4:$AU$83&amp;$AV$4:$AV$83,0),1),"")</f>
        <v/>
      </c>
      <c r="AN848" s="187" t="str">
        <f t="array" ref="AN848">IFERROR(INDEX($AW$4:$AW$83,MATCH(AL848&amp;INDEX($AH$4:$AH$1137,SMALL($AB$4:$AB$1137,AJ848),1),$AU$4:$AU$83&amp;$AV$4:$AV$83,0),1),"")</f>
        <v/>
      </c>
      <c r="AO848" s="187" t="str">
        <f>IF(AND(ISNUMBER(Fixture!H851),ISNUMBER(Fixture!J851)),"YES","")</f>
        <v/>
      </c>
      <c r="AP848" s="187" t="str">
        <f>IF(AO848="YES",IF(Fixture!H851&gt;Fixture!J851,HWin,IF(Fixture!H851=Fixture!J851,IF(Fixture!H851&gt;0,HDrawScore,HDraw),HLose)),"")</f>
        <v/>
      </c>
      <c r="AQ848" s="188" t="str">
        <f>IF(AO848="YES",IF(Fixture!H851&lt;Fixture!J851,AWin,IF(Fixture!H851=Fixture!J851,IF(Fixture!H851&gt;0,ADrawScore,ADraw),ALose)),"")</f>
        <v/>
      </c>
      <c r="AR848" s="187" t="str">
        <f>IF(AO848="YES",IF(Fixture!H851&gt;Fixture!J851,"W",IF(Fixture!H851=Fixture!J851,IF(Fixture!H851&gt;0,"D","D"),"L")),"")</f>
        <v/>
      </c>
      <c r="AS848" s="187" t="str">
        <f>IF(AO848="YES",IF(Fixture!H851&lt;Fixture!J851,"W",IF(Fixture!H851=Fixture!J851,IF(Fixture!H851&gt;0,"D","D"),"L")),"")</f>
        <v/>
      </c>
    </row>
    <row r="849" spans="22:45" x14ac:dyDescent="0.25">
      <c r="V849" s="195" t="str">
        <f t="shared" si="425"/>
        <v/>
      </c>
      <c r="W849" s="185" t="str">
        <f t="shared" si="426"/>
        <v/>
      </c>
      <c r="X849" s="185" t="str">
        <f t="shared" si="422"/>
        <v/>
      </c>
      <c r="Y849" s="185" t="str">
        <f t="shared" si="423"/>
        <v/>
      </c>
      <c r="Z849" s="184" t="str">
        <f t="shared" si="424"/>
        <v/>
      </c>
      <c r="AB849" s="186" t="str">
        <f t="shared" si="429"/>
        <v/>
      </c>
      <c r="AC849" s="187" t="str">
        <f t="shared" si="430"/>
        <v/>
      </c>
      <c r="AD849" s="187" t="str">
        <f t="shared" ref="AD849:AD912" si="432">IF(ISNUMBER(AC849),IF(AD848+1&lt;=AD$2,AD848+1,1),"")</f>
        <v/>
      </c>
      <c r="AE849" s="187" t="str">
        <f t="shared" si="427"/>
        <v/>
      </c>
      <c r="AF849" s="187" t="str">
        <f t="shared" si="428"/>
        <v/>
      </c>
      <c r="AG849" s="187" t="str">
        <f t="array" ref="AG849">IFERROR(INDEX($Y$4:$Y$1090, MATCH(AC849&amp;AE849&amp;AF849,$V$4:$V$1090&amp;$W$4:$W$1090&amp;$X$4:$X$1090,0),1),"")</f>
        <v/>
      </c>
      <c r="AH849" s="188" t="str">
        <f t="array" ref="AH849">IFERROR(INDEX($Z$4:$Z$1090, MATCH(AC849&amp;AE849&amp;AF849,$V$4:$V$1090&amp;$W$4:$W$1090&amp;$X$4:$X$1090,0),1),"")</f>
        <v/>
      </c>
      <c r="AJ849" s="186" t="str">
        <f t="shared" si="431"/>
        <v/>
      </c>
      <c r="AK849" s="187" t="str">
        <f t="array" ref="AK849">IFERROR(INDEX($AC$4:$AC$1137,SMALL($AB$4:$AB$1137,AJ849),1),"")</f>
        <v/>
      </c>
      <c r="AL849" s="187" t="str">
        <f t="array" ref="AL849">IFERROR(INDEX($AF$4:$AF$1137,SMALL($AB$4:$AB$1137,AJ849),1),"")</f>
        <v/>
      </c>
      <c r="AM849" s="187" t="str">
        <f t="array" ref="AM849">IFERROR(INDEX($AW$4:$AW$83,MATCH(AL849&amp;INDEX($AG$4:$AG$1137,SMALL($AB$4:$AB$1137,AJ849),1),$AU$4:$AU$83&amp;$AV$4:$AV$83,0),1),"")</f>
        <v/>
      </c>
      <c r="AN849" s="187" t="str">
        <f t="array" ref="AN849">IFERROR(INDEX($AW$4:$AW$83,MATCH(AL849&amp;INDEX($AH$4:$AH$1137,SMALL($AB$4:$AB$1137,AJ849),1),$AU$4:$AU$83&amp;$AV$4:$AV$83,0),1),"")</f>
        <v/>
      </c>
      <c r="AO849" s="187" t="str">
        <f>IF(AND(ISNUMBER(Fixture!H852),ISNUMBER(Fixture!J852)),"YES","")</f>
        <v/>
      </c>
      <c r="AP849" s="187" t="str">
        <f>IF(AO849="YES",IF(Fixture!H852&gt;Fixture!J852,HWin,IF(Fixture!H852=Fixture!J852,IF(Fixture!H852&gt;0,HDrawScore,HDraw),HLose)),"")</f>
        <v/>
      </c>
      <c r="AQ849" s="188" t="str">
        <f>IF(AO849="YES",IF(Fixture!H852&lt;Fixture!J852,AWin,IF(Fixture!H852=Fixture!J852,IF(Fixture!H852&gt;0,ADrawScore,ADraw),ALose)),"")</f>
        <v/>
      </c>
      <c r="AR849" s="187" t="str">
        <f>IF(AO849="YES",IF(Fixture!H852&gt;Fixture!J852,"W",IF(Fixture!H852=Fixture!J852,IF(Fixture!H852&gt;0,"D","D"),"L")),"")</f>
        <v/>
      </c>
      <c r="AS849" s="187" t="str">
        <f>IF(AO849="YES",IF(Fixture!H852&lt;Fixture!J852,"W",IF(Fixture!H852=Fixture!J852,IF(Fixture!H852&gt;0,"D","D"),"L")),"")</f>
        <v/>
      </c>
    </row>
    <row r="850" spans="22:45" x14ac:dyDescent="0.25">
      <c r="V850" s="195" t="str">
        <f t="shared" si="425"/>
        <v/>
      </c>
      <c r="W850" s="185" t="str">
        <f t="shared" si="426"/>
        <v/>
      </c>
      <c r="X850" s="185" t="str">
        <f t="shared" si="422"/>
        <v/>
      </c>
      <c r="Y850" s="185" t="str">
        <f t="shared" si="423"/>
        <v/>
      </c>
      <c r="Z850" s="184" t="str">
        <f t="shared" si="424"/>
        <v/>
      </c>
      <c r="AB850" s="186" t="str">
        <f t="shared" si="429"/>
        <v/>
      </c>
      <c r="AC850" s="187" t="str">
        <f t="shared" si="430"/>
        <v/>
      </c>
      <c r="AD850" s="187" t="str">
        <f t="shared" si="432"/>
        <v/>
      </c>
      <c r="AE850" s="187" t="str">
        <f t="shared" si="427"/>
        <v/>
      </c>
      <c r="AF850" s="187" t="str">
        <f t="shared" si="428"/>
        <v/>
      </c>
      <c r="AG850" s="187" t="str">
        <f t="array" ref="AG850">IFERROR(INDEX($Y$4:$Y$1090, MATCH(AC850&amp;AE850&amp;AF850,$V$4:$V$1090&amp;$W$4:$W$1090&amp;$X$4:$X$1090,0),1),"")</f>
        <v/>
      </c>
      <c r="AH850" s="188" t="str">
        <f t="array" ref="AH850">IFERROR(INDEX($Z$4:$Z$1090, MATCH(AC850&amp;AE850&amp;AF850,$V$4:$V$1090&amp;$W$4:$W$1090&amp;$X$4:$X$1090,0),1),"")</f>
        <v/>
      </c>
      <c r="AJ850" s="186" t="str">
        <f t="shared" si="431"/>
        <v/>
      </c>
      <c r="AK850" s="187" t="str">
        <f t="array" ref="AK850">IFERROR(INDEX($AC$4:$AC$1137,SMALL($AB$4:$AB$1137,AJ850),1),"")</f>
        <v/>
      </c>
      <c r="AL850" s="187" t="str">
        <f t="array" ref="AL850">IFERROR(INDEX($AF$4:$AF$1137,SMALL($AB$4:$AB$1137,AJ850),1),"")</f>
        <v/>
      </c>
      <c r="AM850" s="187" t="str">
        <f t="array" ref="AM850">IFERROR(INDEX($AW$4:$AW$83,MATCH(AL850&amp;INDEX($AG$4:$AG$1137,SMALL($AB$4:$AB$1137,AJ850),1),$AU$4:$AU$83&amp;$AV$4:$AV$83,0),1),"")</f>
        <v/>
      </c>
      <c r="AN850" s="187" t="str">
        <f t="array" ref="AN850">IFERROR(INDEX($AW$4:$AW$83,MATCH(AL850&amp;INDEX($AH$4:$AH$1137,SMALL($AB$4:$AB$1137,AJ850),1),$AU$4:$AU$83&amp;$AV$4:$AV$83,0),1),"")</f>
        <v/>
      </c>
      <c r="AO850" s="187" t="str">
        <f>IF(AND(ISNUMBER(Fixture!H853),ISNUMBER(Fixture!J853)),"YES","")</f>
        <v/>
      </c>
      <c r="AP850" s="187" t="str">
        <f>IF(AO850="YES",IF(Fixture!H853&gt;Fixture!J853,HWin,IF(Fixture!H853=Fixture!J853,IF(Fixture!H853&gt;0,HDrawScore,HDraw),HLose)),"")</f>
        <v/>
      </c>
      <c r="AQ850" s="188" t="str">
        <f>IF(AO850="YES",IF(Fixture!H853&lt;Fixture!J853,AWin,IF(Fixture!H853=Fixture!J853,IF(Fixture!H853&gt;0,ADrawScore,ADraw),ALose)),"")</f>
        <v/>
      </c>
      <c r="AR850" s="187" t="str">
        <f>IF(AO850="YES",IF(Fixture!H853&gt;Fixture!J853,"W",IF(Fixture!H853=Fixture!J853,IF(Fixture!H853&gt;0,"D","D"),"L")),"")</f>
        <v/>
      </c>
      <c r="AS850" s="187" t="str">
        <f>IF(AO850="YES",IF(Fixture!H853&lt;Fixture!J853,"W",IF(Fixture!H853=Fixture!J853,IF(Fixture!H853&gt;0,"D","D"),"L")),"")</f>
        <v/>
      </c>
    </row>
    <row r="851" spans="22:45" x14ac:dyDescent="0.25">
      <c r="V851" s="195" t="str">
        <f t="shared" si="425"/>
        <v/>
      </c>
      <c r="W851" s="185" t="str">
        <f t="shared" si="426"/>
        <v/>
      </c>
      <c r="X851" s="185" t="str">
        <f t="shared" si="422"/>
        <v/>
      </c>
      <c r="Y851" s="185" t="str">
        <f t="shared" si="423"/>
        <v/>
      </c>
      <c r="Z851" s="184" t="str">
        <f t="shared" si="424"/>
        <v/>
      </c>
      <c r="AB851" s="186" t="str">
        <f t="shared" si="429"/>
        <v/>
      </c>
      <c r="AC851" s="187" t="str">
        <f t="shared" si="430"/>
        <v/>
      </c>
      <c r="AD851" s="187" t="str">
        <f t="shared" si="432"/>
        <v/>
      </c>
      <c r="AE851" s="187" t="str">
        <f t="shared" si="427"/>
        <v/>
      </c>
      <c r="AF851" s="187" t="str">
        <f t="shared" si="428"/>
        <v/>
      </c>
      <c r="AG851" s="187" t="str">
        <f t="array" ref="AG851">IFERROR(INDEX($Y$4:$Y$1090, MATCH(AC851&amp;AE851&amp;AF851,$V$4:$V$1090&amp;$W$4:$W$1090&amp;$X$4:$X$1090,0),1),"")</f>
        <v/>
      </c>
      <c r="AH851" s="188" t="str">
        <f t="array" ref="AH851">IFERROR(INDEX($Z$4:$Z$1090, MATCH(AC851&amp;AE851&amp;AF851,$V$4:$V$1090&amp;$W$4:$W$1090&amp;$X$4:$X$1090,0),1),"")</f>
        <v/>
      </c>
      <c r="AJ851" s="186" t="str">
        <f t="shared" si="431"/>
        <v/>
      </c>
      <c r="AK851" s="187" t="str">
        <f t="array" ref="AK851">IFERROR(INDEX($AC$4:$AC$1137,SMALL($AB$4:$AB$1137,AJ851),1),"")</f>
        <v/>
      </c>
      <c r="AL851" s="187" t="str">
        <f t="array" ref="AL851">IFERROR(INDEX($AF$4:$AF$1137,SMALL($AB$4:$AB$1137,AJ851),1),"")</f>
        <v/>
      </c>
      <c r="AM851" s="187" t="str">
        <f t="array" ref="AM851">IFERROR(INDEX($AW$4:$AW$83,MATCH(AL851&amp;INDEX($AG$4:$AG$1137,SMALL($AB$4:$AB$1137,AJ851),1),$AU$4:$AU$83&amp;$AV$4:$AV$83,0),1),"")</f>
        <v/>
      </c>
      <c r="AN851" s="187" t="str">
        <f t="array" ref="AN851">IFERROR(INDEX($AW$4:$AW$83,MATCH(AL851&amp;INDEX($AH$4:$AH$1137,SMALL($AB$4:$AB$1137,AJ851),1),$AU$4:$AU$83&amp;$AV$4:$AV$83,0),1),"")</f>
        <v/>
      </c>
      <c r="AO851" s="187" t="str">
        <f>IF(AND(ISNUMBER(Fixture!H854),ISNUMBER(Fixture!J854)),"YES","")</f>
        <v/>
      </c>
      <c r="AP851" s="187" t="str">
        <f>IF(AO851="YES",IF(Fixture!H854&gt;Fixture!J854,HWin,IF(Fixture!H854=Fixture!J854,IF(Fixture!H854&gt;0,HDrawScore,HDraw),HLose)),"")</f>
        <v/>
      </c>
      <c r="AQ851" s="188" t="str">
        <f>IF(AO851="YES",IF(Fixture!H854&lt;Fixture!J854,AWin,IF(Fixture!H854=Fixture!J854,IF(Fixture!H854&gt;0,ADrawScore,ADraw),ALose)),"")</f>
        <v/>
      </c>
      <c r="AR851" s="187" t="str">
        <f>IF(AO851="YES",IF(Fixture!H854&gt;Fixture!J854,"W",IF(Fixture!H854=Fixture!J854,IF(Fixture!H854&gt;0,"D","D"),"L")),"")</f>
        <v/>
      </c>
      <c r="AS851" s="187" t="str">
        <f>IF(AO851="YES",IF(Fixture!H854&lt;Fixture!J854,"W",IF(Fixture!H854=Fixture!J854,IF(Fixture!H854&gt;0,"D","D"),"L")),"")</f>
        <v/>
      </c>
    </row>
    <row r="852" spans="22:45" x14ac:dyDescent="0.25">
      <c r="V852" s="195" t="str">
        <f t="shared" si="425"/>
        <v/>
      </c>
      <c r="W852" s="185" t="str">
        <f t="shared" si="426"/>
        <v/>
      </c>
      <c r="X852" s="185" t="str">
        <f t="shared" ref="X852:X883" si="433">IF(AND(ISNUMBER(V852),Y852&lt;=$Q$10,Z852&lt;=$Q$10),$B$189,"")</f>
        <v/>
      </c>
      <c r="Y852" s="185" t="str">
        <f t="shared" ref="Y852:Y883" si="434">IF(ISNUMBER(V852),INDEX($C$192:$L$218,MATCH(V852,$B$192:$B$218,0),MATCH("G"&amp;W852&amp;"-T1",$C$191:$L$191,0)),"")</f>
        <v/>
      </c>
      <c r="Z852" s="184" t="str">
        <f t="shared" ref="Z852:Z883" si="435">IF(ISNUMBER(V852),INDEX($C$192:$L$218,MATCH(V852,$B$192:$B$218,0),MATCH("G"&amp;W852&amp;"-T2",$C$191:$L$191,0)),"")</f>
        <v/>
      </c>
      <c r="AB852" s="186" t="str">
        <f t="shared" si="429"/>
        <v/>
      </c>
      <c r="AC852" s="187" t="str">
        <f t="shared" si="430"/>
        <v/>
      </c>
      <c r="AD852" s="187" t="str">
        <f t="shared" si="432"/>
        <v/>
      </c>
      <c r="AE852" s="187" t="str">
        <f t="shared" si="427"/>
        <v/>
      </c>
      <c r="AF852" s="187" t="str">
        <f t="shared" si="428"/>
        <v/>
      </c>
      <c r="AG852" s="187" t="str">
        <f t="array" ref="AG852">IFERROR(INDEX($Y$4:$Y$1090, MATCH(AC852&amp;AE852&amp;AF852,$V$4:$V$1090&amp;$W$4:$W$1090&amp;$X$4:$X$1090,0),1),"")</f>
        <v/>
      </c>
      <c r="AH852" s="188" t="str">
        <f t="array" ref="AH852">IFERROR(INDEX($Z$4:$Z$1090, MATCH(AC852&amp;AE852&amp;AF852,$V$4:$V$1090&amp;$W$4:$W$1090&amp;$X$4:$X$1090,0),1),"")</f>
        <v/>
      </c>
      <c r="AJ852" s="186" t="str">
        <f t="shared" si="431"/>
        <v/>
      </c>
      <c r="AK852" s="187" t="str">
        <f t="array" ref="AK852">IFERROR(INDEX($AC$4:$AC$1137,SMALL($AB$4:$AB$1137,AJ852),1),"")</f>
        <v/>
      </c>
      <c r="AL852" s="187" t="str">
        <f t="array" ref="AL852">IFERROR(INDEX($AF$4:$AF$1137,SMALL($AB$4:$AB$1137,AJ852),1),"")</f>
        <v/>
      </c>
      <c r="AM852" s="187" t="str">
        <f t="array" ref="AM852">IFERROR(INDEX($AW$4:$AW$83,MATCH(AL852&amp;INDEX($AG$4:$AG$1137,SMALL($AB$4:$AB$1137,AJ852),1),$AU$4:$AU$83&amp;$AV$4:$AV$83,0),1),"")</f>
        <v/>
      </c>
      <c r="AN852" s="187" t="str">
        <f t="array" ref="AN852">IFERROR(INDEX($AW$4:$AW$83,MATCH(AL852&amp;INDEX($AH$4:$AH$1137,SMALL($AB$4:$AB$1137,AJ852),1),$AU$4:$AU$83&amp;$AV$4:$AV$83,0),1),"")</f>
        <v/>
      </c>
      <c r="AO852" s="187" t="str">
        <f>IF(AND(ISNUMBER(Fixture!H855),ISNUMBER(Fixture!J855)),"YES","")</f>
        <v/>
      </c>
      <c r="AP852" s="187" t="str">
        <f>IF(AO852="YES",IF(Fixture!H855&gt;Fixture!J855,HWin,IF(Fixture!H855=Fixture!J855,IF(Fixture!H855&gt;0,HDrawScore,HDraw),HLose)),"")</f>
        <v/>
      </c>
      <c r="AQ852" s="188" t="str">
        <f>IF(AO852="YES",IF(Fixture!H855&lt;Fixture!J855,AWin,IF(Fixture!H855=Fixture!J855,IF(Fixture!H855&gt;0,ADrawScore,ADraw),ALose)),"")</f>
        <v/>
      </c>
      <c r="AR852" s="187" t="str">
        <f>IF(AO852="YES",IF(Fixture!H855&gt;Fixture!J855,"W",IF(Fixture!H855=Fixture!J855,IF(Fixture!H855&gt;0,"D","D"),"L")),"")</f>
        <v/>
      </c>
      <c r="AS852" s="187" t="str">
        <f>IF(AO852="YES",IF(Fixture!H855&lt;Fixture!J855,"W",IF(Fixture!H855=Fixture!J855,IF(Fixture!H855&gt;0,"D","D"),"L")),"")</f>
        <v/>
      </c>
    </row>
    <row r="853" spans="22:45" x14ac:dyDescent="0.25">
      <c r="V853" s="195" t="str">
        <f t="shared" ref="V853:V884" si="436">IFERROR(IF(W852+1&lt;=O$10,V852,IF(V852+1&lt;=P$10,V852+1,"")),"")</f>
        <v/>
      </c>
      <c r="W853" s="185" t="str">
        <f t="shared" ref="W853:W884" si="437">IF(ISNUMBER(V853),IF(W852+1&lt;=O$10,W852+1,1),"")</f>
        <v/>
      </c>
      <c r="X853" s="185" t="str">
        <f t="shared" si="433"/>
        <v/>
      </c>
      <c r="Y853" s="185" t="str">
        <f t="shared" si="434"/>
        <v/>
      </c>
      <c r="Z853" s="184" t="str">
        <f t="shared" si="435"/>
        <v/>
      </c>
      <c r="AB853" s="186" t="str">
        <f t="shared" si="429"/>
        <v/>
      </c>
      <c r="AC853" s="187" t="str">
        <f t="shared" si="430"/>
        <v/>
      </c>
      <c r="AD853" s="187" t="str">
        <f t="shared" si="432"/>
        <v/>
      </c>
      <c r="AE853" s="187" t="str">
        <f t="shared" si="427"/>
        <v/>
      </c>
      <c r="AF853" s="187" t="str">
        <f t="shared" si="428"/>
        <v/>
      </c>
      <c r="AG853" s="187" t="str">
        <f t="array" ref="AG853">IFERROR(INDEX($Y$4:$Y$1090, MATCH(AC853&amp;AE853&amp;AF853,$V$4:$V$1090&amp;$W$4:$W$1090&amp;$X$4:$X$1090,0),1),"")</f>
        <v/>
      </c>
      <c r="AH853" s="188" t="str">
        <f t="array" ref="AH853">IFERROR(INDEX($Z$4:$Z$1090, MATCH(AC853&amp;AE853&amp;AF853,$V$4:$V$1090&amp;$W$4:$W$1090&amp;$X$4:$X$1090,0),1),"")</f>
        <v/>
      </c>
      <c r="AJ853" s="186" t="str">
        <f t="shared" si="431"/>
        <v/>
      </c>
      <c r="AK853" s="187" t="str">
        <f t="array" ref="AK853">IFERROR(INDEX($AC$4:$AC$1137,SMALL($AB$4:$AB$1137,AJ853),1),"")</f>
        <v/>
      </c>
      <c r="AL853" s="187" t="str">
        <f t="array" ref="AL853">IFERROR(INDEX($AF$4:$AF$1137,SMALL($AB$4:$AB$1137,AJ853),1),"")</f>
        <v/>
      </c>
      <c r="AM853" s="187" t="str">
        <f t="array" ref="AM853">IFERROR(INDEX($AW$4:$AW$83,MATCH(AL853&amp;INDEX($AG$4:$AG$1137,SMALL($AB$4:$AB$1137,AJ853),1),$AU$4:$AU$83&amp;$AV$4:$AV$83,0),1),"")</f>
        <v/>
      </c>
      <c r="AN853" s="187" t="str">
        <f t="array" ref="AN853">IFERROR(INDEX($AW$4:$AW$83,MATCH(AL853&amp;INDEX($AH$4:$AH$1137,SMALL($AB$4:$AB$1137,AJ853),1),$AU$4:$AU$83&amp;$AV$4:$AV$83,0),1),"")</f>
        <v/>
      </c>
      <c r="AO853" s="187" t="str">
        <f>IF(AND(ISNUMBER(Fixture!H856),ISNUMBER(Fixture!J856)),"YES","")</f>
        <v/>
      </c>
      <c r="AP853" s="187" t="str">
        <f>IF(AO853="YES",IF(Fixture!H856&gt;Fixture!J856,HWin,IF(Fixture!H856=Fixture!J856,IF(Fixture!H856&gt;0,HDrawScore,HDraw),HLose)),"")</f>
        <v/>
      </c>
      <c r="AQ853" s="188" t="str">
        <f>IF(AO853="YES",IF(Fixture!H856&lt;Fixture!J856,AWin,IF(Fixture!H856=Fixture!J856,IF(Fixture!H856&gt;0,ADrawScore,ADraw),ALose)),"")</f>
        <v/>
      </c>
      <c r="AR853" s="187" t="str">
        <f>IF(AO853="YES",IF(Fixture!H856&gt;Fixture!J856,"W",IF(Fixture!H856=Fixture!J856,IF(Fixture!H856&gt;0,"D","D"),"L")),"")</f>
        <v/>
      </c>
      <c r="AS853" s="187" t="str">
        <f>IF(AO853="YES",IF(Fixture!H856&lt;Fixture!J856,"W",IF(Fixture!H856=Fixture!J856,IF(Fixture!H856&gt;0,"D","D"),"L")),"")</f>
        <v/>
      </c>
    </row>
    <row r="854" spans="22:45" x14ac:dyDescent="0.25">
      <c r="V854" s="195" t="str">
        <f t="shared" si="436"/>
        <v/>
      </c>
      <c r="W854" s="185" t="str">
        <f t="shared" si="437"/>
        <v/>
      </c>
      <c r="X854" s="185" t="str">
        <f t="shared" si="433"/>
        <v/>
      </c>
      <c r="Y854" s="185" t="str">
        <f t="shared" si="434"/>
        <v/>
      </c>
      <c r="Z854" s="184" t="str">
        <f t="shared" si="435"/>
        <v/>
      </c>
      <c r="AB854" s="186" t="str">
        <f t="shared" si="429"/>
        <v/>
      </c>
      <c r="AC854" s="187" t="str">
        <f t="shared" si="430"/>
        <v/>
      </c>
      <c r="AD854" s="187" t="str">
        <f t="shared" si="432"/>
        <v/>
      </c>
      <c r="AE854" s="187" t="str">
        <f t="shared" si="427"/>
        <v/>
      </c>
      <c r="AF854" s="187" t="str">
        <f t="shared" si="428"/>
        <v/>
      </c>
      <c r="AG854" s="187" t="str">
        <f t="array" ref="AG854">IFERROR(INDEX($Y$4:$Y$1090, MATCH(AC854&amp;AE854&amp;AF854,$V$4:$V$1090&amp;$W$4:$W$1090&amp;$X$4:$X$1090,0),1),"")</f>
        <v/>
      </c>
      <c r="AH854" s="188" t="str">
        <f t="array" ref="AH854">IFERROR(INDEX($Z$4:$Z$1090, MATCH(AC854&amp;AE854&amp;AF854,$V$4:$V$1090&amp;$W$4:$W$1090&amp;$X$4:$X$1090,0),1),"")</f>
        <v/>
      </c>
      <c r="AJ854" s="186" t="str">
        <f t="shared" si="431"/>
        <v/>
      </c>
      <c r="AK854" s="187" t="str">
        <f t="array" ref="AK854">IFERROR(INDEX($AC$4:$AC$1137,SMALL($AB$4:$AB$1137,AJ854),1),"")</f>
        <v/>
      </c>
      <c r="AL854" s="187" t="str">
        <f t="array" ref="AL854">IFERROR(INDEX($AF$4:$AF$1137,SMALL($AB$4:$AB$1137,AJ854),1),"")</f>
        <v/>
      </c>
      <c r="AM854" s="187" t="str">
        <f t="array" ref="AM854">IFERROR(INDEX($AW$4:$AW$83,MATCH(AL854&amp;INDEX($AG$4:$AG$1137,SMALL($AB$4:$AB$1137,AJ854),1),$AU$4:$AU$83&amp;$AV$4:$AV$83,0),1),"")</f>
        <v/>
      </c>
      <c r="AN854" s="187" t="str">
        <f t="array" ref="AN854">IFERROR(INDEX($AW$4:$AW$83,MATCH(AL854&amp;INDEX($AH$4:$AH$1137,SMALL($AB$4:$AB$1137,AJ854),1),$AU$4:$AU$83&amp;$AV$4:$AV$83,0),1),"")</f>
        <v/>
      </c>
      <c r="AO854" s="187" t="str">
        <f>IF(AND(ISNUMBER(Fixture!H857),ISNUMBER(Fixture!J857)),"YES","")</f>
        <v/>
      </c>
      <c r="AP854" s="187" t="str">
        <f>IF(AO854="YES",IF(Fixture!H857&gt;Fixture!J857,HWin,IF(Fixture!H857=Fixture!J857,IF(Fixture!H857&gt;0,HDrawScore,HDraw),HLose)),"")</f>
        <v/>
      </c>
      <c r="AQ854" s="188" t="str">
        <f>IF(AO854="YES",IF(Fixture!H857&lt;Fixture!J857,AWin,IF(Fixture!H857=Fixture!J857,IF(Fixture!H857&gt;0,ADrawScore,ADraw),ALose)),"")</f>
        <v/>
      </c>
      <c r="AR854" s="187" t="str">
        <f>IF(AO854="YES",IF(Fixture!H857&gt;Fixture!J857,"W",IF(Fixture!H857=Fixture!J857,IF(Fixture!H857&gt;0,"D","D"),"L")),"")</f>
        <v/>
      </c>
      <c r="AS854" s="187" t="str">
        <f>IF(AO854="YES",IF(Fixture!H857&lt;Fixture!J857,"W",IF(Fixture!H857=Fixture!J857,IF(Fixture!H857&gt;0,"D","D"),"L")),"")</f>
        <v/>
      </c>
    </row>
    <row r="855" spans="22:45" x14ac:dyDescent="0.25">
      <c r="V855" s="195" t="str">
        <f t="shared" si="436"/>
        <v/>
      </c>
      <c r="W855" s="185" t="str">
        <f t="shared" si="437"/>
        <v/>
      </c>
      <c r="X855" s="185" t="str">
        <f t="shared" si="433"/>
        <v/>
      </c>
      <c r="Y855" s="185" t="str">
        <f t="shared" si="434"/>
        <v/>
      </c>
      <c r="Z855" s="184" t="str">
        <f t="shared" si="435"/>
        <v/>
      </c>
      <c r="AB855" s="186" t="str">
        <f t="shared" si="429"/>
        <v/>
      </c>
      <c r="AC855" s="187" t="str">
        <f t="shared" si="430"/>
        <v/>
      </c>
      <c r="AD855" s="187" t="str">
        <f t="shared" si="432"/>
        <v/>
      </c>
      <c r="AE855" s="187" t="str">
        <f t="shared" si="427"/>
        <v/>
      </c>
      <c r="AF855" s="187" t="str">
        <f t="shared" si="428"/>
        <v/>
      </c>
      <c r="AG855" s="187" t="str">
        <f t="array" ref="AG855">IFERROR(INDEX($Y$4:$Y$1090, MATCH(AC855&amp;AE855&amp;AF855,$V$4:$V$1090&amp;$W$4:$W$1090&amp;$X$4:$X$1090,0),1),"")</f>
        <v/>
      </c>
      <c r="AH855" s="188" t="str">
        <f t="array" ref="AH855">IFERROR(INDEX($Z$4:$Z$1090, MATCH(AC855&amp;AE855&amp;AF855,$V$4:$V$1090&amp;$W$4:$W$1090&amp;$X$4:$X$1090,0),1),"")</f>
        <v/>
      </c>
      <c r="AJ855" s="186" t="str">
        <f t="shared" si="431"/>
        <v/>
      </c>
      <c r="AK855" s="187" t="str">
        <f t="array" ref="AK855">IFERROR(INDEX($AC$4:$AC$1137,SMALL($AB$4:$AB$1137,AJ855),1),"")</f>
        <v/>
      </c>
      <c r="AL855" s="187" t="str">
        <f t="array" ref="AL855">IFERROR(INDEX($AF$4:$AF$1137,SMALL($AB$4:$AB$1137,AJ855),1),"")</f>
        <v/>
      </c>
      <c r="AM855" s="187" t="str">
        <f t="array" ref="AM855">IFERROR(INDEX($AW$4:$AW$83,MATCH(AL855&amp;INDEX($AG$4:$AG$1137,SMALL($AB$4:$AB$1137,AJ855),1),$AU$4:$AU$83&amp;$AV$4:$AV$83,0),1),"")</f>
        <v/>
      </c>
      <c r="AN855" s="187" t="str">
        <f t="array" ref="AN855">IFERROR(INDEX($AW$4:$AW$83,MATCH(AL855&amp;INDEX($AH$4:$AH$1137,SMALL($AB$4:$AB$1137,AJ855),1),$AU$4:$AU$83&amp;$AV$4:$AV$83,0),1),"")</f>
        <v/>
      </c>
      <c r="AO855" s="187" t="str">
        <f>IF(AND(ISNUMBER(Fixture!H858),ISNUMBER(Fixture!J858)),"YES","")</f>
        <v/>
      </c>
      <c r="AP855" s="187" t="str">
        <f>IF(AO855="YES",IF(Fixture!H858&gt;Fixture!J858,HWin,IF(Fixture!H858=Fixture!J858,IF(Fixture!H858&gt;0,HDrawScore,HDraw),HLose)),"")</f>
        <v/>
      </c>
      <c r="AQ855" s="188" t="str">
        <f>IF(AO855="YES",IF(Fixture!H858&lt;Fixture!J858,AWin,IF(Fixture!H858=Fixture!J858,IF(Fixture!H858&gt;0,ADrawScore,ADraw),ALose)),"")</f>
        <v/>
      </c>
      <c r="AR855" s="187" t="str">
        <f>IF(AO855="YES",IF(Fixture!H858&gt;Fixture!J858,"W",IF(Fixture!H858=Fixture!J858,IF(Fixture!H858&gt;0,"D","D"),"L")),"")</f>
        <v/>
      </c>
      <c r="AS855" s="187" t="str">
        <f>IF(AO855="YES",IF(Fixture!H858&lt;Fixture!J858,"W",IF(Fixture!H858=Fixture!J858,IF(Fixture!H858&gt;0,"D","D"),"L")),"")</f>
        <v/>
      </c>
    </row>
    <row r="856" spans="22:45" x14ac:dyDescent="0.25">
      <c r="V856" s="195" t="str">
        <f t="shared" si="436"/>
        <v/>
      </c>
      <c r="W856" s="185" t="str">
        <f t="shared" si="437"/>
        <v/>
      </c>
      <c r="X856" s="185" t="str">
        <f t="shared" si="433"/>
        <v/>
      </c>
      <c r="Y856" s="185" t="str">
        <f t="shared" si="434"/>
        <v/>
      </c>
      <c r="Z856" s="184" t="str">
        <f t="shared" si="435"/>
        <v/>
      </c>
      <c r="AB856" s="186" t="str">
        <f t="shared" si="429"/>
        <v/>
      </c>
      <c r="AC856" s="187" t="str">
        <f t="shared" si="430"/>
        <v/>
      </c>
      <c r="AD856" s="187" t="str">
        <f t="shared" si="432"/>
        <v/>
      </c>
      <c r="AE856" s="187" t="str">
        <f t="shared" si="427"/>
        <v/>
      </c>
      <c r="AF856" s="187" t="str">
        <f t="shared" si="428"/>
        <v/>
      </c>
      <c r="AG856" s="187" t="str">
        <f t="array" ref="AG856">IFERROR(INDEX($Y$4:$Y$1090, MATCH(AC856&amp;AE856&amp;AF856,$V$4:$V$1090&amp;$W$4:$W$1090&amp;$X$4:$X$1090,0),1),"")</f>
        <v/>
      </c>
      <c r="AH856" s="188" t="str">
        <f t="array" ref="AH856">IFERROR(INDEX($Z$4:$Z$1090, MATCH(AC856&amp;AE856&amp;AF856,$V$4:$V$1090&amp;$W$4:$W$1090&amp;$X$4:$X$1090,0),1),"")</f>
        <v/>
      </c>
      <c r="AJ856" s="186" t="str">
        <f t="shared" si="431"/>
        <v/>
      </c>
      <c r="AK856" s="187" t="str">
        <f t="array" ref="AK856">IFERROR(INDEX($AC$4:$AC$1137,SMALL($AB$4:$AB$1137,AJ856),1),"")</f>
        <v/>
      </c>
      <c r="AL856" s="187" t="str">
        <f t="array" ref="AL856">IFERROR(INDEX($AF$4:$AF$1137,SMALL($AB$4:$AB$1137,AJ856),1),"")</f>
        <v/>
      </c>
      <c r="AM856" s="187" t="str">
        <f t="array" ref="AM856">IFERROR(INDEX($AW$4:$AW$83,MATCH(AL856&amp;INDEX($AG$4:$AG$1137,SMALL($AB$4:$AB$1137,AJ856),1),$AU$4:$AU$83&amp;$AV$4:$AV$83,0),1),"")</f>
        <v/>
      </c>
      <c r="AN856" s="187" t="str">
        <f t="array" ref="AN856">IFERROR(INDEX($AW$4:$AW$83,MATCH(AL856&amp;INDEX($AH$4:$AH$1137,SMALL($AB$4:$AB$1137,AJ856),1),$AU$4:$AU$83&amp;$AV$4:$AV$83,0),1),"")</f>
        <v/>
      </c>
      <c r="AO856" s="187" t="str">
        <f>IF(AND(ISNUMBER(Fixture!H859),ISNUMBER(Fixture!J859)),"YES","")</f>
        <v/>
      </c>
      <c r="AP856" s="187" t="str">
        <f>IF(AO856="YES",IF(Fixture!H859&gt;Fixture!J859,HWin,IF(Fixture!H859=Fixture!J859,IF(Fixture!H859&gt;0,HDrawScore,HDraw),HLose)),"")</f>
        <v/>
      </c>
      <c r="AQ856" s="188" t="str">
        <f>IF(AO856="YES",IF(Fixture!H859&lt;Fixture!J859,AWin,IF(Fixture!H859=Fixture!J859,IF(Fixture!H859&gt;0,ADrawScore,ADraw),ALose)),"")</f>
        <v/>
      </c>
      <c r="AR856" s="187" t="str">
        <f>IF(AO856="YES",IF(Fixture!H859&gt;Fixture!J859,"W",IF(Fixture!H859=Fixture!J859,IF(Fixture!H859&gt;0,"D","D"),"L")),"")</f>
        <v/>
      </c>
      <c r="AS856" s="187" t="str">
        <f>IF(AO856="YES",IF(Fixture!H859&lt;Fixture!J859,"W",IF(Fixture!H859=Fixture!J859,IF(Fixture!H859&gt;0,"D","D"),"L")),"")</f>
        <v/>
      </c>
    </row>
    <row r="857" spans="22:45" x14ac:dyDescent="0.25">
      <c r="V857" s="195" t="str">
        <f t="shared" si="436"/>
        <v/>
      </c>
      <c r="W857" s="185" t="str">
        <f t="shared" si="437"/>
        <v/>
      </c>
      <c r="X857" s="185" t="str">
        <f t="shared" si="433"/>
        <v/>
      </c>
      <c r="Y857" s="185" t="str">
        <f t="shared" si="434"/>
        <v/>
      </c>
      <c r="Z857" s="184" t="str">
        <f t="shared" si="435"/>
        <v/>
      </c>
      <c r="AB857" s="186" t="str">
        <f t="shared" si="429"/>
        <v/>
      </c>
      <c r="AC857" s="187" t="str">
        <f t="shared" si="430"/>
        <v/>
      </c>
      <c r="AD857" s="187" t="str">
        <f t="shared" si="432"/>
        <v/>
      </c>
      <c r="AE857" s="187" t="str">
        <f t="shared" si="427"/>
        <v/>
      </c>
      <c r="AF857" s="187" t="str">
        <f t="shared" si="428"/>
        <v/>
      </c>
      <c r="AG857" s="187" t="str">
        <f t="array" ref="AG857">IFERROR(INDEX($Y$4:$Y$1090, MATCH(AC857&amp;AE857&amp;AF857,$V$4:$V$1090&amp;$W$4:$W$1090&amp;$X$4:$X$1090,0),1),"")</f>
        <v/>
      </c>
      <c r="AH857" s="188" t="str">
        <f t="array" ref="AH857">IFERROR(INDEX($Z$4:$Z$1090, MATCH(AC857&amp;AE857&amp;AF857,$V$4:$V$1090&amp;$W$4:$W$1090&amp;$X$4:$X$1090,0),1),"")</f>
        <v/>
      </c>
      <c r="AJ857" s="186" t="str">
        <f t="shared" si="431"/>
        <v/>
      </c>
      <c r="AK857" s="187" t="str">
        <f t="array" ref="AK857">IFERROR(INDEX($AC$4:$AC$1137,SMALL($AB$4:$AB$1137,AJ857),1),"")</f>
        <v/>
      </c>
      <c r="AL857" s="187" t="str">
        <f t="array" ref="AL857">IFERROR(INDEX($AF$4:$AF$1137,SMALL($AB$4:$AB$1137,AJ857),1),"")</f>
        <v/>
      </c>
      <c r="AM857" s="187" t="str">
        <f t="array" ref="AM857">IFERROR(INDEX($AW$4:$AW$83,MATCH(AL857&amp;INDEX($AG$4:$AG$1137,SMALL($AB$4:$AB$1137,AJ857),1),$AU$4:$AU$83&amp;$AV$4:$AV$83,0),1),"")</f>
        <v/>
      </c>
      <c r="AN857" s="187" t="str">
        <f t="array" ref="AN857">IFERROR(INDEX($AW$4:$AW$83,MATCH(AL857&amp;INDEX($AH$4:$AH$1137,SMALL($AB$4:$AB$1137,AJ857),1),$AU$4:$AU$83&amp;$AV$4:$AV$83,0),1),"")</f>
        <v/>
      </c>
      <c r="AO857" s="187" t="str">
        <f>IF(AND(ISNUMBER(Fixture!H860),ISNUMBER(Fixture!J860)),"YES","")</f>
        <v/>
      </c>
      <c r="AP857" s="187" t="str">
        <f>IF(AO857="YES",IF(Fixture!H860&gt;Fixture!J860,HWin,IF(Fixture!H860=Fixture!J860,IF(Fixture!H860&gt;0,HDrawScore,HDraw),HLose)),"")</f>
        <v/>
      </c>
      <c r="AQ857" s="188" t="str">
        <f>IF(AO857="YES",IF(Fixture!H860&lt;Fixture!J860,AWin,IF(Fixture!H860=Fixture!J860,IF(Fixture!H860&gt;0,ADrawScore,ADraw),ALose)),"")</f>
        <v/>
      </c>
      <c r="AR857" s="187" t="str">
        <f>IF(AO857="YES",IF(Fixture!H860&gt;Fixture!J860,"W",IF(Fixture!H860=Fixture!J860,IF(Fixture!H860&gt;0,"D","D"),"L")),"")</f>
        <v/>
      </c>
      <c r="AS857" s="187" t="str">
        <f>IF(AO857="YES",IF(Fixture!H860&lt;Fixture!J860,"W",IF(Fixture!H860=Fixture!J860,IF(Fixture!H860&gt;0,"D","D"),"L")),"")</f>
        <v/>
      </c>
    </row>
    <row r="858" spans="22:45" x14ac:dyDescent="0.25">
      <c r="V858" s="195" t="str">
        <f t="shared" si="436"/>
        <v/>
      </c>
      <c r="W858" s="185" t="str">
        <f t="shared" si="437"/>
        <v/>
      </c>
      <c r="X858" s="185" t="str">
        <f t="shared" si="433"/>
        <v/>
      </c>
      <c r="Y858" s="185" t="str">
        <f t="shared" si="434"/>
        <v/>
      </c>
      <c r="Z858" s="184" t="str">
        <f t="shared" si="435"/>
        <v/>
      </c>
      <c r="AB858" s="186" t="str">
        <f t="shared" si="429"/>
        <v/>
      </c>
      <c r="AC858" s="187" t="str">
        <f t="shared" si="430"/>
        <v/>
      </c>
      <c r="AD858" s="187" t="str">
        <f t="shared" si="432"/>
        <v/>
      </c>
      <c r="AE858" s="187" t="str">
        <f t="shared" si="427"/>
        <v/>
      </c>
      <c r="AF858" s="187" t="str">
        <f t="shared" si="428"/>
        <v/>
      </c>
      <c r="AG858" s="187" t="str">
        <f t="array" ref="AG858">IFERROR(INDEX($Y$4:$Y$1090, MATCH(AC858&amp;AE858&amp;AF858,$V$4:$V$1090&amp;$W$4:$W$1090&amp;$X$4:$X$1090,0),1),"")</f>
        <v/>
      </c>
      <c r="AH858" s="188" t="str">
        <f t="array" ref="AH858">IFERROR(INDEX($Z$4:$Z$1090, MATCH(AC858&amp;AE858&amp;AF858,$V$4:$V$1090&amp;$W$4:$W$1090&amp;$X$4:$X$1090,0),1),"")</f>
        <v/>
      </c>
      <c r="AJ858" s="186" t="str">
        <f t="shared" si="431"/>
        <v/>
      </c>
      <c r="AK858" s="187" t="str">
        <f t="array" ref="AK858">IFERROR(INDEX($AC$4:$AC$1137,SMALL($AB$4:$AB$1137,AJ858),1),"")</f>
        <v/>
      </c>
      <c r="AL858" s="187" t="str">
        <f t="array" ref="AL858">IFERROR(INDEX($AF$4:$AF$1137,SMALL($AB$4:$AB$1137,AJ858),1),"")</f>
        <v/>
      </c>
      <c r="AM858" s="187" t="str">
        <f t="array" ref="AM858">IFERROR(INDEX($AW$4:$AW$83,MATCH(AL858&amp;INDEX($AG$4:$AG$1137,SMALL($AB$4:$AB$1137,AJ858),1),$AU$4:$AU$83&amp;$AV$4:$AV$83,0),1),"")</f>
        <v/>
      </c>
      <c r="AN858" s="187" t="str">
        <f t="array" ref="AN858">IFERROR(INDEX($AW$4:$AW$83,MATCH(AL858&amp;INDEX($AH$4:$AH$1137,SMALL($AB$4:$AB$1137,AJ858),1),$AU$4:$AU$83&amp;$AV$4:$AV$83,0),1),"")</f>
        <v/>
      </c>
      <c r="AO858" s="187" t="str">
        <f>IF(AND(ISNUMBER(Fixture!H861),ISNUMBER(Fixture!J861)),"YES","")</f>
        <v/>
      </c>
      <c r="AP858" s="187" t="str">
        <f>IF(AO858="YES",IF(Fixture!H861&gt;Fixture!J861,HWin,IF(Fixture!H861=Fixture!J861,IF(Fixture!H861&gt;0,HDrawScore,HDraw),HLose)),"")</f>
        <v/>
      </c>
      <c r="AQ858" s="188" t="str">
        <f>IF(AO858="YES",IF(Fixture!H861&lt;Fixture!J861,AWin,IF(Fixture!H861=Fixture!J861,IF(Fixture!H861&gt;0,ADrawScore,ADraw),ALose)),"")</f>
        <v/>
      </c>
      <c r="AR858" s="187" t="str">
        <f>IF(AO858="YES",IF(Fixture!H861&gt;Fixture!J861,"W",IF(Fixture!H861=Fixture!J861,IF(Fixture!H861&gt;0,"D","D"),"L")),"")</f>
        <v/>
      </c>
      <c r="AS858" s="187" t="str">
        <f>IF(AO858="YES",IF(Fixture!H861&lt;Fixture!J861,"W",IF(Fixture!H861=Fixture!J861,IF(Fixture!H861&gt;0,"D","D"),"L")),"")</f>
        <v/>
      </c>
    </row>
    <row r="859" spans="22:45" x14ac:dyDescent="0.25">
      <c r="V859" s="195" t="str">
        <f t="shared" si="436"/>
        <v/>
      </c>
      <c r="W859" s="185" t="str">
        <f t="shared" si="437"/>
        <v/>
      </c>
      <c r="X859" s="185" t="str">
        <f t="shared" si="433"/>
        <v/>
      </c>
      <c r="Y859" s="185" t="str">
        <f t="shared" si="434"/>
        <v/>
      </c>
      <c r="Z859" s="184" t="str">
        <f t="shared" si="435"/>
        <v/>
      </c>
      <c r="AB859" s="186" t="str">
        <f t="shared" si="429"/>
        <v/>
      </c>
      <c r="AC859" s="187" t="str">
        <f t="shared" si="430"/>
        <v/>
      </c>
      <c r="AD859" s="187" t="str">
        <f t="shared" si="432"/>
        <v/>
      </c>
      <c r="AE859" s="187" t="str">
        <f t="shared" si="427"/>
        <v/>
      </c>
      <c r="AF859" s="187" t="str">
        <f t="shared" si="428"/>
        <v/>
      </c>
      <c r="AG859" s="187" t="str">
        <f t="array" ref="AG859">IFERROR(INDEX($Y$4:$Y$1090, MATCH(AC859&amp;AE859&amp;AF859,$V$4:$V$1090&amp;$W$4:$W$1090&amp;$X$4:$X$1090,0),1),"")</f>
        <v/>
      </c>
      <c r="AH859" s="188" t="str">
        <f t="array" ref="AH859">IFERROR(INDEX($Z$4:$Z$1090, MATCH(AC859&amp;AE859&amp;AF859,$V$4:$V$1090&amp;$W$4:$W$1090&amp;$X$4:$X$1090,0),1),"")</f>
        <v/>
      </c>
      <c r="AJ859" s="186" t="str">
        <f t="shared" si="431"/>
        <v/>
      </c>
      <c r="AK859" s="187" t="str">
        <f t="array" ref="AK859">IFERROR(INDEX($AC$4:$AC$1137,SMALL($AB$4:$AB$1137,AJ859),1),"")</f>
        <v/>
      </c>
      <c r="AL859" s="187" t="str">
        <f t="array" ref="AL859">IFERROR(INDEX($AF$4:$AF$1137,SMALL($AB$4:$AB$1137,AJ859),1),"")</f>
        <v/>
      </c>
      <c r="AM859" s="187" t="str">
        <f t="array" ref="AM859">IFERROR(INDEX($AW$4:$AW$83,MATCH(AL859&amp;INDEX($AG$4:$AG$1137,SMALL($AB$4:$AB$1137,AJ859),1),$AU$4:$AU$83&amp;$AV$4:$AV$83,0),1),"")</f>
        <v/>
      </c>
      <c r="AN859" s="187" t="str">
        <f t="array" ref="AN859">IFERROR(INDEX($AW$4:$AW$83,MATCH(AL859&amp;INDEX($AH$4:$AH$1137,SMALL($AB$4:$AB$1137,AJ859),1),$AU$4:$AU$83&amp;$AV$4:$AV$83,0),1),"")</f>
        <v/>
      </c>
      <c r="AO859" s="187" t="str">
        <f>IF(AND(ISNUMBER(Fixture!H862),ISNUMBER(Fixture!J862)),"YES","")</f>
        <v/>
      </c>
      <c r="AP859" s="187" t="str">
        <f>IF(AO859="YES",IF(Fixture!H862&gt;Fixture!J862,HWin,IF(Fixture!H862=Fixture!J862,IF(Fixture!H862&gt;0,HDrawScore,HDraw),HLose)),"")</f>
        <v/>
      </c>
      <c r="AQ859" s="188" t="str">
        <f>IF(AO859="YES",IF(Fixture!H862&lt;Fixture!J862,AWin,IF(Fixture!H862=Fixture!J862,IF(Fixture!H862&gt;0,ADrawScore,ADraw),ALose)),"")</f>
        <v/>
      </c>
      <c r="AR859" s="187" t="str">
        <f>IF(AO859="YES",IF(Fixture!H862&gt;Fixture!J862,"W",IF(Fixture!H862=Fixture!J862,IF(Fixture!H862&gt;0,"D","D"),"L")),"")</f>
        <v/>
      </c>
      <c r="AS859" s="187" t="str">
        <f>IF(AO859="YES",IF(Fixture!H862&lt;Fixture!J862,"W",IF(Fixture!H862=Fixture!J862,IF(Fixture!H862&gt;0,"D","D"),"L")),"")</f>
        <v/>
      </c>
    </row>
    <row r="860" spans="22:45" x14ac:dyDescent="0.25">
      <c r="V860" s="195" t="str">
        <f t="shared" si="436"/>
        <v/>
      </c>
      <c r="W860" s="185" t="str">
        <f t="shared" si="437"/>
        <v/>
      </c>
      <c r="X860" s="185" t="str">
        <f t="shared" si="433"/>
        <v/>
      </c>
      <c r="Y860" s="185" t="str">
        <f t="shared" si="434"/>
        <v/>
      </c>
      <c r="Z860" s="184" t="str">
        <f t="shared" si="435"/>
        <v/>
      </c>
      <c r="AB860" s="186" t="str">
        <f t="shared" si="429"/>
        <v/>
      </c>
      <c r="AC860" s="187" t="str">
        <f t="shared" si="430"/>
        <v/>
      </c>
      <c r="AD860" s="187" t="str">
        <f t="shared" si="432"/>
        <v/>
      </c>
      <c r="AE860" s="187" t="str">
        <f t="shared" si="427"/>
        <v/>
      </c>
      <c r="AF860" s="187" t="str">
        <f t="shared" si="428"/>
        <v/>
      </c>
      <c r="AG860" s="187" t="str">
        <f t="array" ref="AG860">IFERROR(INDEX($Y$4:$Y$1090, MATCH(AC860&amp;AE860&amp;AF860,$V$4:$V$1090&amp;$W$4:$W$1090&amp;$X$4:$X$1090,0),1),"")</f>
        <v/>
      </c>
      <c r="AH860" s="188" t="str">
        <f t="array" ref="AH860">IFERROR(INDEX($Z$4:$Z$1090, MATCH(AC860&amp;AE860&amp;AF860,$V$4:$V$1090&amp;$W$4:$W$1090&amp;$X$4:$X$1090,0),1),"")</f>
        <v/>
      </c>
      <c r="AJ860" s="186" t="str">
        <f t="shared" si="431"/>
        <v/>
      </c>
      <c r="AK860" s="187" t="str">
        <f t="array" ref="AK860">IFERROR(INDEX($AC$4:$AC$1137,SMALL($AB$4:$AB$1137,AJ860),1),"")</f>
        <v/>
      </c>
      <c r="AL860" s="187" t="str">
        <f t="array" ref="AL860">IFERROR(INDEX($AF$4:$AF$1137,SMALL($AB$4:$AB$1137,AJ860),1),"")</f>
        <v/>
      </c>
      <c r="AM860" s="187" t="str">
        <f t="array" ref="AM860">IFERROR(INDEX($AW$4:$AW$83,MATCH(AL860&amp;INDEX($AG$4:$AG$1137,SMALL($AB$4:$AB$1137,AJ860),1),$AU$4:$AU$83&amp;$AV$4:$AV$83,0),1),"")</f>
        <v/>
      </c>
      <c r="AN860" s="187" t="str">
        <f t="array" ref="AN860">IFERROR(INDEX($AW$4:$AW$83,MATCH(AL860&amp;INDEX($AH$4:$AH$1137,SMALL($AB$4:$AB$1137,AJ860),1),$AU$4:$AU$83&amp;$AV$4:$AV$83,0),1),"")</f>
        <v/>
      </c>
      <c r="AO860" s="187" t="str">
        <f>IF(AND(ISNUMBER(Fixture!H863),ISNUMBER(Fixture!J863)),"YES","")</f>
        <v/>
      </c>
      <c r="AP860" s="187" t="str">
        <f>IF(AO860="YES",IF(Fixture!H863&gt;Fixture!J863,HWin,IF(Fixture!H863=Fixture!J863,IF(Fixture!H863&gt;0,HDrawScore,HDraw),HLose)),"")</f>
        <v/>
      </c>
      <c r="AQ860" s="188" t="str">
        <f>IF(AO860="YES",IF(Fixture!H863&lt;Fixture!J863,AWin,IF(Fixture!H863=Fixture!J863,IF(Fixture!H863&gt;0,ADrawScore,ADraw),ALose)),"")</f>
        <v/>
      </c>
      <c r="AR860" s="187" t="str">
        <f>IF(AO860="YES",IF(Fixture!H863&gt;Fixture!J863,"W",IF(Fixture!H863=Fixture!J863,IF(Fixture!H863&gt;0,"D","D"),"L")),"")</f>
        <v/>
      </c>
      <c r="AS860" s="187" t="str">
        <f>IF(AO860="YES",IF(Fixture!H863&lt;Fixture!J863,"W",IF(Fixture!H863=Fixture!J863,IF(Fixture!H863&gt;0,"D","D"),"L")),"")</f>
        <v/>
      </c>
    </row>
    <row r="861" spans="22:45" x14ac:dyDescent="0.25">
      <c r="V861" s="195" t="str">
        <f t="shared" si="436"/>
        <v/>
      </c>
      <c r="W861" s="185" t="str">
        <f t="shared" si="437"/>
        <v/>
      </c>
      <c r="X861" s="185" t="str">
        <f t="shared" si="433"/>
        <v/>
      </c>
      <c r="Y861" s="185" t="str">
        <f t="shared" si="434"/>
        <v/>
      </c>
      <c r="Z861" s="184" t="str">
        <f t="shared" si="435"/>
        <v/>
      </c>
      <c r="AB861" s="186" t="str">
        <f t="shared" si="429"/>
        <v/>
      </c>
      <c r="AC861" s="187" t="str">
        <f t="shared" si="430"/>
        <v/>
      </c>
      <c r="AD861" s="187" t="str">
        <f t="shared" si="432"/>
        <v/>
      </c>
      <c r="AE861" s="187" t="str">
        <f t="shared" si="427"/>
        <v/>
      </c>
      <c r="AF861" s="187" t="str">
        <f t="shared" si="428"/>
        <v/>
      </c>
      <c r="AG861" s="187" t="str">
        <f t="array" ref="AG861">IFERROR(INDEX($Y$4:$Y$1090, MATCH(AC861&amp;AE861&amp;AF861,$V$4:$V$1090&amp;$W$4:$W$1090&amp;$X$4:$X$1090,0),1),"")</f>
        <v/>
      </c>
      <c r="AH861" s="188" t="str">
        <f t="array" ref="AH861">IFERROR(INDEX($Z$4:$Z$1090, MATCH(AC861&amp;AE861&amp;AF861,$V$4:$V$1090&amp;$W$4:$W$1090&amp;$X$4:$X$1090,0),1),"")</f>
        <v/>
      </c>
      <c r="AJ861" s="186" t="str">
        <f t="shared" si="431"/>
        <v/>
      </c>
      <c r="AK861" s="187" t="str">
        <f t="array" ref="AK861">IFERROR(INDEX($AC$4:$AC$1137,SMALL($AB$4:$AB$1137,AJ861),1),"")</f>
        <v/>
      </c>
      <c r="AL861" s="187" t="str">
        <f t="array" ref="AL861">IFERROR(INDEX($AF$4:$AF$1137,SMALL($AB$4:$AB$1137,AJ861),1),"")</f>
        <v/>
      </c>
      <c r="AM861" s="187" t="str">
        <f t="array" ref="AM861">IFERROR(INDEX($AW$4:$AW$83,MATCH(AL861&amp;INDEX($AG$4:$AG$1137,SMALL($AB$4:$AB$1137,AJ861),1),$AU$4:$AU$83&amp;$AV$4:$AV$83,0),1),"")</f>
        <v/>
      </c>
      <c r="AN861" s="187" t="str">
        <f t="array" ref="AN861">IFERROR(INDEX($AW$4:$AW$83,MATCH(AL861&amp;INDEX($AH$4:$AH$1137,SMALL($AB$4:$AB$1137,AJ861),1),$AU$4:$AU$83&amp;$AV$4:$AV$83,0),1),"")</f>
        <v/>
      </c>
      <c r="AO861" s="187" t="str">
        <f>IF(AND(ISNUMBER(Fixture!H864),ISNUMBER(Fixture!J864)),"YES","")</f>
        <v/>
      </c>
      <c r="AP861" s="187" t="str">
        <f>IF(AO861="YES",IF(Fixture!H864&gt;Fixture!J864,HWin,IF(Fixture!H864=Fixture!J864,IF(Fixture!H864&gt;0,HDrawScore,HDraw),HLose)),"")</f>
        <v/>
      </c>
      <c r="AQ861" s="188" t="str">
        <f>IF(AO861="YES",IF(Fixture!H864&lt;Fixture!J864,AWin,IF(Fixture!H864=Fixture!J864,IF(Fixture!H864&gt;0,ADrawScore,ADraw),ALose)),"")</f>
        <v/>
      </c>
      <c r="AR861" s="187" t="str">
        <f>IF(AO861="YES",IF(Fixture!H864&gt;Fixture!J864,"W",IF(Fixture!H864=Fixture!J864,IF(Fixture!H864&gt;0,"D","D"),"L")),"")</f>
        <v/>
      </c>
      <c r="AS861" s="187" t="str">
        <f>IF(AO861="YES",IF(Fixture!H864&lt;Fixture!J864,"W",IF(Fixture!H864=Fixture!J864,IF(Fixture!H864&gt;0,"D","D"),"L")),"")</f>
        <v/>
      </c>
    </row>
    <row r="862" spans="22:45" x14ac:dyDescent="0.25">
      <c r="V862" s="195" t="str">
        <f t="shared" si="436"/>
        <v/>
      </c>
      <c r="W862" s="185" t="str">
        <f t="shared" si="437"/>
        <v/>
      </c>
      <c r="X862" s="185" t="str">
        <f t="shared" si="433"/>
        <v/>
      </c>
      <c r="Y862" s="185" t="str">
        <f t="shared" si="434"/>
        <v/>
      </c>
      <c r="Z862" s="184" t="str">
        <f t="shared" si="435"/>
        <v/>
      </c>
      <c r="AB862" s="186" t="str">
        <f t="shared" si="429"/>
        <v/>
      </c>
      <c r="AC862" s="187" t="str">
        <f t="shared" si="430"/>
        <v/>
      </c>
      <c r="AD862" s="187" t="str">
        <f t="shared" si="432"/>
        <v/>
      </c>
      <c r="AE862" s="187" t="str">
        <f t="shared" si="427"/>
        <v/>
      </c>
      <c r="AF862" s="187" t="str">
        <f t="shared" si="428"/>
        <v/>
      </c>
      <c r="AG862" s="187" t="str">
        <f t="array" ref="AG862">IFERROR(INDEX($Y$4:$Y$1090, MATCH(AC862&amp;AE862&amp;AF862,$V$4:$V$1090&amp;$W$4:$W$1090&amp;$X$4:$X$1090,0),1),"")</f>
        <v/>
      </c>
      <c r="AH862" s="188" t="str">
        <f t="array" ref="AH862">IFERROR(INDEX($Z$4:$Z$1090, MATCH(AC862&amp;AE862&amp;AF862,$V$4:$V$1090&amp;$W$4:$W$1090&amp;$X$4:$X$1090,0),1),"")</f>
        <v/>
      </c>
      <c r="AJ862" s="186" t="str">
        <f t="shared" si="431"/>
        <v/>
      </c>
      <c r="AK862" s="187" t="str">
        <f t="array" ref="AK862">IFERROR(INDEX($AC$4:$AC$1137,SMALL($AB$4:$AB$1137,AJ862),1),"")</f>
        <v/>
      </c>
      <c r="AL862" s="187" t="str">
        <f t="array" ref="AL862">IFERROR(INDEX($AF$4:$AF$1137,SMALL($AB$4:$AB$1137,AJ862),1),"")</f>
        <v/>
      </c>
      <c r="AM862" s="187" t="str">
        <f t="array" ref="AM862">IFERROR(INDEX($AW$4:$AW$83,MATCH(AL862&amp;INDEX($AG$4:$AG$1137,SMALL($AB$4:$AB$1137,AJ862),1),$AU$4:$AU$83&amp;$AV$4:$AV$83,0),1),"")</f>
        <v/>
      </c>
      <c r="AN862" s="187" t="str">
        <f t="array" ref="AN862">IFERROR(INDEX($AW$4:$AW$83,MATCH(AL862&amp;INDEX($AH$4:$AH$1137,SMALL($AB$4:$AB$1137,AJ862),1),$AU$4:$AU$83&amp;$AV$4:$AV$83,0),1),"")</f>
        <v/>
      </c>
      <c r="AO862" s="187" t="str">
        <f>IF(AND(ISNUMBER(Fixture!H865),ISNUMBER(Fixture!J865)),"YES","")</f>
        <v/>
      </c>
      <c r="AP862" s="187" t="str">
        <f>IF(AO862="YES",IF(Fixture!H865&gt;Fixture!J865,HWin,IF(Fixture!H865=Fixture!J865,IF(Fixture!H865&gt;0,HDrawScore,HDraw),HLose)),"")</f>
        <v/>
      </c>
      <c r="AQ862" s="188" t="str">
        <f>IF(AO862="YES",IF(Fixture!H865&lt;Fixture!J865,AWin,IF(Fixture!H865=Fixture!J865,IF(Fixture!H865&gt;0,ADrawScore,ADraw),ALose)),"")</f>
        <v/>
      </c>
      <c r="AR862" s="187" t="str">
        <f>IF(AO862="YES",IF(Fixture!H865&gt;Fixture!J865,"W",IF(Fixture!H865=Fixture!J865,IF(Fixture!H865&gt;0,"D","D"),"L")),"")</f>
        <v/>
      </c>
      <c r="AS862" s="187" t="str">
        <f>IF(AO862="YES",IF(Fixture!H865&lt;Fixture!J865,"W",IF(Fixture!H865=Fixture!J865,IF(Fixture!H865&gt;0,"D","D"),"L")),"")</f>
        <v/>
      </c>
    </row>
    <row r="863" spans="22:45" x14ac:dyDescent="0.25">
      <c r="V863" s="195" t="str">
        <f t="shared" si="436"/>
        <v/>
      </c>
      <c r="W863" s="185" t="str">
        <f t="shared" si="437"/>
        <v/>
      </c>
      <c r="X863" s="185" t="str">
        <f t="shared" si="433"/>
        <v/>
      </c>
      <c r="Y863" s="185" t="str">
        <f t="shared" si="434"/>
        <v/>
      </c>
      <c r="Z863" s="184" t="str">
        <f t="shared" si="435"/>
        <v/>
      </c>
      <c r="AB863" s="186" t="str">
        <f t="shared" si="429"/>
        <v/>
      </c>
      <c r="AC863" s="187" t="str">
        <f t="shared" si="430"/>
        <v/>
      </c>
      <c r="AD863" s="187" t="str">
        <f t="shared" si="432"/>
        <v/>
      </c>
      <c r="AE863" s="187" t="str">
        <f t="shared" si="427"/>
        <v/>
      </c>
      <c r="AF863" s="187" t="str">
        <f t="shared" si="428"/>
        <v/>
      </c>
      <c r="AG863" s="187" t="str">
        <f t="array" ref="AG863">IFERROR(INDEX($Y$4:$Y$1090, MATCH(AC863&amp;AE863&amp;AF863,$V$4:$V$1090&amp;$W$4:$W$1090&amp;$X$4:$X$1090,0),1),"")</f>
        <v/>
      </c>
      <c r="AH863" s="188" t="str">
        <f t="array" ref="AH863">IFERROR(INDEX($Z$4:$Z$1090, MATCH(AC863&amp;AE863&amp;AF863,$V$4:$V$1090&amp;$W$4:$W$1090&amp;$X$4:$X$1090,0),1),"")</f>
        <v/>
      </c>
      <c r="AJ863" s="186" t="str">
        <f t="shared" si="431"/>
        <v/>
      </c>
      <c r="AK863" s="187" t="str">
        <f t="array" ref="AK863">IFERROR(INDEX($AC$4:$AC$1137,SMALL($AB$4:$AB$1137,AJ863),1),"")</f>
        <v/>
      </c>
      <c r="AL863" s="187" t="str">
        <f t="array" ref="AL863">IFERROR(INDEX($AF$4:$AF$1137,SMALL($AB$4:$AB$1137,AJ863),1),"")</f>
        <v/>
      </c>
      <c r="AM863" s="187" t="str">
        <f t="array" ref="AM863">IFERROR(INDEX($AW$4:$AW$83,MATCH(AL863&amp;INDEX($AG$4:$AG$1137,SMALL($AB$4:$AB$1137,AJ863),1),$AU$4:$AU$83&amp;$AV$4:$AV$83,0),1),"")</f>
        <v/>
      </c>
      <c r="AN863" s="187" t="str">
        <f t="array" ref="AN863">IFERROR(INDEX($AW$4:$AW$83,MATCH(AL863&amp;INDEX($AH$4:$AH$1137,SMALL($AB$4:$AB$1137,AJ863),1),$AU$4:$AU$83&amp;$AV$4:$AV$83,0),1),"")</f>
        <v/>
      </c>
      <c r="AO863" s="187" t="str">
        <f>IF(AND(ISNUMBER(Fixture!H866),ISNUMBER(Fixture!J866)),"YES","")</f>
        <v/>
      </c>
      <c r="AP863" s="187" t="str">
        <f>IF(AO863="YES",IF(Fixture!H866&gt;Fixture!J866,HWin,IF(Fixture!H866=Fixture!J866,IF(Fixture!H866&gt;0,HDrawScore,HDraw),HLose)),"")</f>
        <v/>
      </c>
      <c r="AQ863" s="188" t="str">
        <f>IF(AO863="YES",IF(Fixture!H866&lt;Fixture!J866,AWin,IF(Fixture!H866=Fixture!J866,IF(Fixture!H866&gt;0,ADrawScore,ADraw),ALose)),"")</f>
        <v/>
      </c>
      <c r="AR863" s="187" t="str">
        <f>IF(AO863="YES",IF(Fixture!H866&gt;Fixture!J866,"W",IF(Fixture!H866=Fixture!J866,IF(Fixture!H866&gt;0,"D","D"),"L")),"")</f>
        <v/>
      </c>
      <c r="AS863" s="187" t="str">
        <f>IF(AO863="YES",IF(Fixture!H866&lt;Fixture!J866,"W",IF(Fixture!H866=Fixture!J866,IF(Fixture!H866&gt;0,"D","D"),"L")),"")</f>
        <v/>
      </c>
    </row>
    <row r="864" spans="22:45" x14ac:dyDescent="0.25">
      <c r="V864" s="195" t="str">
        <f t="shared" si="436"/>
        <v/>
      </c>
      <c r="W864" s="185" t="str">
        <f t="shared" si="437"/>
        <v/>
      </c>
      <c r="X864" s="185" t="str">
        <f t="shared" si="433"/>
        <v/>
      </c>
      <c r="Y864" s="185" t="str">
        <f t="shared" si="434"/>
        <v/>
      </c>
      <c r="Z864" s="184" t="str">
        <f t="shared" si="435"/>
        <v/>
      </c>
      <c r="AB864" s="186" t="str">
        <f t="shared" si="429"/>
        <v/>
      </c>
      <c r="AC864" s="187" t="str">
        <f t="shared" si="430"/>
        <v/>
      </c>
      <c r="AD864" s="187" t="str">
        <f t="shared" si="432"/>
        <v/>
      </c>
      <c r="AE864" s="187" t="str">
        <f t="shared" si="427"/>
        <v/>
      </c>
      <c r="AF864" s="187" t="str">
        <f t="shared" si="428"/>
        <v/>
      </c>
      <c r="AG864" s="187" t="str">
        <f t="array" ref="AG864">IFERROR(INDEX($Y$4:$Y$1090, MATCH(AC864&amp;AE864&amp;AF864,$V$4:$V$1090&amp;$W$4:$W$1090&amp;$X$4:$X$1090,0),1),"")</f>
        <v/>
      </c>
      <c r="AH864" s="188" t="str">
        <f t="array" ref="AH864">IFERROR(INDEX($Z$4:$Z$1090, MATCH(AC864&amp;AE864&amp;AF864,$V$4:$V$1090&amp;$W$4:$W$1090&amp;$X$4:$X$1090,0),1),"")</f>
        <v/>
      </c>
      <c r="AJ864" s="186" t="str">
        <f t="shared" si="431"/>
        <v/>
      </c>
      <c r="AK864" s="187" t="str">
        <f t="array" ref="AK864">IFERROR(INDEX($AC$4:$AC$1137,SMALL($AB$4:$AB$1137,AJ864),1),"")</f>
        <v/>
      </c>
      <c r="AL864" s="187" t="str">
        <f t="array" ref="AL864">IFERROR(INDEX($AF$4:$AF$1137,SMALL($AB$4:$AB$1137,AJ864),1),"")</f>
        <v/>
      </c>
      <c r="AM864" s="187" t="str">
        <f t="array" ref="AM864">IFERROR(INDEX($AW$4:$AW$83,MATCH(AL864&amp;INDEX($AG$4:$AG$1137,SMALL($AB$4:$AB$1137,AJ864),1),$AU$4:$AU$83&amp;$AV$4:$AV$83,0),1),"")</f>
        <v/>
      </c>
      <c r="AN864" s="187" t="str">
        <f t="array" ref="AN864">IFERROR(INDEX($AW$4:$AW$83,MATCH(AL864&amp;INDEX($AH$4:$AH$1137,SMALL($AB$4:$AB$1137,AJ864),1),$AU$4:$AU$83&amp;$AV$4:$AV$83,0),1),"")</f>
        <v/>
      </c>
      <c r="AO864" s="187" t="str">
        <f>IF(AND(ISNUMBER(Fixture!H867),ISNUMBER(Fixture!J867)),"YES","")</f>
        <v/>
      </c>
      <c r="AP864" s="187" t="str">
        <f>IF(AO864="YES",IF(Fixture!H867&gt;Fixture!J867,HWin,IF(Fixture!H867=Fixture!J867,IF(Fixture!H867&gt;0,HDrawScore,HDraw),HLose)),"")</f>
        <v/>
      </c>
      <c r="AQ864" s="188" t="str">
        <f>IF(AO864="YES",IF(Fixture!H867&lt;Fixture!J867,AWin,IF(Fixture!H867=Fixture!J867,IF(Fixture!H867&gt;0,ADrawScore,ADraw),ALose)),"")</f>
        <v/>
      </c>
      <c r="AR864" s="187" t="str">
        <f>IF(AO864="YES",IF(Fixture!H867&gt;Fixture!J867,"W",IF(Fixture!H867=Fixture!J867,IF(Fixture!H867&gt;0,"D","D"),"L")),"")</f>
        <v/>
      </c>
      <c r="AS864" s="187" t="str">
        <f>IF(AO864="YES",IF(Fixture!H867&lt;Fixture!J867,"W",IF(Fixture!H867=Fixture!J867,IF(Fixture!H867&gt;0,"D","D"),"L")),"")</f>
        <v/>
      </c>
    </row>
    <row r="865" spans="22:45" x14ac:dyDescent="0.25">
      <c r="V865" s="195" t="str">
        <f t="shared" si="436"/>
        <v/>
      </c>
      <c r="W865" s="185" t="str">
        <f t="shared" si="437"/>
        <v/>
      </c>
      <c r="X865" s="185" t="str">
        <f t="shared" si="433"/>
        <v/>
      </c>
      <c r="Y865" s="185" t="str">
        <f t="shared" si="434"/>
        <v/>
      </c>
      <c r="Z865" s="184" t="str">
        <f t="shared" si="435"/>
        <v/>
      </c>
      <c r="AB865" s="186" t="str">
        <f t="shared" si="429"/>
        <v/>
      </c>
      <c r="AC865" s="187" t="str">
        <f t="shared" si="430"/>
        <v/>
      </c>
      <c r="AD865" s="187" t="str">
        <f t="shared" si="432"/>
        <v/>
      </c>
      <c r="AE865" s="187" t="str">
        <f t="shared" si="427"/>
        <v/>
      </c>
      <c r="AF865" s="187" t="str">
        <f t="shared" si="428"/>
        <v/>
      </c>
      <c r="AG865" s="187" t="str">
        <f t="array" ref="AG865">IFERROR(INDEX($Y$4:$Y$1090, MATCH(AC865&amp;AE865&amp;AF865,$V$4:$V$1090&amp;$W$4:$W$1090&amp;$X$4:$X$1090,0),1),"")</f>
        <v/>
      </c>
      <c r="AH865" s="188" t="str">
        <f t="array" ref="AH865">IFERROR(INDEX($Z$4:$Z$1090, MATCH(AC865&amp;AE865&amp;AF865,$V$4:$V$1090&amp;$W$4:$W$1090&amp;$X$4:$X$1090,0),1),"")</f>
        <v/>
      </c>
      <c r="AJ865" s="186" t="str">
        <f t="shared" si="431"/>
        <v/>
      </c>
      <c r="AK865" s="187" t="str">
        <f t="array" ref="AK865">IFERROR(INDEX($AC$4:$AC$1137,SMALL($AB$4:$AB$1137,AJ865),1),"")</f>
        <v/>
      </c>
      <c r="AL865" s="187" t="str">
        <f t="array" ref="AL865">IFERROR(INDEX($AF$4:$AF$1137,SMALL($AB$4:$AB$1137,AJ865),1),"")</f>
        <v/>
      </c>
      <c r="AM865" s="187" t="str">
        <f t="array" ref="AM865">IFERROR(INDEX($AW$4:$AW$83,MATCH(AL865&amp;INDEX($AG$4:$AG$1137,SMALL($AB$4:$AB$1137,AJ865),1),$AU$4:$AU$83&amp;$AV$4:$AV$83,0),1),"")</f>
        <v/>
      </c>
      <c r="AN865" s="187" t="str">
        <f t="array" ref="AN865">IFERROR(INDEX($AW$4:$AW$83,MATCH(AL865&amp;INDEX($AH$4:$AH$1137,SMALL($AB$4:$AB$1137,AJ865),1),$AU$4:$AU$83&amp;$AV$4:$AV$83,0),1),"")</f>
        <v/>
      </c>
      <c r="AO865" s="187" t="str">
        <f>IF(AND(ISNUMBER(Fixture!H868),ISNUMBER(Fixture!J868)),"YES","")</f>
        <v/>
      </c>
      <c r="AP865" s="187" t="str">
        <f>IF(AO865="YES",IF(Fixture!H868&gt;Fixture!J868,HWin,IF(Fixture!H868=Fixture!J868,IF(Fixture!H868&gt;0,HDrawScore,HDraw),HLose)),"")</f>
        <v/>
      </c>
      <c r="AQ865" s="188" t="str">
        <f>IF(AO865="YES",IF(Fixture!H868&lt;Fixture!J868,AWin,IF(Fixture!H868=Fixture!J868,IF(Fixture!H868&gt;0,ADrawScore,ADraw),ALose)),"")</f>
        <v/>
      </c>
      <c r="AR865" s="187" t="str">
        <f>IF(AO865="YES",IF(Fixture!H868&gt;Fixture!J868,"W",IF(Fixture!H868=Fixture!J868,IF(Fixture!H868&gt;0,"D","D"),"L")),"")</f>
        <v/>
      </c>
      <c r="AS865" s="187" t="str">
        <f>IF(AO865="YES",IF(Fixture!H868&lt;Fixture!J868,"W",IF(Fixture!H868=Fixture!J868,IF(Fixture!H868&gt;0,"D","D"),"L")),"")</f>
        <v/>
      </c>
    </row>
    <row r="866" spans="22:45" x14ac:dyDescent="0.25">
      <c r="V866" s="195" t="str">
        <f t="shared" si="436"/>
        <v/>
      </c>
      <c r="W866" s="185" t="str">
        <f t="shared" si="437"/>
        <v/>
      </c>
      <c r="X866" s="185" t="str">
        <f t="shared" si="433"/>
        <v/>
      </c>
      <c r="Y866" s="185" t="str">
        <f t="shared" si="434"/>
        <v/>
      </c>
      <c r="Z866" s="184" t="str">
        <f t="shared" si="435"/>
        <v/>
      </c>
      <c r="AB866" s="186" t="str">
        <f t="shared" si="429"/>
        <v/>
      </c>
      <c r="AC866" s="187" t="str">
        <f t="shared" si="430"/>
        <v/>
      </c>
      <c r="AD866" s="187" t="str">
        <f t="shared" si="432"/>
        <v/>
      </c>
      <c r="AE866" s="187" t="str">
        <f t="shared" si="427"/>
        <v/>
      </c>
      <c r="AF866" s="187" t="str">
        <f t="shared" si="428"/>
        <v/>
      </c>
      <c r="AG866" s="187" t="str">
        <f t="array" ref="AG866">IFERROR(INDEX($Y$4:$Y$1090, MATCH(AC866&amp;AE866&amp;AF866,$V$4:$V$1090&amp;$W$4:$W$1090&amp;$X$4:$X$1090,0),1),"")</f>
        <v/>
      </c>
      <c r="AH866" s="188" t="str">
        <f t="array" ref="AH866">IFERROR(INDEX($Z$4:$Z$1090, MATCH(AC866&amp;AE866&amp;AF866,$V$4:$V$1090&amp;$W$4:$W$1090&amp;$X$4:$X$1090,0),1),"")</f>
        <v/>
      </c>
      <c r="AJ866" s="186" t="str">
        <f t="shared" si="431"/>
        <v/>
      </c>
      <c r="AK866" s="187" t="str">
        <f t="array" ref="AK866">IFERROR(INDEX($AC$4:$AC$1137,SMALL($AB$4:$AB$1137,AJ866),1),"")</f>
        <v/>
      </c>
      <c r="AL866" s="187" t="str">
        <f t="array" ref="AL866">IFERROR(INDEX($AF$4:$AF$1137,SMALL($AB$4:$AB$1137,AJ866),1),"")</f>
        <v/>
      </c>
      <c r="AM866" s="187" t="str">
        <f t="array" ref="AM866">IFERROR(INDEX($AW$4:$AW$83,MATCH(AL866&amp;INDEX($AG$4:$AG$1137,SMALL($AB$4:$AB$1137,AJ866),1),$AU$4:$AU$83&amp;$AV$4:$AV$83,0),1),"")</f>
        <v/>
      </c>
      <c r="AN866" s="187" t="str">
        <f t="array" ref="AN866">IFERROR(INDEX($AW$4:$AW$83,MATCH(AL866&amp;INDEX($AH$4:$AH$1137,SMALL($AB$4:$AB$1137,AJ866),1),$AU$4:$AU$83&amp;$AV$4:$AV$83,0),1),"")</f>
        <v/>
      </c>
      <c r="AO866" s="187" t="str">
        <f>IF(AND(ISNUMBER(Fixture!H869),ISNUMBER(Fixture!J869)),"YES","")</f>
        <v/>
      </c>
      <c r="AP866" s="187" t="str">
        <f>IF(AO866="YES",IF(Fixture!H869&gt;Fixture!J869,HWin,IF(Fixture!H869=Fixture!J869,IF(Fixture!H869&gt;0,HDrawScore,HDraw),HLose)),"")</f>
        <v/>
      </c>
      <c r="AQ866" s="188" t="str">
        <f>IF(AO866="YES",IF(Fixture!H869&lt;Fixture!J869,AWin,IF(Fixture!H869=Fixture!J869,IF(Fixture!H869&gt;0,ADrawScore,ADraw),ALose)),"")</f>
        <v/>
      </c>
      <c r="AR866" s="187" t="str">
        <f>IF(AO866="YES",IF(Fixture!H869&gt;Fixture!J869,"W",IF(Fixture!H869=Fixture!J869,IF(Fixture!H869&gt;0,"D","D"),"L")),"")</f>
        <v/>
      </c>
      <c r="AS866" s="187" t="str">
        <f>IF(AO866="YES",IF(Fixture!H869&lt;Fixture!J869,"W",IF(Fixture!H869=Fixture!J869,IF(Fixture!H869&gt;0,"D","D"),"L")),"")</f>
        <v/>
      </c>
    </row>
    <row r="867" spans="22:45" x14ac:dyDescent="0.25">
      <c r="V867" s="195" t="str">
        <f t="shared" si="436"/>
        <v/>
      </c>
      <c r="W867" s="185" t="str">
        <f t="shared" si="437"/>
        <v/>
      </c>
      <c r="X867" s="185" t="str">
        <f t="shared" si="433"/>
        <v/>
      </c>
      <c r="Y867" s="185" t="str">
        <f t="shared" si="434"/>
        <v/>
      </c>
      <c r="Z867" s="184" t="str">
        <f t="shared" si="435"/>
        <v/>
      </c>
      <c r="AB867" s="186" t="str">
        <f t="shared" si="429"/>
        <v/>
      </c>
      <c r="AC867" s="187" t="str">
        <f t="shared" si="430"/>
        <v/>
      </c>
      <c r="AD867" s="187" t="str">
        <f t="shared" si="432"/>
        <v/>
      </c>
      <c r="AE867" s="187" t="str">
        <f t="shared" si="427"/>
        <v/>
      </c>
      <c r="AF867" s="187" t="str">
        <f t="shared" si="428"/>
        <v/>
      </c>
      <c r="AG867" s="187" t="str">
        <f t="array" ref="AG867">IFERROR(INDEX($Y$4:$Y$1090, MATCH(AC867&amp;AE867&amp;AF867,$V$4:$V$1090&amp;$W$4:$W$1090&amp;$X$4:$X$1090,0),1),"")</f>
        <v/>
      </c>
      <c r="AH867" s="188" t="str">
        <f t="array" ref="AH867">IFERROR(INDEX($Z$4:$Z$1090, MATCH(AC867&amp;AE867&amp;AF867,$V$4:$V$1090&amp;$W$4:$W$1090&amp;$X$4:$X$1090,0),1),"")</f>
        <v/>
      </c>
      <c r="AJ867" s="186" t="str">
        <f t="shared" si="431"/>
        <v/>
      </c>
      <c r="AK867" s="187" t="str">
        <f t="array" ref="AK867">IFERROR(INDEX($AC$4:$AC$1137,SMALL($AB$4:$AB$1137,AJ867),1),"")</f>
        <v/>
      </c>
      <c r="AL867" s="187" t="str">
        <f t="array" ref="AL867">IFERROR(INDEX($AF$4:$AF$1137,SMALL($AB$4:$AB$1137,AJ867),1),"")</f>
        <v/>
      </c>
      <c r="AM867" s="187" t="str">
        <f t="array" ref="AM867">IFERROR(INDEX($AW$4:$AW$83,MATCH(AL867&amp;INDEX($AG$4:$AG$1137,SMALL($AB$4:$AB$1137,AJ867),1),$AU$4:$AU$83&amp;$AV$4:$AV$83,0),1),"")</f>
        <v/>
      </c>
      <c r="AN867" s="187" t="str">
        <f t="array" ref="AN867">IFERROR(INDEX($AW$4:$AW$83,MATCH(AL867&amp;INDEX($AH$4:$AH$1137,SMALL($AB$4:$AB$1137,AJ867),1),$AU$4:$AU$83&amp;$AV$4:$AV$83,0),1),"")</f>
        <v/>
      </c>
      <c r="AO867" s="187" t="str">
        <f>IF(AND(ISNUMBER(Fixture!H870),ISNUMBER(Fixture!J870)),"YES","")</f>
        <v/>
      </c>
      <c r="AP867" s="187" t="str">
        <f>IF(AO867="YES",IF(Fixture!H870&gt;Fixture!J870,HWin,IF(Fixture!H870=Fixture!J870,IF(Fixture!H870&gt;0,HDrawScore,HDraw),HLose)),"")</f>
        <v/>
      </c>
      <c r="AQ867" s="188" t="str">
        <f>IF(AO867="YES",IF(Fixture!H870&lt;Fixture!J870,AWin,IF(Fixture!H870=Fixture!J870,IF(Fixture!H870&gt;0,ADrawScore,ADraw),ALose)),"")</f>
        <v/>
      </c>
      <c r="AR867" s="187" t="str">
        <f>IF(AO867="YES",IF(Fixture!H870&gt;Fixture!J870,"W",IF(Fixture!H870=Fixture!J870,IF(Fixture!H870&gt;0,"D","D"),"L")),"")</f>
        <v/>
      </c>
      <c r="AS867" s="187" t="str">
        <f>IF(AO867="YES",IF(Fixture!H870&lt;Fixture!J870,"W",IF(Fixture!H870=Fixture!J870,IF(Fixture!H870&gt;0,"D","D"),"L")),"")</f>
        <v/>
      </c>
    </row>
    <row r="868" spans="22:45" x14ac:dyDescent="0.25">
      <c r="V868" s="195" t="str">
        <f t="shared" si="436"/>
        <v/>
      </c>
      <c r="W868" s="185" t="str">
        <f t="shared" si="437"/>
        <v/>
      </c>
      <c r="X868" s="185" t="str">
        <f t="shared" si="433"/>
        <v/>
      </c>
      <c r="Y868" s="185" t="str">
        <f t="shared" si="434"/>
        <v/>
      </c>
      <c r="Z868" s="184" t="str">
        <f t="shared" si="435"/>
        <v/>
      </c>
      <c r="AB868" s="186" t="str">
        <f t="shared" si="429"/>
        <v/>
      </c>
      <c r="AC868" s="187" t="str">
        <f t="shared" si="430"/>
        <v/>
      </c>
      <c r="AD868" s="187" t="str">
        <f t="shared" si="432"/>
        <v/>
      </c>
      <c r="AE868" s="187" t="str">
        <f t="shared" si="427"/>
        <v/>
      </c>
      <c r="AF868" s="187" t="str">
        <f t="shared" si="428"/>
        <v/>
      </c>
      <c r="AG868" s="187" t="str">
        <f t="array" ref="AG868">IFERROR(INDEX($Y$4:$Y$1090, MATCH(AC868&amp;AE868&amp;AF868,$V$4:$V$1090&amp;$W$4:$W$1090&amp;$X$4:$X$1090,0),1),"")</f>
        <v/>
      </c>
      <c r="AH868" s="188" t="str">
        <f t="array" ref="AH868">IFERROR(INDEX($Z$4:$Z$1090, MATCH(AC868&amp;AE868&amp;AF868,$V$4:$V$1090&amp;$W$4:$W$1090&amp;$X$4:$X$1090,0),1),"")</f>
        <v/>
      </c>
      <c r="AJ868" s="186" t="str">
        <f t="shared" si="431"/>
        <v/>
      </c>
      <c r="AK868" s="187" t="str">
        <f t="array" ref="AK868">IFERROR(INDEX($AC$4:$AC$1137,SMALL($AB$4:$AB$1137,AJ868),1),"")</f>
        <v/>
      </c>
      <c r="AL868" s="187" t="str">
        <f t="array" ref="AL868">IFERROR(INDEX($AF$4:$AF$1137,SMALL($AB$4:$AB$1137,AJ868),1),"")</f>
        <v/>
      </c>
      <c r="AM868" s="187" t="str">
        <f t="array" ref="AM868">IFERROR(INDEX($AW$4:$AW$83,MATCH(AL868&amp;INDEX($AG$4:$AG$1137,SMALL($AB$4:$AB$1137,AJ868),1),$AU$4:$AU$83&amp;$AV$4:$AV$83,0),1),"")</f>
        <v/>
      </c>
      <c r="AN868" s="187" t="str">
        <f t="array" ref="AN868">IFERROR(INDEX($AW$4:$AW$83,MATCH(AL868&amp;INDEX($AH$4:$AH$1137,SMALL($AB$4:$AB$1137,AJ868),1),$AU$4:$AU$83&amp;$AV$4:$AV$83,0),1),"")</f>
        <v/>
      </c>
      <c r="AO868" s="187" t="str">
        <f>IF(AND(ISNUMBER(Fixture!H871),ISNUMBER(Fixture!J871)),"YES","")</f>
        <v/>
      </c>
      <c r="AP868" s="187" t="str">
        <f>IF(AO868="YES",IF(Fixture!H871&gt;Fixture!J871,HWin,IF(Fixture!H871=Fixture!J871,IF(Fixture!H871&gt;0,HDrawScore,HDraw),HLose)),"")</f>
        <v/>
      </c>
      <c r="AQ868" s="188" t="str">
        <f>IF(AO868="YES",IF(Fixture!H871&lt;Fixture!J871,AWin,IF(Fixture!H871=Fixture!J871,IF(Fixture!H871&gt;0,ADrawScore,ADraw),ALose)),"")</f>
        <v/>
      </c>
      <c r="AR868" s="187" t="str">
        <f>IF(AO868="YES",IF(Fixture!H871&gt;Fixture!J871,"W",IF(Fixture!H871=Fixture!J871,IF(Fixture!H871&gt;0,"D","D"),"L")),"")</f>
        <v/>
      </c>
      <c r="AS868" s="187" t="str">
        <f>IF(AO868="YES",IF(Fixture!H871&lt;Fixture!J871,"W",IF(Fixture!H871=Fixture!J871,IF(Fixture!H871&gt;0,"D","D"),"L")),"")</f>
        <v/>
      </c>
    </row>
    <row r="869" spans="22:45" x14ac:dyDescent="0.25">
      <c r="V869" s="195" t="str">
        <f t="shared" si="436"/>
        <v/>
      </c>
      <c r="W869" s="185" t="str">
        <f t="shared" si="437"/>
        <v/>
      </c>
      <c r="X869" s="185" t="str">
        <f t="shared" si="433"/>
        <v/>
      </c>
      <c r="Y869" s="185" t="str">
        <f t="shared" si="434"/>
        <v/>
      </c>
      <c r="Z869" s="184" t="str">
        <f t="shared" si="435"/>
        <v/>
      </c>
      <c r="AB869" s="186" t="str">
        <f t="shared" si="429"/>
        <v/>
      </c>
      <c r="AC869" s="187" t="str">
        <f t="shared" si="430"/>
        <v/>
      </c>
      <c r="AD869" s="187" t="str">
        <f t="shared" si="432"/>
        <v/>
      </c>
      <c r="AE869" s="187" t="str">
        <f t="shared" si="427"/>
        <v/>
      </c>
      <c r="AF869" s="187" t="str">
        <f t="shared" si="428"/>
        <v/>
      </c>
      <c r="AG869" s="187" t="str">
        <f t="array" ref="AG869">IFERROR(INDEX($Y$4:$Y$1090, MATCH(AC869&amp;AE869&amp;AF869,$V$4:$V$1090&amp;$W$4:$W$1090&amp;$X$4:$X$1090,0),1),"")</f>
        <v/>
      </c>
      <c r="AH869" s="188" t="str">
        <f t="array" ref="AH869">IFERROR(INDEX($Z$4:$Z$1090, MATCH(AC869&amp;AE869&amp;AF869,$V$4:$V$1090&amp;$W$4:$W$1090&amp;$X$4:$X$1090,0),1),"")</f>
        <v/>
      </c>
      <c r="AJ869" s="186" t="str">
        <f t="shared" si="431"/>
        <v/>
      </c>
      <c r="AK869" s="187" t="str">
        <f t="array" ref="AK869">IFERROR(INDEX($AC$4:$AC$1137,SMALL($AB$4:$AB$1137,AJ869),1),"")</f>
        <v/>
      </c>
      <c r="AL869" s="187" t="str">
        <f t="array" ref="AL869">IFERROR(INDEX($AF$4:$AF$1137,SMALL($AB$4:$AB$1137,AJ869),1),"")</f>
        <v/>
      </c>
      <c r="AM869" s="187" t="str">
        <f t="array" ref="AM869">IFERROR(INDEX($AW$4:$AW$83,MATCH(AL869&amp;INDEX($AG$4:$AG$1137,SMALL($AB$4:$AB$1137,AJ869),1),$AU$4:$AU$83&amp;$AV$4:$AV$83,0),1),"")</f>
        <v/>
      </c>
      <c r="AN869" s="187" t="str">
        <f t="array" ref="AN869">IFERROR(INDEX($AW$4:$AW$83,MATCH(AL869&amp;INDEX($AH$4:$AH$1137,SMALL($AB$4:$AB$1137,AJ869),1),$AU$4:$AU$83&amp;$AV$4:$AV$83,0),1),"")</f>
        <v/>
      </c>
      <c r="AO869" s="187" t="str">
        <f>IF(AND(ISNUMBER(Fixture!H872),ISNUMBER(Fixture!J872)),"YES","")</f>
        <v/>
      </c>
      <c r="AP869" s="187" t="str">
        <f>IF(AO869="YES",IF(Fixture!H872&gt;Fixture!J872,HWin,IF(Fixture!H872=Fixture!J872,IF(Fixture!H872&gt;0,HDrawScore,HDraw),HLose)),"")</f>
        <v/>
      </c>
      <c r="AQ869" s="188" t="str">
        <f>IF(AO869="YES",IF(Fixture!H872&lt;Fixture!J872,AWin,IF(Fixture!H872=Fixture!J872,IF(Fixture!H872&gt;0,ADrawScore,ADraw),ALose)),"")</f>
        <v/>
      </c>
      <c r="AR869" s="187" t="str">
        <f>IF(AO869="YES",IF(Fixture!H872&gt;Fixture!J872,"W",IF(Fixture!H872=Fixture!J872,IF(Fixture!H872&gt;0,"D","D"),"L")),"")</f>
        <v/>
      </c>
      <c r="AS869" s="187" t="str">
        <f>IF(AO869="YES",IF(Fixture!H872&lt;Fixture!J872,"W",IF(Fixture!H872=Fixture!J872,IF(Fixture!H872&gt;0,"D","D"),"L")),"")</f>
        <v/>
      </c>
    </row>
    <row r="870" spans="22:45" x14ac:dyDescent="0.25">
      <c r="V870" s="195" t="str">
        <f t="shared" si="436"/>
        <v/>
      </c>
      <c r="W870" s="185" t="str">
        <f t="shared" si="437"/>
        <v/>
      </c>
      <c r="X870" s="185" t="str">
        <f t="shared" si="433"/>
        <v/>
      </c>
      <c r="Y870" s="185" t="str">
        <f t="shared" si="434"/>
        <v/>
      </c>
      <c r="Z870" s="184" t="str">
        <f t="shared" si="435"/>
        <v/>
      </c>
      <c r="AB870" s="186" t="str">
        <f t="shared" si="429"/>
        <v/>
      </c>
      <c r="AC870" s="187" t="str">
        <f t="shared" si="430"/>
        <v/>
      </c>
      <c r="AD870" s="187" t="str">
        <f t="shared" si="432"/>
        <v/>
      </c>
      <c r="AE870" s="187" t="str">
        <f t="shared" si="427"/>
        <v/>
      </c>
      <c r="AF870" s="187" t="str">
        <f t="shared" si="428"/>
        <v/>
      </c>
      <c r="AG870" s="187" t="str">
        <f t="array" ref="AG870">IFERROR(INDEX($Y$4:$Y$1090, MATCH(AC870&amp;AE870&amp;AF870,$V$4:$V$1090&amp;$W$4:$W$1090&amp;$X$4:$X$1090,0),1),"")</f>
        <v/>
      </c>
      <c r="AH870" s="188" t="str">
        <f t="array" ref="AH870">IFERROR(INDEX($Z$4:$Z$1090, MATCH(AC870&amp;AE870&amp;AF870,$V$4:$V$1090&amp;$W$4:$W$1090&amp;$X$4:$X$1090,0),1),"")</f>
        <v/>
      </c>
      <c r="AJ870" s="186" t="str">
        <f t="shared" si="431"/>
        <v/>
      </c>
      <c r="AK870" s="187" t="str">
        <f t="array" ref="AK870">IFERROR(INDEX($AC$4:$AC$1137,SMALL($AB$4:$AB$1137,AJ870),1),"")</f>
        <v/>
      </c>
      <c r="AL870" s="187" t="str">
        <f t="array" ref="AL870">IFERROR(INDEX($AF$4:$AF$1137,SMALL($AB$4:$AB$1137,AJ870),1),"")</f>
        <v/>
      </c>
      <c r="AM870" s="187" t="str">
        <f t="array" ref="AM870">IFERROR(INDEX($AW$4:$AW$83,MATCH(AL870&amp;INDEX($AG$4:$AG$1137,SMALL($AB$4:$AB$1137,AJ870),1),$AU$4:$AU$83&amp;$AV$4:$AV$83,0),1),"")</f>
        <v/>
      </c>
      <c r="AN870" s="187" t="str">
        <f t="array" ref="AN870">IFERROR(INDEX($AW$4:$AW$83,MATCH(AL870&amp;INDEX($AH$4:$AH$1137,SMALL($AB$4:$AB$1137,AJ870),1),$AU$4:$AU$83&amp;$AV$4:$AV$83,0),1),"")</f>
        <v/>
      </c>
      <c r="AO870" s="187" t="str">
        <f>IF(AND(ISNUMBER(Fixture!H873),ISNUMBER(Fixture!J873)),"YES","")</f>
        <v/>
      </c>
      <c r="AP870" s="187" t="str">
        <f>IF(AO870="YES",IF(Fixture!H873&gt;Fixture!J873,HWin,IF(Fixture!H873=Fixture!J873,IF(Fixture!H873&gt;0,HDrawScore,HDraw),HLose)),"")</f>
        <v/>
      </c>
      <c r="AQ870" s="188" t="str">
        <f>IF(AO870="YES",IF(Fixture!H873&lt;Fixture!J873,AWin,IF(Fixture!H873=Fixture!J873,IF(Fixture!H873&gt;0,ADrawScore,ADraw),ALose)),"")</f>
        <v/>
      </c>
      <c r="AR870" s="187" t="str">
        <f>IF(AO870="YES",IF(Fixture!H873&gt;Fixture!J873,"W",IF(Fixture!H873=Fixture!J873,IF(Fixture!H873&gt;0,"D","D"),"L")),"")</f>
        <v/>
      </c>
      <c r="AS870" s="187" t="str">
        <f>IF(AO870="YES",IF(Fixture!H873&lt;Fixture!J873,"W",IF(Fixture!H873=Fixture!J873,IF(Fixture!H873&gt;0,"D","D"),"L")),"")</f>
        <v/>
      </c>
    </row>
    <row r="871" spans="22:45" x14ac:dyDescent="0.25">
      <c r="V871" s="195" t="str">
        <f t="shared" si="436"/>
        <v/>
      </c>
      <c r="W871" s="185" t="str">
        <f t="shared" si="437"/>
        <v/>
      </c>
      <c r="X871" s="185" t="str">
        <f t="shared" si="433"/>
        <v/>
      </c>
      <c r="Y871" s="185" t="str">
        <f t="shared" si="434"/>
        <v/>
      </c>
      <c r="Z871" s="184" t="str">
        <f t="shared" si="435"/>
        <v/>
      </c>
      <c r="AB871" s="186" t="str">
        <f t="shared" si="429"/>
        <v/>
      </c>
      <c r="AC871" s="187" t="str">
        <f t="shared" si="430"/>
        <v/>
      </c>
      <c r="AD871" s="187" t="str">
        <f t="shared" si="432"/>
        <v/>
      </c>
      <c r="AE871" s="187" t="str">
        <f t="shared" si="427"/>
        <v/>
      </c>
      <c r="AF871" s="187" t="str">
        <f t="shared" si="428"/>
        <v/>
      </c>
      <c r="AG871" s="187" t="str">
        <f t="array" ref="AG871">IFERROR(INDEX($Y$4:$Y$1090, MATCH(AC871&amp;AE871&amp;AF871,$V$4:$V$1090&amp;$W$4:$W$1090&amp;$X$4:$X$1090,0),1),"")</f>
        <v/>
      </c>
      <c r="AH871" s="188" t="str">
        <f t="array" ref="AH871">IFERROR(INDEX($Z$4:$Z$1090, MATCH(AC871&amp;AE871&amp;AF871,$V$4:$V$1090&amp;$W$4:$W$1090&amp;$X$4:$X$1090,0),1),"")</f>
        <v/>
      </c>
      <c r="AJ871" s="186" t="str">
        <f t="shared" si="431"/>
        <v/>
      </c>
      <c r="AK871" s="187" t="str">
        <f t="array" ref="AK871">IFERROR(INDEX($AC$4:$AC$1137,SMALL($AB$4:$AB$1137,AJ871),1),"")</f>
        <v/>
      </c>
      <c r="AL871" s="187" t="str">
        <f t="array" ref="AL871">IFERROR(INDEX($AF$4:$AF$1137,SMALL($AB$4:$AB$1137,AJ871),1),"")</f>
        <v/>
      </c>
      <c r="AM871" s="187" t="str">
        <f t="array" ref="AM871">IFERROR(INDEX($AW$4:$AW$83,MATCH(AL871&amp;INDEX($AG$4:$AG$1137,SMALL($AB$4:$AB$1137,AJ871),1),$AU$4:$AU$83&amp;$AV$4:$AV$83,0),1),"")</f>
        <v/>
      </c>
      <c r="AN871" s="187" t="str">
        <f t="array" ref="AN871">IFERROR(INDEX($AW$4:$AW$83,MATCH(AL871&amp;INDEX($AH$4:$AH$1137,SMALL($AB$4:$AB$1137,AJ871),1),$AU$4:$AU$83&amp;$AV$4:$AV$83,0),1),"")</f>
        <v/>
      </c>
      <c r="AO871" s="187" t="str">
        <f>IF(AND(ISNUMBER(Fixture!H874),ISNUMBER(Fixture!J874)),"YES","")</f>
        <v/>
      </c>
      <c r="AP871" s="187" t="str">
        <f>IF(AO871="YES",IF(Fixture!H874&gt;Fixture!J874,HWin,IF(Fixture!H874=Fixture!J874,IF(Fixture!H874&gt;0,HDrawScore,HDraw),HLose)),"")</f>
        <v/>
      </c>
      <c r="AQ871" s="188" t="str">
        <f>IF(AO871="YES",IF(Fixture!H874&lt;Fixture!J874,AWin,IF(Fixture!H874=Fixture!J874,IF(Fixture!H874&gt;0,ADrawScore,ADraw),ALose)),"")</f>
        <v/>
      </c>
      <c r="AR871" s="187" t="str">
        <f>IF(AO871="YES",IF(Fixture!H874&gt;Fixture!J874,"W",IF(Fixture!H874=Fixture!J874,IF(Fixture!H874&gt;0,"D","D"),"L")),"")</f>
        <v/>
      </c>
      <c r="AS871" s="187" t="str">
        <f>IF(AO871="YES",IF(Fixture!H874&lt;Fixture!J874,"W",IF(Fixture!H874=Fixture!J874,IF(Fixture!H874&gt;0,"D","D"),"L")),"")</f>
        <v/>
      </c>
    </row>
    <row r="872" spans="22:45" x14ac:dyDescent="0.25">
      <c r="V872" s="195" t="str">
        <f t="shared" si="436"/>
        <v/>
      </c>
      <c r="W872" s="185" t="str">
        <f t="shared" si="437"/>
        <v/>
      </c>
      <c r="X872" s="185" t="str">
        <f t="shared" si="433"/>
        <v/>
      </c>
      <c r="Y872" s="185" t="str">
        <f t="shared" si="434"/>
        <v/>
      </c>
      <c r="Z872" s="184" t="str">
        <f t="shared" si="435"/>
        <v/>
      </c>
      <c r="AB872" s="186" t="str">
        <f t="shared" si="429"/>
        <v/>
      </c>
      <c r="AC872" s="187" t="str">
        <f t="shared" si="430"/>
        <v/>
      </c>
      <c r="AD872" s="187" t="str">
        <f t="shared" si="432"/>
        <v/>
      </c>
      <c r="AE872" s="187" t="str">
        <f t="shared" si="427"/>
        <v/>
      </c>
      <c r="AF872" s="187" t="str">
        <f t="shared" si="428"/>
        <v/>
      </c>
      <c r="AG872" s="187" t="str">
        <f t="array" ref="AG872">IFERROR(INDEX($Y$4:$Y$1090, MATCH(AC872&amp;AE872&amp;AF872,$V$4:$V$1090&amp;$W$4:$W$1090&amp;$X$4:$X$1090,0),1),"")</f>
        <v/>
      </c>
      <c r="AH872" s="188" t="str">
        <f t="array" ref="AH872">IFERROR(INDEX($Z$4:$Z$1090, MATCH(AC872&amp;AE872&amp;AF872,$V$4:$V$1090&amp;$W$4:$W$1090&amp;$X$4:$X$1090,0),1),"")</f>
        <v/>
      </c>
      <c r="AJ872" s="186" t="str">
        <f t="shared" si="431"/>
        <v/>
      </c>
      <c r="AK872" s="187" t="str">
        <f t="array" ref="AK872">IFERROR(INDEX($AC$4:$AC$1137,SMALL($AB$4:$AB$1137,AJ872),1),"")</f>
        <v/>
      </c>
      <c r="AL872" s="187" t="str">
        <f t="array" ref="AL872">IFERROR(INDEX($AF$4:$AF$1137,SMALL($AB$4:$AB$1137,AJ872),1),"")</f>
        <v/>
      </c>
      <c r="AM872" s="187" t="str">
        <f t="array" ref="AM872">IFERROR(INDEX($AW$4:$AW$83,MATCH(AL872&amp;INDEX($AG$4:$AG$1137,SMALL($AB$4:$AB$1137,AJ872),1),$AU$4:$AU$83&amp;$AV$4:$AV$83,0),1),"")</f>
        <v/>
      </c>
      <c r="AN872" s="187" t="str">
        <f t="array" ref="AN872">IFERROR(INDEX($AW$4:$AW$83,MATCH(AL872&amp;INDEX($AH$4:$AH$1137,SMALL($AB$4:$AB$1137,AJ872),1),$AU$4:$AU$83&amp;$AV$4:$AV$83,0),1),"")</f>
        <v/>
      </c>
      <c r="AO872" s="187" t="str">
        <f>IF(AND(ISNUMBER(Fixture!H875),ISNUMBER(Fixture!J875)),"YES","")</f>
        <v/>
      </c>
      <c r="AP872" s="187" t="str">
        <f>IF(AO872="YES",IF(Fixture!H875&gt;Fixture!J875,HWin,IF(Fixture!H875=Fixture!J875,IF(Fixture!H875&gt;0,HDrawScore,HDraw),HLose)),"")</f>
        <v/>
      </c>
      <c r="AQ872" s="188" t="str">
        <f>IF(AO872="YES",IF(Fixture!H875&lt;Fixture!J875,AWin,IF(Fixture!H875=Fixture!J875,IF(Fixture!H875&gt;0,ADrawScore,ADraw),ALose)),"")</f>
        <v/>
      </c>
      <c r="AR872" s="187" t="str">
        <f>IF(AO872="YES",IF(Fixture!H875&gt;Fixture!J875,"W",IF(Fixture!H875=Fixture!J875,IF(Fixture!H875&gt;0,"D","D"),"L")),"")</f>
        <v/>
      </c>
      <c r="AS872" s="187" t="str">
        <f>IF(AO872="YES",IF(Fixture!H875&lt;Fixture!J875,"W",IF(Fixture!H875=Fixture!J875,IF(Fixture!H875&gt;0,"D","D"),"L")),"")</f>
        <v/>
      </c>
    </row>
    <row r="873" spans="22:45" x14ac:dyDescent="0.25">
      <c r="V873" s="195" t="str">
        <f t="shared" si="436"/>
        <v/>
      </c>
      <c r="W873" s="185" t="str">
        <f t="shared" si="437"/>
        <v/>
      </c>
      <c r="X873" s="185" t="str">
        <f t="shared" si="433"/>
        <v/>
      </c>
      <c r="Y873" s="185" t="str">
        <f t="shared" si="434"/>
        <v/>
      </c>
      <c r="Z873" s="184" t="str">
        <f t="shared" si="435"/>
        <v/>
      </c>
      <c r="AB873" s="186" t="str">
        <f t="shared" si="429"/>
        <v/>
      </c>
      <c r="AC873" s="187" t="str">
        <f t="shared" si="430"/>
        <v/>
      </c>
      <c r="AD873" s="187" t="str">
        <f t="shared" si="432"/>
        <v/>
      </c>
      <c r="AE873" s="187" t="str">
        <f t="shared" si="427"/>
        <v/>
      </c>
      <c r="AF873" s="187" t="str">
        <f t="shared" si="428"/>
        <v/>
      </c>
      <c r="AG873" s="187" t="str">
        <f t="array" ref="AG873">IFERROR(INDEX($Y$4:$Y$1090, MATCH(AC873&amp;AE873&amp;AF873,$V$4:$V$1090&amp;$W$4:$W$1090&amp;$X$4:$X$1090,0),1),"")</f>
        <v/>
      </c>
      <c r="AH873" s="188" t="str">
        <f t="array" ref="AH873">IFERROR(INDEX($Z$4:$Z$1090, MATCH(AC873&amp;AE873&amp;AF873,$V$4:$V$1090&amp;$W$4:$W$1090&amp;$X$4:$X$1090,0),1),"")</f>
        <v/>
      </c>
      <c r="AJ873" s="186" t="str">
        <f t="shared" si="431"/>
        <v/>
      </c>
      <c r="AK873" s="187" t="str">
        <f t="array" ref="AK873">IFERROR(INDEX($AC$4:$AC$1137,SMALL($AB$4:$AB$1137,AJ873),1),"")</f>
        <v/>
      </c>
      <c r="AL873" s="187" t="str">
        <f t="array" ref="AL873">IFERROR(INDEX($AF$4:$AF$1137,SMALL($AB$4:$AB$1137,AJ873),1),"")</f>
        <v/>
      </c>
      <c r="AM873" s="187" t="str">
        <f t="array" ref="AM873">IFERROR(INDEX($AW$4:$AW$83,MATCH(AL873&amp;INDEX($AG$4:$AG$1137,SMALL($AB$4:$AB$1137,AJ873),1),$AU$4:$AU$83&amp;$AV$4:$AV$83,0),1),"")</f>
        <v/>
      </c>
      <c r="AN873" s="187" t="str">
        <f t="array" ref="AN873">IFERROR(INDEX($AW$4:$AW$83,MATCH(AL873&amp;INDEX($AH$4:$AH$1137,SMALL($AB$4:$AB$1137,AJ873),1),$AU$4:$AU$83&amp;$AV$4:$AV$83,0),1),"")</f>
        <v/>
      </c>
      <c r="AO873" s="187" t="str">
        <f>IF(AND(ISNUMBER(Fixture!H876),ISNUMBER(Fixture!J876)),"YES","")</f>
        <v/>
      </c>
      <c r="AP873" s="187" t="str">
        <f>IF(AO873="YES",IF(Fixture!H876&gt;Fixture!J876,HWin,IF(Fixture!H876=Fixture!J876,IF(Fixture!H876&gt;0,HDrawScore,HDraw),HLose)),"")</f>
        <v/>
      </c>
      <c r="AQ873" s="188" t="str">
        <f>IF(AO873="YES",IF(Fixture!H876&lt;Fixture!J876,AWin,IF(Fixture!H876=Fixture!J876,IF(Fixture!H876&gt;0,ADrawScore,ADraw),ALose)),"")</f>
        <v/>
      </c>
      <c r="AR873" s="187" t="str">
        <f>IF(AO873="YES",IF(Fixture!H876&gt;Fixture!J876,"W",IF(Fixture!H876=Fixture!J876,IF(Fixture!H876&gt;0,"D","D"),"L")),"")</f>
        <v/>
      </c>
      <c r="AS873" s="187" t="str">
        <f>IF(AO873="YES",IF(Fixture!H876&lt;Fixture!J876,"W",IF(Fixture!H876=Fixture!J876,IF(Fixture!H876&gt;0,"D","D"),"L")),"")</f>
        <v/>
      </c>
    </row>
    <row r="874" spans="22:45" x14ac:dyDescent="0.25">
      <c r="V874" s="195" t="str">
        <f t="shared" si="436"/>
        <v/>
      </c>
      <c r="W874" s="185" t="str">
        <f t="shared" si="437"/>
        <v/>
      </c>
      <c r="X874" s="185" t="str">
        <f t="shared" si="433"/>
        <v/>
      </c>
      <c r="Y874" s="185" t="str">
        <f t="shared" si="434"/>
        <v/>
      </c>
      <c r="Z874" s="184" t="str">
        <f t="shared" si="435"/>
        <v/>
      </c>
      <c r="AB874" s="186" t="str">
        <f t="shared" si="429"/>
        <v/>
      </c>
      <c r="AC874" s="187" t="str">
        <f t="shared" si="430"/>
        <v/>
      </c>
      <c r="AD874" s="187" t="str">
        <f t="shared" si="432"/>
        <v/>
      </c>
      <c r="AE874" s="187" t="str">
        <f t="shared" si="427"/>
        <v/>
      </c>
      <c r="AF874" s="187" t="str">
        <f t="shared" si="428"/>
        <v/>
      </c>
      <c r="AG874" s="187" t="str">
        <f t="array" ref="AG874">IFERROR(INDEX($Y$4:$Y$1090, MATCH(AC874&amp;AE874&amp;AF874,$V$4:$V$1090&amp;$W$4:$W$1090&amp;$X$4:$X$1090,0),1),"")</f>
        <v/>
      </c>
      <c r="AH874" s="188" t="str">
        <f t="array" ref="AH874">IFERROR(INDEX($Z$4:$Z$1090, MATCH(AC874&amp;AE874&amp;AF874,$V$4:$V$1090&amp;$W$4:$W$1090&amp;$X$4:$X$1090,0),1),"")</f>
        <v/>
      </c>
      <c r="AJ874" s="186" t="str">
        <f t="shared" si="431"/>
        <v/>
      </c>
      <c r="AK874" s="187" t="str">
        <f t="array" ref="AK874">IFERROR(INDEX($AC$4:$AC$1137,SMALL($AB$4:$AB$1137,AJ874),1),"")</f>
        <v/>
      </c>
      <c r="AL874" s="187" t="str">
        <f t="array" ref="AL874">IFERROR(INDEX($AF$4:$AF$1137,SMALL($AB$4:$AB$1137,AJ874),1),"")</f>
        <v/>
      </c>
      <c r="AM874" s="187" t="str">
        <f t="array" ref="AM874">IFERROR(INDEX($AW$4:$AW$83,MATCH(AL874&amp;INDEX($AG$4:$AG$1137,SMALL($AB$4:$AB$1137,AJ874),1),$AU$4:$AU$83&amp;$AV$4:$AV$83,0),1),"")</f>
        <v/>
      </c>
      <c r="AN874" s="187" t="str">
        <f t="array" ref="AN874">IFERROR(INDEX($AW$4:$AW$83,MATCH(AL874&amp;INDEX($AH$4:$AH$1137,SMALL($AB$4:$AB$1137,AJ874),1),$AU$4:$AU$83&amp;$AV$4:$AV$83,0),1),"")</f>
        <v/>
      </c>
      <c r="AO874" s="187" t="str">
        <f>IF(AND(ISNUMBER(Fixture!H877),ISNUMBER(Fixture!J877)),"YES","")</f>
        <v/>
      </c>
      <c r="AP874" s="187" t="str">
        <f>IF(AO874="YES",IF(Fixture!H877&gt;Fixture!J877,HWin,IF(Fixture!H877=Fixture!J877,IF(Fixture!H877&gt;0,HDrawScore,HDraw),HLose)),"")</f>
        <v/>
      </c>
      <c r="AQ874" s="188" t="str">
        <f>IF(AO874="YES",IF(Fixture!H877&lt;Fixture!J877,AWin,IF(Fixture!H877=Fixture!J877,IF(Fixture!H877&gt;0,ADrawScore,ADraw),ALose)),"")</f>
        <v/>
      </c>
      <c r="AR874" s="187" t="str">
        <f>IF(AO874="YES",IF(Fixture!H877&gt;Fixture!J877,"W",IF(Fixture!H877=Fixture!J877,IF(Fixture!H877&gt;0,"D","D"),"L")),"")</f>
        <v/>
      </c>
      <c r="AS874" s="187" t="str">
        <f>IF(AO874="YES",IF(Fixture!H877&lt;Fixture!J877,"W",IF(Fixture!H877=Fixture!J877,IF(Fixture!H877&gt;0,"D","D"),"L")),"")</f>
        <v/>
      </c>
    </row>
    <row r="875" spans="22:45" x14ac:dyDescent="0.25">
      <c r="V875" s="195" t="str">
        <f t="shared" si="436"/>
        <v/>
      </c>
      <c r="W875" s="185" t="str">
        <f t="shared" si="437"/>
        <v/>
      </c>
      <c r="X875" s="185" t="str">
        <f t="shared" si="433"/>
        <v/>
      </c>
      <c r="Y875" s="185" t="str">
        <f t="shared" si="434"/>
        <v/>
      </c>
      <c r="Z875" s="184" t="str">
        <f t="shared" si="435"/>
        <v/>
      </c>
      <c r="AB875" s="186" t="str">
        <f t="shared" si="429"/>
        <v/>
      </c>
      <c r="AC875" s="187" t="str">
        <f t="shared" si="430"/>
        <v/>
      </c>
      <c r="AD875" s="187" t="str">
        <f t="shared" si="432"/>
        <v/>
      </c>
      <c r="AE875" s="187" t="str">
        <f t="shared" si="427"/>
        <v/>
      </c>
      <c r="AF875" s="187" t="str">
        <f t="shared" si="428"/>
        <v/>
      </c>
      <c r="AG875" s="187" t="str">
        <f t="array" ref="AG875">IFERROR(INDEX($Y$4:$Y$1090, MATCH(AC875&amp;AE875&amp;AF875,$V$4:$V$1090&amp;$W$4:$W$1090&amp;$X$4:$X$1090,0),1),"")</f>
        <v/>
      </c>
      <c r="AH875" s="188" t="str">
        <f t="array" ref="AH875">IFERROR(INDEX($Z$4:$Z$1090, MATCH(AC875&amp;AE875&amp;AF875,$V$4:$V$1090&amp;$W$4:$W$1090&amp;$X$4:$X$1090,0),1),"")</f>
        <v/>
      </c>
      <c r="AJ875" s="186" t="str">
        <f t="shared" si="431"/>
        <v/>
      </c>
      <c r="AK875" s="187" t="str">
        <f t="array" ref="AK875">IFERROR(INDEX($AC$4:$AC$1137,SMALL($AB$4:$AB$1137,AJ875),1),"")</f>
        <v/>
      </c>
      <c r="AL875" s="187" t="str">
        <f t="array" ref="AL875">IFERROR(INDEX($AF$4:$AF$1137,SMALL($AB$4:$AB$1137,AJ875),1),"")</f>
        <v/>
      </c>
      <c r="AM875" s="187" t="str">
        <f t="array" ref="AM875">IFERROR(INDEX($AW$4:$AW$83,MATCH(AL875&amp;INDEX($AG$4:$AG$1137,SMALL($AB$4:$AB$1137,AJ875),1),$AU$4:$AU$83&amp;$AV$4:$AV$83,0),1),"")</f>
        <v/>
      </c>
      <c r="AN875" s="187" t="str">
        <f t="array" ref="AN875">IFERROR(INDEX($AW$4:$AW$83,MATCH(AL875&amp;INDEX($AH$4:$AH$1137,SMALL($AB$4:$AB$1137,AJ875),1),$AU$4:$AU$83&amp;$AV$4:$AV$83,0),1),"")</f>
        <v/>
      </c>
      <c r="AO875" s="187" t="str">
        <f>IF(AND(ISNUMBER(Fixture!H878),ISNUMBER(Fixture!J878)),"YES","")</f>
        <v/>
      </c>
      <c r="AP875" s="187" t="str">
        <f>IF(AO875="YES",IF(Fixture!H878&gt;Fixture!J878,HWin,IF(Fixture!H878=Fixture!J878,IF(Fixture!H878&gt;0,HDrawScore,HDraw),HLose)),"")</f>
        <v/>
      </c>
      <c r="AQ875" s="188" t="str">
        <f>IF(AO875="YES",IF(Fixture!H878&lt;Fixture!J878,AWin,IF(Fixture!H878=Fixture!J878,IF(Fixture!H878&gt;0,ADrawScore,ADraw),ALose)),"")</f>
        <v/>
      </c>
      <c r="AR875" s="187" t="str">
        <f>IF(AO875="YES",IF(Fixture!H878&gt;Fixture!J878,"W",IF(Fixture!H878=Fixture!J878,IF(Fixture!H878&gt;0,"D","D"),"L")),"")</f>
        <v/>
      </c>
      <c r="AS875" s="187" t="str">
        <f>IF(AO875="YES",IF(Fixture!H878&lt;Fixture!J878,"W",IF(Fixture!H878=Fixture!J878,IF(Fixture!H878&gt;0,"D","D"),"L")),"")</f>
        <v/>
      </c>
    </row>
    <row r="876" spans="22:45" x14ac:dyDescent="0.25">
      <c r="V876" s="195" t="str">
        <f t="shared" si="436"/>
        <v/>
      </c>
      <c r="W876" s="185" t="str">
        <f t="shared" si="437"/>
        <v/>
      </c>
      <c r="X876" s="185" t="str">
        <f t="shared" si="433"/>
        <v/>
      </c>
      <c r="Y876" s="185" t="str">
        <f t="shared" si="434"/>
        <v/>
      </c>
      <c r="Z876" s="184" t="str">
        <f t="shared" si="435"/>
        <v/>
      </c>
      <c r="AB876" s="186" t="str">
        <f t="shared" si="429"/>
        <v/>
      </c>
      <c r="AC876" s="187" t="str">
        <f t="shared" si="430"/>
        <v/>
      </c>
      <c r="AD876" s="187" t="str">
        <f t="shared" si="432"/>
        <v/>
      </c>
      <c r="AE876" s="187" t="str">
        <f t="shared" si="427"/>
        <v/>
      </c>
      <c r="AF876" s="187" t="str">
        <f t="shared" si="428"/>
        <v/>
      </c>
      <c r="AG876" s="187" t="str">
        <f t="array" ref="AG876">IFERROR(INDEX($Y$4:$Y$1090, MATCH(AC876&amp;AE876&amp;AF876,$V$4:$V$1090&amp;$W$4:$W$1090&amp;$X$4:$X$1090,0),1),"")</f>
        <v/>
      </c>
      <c r="AH876" s="188" t="str">
        <f t="array" ref="AH876">IFERROR(INDEX($Z$4:$Z$1090, MATCH(AC876&amp;AE876&amp;AF876,$V$4:$V$1090&amp;$W$4:$W$1090&amp;$X$4:$X$1090,0),1),"")</f>
        <v/>
      </c>
      <c r="AJ876" s="186" t="str">
        <f t="shared" si="431"/>
        <v/>
      </c>
      <c r="AK876" s="187" t="str">
        <f t="array" ref="AK876">IFERROR(INDEX($AC$4:$AC$1137,SMALL($AB$4:$AB$1137,AJ876),1),"")</f>
        <v/>
      </c>
      <c r="AL876" s="187" t="str">
        <f t="array" ref="AL876">IFERROR(INDEX($AF$4:$AF$1137,SMALL($AB$4:$AB$1137,AJ876),1),"")</f>
        <v/>
      </c>
      <c r="AM876" s="187" t="str">
        <f t="array" ref="AM876">IFERROR(INDEX($AW$4:$AW$83,MATCH(AL876&amp;INDEX($AG$4:$AG$1137,SMALL($AB$4:$AB$1137,AJ876),1),$AU$4:$AU$83&amp;$AV$4:$AV$83,0),1),"")</f>
        <v/>
      </c>
      <c r="AN876" s="187" t="str">
        <f t="array" ref="AN876">IFERROR(INDEX($AW$4:$AW$83,MATCH(AL876&amp;INDEX($AH$4:$AH$1137,SMALL($AB$4:$AB$1137,AJ876),1),$AU$4:$AU$83&amp;$AV$4:$AV$83,0),1),"")</f>
        <v/>
      </c>
      <c r="AO876" s="187" t="str">
        <f>IF(AND(ISNUMBER(Fixture!H879),ISNUMBER(Fixture!J879)),"YES","")</f>
        <v/>
      </c>
      <c r="AP876" s="187" t="str">
        <f>IF(AO876="YES",IF(Fixture!H879&gt;Fixture!J879,HWin,IF(Fixture!H879=Fixture!J879,IF(Fixture!H879&gt;0,HDrawScore,HDraw),HLose)),"")</f>
        <v/>
      </c>
      <c r="AQ876" s="188" t="str">
        <f>IF(AO876="YES",IF(Fixture!H879&lt;Fixture!J879,AWin,IF(Fixture!H879=Fixture!J879,IF(Fixture!H879&gt;0,ADrawScore,ADraw),ALose)),"")</f>
        <v/>
      </c>
      <c r="AR876" s="187" t="str">
        <f>IF(AO876="YES",IF(Fixture!H879&gt;Fixture!J879,"W",IF(Fixture!H879=Fixture!J879,IF(Fixture!H879&gt;0,"D","D"),"L")),"")</f>
        <v/>
      </c>
      <c r="AS876" s="187" t="str">
        <f>IF(AO876="YES",IF(Fixture!H879&lt;Fixture!J879,"W",IF(Fixture!H879=Fixture!J879,IF(Fixture!H879&gt;0,"D","D"),"L")),"")</f>
        <v/>
      </c>
    </row>
    <row r="877" spans="22:45" x14ac:dyDescent="0.25">
      <c r="V877" s="195" t="str">
        <f t="shared" si="436"/>
        <v/>
      </c>
      <c r="W877" s="185" t="str">
        <f t="shared" si="437"/>
        <v/>
      </c>
      <c r="X877" s="185" t="str">
        <f t="shared" si="433"/>
        <v/>
      </c>
      <c r="Y877" s="185" t="str">
        <f t="shared" si="434"/>
        <v/>
      </c>
      <c r="Z877" s="184" t="str">
        <f t="shared" si="435"/>
        <v/>
      </c>
      <c r="AB877" s="186" t="str">
        <f t="shared" si="429"/>
        <v/>
      </c>
      <c r="AC877" s="187" t="str">
        <f t="shared" si="430"/>
        <v/>
      </c>
      <c r="AD877" s="187" t="str">
        <f t="shared" si="432"/>
        <v/>
      </c>
      <c r="AE877" s="187" t="str">
        <f t="shared" si="427"/>
        <v/>
      </c>
      <c r="AF877" s="187" t="str">
        <f t="shared" si="428"/>
        <v/>
      </c>
      <c r="AG877" s="187" t="str">
        <f t="array" ref="AG877">IFERROR(INDEX($Y$4:$Y$1090, MATCH(AC877&amp;AE877&amp;AF877,$V$4:$V$1090&amp;$W$4:$W$1090&amp;$X$4:$X$1090,0),1),"")</f>
        <v/>
      </c>
      <c r="AH877" s="188" t="str">
        <f t="array" ref="AH877">IFERROR(INDEX($Z$4:$Z$1090, MATCH(AC877&amp;AE877&amp;AF877,$V$4:$V$1090&amp;$W$4:$W$1090&amp;$X$4:$X$1090,0),1),"")</f>
        <v/>
      </c>
      <c r="AJ877" s="186" t="str">
        <f t="shared" si="431"/>
        <v/>
      </c>
      <c r="AK877" s="187" t="str">
        <f t="array" ref="AK877">IFERROR(INDEX($AC$4:$AC$1137,SMALL($AB$4:$AB$1137,AJ877),1),"")</f>
        <v/>
      </c>
      <c r="AL877" s="187" t="str">
        <f t="array" ref="AL877">IFERROR(INDEX($AF$4:$AF$1137,SMALL($AB$4:$AB$1137,AJ877),1),"")</f>
        <v/>
      </c>
      <c r="AM877" s="187" t="str">
        <f t="array" ref="AM877">IFERROR(INDEX($AW$4:$AW$83,MATCH(AL877&amp;INDEX($AG$4:$AG$1137,SMALL($AB$4:$AB$1137,AJ877),1),$AU$4:$AU$83&amp;$AV$4:$AV$83,0),1),"")</f>
        <v/>
      </c>
      <c r="AN877" s="187" t="str">
        <f t="array" ref="AN877">IFERROR(INDEX($AW$4:$AW$83,MATCH(AL877&amp;INDEX($AH$4:$AH$1137,SMALL($AB$4:$AB$1137,AJ877),1),$AU$4:$AU$83&amp;$AV$4:$AV$83,0),1),"")</f>
        <v/>
      </c>
      <c r="AO877" s="187" t="str">
        <f>IF(AND(ISNUMBER(Fixture!H880),ISNUMBER(Fixture!J880)),"YES","")</f>
        <v/>
      </c>
      <c r="AP877" s="187" t="str">
        <f>IF(AO877="YES",IF(Fixture!H880&gt;Fixture!J880,HWin,IF(Fixture!H880=Fixture!J880,IF(Fixture!H880&gt;0,HDrawScore,HDraw),HLose)),"")</f>
        <v/>
      </c>
      <c r="AQ877" s="188" t="str">
        <f>IF(AO877="YES",IF(Fixture!H880&lt;Fixture!J880,AWin,IF(Fixture!H880=Fixture!J880,IF(Fixture!H880&gt;0,ADrawScore,ADraw),ALose)),"")</f>
        <v/>
      </c>
      <c r="AR877" s="187" t="str">
        <f>IF(AO877="YES",IF(Fixture!H880&gt;Fixture!J880,"W",IF(Fixture!H880=Fixture!J880,IF(Fixture!H880&gt;0,"D","D"),"L")),"")</f>
        <v/>
      </c>
      <c r="AS877" s="187" t="str">
        <f>IF(AO877="YES",IF(Fixture!H880&lt;Fixture!J880,"W",IF(Fixture!H880=Fixture!J880,IF(Fixture!H880&gt;0,"D","D"),"L")),"")</f>
        <v/>
      </c>
    </row>
    <row r="878" spans="22:45" x14ac:dyDescent="0.25">
      <c r="V878" s="195" t="str">
        <f t="shared" si="436"/>
        <v/>
      </c>
      <c r="W878" s="185" t="str">
        <f t="shared" si="437"/>
        <v/>
      </c>
      <c r="X878" s="185" t="str">
        <f t="shared" si="433"/>
        <v/>
      </c>
      <c r="Y878" s="185" t="str">
        <f t="shared" si="434"/>
        <v/>
      </c>
      <c r="Z878" s="184" t="str">
        <f t="shared" si="435"/>
        <v/>
      </c>
      <c r="AB878" s="186" t="str">
        <f t="shared" si="429"/>
        <v/>
      </c>
      <c r="AC878" s="187" t="str">
        <f t="shared" si="430"/>
        <v/>
      </c>
      <c r="AD878" s="187" t="str">
        <f t="shared" si="432"/>
        <v/>
      </c>
      <c r="AE878" s="187" t="str">
        <f t="shared" si="427"/>
        <v/>
      </c>
      <c r="AF878" s="187" t="str">
        <f t="shared" si="428"/>
        <v/>
      </c>
      <c r="AG878" s="187" t="str">
        <f t="array" ref="AG878">IFERROR(INDEX($Y$4:$Y$1090, MATCH(AC878&amp;AE878&amp;AF878,$V$4:$V$1090&amp;$W$4:$W$1090&amp;$X$4:$X$1090,0),1),"")</f>
        <v/>
      </c>
      <c r="AH878" s="188" t="str">
        <f t="array" ref="AH878">IFERROR(INDEX($Z$4:$Z$1090, MATCH(AC878&amp;AE878&amp;AF878,$V$4:$V$1090&amp;$W$4:$W$1090&amp;$X$4:$X$1090,0),1),"")</f>
        <v/>
      </c>
      <c r="AJ878" s="186" t="str">
        <f t="shared" si="431"/>
        <v/>
      </c>
      <c r="AK878" s="187" t="str">
        <f t="array" ref="AK878">IFERROR(INDEX($AC$4:$AC$1137,SMALL($AB$4:$AB$1137,AJ878),1),"")</f>
        <v/>
      </c>
      <c r="AL878" s="187" t="str">
        <f t="array" ref="AL878">IFERROR(INDEX($AF$4:$AF$1137,SMALL($AB$4:$AB$1137,AJ878),1),"")</f>
        <v/>
      </c>
      <c r="AM878" s="187" t="str">
        <f t="array" ref="AM878">IFERROR(INDEX($AW$4:$AW$83,MATCH(AL878&amp;INDEX($AG$4:$AG$1137,SMALL($AB$4:$AB$1137,AJ878),1),$AU$4:$AU$83&amp;$AV$4:$AV$83,0),1),"")</f>
        <v/>
      </c>
      <c r="AN878" s="187" t="str">
        <f t="array" ref="AN878">IFERROR(INDEX($AW$4:$AW$83,MATCH(AL878&amp;INDEX($AH$4:$AH$1137,SMALL($AB$4:$AB$1137,AJ878),1),$AU$4:$AU$83&amp;$AV$4:$AV$83,0),1),"")</f>
        <v/>
      </c>
      <c r="AO878" s="187" t="str">
        <f>IF(AND(ISNUMBER(Fixture!H881),ISNUMBER(Fixture!J881)),"YES","")</f>
        <v/>
      </c>
      <c r="AP878" s="187" t="str">
        <f>IF(AO878="YES",IF(Fixture!H881&gt;Fixture!J881,HWin,IF(Fixture!H881=Fixture!J881,IF(Fixture!H881&gt;0,HDrawScore,HDraw),HLose)),"")</f>
        <v/>
      </c>
      <c r="AQ878" s="188" t="str">
        <f>IF(AO878="YES",IF(Fixture!H881&lt;Fixture!J881,AWin,IF(Fixture!H881=Fixture!J881,IF(Fixture!H881&gt;0,ADrawScore,ADraw),ALose)),"")</f>
        <v/>
      </c>
      <c r="AR878" s="187" t="str">
        <f>IF(AO878="YES",IF(Fixture!H881&gt;Fixture!J881,"W",IF(Fixture!H881=Fixture!J881,IF(Fixture!H881&gt;0,"D","D"),"L")),"")</f>
        <v/>
      </c>
      <c r="AS878" s="187" t="str">
        <f>IF(AO878="YES",IF(Fixture!H881&lt;Fixture!J881,"W",IF(Fixture!H881=Fixture!J881,IF(Fixture!H881&gt;0,"D","D"),"L")),"")</f>
        <v/>
      </c>
    </row>
    <row r="879" spans="22:45" x14ac:dyDescent="0.25">
      <c r="V879" s="195" t="str">
        <f t="shared" si="436"/>
        <v/>
      </c>
      <c r="W879" s="185" t="str">
        <f t="shared" si="437"/>
        <v/>
      </c>
      <c r="X879" s="185" t="str">
        <f t="shared" si="433"/>
        <v/>
      </c>
      <c r="Y879" s="185" t="str">
        <f t="shared" si="434"/>
        <v/>
      </c>
      <c r="Z879" s="184" t="str">
        <f t="shared" si="435"/>
        <v/>
      </c>
      <c r="AB879" s="186" t="str">
        <f t="shared" si="429"/>
        <v/>
      </c>
      <c r="AC879" s="187" t="str">
        <f t="shared" si="430"/>
        <v/>
      </c>
      <c r="AD879" s="187" t="str">
        <f t="shared" si="432"/>
        <v/>
      </c>
      <c r="AE879" s="187" t="str">
        <f t="shared" si="427"/>
        <v/>
      </c>
      <c r="AF879" s="187" t="str">
        <f t="shared" si="428"/>
        <v/>
      </c>
      <c r="AG879" s="187" t="str">
        <f t="array" ref="AG879">IFERROR(INDEX($Y$4:$Y$1090, MATCH(AC879&amp;AE879&amp;AF879,$V$4:$V$1090&amp;$W$4:$W$1090&amp;$X$4:$X$1090,0),1),"")</f>
        <v/>
      </c>
      <c r="AH879" s="188" t="str">
        <f t="array" ref="AH879">IFERROR(INDEX($Z$4:$Z$1090, MATCH(AC879&amp;AE879&amp;AF879,$V$4:$V$1090&amp;$W$4:$W$1090&amp;$X$4:$X$1090,0),1),"")</f>
        <v/>
      </c>
      <c r="AJ879" s="186" t="str">
        <f t="shared" si="431"/>
        <v/>
      </c>
      <c r="AK879" s="187" t="str">
        <f t="array" ref="AK879">IFERROR(INDEX($AC$4:$AC$1137,SMALL($AB$4:$AB$1137,AJ879),1),"")</f>
        <v/>
      </c>
      <c r="AL879" s="187" t="str">
        <f t="array" ref="AL879">IFERROR(INDEX($AF$4:$AF$1137,SMALL($AB$4:$AB$1137,AJ879),1),"")</f>
        <v/>
      </c>
      <c r="AM879" s="187" t="str">
        <f t="array" ref="AM879">IFERROR(INDEX($AW$4:$AW$83,MATCH(AL879&amp;INDEX($AG$4:$AG$1137,SMALL($AB$4:$AB$1137,AJ879),1),$AU$4:$AU$83&amp;$AV$4:$AV$83,0),1),"")</f>
        <v/>
      </c>
      <c r="AN879" s="187" t="str">
        <f t="array" ref="AN879">IFERROR(INDEX($AW$4:$AW$83,MATCH(AL879&amp;INDEX($AH$4:$AH$1137,SMALL($AB$4:$AB$1137,AJ879),1),$AU$4:$AU$83&amp;$AV$4:$AV$83,0),1),"")</f>
        <v/>
      </c>
      <c r="AO879" s="187" t="str">
        <f>IF(AND(ISNUMBER(Fixture!H882),ISNUMBER(Fixture!J882)),"YES","")</f>
        <v/>
      </c>
      <c r="AP879" s="187" t="str">
        <f>IF(AO879="YES",IF(Fixture!H882&gt;Fixture!J882,HWin,IF(Fixture!H882=Fixture!J882,IF(Fixture!H882&gt;0,HDrawScore,HDraw),HLose)),"")</f>
        <v/>
      </c>
      <c r="AQ879" s="188" t="str">
        <f>IF(AO879="YES",IF(Fixture!H882&lt;Fixture!J882,AWin,IF(Fixture!H882=Fixture!J882,IF(Fixture!H882&gt;0,ADrawScore,ADraw),ALose)),"")</f>
        <v/>
      </c>
      <c r="AR879" s="187" t="str">
        <f>IF(AO879="YES",IF(Fixture!H882&gt;Fixture!J882,"W",IF(Fixture!H882=Fixture!J882,IF(Fixture!H882&gt;0,"D","D"),"L")),"")</f>
        <v/>
      </c>
      <c r="AS879" s="187" t="str">
        <f>IF(AO879="YES",IF(Fixture!H882&lt;Fixture!J882,"W",IF(Fixture!H882=Fixture!J882,IF(Fixture!H882&gt;0,"D","D"),"L")),"")</f>
        <v/>
      </c>
    </row>
    <row r="880" spans="22:45" x14ac:dyDescent="0.25">
      <c r="V880" s="195" t="str">
        <f t="shared" si="436"/>
        <v/>
      </c>
      <c r="W880" s="185" t="str">
        <f t="shared" si="437"/>
        <v/>
      </c>
      <c r="X880" s="185" t="str">
        <f t="shared" si="433"/>
        <v/>
      </c>
      <c r="Y880" s="185" t="str">
        <f t="shared" si="434"/>
        <v/>
      </c>
      <c r="Z880" s="184" t="str">
        <f t="shared" si="435"/>
        <v/>
      </c>
      <c r="AB880" s="186" t="str">
        <f t="shared" si="429"/>
        <v/>
      </c>
      <c r="AC880" s="187" t="str">
        <f t="shared" si="430"/>
        <v/>
      </c>
      <c r="AD880" s="187" t="str">
        <f t="shared" si="432"/>
        <v/>
      </c>
      <c r="AE880" s="187" t="str">
        <f t="shared" si="427"/>
        <v/>
      </c>
      <c r="AF880" s="187" t="str">
        <f t="shared" si="428"/>
        <v/>
      </c>
      <c r="AG880" s="187" t="str">
        <f t="array" ref="AG880">IFERROR(INDEX($Y$4:$Y$1090, MATCH(AC880&amp;AE880&amp;AF880,$V$4:$V$1090&amp;$W$4:$W$1090&amp;$X$4:$X$1090,0),1),"")</f>
        <v/>
      </c>
      <c r="AH880" s="188" t="str">
        <f t="array" ref="AH880">IFERROR(INDEX($Z$4:$Z$1090, MATCH(AC880&amp;AE880&amp;AF880,$V$4:$V$1090&amp;$W$4:$W$1090&amp;$X$4:$X$1090,0),1),"")</f>
        <v/>
      </c>
      <c r="AJ880" s="186" t="str">
        <f t="shared" si="431"/>
        <v/>
      </c>
      <c r="AK880" s="187" t="str">
        <f t="array" ref="AK880">IFERROR(INDEX($AC$4:$AC$1137,SMALL($AB$4:$AB$1137,AJ880),1),"")</f>
        <v/>
      </c>
      <c r="AL880" s="187" t="str">
        <f t="array" ref="AL880">IFERROR(INDEX($AF$4:$AF$1137,SMALL($AB$4:$AB$1137,AJ880),1),"")</f>
        <v/>
      </c>
      <c r="AM880" s="187" t="str">
        <f t="array" ref="AM880">IFERROR(INDEX($AW$4:$AW$83,MATCH(AL880&amp;INDEX($AG$4:$AG$1137,SMALL($AB$4:$AB$1137,AJ880),1),$AU$4:$AU$83&amp;$AV$4:$AV$83,0),1),"")</f>
        <v/>
      </c>
      <c r="AN880" s="187" t="str">
        <f t="array" ref="AN880">IFERROR(INDEX($AW$4:$AW$83,MATCH(AL880&amp;INDEX($AH$4:$AH$1137,SMALL($AB$4:$AB$1137,AJ880),1),$AU$4:$AU$83&amp;$AV$4:$AV$83,0),1),"")</f>
        <v/>
      </c>
      <c r="AO880" s="187" t="str">
        <f>IF(AND(ISNUMBER(Fixture!H883),ISNUMBER(Fixture!J883)),"YES","")</f>
        <v/>
      </c>
      <c r="AP880" s="187" t="str">
        <f>IF(AO880="YES",IF(Fixture!H883&gt;Fixture!J883,HWin,IF(Fixture!H883=Fixture!J883,IF(Fixture!H883&gt;0,HDrawScore,HDraw),HLose)),"")</f>
        <v/>
      </c>
      <c r="AQ880" s="188" t="str">
        <f>IF(AO880="YES",IF(Fixture!H883&lt;Fixture!J883,AWin,IF(Fixture!H883=Fixture!J883,IF(Fixture!H883&gt;0,ADrawScore,ADraw),ALose)),"")</f>
        <v/>
      </c>
      <c r="AR880" s="187" t="str">
        <f>IF(AO880="YES",IF(Fixture!H883&gt;Fixture!J883,"W",IF(Fixture!H883=Fixture!J883,IF(Fixture!H883&gt;0,"D","D"),"L")),"")</f>
        <v/>
      </c>
      <c r="AS880" s="187" t="str">
        <f>IF(AO880="YES",IF(Fixture!H883&lt;Fixture!J883,"W",IF(Fixture!H883=Fixture!J883,IF(Fixture!H883&gt;0,"D","D"),"L")),"")</f>
        <v/>
      </c>
    </row>
    <row r="881" spans="22:45" x14ac:dyDescent="0.25">
      <c r="V881" s="195" t="str">
        <f t="shared" si="436"/>
        <v/>
      </c>
      <c r="W881" s="185" t="str">
        <f t="shared" si="437"/>
        <v/>
      </c>
      <c r="X881" s="185" t="str">
        <f t="shared" si="433"/>
        <v/>
      </c>
      <c r="Y881" s="185" t="str">
        <f t="shared" si="434"/>
        <v/>
      </c>
      <c r="Z881" s="184" t="str">
        <f t="shared" si="435"/>
        <v/>
      </c>
      <c r="AB881" s="186" t="str">
        <f t="shared" si="429"/>
        <v/>
      </c>
      <c r="AC881" s="187" t="str">
        <f t="shared" si="430"/>
        <v/>
      </c>
      <c r="AD881" s="187" t="str">
        <f t="shared" si="432"/>
        <v/>
      </c>
      <c r="AE881" s="187" t="str">
        <f t="shared" si="427"/>
        <v/>
      </c>
      <c r="AF881" s="187" t="str">
        <f t="shared" si="428"/>
        <v/>
      </c>
      <c r="AG881" s="187" t="str">
        <f t="array" ref="AG881">IFERROR(INDEX($Y$4:$Y$1090, MATCH(AC881&amp;AE881&amp;AF881,$V$4:$V$1090&amp;$W$4:$W$1090&amp;$X$4:$X$1090,0),1),"")</f>
        <v/>
      </c>
      <c r="AH881" s="188" t="str">
        <f t="array" ref="AH881">IFERROR(INDEX($Z$4:$Z$1090, MATCH(AC881&amp;AE881&amp;AF881,$V$4:$V$1090&amp;$W$4:$W$1090&amp;$X$4:$X$1090,0),1),"")</f>
        <v/>
      </c>
      <c r="AJ881" s="186" t="str">
        <f t="shared" si="431"/>
        <v/>
      </c>
      <c r="AK881" s="187" t="str">
        <f t="array" ref="AK881">IFERROR(INDEX($AC$4:$AC$1137,SMALL($AB$4:$AB$1137,AJ881),1),"")</f>
        <v/>
      </c>
      <c r="AL881" s="187" t="str">
        <f t="array" ref="AL881">IFERROR(INDEX($AF$4:$AF$1137,SMALL($AB$4:$AB$1137,AJ881),1),"")</f>
        <v/>
      </c>
      <c r="AM881" s="187" t="str">
        <f t="array" ref="AM881">IFERROR(INDEX($AW$4:$AW$83,MATCH(AL881&amp;INDEX($AG$4:$AG$1137,SMALL($AB$4:$AB$1137,AJ881),1),$AU$4:$AU$83&amp;$AV$4:$AV$83,0),1),"")</f>
        <v/>
      </c>
      <c r="AN881" s="187" t="str">
        <f t="array" ref="AN881">IFERROR(INDEX($AW$4:$AW$83,MATCH(AL881&amp;INDEX($AH$4:$AH$1137,SMALL($AB$4:$AB$1137,AJ881),1),$AU$4:$AU$83&amp;$AV$4:$AV$83,0),1),"")</f>
        <v/>
      </c>
      <c r="AO881" s="187" t="str">
        <f>IF(AND(ISNUMBER(Fixture!H884),ISNUMBER(Fixture!J884)),"YES","")</f>
        <v/>
      </c>
      <c r="AP881" s="187" t="str">
        <f>IF(AO881="YES",IF(Fixture!H884&gt;Fixture!J884,HWin,IF(Fixture!H884=Fixture!J884,IF(Fixture!H884&gt;0,HDrawScore,HDraw),HLose)),"")</f>
        <v/>
      </c>
      <c r="AQ881" s="188" t="str">
        <f>IF(AO881="YES",IF(Fixture!H884&lt;Fixture!J884,AWin,IF(Fixture!H884=Fixture!J884,IF(Fixture!H884&gt;0,ADrawScore,ADraw),ALose)),"")</f>
        <v/>
      </c>
      <c r="AR881" s="187" t="str">
        <f>IF(AO881="YES",IF(Fixture!H884&gt;Fixture!J884,"W",IF(Fixture!H884=Fixture!J884,IF(Fixture!H884&gt;0,"D","D"),"L")),"")</f>
        <v/>
      </c>
      <c r="AS881" s="187" t="str">
        <f>IF(AO881="YES",IF(Fixture!H884&lt;Fixture!J884,"W",IF(Fixture!H884=Fixture!J884,IF(Fixture!H884&gt;0,"D","D"),"L")),"")</f>
        <v/>
      </c>
    </row>
    <row r="882" spans="22:45" x14ac:dyDescent="0.25">
      <c r="V882" s="195" t="str">
        <f t="shared" si="436"/>
        <v/>
      </c>
      <c r="W882" s="185" t="str">
        <f t="shared" si="437"/>
        <v/>
      </c>
      <c r="X882" s="185" t="str">
        <f t="shared" si="433"/>
        <v/>
      </c>
      <c r="Y882" s="185" t="str">
        <f t="shared" si="434"/>
        <v/>
      </c>
      <c r="Z882" s="184" t="str">
        <f t="shared" si="435"/>
        <v/>
      </c>
      <c r="AB882" s="186" t="str">
        <f t="shared" si="429"/>
        <v/>
      </c>
      <c r="AC882" s="187" t="str">
        <f t="shared" si="430"/>
        <v/>
      </c>
      <c r="AD882" s="187" t="str">
        <f t="shared" si="432"/>
        <v/>
      </c>
      <c r="AE882" s="187" t="str">
        <f t="shared" si="427"/>
        <v/>
      </c>
      <c r="AF882" s="187" t="str">
        <f t="shared" si="428"/>
        <v/>
      </c>
      <c r="AG882" s="187" t="str">
        <f t="array" ref="AG882">IFERROR(INDEX($Y$4:$Y$1090, MATCH(AC882&amp;AE882&amp;AF882,$V$4:$V$1090&amp;$W$4:$W$1090&amp;$X$4:$X$1090,0),1),"")</f>
        <v/>
      </c>
      <c r="AH882" s="188" t="str">
        <f t="array" ref="AH882">IFERROR(INDEX($Z$4:$Z$1090, MATCH(AC882&amp;AE882&amp;AF882,$V$4:$V$1090&amp;$W$4:$W$1090&amp;$X$4:$X$1090,0),1),"")</f>
        <v/>
      </c>
      <c r="AJ882" s="186" t="str">
        <f t="shared" si="431"/>
        <v/>
      </c>
      <c r="AK882" s="187" t="str">
        <f t="array" ref="AK882">IFERROR(INDEX($AC$4:$AC$1137,SMALL($AB$4:$AB$1137,AJ882),1),"")</f>
        <v/>
      </c>
      <c r="AL882" s="187" t="str">
        <f t="array" ref="AL882">IFERROR(INDEX($AF$4:$AF$1137,SMALL($AB$4:$AB$1137,AJ882),1),"")</f>
        <v/>
      </c>
      <c r="AM882" s="187" t="str">
        <f t="array" ref="AM882">IFERROR(INDEX($AW$4:$AW$83,MATCH(AL882&amp;INDEX($AG$4:$AG$1137,SMALL($AB$4:$AB$1137,AJ882),1),$AU$4:$AU$83&amp;$AV$4:$AV$83,0),1),"")</f>
        <v/>
      </c>
      <c r="AN882" s="187" t="str">
        <f t="array" ref="AN882">IFERROR(INDEX($AW$4:$AW$83,MATCH(AL882&amp;INDEX($AH$4:$AH$1137,SMALL($AB$4:$AB$1137,AJ882),1),$AU$4:$AU$83&amp;$AV$4:$AV$83,0),1),"")</f>
        <v/>
      </c>
      <c r="AO882" s="187" t="str">
        <f>IF(AND(ISNUMBER(Fixture!H885),ISNUMBER(Fixture!J885)),"YES","")</f>
        <v/>
      </c>
      <c r="AP882" s="187" t="str">
        <f>IF(AO882="YES",IF(Fixture!H885&gt;Fixture!J885,HWin,IF(Fixture!H885=Fixture!J885,IF(Fixture!H885&gt;0,HDrawScore,HDraw),HLose)),"")</f>
        <v/>
      </c>
      <c r="AQ882" s="188" t="str">
        <f>IF(AO882="YES",IF(Fixture!H885&lt;Fixture!J885,AWin,IF(Fixture!H885=Fixture!J885,IF(Fixture!H885&gt;0,ADrawScore,ADraw),ALose)),"")</f>
        <v/>
      </c>
      <c r="AR882" s="187" t="str">
        <f>IF(AO882="YES",IF(Fixture!H885&gt;Fixture!J885,"W",IF(Fixture!H885=Fixture!J885,IF(Fixture!H885&gt;0,"D","D"),"L")),"")</f>
        <v/>
      </c>
      <c r="AS882" s="187" t="str">
        <f>IF(AO882="YES",IF(Fixture!H885&lt;Fixture!J885,"W",IF(Fixture!H885=Fixture!J885,IF(Fixture!H885&gt;0,"D","D"),"L")),"")</f>
        <v/>
      </c>
    </row>
    <row r="883" spans="22:45" x14ac:dyDescent="0.25">
      <c r="V883" s="195" t="str">
        <f t="shared" si="436"/>
        <v/>
      </c>
      <c r="W883" s="185" t="str">
        <f t="shared" si="437"/>
        <v/>
      </c>
      <c r="X883" s="185" t="str">
        <f t="shared" si="433"/>
        <v/>
      </c>
      <c r="Y883" s="185" t="str">
        <f t="shared" si="434"/>
        <v/>
      </c>
      <c r="Z883" s="184" t="str">
        <f t="shared" si="435"/>
        <v/>
      </c>
      <c r="AB883" s="186" t="str">
        <f t="shared" si="429"/>
        <v/>
      </c>
      <c r="AC883" s="187" t="str">
        <f t="shared" si="430"/>
        <v/>
      </c>
      <c r="AD883" s="187" t="str">
        <f t="shared" si="432"/>
        <v/>
      </c>
      <c r="AE883" s="187" t="str">
        <f t="shared" si="427"/>
        <v/>
      </c>
      <c r="AF883" s="187" t="str">
        <f t="shared" si="428"/>
        <v/>
      </c>
      <c r="AG883" s="187" t="str">
        <f t="array" ref="AG883">IFERROR(INDEX($Y$4:$Y$1090, MATCH(AC883&amp;AE883&amp;AF883,$V$4:$V$1090&amp;$W$4:$W$1090&amp;$X$4:$X$1090,0),1),"")</f>
        <v/>
      </c>
      <c r="AH883" s="188" t="str">
        <f t="array" ref="AH883">IFERROR(INDEX($Z$4:$Z$1090, MATCH(AC883&amp;AE883&amp;AF883,$V$4:$V$1090&amp;$W$4:$W$1090&amp;$X$4:$X$1090,0),1),"")</f>
        <v/>
      </c>
      <c r="AJ883" s="186" t="str">
        <f t="shared" si="431"/>
        <v/>
      </c>
      <c r="AK883" s="187" t="str">
        <f t="array" ref="AK883">IFERROR(INDEX($AC$4:$AC$1137,SMALL($AB$4:$AB$1137,AJ883),1),"")</f>
        <v/>
      </c>
      <c r="AL883" s="187" t="str">
        <f t="array" ref="AL883">IFERROR(INDEX($AF$4:$AF$1137,SMALL($AB$4:$AB$1137,AJ883),1),"")</f>
        <v/>
      </c>
      <c r="AM883" s="187" t="str">
        <f t="array" ref="AM883">IFERROR(INDEX($AW$4:$AW$83,MATCH(AL883&amp;INDEX($AG$4:$AG$1137,SMALL($AB$4:$AB$1137,AJ883),1),$AU$4:$AU$83&amp;$AV$4:$AV$83,0),1),"")</f>
        <v/>
      </c>
      <c r="AN883" s="187" t="str">
        <f t="array" ref="AN883">IFERROR(INDEX($AW$4:$AW$83,MATCH(AL883&amp;INDEX($AH$4:$AH$1137,SMALL($AB$4:$AB$1137,AJ883),1),$AU$4:$AU$83&amp;$AV$4:$AV$83,0),1),"")</f>
        <v/>
      </c>
      <c r="AO883" s="187" t="str">
        <f>IF(AND(ISNUMBER(Fixture!H886),ISNUMBER(Fixture!J886)),"YES","")</f>
        <v/>
      </c>
      <c r="AP883" s="187" t="str">
        <f>IF(AO883="YES",IF(Fixture!H886&gt;Fixture!J886,HWin,IF(Fixture!H886=Fixture!J886,IF(Fixture!H886&gt;0,HDrawScore,HDraw),HLose)),"")</f>
        <v/>
      </c>
      <c r="AQ883" s="188" t="str">
        <f>IF(AO883="YES",IF(Fixture!H886&lt;Fixture!J886,AWin,IF(Fixture!H886=Fixture!J886,IF(Fixture!H886&gt;0,ADrawScore,ADraw),ALose)),"")</f>
        <v/>
      </c>
      <c r="AR883" s="187" t="str">
        <f>IF(AO883="YES",IF(Fixture!H886&gt;Fixture!J886,"W",IF(Fixture!H886=Fixture!J886,IF(Fixture!H886&gt;0,"D","D"),"L")),"")</f>
        <v/>
      </c>
      <c r="AS883" s="187" t="str">
        <f>IF(AO883="YES",IF(Fixture!H886&lt;Fixture!J886,"W",IF(Fixture!H886=Fixture!J886,IF(Fixture!H886&gt;0,"D","D"),"L")),"")</f>
        <v/>
      </c>
    </row>
    <row r="884" spans="22:45" x14ac:dyDescent="0.25">
      <c r="V884" s="195" t="str">
        <f t="shared" si="436"/>
        <v/>
      </c>
      <c r="W884" s="185" t="str">
        <f t="shared" si="437"/>
        <v/>
      </c>
      <c r="X884" s="185" t="str">
        <f t="shared" ref="X884:X915" si="438">IF(AND(ISNUMBER(V884),Y884&lt;=$Q$10,Z884&lt;=$Q$10),$B$189,"")</f>
        <v/>
      </c>
      <c r="Y884" s="185" t="str">
        <f t="shared" ref="Y884:Y915" si="439">IF(ISNUMBER(V884),INDEX($C$192:$L$218,MATCH(V884,$B$192:$B$218,0),MATCH("G"&amp;W884&amp;"-T1",$C$191:$L$191,0)),"")</f>
        <v/>
      </c>
      <c r="Z884" s="184" t="str">
        <f t="shared" ref="Z884:Z915" si="440">IF(ISNUMBER(V884),INDEX($C$192:$L$218,MATCH(V884,$B$192:$B$218,0),MATCH("G"&amp;W884&amp;"-T2",$C$191:$L$191,0)),"")</f>
        <v/>
      </c>
      <c r="AB884" s="186" t="str">
        <f t="shared" si="429"/>
        <v/>
      </c>
      <c r="AC884" s="187" t="str">
        <f t="shared" si="430"/>
        <v/>
      </c>
      <c r="AD884" s="187" t="str">
        <f t="shared" si="432"/>
        <v/>
      </c>
      <c r="AE884" s="187" t="str">
        <f t="shared" si="427"/>
        <v/>
      </c>
      <c r="AF884" s="187" t="str">
        <f t="shared" si="428"/>
        <v/>
      </c>
      <c r="AG884" s="187" t="str">
        <f t="array" ref="AG884">IFERROR(INDEX($Y$4:$Y$1090, MATCH(AC884&amp;AE884&amp;AF884,$V$4:$V$1090&amp;$W$4:$W$1090&amp;$X$4:$X$1090,0),1),"")</f>
        <v/>
      </c>
      <c r="AH884" s="188" t="str">
        <f t="array" ref="AH884">IFERROR(INDEX($Z$4:$Z$1090, MATCH(AC884&amp;AE884&amp;AF884,$V$4:$V$1090&amp;$W$4:$W$1090&amp;$X$4:$X$1090,0),1),"")</f>
        <v/>
      </c>
      <c r="AJ884" s="186" t="str">
        <f t="shared" si="431"/>
        <v/>
      </c>
      <c r="AK884" s="187" t="str">
        <f t="array" ref="AK884">IFERROR(INDEX($AC$4:$AC$1137,SMALL($AB$4:$AB$1137,AJ884),1),"")</f>
        <v/>
      </c>
      <c r="AL884" s="187" t="str">
        <f t="array" ref="AL884">IFERROR(INDEX($AF$4:$AF$1137,SMALL($AB$4:$AB$1137,AJ884),1),"")</f>
        <v/>
      </c>
      <c r="AM884" s="187" t="str">
        <f t="array" ref="AM884">IFERROR(INDEX($AW$4:$AW$83,MATCH(AL884&amp;INDEX($AG$4:$AG$1137,SMALL($AB$4:$AB$1137,AJ884),1),$AU$4:$AU$83&amp;$AV$4:$AV$83,0),1),"")</f>
        <v/>
      </c>
      <c r="AN884" s="187" t="str">
        <f t="array" ref="AN884">IFERROR(INDEX($AW$4:$AW$83,MATCH(AL884&amp;INDEX($AH$4:$AH$1137,SMALL($AB$4:$AB$1137,AJ884),1),$AU$4:$AU$83&amp;$AV$4:$AV$83,0),1),"")</f>
        <v/>
      </c>
      <c r="AO884" s="187" t="str">
        <f>IF(AND(ISNUMBER(Fixture!H887),ISNUMBER(Fixture!J887)),"YES","")</f>
        <v/>
      </c>
      <c r="AP884" s="187" t="str">
        <f>IF(AO884="YES",IF(Fixture!H887&gt;Fixture!J887,HWin,IF(Fixture!H887=Fixture!J887,IF(Fixture!H887&gt;0,HDrawScore,HDraw),HLose)),"")</f>
        <v/>
      </c>
      <c r="AQ884" s="188" t="str">
        <f>IF(AO884="YES",IF(Fixture!H887&lt;Fixture!J887,AWin,IF(Fixture!H887=Fixture!J887,IF(Fixture!H887&gt;0,ADrawScore,ADraw),ALose)),"")</f>
        <v/>
      </c>
      <c r="AR884" s="187" t="str">
        <f>IF(AO884="YES",IF(Fixture!H887&gt;Fixture!J887,"W",IF(Fixture!H887=Fixture!J887,IF(Fixture!H887&gt;0,"D","D"),"L")),"")</f>
        <v/>
      </c>
      <c r="AS884" s="187" t="str">
        <f>IF(AO884="YES",IF(Fixture!H887&lt;Fixture!J887,"W",IF(Fixture!H887=Fixture!J887,IF(Fixture!H887&gt;0,"D","D"),"L")),"")</f>
        <v/>
      </c>
    </row>
    <row r="885" spans="22:45" x14ac:dyDescent="0.25">
      <c r="V885" s="195" t="str">
        <f t="shared" ref="V885:V916" si="441">IFERROR(IF(W884+1&lt;=O$10,V884,IF(V884+1&lt;=P$10,V884+1,"")),"")</f>
        <v/>
      </c>
      <c r="W885" s="185" t="str">
        <f t="shared" ref="W885:W916" si="442">IF(ISNUMBER(V885),IF(W884+1&lt;=O$10,W884+1,1),"")</f>
        <v/>
      </c>
      <c r="X885" s="185" t="str">
        <f t="shared" si="438"/>
        <v/>
      </c>
      <c r="Y885" s="185" t="str">
        <f t="shared" si="439"/>
        <v/>
      </c>
      <c r="Z885" s="184" t="str">
        <f t="shared" si="440"/>
        <v/>
      </c>
      <c r="AB885" s="186" t="str">
        <f t="shared" si="429"/>
        <v/>
      </c>
      <c r="AC885" s="187" t="str">
        <f t="shared" si="430"/>
        <v/>
      </c>
      <c r="AD885" s="187" t="str">
        <f t="shared" si="432"/>
        <v/>
      </c>
      <c r="AE885" s="187" t="str">
        <f t="shared" si="427"/>
        <v/>
      </c>
      <c r="AF885" s="187" t="str">
        <f t="shared" si="428"/>
        <v/>
      </c>
      <c r="AG885" s="187" t="str">
        <f t="array" ref="AG885">IFERROR(INDEX($Y$4:$Y$1090, MATCH(AC885&amp;AE885&amp;AF885,$V$4:$V$1090&amp;$W$4:$W$1090&amp;$X$4:$X$1090,0),1),"")</f>
        <v/>
      </c>
      <c r="AH885" s="188" t="str">
        <f t="array" ref="AH885">IFERROR(INDEX($Z$4:$Z$1090, MATCH(AC885&amp;AE885&amp;AF885,$V$4:$V$1090&amp;$W$4:$W$1090&amp;$X$4:$X$1090,0),1),"")</f>
        <v/>
      </c>
      <c r="AJ885" s="186" t="str">
        <f t="shared" si="431"/>
        <v/>
      </c>
      <c r="AK885" s="187" t="str">
        <f t="array" ref="AK885">IFERROR(INDEX($AC$4:$AC$1137,SMALL($AB$4:$AB$1137,AJ885),1),"")</f>
        <v/>
      </c>
      <c r="AL885" s="187" t="str">
        <f t="array" ref="AL885">IFERROR(INDEX($AF$4:$AF$1137,SMALL($AB$4:$AB$1137,AJ885),1),"")</f>
        <v/>
      </c>
      <c r="AM885" s="187" t="str">
        <f t="array" ref="AM885">IFERROR(INDEX($AW$4:$AW$83,MATCH(AL885&amp;INDEX($AG$4:$AG$1137,SMALL($AB$4:$AB$1137,AJ885),1),$AU$4:$AU$83&amp;$AV$4:$AV$83,0),1),"")</f>
        <v/>
      </c>
      <c r="AN885" s="187" t="str">
        <f t="array" ref="AN885">IFERROR(INDEX($AW$4:$AW$83,MATCH(AL885&amp;INDEX($AH$4:$AH$1137,SMALL($AB$4:$AB$1137,AJ885),1),$AU$4:$AU$83&amp;$AV$4:$AV$83,0),1),"")</f>
        <v/>
      </c>
      <c r="AO885" s="187" t="str">
        <f>IF(AND(ISNUMBER(Fixture!H888),ISNUMBER(Fixture!J888)),"YES","")</f>
        <v/>
      </c>
      <c r="AP885" s="187" t="str">
        <f>IF(AO885="YES",IF(Fixture!H888&gt;Fixture!J888,HWin,IF(Fixture!H888=Fixture!J888,IF(Fixture!H888&gt;0,HDrawScore,HDraw),HLose)),"")</f>
        <v/>
      </c>
      <c r="AQ885" s="188" t="str">
        <f>IF(AO885="YES",IF(Fixture!H888&lt;Fixture!J888,AWin,IF(Fixture!H888=Fixture!J888,IF(Fixture!H888&gt;0,ADrawScore,ADraw),ALose)),"")</f>
        <v/>
      </c>
      <c r="AR885" s="187" t="str">
        <f>IF(AO885="YES",IF(Fixture!H888&gt;Fixture!J888,"W",IF(Fixture!H888=Fixture!J888,IF(Fixture!H888&gt;0,"D","D"),"L")),"")</f>
        <v/>
      </c>
      <c r="AS885" s="187" t="str">
        <f>IF(AO885="YES",IF(Fixture!H888&lt;Fixture!J888,"W",IF(Fixture!H888=Fixture!J888,IF(Fixture!H888&gt;0,"D","D"),"L")),"")</f>
        <v/>
      </c>
    </row>
    <row r="886" spans="22:45" x14ac:dyDescent="0.25">
      <c r="V886" s="195" t="str">
        <f t="shared" si="441"/>
        <v/>
      </c>
      <c r="W886" s="185" t="str">
        <f t="shared" si="442"/>
        <v/>
      </c>
      <c r="X886" s="185" t="str">
        <f t="shared" si="438"/>
        <v/>
      </c>
      <c r="Y886" s="185" t="str">
        <f t="shared" si="439"/>
        <v/>
      </c>
      <c r="Z886" s="184" t="str">
        <f t="shared" si="440"/>
        <v/>
      </c>
      <c r="AB886" s="186" t="str">
        <f t="shared" si="429"/>
        <v/>
      </c>
      <c r="AC886" s="187" t="str">
        <f t="shared" si="430"/>
        <v/>
      </c>
      <c r="AD886" s="187" t="str">
        <f t="shared" si="432"/>
        <v/>
      </c>
      <c r="AE886" s="187" t="str">
        <f t="shared" si="427"/>
        <v/>
      </c>
      <c r="AF886" s="187" t="str">
        <f t="shared" si="428"/>
        <v/>
      </c>
      <c r="AG886" s="187" t="str">
        <f t="array" ref="AG886">IFERROR(INDEX($Y$4:$Y$1090, MATCH(AC886&amp;AE886&amp;AF886,$V$4:$V$1090&amp;$W$4:$W$1090&amp;$X$4:$X$1090,0),1),"")</f>
        <v/>
      </c>
      <c r="AH886" s="188" t="str">
        <f t="array" ref="AH886">IFERROR(INDEX($Z$4:$Z$1090, MATCH(AC886&amp;AE886&amp;AF886,$V$4:$V$1090&amp;$W$4:$W$1090&amp;$X$4:$X$1090,0),1),"")</f>
        <v/>
      </c>
      <c r="AJ886" s="186" t="str">
        <f t="shared" si="431"/>
        <v/>
      </c>
      <c r="AK886" s="187" t="str">
        <f t="array" ref="AK886">IFERROR(INDEX($AC$4:$AC$1137,SMALL($AB$4:$AB$1137,AJ886),1),"")</f>
        <v/>
      </c>
      <c r="AL886" s="187" t="str">
        <f t="array" ref="AL886">IFERROR(INDEX($AF$4:$AF$1137,SMALL($AB$4:$AB$1137,AJ886),1),"")</f>
        <v/>
      </c>
      <c r="AM886" s="187" t="str">
        <f t="array" ref="AM886">IFERROR(INDEX($AW$4:$AW$83,MATCH(AL886&amp;INDEX($AG$4:$AG$1137,SMALL($AB$4:$AB$1137,AJ886),1),$AU$4:$AU$83&amp;$AV$4:$AV$83,0),1),"")</f>
        <v/>
      </c>
      <c r="AN886" s="187" t="str">
        <f t="array" ref="AN886">IFERROR(INDEX($AW$4:$AW$83,MATCH(AL886&amp;INDEX($AH$4:$AH$1137,SMALL($AB$4:$AB$1137,AJ886),1),$AU$4:$AU$83&amp;$AV$4:$AV$83,0),1),"")</f>
        <v/>
      </c>
      <c r="AO886" s="187" t="str">
        <f>IF(AND(ISNUMBER(Fixture!H889),ISNUMBER(Fixture!J889)),"YES","")</f>
        <v/>
      </c>
      <c r="AP886" s="187" t="str">
        <f>IF(AO886="YES",IF(Fixture!H889&gt;Fixture!J889,HWin,IF(Fixture!H889=Fixture!J889,IF(Fixture!H889&gt;0,HDrawScore,HDraw),HLose)),"")</f>
        <v/>
      </c>
      <c r="AQ886" s="188" t="str">
        <f>IF(AO886="YES",IF(Fixture!H889&lt;Fixture!J889,AWin,IF(Fixture!H889=Fixture!J889,IF(Fixture!H889&gt;0,ADrawScore,ADraw),ALose)),"")</f>
        <v/>
      </c>
      <c r="AR886" s="187" t="str">
        <f>IF(AO886="YES",IF(Fixture!H889&gt;Fixture!J889,"W",IF(Fixture!H889=Fixture!J889,IF(Fixture!H889&gt;0,"D","D"),"L")),"")</f>
        <v/>
      </c>
      <c r="AS886" s="187" t="str">
        <f>IF(AO886="YES",IF(Fixture!H889&lt;Fixture!J889,"W",IF(Fixture!H889=Fixture!J889,IF(Fixture!H889&gt;0,"D","D"),"L")),"")</f>
        <v/>
      </c>
    </row>
    <row r="887" spans="22:45" x14ac:dyDescent="0.25">
      <c r="V887" s="195" t="str">
        <f t="shared" si="441"/>
        <v/>
      </c>
      <c r="W887" s="185" t="str">
        <f t="shared" si="442"/>
        <v/>
      </c>
      <c r="X887" s="185" t="str">
        <f t="shared" si="438"/>
        <v/>
      </c>
      <c r="Y887" s="185" t="str">
        <f t="shared" si="439"/>
        <v/>
      </c>
      <c r="Z887" s="184" t="str">
        <f t="shared" si="440"/>
        <v/>
      </c>
      <c r="AB887" s="186" t="str">
        <f t="shared" si="429"/>
        <v/>
      </c>
      <c r="AC887" s="187" t="str">
        <f t="shared" si="430"/>
        <v/>
      </c>
      <c r="AD887" s="187" t="str">
        <f t="shared" si="432"/>
        <v/>
      </c>
      <c r="AE887" s="187" t="str">
        <f t="shared" si="427"/>
        <v/>
      </c>
      <c r="AF887" s="187" t="str">
        <f t="shared" si="428"/>
        <v/>
      </c>
      <c r="AG887" s="187" t="str">
        <f t="array" ref="AG887">IFERROR(INDEX($Y$4:$Y$1090, MATCH(AC887&amp;AE887&amp;AF887,$V$4:$V$1090&amp;$W$4:$W$1090&amp;$X$4:$X$1090,0),1),"")</f>
        <v/>
      </c>
      <c r="AH887" s="188" t="str">
        <f t="array" ref="AH887">IFERROR(INDEX($Z$4:$Z$1090, MATCH(AC887&amp;AE887&amp;AF887,$V$4:$V$1090&amp;$W$4:$W$1090&amp;$X$4:$X$1090,0),1),"")</f>
        <v/>
      </c>
      <c r="AJ887" s="186" t="str">
        <f t="shared" si="431"/>
        <v/>
      </c>
      <c r="AK887" s="187" t="str">
        <f t="array" ref="AK887">IFERROR(INDEX($AC$4:$AC$1137,SMALL($AB$4:$AB$1137,AJ887),1),"")</f>
        <v/>
      </c>
      <c r="AL887" s="187" t="str">
        <f t="array" ref="AL887">IFERROR(INDEX($AF$4:$AF$1137,SMALL($AB$4:$AB$1137,AJ887),1),"")</f>
        <v/>
      </c>
      <c r="AM887" s="187" t="str">
        <f t="array" ref="AM887">IFERROR(INDEX($AW$4:$AW$83,MATCH(AL887&amp;INDEX($AG$4:$AG$1137,SMALL($AB$4:$AB$1137,AJ887),1),$AU$4:$AU$83&amp;$AV$4:$AV$83,0),1),"")</f>
        <v/>
      </c>
      <c r="AN887" s="187" t="str">
        <f t="array" ref="AN887">IFERROR(INDEX($AW$4:$AW$83,MATCH(AL887&amp;INDEX($AH$4:$AH$1137,SMALL($AB$4:$AB$1137,AJ887),1),$AU$4:$AU$83&amp;$AV$4:$AV$83,0),1),"")</f>
        <v/>
      </c>
      <c r="AO887" s="187" t="str">
        <f>IF(AND(ISNUMBER(Fixture!H890),ISNUMBER(Fixture!J890)),"YES","")</f>
        <v/>
      </c>
      <c r="AP887" s="187" t="str">
        <f>IF(AO887="YES",IF(Fixture!H890&gt;Fixture!J890,HWin,IF(Fixture!H890=Fixture!J890,IF(Fixture!H890&gt;0,HDrawScore,HDraw),HLose)),"")</f>
        <v/>
      </c>
      <c r="AQ887" s="188" t="str">
        <f>IF(AO887="YES",IF(Fixture!H890&lt;Fixture!J890,AWin,IF(Fixture!H890=Fixture!J890,IF(Fixture!H890&gt;0,ADrawScore,ADraw),ALose)),"")</f>
        <v/>
      </c>
      <c r="AR887" s="187" t="str">
        <f>IF(AO887="YES",IF(Fixture!H890&gt;Fixture!J890,"W",IF(Fixture!H890=Fixture!J890,IF(Fixture!H890&gt;0,"D","D"),"L")),"")</f>
        <v/>
      </c>
      <c r="AS887" s="187" t="str">
        <f>IF(AO887="YES",IF(Fixture!H890&lt;Fixture!J890,"W",IF(Fixture!H890=Fixture!J890,IF(Fixture!H890&gt;0,"D","D"),"L")),"")</f>
        <v/>
      </c>
    </row>
    <row r="888" spans="22:45" x14ac:dyDescent="0.25">
      <c r="V888" s="195" t="str">
        <f t="shared" si="441"/>
        <v/>
      </c>
      <c r="W888" s="185" t="str">
        <f t="shared" si="442"/>
        <v/>
      </c>
      <c r="X888" s="185" t="str">
        <f t="shared" si="438"/>
        <v/>
      </c>
      <c r="Y888" s="185" t="str">
        <f t="shared" si="439"/>
        <v/>
      </c>
      <c r="Z888" s="184" t="str">
        <f t="shared" si="440"/>
        <v/>
      </c>
      <c r="AB888" s="186" t="str">
        <f t="shared" si="429"/>
        <v/>
      </c>
      <c r="AC888" s="187" t="str">
        <f t="shared" si="430"/>
        <v/>
      </c>
      <c r="AD888" s="187" t="str">
        <f t="shared" si="432"/>
        <v/>
      </c>
      <c r="AE888" s="187" t="str">
        <f t="shared" si="427"/>
        <v/>
      </c>
      <c r="AF888" s="187" t="str">
        <f t="shared" si="428"/>
        <v/>
      </c>
      <c r="AG888" s="187" t="str">
        <f t="array" ref="AG888">IFERROR(INDEX($Y$4:$Y$1090, MATCH(AC888&amp;AE888&amp;AF888,$V$4:$V$1090&amp;$W$4:$W$1090&amp;$X$4:$X$1090,0),1),"")</f>
        <v/>
      </c>
      <c r="AH888" s="188" t="str">
        <f t="array" ref="AH888">IFERROR(INDEX($Z$4:$Z$1090, MATCH(AC888&amp;AE888&amp;AF888,$V$4:$V$1090&amp;$W$4:$W$1090&amp;$X$4:$X$1090,0),1),"")</f>
        <v/>
      </c>
      <c r="AJ888" s="186" t="str">
        <f t="shared" si="431"/>
        <v/>
      </c>
      <c r="AK888" s="187" t="str">
        <f t="array" ref="AK888">IFERROR(INDEX($AC$4:$AC$1137,SMALL($AB$4:$AB$1137,AJ888),1),"")</f>
        <v/>
      </c>
      <c r="AL888" s="187" t="str">
        <f t="array" ref="AL888">IFERROR(INDEX($AF$4:$AF$1137,SMALL($AB$4:$AB$1137,AJ888),1),"")</f>
        <v/>
      </c>
      <c r="AM888" s="187" t="str">
        <f t="array" ref="AM888">IFERROR(INDEX($AW$4:$AW$83,MATCH(AL888&amp;INDEX($AG$4:$AG$1137,SMALL($AB$4:$AB$1137,AJ888),1),$AU$4:$AU$83&amp;$AV$4:$AV$83,0),1),"")</f>
        <v/>
      </c>
      <c r="AN888" s="187" t="str">
        <f t="array" ref="AN888">IFERROR(INDEX($AW$4:$AW$83,MATCH(AL888&amp;INDEX($AH$4:$AH$1137,SMALL($AB$4:$AB$1137,AJ888),1),$AU$4:$AU$83&amp;$AV$4:$AV$83,0),1),"")</f>
        <v/>
      </c>
      <c r="AO888" s="187" t="str">
        <f>IF(AND(ISNUMBER(Fixture!H891),ISNUMBER(Fixture!J891)),"YES","")</f>
        <v/>
      </c>
      <c r="AP888" s="187" t="str">
        <f>IF(AO888="YES",IF(Fixture!H891&gt;Fixture!J891,HWin,IF(Fixture!H891=Fixture!J891,IF(Fixture!H891&gt;0,HDrawScore,HDraw),HLose)),"")</f>
        <v/>
      </c>
      <c r="AQ888" s="188" t="str">
        <f>IF(AO888="YES",IF(Fixture!H891&lt;Fixture!J891,AWin,IF(Fixture!H891=Fixture!J891,IF(Fixture!H891&gt;0,ADrawScore,ADraw),ALose)),"")</f>
        <v/>
      </c>
      <c r="AR888" s="187" t="str">
        <f>IF(AO888="YES",IF(Fixture!H891&gt;Fixture!J891,"W",IF(Fixture!H891=Fixture!J891,IF(Fixture!H891&gt;0,"D","D"),"L")),"")</f>
        <v/>
      </c>
      <c r="AS888" s="187" t="str">
        <f>IF(AO888="YES",IF(Fixture!H891&lt;Fixture!J891,"W",IF(Fixture!H891=Fixture!J891,IF(Fixture!H891&gt;0,"D","D"),"L")),"")</f>
        <v/>
      </c>
    </row>
    <row r="889" spans="22:45" x14ac:dyDescent="0.25">
      <c r="V889" s="195" t="str">
        <f t="shared" si="441"/>
        <v/>
      </c>
      <c r="W889" s="185" t="str">
        <f t="shared" si="442"/>
        <v/>
      </c>
      <c r="X889" s="185" t="str">
        <f t="shared" si="438"/>
        <v/>
      </c>
      <c r="Y889" s="185" t="str">
        <f t="shared" si="439"/>
        <v/>
      </c>
      <c r="Z889" s="184" t="str">
        <f t="shared" si="440"/>
        <v/>
      </c>
      <c r="AB889" s="186" t="str">
        <f t="shared" si="429"/>
        <v/>
      </c>
      <c r="AC889" s="187" t="str">
        <f t="shared" si="430"/>
        <v/>
      </c>
      <c r="AD889" s="187" t="str">
        <f t="shared" si="432"/>
        <v/>
      </c>
      <c r="AE889" s="187" t="str">
        <f t="shared" si="427"/>
        <v/>
      </c>
      <c r="AF889" s="187" t="str">
        <f t="shared" si="428"/>
        <v/>
      </c>
      <c r="AG889" s="187" t="str">
        <f t="array" ref="AG889">IFERROR(INDEX($Y$4:$Y$1090, MATCH(AC889&amp;AE889&amp;AF889,$V$4:$V$1090&amp;$W$4:$W$1090&amp;$X$4:$X$1090,0),1),"")</f>
        <v/>
      </c>
      <c r="AH889" s="188" t="str">
        <f t="array" ref="AH889">IFERROR(INDEX($Z$4:$Z$1090, MATCH(AC889&amp;AE889&amp;AF889,$V$4:$V$1090&amp;$W$4:$W$1090&amp;$X$4:$X$1090,0),1),"")</f>
        <v/>
      </c>
      <c r="AJ889" s="186" t="str">
        <f t="shared" si="431"/>
        <v/>
      </c>
      <c r="AK889" s="187" t="str">
        <f t="array" ref="AK889">IFERROR(INDEX($AC$4:$AC$1137,SMALL($AB$4:$AB$1137,AJ889),1),"")</f>
        <v/>
      </c>
      <c r="AL889" s="187" t="str">
        <f t="array" ref="AL889">IFERROR(INDEX($AF$4:$AF$1137,SMALL($AB$4:$AB$1137,AJ889),1),"")</f>
        <v/>
      </c>
      <c r="AM889" s="187" t="str">
        <f t="array" ref="AM889">IFERROR(INDEX($AW$4:$AW$83,MATCH(AL889&amp;INDEX($AG$4:$AG$1137,SMALL($AB$4:$AB$1137,AJ889),1),$AU$4:$AU$83&amp;$AV$4:$AV$83,0),1),"")</f>
        <v/>
      </c>
      <c r="AN889" s="187" t="str">
        <f t="array" ref="AN889">IFERROR(INDEX($AW$4:$AW$83,MATCH(AL889&amp;INDEX($AH$4:$AH$1137,SMALL($AB$4:$AB$1137,AJ889),1),$AU$4:$AU$83&amp;$AV$4:$AV$83,0),1),"")</f>
        <v/>
      </c>
      <c r="AO889" s="187" t="str">
        <f>IF(AND(ISNUMBER(Fixture!H892),ISNUMBER(Fixture!J892)),"YES","")</f>
        <v/>
      </c>
      <c r="AP889" s="187" t="str">
        <f>IF(AO889="YES",IF(Fixture!H892&gt;Fixture!J892,HWin,IF(Fixture!H892=Fixture!J892,IF(Fixture!H892&gt;0,HDrawScore,HDraw),HLose)),"")</f>
        <v/>
      </c>
      <c r="AQ889" s="188" t="str">
        <f>IF(AO889="YES",IF(Fixture!H892&lt;Fixture!J892,AWin,IF(Fixture!H892=Fixture!J892,IF(Fixture!H892&gt;0,ADrawScore,ADraw),ALose)),"")</f>
        <v/>
      </c>
      <c r="AR889" s="187" t="str">
        <f>IF(AO889="YES",IF(Fixture!H892&gt;Fixture!J892,"W",IF(Fixture!H892=Fixture!J892,IF(Fixture!H892&gt;0,"D","D"),"L")),"")</f>
        <v/>
      </c>
      <c r="AS889" s="187" t="str">
        <f>IF(AO889="YES",IF(Fixture!H892&lt;Fixture!J892,"W",IF(Fixture!H892=Fixture!J892,IF(Fixture!H892&gt;0,"D","D"),"L")),"")</f>
        <v/>
      </c>
    </row>
    <row r="890" spans="22:45" x14ac:dyDescent="0.25">
      <c r="V890" s="195" t="str">
        <f t="shared" si="441"/>
        <v/>
      </c>
      <c r="W890" s="185" t="str">
        <f t="shared" si="442"/>
        <v/>
      </c>
      <c r="X890" s="185" t="str">
        <f t="shared" si="438"/>
        <v/>
      </c>
      <c r="Y890" s="185" t="str">
        <f t="shared" si="439"/>
        <v/>
      </c>
      <c r="Z890" s="184" t="str">
        <f t="shared" si="440"/>
        <v/>
      </c>
      <c r="AB890" s="186" t="str">
        <f t="shared" si="429"/>
        <v/>
      </c>
      <c r="AC890" s="187" t="str">
        <f t="shared" si="430"/>
        <v/>
      </c>
      <c r="AD890" s="187" t="str">
        <f t="shared" si="432"/>
        <v/>
      </c>
      <c r="AE890" s="187" t="str">
        <f t="shared" si="427"/>
        <v/>
      </c>
      <c r="AF890" s="187" t="str">
        <f t="shared" si="428"/>
        <v/>
      </c>
      <c r="AG890" s="187" t="str">
        <f t="array" ref="AG890">IFERROR(INDEX($Y$4:$Y$1090, MATCH(AC890&amp;AE890&amp;AF890,$V$4:$V$1090&amp;$W$4:$W$1090&amp;$X$4:$X$1090,0),1),"")</f>
        <v/>
      </c>
      <c r="AH890" s="188" t="str">
        <f t="array" ref="AH890">IFERROR(INDEX($Z$4:$Z$1090, MATCH(AC890&amp;AE890&amp;AF890,$V$4:$V$1090&amp;$W$4:$W$1090&amp;$X$4:$X$1090,0),1),"")</f>
        <v/>
      </c>
      <c r="AJ890" s="186" t="str">
        <f t="shared" si="431"/>
        <v/>
      </c>
      <c r="AK890" s="187" t="str">
        <f t="array" ref="AK890">IFERROR(INDEX($AC$4:$AC$1137,SMALL($AB$4:$AB$1137,AJ890),1),"")</f>
        <v/>
      </c>
      <c r="AL890" s="187" t="str">
        <f t="array" ref="AL890">IFERROR(INDEX($AF$4:$AF$1137,SMALL($AB$4:$AB$1137,AJ890),1),"")</f>
        <v/>
      </c>
      <c r="AM890" s="187" t="str">
        <f t="array" ref="AM890">IFERROR(INDEX($AW$4:$AW$83,MATCH(AL890&amp;INDEX($AG$4:$AG$1137,SMALL($AB$4:$AB$1137,AJ890),1),$AU$4:$AU$83&amp;$AV$4:$AV$83,0),1),"")</f>
        <v/>
      </c>
      <c r="AN890" s="187" t="str">
        <f t="array" ref="AN890">IFERROR(INDEX($AW$4:$AW$83,MATCH(AL890&amp;INDEX($AH$4:$AH$1137,SMALL($AB$4:$AB$1137,AJ890),1),$AU$4:$AU$83&amp;$AV$4:$AV$83,0),1),"")</f>
        <v/>
      </c>
      <c r="AO890" s="187" t="str">
        <f>IF(AND(ISNUMBER(Fixture!H893),ISNUMBER(Fixture!J893)),"YES","")</f>
        <v/>
      </c>
      <c r="AP890" s="187" t="str">
        <f>IF(AO890="YES",IF(Fixture!H893&gt;Fixture!J893,HWin,IF(Fixture!H893=Fixture!J893,IF(Fixture!H893&gt;0,HDrawScore,HDraw),HLose)),"")</f>
        <v/>
      </c>
      <c r="AQ890" s="188" t="str">
        <f>IF(AO890="YES",IF(Fixture!H893&lt;Fixture!J893,AWin,IF(Fixture!H893=Fixture!J893,IF(Fixture!H893&gt;0,ADrawScore,ADraw),ALose)),"")</f>
        <v/>
      </c>
      <c r="AR890" s="187" t="str">
        <f>IF(AO890="YES",IF(Fixture!H893&gt;Fixture!J893,"W",IF(Fixture!H893=Fixture!J893,IF(Fixture!H893&gt;0,"D","D"),"L")),"")</f>
        <v/>
      </c>
      <c r="AS890" s="187" t="str">
        <f>IF(AO890="YES",IF(Fixture!H893&lt;Fixture!J893,"W",IF(Fixture!H893=Fixture!J893,IF(Fixture!H893&gt;0,"D","D"),"L")),"")</f>
        <v/>
      </c>
    </row>
    <row r="891" spans="22:45" x14ac:dyDescent="0.25">
      <c r="V891" s="195" t="str">
        <f t="shared" si="441"/>
        <v/>
      </c>
      <c r="W891" s="185" t="str">
        <f t="shared" si="442"/>
        <v/>
      </c>
      <c r="X891" s="185" t="str">
        <f t="shared" si="438"/>
        <v/>
      </c>
      <c r="Y891" s="185" t="str">
        <f t="shared" si="439"/>
        <v/>
      </c>
      <c r="Z891" s="184" t="str">
        <f t="shared" si="440"/>
        <v/>
      </c>
      <c r="AB891" s="186" t="str">
        <f t="shared" si="429"/>
        <v/>
      </c>
      <c r="AC891" s="187" t="str">
        <f t="shared" si="430"/>
        <v/>
      </c>
      <c r="AD891" s="187" t="str">
        <f t="shared" si="432"/>
        <v/>
      </c>
      <c r="AE891" s="187" t="str">
        <f t="shared" si="427"/>
        <v/>
      </c>
      <c r="AF891" s="187" t="str">
        <f t="shared" si="428"/>
        <v/>
      </c>
      <c r="AG891" s="187" t="str">
        <f t="array" ref="AG891">IFERROR(INDEX($Y$4:$Y$1090, MATCH(AC891&amp;AE891&amp;AF891,$V$4:$V$1090&amp;$W$4:$W$1090&amp;$X$4:$X$1090,0),1),"")</f>
        <v/>
      </c>
      <c r="AH891" s="188" t="str">
        <f t="array" ref="AH891">IFERROR(INDEX($Z$4:$Z$1090, MATCH(AC891&amp;AE891&amp;AF891,$V$4:$V$1090&amp;$W$4:$W$1090&amp;$X$4:$X$1090,0),1),"")</f>
        <v/>
      </c>
      <c r="AJ891" s="186" t="str">
        <f t="shared" si="431"/>
        <v/>
      </c>
      <c r="AK891" s="187" t="str">
        <f t="array" ref="AK891">IFERROR(INDEX($AC$4:$AC$1137,SMALL($AB$4:$AB$1137,AJ891),1),"")</f>
        <v/>
      </c>
      <c r="AL891" s="187" t="str">
        <f t="array" ref="AL891">IFERROR(INDEX($AF$4:$AF$1137,SMALL($AB$4:$AB$1137,AJ891),1),"")</f>
        <v/>
      </c>
      <c r="AM891" s="187" t="str">
        <f t="array" ref="AM891">IFERROR(INDEX($AW$4:$AW$83,MATCH(AL891&amp;INDEX($AG$4:$AG$1137,SMALL($AB$4:$AB$1137,AJ891),1),$AU$4:$AU$83&amp;$AV$4:$AV$83,0),1),"")</f>
        <v/>
      </c>
      <c r="AN891" s="187" t="str">
        <f t="array" ref="AN891">IFERROR(INDEX($AW$4:$AW$83,MATCH(AL891&amp;INDEX($AH$4:$AH$1137,SMALL($AB$4:$AB$1137,AJ891),1),$AU$4:$AU$83&amp;$AV$4:$AV$83,0),1),"")</f>
        <v/>
      </c>
      <c r="AO891" s="187" t="str">
        <f>IF(AND(ISNUMBER(Fixture!H894),ISNUMBER(Fixture!J894)),"YES","")</f>
        <v/>
      </c>
      <c r="AP891" s="187" t="str">
        <f>IF(AO891="YES",IF(Fixture!H894&gt;Fixture!J894,HWin,IF(Fixture!H894=Fixture!J894,IF(Fixture!H894&gt;0,HDrawScore,HDraw),HLose)),"")</f>
        <v/>
      </c>
      <c r="AQ891" s="188" t="str">
        <f>IF(AO891="YES",IF(Fixture!H894&lt;Fixture!J894,AWin,IF(Fixture!H894=Fixture!J894,IF(Fixture!H894&gt;0,ADrawScore,ADraw),ALose)),"")</f>
        <v/>
      </c>
      <c r="AR891" s="187" t="str">
        <f>IF(AO891="YES",IF(Fixture!H894&gt;Fixture!J894,"W",IF(Fixture!H894=Fixture!J894,IF(Fixture!H894&gt;0,"D","D"),"L")),"")</f>
        <v/>
      </c>
      <c r="AS891" s="187" t="str">
        <f>IF(AO891="YES",IF(Fixture!H894&lt;Fixture!J894,"W",IF(Fixture!H894=Fixture!J894,IF(Fixture!H894&gt;0,"D","D"),"L")),"")</f>
        <v/>
      </c>
    </row>
    <row r="892" spans="22:45" x14ac:dyDescent="0.25">
      <c r="V892" s="195" t="str">
        <f t="shared" si="441"/>
        <v/>
      </c>
      <c r="W892" s="185" t="str">
        <f t="shared" si="442"/>
        <v/>
      </c>
      <c r="X892" s="185" t="str">
        <f t="shared" si="438"/>
        <v/>
      </c>
      <c r="Y892" s="185" t="str">
        <f t="shared" si="439"/>
        <v/>
      </c>
      <c r="Z892" s="184" t="str">
        <f t="shared" si="440"/>
        <v/>
      </c>
      <c r="AB892" s="186" t="str">
        <f t="shared" si="429"/>
        <v/>
      </c>
      <c r="AC892" s="187" t="str">
        <f t="shared" si="430"/>
        <v/>
      </c>
      <c r="AD892" s="187" t="str">
        <f t="shared" si="432"/>
        <v/>
      </c>
      <c r="AE892" s="187" t="str">
        <f t="shared" si="427"/>
        <v/>
      </c>
      <c r="AF892" s="187" t="str">
        <f t="shared" si="428"/>
        <v/>
      </c>
      <c r="AG892" s="187" t="str">
        <f t="array" ref="AG892">IFERROR(INDEX($Y$4:$Y$1090, MATCH(AC892&amp;AE892&amp;AF892,$V$4:$V$1090&amp;$W$4:$W$1090&amp;$X$4:$X$1090,0),1),"")</f>
        <v/>
      </c>
      <c r="AH892" s="188" t="str">
        <f t="array" ref="AH892">IFERROR(INDEX($Z$4:$Z$1090, MATCH(AC892&amp;AE892&amp;AF892,$V$4:$V$1090&amp;$W$4:$W$1090&amp;$X$4:$X$1090,0),1),"")</f>
        <v/>
      </c>
      <c r="AJ892" s="186" t="str">
        <f t="shared" si="431"/>
        <v/>
      </c>
      <c r="AK892" s="187" t="str">
        <f t="array" ref="AK892">IFERROR(INDEX($AC$4:$AC$1137,SMALL($AB$4:$AB$1137,AJ892),1),"")</f>
        <v/>
      </c>
      <c r="AL892" s="187" t="str">
        <f t="array" ref="AL892">IFERROR(INDEX($AF$4:$AF$1137,SMALL($AB$4:$AB$1137,AJ892),1),"")</f>
        <v/>
      </c>
      <c r="AM892" s="187" t="str">
        <f t="array" ref="AM892">IFERROR(INDEX($AW$4:$AW$83,MATCH(AL892&amp;INDEX($AG$4:$AG$1137,SMALL($AB$4:$AB$1137,AJ892),1),$AU$4:$AU$83&amp;$AV$4:$AV$83,0),1),"")</f>
        <v/>
      </c>
      <c r="AN892" s="187" t="str">
        <f t="array" ref="AN892">IFERROR(INDEX($AW$4:$AW$83,MATCH(AL892&amp;INDEX($AH$4:$AH$1137,SMALL($AB$4:$AB$1137,AJ892),1),$AU$4:$AU$83&amp;$AV$4:$AV$83,0),1),"")</f>
        <v/>
      </c>
      <c r="AO892" s="187" t="str">
        <f>IF(AND(ISNUMBER(Fixture!H895),ISNUMBER(Fixture!J895)),"YES","")</f>
        <v/>
      </c>
      <c r="AP892" s="187" t="str">
        <f>IF(AO892="YES",IF(Fixture!H895&gt;Fixture!J895,HWin,IF(Fixture!H895=Fixture!J895,IF(Fixture!H895&gt;0,HDrawScore,HDraw),HLose)),"")</f>
        <v/>
      </c>
      <c r="AQ892" s="188" t="str">
        <f>IF(AO892="YES",IF(Fixture!H895&lt;Fixture!J895,AWin,IF(Fixture!H895=Fixture!J895,IF(Fixture!H895&gt;0,ADrawScore,ADraw),ALose)),"")</f>
        <v/>
      </c>
      <c r="AR892" s="187" t="str">
        <f>IF(AO892="YES",IF(Fixture!H895&gt;Fixture!J895,"W",IF(Fixture!H895=Fixture!J895,IF(Fixture!H895&gt;0,"D","D"),"L")),"")</f>
        <v/>
      </c>
      <c r="AS892" s="187" t="str">
        <f>IF(AO892="YES",IF(Fixture!H895&lt;Fixture!J895,"W",IF(Fixture!H895=Fixture!J895,IF(Fixture!H895&gt;0,"D","D"),"L")),"")</f>
        <v/>
      </c>
    </row>
    <row r="893" spans="22:45" x14ac:dyDescent="0.25">
      <c r="V893" s="195" t="str">
        <f t="shared" si="441"/>
        <v/>
      </c>
      <c r="W893" s="185" t="str">
        <f t="shared" si="442"/>
        <v/>
      </c>
      <c r="X893" s="185" t="str">
        <f t="shared" si="438"/>
        <v/>
      </c>
      <c r="Y893" s="185" t="str">
        <f t="shared" si="439"/>
        <v/>
      </c>
      <c r="Z893" s="184" t="str">
        <f t="shared" si="440"/>
        <v/>
      </c>
      <c r="AB893" s="186" t="str">
        <f t="shared" si="429"/>
        <v/>
      </c>
      <c r="AC893" s="187" t="str">
        <f t="shared" si="430"/>
        <v/>
      </c>
      <c r="AD893" s="187" t="str">
        <f t="shared" si="432"/>
        <v/>
      </c>
      <c r="AE893" s="187" t="str">
        <f t="shared" si="427"/>
        <v/>
      </c>
      <c r="AF893" s="187" t="str">
        <f t="shared" si="428"/>
        <v/>
      </c>
      <c r="AG893" s="187" t="str">
        <f t="array" ref="AG893">IFERROR(INDEX($Y$4:$Y$1090, MATCH(AC893&amp;AE893&amp;AF893,$V$4:$V$1090&amp;$W$4:$W$1090&amp;$X$4:$X$1090,0),1),"")</f>
        <v/>
      </c>
      <c r="AH893" s="188" t="str">
        <f t="array" ref="AH893">IFERROR(INDEX($Z$4:$Z$1090, MATCH(AC893&amp;AE893&amp;AF893,$V$4:$V$1090&amp;$W$4:$W$1090&amp;$X$4:$X$1090,0),1),"")</f>
        <v/>
      </c>
      <c r="AJ893" s="186" t="str">
        <f t="shared" si="431"/>
        <v/>
      </c>
      <c r="AK893" s="187" t="str">
        <f t="array" ref="AK893">IFERROR(INDEX($AC$4:$AC$1137,SMALL($AB$4:$AB$1137,AJ893),1),"")</f>
        <v/>
      </c>
      <c r="AL893" s="187" t="str">
        <f t="array" ref="AL893">IFERROR(INDEX($AF$4:$AF$1137,SMALL($AB$4:$AB$1137,AJ893),1),"")</f>
        <v/>
      </c>
      <c r="AM893" s="187" t="str">
        <f t="array" ref="AM893">IFERROR(INDEX($AW$4:$AW$83,MATCH(AL893&amp;INDEX($AG$4:$AG$1137,SMALL($AB$4:$AB$1137,AJ893),1),$AU$4:$AU$83&amp;$AV$4:$AV$83,0),1),"")</f>
        <v/>
      </c>
      <c r="AN893" s="187" t="str">
        <f t="array" ref="AN893">IFERROR(INDEX($AW$4:$AW$83,MATCH(AL893&amp;INDEX($AH$4:$AH$1137,SMALL($AB$4:$AB$1137,AJ893),1),$AU$4:$AU$83&amp;$AV$4:$AV$83,0),1),"")</f>
        <v/>
      </c>
      <c r="AO893" s="187" t="str">
        <f>IF(AND(ISNUMBER(Fixture!H896),ISNUMBER(Fixture!J896)),"YES","")</f>
        <v/>
      </c>
      <c r="AP893" s="187" t="str">
        <f>IF(AO893="YES",IF(Fixture!H896&gt;Fixture!J896,HWin,IF(Fixture!H896=Fixture!J896,IF(Fixture!H896&gt;0,HDrawScore,HDraw),HLose)),"")</f>
        <v/>
      </c>
      <c r="AQ893" s="188" t="str">
        <f>IF(AO893="YES",IF(Fixture!H896&lt;Fixture!J896,AWin,IF(Fixture!H896=Fixture!J896,IF(Fixture!H896&gt;0,ADrawScore,ADraw),ALose)),"")</f>
        <v/>
      </c>
      <c r="AR893" s="187" t="str">
        <f>IF(AO893="YES",IF(Fixture!H896&gt;Fixture!J896,"W",IF(Fixture!H896=Fixture!J896,IF(Fixture!H896&gt;0,"D","D"),"L")),"")</f>
        <v/>
      </c>
      <c r="AS893" s="187" t="str">
        <f>IF(AO893="YES",IF(Fixture!H896&lt;Fixture!J896,"W",IF(Fixture!H896=Fixture!J896,IF(Fixture!H896&gt;0,"D","D"),"L")),"")</f>
        <v/>
      </c>
    </row>
    <row r="894" spans="22:45" x14ac:dyDescent="0.25">
      <c r="V894" s="195" t="str">
        <f t="shared" si="441"/>
        <v/>
      </c>
      <c r="W894" s="185" t="str">
        <f t="shared" si="442"/>
        <v/>
      </c>
      <c r="X894" s="185" t="str">
        <f t="shared" si="438"/>
        <v/>
      </c>
      <c r="Y894" s="185" t="str">
        <f t="shared" si="439"/>
        <v/>
      </c>
      <c r="Z894" s="184" t="str">
        <f t="shared" si="440"/>
        <v/>
      </c>
      <c r="AB894" s="186" t="str">
        <f t="shared" si="429"/>
        <v/>
      </c>
      <c r="AC894" s="187" t="str">
        <f t="shared" si="430"/>
        <v/>
      </c>
      <c r="AD894" s="187" t="str">
        <f t="shared" si="432"/>
        <v/>
      </c>
      <c r="AE894" s="187" t="str">
        <f t="shared" si="427"/>
        <v/>
      </c>
      <c r="AF894" s="187" t="str">
        <f t="shared" si="428"/>
        <v/>
      </c>
      <c r="AG894" s="187" t="str">
        <f t="array" ref="AG894">IFERROR(INDEX($Y$4:$Y$1090, MATCH(AC894&amp;AE894&amp;AF894,$V$4:$V$1090&amp;$W$4:$W$1090&amp;$X$4:$X$1090,0),1),"")</f>
        <v/>
      </c>
      <c r="AH894" s="188" t="str">
        <f t="array" ref="AH894">IFERROR(INDEX($Z$4:$Z$1090, MATCH(AC894&amp;AE894&amp;AF894,$V$4:$V$1090&amp;$W$4:$W$1090&amp;$X$4:$X$1090,0),1),"")</f>
        <v/>
      </c>
      <c r="AJ894" s="186" t="str">
        <f t="shared" si="431"/>
        <v/>
      </c>
      <c r="AK894" s="187" t="str">
        <f t="array" ref="AK894">IFERROR(INDEX($AC$4:$AC$1137,SMALL($AB$4:$AB$1137,AJ894),1),"")</f>
        <v/>
      </c>
      <c r="AL894" s="187" t="str">
        <f t="array" ref="AL894">IFERROR(INDEX($AF$4:$AF$1137,SMALL($AB$4:$AB$1137,AJ894),1),"")</f>
        <v/>
      </c>
      <c r="AM894" s="187" t="str">
        <f t="array" ref="AM894">IFERROR(INDEX($AW$4:$AW$83,MATCH(AL894&amp;INDEX($AG$4:$AG$1137,SMALL($AB$4:$AB$1137,AJ894),1),$AU$4:$AU$83&amp;$AV$4:$AV$83,0),1),"")</f>
        <v/>
      </c>
      <c r="AN894" s="187" t="str">
        <f t="array" ref="AN894">IFERROR(INDEX($AW$4:$AW$83,MATCH(AL894&amp;INDEX($AH$4:$AH$1137,SMALL($AB$4:$AB$1137,AJ894),1),$AU$4:$AU$83&amp;$AV$4:$AV$83,0),1),"")</f>
        <v/>
      </c>
      <c r="AO894" s="187" t="str">
        <f>IF(AND(ISNUMBER(Fixture!H897),ISNUMBER(Fixture!J897)),"YES","")</f>
        <v/>
      </c>
      <c r="AP894" s="187" t="str">
        <f>IF(AO894="YES",IF(Fixture!H897&gt;Fixture!J897,HWin,IF(Fixture!H897=Fixture!J897,IF(Fixture!H897&gt;0,HDrawScore,HDraw),HLose)),"")</f>
        <v/>
      </c>
      <c r="AQ894" s="188" t="str">
        <f>IF(AO894="YES",IF(Fixture!H897&lt;Fixture!J897,AWin,IF(Fixture!H897=Fixture!J897,IF(Fixture!H897&gt;0,ADrawScore,ADraw),ALose)),"")</f>
        <v/>
      </c>
      <c r="AR894" s="187" t="str">
        <f>IF(AO894="YES",IF(Fixture!H897&gt;Fixture!J897,"W",IF(Fixture!H897=Fixture!J897,IF(Fixture!H897&gt;0,"D","D"),"L")),"")</f>
        <v/>
      </c>
      <c r="AS894" s="187" t="str">
        <f>IF(AO894="YES",IF(Fixture!H897&lt;Fixture!J897,"W",IF(Fixture!H897=Fixture!J897,IF(Fixture!H897&gt;0,"D","D"),"L")),"")</f>
        <v/>
      </c>
    </row>
    <row r="895" spans="22:45" x14ac:dyDescent="0.25">
      <c r="V895" s="195" t="str">
        <f t="shared" si="441"/>
        <v/>
      </c>
      <c r="W895" s="185" t="str">
        <f t="shared" si="442"/>
        <v/>
      </c>
      <c r="X895" s="185" t="str">
        <f t="shared" si="438"/>
        <v/>
      </c>
      <c r="Y895" s="185" t="str">
        <f t="shared" si="439"/>
        <v/>
      </c>
      <c r="Z895" s="184" t="str">
        <f t="shared" si="440"/>
        <v/>
      </c>
      <c r="AB895" s="186" t="str">
        <f t="shared" si="429"/>
        <v/>
      </c>
      <c r="AC895" s="187" t="str">
        <f t="shared" si="430"/>
        <v/>
      </c>
      <c r="AD895" s="187" t="str">
        <f t="shared" si="432"/>
        <v/>
      </c>
      <c r="AE895" s="187" t="str">
        <f t="shared" si="427"/>
        <v/>
      </c>
      <c r="AF895" s="187" t="str">
        <f t="shared" si="428"/>
        <v/>
      </c>
      <c r="AG895" s="187" t="str">
        <f t="array" ref="AG895">IFERROR(INDEX($Y$4:$Y$1090, MATCH(AC895&amp;AE895&amp;AF895,$V$4:$V$1090&amp;$W$4:$W$1090&amp;$X$4:$X$1090,0),1),"")</f>
        <v/>
      </c>
      <c r="AH895" s="188" t="str">
        <f t="array" ref="AH895">IFERROR(INDEX($Z$4:$Z$1090, MATCH(AC895&amp;AE895&amp;AF895,$V$4:$V$1090&amp;$W$4:$W$1090&amp;$X$4:$X$1090,0),1),"")</f>
        <v/>
      </c>
      <c r="AJ895" s="186" t="str">
        <f t="shared" si="431"/>
        <v/>
      </c>
      <c r="AK895" s="187" t="str">
        <f t="array" ref="AK895">IFERROR(INDEX($AC$4:$AC$1137,SMALL($AB$4:$AB$1137,AJ895),1),"")</f>
        <v/>
      </c>
      <c r="AL895" s="187" t="str">
        <f t="array" ref="AL895">IFERROR(INDEX($AF$4:$AF$1137,SMALL($AB$4:$AB$1137,AJ895),1),"")</f>
        <v/>
      </c>
      <c r="AM895" s="187" t="str">
        <f t="array" ref="AM895">IFERROR(INDEX($AW$4:$AW$83,MATCH(AL895&amp;INDEX($AG$4:$AG$1137,SMALL($AB$4:$AB$1137,AJ895),1),$AU$4:$AU$83&amp;$AV$4:$AV$83,0),1),"")</f>
        <v/>
      </c>
      <c r="AN895" s="187" t="str">
        <f t="array" ref="AN895">IFERROR(INDEX($AW$4:$AW$83,MATCH(AL895&amp;INDEX($AH$4:$AH$1137,SMALL($AB$4:$AB$1137,AJ895),1),$AU$4:$AU$83&amp;$AV$4:$AV$83,0),1),"")</f>
        <v/>
      </c>
      <c r="AO895" s="187" t="str">
        <f>IF(AND(ISNUMBER(Fixture!H898),ISNUMBER(Fixture!J898)),"YES","")</f>
        <v/>
      </c>
      <c r="AP895" s="187" t="str">
        <f>IF(AO895="YES",IF(Fixture!H898&gt;Fixture!J898,HWin,IF(Fixture!H898=Fixture!J898,IF(Fixture!H898&gt;0,HDrawScore,HDraw),HLose)),"")</f>
        <v/>
      </c>
      <c r="AQ895" s="188" t="str">
        <f>IF(AO895="YES",IF(Fixture!H898&lt;Fixture!J898,AWin,IF(Fixture!H898=Fixture!J898,IF(Fixture!H898&gt;0,ADrawScore,ADraw),ALose)),"")</f>
        <v/>
      </c>
      <c r="AR895" s="187" t="str">
        <f>IF(AO895="YES",IF(Fixture!H898&gt;Fixture!J898,"W",IF(Fixture!H898=Fixture!J898,IF(Fixture!H898&gt;0,"D","D"),"L")),"")</f>
        <v/>
      </c>
      <c r="AS895" s="187" t="str">
        <f>IF(AO895="YES",IF(Fixture!H898&lt;Fixture!J898,"W",IF(Fixture!H898=Fixture!J898,IF(Fixture!H898&gt;0,"D","D"),"L")),"")</f>
        <v/>
      </c>
    </row>
    <row r="896" spans="22:45" x14ac:dyDescent="0.25">
      <c r="V896" s="195" t="str">
        <f t="shared" si="441"/>
        <v/>
      </c>
      <c r="W896" s="185" t="str">
        <f t="shared" si="442"/>
        <v/>
      </c>
      <c r="X896" s="185" t="str">
        <f t="shared" si="438"/>
        <v/>
      </c>
      <c r="Y896" s="185" t="str">
        <f t="shared" si="439"/>
        <v/>
      </c>
      <c r="Z896" s="184" t="str">
        <f t="shared" si="440"/>
        <v/>
      </c>
      <c r="AB896" s="186" t="str">
        <f t="shared" si="429"/>
        <v/>
      </c>
      <c r="AC896" s="187" t="str">
        <f t="shared" si="430"/>
        <v/>
      </c>
      <c r="AD896" s="187" t="str">
        <f t="shared" si="432"/>
        <v/>
      </c>
      <c r="AE896" s="187" t="str">
        <f t="shared" si="427"/>
        <v/>
      </c>
      <c r="AF896" s="187" t="str">
        <f t="shared" si="428"/>
        <v/>
      </c>
      <c r="AG896" s="187" t="str">
        <f t="array" ref="AG896">IFERROR(INDEX($Y$4:$Y$1090, MATCH(AC896&amp;AE896&amp;AF896,$V$4:$V$1090&amp;$W$4:$W$1090&amp;$X$4:$X$1090,0),1),"")</f>
        <v/>
      </c>
      <c r="AH896" s="188" t="str">
        <f t="array" ref="AH896">IFERROR(INDEX($Z$4:$Z$1090, MATCH(AC896&amp;AE896&amp;AF896,$V$4:$V$1090&amp;$W$4:$W$1090&amp;$X$4:$X$1090,0),1),"")</f>
        <v/>
      </c>
      <c r="AJ896" s="186" t="str">
        <f t="shared" si="431"/>
        <v/>
      </c>
      <c r="AK896" s="187" t="str">
        <f t="array" ref="AK896">IFERROR(INDEX($AC$4:$AC$1137,SMALL($AB$4:$AB$1137,AJ896),1),"")</f>
        <v/>
      </c>
      <c r="AL896" s="187" t="str">
        <f t="array" ref="AL896">IFERROR(INDEX($AF$4:$AF$1137,SMALL($AB$4:$AB$1137,AJ896),1),"")</f>
        <v/>
      </c>
      <c r="AM896" s="187" t="str">
        <f t="array" ref="AM896">IFERROR(INDEX($AW$4:$AW$83,MATCH(AL896&amp;INDEX($AG$4:$AG$1137,SMALL($AB$4:$AB$1137,AJ896),1),$AU$4:$AU$83&amp;$AV$4:$AV$83,0),1),"")</f>
        <v/>
      </c>
      <c r="AN896" s="187" t="str">
        <f t="array" ref="AN896">IFERROR(INDEX($AW$4:$AW$83,MATCH(AL896&amp;INDEX($AH$4:$AH$1137,SMALL($AB$4:$AB$1137,AJ896),1),$AU$4:$AU$83&amp;$AV$4:$AV$83,0),1),"")</f>
        <v/>
      </c>
      <c r="AO896" s="187" t="str">
        <f>IF(AND(ISNUMBER(Fixture!H899),ISNUMBER(Fixture!J899)),"YES","")</f>
        <v/>
      </c>
      <c r="AP896" s="187" t="str">
        <f>IF(AO896="YES",IF(Fixture!H899&gt;Fixture!J899,HWin,IF(Fixture!H899=Fixture!J899,IF(Fixture!H899&gt;0,HDrawScore,HDraw),HLose)),"")</f>
        <v/>
      </c>
      <c r="AQ896" s="188" t="str">
        <f>IF(AO896="YES",IF(Fixture!H899&lt;Fixture!J899,AWin,IF(Fixture!H899=Fixture!J899,IF(Fixture!H899&gt;0,ADrawScore,ADraw),ALose)),"")</f>
        <v/>
      </c>
      <c r="AR896" s="187" t="str">
        <f>IF(AO896="YES",IF(Fixture!H899&gt;Fixture!J899,"W",IF(Fixture!H899=Fixture!J899,IF(Fixture!H899&gt;0,"D","D"),"L")),"")</f>
        <v/>
      </c>
      <c r="AS896" s="187" t="str">
        <f>IF(AO896="YES",IF(Fixture!H899&lt;Fixture!J899,"W",IF(Fixture!H899=Fixture!J899,IF(Fixture!H899&gt;0,"D","D"),"L")),"")</f>
        <v/>
      </c>
    </row>
    <row r="897" spans="22:45" x14ac:dyDescent="0.25">
      <c r="V897" s="195" t="str">
        <f t="shared" si="441"/>
        <v/>
      </c>
      <c r="W897" s="185" t="str">
        <f t="shared" si="442"/>
        <v/>
      </c>
      <c r="X897" s="185" t="str">
        <f t="shared" si="438"/>
        <v/>
      </c>
      <c r="Y897" s="185" t="str">
        <f t="shared" si="439"/>
        <v/>
      </c>
      <c r="Z897" s="184" t="str">
        <f t="shared" si="440"/>
        <v/>
      </c>
      <c r="AB897" s="186" t="str">
        <f t="shared" si="429"/>
        <v/>
      </c>
      <c r="AC897" s="187" t="str">
        <f t="shared" si="430"/>
        <v/>
      </c>
      <c r="AD897" s="187" t="str">
        <f t="shared" si="432"/>
        <v/>
      </c>
      <c r="AE897" s="187" t="str">
        <f t="shared" si="427"/>
        <v/>
      </c>
      <c r="AF897" s="187" t="str">
        <f t="shared" si="428"/>
        <v/>
      </c>
      <c r="AG897" s="187" t="str">
        <f t="array" ref="AG897">IFERROR(INDEX($Y$4:$Y$1090, MATCH(AC897&amp;AE897&amp;AF897,$V$4:$V$1090&amp;$W$4:$W$1090&amp;$X$4:$X$1090,0),1),"")</f>
        <v/>
      </c>
      <c r="AH897" s="188" t="str">
        <f t="array" ref="AH897">IFERROR(INDEX($Z$4:$Z$1090, MATCH(AC897&amp;AE897&amp;AF897,$V$4:$V$1090&amp;$W$4:$W$1090&amp;$X$4:$X$1090,0),1),"")</f>
        <v/>
      </c>
      <c r="AJ897" s="186" t="str">
        <f t="shared" si="431"/>
        <v/>
      </c>
      <c r="AK897" s="187" t="str">
        <f t="array" ref="AK897">IFERROR(INDEX($AC$4:$AC$1137,SMALL($AB$4:$AB$1137,AJ897),1),"")</f>
        <v/>
      </c>
      <c r="AL897" s="187" t="str">
        <f t="array" ref="AL897">IFERROR(INDEX($AF$4:$AF$1137,SMALL($AB$4:$AB$1137,AJ897),1),"")</f>
        <v/>
      </c>
      <c r="AM897" s="187" t="str">
        <f t="array" ref="AM897">IFERROR(INDEX($AW$4:$AW$83,MATCH(AL897&amp;INDEX($AG$4:$AG$1137,SMALL($AB$4:$AB$1137,AJ897),1),$AU$4:$AU$83&amp;$AV$4:$AV$83,0),1),"")</f>
        <v/>
      </c>
      <c r="AN897" s="187" t="str">
        <f t="array" ref="AN897">IFERROR(INDEX($AW$4:$AW$83,MATCH(AL897&amp;INDEX($AH$4:$AH$1137,SMALL($AB$4:$AB$1137,AJ897),1),$AU$4:$AU$83&amp;$AV$4:$AV$83,0),1),"")</f>
        <v/>
      </c>
      <c r="AO897" s="187" t="str">
        <f>IF(AND(ISNUMBER(Fixture!H900),ISNUMBER(Fixture!J900)),"YES","")</f>
        <v/>
      </c>
      <c r="AP897" s="187" t="str">
        <f>IF(AO897="YES",IF(Fixture!H900&gt;Fixture!J900,HWin,IF(Fixture!H900=Fixture!J900,IF(Fixture!H900&gt;0,HDrawScore,HDraw),HLose)),"")</f>
        <v/>
      </c>
      <c r="AQ897" s="188" t="str">
        <f>IF(AO897="YES",IF(Fixture!H900&lt;Fixture!J900,AWin,IF(Fixture!H900=Fixture!J900,IF(Fixture!H900&gt;0,ADrawScore,ADraw),ALose)),"")</f>
        <v/>
      </c>
      <c r="AR897" s="187" t="str">
        <f>IF(AO897="YES",IF(Fixture!H900&gt;Fixture!J900,"W",IF(Fixture!H900=Fixture!J900,IF(Fixture!H900&gt;0,"D","D"),"L")),"")</f>
        <v/>
      </c>
      <c r="AS897" s="187" t="str">
        <f>IF(AO897="YES",IF(Fixture!H900&lt;Fixture!J900,"W",IF(Fixture!H900=Fixture!J900,IF(Fixture!H900&gt;0,"D","D"),"L")),"")</f>
        <v/>
      </c>
    </row>
    <row r="898" spans="22:45" x14ac:dyDescent="0.25">
      <c r="V898" s="195" t="str">
        <f t="shared" si="441"/>
        <v/>
      </c>
      <c r="W898" s="185" t="str">
        <f t="shared" si="442"/>
        <v/>
      </c>
      <c r="X898" s="185" t="str">
        <f t="shared" si="438"/>
        <v/>
      </c>
      <c r="Y898" s="185" t="str">
        <f t="shared" si="439"/>
        <v/>
      </c>
      <c r="Z898" s="184" t="str">
        <f t="shared" si="440"/>
        <v/>
      </c>
      <c r="AB898" s="186" t="str">
        <f t="shared" si="429"/>
        <v/>
      </c>
      <c r="AC898" s="187" t="str">
        <f t="shared" si="430"/>
        <v/>
      </c>
      <c r="AD898" s="187" t="str">
        <f t="shared" si="432"/>
        <v/>
      </c>
      <c r="AE898" s="187" t="str">
        <f t="shared" si="427"/>
        <v/>
      </c>
      <c r="AF898" s="187" t="str">
        <f t="shared" si="428"/>
        <v/>
      </c>
      <c r="AG898" s="187" t="str">
        <f t="array" ref="AG898">IFERROR(INDEX($Y$4:$Y$1090, MATCH(AC898&amp;AE898&amp;AF898,$V$4:$V$1090&amp;$W$4:$W$1090&amp;$X$4:$X$1090,0),1),"")</f>
        <v/>
      </c>
      <c r="AH898" s="188" t="str">
        <f t="array" ref="AH898">IFERROR(INDEX($Z$4:$Z$1090, MATCH(AC898&amp;AE898&amp;AF898,$V$4:$V$1090&amp;$W$4:$W$1090&amp;$X$4:$X$1090,0),1),"")</f>
        <v/>
      </c>
      <c r="AJ898" s="186" t="str">
        <f t="shared" si="431"/>
        <v/>
      </c>
      <c r="AK898" s="187" t="str">
        <f t="array" ref="AK898">IFERROR(INDEX($AC$4:$AC$1137,SMALL($AB$4:$AB$1137,AJ898),1),"")</f>
        <v/>
      </c>
      <c r="AL898" s="187" t="str">
        <f t="array" ref="AL898">IFERROR(INDEX($AF$4:$AF$1137,SMALL($AB$4:$AB$1137,AJ898),1),"")</f>
        <v/>
      </c>
      <c r="AM898" s="187" t="str">
        <f t="array" ref="AM898">IFERROR(INDEX($AW$4:$AW$83,MATCH(AL898&amp;INDEX($AG$4:$AG$1137,SMALL($AB$4:$AB$1137,AJ898),1),$AU$4:$AU$83&amp;$AV$4:$AV$83,0),1),"")</f>
        <v/>
      </c>
      <c r="AN898" s="187" t="str">
        <f t="array" ref="AN898">IFERROR(INDEX($AW$4:$AW$83,MATCH(AL898&amp;INDEX($AH$4:$AH$1137,SMALL($AB$4:$AB$1137,AJ898),1),$AU$4:$AU$83&amp;$AV$4:$AV$83,0),1),"")</f>
        <v/>
      </c>
      <c r="AO898" s="187" t="str">
        <f>IF(AND(ISNUMBER(Fixture!H901),ISNUMBER(Fixture!J901)),"YES","")</f>
        <v/>
      </c>
      <c r="AP898" s="187" t="str">
        <f>IF(AO898="YES",IF(Fixture!H901&gt;Fixture!J901,HWin,IF(Fixture!H901=Fixture!J901,IF(Fixture!H901&gt;0,HDrawScore,HDraw),HLose)),"")</f>
        <v/>
      </c>
      <c r="AQ898" s="188" t="str">
        <f>IF(AO898="YES",IF(Fixture!H901&lt;Fixture!J901,AWin,IF(Fixture!H901=Fixture!J901,IF(Fixture!H901&gt;0,ADrawScore,ADraw),ALose)),"")</f>
        <v/>
      </c>
      <c r="AR898" s="187" t="str">
        <f>IF(AO898="YES",IF(Fixture!H901&gt;Fixture!J901,"W",IF(Fixture!H901=Fixture!J901,IF(Fixture!H901&gt;0,"D","D"),"L")),"")</f>
        <v/>
      </c>
      <c r="AS898" s="187" t="str">
        <f>IF(AO898="YES",IF(Fixture!H901&lt;Fixture!J901,"W",IF(Fixture!H901=Fixture!J901,IF(Fixture!H901&gt;0,"D","D"),"L")),"")</f>
        <v/>
      </c>
    </row>
    <row r="899" spans="22:45" x14ac:dyDescent="0.25">
      <c r="V899" s="195" t="str">
        <f t="shared" si="441"/>
        <v/>
      </c>
      <c r="W899" s="185" t="str">
        <f t="shared" si="442"/>
        <v/>
      </c>
      <c r="X899" s="185" t="str">
        <f t="shared" si="438"/>
        <v/>
      </c>
      <c r="Y899" s="185" t="str">
        <f t="shared" si="439"/>
        <v/>
      </c>
      <c r="Z899" s="184" t="str">
        <f t="shared" si="440"/>
        <v/>
      </c>
      <c r="AB899" s="186" t="str">
        <f t="shared" si="429"/>
        <v/>
      </c>
      <c r="AC899" s="187" t="str">
        <f t="shared" si="430"/>
        <v/>
      </c>
      <c r="AD899" s="187" t="str">
        <f t="shared" si="432"/>
        <v/>
      </c>
      <c r="AE899" s="187" t="str">
        <f t="shared" si="427"/>
        <v/>
      </c>
      <c r="AF899" s="187" t="str">
        <f t="shared" si="428"/>
        <v/>
      </c>
      <c r="AG899" s="187" t="str">
        <f t="array" ref="AG899">IFERROR(INDEX($Y$4:$Y$1090, MATCH(AC899&amp;AE899&amp;AF899,$V$4:$V$1090&amp;$W$4:$W$1090&amp;$X$4:$X$1090,0),1),"")</f>
        <v/>
      </c>
      <c r="AH899" s="188" t="str">
        <f t="array" ref="AH899">IFERROR(INDEX($Z$4:$Z$1090, MATCH(AC899&amp;AE899&amp;AF899,$V$4:$V$1090&amp;$W$4:$W$1090&amp;$X$4:$X$1090,0),1),"")</f>
        <v/>
      </c>
      <c r="AJ899" s="186" t="str">
        <f t="shared" si="431"/>
        <v/>
      </c>
      <c r="AK899" s="187" t="str">
        <f t="array" ref="AK899">IFERROR(INDEX($AC$4:$AC$1137,SMALL($AB$4:$AB$1137,AJ899),1),"")</f>
        <v/>
      </c>
      <c r="AL899" s="187" t="str">
        <f t="array" ref="AL899">IFERROR(INDEX($AF$4:$AF$1137,SMALL($AB$4:$AB$1137,AJ899),1),"")</f>
        <v/>
      </c>
      <c r="AM899" s="187" t="str">
        <f t="array" ref="AM899">IFERROR(INDEX($AW$4:$AW$83,MATCH(AL899&amp;INDEX($AG$4:$AG$1137,SMALL($AB$4:$AB$1137,AJ899),1),$AU$4:$AU$83&amp;$AV$4:$AV$83,0),1),"")</f>
        <v/>
      </c>
      <c r="AN899" s="187" t="str">
        <f t="array" ref="AN899">IFERROR(INDEX($AW$4:$AW$83,MATCH(AL899&amp;INDEX($AH$4:$AH$1137,SMALL($AB$4:$AB$1137,AJ899),1),$AU$4:$AU$83&amp;$AV$4:$AV$83,0),1),"")</f>
        <v/>
      </c>
      <c r="AO899" s="187" t="str">
        <f>IF(AND(ISNUMBER(Fixture!H902),ISNUMBER(Fixture!J902)),"YES","")</f>
        <v/>
      </c>
      <c r="AP899" s="187" t="str">
        <f>IF(AO899="YES",IF(Fixture!H902&gt;Fixture!J902,HWin,IF(Fixture!H902=Fixture!J902,IF(Fixture!H902&gt;0,HDrawScore,HDraw),HLose)),"")</f>
        <v/>
      </c>
      <c r="AQ899" s="188" t="str">
        <f>IF(AO899="YES",IF(Fixture!H902&lt;Fixture!J902,AWin,IF(Fixture!H902=Fixture!J902,IF(Fixture!H902&gt;0,ADrawScore,ADraw),ALose)),"")</f>
        <v/>
      </c>
      <c r="AR899" s="187" t="str">
        <f>IF(AO899="YES",IF(Fixture!H902&gt;Fixture!J902,"W",IF(Fixture!H902=Fixture!J902,IF(Fixture!H902&gt;0,"D","D"),"L")),"")</f>
        <v/>
      </c>
      <c r="AS899" s="187" t="str">
        <f>IF(AO899="YES",IF(Fixture!H902&lt;Fixture!J902,"W",IF(Fixture!H902=Fixture!J902,IF(Fixture!H902&gt;0,"D","D"),"L")),"")</f>
        <v/>
      </c>
    </row>
    <row r="900" spans="22:45" x14ac:dyDescent="0.25">
      <c r="V900" s="195" t="str">
        <f t="shared" si="441"/>
        <v/>
      </c>
      <c r="W900" s="185" t="str">
        <f t="shared" si="442"/>
        <v/>
      </c>
      <c r="X900" s="185" t="str">
        <f t="shared" si="438"/>
        <v/>
      </c>
      <c r="Y900" s="185" t="str">
        <f t="shared" si="439"/>
        <v/>
      </c>
      <c r="Z900" s="184" t="str">
        <f t="shared" si="440"/>
        <v/>
      </c>
      <c r="AB900" s="186" t="str">
        <f t="shared" si="429"/>
        <v/>
      </c>
      <c r="AC900" s="187" t="str">
        <f t="shared" si="430"/>
        <v/>
      </c>
      <c r="AD900" s="187" t="str">
        <f t="shared" si="432"/>
        <v/>
      </c>
      <c r="AE900" s="187" t="str">
        <f t="shared" ref="AE900:AE963" si="443">IF(AF900&lt;&gt;"",IF(AF899=AF900,AE899+1,1),"")</f>
        <v/>
      </c>
      <c r="AF900" s="187" t="str">
        <f t="shared" ref="AF900:AF963" si="444">IF(AND(AD900&gt;0,AD900&lt;=$O$4),$B$3,IF(AND(AD900&gt;$O$4,AD900&lt;=$O$4+$O$5),$B$34,IF(AND(AD900&gt;$O$4+$O$5,AD900&lt;=$O$4+$O$5+$O$6),$B$65,IF(AND(AD900&gt;$O$4+$O$5+$O$6,AD900&lt;=$O$4+$O$5+$O$6+$O$7),$B$96,
IF(AND(AD900&gt;$O$4+$O$5+$O$6+$O$7,AD900&lt;=$O$4+$O$5+$O$6+$O$7+$O$8),$B$127,
IF(AND(AD900&gt;$O$4+$O$5+$O$6+$O$7+$O$8,AD900&lt;=$O$4+$O$5+$O$6+$O$7+$O$8+$O$9),$B$158,
IF(AND(AD900&gt;$O$4+$O$5+$O$6+$O$7+$O$8+$O$9,AD900&lt;=$O$4+$O$5+$O$6+$O$7+$O$8+$O$9+$O$10),$B$189,
IF(AND(AD900&gt;$O$4+$O$5+$O$6+$O$7+$O$8+$O$9+$O$10,AD900&lt;=$O$4+$O$5+$O$6+$O$7+$O$8+$O$9+$O$10+$O$11),$B$220,"")
)))))))</f>
        <v/>
      </c>
      <c r="AG900" s="187" t="str">
        <f t="array" ref="AG900">IFERROR(INDEX($Y$4:$Y$1090, MATCH(AC900&amp;AE900&amp;AF900,$V$4:$V$1090&amp;$W$4:$W$1090&amp;$X$4:$X$1090,0),1),"")</f>
        <v/>
      </c>
      <c r="AH900" s="188" t="str">
        <f t="array" ref="AH900">IFERROR(INDEX($Z$4:$Z$1090, MATCH(AC900&amp;AE900&amp;AF900,$V$4:$V$1090&amp;$W$4:$W$1090&amp;$X$4:$X$1090,0),1),"")</f>
        <v/>
      </c>
      <c r="AJ900" s="186" t="str">
        <f t="shared" si="431"/>
        <v/>
      </c>
      <c r="AK900" s="187" t="str">
        <f t="array" ref="AK900">IFERROR(INDEX($AC$4:$AC$1137,SMALL($AB$4:$AB$1137,AJ900),1),"")</f>
        <v/>
      </c>
      <c r="AL900" s="187" t="str">
        <f t="array" ref="AL900">IFERROR(INDEX($AF$4:$AF$1137,SMALL($AB$4:$AB$1137,AJ900),1),"")</f>
        <v/>
      </c>
      <c r="AM900" s="187" t="str">
        <f t="array" ref="AM900">IFERROR(INDEX($AW$4:$AW$83,MATCH(AL900&amp;INDEX($AG$4:$AG$1137,SMALL($AB$4:$AB$1137,AJ900),1),$AU$4:$AU$83&amp;$AV$4:$AV$83,0),1),"")</f>
        <v/>
      </c>
      <c r="AN900" s="187" t="str">
        <f t="array" ref="AN900">IFERROR(INDEX($AW$4:$AW$83,MATCH(AL900&amp;INDEX($AH$4:$AH$1137,SMALL($AB$4:$AB$1137,AJ900),1),$AU$4:$AU$83&amp;$AV$4:$AV$83,0),1),"")</f>
        <v/>
      </c>
      <c r="AO900" s="187" t="str">
        <f>IF(AND(ISNUMBER(Fixture!H903),ISNUMBER(Fixture!J903)),"YES","")</f>
        <v/>
      </c>
      <c r="AP900" s="187" t="str">
        <f>IF(AO900="YES",IF(Fixture!H903&gt;Fixture!J903,HWin,IF(Fixture!H903=Fixture!J903,IF(Fixture!H903&gt;0,HDrawScore,HDraw),HLose)),"")</f>
        <v/>
      </c>
      <c r="AQ900" s="188" t="str">
        <f>IF(AO900="YES",IF(Fixture!H903&lt;Fixture!J903,AWin,IF(Fixture!H903=Fixture!J903,IF(Fixture!H903&gt;0,ADrawScore,ADraw),ALose)),"")</f>
        <v/>
      </c>
      <c r="AR900" s="187" t="str">
        <f>IF(AO900="YES",IF(Fixture!H903&gt;Fixture!J903,"W",IF(Fixture!H903=Fixture!J903,IF(Fixture!H903&gt;0,"D","D"),"L")),"")</f>
        <v/>
      </c>
      <c r="AS900" s="187" t="str">
        <f>IF(AO900="YES",IF(Fixture!H903&lt;Fixture!J903,"W",IF(Fixture!H903=Fixture!J903,IF(Fixture!H903&gt;0,"D","D"),"L")),"")</f>
        <v/>
      </c>
    </row>
    <row r="901" spans="22:45" x14ac:dyDescent="0.25">
      <c r="V901" s="195" t="str">
        <f t="shared" si="441"/>
        <v/>
      </c>
      <c r="W901" s="185" t="str">
        <f t="shared" si="442"/>
        <v/>
      </c>
      <c r="X901" s="185" t="str">
        <f t="shared" si="438"/>
        <v/>
      </c>
      <c r="Y901" s="185" t="str">
        <f t="shared" si="439"/>
        <v/>
      </c>
      <c r="Z901" s="184" t="str">
        <f t="shared" si="440"/>
        <v/>
      </c>
      <c r="AB901" s="186" t="str">
        <f t="shared" ref="AB901:AB964" si="445">IF(OR(ISNUMBER(AC901+AG901),AND( ISNUMBER(AC901),ISNUMBER(AE901)=FALSE)),ROW(AB901)-ROW($AB$3),"")</f>
        <v/>
      </c>
      <c r="AC901" s="187" t="str">
        <f t="shared" ref="AC901:AC964" si="446">IFERROR(IF(AD900+1&lt;=AD$2,AC900,IF(AC900+1&lt;=AF$2,AC900+1,"")),"")</f>
        <v/>
      </c>
      <c r="AD901" s="187" t="str">
        <f t="shared" si="432"/>
        <v/>
      </c>
      <c r="AE901" s="187" t="str">
        <f t="shared" si="443"/>
        <v/>
      </c>
      <c r="AF901" s="187" t="str">
        <f t="shared" si="444"/>
        <v/>
      </c>
      <c r="AG901" s="187" t="str">
        <f t="array" ref="AG901">IFERROR(INDEX($Y$4:$Y$1090, MATCH(AC901&amp;AE901&amp;AF901,$V$4:$V$1090&amp;$W$4:$W$1090&amp;$X$4:$X$1090,0),1),"")</f>
        <v/>
      </c>
      <c r="AH901" s="188" t="str">
        <f t="array" ref="AH901">IFERROR(INDEX($Z$4:$Z$1090, MATCH(AC901&amp;AE901&amp;AF901,$V$4:$V$1090&amp;$W$4:$W$1090&amp;$X$4:$X$1090,0),1),"")</f>
        <v/>
      </c>
      <c r="AJ901" s="186" t="str">
        <f t="shared" si="431"/>
        <v/>
      </c>
      <c r="AK901" s="187" t="str">
        <f t="array" ref="AK901">IFERROR(INDEX($AC$4:$AC$1137,SMALL($AB$4:$AB$1137,AJ901),1),"")</f>
        <v/>
      </c>
      <c r="AL901" s="187" t="str">
        <f t="array" ref="AL901">IFERROR(INDEX($AF$4:$AF$1137,SMALL($AB$4:$AB$1137,AJ901),1),"")</f>
        <v/>
      </c>
      <c r="AM901" s="187" t="str">
        <f t="array" ref="AM901">IFERROR(INDEX($AW$4:$AW$83,MATCH(AL901&amp;INDEX($AG$4:$AG$1137,SMALL($AB$4:$AB$1137,AJ901),1),$AU$4:$AU$83&amp;$AV$4:$AV$83,0),1),"")</f>
        <v/>
      </c>
      <c r="AN901" s="187" t="str">
        <f t="array" ref="AN901">IFERROR(INDEX($AW$4:$AW$83,MATCH(AL901&amp;INDEX($AH$4:$AH$1137,SMALL($AB$4:$AB$1137,AJ901),1),$AU$4:$AU$83&amp;$AV$4:$AV$83,0),1),"")</f>
        <v/>
      </c>
      <c r="AO901" s="187" t="str">
        <f>IF(AND(ISNUMBER(Fixture!H904),ISNUMBER(Fixture!J904)),"YES","")</f>
        <v/>
      </c>
      <c r="AP901" s="187" t="str">
        <f>IF(AO901="YES",IF(Fixture!H904&gt;Fixture!J904,HWin,IF(Fixture!H904=Fixture!J904,IF(Fixture!H904&gt;0,HDrawScore,HDraw),HLose)),"")</f>
        <v/>
      </c>
      <c r="AQ901" s="188" t="str">
        <f>IF(AO901="YES",IF(Fixture!H904&lt;Fixture!J904,AWin,IF(Fixture!H904=Fixture!J904,IF(Fixture!H904&gt;0,ADrawScore,ADraw),ALose)),"")</f>
        <v/>
      </c>
      <c r="AR901" s="187" t="str">
        <f>IF(AO901="YES",IF(Fixture!H904&gt;Fixture!J904,"W",IF(Fixture!H904=Fixture!J904,IF(Fixture!H904&gt;0,"D","D"),"L")),"")</f>
        <v/>
      </c>
      <c r="AS901" s="187" t="str">
        <f>IF(AO901="YES",IF(Fixture!H904&lt;Fixture!J904,"W",IF(Fixture!H904=Fixture!J904,IF(Fixture!H904&gt;0,"D","D"),"L")),"")</f>
        <v/>
      </c>
    </row>
    <row r="902" spans="22:45" x14ac:dyDescent="0.25">
      <c r="V902" s="195" t="str">
        <f t="shared" si="441"/>
        <v/>
      </c>
      <c r="W902" s="185" t="str">
        <f t="shared" si="442"/>
        <v/>
      </c>
      <c r="X902" s="185" t="str">
        <f t="shared" si="438"/>
        <v/>
      </c>
      <c r="Y902" s="185" t="str">
        <f t="shared" si="439"/>
        <v/>
      </c>
      <c r="Z902" s="184" t="str">
        <f t="shared" si="440"/>
        <v/>
      </c>
      <c r="AB902" s="186" t="str">
        <f t="shared" si="445"/>
        <v/>
      </c>
      <c r="AC902" s="187" t="str">
        <f t="shared" si="446"/>
        <v/>
      </c>
      <c r="AD902" s="187" t="str">
        <f t="shared" si="432"/>
        <v/>
      </c>
      <c r="AE902" s="187" t="str">
        <f t="shared" si="443"/>
        <v/>
      </c>
      <c r="AF902" s="187" t="str">
        <f t="shared" si="444"/>
        <v/>
      </c>
      <c r="AG902" s="187" t="str">
        <f t="array" ref="AG902">IFERROR(INDEX($Y$4:$Y$1090, MATCH(AC902&amp;AE902&amp;AF902,$V$4:$V$1090&amp;$W$4:$W$1090&amp;$X$4:$X$1090,0),1),"")</f>
        <v/>
      </c>
      <c r="AH902" s="188" t="str">
        <f t="array" ref="AH902">IFERROR(INDEX($Z$4:$Z$1090, MATCH(AC902&amp;AE902&amp;AF902,$V$4:$V$1090&amp;$W$4:$W$1090&amp;$X$4:$X$1090,0),1),"")</f>
        <v/>
      </c>
      <c r="AJ902" s="186" t="str">
        <f t="shared" ref="AJ902:AJ965" si="447">IFERROR(IF(AJ901+1&gt;$AH$2,"",AJ901+1),"")</f>
        <v/>
      </c>
      <c r="AK902" s="187" t="str">
        <f t="array" ref="AK902">IFERROR(INDEX($AC$4:$AC$1137,SMALL($AB$4:$AB$1137,AJ902),1),"")</f>
        <v/>
      </c>
      <c r="AL902" s="187" t="str">
        <f t="array" ref="AL902">IFERROR(INDEX($AF$4:$AF$1137,SMALL($AB$4:$AB$1137,AJ902),1),"")</f>
        <v/>
      </c>
      <c r="AM902" s="187" t="str">
        <f t="array" ref="AM902">IFERROR(INDEX($AW$4:$AW$83,MATCH(AL902&amp;INDEX($AG$4:$AG$1137,SMALL($AB$4:$AB$1137,AJ902),1),$AU$4:$AU$83&amp;$AV$4:$AV$83,0),1),"")</f>
        <v/>
      </c>
      <c r="AN902" s="187" t="str">
        <f t="array" ref="AN902">IFERROR(INDEX($AW$4:$AW$83,MATCH(AL902&amp;INDEX($AH$4:$AH$1137,SMALL($AB$4:$AB$1137,AJ902),1),$AU$4:$AU$83&amp;$AV$4:$AV$83,0),1),"")</f>
        <v/>
      </c>
      <c r="AO902" s="187" t="str">
        <f>IF(AND(ISNUMBER(Fixture!H905),ISNUMBER(Fixture!J905)),"YES","")</f>
        <v/>
      </c>
      <c r="AP902" s="187" t="str">
        <f>IF(AO902="YES",IF(Fixture!H905&gt;Fixture!J905,HWin,IF(Fixture!H905=Fixture!J905,IF(Fixture!H905&gt;0,HDrawScore,HDraw),HLose)),"")</f>
        <v/>
      </c>
      <c r="AQ902" s="188" t="str">
        <f>IF(AO902="YES",IF(Fixture!H905&lt;Fixture!J905,AWin,IF(Fixture!H905=Fixture!J905,IF(Fixture!H905&gt;0,ADrawScore,ADraw),ALose)),"")</f>
        <v/>
      </c>
      <c r="AR902" s="187" t="str">
        <f>IF(AO902="YES",IF(Fixture!H905&gt;Fixture!J905,"W",IF(Fixture!H905=Fixture!J905,IF(Fixture!H905&gt;0,"D","D"),"L")),"")</f>
        <v/>
      </c>
      <c r="AS902" s="187" t="str">
        <f>IF(AO902="YES",IF(Fixture!H905&lt;Fixture!J905,"W",IF(Fixture!H905=Fixture!J905,IF(Fixture!H905&gt;0,"D","D"),"L")),"")</f>
        <v/>
      </c>
    </row>
    <row r="903" spans="22:45" x14ac:dyDescent="0.25">
      <c r="V903" s="195" t="str">
        <f t="shared" si="441"/>
        <v/>
      </c>
      <c r="W903" s="185" t="str">
        <f t="shared" si="442"/>
        <v/>
      </c>
      <c r="X903" s="185" t="str">
        <f t="shared" si="438"/>
        <v/>
      </c>
      <c r="Y903" s="185" t="str">
        <f t="shared" si="439"/>
        <v/>
      </c>
      <c r="Z903" s="184" t="str">
        <f t="shared" si="440"/>
        <v/>
      </c>
      <c r="AB903" s="186" t="str">
        <f t="shared" si="445"/>
        <v/>
      </c>
      <c r="AC903" s="187" t="str">
        <f t="shared" si="446"/>
        <v/>
      </c>
      <c r="AD903" s="187" t="str">
        <f t="shared" si="432"/>
        <v/>
      </c>
      <c r="AE903" s="187" t="str">
        <f t="shared" si="443"/>
        <v/>
      </c>
      <c r="AF903" s="187" t="str">
        <f t="shared" si="444"/>
        <v/>
      </c>
      <c r="AG903" s="187" t="str">
        <f t="array" ref="AG903">IFERROR(INDEX($Y$4:$Y$1090, MATCH(AC903&amp;AE903&amp;AF903,$V$4:$V$1090&amp;$W$4:$W$1090&amp;$X$4:$X$1090,0),1),"")</f>
        <v/>
      </c>
      <c r="AH903" s="188" t="str">
        <f t="array" ref="AH903">IFERROR(INDEX($Z$4:$Z$1090, MATCH(AC903&amp;AE903&amp;AF903,$V$4:$V$1090&amp;$W$4:$W$1090&amp;$X$4:$X$1090,0),1),"")</f>
        <v/>
      </c>
      <c r="AJ903" s="186" t="str">
        <f t="shared" si="447"/>
        <v/>
      </c>
      <c r="AK903" s="187" t="str">
        <f t="array" ref="AK903">IFERROR(INDEX($AC$4:$AC$1137,SMALL($AB$4:$AB$1137,AJ903),1),"")</f>
        <v/>
      </c>
      <c r="AL903" s="187" t="str">
        <f t="array" ref="AL903">IFERROR(INDEX($AF$4:$AF$1137,SMALL($AB$4:$AB$1137,AJ903),1),"")</f>
        <v/>
      </c>
      <c r="AM903" s="187" t="str">
        <f t="array" ref="AM903">IFERROR(INDEX($AW$4:$AW$83,MATCH(AL903&amp;INDEX($AG$4:$AG$1137,SMALL($AB$4:$AB$1137,AJ903),1),$AU$4:$AU$83&amp;$AV$4:$AV$83,0),1),"")</f>
        <v/>
      </c>
      <c r="AN903" s="187" t="str">
        <f t="array" ref="AN903">IFERROR(INDEX($AW$4:$AW$83,MATCH(AL903&amp;INDEX($AH$4:$AH$1137,SMALL($AB$4:$AB$1137,AJ903),1),$AU$4:$AU$83&amp;$AV$4:$AV$83,0),1),"")</f>
        <v/>
      </c>
      <c r="AO903" s="187" t="str">
        <f>IF(AND(ISNUMBER(Fixture!H906),ISNUMBER(Fixture!J906)),"YES","")</f>
        <v/>
      </c>
      <c r="AP903" s="187" t="str">
        <f>IF(AO903="YES",IF(Fixture!H906&gt;Fixture!J906,HWin,IF(Fixture!H906=Fixture!J906,IF(Fixture!H906&gt;0,HDrawScore,HDraw),HLose)),"")</f>
        <v/>
      </c>
      <c r="AQ903" s="188" t="str">
        <f>IF(AO903="YES",IF(Fixture!H906&lt;Fixture!J906,AWin,IF(Fixture!H906=Fixture!J906,IF(Fixture!H906&gt;0,ADrawScore,ADraw),ALose)),"")</f>
        <v/>
      </c>
      <c r="AR903" s="187" t="str">
        <f>IF(AO903="YES",IF(Fixture!H906&gt;Fixture!J906,"W",IF(Fixture!H906=Fixture!J906,IF(Fixture!H906&gt;0,"D","D"),"L")),"")</f>
        <v/>
      </c>
      <c r="AS903" s="187" t="str">
        <f>IF(AO903="YES",IF(Fixture!H906&lt;Fixture!J906,"W",IF(Fixture!H906=Fixture!J906,IF(Fixture!H906&gt;0,"D","D"),"L")),"")</f>
        <v/>
      </c>
    </row>
    <row r="904" spans="22:45" x14ac:dyDescent="0.25">
      <c r="V904" s="195" t="str">
        <f t="shared" si="441"/>
        <v/>
      </c>
      <c r="W904" s="185" t="str">
        <f t="shared" si="442"/>
        <v/>
      </c>
      <c r="X904" s="185" t="str">
        <f t="shared" si="438"/>
        <v/>
      </c>
      <c r="Y904" s="185" t="str">
        <f t="shared" si="439"/>
        <v/>
      </c>
      <c r="Z904" s="184" t="str">
        <f t="shared" si="440"/>
        <v/>
      </c>
      <c r="AB904" s="186" t="str">
        <f t="shared" si="445"/>
        <v/>
      </c>
      <c r="AC904" s="187" t="str">
        <f t="shared" si="446"/>
        <v/>
      </c>
      <c r="AD904" s="187" t="str">
        <f t="shared" si="432"/>
        <v/>
      </c>
      <c r="AE904" s="187" t="str">
        <f t="shared" si="443"/>
        <v/>
      </c>
      <c r="AF904" s="187" t="str">
        <f t="shared" si="444"/>
        <v/>
      </c>
      <c r="AG904" s="187" t="str">
        <f t="array" ref="AG904">IFERROR(INDEX($Y$4:$Y$1090, MATCH(AC904&amp;AE904&amp;AF904,$V$4:$V$1090&amp;$W$4:$W$1090&amp;$X$4:$X$1090,0),1),"")</f>
        <v/>
      </c>
      <c r="AH904" s="188" t="str">
        <f t="array" ref="AH904">IFERROR(INDEX($Z$4:$Z$1090, MATCH(AC904&amp;AE904&amp;AF904,$V$4:$V$1090&amp;$W$4:$W$1090&amp;$X$4:$X$1090,0),1),"")</f>
        <v/>
      </c>
      <c r="AJ904" s="186" t="str">
        <f t="shared" si="447"/>
        <v/>
      </c>
      <c r="AK904" s="187" t="str">
        <f t="array" ref="AK904">IFERROR(INDEX($AC$4:$AC$1137,SMALL($AB$4:$AB$1137,AJ904),1),"")</f>
        <v/>
      </c>
      <c r="AL904" s="187" t="str">
        <f t="array" ref="AL904">IFERROR(INDEX($AF$4:$AF$1137,SMALL($AB$4:$AB$1137,AJ904),1),"")</f>
        <v/>
      </c>
      <c r="AM904" s="187" t="str">
        <f t="array" ref="AM904">IFERROR(INDEX($AW$4:$AW$83,MATCH(AL904&amp;INDEX($AG$4:$AG$1137,SMALL($AB$4:$AB$1137,AJ904),1),$AU$4:$AU$83&amp;$AV$4:$AV$83,0),1),"")</f>
        <v/>
      </c>
      <c r="AN904" s="187" t="str">
        <f t="array" ref="AN904">IFERROR(INDEX($AW$4:$AW$83,MATCH(AL904&amp;INDEX($AH$4:$AH$1137,SMALL($AB$4:$AB$1137,AJ904),1),$AU$4:$AU$83&amp;$AV$4:$AV$83,0),1),"")</f>
        <v/>
      </c>
      <c r="AO904" s="187" t="str">
        <f>IF(AND(ISNUMBER(Fixture!H907),ISNUMBER(Fixture!J907)),"YES","")</f>
        <v/>
      </c>
      <c r="AP904" s="187" t="str">
        <f>IF(AO904="YES",IF(Fixture!H907&gt;Fixture!J907,HWin,IF(Fixture!H907=Fixture!J907,IF(Fixture!H907&gt;0,HDrawScore,HDraw),HLose)),"")</f>
        <v/>
      </c>
      <c r="AQ904" s="188" t="str">
        <f>IF(AO904="YES",IF(Fixture!H907&lt;Fixture!J907,AWin,IF(Fixture!H907=Fixture!J907,IF(Fixture!H907&gt;0,ADrawScore,ADraw),ALose)),"")</f>
        <v/>
      </c>
      <c r="AR904" s="187" t="str">
        <f>IF(AO904="YES",IF(Fixture!H907&gt;Fixture!J907,"W",IF(Fixture!H907=Fixture!J907,IF(Fixture!H907&gt;0,"D","D"),"L")),"")</f>
        <v/>
      </c>
      <c r="AS904" s="187" t="str">
        <f>IF(AO904="YES",IF(Fixture!H907&lt;Fixture!J907,"W",IF(Fixture!H907=Fixture!J907,IF(Fixture!H907&gt;0,"D","D"),"L")),"")</f>
        <v/>
      </c>
    </row>
    <row r="905" spans="22:45" x14ac:dyDescent="0.25">
      <c r="V905" s="195" t="str">
        <f t="shared" si="441"/>
        <v/>
      </c>
      <c r="W905" s="185" t="str">
        <f t="shared" si="442"/>
        <v/>
      </c>
      <c r="X905" s="185" t="str">
        <f t="shared" si="438"/>
        <v/>
      </c>
      <c r="Y905" s="185" t="str">
        <f t="shared" si="439"/>
        <v/>
      </c>
      <c r="Z905" s="184" t="str">
        <f t="shared" si="440"/>
        <v/>
      </c>
      <c r="AB905" s="186" t="str">
        <f t="shared" si="445"/>
        <v/>
      </c>
      <c r="AC905" s="187" t="str">
        <f t="shared" si="446"/>
        <v/>
      </c>
      <c r="AD905" s="187" t="str">
        <f t="shared" si="432"/>
        <v/>
      </c>
      <c r="AE905" s="187" t="str">
        <f t="shared" si="443"/>
        <v/>
      </c>
      <c r="AF905" s="187" t="str">
        <f t="shared" si="444"/>
        <v/>
      </c>
      <c r="AG905" s="187" t="str">
        <f t="array" ref="AG905">IFERROR(INDEX($Y$4:$Y$1090, MATCH(AC905&amp;AE905&amp;AF905,$V$4:$V$1090&amp;$W$4:$W$1090&amp;$X$4:$X$1090,0),1),"")</f>
        <v/>
      </c>
      <c r="AH905" s="188" t="str">
        <f t="array" ref="AH905">IFERROR(INDEX($Z$4:$Z$1090, MATCH(AC905&amp;AE905&amp;AF905,$V$4:$V$1090&amp;$W$4:$W$1090&amp;$X$4:$X$1090,0),1),"")</f>
        <v/>
      </c>
      <c r="AJ905" s="186" t="str">
        <f t="shared" si="447"/>
        <v/>
      </c>
      <c r="AK905" s="187" t="str">
        <f t="array" ref="AK905">IFERROR(INDEX($AC$4:$AC$1137,SMALL($AB$4:$AB$1137,AJ905),1),"")</f>
        <v/>
      </c>
      <c r="AL905" s="187" t="str">
        <f t="array" ref="AL905">IFERROR(INDEX($AF$4:$AF$1137,SMALL($AB$4:$AB$1137,AJ905),1),"")</f>
        <v/>
      </c>
      <c r="AM905" s="187" t="str">
        <f t="array" ref="AM905">IFERROR(INDEX($AW$4:$AW$83,MATCH(AL905&amp;INDEX($AG$4:$AG$1137,SMALL($AB$4:$AB$1137,AJ905),1),$AU$4:$AU$83&amp;$AV$4:$AV$83,0),1),"")</f>
        <v/>
      </c>
      <c r="AN905" s="187" t="str">
        <f t="array" ref="AN905">IFERROR(INDEX($AW$4:$AW$83,MATCH(AL905&amp;INDEX($AH$4:$AH$1137,SMALL($AB$4:$AB$1137,AJ905),1),$AU$4:$AU$83&amp;$AV$4:$AV$83,0),1),"")</f>
        <v/>
      </c>
      <c r="AO905" s="187" t="str">
        <f>IF(AND(ISNUMBER(Fixture!H908),ISNUMBER(Fixture!J908)),"YES","")</f>
        <v/>
      </c>
      <c r="AP905" s="187" t="str">
        <f>IF(AO905="YES",IF(Fixture!H908&gt;Fixture!J908,HWin,IF(Fixture!H908=Fixture!J908,IF(Fixture!H908&gt;0,HDrawScore,HDraw),HLose)),"")</f>
        <v/>
      </c>
      <c r="AQ905" s="188" t="str">
        <f>IF(AO905="YES",IF(Fixture!H908&lt;Fixture!J908,AWin,IF(Fixture!H908=Fixture!J908,IF(Fixture!H908&gt;0,ADrawScore,ADraw),ALose)),"")</f>
        <v/>
      </c>
      <c r="AR905" s="187" t="str">
        <f>IF(AO905="YES",IF(Fixture!H908&gt;Fixture!J908,"W",IF(Fixture!H908=Fixture!J908,IF(Fixture!H908&gt;0,"D","D"),"L")),"")</f>
        <v/>
      </c>
      <c r="AS905" s="187" t="str">
        <f>IF(AO905="YES",IF(Fixture!H908&lt;Fixture!J908,"W",IF(Fixture!H908=Fixture!J908,IF(Fixture!H908&gt;0,"D","D"),"L")),"")</f>
        <v/>
      </c>
    </row>
    <row r="906" spans="22:45" x14ac:dyDescent="0.25">
      <c r="V906" s="195" t="str">
        <f t="shared" si="441"/>
        <v/>
      </c>
      <c r="W906" s="185" t="str">
        <f t="shared" si="442"/>
        <v/>
      </c>
      <c r="X906" s="185" t="str">
        <f t="shared" si="438"/>
        <v/>
      </c>
      <c r="Y906" s="185" t="str">
        <f t="shared" si="439"/>
        <v/>
      </c>
      <c r="Z906" s="184" t="str">
        <f t="shared" si="440"/>
        <v/>
      </c>
      <c r="AB906" s="186" t="str">
        <f t="shared" si="445"/>
        <v/>
      </c>
      <c r="AC906" s="187" t="str">
        <f t="shared" si="446"/>
        <v/>
      </c>
      <c r="AD906" s="187" t="str">
        <f t="shared" si="432"/>
        <v/>
      </c>
      <c r="AE906" s="187" t="str">
        <f t="shared" si="443"/>
        <v/>
      </c>
      <c r="AF906" s="187" t="str">
        <f t="shared" si="444"/>
        <v/>
      </c>
      <c r="AG906" s="187" t="str">
        <f t="array" ref="AG906">IFERROR(INDEX($Y$4:$Y$1090, MATCH(AC906&amp;AE906&amp;AF906,$V$4:$V$1090&amp;$W$4:$W$1090&amp;$X$4:$X$1090,0),1),"")</f>
        <v/>
      </c>
      <c r="AH906" s="188" t="str">
        <f t="array" ref="AH906">IFERROR(INDEX($Z$4:$Z$1090, MATCH(AC906&amp;AE906&amp;AF906,$V$4:$V$1090&amp;$W$4:$W$1090&amp;$X$4:$X$1090,0),1),"")</f>
        <v/>
      </c>
      <c r="AJ906" s="186" t="str">
        <f t="shared" si="447"/>
        <v/>
      </c>
      <c r="AK906" s="187" t="str">
        <f t="array" ref="AK906">IFERROR(INDEX($AC$4:$AC$1137,SMALL($AB$4:$AB$1137,AJ906),1),"")</f>
        <v/>
      </c>
      <c r="AL906" s="187" t="str">
        <f t="array" ref="AL906">IFERROR(INDEX($AF$4:$AF$1137,SMALL($AB$4:$AB$1137,AJ906),1),"")</f>
        <v/>
      </c>
      <c r="AM906" s="187" t="str">
        <f t="array" ref="AM906">IFERROR(INDEX($AW$4:$AW$83,MATCH(AL906&amp;INDEX($AG$4:$AG$1137,SMALL($AB$4:$AB$1137,AJ906),1),$AU$4:$AU$83&amp;$AV$4:$AV$83,0),1),"")</f>
        <v/>
      </c>
      <c r="AN906" s="187" t="str">
        <f t="array" ref="AN906">IFERROR(INDEX($AW$4:$AW$83,MATCH(AL906&amp;INDEX($AH$4:$AH$1137,SMALL($AB$4:$AB$1137,AJ906),1),$AU$4:$AU$83&amp;$AV$4:$AV$83,0),1),"")</f>
        <v/>
      </c>
      <c r="AO906" s="187" t="str">
        <f>IF(AND(ISNUMBER(Fixture!H909),ISNUMBER(Fixture!J909)),"YES","")</f>
        <v/>
      </c>
      <c r="AP906" s="187" t="str">
        <f>IF(AO906="YES",IF(Fixture!H909&gt;Fixture!J909,HWin,IF(Fixture!H909=Fixture!J909,IF(Fixture!H909&gt;0,HDrawScore,HDraw),HLose)),"")</f>
        <v/>
      </c>
      <c r="AQ906" s="188" t="str">
        <f>IF(AO906="YES",IF(Fixture!H909&lt;Fixture!J909,AWin,IF(Fixture!H909=Fixture!J909,IF(Fixture!H909&gt;0,ADrawScore,ADraw),ALose)),"")</f>
        <v/>
      </c>
      <c r="AR906" s="187" t="str">
        <f>IF(AO906="YES",IF(Fixture!H909&gt;Fixture!J909,"W",IF(Fixture!H909=Fixture!J909,IF(Fixture!H909&gt;0,"D","D"),"L")),"")</f>
        <v/>
      </c>
      <c r="AS906" s="187" t="str">
        <f>IF(AO906="YES",IF(Fixture!H909&lt;Fixture!J909,"W",IF(Fixture!H909=Fixture!J909,IF(Fixture!H909&gt;0,"D","D"),"L")),"")</f>
        <v/>
      </c>
    </row>
    <row r="907" spans="22:45" x14ac:dyDescent="0.25">
      <c r="V907" s="195" t="str">
        <f t="shared" si="441"/>
        <v/>
      </c>
      <c r="W907" s="185" t="str">
        <f t="shared" si="442"/>
        <v/>
      </c>
      <c r="X907" s="185" t="str">
        <f t="shared" si="438"/>
        <v/>
      </c>
      <c r="Y907" s="185" t="str">
        <f t="shared" si="439"/>
        <v/>
      </c>
      <c r="Z907" s="184" t="str">
        <f t="shared" si="440"/>
        <v/>
      </c>
      <c r="AB907" s="186" t="str">
        <f t="shared" si="445"/>
        <v/>
      </c>
      <c r="AC907" s="187" t="str">
        <f t="shared" si="446"/>
        <v/>
      </c>
      <c r="AD907" s="187" t="str">
        <f t="shared" si="432"/>
        <v/>
      </c>
      <c r="AE907" s="187" t="str">
        <f t="shared" si="443"/>
        <v/>
      </c>
      <c r="AF907" s="187" t="str">
        <f t="shared" si="444"/>
        <v/>
      </c>
      <c r="AG907" s="187" t="str">
        <f t="array" ref="AG907">IFERROR(INDEX($Y$4:$Y$1090, MATCH(AC907&amp;AE907&amp;AF907,$V$4:$V$1090&amp;$W$4:$W$1090&amp;$X$4:$X$1090,0),1),"")</f>
        <v/>
      </c>
      <c r="AH907" s="188" t="str">
        <f t="array" ref="AH907">IFERROR(INDEX($Z$4:$Z$1090, MATCH(AC907&amp;AE907&amp;AF907,$V$4:$V$1090&amp;$W$4:$W$1090&amp;$X$4:$X$1090,0),1),"")</f>
        <v/>
      </c>
      <c r="AJ907" s="186" t="str">
        <f t="shared" si="447"/>
        <v/>
      </c>
      <c r="AK907" s="187" t="str">
        <f t="array" ref="AK907">IFERROR(INDEX($AC$4:$AC$1137,SMALL($AB$4:$AB$1137,AJ907),1),"")</f>
        <v/>
      </c>
      <c r="AL907" s="187" t="str">
        <f t="array" ref="AL907">IFERROR(INDEX($AF$4:$AF$1137,SMALL($AB$4:$AB$1137,AJ907),1),"")</f>
        <v/>
      </c>
      <c r="AM907" s="187" t="str">
        <f t="array" ref="AM907">IFERROR(INDEX($AW$4:$AW$83,MATCH(AL907&amp;INDEX($AG$4:$AG$1137,SMALL($AB$4:$AB$1137,AJ907),1),$AU$4:$AU$83&amp;$AV$4:$AV$83,0),1),"")</f>
        <v/>
      </c>
      <c r="AN907" s="187" t="str">
        <f t="array" ref="AN907">IFERROR(INDEX($AW$4:$AW$83,MATCH(AL907&amp;INDEX($AH$4:$AH$1137,SMALL($AB$4:$AB$1137,AJ907),1),$AU$4:$AU$83&amp;$AV$4:$AV$83,0),1),"")</f>
        <v/>
      </c>
      <c r="AO907" s="187" t="str">
        <f>IF(AND(ISNUMBER(Fixture!H910),ISNUMBER(Fixture!J910)),"YES","")</f>
        <v/>
      </c>
      <c r="AP907" s="187" t="str">
        <f>IF(AO907="YES",IF(Fixture!H910&gt;Fixture!J910,HWin,IF(Fixture!H910=Fixture!J910,IF(Fixture!H910&gt;0,HDrawScore,HDraw),HLose)),"")</f>
        <v/>
      </c>
      <c r="AQ907" s="188" t="str">
        <f>IF(AO907="YES",IF(Fixture!H910&lt;Fixture!J910,AWin,IF(Fixture!H910=Fixture!J910,IF(Fixture!H910&gt;0,ADrawScore,ADraw),ALose)),"")</f>
        <v/>
      </c>
      <c r="AR907" s="187" t="str">
        <f>IF(AO907="YES",IF(Fixture!H910&gt;Fixture!J910,"W",IF(Fixture!H910=Fixture!J910,IF(Fixture!H910&gt;0,"D","D"),"L")),"")</f>
        <v/>
      </c>
      <c r="AS907" s="187" t="str">
        <f>IF(AO907="YES",IF(Fixture!H910&lt;Fixture!J910,"W",IF(Fixture!H910=Fixture!J910,IF(Fixture!H910&gt;0,"D","D"),"L")),"")</f>
        <v/>
      </c>
    </row>
    <row r="908" spans="22:45" x14ac:dyDescent="0.25">
      <c r="V908" s="195" t="str">
        <f t="shared" si="441"/>
        <v/>
      </c>
      <c r="W908" s="185" t="str">
        <f t="shared" si="442"/>
        <v/>
      </c>
      <c r="X908" s="185" t="str">
        <f t="shared" si="438"/>
        <v/>
      </c>
      <c r="Y908" s="185" t="str">
        <f t="shared" si="439"/>
        <v/>
      </c>
      <c r="Z908" s="184" t="str">
        <f t="shared" si="440"/>
        <v/>
      </c>
      <c r="AB908" s="186" t="str">
        <f t="shared" si="445"/>
        <v/>
      </c>
      <c r="AC908" s="187" t="str">
        <f t="shared" si="446"/>
        <v/>
      </c>
      <c r="AD908" s="187" t="str">
        <f t="shared" si="432"/>
        <v/>
      </c>
      <c r="AE908" s="187" t="str">
        <f t="shared" si="443"/>
        <v/>
      </c>
      <c r="AF908" s="187" t="str">
        <f t="shared" si="444"/>
        <v/>
      </c>
      <c r="AG908" s="187" t="str">
        <f t="array" ref="AG908">IFERROR(INDEX($Y$4:$Y$1090, MATCH(AC908&amp;AE908&amp;AF908,$V$4:$V$1090&amp;$W$4:$W$1090&amp;$X$4:$X$1090,0),1),"")</f>
        <v/>
      </c>
      <c r="AH908" s="188" t="str">
        <f t="array" ref="AH908">IFERROR(INDEX($Z$4:$Z$1090, MATCH(AC908&amp;AE908&amp;AF908,$V$4:$V$1090&amp;$W$4:$W$1090&amp;$X$4:$X$1090,0),1),"")</f>
        <v/>
      </c>
      <c r="AJ908" s="186" t="str">
        <f t="shared" si="447"/>
        <v/>
      </c>
      <c r="AK908" s="187" t="str">
        <f t="array" ref="AK908">IFERROR(INDEX($AC$4:$AC$1137,SMALL($AB$4:$AB$1137,AJ908),1),"")</f>
        <v/>
      </c>
      <c r="AL908" s="187" t="str">
        <f t="array" ref="AL908">IFERROR(INDEX($AF$4:$AF$1137,SMALL($AB$4:$AB$1137,AJ908),1),"")</f>
        <v/>
      </c>
      <c r="AM908" s="187" t="str">
        <f t="array" ref="AM908">IFERROR(INDEX($AW$4:$AW$83,MATCH(AL908&amp;INDEX($AG$4:$AG$1137,SMALL($AB$4:$AB$1137,AJ908),1),$AU$4:$AU$83&amp;$AV$4:$AV$83,0),1),"")</f>
        <v/>
      </c>
      <c r="AN908" s="187" t="str">
        <f t="array" ref="AN908">IFERROR(INDEX($AW$4:$AW$83,MATCH(AL908&amp;INDEX($AH$4:$AH$1137,SMALL($AB$4:$AB$1137,AJ908),1),$AU$4:$AU$83&amp;$AV$4:$AV$83,0),1),"")</f>
        <v/>
      </c>
      <c r="AO908" s="187" t="str">
        <f>IF(AND(ISNUMBER(Fixture!H911),ISNUMBER(Fixture!J911)),"YES","")</f>
        <v/>
      </c>
      <c r="AP908" s="187" t="str">
        <f>IF(AO908="YES",IF(Fixture!H911&gt;Fixture!J911,HWin,IF(Fixture!H911=Fixture!J911,IF(Fixture!H911&gt;0,HDrawScore,HDraw),HLose)),"")</f>
        <v/>
      </c>
      <c r="AQ908" s="188" t="str">
        <f>IF(AO908="YES",IF(Fixture!H911&lt;Fixture!J911,AWin,IF(Fixture!H911=Fixture!J911,IF(Fixture!H911&gt;0,ADrawScore,ADraw),ALose)),"")</f>
        <v/>
      </c>
      <c r="AR908" s="187" t="str">
        <f>IF(AO908="YES",IF(Fixture!H911&gt;Fixture!J911,"W",IF(Fixture!H911=Fixture!J911,IF(Fixture!H911&gt;0,"D","D"),"L")),"")</f>
        <v/>
      </c>
      <c r="AS908" s="187" t="str">
        <f>IF(AO908="YES",IF(Fixture!H911&lt;Fixture!J911,"W",IF(Fixture!H911=Fixture!J911,IF(Fixture!H911&gt;0,"D","D"),"L")),"")</f>
        <v/>
      </c>
    </row>
    <row r="909" spans="22:45" x14ac:dyDescent="0.25">
      <c r="V909" s="195" t="str">
        <f t="shared" si="441"/>
        <v/>
      </c>
      <c r="W909" s="185" t="str">
        <f t="shared" si="442"/>
        <v/>
      </c>
      <c r="X909" s="185" t="str">
        <f t="shared" si="438"/>
        <v/>
      </c>
      <c r="Y909" s="185" t="str">
        <f t="shared" si="439"/>
        <v/>
      </c>
      <c r="Z909" s="184" t="str">
        <f t="shared" si="440"/>
        <v/>
      </c>
      <c r="AB909" s="186" t="str">
        <f t="shared" si="445"/>
        <v/>
      </c>
      <c r="AC909" s="187" t="str">
        <f t="shared" si="446"/>
        <v/>
      </c>
      <c r="AD909" s="187" t="str">
        <f t="shared" si="432"/>
        <v/>
      </c>
      <c r="AE909" s="187" t="str">
        <f t="shared" si="443"/>
        <v/>
      </c>
      <c r="AF909" s="187" t="str">
        <f t="shared" si="444"/>
        <v/>
      </c>
      <c r="AG909" s="187" t="str">
        <f t="array" ref="AG909">IFERROR(INDEX($Y$4:$Y$1090, MATCH(AC909&amp;AE909&amp;AF909,$V$4:$V$1090&amp;$W$4:$W$1090&amp;$X$4:$X$1090,0),1),"")</f>
        <v/>
      </c>
      <c r="AH909" s="188" t="str">
        <f t="array" ref="AH909">IFERROR(INDEX($Z$4:$Z$1090, MATCH(AC909&amp;AE909&amp;AF909,$V$4:$V$1090&amp;$W$4:$W$1090&amp;$X$4:$X$1090,0),1),"")</f>
        <v/>
      </c>
      <c r="AJ909" s="186" t="str">
        <f t="shared" si="447"/>
        <v/>
      </c>
      <c r="AK909" s="187" t="str">
        <f t="array" ref="AK909">IFERROR(INDEX($AC$4:$AC$1137,SMALL($AB$4:$AB$1137,AJ909),1),"")</f>
        <v/>
      </c>
      <c r="AL909" s="187" t="str">
        <f t="array" ref="AL909">IFERROR(INDEX($AF$4:$AF$1137,SMALL($AB$4:$AB$1137,AJ909),1),"")</f>
        <v/>
      </c>
      <c r="AM909" s="187" t="str">
        <f t="array" ref="AM909">IFERROR(INDEX($AW$4:$AW$83,MATCH(AL909&amp;INDEX($AG$4:$AG$1137,SMALL($AB$4:$AB$1137,AJ909),1),$AU$4:$AU$83&amp;$AV$4:$AV$83,0),1),"")</f>
        <v/>
      </c>
      <c r="AN909" s="187" t="str">
        <f t="array" ref="AN909">IFERROR(INDEX($AW$4:$AW$83,MATCH(AL909&amp;INDEX($AH$4:$AH$1137,SMALL($AB$4:$AB$1137,AJ909),1),$AU$4:$AU$83&amp;$AV$4:$AV$83,0),1),"")</f>
        <v/>
      </c>
      <c r="AO909" s="187" t="str">
        <f>IF(AND(ISNUMBER(Fixture!H912),ISNUMBER(Fixture!J912)),"YES","")</f>
        <v/>
      </c>
      <c r="AP909" s="187" t="str">
        <f>IF(AO909="YES",IF(Fixture!H912&gt;Fixture!J912,HWin,IF(Fixture!H912=Fixture!J912,IF(Fixture!H912&gt;0,HDrawScore,HDraw),HLose)),"")</f>
        <v/>
      </c>
      <c r="AQ909" s="188" t="str">
        <f>IF(AO909="YES",IF(Fixture!H912&lt;Fixture!J912,AWin,IF(Fixture!H912=Fixture!J912,IF(Fixture!H912&gt;0,ADrawScore,ADraw),ALose)),"")</f>
        <v/>
      </c>
      <c r="AR909" s="187" t="str">
        <f>IF(AO909="YES",IF(Fixture!H912&gt;Fixture!J912,"W",IF(Fixture!H912=Fixture!J912,IF(Fixture!H912&gt;0,"D","D"),"L")),"")</f>
        <v/>
      </c>
      <c r="AS909" s="187" t="str">
        <f>IF(AO909="YES",IF(Fixture!H912&lt;Fixture!J912,"W",IF(Fixture!H912=Fixture!J912,IF(Fixture!H912&gt;0,"D","D"),"L")),"")</f>
        <v/>
      </c>
    </row>
    <row r="910" spans="22:45" x14ac:dyDescent="0.25">
      <c r="V910" s="195" t="str">
        <f t="shared" si="441"/>
        <v/>
      </c>
      <c r="W910" s="185" t="str">
        <f t="shared" si="442"/>
        <v/>
      </c>
      <c r="X910" s="185" t="str">
        <f t="shared" si="438"/>
        <v/>
      </c>
      <c r="Y910" s="185" t="str">
        <f t="shared" si="439"/>
        <v/>
      </c>
      <c r="Z910" s="184" t="str">
        <f t="shared" si="440"/>
        <v/>
      </c>
      <c r="AB910" s="186" t="str">
        <f t="shared" si="445"/>
        <v/>
      </c>
      <c r="AC910" s="187" t="str">
        <f t="shared" si="446"/>
        <v/>
      </c>
      <c r="AD910" s="187" t="str">
        <f t="shared" si="432"/>
        <v/>
      </c>
      <c r="AE910" s="187" t="str">
        <f t="shared" si="443"/>
        <v/>
      </c>
      <c r="AF910" s="187" t="str">
        <f t="shared" si="444"/>
        <v/>
      </c>
      <c r="AG910" s="187" t="str">
        <f t="array" ref="AG910">IFERROR(INDEX($Y$4:$Y$1090, MATCH(AC910&amp;AE910&amp;AF910,$V$4:$V$1090&amp;$W$4:$W$1090&amp;$X$4:$X$1090,0),1),"")</f>
        <v/>
      </c>
      <c r="AH910" s="188" t="str">
        <f t="array" ref="AH910">IFERROR(INDEX($Z$4:$Z$1090, MATCH(AC910&amp;AE910&amp;AF910,$V$4:$V$1090&amp;$W$4:$W$1090&amp;$X$4:$X$1090,0),1),"")</f>
        <v/>
      </c>
      <c r="AJ910" s="186" t="str">
        <f t="shared" si="447"/>
        <v/>
      </c>
      <c r="AK910" s="187" t="str">
        <f t="array" ref="AK910">IFERROR(INDEX($AC$4:$AC$1137,SMALL($AB$4:$AB$1137,AJ910),1),"")</f>
        <v/>
      </c>
      <c r="AL910" s="187" t="str">
        <f t="array" ref="AL910">IFERROR(INDEX($AF$4:$AF$1137,SMALL($AB$4:$AB$1137,AJ910),1),"")</f>
        <v/>
      </c>
      <c r="AM910" s="187" t="str">
        <f t="array" ref="AM910">IFERROR(INDEX($AW$4:$AW$83,MATCH(AL910&amp;INDEX($AG$4:$AG$1137,SMALL($AB$4:$AB$1137,AJ910),1),$AU$4:$AU$83&amp;$AV$4:$AV$83,0),1),"")</f>
        <v/>
      </c>
      <c r="AN910" s="187" t="str">
        <f t="array" ref="AN910">IFERROR(INDEX($AW$4:$AW$83,MATCH(AL910&amp;INDEX($AH$4:$AH$1137,SMALL($AB$4:$AB$1137,AJ910),1),$AU$4:$AU$83&amp;$AV$4:$AV$83,0),1),"")</f>
        <v/>
      </c>
      <c r="AO910" s="187" t="str">
        <f>IF(AND(ISNUMBER(Fixture!H913),ISNUMBER(Fixture!J913)),"YES","")</f>
        <v/>
      </c>
      <c r="AP910" s="187" t="str">
        <f>IF(AO910="YES",IF(Fixture!H913&gt;Fixture!J913,HWin,IF(Fixture!H913=Fixture!J913,IF(Fixture!H913&gt;0,HDrawScore,HDraw),HLose)),"")</f>
        <v/>
      </c>
      <c r="AQ910" s="188" t="str">
        <f>IF(AO910="YES",IF(Fixture!H913&lt;Fixture!J913,AWin,IF(Fixture!H913=Fixture!J913,IF(Fixture!H913&gt;0,ADrawScore,ADraw),ALose)),"")</f>
        <v/>
      </c>
      <c r="AR910" s="187" t="str">
        <f>IF(AO910="YES",IF(Fixture!H913&gt;Fixture!J913,"W",IF(Fixture!H913=Fixture!J913,IF(Fixture!H913&gt;0,"D","D"),"L")),"")</f>
        <v/>
      </c>
      <c r="AS910" s="187" t="str">
        <f>IF(AO910="YES",IF(Fixture!H913&lt;Fixture!J913,"W",IF(Fixture!H913=Fixture!J913,IF(Fixture!H913&gt;0,"D","D"),"L")),"")</f>
        <v/>
      </c>
    </row>
    <row r="911" spans="22:45" x14ac:dyDescent="0.25">
      <c r="V911" s="195" t="str">
        <f t="shared" si="441"/>
        <v/>
      </c>
      <c r="W911" s="185" t="str">
        <f t="shared" si="442"/>
        <v/>
      </c>
      <c r="X911" s="185" t="str">
        <f t="shared" si="438"/>
        <v/>
      </c>
      <c r="Y911" s="185" t="str">
        <f t="shared" si="439"/>
        <v/>
      </c>
      <c r="Z911" s="184" t="str">
        <f t="shared" si="440"/>
        <v/>
      </c>
      <c r="AB911" s="186" t="str">
        <f t="shared" si="445"/>
        <v/>
      </c>
      <c r="AC911" s="187" t="str">
        <f t="shared" si="446"/>
        <v/>
      </c>
      <c r="AD911" s="187" t="str">
        <f t="shared" si="432"/>
        <v/>
      </c>
      <c r="AE911" s="187" t="str">
        <f t="shared" si="443"/>
        <v/>
      </c>
      <c r="AF911" s="187" t="str">
        <f t="shared" si="444"/>
        <v/>
      </c>
      <c r="AG911" s="187" t="str">
        <f t="array" ref="AG911">IFERROR(INDEX($Y$4:$Y$1090, MATCH(AC911&amp;AE911&amp;AF911,$V$4:$V$1090&amp;$W$4:$W$1090&amp;$X$4:$X$1090,0),1),"")</f>
        <v/>
      </c>
      <c r="AH911" s="188" t="str">
        <f t="array" ref="AH911">IFERROR(INDEX($Z$4:$Z$1090, MATCH(AC911&amp;AE911&amp;AF911,$V$4:$V$1090&amp;$W$4:$W$1090&amp;$X$4:$X$1090,0),1),"")</f>
        <v/>
      </c>
      <c r="AJ911" s="186" t="str">
        <f t="shared" si="447"/>
        <v/>
      </c>
      <c r="AK911" s="187" t="str">
        <f t="array" ref="AK911">IFERROR(INDEX($AC$4:$AC$1137,SMALL($AB$4:$AB$1137,AJ911),1),"")</f>
        <v/>
      </c>
      <c r="AL911" s="187" t="str">
        <f t="array" ref="AL911">IFERROR(INDEX($AF$4:$AF$1137,SMALL($AB$4:$AB$1137,AJ911),1),"")</f>
        <v/>
      </c>
      <c r="AM911" s="187" t="str">
        <f t="array" ref="AM911">IFERROR(INDEX($AW$4:$AW$83,MATCH(AL911&amp;INDEX($AG$4:$AG$1137,SMALL($AB$4:$AB$1137,AJ911),1),$AU$4:$AU$83&amp;$AV$4:$AV$83,0),1),"")</f>
        <v/>
      </c>
      <c r="AN911" s="187" t="str">
        <f t="array" ref="AN911">IFERROR(INDEX($AW$4:$AW$83,MATCH(AL911&amp;INDEX($AH$4:$AH$1137,SMALL($AB$4:$AB$1137,AJ911),1),$AU$4:$AU$83&amp;$AV$4:$AV$83,0),1),"")</f>
        <v/>
      </c>
      <c r="AO911" s="187" t="str">
        <f>IF(AND(ISNUMBER(Fixture!H914),ISNUMBER(Fixture!J914)),"YES","")</f>
        <v/>
      </c>
      <c r="AP911" s="187" t="str">
        <f>IF(AO911="YES",IF(Fixture!H914&gt;Fixture!J914,HWin,IF(Fixture!H914=Fixture!J914,IF(Fixture!H914&gt;0,HDrawScore,HDraw),HLose)),"")</f>
        <v/>
      </c>
      <c r="AQ911" s="188" t="str">
        <f>IF(AO911="YES",IF(Fixture!H914&lt;Fixture!J914,AWin,IF(Fixture!H914=Fixture!J914,IF(Fixture!H914&gt;0,ADrawScore,ADraw),ALose)),"")</f>
        <v/>
      </c>
      <c r="AR911" s="187" t="str">
        <f>IF(AO911="YES",IF(Fixture!H914&gt;Fixture!J914,"W",IF(Fixture!H914=Fixture!J914,IF(Fixture!H914&gt;0,"D","D"),"L")),"")</f>
        <v/>
      </c>
      <c r="AS911" s="187" t="str">
        <f>IF(AO911="YES",IF(Fixture!H914&lt;Fixture!J914,"W",IF(Fixture!H914=Fixture!J914,IF(Fixture!H914&gt;0,"D","D"),"L")),"")</f>
        <v/>
      </c>
    </row>
    <row r="912" spans="22:45" x14ac:dyDescent="0.25">
      <c r="V912" s="195" t="str">
        <f t="shared" si="441"/>
        <v/>
      </c>
      <c r="W912" s="185" t="str">
        <f t="shared" si="442"/>
        <v/>
      </c>
      <c r="X912" s="185" t="str">
        <f t="shared" si="438"/>
        <v/>
      </c>
      <c r="Y912" s="185" t="str">
        <f t="shared" si="439"/>
        <v/>
      </c>
      <c r="Z912" s="184" t="str">
        <f t="shared" si="440"/>
        <v/>
      </c>
      <c r="AB912" s="186" t="str">
        <f t="shared" si="445"/>
        <v/>
      </c>
      <c r="AC912" s="187" t="str">
        <f t="shared" si="446"/>
        <v/>
      </c>
      <c r="AD912" s="187" t="str">
        <f t="shared" si="432"/>
        <v/>
      </c>
      <c r="AE912" s="187" t="str">
        <f t="shared" si="443"/>
        <v/>
      </c>
      <c r="AF912" s="187" t="str">
        <f t="shared" si="444"/>
        <v/>
      </c>
      <c r="AG912" s="187" t="str">
        <f t="array" ref="AG912">IFERROR(INDEX($Y$4:$Y$1090, MATCH(AC912&amp;AE912&amp;AF912,$V$4:$V$1090&amp;$W$4:$W$1090&amp;$X$4:$X$1090,0),1),"")</f>
        <v/>
      </c>
      <c r="AH912" s="188" t="str">
        <f t="array" ref="AH912">IFERROR(INDEX($Z$4:$Z$1090, MATCH(AC912&amp;AE912&amp;AF912,$V$4:$V$1090&amp;$W$4:$W$1090&amp;$X$4:$X$1090,0),1),"")</f>
        <v/>
      </c>
      <c r="AJ912" s="186" t="str">
        <f t="shared" si="447"/>
        <v/>
      </c>
      <c r="AK912" s="187" t="str">
        <f t="array" ref="AK912">IFERROR(INDEX($AC$4:$AC$1137,SMALL($AB$4:$AB$1137,AJ912),1),"")</f>
        <v/>
      </c>
      <c r="AL912" s="187" t="str">
        <f t="array" ref="AL912">IFERROR(INDEX($AF$4:$AF$1137,SMALL($AB$4:$AB$1137,AJ912),1),"")</f>
        <v/>
      </c>
      <c r="AM912" s="187" t="str">
        <f t="array" ref="AM912">IFERROR(INDEX($AW$4:$AW$83,MATCH(AL912&amp;INDEX($AG$4:$AG$1137,SMALL($AB$4:$AB$1137,AJ912),1),$AU$4:$AU$83&amp;$AV$4:$AV$83,0),1),"")</f>
        <v/>
      </c>
      <c r="AN912" s="187" t="str">
        <f t="array" ref="AN912">IFERROR(INDEX($AW$4:$AW$83,MATCH(AL912&amp;INDEX($AH$4:$AH$1137,SMALL($AB$4:$AB$1137,AJ912),1),$AU$4:$AU$83&amp;$AV$4:$AV$83,0),1),"")</f>
        <v/>
      </c>
      <c r="AO912" s="187" t="str">
        <f>IF(AND(ISNUMBER(Fixture!H915),ISNUMBER(Fixture!J915)),"YES","")</f>
        <v/>
      </c>
      <c r="AP912" s="187" t="str">
        <f>IF(AO912="YES",IF(Fixture!H915&gt;Fixture!J915,HWin,IF(Fixture!H915=Fixture!J915,IF(Fixture!H915&gt;0,HDrawScore,HDraw),HLose)),"")</f>
        <v/>
      </c>
      <c r="AQ912" s="188" t="str">
        <f>IF(AO912="YES",IF(Fixture!H915&lt;Fixture!J915,AWin,IF(Fixture!H915=Fixture!J915,IF(Fixture!H915&gt;0,ADrawScore,ADraw),ALose)),"")</f>
        <v/>
      </c>
      <c r="AR912" s="187" t="str">
        <f>IF(AO912="YES",IF(Fixture!H915&gt;Fixture!J915,"W",IF(Fixture!H915=Fixture!J915,IF(Fixture!H915&gt;0,"D","D"),"L")),"")</f>
        <v/>
      </c>
      <c r="AS912" s="187" t="str">
        <f>IF(AO912="YES",IF(Fixture!H915&lt;Fixture!J915,"W",IF(Fixture!H915=Fixture!J915,IF(Fixture!H915&gt;0,"D","D"),"L")),"")</f>
        <v/>
      </c>
    </row>
    <row r="913" spans="22:45" x14ac:dyDescent="0.25">
      <c r="V913" s="195" t="str">
        <f t="shared" si="441"/>
        <v/>
      </c>
      <c r="W913" s="185" t="str">
        <f t="shared" si="442"/>
        <v/>
      </c>
      <c r="X913" s="185" t="str">
        <f t="shared" si="438"/>
        <v/>
      </c>
      <c r="Y913" s="185" t="str">
        <f t="shared" si="439"/>
        <v/>
      </c>
      <c r="Z913" s="184" t="str">
        <f t="shared" si="440"/>
        <v/>
      </c>
      <c r="AB913" s="186" t="str">
        <f t="shared" si="445"/>
        <v/>
      </c>
      <c r="AC913" s="187" t="str">
        <f t="shared" si="446"/>
        <v/>
      </c>
      <c r="AD913" s="187" t="str">
        <f t="shared" ref="AD913:AD976" si="448">IF(ISNUMBER(AC913),IF(AD912+1&lt;=AD$2,AD912+1,1),"")</f>
        <v/>
      </c>
      <c r="AE913" s="187" t="str">
        <f t="shared" si="443"/>
        <v/>
      </c>
      <c r="AF913" s="187" t="str">
        <f t="shared" si="444"/>
        <v/>
      </c>
      <c r="AG913" s="187" t="str">
        <f t="array" ref="AG913">IFERROR(INDEX($Y$4:$Y$1090, MATCH(AC913&amp;AE913&amp;AF913,$V$4:$V$1090&amp;$W$4:$W$1090&amp;$X$4:$X$1090,0),1),"")</f>
        <v/>
      </c>
      <c r="AH913" s="188" t="str">
        <f t="array" ref="AH913">IFERROR(INDEX($Z$4:$Z$1090, MATCH(AC913&amp;AE913&amp;AF913,$V$4:$V$1090&amp;$W$4:$W$1090&amp;$X$4:$X$1090,0),1),"")</f>
        <v/>
      </c>
      <c r="AJ913" s="186" t="str">
        <f t="shared" si="447"/>
        <v/>
      </c>
      <c r="AK913" s="187" t="str">
        <f t="array" ref="AK913">IFERROR(INDEX($AC$4:$AC$1137,SMALL($AB$4:$AB$1137,AJ913),1),"")</f>
        <v/>
      </c>
      <c r="AL913" s="187" t="str">
        <f t="array" ref="AL913">IFERROR(INDEX($AF$4:$AF$1137,SMALL($AB$4:$AB$1137,AJ913),1),"")</f>
        <v/>
      </c>
      <c r="AM913" s="187" t="str">
        <f t="array" ref="AM913">IFERROR(INDEX($AW$4:$AW$83,MATCH(AL913&amp;INDEX($AG$4:$AG$1137,SMALL($AB$4:$AB$1137,AJ913),1),$AU$4:$AU$83&amp;$AV$4:$AV$83,0),1),"")</f>
        <v/>
      </c>
      <c r="AN913" s="187" t="str">
        <f t="array" ref="AN913">IFERROR(INDEX($AW$4:$AW$83,MATCH(AL913&amp;INDEX($AH$4:$AH$1137,SMALL($AB$4:$AB$1137,AJ913),1),$AU$4:$AU$83&amp;$AV$4:$AV$83,0),1),"")</f>
        <v/>
      </c>
      <c r="AO913" s="187" t="str">
        <f>IF(AND(ISNUMBER(Fixture!H916),ISNUMBER(Fixture!J916)),"YES","")</f>
        <v/>
      </c>
      <c r="AP913" s="187" t="str">
        <f>IF(AO913="YES",IF(Fixture!H916&gt;Fixture!J916,HWin,IF(Fixture!H916=Fixture!J916,IF(Fixture!H916&gt;0,HDrawScore,HDraw),HLose)),"")</f>
        <v/>
      </c>
      <c r="AQ913" s="188" t="str">
        <f>IF(AO913="YES",IF(Fixture!H916&lt;Fixture!J916,AWin,IF(Fixture!H916=Fixture!J916,IF(Fixture!H916&gt;0,ADrawScore,ADraw),ALose)),"")</f>
        <v/>
      </c>
      <c r="AR913" s="187" t="str">
        <f>IF(AO913="YES",IF(Fixture!H916&gt;Fixture!J916,"W",IF(Fixture!H916=Fixture!J916,IF(Fixture!H916&gt;0,"D","D"),"L")),"")</f>
        <v/>
      </c>
      <c r="AS913" s="187" t="str">
        <f>IF(AO913="YES",IF(Fixture!H916&lt;Fixture!J916,"W",IF(Fixture!H916=Fixture!J916,IF(Fixture!H916&gt;0,"D","D"),"L")),"")</f>
        <v/>
      </c>
    </row>
    <row r="914" spans="22:45" x14ac:dyDescent="0.25">
      <c r="V914" s="195" t="str">
        <f t="shared" si="441"/>
        <v/>
      </c>
      <c r="W914" s="185" t="str">
        <f t="shared" si="442"/>
        <v/>
      </c>
      <c r="X914" s="185" t="str">
        <f t="shared" si="438"/>
        <v/>
      </c>
      <c r="Y914" s="185" t="str">
        <f t="shared" si="439"/>
        <v/>
      </c>
      <c r="Z914" s="184" t="str">
        <f t="shared" si="440"/>
        <v/>
      </c>
      <c r="AB914" s="186" t="str">
        <f t="shared" si="445"/>
        <v/>
      </c>
      <c r="AC914" s="187" t="str">
        <f t="shared" si="446"/>
        <v/>
      </c>
      <c r="AD914" s="187" t="str">
        <f t="shared" si="448"/>
        <v/>
      </c>
      <c r="AE914" s="187" t="str">
        <f t="shared" si="443"/>
        <v/>
      </c>
      <c r="AF914" s="187" t="str">
        <f t="shared" si="444"/>
        <v/>
      </c>
      <c r="AG914" s="187" t="str">
        <f t="array" ref="AG914">IFERROR(INDEX($Y$4:$Y$1090, MATCH(AC914&amp;AE914&amp;AF914,$V$4:$V$1090&amp;$W$4:$W$1090&amp;$X$4:$X$1090,0),1),"")</f>
        <v/>
      </c>
      <c r="AH914" s="188" t="str">
        <f t="array" ref="AH914">IFERROR(INDEX($Z$4:$Z$1090, MATCH(AC914&amp;AE914&amp;AF914,$V$4:$V$1090&amp;$W$4:$W$1090&amp;$X$4:$X$1090,0),1),"")</f>
        <v/>
      </c>
      <c r="AJ914" s="186" t="str">
        <f t="shared" si="447"/>
        <v/>
      </c>
      <c r="AK914" s="187" t="str">
        <f t="array" ref="AK914">IFERROR(INDEX($AC$4:$AC$1137,SMALL($AB$4:$AB$1137,AJ914),1),"")</f>
        <v/>
      </c>
      <c r="AL914" s="187" t="str">
        <f t="array" ref="AL914">IFERROR(INDEX($AF$4:$AF$1137,SMALL($AB$4:$AB$1137,AJ914),1),"")</f>
        <v/>
      </c>
      <c r="AM914" s="187" t="str">
        <f t="array" ref="AM914">IFERROR(INDEX($AW$4:$AW$83,MATCH(AL914&amp;INDEX($AG$4:$AG$1137,SMALL($AB$4:$AB$1137,AJ914),1),$AU$4:$AU$83&amp;$AV$4:$AV$83,0),1),"")</f>
        <v/>
      </c>
      <c r="AN914" s="187" t="str">
        <f t="array" ref="AN914">IFERROR(INDEX($AW$4:$AW$83,MATCH(AL914&amp;INDEX($AH$4:$AH$1137,SMALL($AB$4:$AB$1137,AJ914),1),$AU$4:$AU$83&amp;$AV$4:$AV$83,0),1),"")</f>
        <v/>
      </c>
      <c r="AO914" s="187" t="str">
        <f>IF(AND(ISNUMBER(Fixture!H917),ISNUMBER(Fixture!J917)),"YES","")</f>
        <v/>
      </c>
      <c r="AP914" s="187" t="str">
        <f>IF(AO914="YES",IF(Fixture!H917&gt;Fixture!J917,HWin,IF(Fixture!H917=Fixture!J917,IF(Fixture!H917&gt;0,HDrawScore,HDraw),HLose)),"")</f>
        <v/>
      </c>
      <c r="AQ914" s="188" t="str">
        <f>IF(AO914="YES",IF(Fixture!H917&lt;Fixture!J917,AWin,IF(Fixture!H917=Fixture!J917,IF(Fixture!H917&gt;0,ADrawScore,ADraw),ALose)),"")</f>
        <v/>
      </c>
      <c r="AR914" s="187" t="str">
        <f>IF(AO914="YES",IF(Fixture!H917&gt;Fixture!J917,"W",IF(Fixture!H917=Fixture!J917,IF(Fixture!H917&gt;0,"D","D"),"L")),"")</f>
        <v/>
      </c>
      <c r="AS914" s="187" t="str">
        <f>IF(AO914="YES",IF(Fixture!H917&lt;Fixture!J917,"W",IF(Fixture!H917=Fixture!J917,IF(Fixture!H917&gt;0,"D","D"),"L")),"")</f>
        <v/>
      </c>
    </row>
    <row r="915" spans="22:45" x14ac:dyDescent="0.25">
      <c r="V915" s="195" t="str">
        <f t="shared" si="441"/>
        <v/>
      </c>
      <c r="W915" s="185" t="str">
        <f t="shared" si="442"/>
        <v/>
      </c>
      <c r="X915" s="185" t="str">
        <f t="shared" si="438"/>
        <v/>
      </c>
      <c r="Y915" s="185" t="str">
        <f t="shared" si="439"/>
        <v/>
      </c>
      <c r="Z915" s="184" t="str">
        <f t="shared" si="440"/>
        <v/>
      </c>
      <c r="AB915" s="186" t="str">
        <f t="shared" si="445"/>
        <v/>
      </c>
      <c r="AC915" s="187" t="str">
        <f t="shared" si="446"/>
        <v/>
      </c>
      <c r="AD915" s="187" t="str">
        <f t="shared" si="448"/>
        <v/>
      </c>
      <c r="AE915" s="187" t="str">
        <f t="shared" si="443"/>
        <v/>
      </c>
      <c r="AF915" s="187" t="str">
        <f t="shared" si="444"/>
        <v/>
      </c>
      <c r="AG915" s="187" t="str">
        <f t="array" ref="AG915">IFERROR(INDEX($Y$4:$Y$1090, MATCH(AC915&amp;AE915&amp;AF915,$V$4:$V$1090&amp;$W$4:$W$1090&amp;$X$4:$X$1090,0),1),"")</f>
        <v/>
      </c>
      <c r="AH915" s="188" t="str">
        <f t="array" ref="AH915">IFERROR(INDEX($Z$4:$Z$1090, MATCH(AC915&amp;AE915&amp;AF915,$V$4:$V$1090&amp;$W$4:$W$1090&amp;$X$4:$X$1090,0),1),"")</f>
        <v/>
      </c>
      <c r="AJ915" s="186" t="str">
        <f t="shared" si="447"/>
        <v/>
      </c>
      <c r="AK915" s="187" t="str">
        <f t="array" ref="AK915">IFERROR(INDEX($AC$4:$AC$1137,SMALL($AB$4:$AB$1137,AJ915),1),"")</f>
        <v/>
      </c>
      <c r="AL915" s="187" t="str">
        <f t="array" ref="AL915">IFERROR(INDEX($AF$4:$AF$1137,SMALL($AB$4:$AB$1137,AJ915),1),"")</f>
        <v/>
      </c>
      <c r="AM915" s="187" t="str">
        <f t="array" ref="AM915">IFERROR(INDEX($AW$4:$AW$83,MATCH(AL915&amp;INDEX($AG$4:$AG$1137,SMALL($AB$4:$AB$1137,AJ915),1),$AU$4:$AU$83&amp;$AV$4:$AV$83,0),1),"")</f>
        <v/>
      </c>
      <c r="AN915" s="187" t="str">
        <f t="array" ref="AN915">IFERROR(INDEX($AW$4:$AW$83,MATCH(AL915&amp;INDEX($AH$4:$AH$1137,SMALL($AB$4:$AB$1137,AJ915),1),$AU$4:$AU$83&amp;$AV$4:$AV$83,0),1),"")</f>
        <v/>
      </c>
      <c r="AO915" s="187" t="str">
        <f>IF(AND(ISNUMBER(Fixture!H918),ISNUMBER(Fixture!J918)),"YES","")</f>
        <v/>
      </c>
      <c r="AP915" s="187" t="str">
        <f>IF(AO915="YES",IF(Fixture!H918&gt;Fixture!J918,HWin,IF(Fixture!H918=Fixture!J918,IF(Fixture!H918&gt;0,HDrawScore,HDraw),HLose)),"")</f>
        <v/>
      </c>
      <c r="AQ915" s="188" t="str">
        <f>IF(AO915="YES",IF(Fixture!H918&lt;Fixture!J918,AWin,IF(Fixture!H918=Fixture!J918,IF(Fixture!H918&gt;0,ADrawScore,ADraw),ALose)),"")</f>
        <v/>
      </c>
      <c r="AR915" s="187" t="str">
        <f>IF(AO915="YES",IF(Fixture!H918&gt;Fixture!J918,"W",IF(Fixture!H918=Fixture!J918,IF(Fixture!H918&gt;0,"D","D"),"L")),"")</f>
        <v/>
      </c>
      <c r="AS915" s="187" t="str">
        <f>IF(AO915="YES",IF(Fixture!H918&lt;Fixture!J918,"W",IF(Fixture!H918=Fixture!J918,IF(Fixture!H918&gt;0,"D","D"),"L")),"")</f>
        <v/>
      </c>
    </row>
    <row r="916" spans="22:45" x14ac:dyDescent="0.25">
      <c r="V916" s="195" t="str">
        <f t="shared" si="441"/>
        <v/>
      </c>
      <c r="W916" s="185" t="str">
        <f t="shared" si="442"/>
        <v/>
      </c>
      <c r="X916" s="185" t="str">
        <f t="shared" ref="X916:X947" si="449">IF(AND(ISNUMBER(V916),Y916&lt;=$Q$10,Z916&lt;=$Q$10),$B$189,"")</f>
        <v/>
      </c>
      <c r="Y916" s="185" t="str">
        <f t="shared" ref="Y916:Y947" si="450">IF(ISNUMBER(V916),INDEX($C$192:$L$218,MATCH(V916,$B$192:$B$218,0),MATCH("G"&amp;W916&amp;"-T1",$C$191:$L$191,0)),"")</f>
        <v/>
      </c>
      <c r="Z916" s="184" t="str">
        <f t="shared" ref="Z916:Z947" si="451">IF(ISNUMBER(V916),INDEX($C$192:$L$218,MATCH(V916,$B$192:$B$218,0),MATCH("G"&amp;W916&amp;"-T2",$C$191:$L$191,0)),"")</f>
        <v/>
      </c>
      <c r="AB916" s="186" t="str">
        <f t="shared" si="445"/>
        <v/>
      </c>
      <c r="AC916" s="187" t="str">
        <f t="shared" si="446"/>
        <v/>
      </c>
      <c r="AD916" s="187" t="str">
        <f t="shared" si="448"/>
        <v/>
      </c>
      <c r="AE916" s="187" t="str">
        <f t="shared" si="443"/>
        <v/>
      </c>
      <c r="AF916" s="187" t="str">
        <f t="shared" si="444"/>
        <v/>
      </c>
      <c r="AG916" s="187" t="str">
        <f t="array" ref="AG916">IFERROR(INDEX($Y$4:$Y$1090, MATCH(AC916&amp;AE916&amp;AF916,$V$4:$V$1090&amp;$W$4:$W$1090&amp;$X$4:$X$1090,0),1),"")</f>
        <v/>
      </c>
      <c r="AH916" s="188" t="str">
        <f t="array" ref="AH916">IFERROR(INDEX($Z$4:$Z$1090, MATCH(AC916&amp;AE916&amp;AF916,$V$4:$V$1090&amp;$W$4:$W$1090&amp;$X$4:$X$1090,0),1),"")</f>
        <v/>
      </c>
      <c r="AJ916" s="186" t="str">
        <f t="shared" si="447"/>
        <v/>
      </c>
      <c r="AK916" s="187" t="str">
        <f t="array" ref="AK916">IFERROR(INDEX($AC$4:$AC$1137,SMALL($AB$4:$AB$1137,AJ916),1),"")</f>
        <v/>
      </c>
      <c r="AL916" s="187" t="str">
        <f t="array" ref="AL916">IFERROR(INDEX($AF$4:$AF$1137,SMALL($AB$4:$AB$1137,AJ916),1),"")</f>
        <v/>
      </c>
      <c r="AM916" s="187" t="str">
        <f t="array" ref="AM916">IFERROR(INDEX($AW$4:$AW$83,MATCH(AL916&amp;INDEX($AG$4:$AG$1137,SMALL($AB$4:$AB$1137,AJ916),1),$AU$4:$AU$83&amp;$AV$4:$AV$83,0),1),"")</f>
        <v/>
      </c>
      <c r="AN916" s="187" t="str">
        <f t="array" ref="AN916">IFERROR(INDEX($AW$4:$AW$83,MATCH(AL916&amp;INDEX($AH$4:$AH$1137,SMALL($AB$4:$AB$1137,AJ916),1),$AU$4:$AU$83&amp;$AV$4:$AV$83,0),1),"")</f>
        <v/>
      </c>
      <c r="AO916" s="187" t="str">
        <f>IF(AND(ISNUMBER(Fixture!H919),ISNUMBER(Fixture!J919)),"YES","")</f>
        <v/>
      </c>
      <c r="AP916" s="187" t="str">
        <f>IF(AO916="YES",IF(Fixture!H919&gt;Fixture!J919,HWin,IF(Fixture!H919=Fixture!J919,IF(Fixture!H919&gt;0,HDrawScore,HDraw),HLose)),"")</f>
        <v/>
      </c>
      <c r="AQ916" s="188" t="str">
        <f>IF(AO916="YES",IF(Fixture!H919&lt;Fixture!J919,AWin,IF(Fixture!H919=Fixture!J919,IF(Fixture!H919&gt;0,ADrawScore,ADraw),ALose)),"")</f>
        <v/>
      </c>
      <c r="AR916" s="187" t="str">
        <f>IF(AO916="YES",IF(Fixture!H919&gt;Fixture!J919,"W",IF(Fixture!H919=Fixture!J919,IF(Fixture!H919&gt;0,"D","D"),"L")),"")</f>
        <v/>
      </c>
      <c r="AS916" s="187" t="str">
        <f>IF(AO916="YES",IF(Fixture!H919&lt;Fixture!J919,"W",IF(Fixture!H919=Fixture!J919,IF(Fixture!H919&gt;0,"D","D"),"L")),"")</f>
        <v/>
      </c>
    </row>
    <row r="917" spans="22:45" x14ac:dyDescent="0.25">
      <c r="V917" s="195" t="str">
        <f t="shared" ref="V917:V948" si="452">IFERROR(IF(W916+1&lt;=O$10,V916,IF(V916+1&lt;=P$10,V916+1,"")),"")</f>
        <v/>
      </c>
      <c r="W917" s="185" t="str">
        <f t="shared" ref="W917:W948" si="453">IF(ISNUMBER(V917),IF(W916+1&lt;=O$10,W916+1,1),"")</f>
        <v/>
      </c>
      <c r="X917" s="185" t="str">
        <f t="shared" si="449"/>
        <v/>
      </c>
      <c r="Y917" s="185" t="str">
        <f t="shared" si="450"/>
        <v/>
      </c>
      <c r="Z917" s="184" t="str">
        <f t="shared" si="451"/>
        <v/>
      </c>
      <c r="AB917" s="186" t="str">
        <f t="shared" si="445"/>
        <v/>
      </c>
      <c r="AC917" s="187" t="str">
        <f t="shared" si="446"/>
        <v/>
      </c>
      <c r="AD917" s="187" t="str">
        <f t="shared" si="448"/>
        <v/>
      </c>
      <c r="AE917" s="187" t="str">
        <f t="shared" si="443"/>
        <v/>
      </c>
      <c r="AF917" s="187" t="str">
        <f t="shared" si="444"/>
        <v/>
      </c>
      <c r="AG917" s="187" t="str">
        <f t="array" ref="AG917">IFERROR(INDEX($Y$4:$Y$1090, MATCH(AC917&amp;AE917&amp;AF917,$V$4:$V$1090&amp;$W$4:$W$1090&amp;$X$4:$X$1090,0),1),"")</f>
        <v/>
      </c>
      <c r="AH917" s="188" t="str">
        <f t="array" ref="AH917">IFERROR(INDEX($Z$4:$Z$1090, MATCH(AC917&amp;AE917&amp;AF917,$V$4:$V$1090&amp;$W$4:$W$1090&amp;$X$4:$X$1090,0),1),"")</f>
        <v/>
      </c>
      <c r="AJ917" s="186" t="str">
        <f t="shared" si="447"/>
        <v/>
      </c>
      <c r="AK917" s="187" t="str">
        <f t="array" ref="AK917">IFERROR(INDEX($AC$4:$AC$1137,SMALL($AB$4:$AB$1137,AJ917),1),"")</f>
        <v/>
      </c>
      <c r="AL917" s="187" t="str">
        <f t="array" ref="AL917">IFERROR(INDEX($AF$4:$AF$1137,SMALL($AB$4:$AB$1137,AJ917),1),"")</f>
        <v/>
      </c>
      <c r="AM917" s="187" t="str">
        <f t="array" ref="AM917">IFERROR(INDEX($AW$4:$AW$83,MATCH(AL917&amp;INDEX($AG$4:$AG$1137,SMALL($AB$4:$AB$1137,AJ917),1),$AU$4:$AU$83&amp;$AV$4:$AV$83,0),1),"")</f>
        <v/>
      </c>
      <c r="AN917" s="187" t="str">
        <f t="array" ref="AN917">IFERROR(INDEX($AW$4:$AW$83,MATCH(AL917&amp;INDEX($AH$4:$AH$1137,SMALL($AB$4:$AB$1137,AJ917),1),$AU$4:$AU$83&amp;$AV$4:$AV$83,0),1),"")</f>
        <v/>
      </c>
      <c r="AO917" s="187" t="str">
        <f>IF(AND(ISNUMBER(Fixture!H920),ISNUMBER(Fixture!J920)),"YES","")</f>
        <v/>
      </c>
      <c r="AP917" s="187" t="str">
        <f>IF(AO917="YES",IF(Fixture!H920&gt;Fixture!J920,HWin,IF(Fixture!H920=Fixture!J920,IF(Fixture!H920&gt;0,HDrawScore,HDraw),HLose)),"")</f>
        <v/>
      </c>
      <c r="AQ917" s="188" t="str">
        <f>IF(AO917="YES",IF(Fixture!H920&lt;Fixture!J920,AWin,IF(Fixture!H920=Fixture!J920,IF(Fixture!H920&gt;0,ADrawScore,ADraw),ALose)),"")</f>
        <v/>
      </c>
      <c r="AR917" s="187" t="str">
        <f>IF(AO917="YES",IF(Fixture!H920&gt;Fixture!J920,"W",IF(Fixture!H920=Fixture!J920,IF(Fixture!H920&gt;0,"D","D"),"L")),"")</f>
        <v/>
      </c>
      <c r="AS917" s="187" t="str">
        <f>IF(AO917="YES",IF(Fixture!H920&lt;Fixture!J920,"W",IF(Fixture!H920=Fixture!J920,IF(Fixture!H920&gt;0,"D","D"),"L")),"")</f>
        <v/>
      </c>
    </row>
    <row r="918" spans="22:45" x14ac:dyDescent="0.25">
      <c r="V918" s="195" t="str">
        <f t="shared" si="452"/>
        <v/>
      </c>
      <c r="W918" s="185" t="str">
        <f t="shared" si="453"/>
        <v/>
      </c>
      <c r="X918" s="185" t="str">
        <f t="shared" si="449"/>
        <v/>
      </c>
      <c r="Y918" s="185" t="str">
        <f t="shared" si="450"/>
        <v/>
      </c>
      <c r="Z918" s="184" t="str">
        <f t="shared" si="451"/>
        <v/>
      </c>
      <c r="AB918" s="186" t="str">
        <f t="shared" si="445"/>
        <v/>
      </c>
      <c r="AC918" s="187" t="str">
        <f t="shared" si="446"/>
        <v/>
      </c>
      <c r="AD918" s="187" t="str">
        <f t="shared" si="448"/>
        <v/>
      </c>
      <c r="AE918" s="187" t="str">
        <f t="shared" si="443"/>
        <v/>
      </c>
      <c r="AF918" s="187" t="str">
        <f t="shared" si="444"/>
        <v/>
      </c>
      <c r="AG918" s="187" t="str">
        <f t="array" ref="AG918">IFERROR(INDEX($Y$4:$Y$1090, MATCH(AC918&amp;AE918&amp;AF918,$V$4:$V$1090&amp;$W$4:$W$1090&amp;$X$4:$X$1090,0),1),"")</f>
        <v/>
      </c>
      <c r="AH918" s="188" t="str">
        <f t="array" ref="AH918">IFERROR(INDEX($Z$4:$Z$1090, MATCH(AC918&amp;AE918&amp;AF918,$V$4:$V$1090&amp;$W$4:$W$1090&amp;$X$4:$X$1090,0),1),"")</f>
        <v/>
      </c>
      <c r="AJ918" s="186" t="str">
        <f t="shared" si="447"/>
        <v/>
      </c>
      <c r="AK918" s="187" t="str">
        <f t="array" ref="AK918">IFERROR(INDEX($AC$4:$AC$1137,SMALL($AB$4:$AB$1137,AJ918),1),"")</f>
        <v/>
      </c>
      <c r="AL918" s="187" t="str">
        <f t="array" ref="AL918">IFERROR(INDEX($AF$4:$AF$1137,SMALL($AB$4:$AB$1137,AJ918),1),"")</f>
        <v/>
      </c>
      <c r="AM918" s="187" t="str">
        <f t="array" ref="AM918">IFERROR(INDEX($AW$4:$AW$83,MATCH(AL918&amp;INDEX($AG$4:$AG$1137,SMALL($AB$4:$AB$1137,AJ918),1),$AU$4:$AU$83&amp;$AV$4:$AV$83,0),1),"")</f>
        <v/>
      </c>
      <c r="AN918" s="187" t="str">
        <f t="array" ref="AN918">IFERROR(INDEX($AW$4:$AW$83,MATCH(AL918&amp;INDEX($AH$4:$AH$1137,SMALL($AB$4:$AB$1137,AJ918),1),$AU$4:$AU$83&amp;$AV$4:$AV$83,0),1),"")</f>
        <v/>
      </c>
      <c r="AO918" s="187" t="str">
        <f>IF(AND(ISNUMBER(Fixture!H921),ISNUMBER(Fixture!J921)),"YES","")</f>
        <v/>
      </c>
      <c r="AP918" s="187" t="str">
        <f>IF(AO918="YES",IF(Fixture!H921&gt;Fixture!J921,HWin,IF(Fixture!H921=Fixture!J921,IF(Fixture!H921&gt;0,HDrawScore,HDraw),HLose)),"")</f>
        <v/>
      </c>
      <c r="AQ918" s="188" t="str">
        <f>IF(AO918="YES",IF(Fixture!H921&lt;Fixture!J921,AWin,IF(Fixture!H921=Fixture!J921,IF(Fixture!H921&gt;0,ADrawScore,ADraw),ALose)),"")</f>
        <v/>
      </c>
      <c r="AR918" s="187" t="str">
        <f>IF(AO918="YES",IF(Fixture!H921&gt;Fixture!J921,"W",IF(Fixture!H921=Fixture!J921,IF(Fixture!H921&gt;0,"D","D"),"L")),"")</f>
        <v/>
      </c>
      <c r="AS918" s="187" t="str">
        <f>IF(AO918="YES",IF(Fixture!H921&lt;Fixture!J921,"W",IF(Fixture!H921=Fixture!J921,IF(Fixture!H921&gt;0,"D","D"),"L")),"")</f>
        <v/>
      </c>
    </row>
    <row r="919" spans="22:45" x14ac:dyDescent="0.25">
      <c r="V919" s="195" t="str">
        <f t="shared" si="452"/>
        <v/>
      </c>
      <c r="W919" s="185" t="str">
        <f t="shared" si="453"/>
        <v/>
      </c>
      <c r="X919" s="185" t="str">
        <f t="shared" si="449"/>
        <v/>
      </c>
      <c r="Y919" s="185" t="str">
        <f t="shared" si="450"/>
        <v/>
      </c>
      <c r="Z919" s="184" t="str">
        <f t="shared" si="451"/>
        <v/>
      </c>
      <c r="AB919" s="186" t="str">
        <f t="shared" si="445"/>
        <v/>
      </c>
      <c r="AC919" s="187" t="str">
        <f t="shared" si="446"/>
        <v/>
      </c>
      <c r="AD919" s="187" t="str">
        <f t="shared" si="448"/>
        <v/>
      </c>
      <c r="AE919" s="187" t="str">
        <f t="shared" si="443"/>
        <v/>
      </c>
      <c r="AF919" s="187" t="str">
        <f t="shared" si="444"/>
        <v/>
      </c>
      <c r="AG919" s="187" t="str">
        <f t="array" ref="AG919">IFERROR(INDEX($Y$4:$Y$1090, MATCH(AC919&amp;AE919&amp;AF919,$V$4:$V$1090&amp;$W$4:$W$1090&amp;$X$4:$X$1090,0),1),"")</f>
        <v/>
      </c>
      <c r="AH919" s="188" t="str">
        <f t="array" ref="AH919">IFERROR(INDEX($Z$4:$Z$1090, MATCH(AC919&amp;AE919&amp;AF919,$V$4:$V$1090&amp;$W$4:$W$1090&amp;$X$4:$X$1090,0),1),"")</f>
        <v/>
      </c>
      <c r="AJ919" s="186" t="str">
        <f t="shared" si="447"/>
        <v/>
      </c>
      <c r="AK919" s="187" t="str">
        <f t="array" ref="AK919">IFERROR(INDEX($AC$4:$AC$1137,SMALL($AB$4:$AB$1137,AJ919),1),"")</f>
        <v/>
      </c>
      <c r="AL919" s="187" t="str">
        <f t="array" ref="AL919">IFERROR(INDEX($AF$4:$AF$1137,SMALL($AB$4:$AB$1137,AJ919),1),"")</f>
        <v/>
      </c>
      <c r="AM919" s="187" t="str">
        <f t="array" ref="AM919">IFERROR(INDEX($AW$4:$AW$83,MATCH(AL919&amp;INDEX($AG$4:$AG$1137,SMALL($AB$4:$AB$1137,AJ919),1),$AU$4:$AU$83&amp;$AV$4:$AV$83,0),1),"")</f>
        <v/>
      </c>
      <c r="AN919" s="187" t="str">
        <f t="array" ref="AN919">IFERROR(INDEX($AW$4:$AW$83,MATCH(AL919&amp;INDEX($AH$4:$AH$1137,SMALL($AB$4:$AB$1137,AJ919),1),$AU$4:$AU$83&amp;$AV$4:$AV$83,0),1),"")</f>
        <v/>
      </c>
      <c r="AO919" s="187" t="str">
        <f>IF(AND(ISNUMBER(Fixture!H922),ISNUMBER(Fixture!J922)),"YES","")</f>
        <v/>
      </c>
      <c r="AP919" s="187" t="str">
        <f>IF(AO919="YES",IF(Fixture!H922&gt;Fixture!J922,HWin,IF(Fixture!H922=Fixture!J922,IF(Fixture!H922&gt;0,HDrawScore,HDraw),HLose)),"")</f>
        <v/>
      </c>
      <c r="AQ919" s="188" t="str">
        <f>IF(AO919="YES",IF(Fixture!H922&lt;Fixture!J922,AWin,IF(Fixture!H922=Fixture!J922,IF(Fixture!H922&gt;0,ADrawScore,ADraw),ALose)),"")</f>
        <v/>
      </c>
      <c r="AR919" s="187" t="str">
        <f>IF(AO919="YES",IF(Fixture!H922&gt;Fixture!J922,"W",IF(Fixture!H922=Fixture!J922,IF(Fixture!H922&gt;0,"D","D"),"L")),"")</f>
        <v/>
      </c>
      <c r="AS919" s="187" t="str">
        <f>IF(AO919="YES",IF(Fixture!H922&lt;Fixture!J922,"W",IF(Fixture!H922=Fixture!J922,IF(Fixture!H922&gt;0,"D","D"),"L")),"")</f>
        <v/>
      </c>
    </row>
    <row r="920" spans="22:45" x14ac:dyDescent="0.25">
      <c r="V920" s="195" t="str">
        <f t="shared" si="452"/>
        <v/>
      </c>
      <c r="W920" s="185" t="str">
        <f t="shared" si="453"/>
        <v/>
      </c>
      <c r="X920" s="185" t="str">
        <f t="shared" si="449"/>
        <v/>
      </c>
      <c r="Y920" s="185" t="str">
        <f t="shared" si="450"/>
        <v/>
      </c>
      <c r="Z920" s="184" t="str">
        <f t="shared" si="451"/>
        <v/>
      </c>
      <c r="AB920" s="186" t="str">
        <f t="shared" si="445"/>
        <v/>
      </c>
      <c r="AC920" s="187" t="str">
        <f t="shared" si="446"/>
        <v/>
      </c>
      <c r="AD920" s="187" t="str">
        <f t="shared" si="448"/>
        <v/>
      </c>
      <c r="AE920" s="187" t="str">
        <f t="shared" si="443"/>
        <v/>
      </c>
      <c r="AF920" s="187" t="str">
        <f t="shared" si="444"/>
        <v/>
      </c>
      <c r="AG920" s="187" t="str">
        <f t="array" ref="AG920">IFERROR(INDEX($Y$4:$Y$1090, MATCH(AC920&amp;AE920&amp;AF920,$V$4:$V$1090&amp;$W$4:$W$1090&amp;$X$4:$X$1090,0),1),"")</f>
        <v/>
      </c>
      <c r="AH920" s="188" t="str">
        <f t="array" ref="AH920">IFERROR(INDEX($Z$4:$Z$1090, MATCH(AC920&amp;AE920&amp;AF920,$V$4:$V$1090&amp;$W$4:$W$1090&amp;$X$4:$X$1090,0),1),"")</f>
        <v/>
      </c>
      <c r="AJ920" s="186" t="str">
        <f t="shared" si="447"/>
        <v/>
      </c>
      <c r="AK920" s="187" t="str">
        <f t="array" ref="AK920">IFERROR(INDEX($AC$4:$AC$1137,SMALL($AB$4:$AB$1137,AJ920),1),"")</f>
        <v/>
      </c>
      <c r="AL920" s="187" t="str">
        <f t="array" ref="AL920">IFERROR(INDEX($AF$4:$AF$1137,SMALL($AB$4:$AB$1137,AJ920),1),"")</f>
        <v/>
      </c>
      <c r="AM920" s="187" t="str">
        <f t="array" ref="AM920">IFERROR(INDEX($AW$4:$AW$83,MATCH(AL920&amp;INDEX($AG$4:$AG$1137,SMALL($AB$4:$AB$1137,AJ920),1),$AU$4:$AU$83&amp;$AV$4:$AV$83,0),1),"")</f>
        <v/>
      </c>
      <c r="AN920" s="187" t="str">
        <f t="array" ref="AN920">IFERROR(INDEX($AW$4:$AW$83,MATCH(AL920&amp;INDEX($AH$4:$AH$1137,SMALL($AB$4:$AB$1137,AJ920),1),$AU$4:$AU$83&amp;$AV$4:$AV$83,0),1),"")</f>
        <v/>
      </c>
      <c r="AO920" s="187" t="str">
        <f>IF(AND(ISNUMBER(Fixture!H923),ISNUMBER(Fixture!J923)),"YES","")</f>
        <v/>
      </c>
      <c r="AP920" s="187" t="str">
        <f>IF(AO920="YES",IF(Fixture!H923&gt;Fixture!J923,HWin,IF(Fixture!H923=Fixture!J923,IF(Fixture!H923&gt;0,HDrawScore,HDraw),HLose)),"")</f>
        <v/>
      </c>
      <c r="AQ920" s="188" t="str">
        <f>IF(AO920="YES",IF(Fixture!H923&lt;Fixture!J923,AWin,IF(Fixture!H923=Fixture!J923,IF(Fixture!H923&gt;0,ADrawScore,ADraw),ALose)),"")</f>
        <v/>
      </c>
      <c r="AR920" s="187" t="str">
        <f>IF(AO920="YES",IF(Fixture!H923&gt;Fixture!J923,"W",IF(Fixture!H923=Fixture!J923,IF(Fixture!H923&gt;0,"D","D"),"L")),"")</f>
        <v/>
      </c>
      <c r="AS920" s="187" t="str">
        <f>IF(AO920="YES",IF(Fixture!H923&lt;Fixture!J923,"W",IF(Fixture!H923=Fixture!J923,IF(Fixture!H923&gt;0,"D","D"),"L")),"")</f>
        <v/>
      </c>
    </row>
    <row r="921" spans="22:45" x14ac:dyDescent="0.25">
      <c r="V921" s="195" t="str">
        <f t="shared" si="452"/>
        <v/>
      </c>
      <c r="W921" s="185" t="str">
        <f t="shared" si="453"/>
        <v/>
      </c>
      <c r="X921" s="185" t="str">
        <f t="shared" si="449"/>
        <v/>
      </c>
      <c r="Y921" s="185" t="str">
        <f t="shared" si="450"/>
        <v/>
      </c>
      <c r="Z921" s="184" t="str">
        <f t="shared" si="451"/>
        <v/>
      </c>
      <c r="AB921" s="186" t="str">
        <f t="shared" si="445"/>
        <v/>
      </c>
      <c r="AC921" s="187" t="str">
        <f t="shared" si="446"/>
        <v/>
      </c>
      <c r="AD921" s="187" t="str">
        <f t="shared" si="448"/>
        <v/>
      </c>
      <c r="AE921" s="187" t="str">
        <f t="shared" si="443"/>
        <v/>
      </c>
      <c r="AF921" s="187" t="str">
        <f t="shared" si="444"/>
        <v/>
      </c>
      <c r="AG921" s="187" t="str">
        <f t="array" ref="AG921">IFERROR(INDEX($Y$4:$Y$1090, MATCH(AC921&amp;AE921&amp;AF921,$V$4:$V$1090&amp;$W$4:$W$1090&amp;$X$4:$X$1090,0),1),"")</f>
        <v/>
      </c>
      <c r="AH921" s="188" t="str">
        <f t="array" ref="AH921">IFERROR(INDEX($Z$4:$Z$1090, MATCH(AC921&amp;AE921&amp;AF921,$V$4:$V$1090&amp;$W$4:$W$1090&amp;$X$4:$X$1090,0),1),"")</f>
        <v/>
      </c>
      <c r="AJ921" s="186" t="str">
        <f t="shared" si="447"/>
        <v/>
      </c>
      <c r="AK921" s="187" t="str">
        <f t="array" ref="AK921">IFERROR(INDEX($AC$4:$AC$1137,SMALL($AB$4:$AB$1137,AJ921),1),"")</f>
        <v/>
      </c>
      <c r="AL921" s="187" t="str">
        <f t="array" ref="AL921">IFERROR(INDEX($AF$4:$AF$1137,SMALL($AB$4:$AB$1137,AJ921),1),"")</f>
        <v/>
      </c>
      <c r="AM921" s="187" t="str">
        <f t="array" ref="AM921">IFERROR(INDEX($AW$4:$AW$83,MATCH(AL921&amp;INDEX($AG$4:$AG$1137,SMALL($AB$4:$AB$1137,AJ921),1),$AU$4:$AU$83&amp;$AV$4:$AV$83,0),1),"")</f>
        <v/>
      </c>
      <c r="AN921" s="187" t="str">
        <f t="array" ref="AN921">IFERROR(INDEX($AW$4:$AW$83,MATCH(AL921&amp;INDEX($AH$4:$AH$1137,SMALL($AB$4:$AB$1137,AJ921),1),$AU$4:$AU$83&amp;$AV$4:$AV$83,0),1),"")</f>
        <v/>
      </c>
      <c r="AO921" s="187" t="str">
        <f>IF(AND(ISNUMBER(Fixture!H924),ISNUMBER(Fixture!J924)),"YES","")</f>
        <v/>
      </c>
      <c r="AP921" s="187" t="str">
        <f>IF(AO921="YES",IF(Fixture!H924&gt;Fixture!J924,HWin,IF(Fixture!H924=Fixture!J924,IF(Fixture!H924&gt;0,HDrawScore,HDraw),HLose)),"")</f>
        <v/>
      </c>
      <c r="AQ921" s="188" t="str">
        <f>IF(AO921="YES",IF(Fixture!H924&lt;Fixture!J924,AWin,IF(Fixture!H924=Fixture!J924,IF(Fixture!H924&gt;0,ADrawScore,ADraw),ALose)),"")</f>
        <v/>
      </c>
      <c r="AR921" s="187" t="str">
        <f>IF(AO921="YES",IF(Fixture!H924&gt;Fixture!J924,"W",IF(Fixture!H924=Fixture!J924,IF(Fixture!H924&gt;0,"D","D"),"L")),"")</f>
        <v/>
      </c>
      <c r="AS921" s="187" t="str">
        <f>IF(AO921="YES",IF(Fixture!H924&lt;Fixture!J924,"W",IF(Fixture!H924=Fixture!J924,IF(Fixture!H924&gt;0,"D","D"),"L")),"")</f>
        <v/>
      </c>
    </row>
    <row r="922" spans="22:45" x14ac:dyDescent="0.25">
      <c r="V922" s="195" t="str">
        <f t="shared" si="452"/>
        <v/>
      </c>
      <c r="W922" s="185" t="str">
        <f t="shared" si="453"/>
        <v/>
      </c>
      <c r="X922" s="185" t="str">
        <f t="shared" si="449"/>
        <v/>
      </c>
      <c r="Y922" s="185" t="str">
        <f t="shared" si="450"/>
        <v/>
      </c>
      <c r="Z922" s="184" t="str">
        <f t="shared" si="451"/>
        <v/>
      </c>
      <c r="AB922" s="186" t="str">
        <f t="shared" si="445"/>
        <v/>
      </c>
      <c r="AC922" s="187" t="str">
        <f t="shared" si="446"/>
        <v/>
      </c>
      <c r="AD922" s="187" t="str">
        <f t="shared" si="448"/>
        <v/>
      </c>
      <c r="AE922" s="187" t="str">
        <f t="shared" si="443"/>
        <v/>
      </c>
      <c r="AF922" s="187" t="str">
        <f t="shared" si="444"/>
        <v/>
      </c>
      <c r="AG922" s="187" t="str">
        <f t="array" ref="AG922">IFERROR(INDEX($Y$4:$Y$1090, MATCH(AC922&amp;AE922&amp;AF922,$V$4:$V$1090&amp;$W$4:$W$1090&amp;$X$4:$X$1090,0),1),"")</f>
        <v/>
      </c>
      <c r="AH922" s="188" t="str">
        <f t="array" ref="AH922">IFERROR(INDEX($Z$4:$Z$1090, MATCH(AC922&amp;AE922&amp;AF922,$V$4:$V$1090&amp;$W$4:$W$1090&amp;$X$4:$X$1090,0),1),"")</f>
        <v/>
      </c>
      <c r="AJ922" s="186" t="str">
        <f t="shared" si="447"/>
        <v/>
      </c>
      <c r="AK922" s="187" t="str">
        <f t="array" ref="AK922">IFERROR(INDEX($AC$4:$AC$1137,SMALL($AB$4:$AB$1137,AJ922),1),"")</f>
        <v/>
      </c>
      <c r="AL922" s="187" t="str">
        <f t="array" ref="AL922">IFERROR(INDEX($AF$4:$AF$1137,SMALL($AB$4:$AB$1137,AJ922),1),"")</f>
        <v/>
      </c>
      <c r="AM922" s="187" t="str">
        <f t="array" ref="AM922">IFERROR(INDEX($AW$4:$AW$83,MATCH(AL922&amp;INDEX($AG$4:$AG$1137,SMALL($AB$4:$AB$1137,AJ922),1),$AU$4:$AU$83&amp;$AV$4:$AV$83,0),1),"")</f>
        <v/>
      </c>
      <c r="AN922" s="187" t="str">
        <f t="array" ref="AN922">IFERROR(INDEX($AW$4:$AW$83,MATCH(AL922&amp;INDEX($AH$4:$AH$1137,SMALL($AB$4:$AB$1137,AJ922),1),$AU$4:$AU$83&amp;$AV$4:$AV$83,0),1),"")</f>
        <v/>
      </c>
      <c r="AO922" s="187" t="str">
        <f>IF(AND(ISNUMBER(Fixture!H925),ISNUMBER(Fixture!J925)),"YES","")</f>
        <v/>
      </c>
      <c r="AP922" s="187" t="str">
        <f>IF(AO922="YES",IF(Fixture!H925&gt;Fixture!J925,HWin,IF(Fixture!H925=Fixture!J925,IF(Fixture!H925&gt;0,HDrawScore,HDraw),HLose)),"")</f>
        <v/>
      </c>
      <c r="AQ922" s="188" t="str">
        <f>IF(AO922="YES",IF(Fixture!H925&lt;Fixture!J925,AWin,IF(Fixture!H925=Fixture!J925,IF(Fixture!H925&gt;0,ADrawScore,ADraw),ALose)),"")</f>
        <v/>
      </c>
      <c r="AR922" s="187" t="str">
        <f>IF(AO922="YES",IF(Fixture!H925&gt;Fixture!J925,"W",IF(Fixture!H925=Fixture!J925,IF(Fixture!H925&gt;0,"D","D"),"L")),"")</f>
        <v/>
      </c>
      <c r="AS922" s="187" t="str">
        <f>IF(AO922="YES",IF(Fixture!H925&lt;Fixture!J925,"W",IF(Fixture!H925=Fixture!J925,IF(Fixture!H925&gt;0,"D","D"),"L")),"")</f>
        <v/>
      </c>
    </row>
    <row r="923" spans="22:45" x14ac:dyDescent="0.25">
      <c r="V923" s="195" t="str">
        <f t="shared" si="452"/>
        <v/>
      </c>
      <c r="W923" s="185" t="str">
        <f t="shared" si="453"/>
        <v/>
      </c>
      <c r="X923" s="185" t="str">
        <f t="shared" si="449"/>
        <v/>
      </c>
      <c r="Y923" s="185" t="str">
        <f t="shared" si="450"/>
        <v/>
      </c>
      <c r="Z923" s="184" t="str">
        <f t="shared" si="451"/>
        <v/>
      </c>
      <c r="AB923" s="186" t="str">
        <f t="shared" si="445"/>
        <v/>
      </c>
      <c r="AC923" s="187" t="str">
        <f t="shared" si="446"/>
        <v/>
      </c>
      <c r="AD923" s="187" t="str">
        <f t="shared" si="448"/>
        <v/>
      </c>
      <c r="AE923" s="187" t="str">
        <f t="shared" si="443"/>
        <v/>
      </c>
      <c r="AF923" s="187" t="str">
        <f t="shared" si="444"/>
        <v/>
      </c>
      <c r="AG923" s="187" t="str">
        <f t="array" ref="AG923">IFERROR(INDEX($Y$4:$Y$1090, MATCH(AC923&amp;AE923&amp;AF923,$V$4:$V$1090&amp;$W$4:$W$1090&amp;$X$4:$X$1090,0),1),"")</f>
        <v/>
      </c>
      <c r="AH923" s="188" t="str">
        <f t="array" ref="AH923">IFERROR(INDEX($Z$4:$Z$1090, MATCH(AC923&amp;AE923&amp;AF923,$V$4:$V$1090&amp;$W$4:$W$1090&amp;$X$4:$X$1090,0),1),"")</f>
        <v/>
      </c>
      <c r="AJ923" s="186" t="str">
        <f t="shared" si="447"/>
        <v/>
      </c>
      <c r="AK923" s="187" t="str">
        <f t="array" ref="AK923">IFERROR(INDEX($AC$4:$AC$1137,SMALL($AB$4:$AB$1137,AJ923),1),"")</f>
        <v/>
      </c>
      <c r="AL923" s="187" t="str">
        <f t="array" ref="AL923">IFERROR(INDEX($AF$4:$AF$1137,SMALL($AB$4:$AB$1137,AJ923),1),"")</f>
        <v/>
      </c>
      <c r="AM923" s="187" t="str">
        <f t="array" ref="AM923">IFERROR(INDEX($AW$4:$AW$83,MATCH(AL923&amp;INDEX($AG$4:$AG$1137,SMALL($AB$4:$AB$1137,AJ923),1),$AU$4:$AU$83&amp;$AV$4:$AV$83,0),1),"")</f>
        <v/>
      </c>
      <c r="AN923" s="187" t="str">
        <f t="array" ref="AN923">IFERROR(INDEX($AW$4:$AW$83,MATCH(AL923&amp;INDEX($AH$4:$AH$1137,SMALL($AB$4:$AB$1137,AJ923),1),$AU$4:$AU$83&amp;$AV$4:$AV$83,0),1),"")</f>
        <v/>
      </c>
      <c r="AO923" s="187" t="str">
        <f>IF(AND(ISNUMBER(Fixture!H926),ISNUMBER(Fixture!J926)),"YES","")</f>
        <v/>
      </c>
      <c r="AP923" s="187" t="str">
        <f>IF(AO923="YES",IF(Fixture!H926&gt;Fixture!J926,HWin,IF(Fixture!H926=Fixture!J926,IF(Fixture!H926&gt;0,HDrawScore,HDraw),HLose)),"")</f>
        <v/>
      </c>
      <c r="AQ923" s="188" t="str">
        <f>IF(AO923="YES",IF(Fixture!H926&lt;Fixture!J926,AWin,IF(Fixture!H926=Fixture!J926,IF(Fixture!H926&gt;0,ADrawScore,ADraw),ALose)),"")</f>
        <v/>
      </c>
      <c r="AR923" s="187" t="str">
        <f>IF(AO923="YES",IF(Fixture!H926&gt;Fixture!J926,"W",IF(Fixture!H926=Fixture!J926,IF(Fixture!H926&gt;0,"D","D"),"L")),"")</f>
        <v/>
      </c>
      <c r="AS923" s="187" t="str">
        <f>IF(AO923="YES",IF(Fixture!H926&lt;Fixture!J926,"W",IF(Fixture!H926=Fixture!J926,IF(Fixture!H926&gt;0,"D","D"),"L")),"")</f>
        <v/>
      </c>
    </row>
    <row r="924" spans="22:45" x14ac:dyDescent="0.25">
      <c r="V924" s="195" t="str">
        <f t="shared" si="452"/>
        <v/>
      </c>
      <c r="W924" s="185" t="str">
        <f t="shared" si="453"/>
        <v/>
      </c>
      <c r="X924" s="185" t="str">
        <f t="shared" si="449"/>
        <v/>
      </c>
      <c r="Y924" s="185" t="str">
        <f t="shared" si="450"/>
        <v/>
      </c>
      <c r="Z924" s="184" t="str">
        <f t="shared" si="451"/>
        <v/>
      </c>
      <c r="AB924" s="186" t="str">
        <f t="shared" si="445"/>
        <v/>
      </c>
      <c r="AC924" s="187" t="str">
        <f t="shared" si="446"/>
        <v/>
      </c>
      <c r="AD924" s="187" t="str">
        <f t="shared" si="448"/>
        <v/>
      </c>
      <c r="AE924" s="187" t="str">
        <f t="shared" si="443"/>
        <v/>
      </c>
      <c r="AF924" s="187" t="str">
        <f t="shared" si="444"/>
        <v/>
      </c>
      <c r="AG924" s="187" t="str">
        <f t="array" ref="AG924">IFERROR(INDEX($Y$4:$Y$1090, MATCH(AC924&amp;AE924&amp;AF924,$V$4:$V$1090&amp;$W$4:$W$1090&amp;$X$4:$X$1090,0),1),"")</f>
        <v/>
      </c>
      <c r="AH924" s="188" t="str">
        <f t="array" ref="AH924">IFERROR(INDEX($Z$4:$Z$1090, MATCH(AC924&amp;AE924&amp;AF924,$V$4:$V$1090&amp;$W$4:$W$1090&amp;$X$4:$X$1090,0),1),"")</f>
        <v/>
      </c>
      <c r="AJ924" s="186" t="str">
        <f t="shared" si="447"/>
        <v/>
      </c>
      <c r="AK924" s="187" t="str">
        <f t="array" ref="AK924">IFERROR(INDEX($AC$4:$AC$1137,SMALL($AB$4:$AB$1137,AJ924),1),"")</f>
        <v/>
      </c>
      <c r="AL924" s="187" t="str">
        <f t="array" ref="AL924">IFERROR(INDEX($AF$4:$AF$1137,SMALL($AB$4:$AB$1137,AJ924),1),"")</f>
        <v/>
      </c>
      <c r="AM924" s="187" t="str">
        <f t="array" ref="AM924">IFERROR(INDEX($AW$4:$AW$83,MATCH(AL924&amp;INDEX($AG$4:$AG$1137,SMALL($AB$4:$AB$1137,AJ924),1),$AU$4:$AU$83&amp;$AV$4:$AV$83,0),1),"")</f>
        <v/>
      </c>
      <c r="AN924" s="187" t="str">
        <f t="array" ref="AN924">IFERROR(INDEX($AW$4:$AW$83,MATCH(AL924&amp;INDEX($AH$4:$AH$1137,SMALL($AB$4:$AB$1137,AJ924),1),$AU$4:$AU$83&amp;$AV$4:$AV$83,0),1),"")</f>
        <v/>
      </c>
      <c r="AO924" s="187" t="str">
        <f>IF(AND(ISNUMBER(Fixture!H927),ISNUMBER(Fixture!J927)),"YES","")</f>
        <v/>
      </c>
      <c r="AP924" s="187" t="str">
        <f>IF(AO924="YES",IF(Fixture!H927&gt;Fixture!J927,HWin,IF(Fixture!H927=Fixture!J927,IF(Fixture!H927&gt;0,HDrawScore,HDraw),HLose)),"")</f>
        <v/>
      </c>
      <c r="AQ924" s="188" t="str">
        <f>IF(AO924="YES",IF(Fixture!H927&lt;Fixture!J927,AWin,IF(Fixture!H927=Fixture!J927,IF(Fixture!H927&gt;0,ADrawScore,ADraw),ALose)),"")</f>
        <v/>
      </c>
      <c r="AR924" s="187" t="str">
        <f>IF(AO924="YES",IF(Fixture!H927&gt;Fixture!J927,"W",IF(Fixture!H927=Fixture!J927,IF(Fixture!H927&gt;0,"D","D"),"L")),"")</f>
        <v/>
      </c>
      <c r="AS924" s="187" t="str">
        <f>IF(AO924="YES",IF(Fixture!H927&lt;Fixture!J927,"W",IF(Fixture!H927=Fixture!J927,IF(Fixture!H927&gt;0,"D","D"),"L")),"")</f>
        <v/>
      </c>
    </row>
    <row r="925" spans="22:45" x14ac:dyDescent="0.25">
      <c r="V925" s="195" t="str">
        <f t="shared" si="452"/>
        <v/>
      </c>
      <c r="W925" s="185" t="str">
        <f t="shared" si="453"/>
        <v/>
      </c>
      <c r="X925" s="185" t="str">
        <f t="shared" si="449"/>
        <v/>
      </c>
      <c r="Y925" s="185" t="str">
        <f t="shared" si="450"/>
        <v/>
      </c>
      <c r="Z925" s="184" t="str">
        <f t="shared" si="451"/>
        <v/>
      </c>
      <c r="AB925" s="186" t="str">
        <f t="shared" si="445"/>
        <v/>
      </c>
      <c r="AC925" s="187" t="str">
        <f t="shared" si="446"/>
        <v/>
      </c>
      <c r="AD925" s="187" t="str">
        <f t="shared" si="448"/>
        <v/>
      </c>
      <c r="AE925" s="187" t="str">
        <f t="shared" si="443"/>
        <v/>
      </c>
      <c r="AF925" s="187" t="str">
        <f t="shared" si="444"/>
        <v/>
      </c>
      <c r="AG925" s="187" t="str">
        <f t="array" ref="AG925">IFERROR(INDEX($Y$4:$Y$1090, MATCH(AC925&amp;AE925&amp;AF925,$V$4:$V$1090&amp;$W$4:$W$1090&amp;$X$4:$X$1090,0),1),"")</f>
        <v/>
      </c>
      <c r="AH925" s="188" t="str">
        <f t="array" ref="AH925">IFERROR(INDEX($Z$4:$Z$1090, MATCH(AC925&amp;AE925&amp;AF925,$V$4:$V$1090&amp;$W$4:$W$1090&amp;$X$4:$X$1090,0),1),"")</f>
        <v/>
      </c>
      <c r="AJ925" s="186" t="str">
        <f t="shared" si="447"/>
        <v/>
      </c>
      <c r="AK925" s="187" t="str">
        <f t="array" ref="AK925">IFERROR(INDEX($AC$4:$AC$1137,SMALL($AB$4:$AB$1137,AJ925),1),"")</f>
        <v/>
      </c>
      <c r="AL925" s="187" t="str">
        <f t="array" ref="AL925">IFERROR(INDEX($AF$4:$AF$1137,SMALL($AB$4:$AB$1137,AJ925),1),"")</f>
        <v/>
      </c>
      <c r="AM925" s="187" t="str">
        <f t="array" ref="AM925">IFERROR(INDEX($AW$4:$AW$83,MATCH(AL925&amp;INDEX($AG$4:$AG$1137,SMALL($AB$4:$AB$1137,AJ925),1),$AU$4:$AU$83&amp;$AV$4:$AV$83,0),1),"")</f>
        <v/>
      </c>
      <c r="AN925" s="187" t="str">
        <f t="array" ref="AN925">IFERROR(INDEX($AW$4:$AW$83,MATCH(AL925&amp;INDEX($AH$4:$AH$1137,SMALL($AB$4:$AB$1137,AJ925),1),$AU$4:$AU$83&amp;$AV$4:$AV$83,0),1),"")</f>
        <v/>
      </c>
      <c r="AO925" s="187" t="str">
        <f>IF(AND(ISNUMBER(Fixture!H928),ISNUMBER(Fixture!J928)),"YES","")</f>
        <v/>
      </c>
      <c r="AP925" s="187" t="str">
        <f>IF(AO925="YES",IF(Fixture!H928&gt;Fixture!J928,HWin,IF(Fixture!H928=Fixture!J928,IF(Fixture!H928&gt;0,HDrawScore,HDraw),HLose)),"")</f>
        <v/>
      </c>
      <c r="AQ925" s="188" t="str">
        <f>IF(AO925="YES",IF(Fixture!H928&lt;Fixture!J928,AWin,IF(Fixture!H928=Fixture!J928,IF(Fixture!H928&gt;0,ADrawScore,ADraw),ALose)),"")</f>
        <v/>
      </c>
      <c r="AR925" s="187" t="str">
        <f>IF(AO925="YES",IF(Fixture!H928&gt;Fixture!J928,"W",IF(Fixture!H928=Fixture!J928,IF(Fixture!H928&gt;0,"D","D"),"L")),"")</f>
        <v/>
      </c>
      <c r="AS925" s="187" t="str">
        <f>IF(AO925="YES",IF(Fixture!H928&lt;Fixture!J928,"W",IF(Fixture!H928=Fixture!J928,IF(Fixture!H928&gt;0,"D","D"),"L")),"")</f>
        <v/>
      </c>
    </row>
    <row r="926" spans="22:45" x14ac:dyDescent="0.25">
      <c r="V926" s="195" t="str">
        <f t="shared" si="452"/>
        <v/>
      </c>
      <c r="W926" s="185" t="str">
        <f t="shared" si="453"/>
        <v/>
      </c>
      <c r="X926" s="185" t="str">
        <f t="shared" si="449"/>
        <v/>
      </c>
      <c r="Y926" s="185" t="str">
        <f t="shared" si="450"/>
        <v/>
      </c>
      <c r="Z926" s="184" t="str">
        <f t="shared" si="451"/>
        <v/>
      </c>
      <c r="AB926" s="186" t="str">
        <f t="shared" si="445"/>
        <v/>
      </c>
      <c r="AC926" s="187" t="str">
        <f t="shared" si="446"/>
        <v/>
      </c>
      <c r="AD926" s="187" t="str">
        <f t="shared" si="448"/>
        <v/>
      </c>
      <c r="AE926" s="187" t="str">
        <f t="shared" si="443"/>
        <v/>
      </c>
      <c r="AF926" s="187" t="str">
        <f t="shared" si="444"/>
        <v/>
      </c>
      <c r="AG926" s="187" t="str">
        <f t="array" ref="AG926">IFERROR(INDEX($Y$4:$Y$1090, MATCH(AC926&amp;AE926&amp;AF926,$V$4:$V$1090&amp;$W$4:$W$1090&amp;$X$4:$X$1090,0),1),"")</f>
        <v/>
      </c>
      <c r="AH926" s="188" t="str">
        <f t="array" ref="AH926">IFERROR(INDEX($Z$4:$Z$1090, MATCH(AC926&amp;AE926&amp;AF926,$V$4:$V$1090&amp;$W$4:$W$1090&amp;$X$4:$X$1090,0),1),"")</f>
        <v/>
      </c>
      <c r="AJ926" s="186" t="str">
        <f t="shared" si="447"/>
        <v/>
      </c>
      <c r="AK926" s="187" t="str">
        <f t="array" ref="AK926">IFERROR(INDEX($AC$4:$AC$1137,SMALL($AB$4:$AB$1137,AJ926),1),"")</f>
        <v/>
      </c>
      <c r="AL926" s="187" t="str">
        <f t="array" ref="AL926">IFERROR(INDEX($AF$4:$AF$1137,SMALL($AB$4:$AB$1137,AJ926),1),"")</f>
        <v/>
      </c>
      <c r="AM926" s="187" t="str">
        <f t="array" ref="AM926">IFERROR(INDEX($AW$4:$AW$83,MATCH(AL926&amp;INDEX($AG$4:$AG$1137,SMALL($AB$4:$AB$1137,AJ926),1),$AU$4:$AU$83&amp;$AV$4:$AV$83,0),1),"")</f>
        <v/>
      </c>
      <c r="AN926" s="187" t="str">
        <f t="array" ref="AN926">IFERROR(INDEX($AW$4:$AW$83,MATCH(AL926&amp;INDEX($AH$4:$AH$1137,SMALL($AB$4:$AB$1137,AJ926),1),$AU$4:$AU$83&amp;$AV$4:$AV$83,0),1),"")</f>
        <v/>
      </c>
      <c r="AO926" s="187" t="str">
        <f>IF(AND(ISNUMBER(Fixture!H929),ISNUMBER(Fixture!J929)),"YES","")</f>
        <v/>
      </c>
      <c r="AP926" s="187" t="str">
        <f>IF(AO926="YES",IF(Fixture!H929&gt;Fixture!J929,HWin,IF(Fixture!H929=Fixture!J929,IF(Fixture!H929&gt;0,HDrawScore,HDraw),HLose)),"")</f>
        <v/>
      </c>
      <c r="AQ926" s="188" t="str">
        <f>IF(AO926="YES",IF(Fixture!H929&lt;Fixture!J929,AWin,IF(Fixture!H929=Fixture!J929,IF(Fixture!H929&gt;0,ADrawScore,ADraw),ALose)),"")</f>
        <v/>
      </c>
      <c r="AR926" s="187" t="str">
        <f>IF(AO926="YES",IF(Fixture!H929&gt;Fixture!J929,"W",IF(Fixture!H929=Fixture!J929,IF(Fixture!H929&gt;0,"D","D"),"L")),"")</f>
        <v/>
      </c>
      <c r="AS926" s="187" t="str">
        <f>IF(AO926="YES",IF(Fixture!H929&lt;Fixture!J929,"W",IF(Fixture!H929=Fixture!J929,IF(Fixture!H929&gt;0,"D","D"),"L")),"")</f>
        <v/>
      </c>
    </row>
    <row r="927" spans="22:45" x14ac:dyDescent="0.25">
      <c r="V927" s="195" t="str">
        <f t="shared" si="452"/>
        <v/>
      </c>
      <c r="W927" s="185" t="str">
        <f t="shared" si="453"/>
        <v/>
      </c>
      <c r="X927" s="185" t="str">
        <f t="shared" si="449"/>
        <v/>
      </c>
      <c r="Y927" s="185" t="str">
        <f t="shared" si="450"/>
        <v/>
      </c>
      <c r="Z927" s="184" t="str">
        <f t="shared" si="451"/>
        <v/>
      </c>
      <c r="AB927" s="186" t="str">
        <f t="shared" si="445"/>
        <v/>
      </c>
      <c r="AC927" s="187" t="str">
        <f t="shared" si="446"/>
        <v/>
      </c>
      <c r="AD927" s="187" t="str">
        <f t="shared" si="448"/>
        <v/>
      </c>
      <c r="AE927" s="187" t="str">
        <f t="shared" si="443"/>
        <v/>
      </c>
      <c r="AF927" s="187" t="str">
        <f t="shared" si="444"/>
        <v/>
      </c>
      <c r="AG927" s="187" t="str">
        <f t="array" ref="AG927">IFERROR(INDEX($Y$4:$Y$1090, MATCH(AC927&amp;AE927&amp;AF927,$V$4:$V$1090&amp;$W$4:$W$1090&amp;$X$4:$X$1090,0),1),"")</f>
        <v/>
      </c>
      <c r="AH927" s="188" t="str">
        <f t="array" ref="AH927">IFERROR(INDEX($Z$4:$Z$1090, MATCH(AC927&amp;AE927&amp;AF927,$V$4:$V$1090&amp;$W$4:$W$1090&amp;$X$4:$X$1090,0),1),"")</f>
        <v/>
      </c>
      <c r="AJ927" s="186" t="str">
        <f t="shared" si="447"/>
        <v/>
      </c>
      <c r="AK927" s="187" t="str">
        <f t="array" ref="AK927">IFERROR(INDEX($AC$4:$AC$1137,SMALL($AB$4:$AB$1137,AJ927),1),"")</f>
        <v/>
      </c>
      <c r="AL927" s="187" t="str">
        <f t="array" ref="AL927">IFERROR(INDEX($AF$4:$AF$1137,SMALL($AB$4:$AB$1137,AJ927),1),"")</f>
        <v/>
      </c>
      <c r="AM927" s="187" t="str">
        <f t="array" ref="AM927">IFERROR(INDEX($AW$4:$AW$83,MATCH(AL927&amp;INDEX($AG$4:$AG$1137,SMALL($AB$4:$AB$1137,AJ927),1),$AU$4:$AU$83&amp;$AV$4:$AV$83,0),1),"")</f>
        <v/>
      </c>
      <c r="AN927" s="187" t="str">
        <f t="array" ref="AN927">IFERROR(INDEX($AW$4:$AW$83,MATCH(AL927&amp;INDEX($AH$4:$AH$1137,SMALL($AB$4:$AB$1137,AJ927),1),$AU$4:$AU$83&amp;$AV$4:$AV$83,0),1),"")</f>
        <v/>
      </c>
      <c r="AO927" s="187" t="str">
        <f>IF(AND(ISNUMBER(Fixture!H930),ISNUMBER(Fixture!J930)),"YES","")</f>
        <v/>
      </c>
      <c r="AP927" s="187" t="str">
        <f>IF(AO927="YES",IF(Fixture!H930&gt;Fixture!J930,HWin,IF(Fixture!H930=Fixture!J930,IF(Fixture!H930&gt;0,HDrawScore,HDraw),HLose)),"")</f>
        <v/>
      </c>
      <c r="AQ927" s="188" t="str">
        <f>IF(AO927="YES",IF(Fixture!H930&lt;Fixture!J930,AWin,IF(Fixture!H930=Fixture!J930,IF(Fixture!H930&gt;0,ADrawScore,ADraw),ALose)),"")</f>
        <v/>
      </c>
      <c r="AR927" s="187" t="str">
        <f>IF(AO927="YES",IF(Fixture!H930&gt;Fixture!J930,"W",IF(Fixture!H930=Fixture!J930,IF(Fixture!H930&gt;0,"D","D"),"L")),"")</f>
        <v/>
      </c>
      <c r="AS927" s="187" t="str">
        <f>IF(AO927="YES",IF(Fixture!H930&lt;Fixture!J930,"W",IF(Fixture!H930=Fixture!J930,IF(Fixture!H930&gt;0,"D","D"),"L")),"")</f>
        <v/>
      </c>
    </row>
    <row r="928" spans="22:45" x14ac:dyDescent="0.25">
      <c r="V928" s="195" t="str">
        <f t="shared" si="452"/>
        <v/>
      </c>
      <c r="W928" s="185" t="str">
        <f t="shared" si="453"/>
        <v/>
      </c>
      <c r="X928" s="185" t="str">
        <f t="shared" si="449"/>
        <v/>
      </c>
      <c r="Y928" s="185" t="str">
        <f t="shared" si="450"/>
        <v/>
      </c>
      <c r="Z928" s="184" t="str">
        <f t="shared" si="451"/>
        <v/>
      </c>
      <c r="AB928" s="186" t="str">
        <f t="shared" si="445"/>
        <v/>
      </c>
      <c r="AC928" s="187" t="str">
        <f t="shared" si="446"/>
        <v/>
      </c>
      <c r="AD928" s="187" t="str">
        <f t="shared" si="448"/>
        <v/>
      </c>
      <c r="AE928" s="187" t="str">
        <f t="shared" si="443"/>
        <v/>
      </c>
      <c r="AF928" s="187" t="str">
        <f t="shared" si="444"/>
        <v/>
      </c>
      <c r="AG928" s="187" t="str">
        <f t="array" ref="AG928">IFERROR(INDEX($Y$4:$Y$1090, MATCH(AC928&amp;AE928&amp;AF928,$V$4:$V$1090&amp;$W$4:$W$1090&amp;$X$4:$X$1090,0),1),"")</f>
        <v/>
      </c>
      <c r="AH928" s="188" t="str">
        <f t="array" ref="AH928">IFERROR(INDEX($Z$4:$Z$1090, MATCH(AC928&amp;AE928&amp;AF928,$V$4:$V$1090&amp;$W$4:$W$1090&amp;$X$4:$X$1090,0),1),"")</f>
        <v/>
      </c>
      <c r="AJ928" s="186" t="str">
        <f t="shared" si="447"/>
        <v/>
      </c>
      <c r="AK928" s="187" t="str">
        <f t="array" ref="AK928">IFERROR(INDEX($AC$4:$AC$1137,SMALL($AB$4:$AB$1137,AJ928),1),"")</f>
        <v/>
      </c>
      <c r="AL928" s="187" t="str">
        <f t="array" ref="AL928">IFERROR(INDEX($AF$4:$AF$1137,SMALL($AB$4:$AB$1137,AJ928),1),"")</f>
        <v/>
      </c>
      <c r="AM928" s="187" t="str">
        <f t="array" ref="AM928">IFERROR(INDEX($AW$4:$AW$83,MATCH(AL928&amp;INDEX($AG$4:$AG$1137,SMALL($AB$4:$AB$1137,AJ928),1),$AU$4:$AU$83&amp;$AV$4:$AV$83,0),1),"")</f>
        <v/>
      </c>
      <c r="AN928" s="187" t="str">
        <f t="array" ref="AN928">IFERROR(INDEX($AW$4:$AW$83,MATCH(AL928&amp;INDEX($AH$4:$AH$1137,SMALL($AB$4:$AB$1137,AJ928),1),$AU$4:$AU$83&amp;$AV$4:$AV$83,0),1),"")</f>
        <v/>
      </c>
      <c r="AO928" s="187" t="str">
        <f>IF(AND(ISNUMBER(Fixture!H931),ISNUMBER(Fixture!J931)),"YES","")</f>
        <v/>
      </c>
      <c r="AP928" s="187" t="str">
        <f>IF(AO928="YES",IF(Fixture!H931&gt;Fixture!J931,HWin,IF(Fixture!H931=Fixture!J931,IF(Fixture!H931&gt;0,HDrawScore,HDraw),HLose)),"")</f>
        <v/>
      </c>
      <c r="AQ928" s="188" t="str">
        <f>IF(AO928="YES",IF(Fixture!H931&lt;Fixture!J931,AWin,IF(Fixture!H931=Fixture!J931,IF(Fixture!H931&gt;0,ADrawScore,ADraw),ALose)),"")</f>
        <v/>
      </c>
      <c r="AR928" s="187" t="str">
        <f>IF(AO928="YES",IF(Fixture!H931&gt;Fixture!J931,"W",IF(Fixture!H931=Fixture!J931,IF(Fixture!H931&gt;0,"D","D"),"L")),"")</f>
        <v/>
      </c>
      <c r="AS928" s="187" t="str">
        <f>IF(AO928="YES",IF(Fixture!H931&lt;Fixture!J931,"W",IF(Fixture!H931=Fixture!J931,IF(Fixture!H931&gt;0,"D","D"),"L")),"")</f>
        <v/>
      </c>
    </row>
    <row r="929" spans="22:45" x14ac:dyDescent="0.25">
      <c r="V929" s="195" t="str">
        <f t="shared" si="452"/>
        <v/>
      </c>
      <c r="W929" s="185" t="str">
        <f t="shared" si="453"/>
        <v/>
      </c>
      <c r="X929" s="185" t="str">
        <f t="shared" si="449"/>
        <v/>
      </c>
      <c r="Y929" s="185" t="str">
        <f t="shared" si="450"/>
        <v/>
      </c>
      <c r="Z929" s="184" t="str">
        <f t="shared" si="451"/>
        <v/>
      </c>
      <c r="AB929" s="186" t="str">
        <f t="shared" si="445"/>
        <v/>
      </c>
      <c r="AC929" s="187" t="str">
        <f t="shared" si="446"/>
        <v/>
      </c>
      <c r="AD929" s="187" t="str">
        <f t="shared" si="448"/>
        <v/>
      </c>
      <c r="AE929" s="187" t="str">
        <f t="shared" si="443"/>
        <v/>
      </c>
      <c r="AF929" s="187" t="str">
        <f t="shared" si="444"/>
        <v/>
      </c>
      <c r="AG929" s="187" t="str">
        <f t="array" ref="AG929">IFERROR(INDEX($Y$4:$Y$1090, MATCH(AC929&amp;AE929&amp;AF929,$V$4:$V$1090&amp;$W$4:$W$1090&amp;$X$4:$X$1090,0),1),"")</f>
        <v/>
      </c>
      <c r="AH929" s="188" t="str">
        <f t="array" ref="AH929">IFERROR(INDEX($Z$4:$Z$1090, MATCH(AC929&amp;AE929&amp;AF929,$V$4:$V$1090&amp;$W$4:$W$1090&amp;$X$4:$X$1090,0),1),"")</f>
        <v/>
      </c>
      <c r="AJ929" s="186" t="str">
        <f t="shared" si="447"/>
        <v/>
      </c>
      <c r="AK929" s="187" t="str">
        <f t="array" ref="AK929">IFERROR(INDEX($AC$4:$AC$1137,SMALL($AB$4:$AB$1137,AJ929),1),"")</f>
        <v/>
      </c>
      <c r="AL929" s="187" t="str">
        <f t="array" ref="AL929">IFERROR(INDEX($AF$4:$AF$1137,SMALL($AB$4:$AB$1137,AJ929),1),"")</f>
        <v/>
      </c>
      <c r="AM929" s="187" t="str">
        <f t="array" ref="AM929">IFERROR(INDEX($AW$4:$AW$83,MATCH(AL929&amp;INDEX($AG$4:$AG$1137,SMALL($AB$4:$AB$1137,AJ929),1),$AU$4:$AU$83&amp;$AV$4:$AV$83,0),1),"")</f>
        <v/>
      </c>
      <c r="AN929" s="187" t="str">
        <f t="array" ref="AN929">IFERROR(INDEX($AW$4:$AW$83,MATCH(AL929&amp;INDEX($AH$4:$AH$1137,SMALL($AB$4:$AB$1137,AJ929),1),$AU$4:$AU$83&amp;$AV$4:$AV$83,0),1),"")</f>
        <v/>
      </c>
      <c r="AO929" s="187" t="str">
        <f>IF(AND(ISNUMBER(Fixture!H932),ISNUMBER(Fixture!J932)),"YES","")</f>
        <v/>
      </c>
      <c r="AP929" s="187" t="str">
        <f>IF(AO929="YES",IF(Fixture!H932&gt;Fixture!J932,HWin,IF(Fixture!H932=Fixture!J932,IF(Fixture!H932&gt;0,HDrawScore,HDraw),HLose)),"")</f>
        <v/>
      </c>
      <c r="AQ929" s="188" t="str">
        <f>IF(AO929="YES",IF(Fixture!H932&lt;Fixture!J932,AWin,IF(Fixture!H932=Fixture!J932,IF(Fixture!H932&gt;0,ADrawScore,ADraw),ALose)),"")</f>
        <v/>
      </c>
      <c r="AR929" s="187" t="str">
        <f>IF(AO929="YES",IF(Fixture!H932&gt;Fixture!J932,"W",IF(Fixture!H932=Fixture!J932,IF(Fixture!H932&gt;0,"D","D"),"L")),"")</f>
        <v/>
      </c>
      <c r="AS929" s="187" t="str">
        <f>IF(AO929="YES",IF(Fixture!H932&lt;Fixture!J932,"W",IF(Fixture!H932=Fixture!J932,IF(Fixture!H932&gt;0,"D","D"),"L")),"")</f>
        <v/>
      </c>
    </row>
    <row r="930" spans="22:45" x14ac:dyDescent="0.25">
      <c r="V930" s="195" t="str">
        <f t="shared" si="452"/>
        <v/>
      </c>
      <c r="W930" s="185" t="str">
        <f t="shared" si="453"/>
        <v/>
      </c>
      <c r="X930" s="185" t="str">
        <f t="shared" si="449"/>
        <v/>
      </c>
      <c r="Y930" s="185" t="str">
        <f t="shared" si="450"/>
        <v/>
      </c>
      <c r="Z930" s="184" t="str">
        <f t="shared" si="451"/>
        <v/>
      </c>
      <c r="AB930" s="186" t="str">
        <f t="shared" si="445"/>
        <v/>
      </c>
      <c r="AC930" s="187" t="str">
        <f t="shared" si="446"/>
        <v/>
      </c>
      <c r="AD930" s="187" t="str">
        <f t="shared" si="448"/>
        <v/>
      </c>
      <c r="AE930" s="187" t="str">
        <f t="shared" si="443"/>
        <v/>
      </c>
      <c r="AF930" s="187" t="str">
        <f t="shared" si="444"/>
        <v/>
      </c>
      <c r="AG930" s="187" t="str">
        <f t="array" ref="AG930">IFERROR(INDEX($Y$4:$Y$1090, MATCH(AC930&amp;AE930&amp;AF930,$V$4:$V$1090&amp;$W$4:$W$1090&amp;$X$4:$X$1090,0),1),"")</f>
        <v/>
      </c>
      <c r="AH930" s="188" t="str">
        <f t="array" ref="AH930">IFERROR(INDEX($Z$4:$Z$1090, MATCH(AC930&amp;AE930&amp;AF930,$V$4:$V$1090&amp;$W$4:$W$1090&amp;$X$4:$X$1090,0),1),"")</f>
        <v/>
      </c>
      <c r="AJ930" s="186" t="str">
        <f t="shared" si="447"/>
        <v/>
      </c>
      <c r="AK930" s="187" t="str">
        <f t="array" ref="AK930">IFERROR(INDEX($AC$4:$AC$1137,SMALL($AB$4:$AB$1137,AJ930),1),"")</f>
        <v/>
      </c>
      <c r="AL930" s="187" t="str">
        <f t="array" ref="AL930">IFERROR(INDEX($AF$4:$AF$1137,SMALL($AB$4:$AB$1137,AJ930),1),"")</f>
        <v/>
      </c>
      <c r="AM930" s="187" t="str">
        <f t="array" ref="AM930">IFERROR(INDEX($AW$4:$AW$83,MATCH(AL930&amp;INDEX($AG$4:$AG$1137,SMALL($AB$4:$AB$1137,AJ930),1),$AU$4:$AU$83&amp;$AV$4:$AV$83,0),1),"")</f>
        <v/>
      </c>
      <c r="AN930" s="187" t="str">
        <f t="array" ref="AN930">IFERROR(INDEX($AW$4:$AW$83,MATCH(AL930&amp;INDEX($AH$4:$AH$1137,SMALL($AB$4:$AB$1137,AJ930),1),$AU$4:$AU$83&amp;$AV$4:$AV$83,0),1),"")</f>
        <v/>
      </c>
      <c r="AO930" s="187" t="str">
        <f>IF(AND(ISNUMBER(Fixture!H933),ISNUMBER(Fixture!J933)),"YES","")</f>
        <v/>
      </c>
      <c r="AP930" s="187" t="str">
        <f>IF(AO930="YES",IF(Fixture!H933&gt;Fixture!J933,HWin,IF(Fixture!H933=Fixture!J933,IF(Fixture!H933&gt;0,HDrawScore,HDraw),HLose)),"")</f>
        <v/>
      </c>
      <c r="AQ930" s="188" t="str">
        <f>IF(AO930="YES",IF(Fixture!H933&lt;Fixture!J933,AWin,IF(Fixture!H933=Fixture!J933,IF(Fixture!H933&gt;0,ADrawScore,ADraw),ALose)),"")</f>
        <v/>
      </c>
      <c r="AR930" s="187" t="str">
        <f>IF(AO930="YES",IF(Fixture!H933&gt;Fixture!J933,"W",IF(Fixture!H933=Fixture!J933,IF(Fixture!H933&gt;0,"D","D"),"L")),"")</f>
        <v/>
      </c>
      <c r="AS930" s="187" t="str">
        <f>IF(AO930="YES",IF(Fixture!H933&lt;Fixture!J933,"W",IF(Fixture!H933=Fixture!J933,IF(Fixture!H933&gt;0,"D","D"),"L")),"")</f>
        <v/>
      </c>
    </row>
    <row r="931" spans="22:45" x14ac:dyDescent="0.25">
      <c r="V931" s="195" t="str">
        <f t="shared" si="452"/>
        <v/>
      </c>
      <c r="W931" s="185" t="str">
        <f t="shared" si="453"/>
        <v/>
      </c>
      <c r="X931" s="185" t="str">
        <f t="shared" si="449"/>
        <v/>
      </c>
      <c r="Y931" s="185" t="str">
        <f t="shared" si="450"/>
        <v/>
      </c>
      <c r="Z931" s="184" t="str">
        <f t="shared" si="451"/>
        <v/>
      </c>
      <c r="AB931" s="186" t="str">
        <f t="shared" si="445"/>
        <v/>
      </c>
      <c r="AC931" s="187" t="str">
        <f t="shared" si="446"/>
        <v/>
      </c>
      <c r="AD931" s="187" t="str">
        <f t="shared" si="448"/>
        <v/>
      </c>
      <c r="AE931" s="187" t="str">
        <f t="shared" si="443"/>
        <v/>
      </c>
      <c r="AF931" s="187" t="str">
        <f t="shared" si="444"/>
        <v/>
      </c>
      <c r="AG931" s="187" t="str">
        <f t="array" ref="AG931">IFERROR(INDEX($Y$4:$Y$1090, MATCH(AC931&amp;AE931&amp;AF931,$V$4:$V$1090&amp;$W$4:$W$1090&amp;$X$4:$X$1090,0),1),"")</f>
        <v/>
      </c>
      <c r="AH931" s="188" t="str">
        <f t="array" ref="AH931">IFERROR(INDEX($Z$4:$Z$1090, MATCH(AC931&amp;AE931&amp;AF931,$V$4:$V$1090&amp;$W$4:$W$1090&amp;$X$4:$X$1090,0),1),"")</f>
        <v/>
      </c>
      <c r="AJ931" s="186" t="str">
        <f t="shared" si="447"/>
        <v/>
      </c>
      <c r="AK931" s="187" t="str">
        <f t="array" ref="AK931">IFERROR(INDEX($AC$4:$AC$1137,SMALL($AB$4:$AB$1137,AJ931),1),"")</f>
        <v/>
      </c>
      <c r="AL931" s="187" t="str">
        <f t="array" ref="AL931">IFERROR(INDEX($AF$4:$AF$1137,SMALL($AB$4:$AB$1137,AJ931),1),"")</f>
        <v/>
      </c>
      <c r="AM931" s="187" t="str">
        <f t="array" ref="AM931">IFERROR(INDEX($AW$4:$AW$83,MATCH(AL931&amp;INDEX($AG$4:$AG$1137,SMALL($AB$4:$AB$1137,AJ931),1),$AU$4:$AU$83&amp;$AV$4:$AV$83,0),1),"")</f>
        <v/>
      </c>
      <c r="AN931" s="187" t="str">
        <f t="array" ref="AN931">IFERROR(INDEX($AW$4:$AW$83,MATCH(AL931&amp;INDEX($AH$4:$AH$1137,SMALL($AB$4:$AB$1137,AJ931),1),$AU$4:$AU$83&amp;$AV$4:$AV$83,0),1),"")</f>
        <v/>
      </c>
      <c r="AO931" s="187" t="str">
        <f>IF(AND(ISNUMBER(Fixture!H934),ISNUMBER(Fixture!J934)),"YES","")</f>
        <v/>
      </c>
      <c r="AP931" s="187" t="str">
        <f>IF(AO931="YES",IF(Fixture!H934&gt;Fixture!J934,HWin,IF(Fixture!H934=Fixture!J934,IF(Fixture!H934&gt;0,HDrawScore,HDraw),HLose)),"")</f>
        <v/>
      </c>
      <c r="AQ931" s="188" t="str">
        <f>IF(AO931="YES",IF(Fixture!H934&lt;Fixture!J934,AWin,IF(Fixture!H934=Fixture!J934,IF(Fixture!H934&gt;0,ADrawScore,ADraw),ALose)),"")</f>
        <v/>
      </c>
      <c r="AR931" s="187" t="str">
        <f>IF(AO931="YES",IF(Fixture!H934&gt;Fixture!J934,"W",IF(Fixture!H934=Fixture!J934,IF(Fixture!H934&gt;0,"D","D"),"L")),"")</f>
        <v/>
      </c>
      <c r="AS931" s="187" t="str">
        <f>IF(AO931="YES",IF(Fixture!H934&lt;Fixture!J934,"W",IF(Fixture!H934=Fixture!J934,IF(Fixture!H934&gt;0,"D","D"),"L")),"")</f>
        <v/>
      </c>
    </row>
    <row r="932" spans="22:45" x14ac:dyDescent="0.25">
      <c r="V932" s="195" t="str">
        <f t="shared" si="452"/>
        <v/>
      </c>
      <c r="W932" s="185" t="str">
        <f t="shared" si="453"/>
        <v/>
      </c>
      <c r="X932" s="185" t="str">
        <f t="shared" si="449"/>
        <v/>
      </c>
      <c r="Y932" s="185" t="str">
        <f t="shared" si="450"/>
        <v/>
      </c>
      <c r="Z932" s="184" t="str">
        <f t="shared" si="451"/>
        <v/>
      </c>
      <c r="AB932" s="186" t="str">
        <f t="shared" si="445"/>
        <v/>
      </c>
      <c r="AC932" s="187" t="str">
        <f t="shared" si="446"/>
        <v/>
      </c>
      <c r="AD932" s="187" t="str">
        <f t="shared" si="448"/>
        <v/>
      </c>
      <c r="AE932" s="187" t="str">
        <f t="shared" si="443"/>
        <v/>
      </c>
      <c r="AF932" s="187" t="str">
        <f t="shared" si="444"/>
        <v/>
      </c>
      <c r="AG932" s="187" t="str">
        <f t="array" ref="AG932">IFERROR(INDEX($Y$4:$Y$1090, MATCH(AC932&amp;AE932&amp;AF932,$V$4:$V$1090&amp;$W$4:$W$1090&amp;$X$4:$X$1090,0),1),"")</f>
        <v/>
      </c>
      <c r="AH932" s="188" t="str">
        <f t="array" ref="AH932">IFERROR(INDEX($Z$4:$Z$1090, MATCH(AC932&amp;AE932&amp;AF932,$V$4:$V$1090&amp;$W$4:$W$1090&amp;$X$4:$X$1090,0),1),"")</f>
        <v/>
      </c>
      <c r="AJ932" s="186" t="str">
        <f t="shared" si="447"/>
        <v/>
      </c>
      <c r="AK932" s="187" t="str">
        <f t="array" ref="AK932">IFERROR(INDEX($AC$4:$AC$1137,SMALL($AB$4:$AB$1137,AJ932),1),"")</f>
        <v/>
      </c>
      <c r="AL932" s="187" t="str">
        <f t="array" ref="AL932">IFERROR(INDEX($AF$4:$AF$1137,SMALL($AB$4:$AB$1137,AJ932),1),"")</f>
        <v/>
      </c>
      <c r="AM932" s="187" t="str">
        <f t="array" ref="AM932">IFERROR(INDEX($AW$4:$AW$83,MATCH(AL932&amp;INDEX($AG$4:$AG$1137,SMALL($AB$4:$AB$1137,AJ932),1),$AU$4:$AU$83&amp;$AV$4:$AV$83,0),1),"")</f>
        <v/>
      </c>
      <c r="AN932" s="187" t="str">
        <f t="array" ref="AN932">IFERROR(INDEX($AW$4:$AW$83,MATCH(AL932&amp;INDEX($AH$4:$AH$1137,SMALL($AB$4:$AB$1137,AJ932),1),$AU$4:$AU$83&amp;$AV$4:$AV$83,0),1),"")</f>
        <v/>
      </c>
      <c r="AO932" s="187" t="str">
        <f>IF(AND(ISNUMBER(Fixture!H935),ISNUMBER(Fixture!J935)),"YES","")</f>
        <v/>
      </c>
      <c r="AP932" s="187" t="str">
        <f>IF(AO932="YES",IF(Fixture!H935&gt;Fixture!J935,HWin,IF(Fixture!H935=Fixture!J935,IF(Fixture!H935&gt;0,HDrawScore,HDraw),HLose)),"")</f>
        <v/>
      </c>
      <c r="AQ932" s="188" t="str">
        <f>IF(AO932="YES",IF(Fixture!H935&lt;Fixture!J935,AWin,IF(Fixture!H935=Fixture!J935,IF(Fixture!H935&gt;0,ADrawScore,ADraw),ALose)),"")</f>
        <v/>
      </c>
      <c r="AR932" s="187" t="str">
        <f>IF(AO932="YES",IF(Fixture!H935&gt;Fixture!J935,"W",IF(Fixture!H935=Fixture!J935,IF(Fixture!H935&gt;0,"D","D"),"L")),"")</f>
        <v/>
      </c>
      <c r="AS932" s="187" t="str">
        <f>IF(AO932="YES",IF(Fixture!H935&lt;Fixture!J935,"W",IF(Fixture!H935=Fixture!J935,IF(Fixture!H935&gt;0,"D","D"),"L")),"")</f>
        <v/>
      </c>
    </row>
    <row r="933" spans="22:45" x14ac:dyDescent="0.25">
      <c r="V933" s="195" t="str">
        <f t="shared" si="452"/>
        <v/>
      </c>
      <c r="W933" s="185" t="str">
        <f t="shared" si="453"/>
        <v/>
      </c>
      <c r="X933" s="185" t="str">
        <f t="shared" si="449"/>
        <v/>
      </c>
      <c r="Y933" s="185" t="str">
        <f t="shared" si="450"/>
        <v/>
      </c>
      <c r="Z933" s="184" t="str">
        <f t="shared" si="451"/>
        <v/>
      </c>
      <c r="AB933" s="186" t="str">
        <f t="shared" si="445"/>
        <v/>
      </c>
      <c r="AC933" s="187" t="str">
        <f t="shared" si="446"/>
        <v/>
      </c>
      <c r="AD933" s="187" t="str">
        <f t="shared" si="448"/>
        <v/>
      </c>
      <c r="AE933" s="187" t="str">
        <f t="shared" si="443"/>
        <v/>
      </c>
      <c r="AF933" s="187" t="str">
        <f t="shared" si="444"/>
        <v/>
      </c>
      <c r="AG933" s="187" t="str">
        <f t="array" ref="AG933">IFERROR(INDEX($Y$4:$Y$1090, MATCH(AC933&amp;AE933&amp;AF933,$V$4:$V$1090&amp;$W$4:$W$1090&amp;$X$4:$X$1090,0),1),"")</f>
        <v/>
      </c>
      <c r="AH933" s="188" t="str">
        <f t="array" ref="AH933">IFERROR(INDEX($Z$4:$Z$1090, MATCH(AC933&amp;AE933&amp;AF933,$V$4:$V$1090&amp;$W$4:$W$1090&amp;$X$4:$X$1090,0),1),"")</f>
        <v/>
      </c>
      <c r="AJ933" s="186" t="str">
        <f t="shared" si="447"/>
        <v/>
      </c>
      <c r="AK933" s="187" t="str">
        <f t="array" ref="AK933">IFERROR(INDEX($AC$4:$AC$1137,SMALL($AB$4:$AB$1137,AJ933),1),"")</f>
        <v/>
      </c>
      <c r="AL933" s="187" t="str">
        <f t="array" ref="AL933">IFERROR(INDEX($AF$4:$AF$1137,SMALL($AB$4:$AB$1137,AJ933),1),"")</f>
        <v/>
      </c>
      <c r="AM933" s="187" t="str">
        <f t="array" ref="AM933">IFERROR(INDEX($AW$4:$AW$83,MATCH(AL933&amp;INDEX($AG$4:$AG$1137,SMALL($AB$4:$AB$1137,AJ933),1),$AU$4:$AU$83&amp;$AV$4:$AV$83,0),1),"")</f>
        <v/>
      </c>
      <c r="AN933" s="187" t="str">
        <f t="array" ref="AN933">IFERROR(INDEX($AW$4:$AW$83,MATCH(AL933&amp;INDEX($AH$4:$AH$1137,SMALL($AB$4:$AB$1137,AJ933),1),$AU$4:$AU$83&amp;$AV$4:$AV$83,0),1),"")</f>
        <v/>
      </c>
      <c r="AO933" s="187" t="str">
        <f>IF(AND(ISNUMBER(Fixture!H936),ISNUMBER(Fixture!J936)),"YES","")</f>
        <v/>
      </c>
      <c r="AP933" s="187" t="str">
        <f>IF(AO933="YES",IF(Fixture!H936&gt;Fixture!J936,HWin,IF(Fixture!H936=Fixture!J936,IF(Fixture!H936&gt;0,HDrawScore,HDraw),HLose)),"")</f>
        <v/>
      </c>
      <c r="AQ933" s="188" t="str">
        <f>IF(AO933="YES",IF(Fixture!H936&lt;Fixture!J936,AWin,IF(Fixture!H936=Fixture!J936,IF(Fixture!H936&gt;0,ADrawScore,ADraw),ALose)),"")</f>
        <v/>
      </c>
      <c r="AR933" s="187" t="str">
        <f>IF(AO933="YES",IF(Fixture!H936&gt;Fixture!J936,"W",IF(Fixture!H936=Fixture!J936,IF(Fixture!H936&gt;0,"D","D"),"L")),"")</f>
        <v/>
      </c>
      <c r="AS933" s="187" t="str">
        <f>IF(AO933="YES",IF(Fixture!H936&lt;Fixture!J936,"W",IF(Fixture!H936=Fixture!J936,IF(Fixture!H936&gt;0,"D","D"),"L")),"")</f>
        <v/>
      </c>
    </row>
    <row r="934" spans="22:45" x14ac:dyDescent="0.25">
      <c r="V934" s="195" t="str">
        <f t="shared" si="452"/>
        <v/>
      </c>
      <c r="W934" s="185" t="str">
        <f t="shared" si="453"/>
        <v/>
      </c>
      <c r="X934" s="185" t="str">
        <f t="shared" si="449"/>
        <v/>
      </c>
      <c r="Y934" s="185" t="str">
        <f t="shared" si="450"/>
        <v/>
      </c>
      <c r="Z934" s="184" t="str">
        <f t="shared" si="451"/>
        <v/>
      </c>
      <c r="AB934" s="186" t="str">
        <f t="shared" si="445"/>
        <v/>
      </c>
      <c r="AC934" s="187" t="str">
        <f t="shared" si="446"/>
        <v/>
      </c>
      <c r="AD934" s="187" t="str">
        <f t="shared" si="448"/>
        <v/>
      </c>
      <c r="AE934" s="187" t="str">
        <f t="shared" si="443"/>
        <v/>
      </c>
      <c r="AF934" s="187" t="str">
        <f t="shared" si="444"/>
        <v/>
      </c>
      <c r="AG934" s="187" t="str">
        <f t="array" ref="AG934">IFERROR(INDEX($Y$4:$Y$1090, MATCH(AC934&amp;AE934&amp;AF934,$V$4:$V$1090&amp;$W$4:$W$1090&amp;$X$4:$X$1090,0),1),"")</f>
        <v/>
      </c>
      <c r="AH934" s="188" t="str">
        <f t="array" ref="AH934">IFERROR(INDEX($Z$4:$Z$1090, MATCH(AC934&amp;AE934&amp;AF934,$V$4:$V$1090&amp;$W$4:$W$1090&amp;$X$4:$X$1090,0),1),"")</f>
        <v/>
      </c>
      <c r="AJ934" s="186" t="str">
        <f t="shared" si="447"/>
        <v/>
      </c>
      <c r="AK934" s="187" t="str">
        <f t="array" ref="AK934">IFERROR(INDEX($AC$4:$AC$1137,SMALL($AB$4:$AB$1137,AJ934),1),"")</f>
        <v/>
      </c>
      <c r="AL934" s="187" t="str">
        <f t="array" ref="AL934">IFERROR(INDEX($AF$4:$AF$1137,SMALL($AB$4:$AB$1137,AJ934),1),"")</f>
        <v/>
      </c>
      <c r="AM934" s="187" t="str">
        <f t="array" ref="AM934">IFERROR(INDEX($AW$4:$AW$83,MATCH(AL934&amp;INDEX($AG$4:$AG$1137,SMALL($AB$4:$AB$1137,AJ934),1),$AU$4:$AU$83&amp;$AV$4:$AV$83,0),1),"")</f>
        <v/>
      </c>
      <c r="AN934" s="187" t="str">
        <f t="array" ref="AN934">IFERROR(INDEX($AW$4:$AW$83,MATCH(AL934&amp;INDEX($AH$4:$AH$1137,SMALL($AB$4:$AB$1137,AJ934),1),$AU$4:$AU$83&amp;$AV$4:$AV$83,0),1),"")</f>
        <v/>
      </c>
      <c r="AO934" s="187" t="str">
        <f>IF(AND(ISNUMBER(Fixture!H937),ISNUMBER(Fixture!J937)),"YES","")</f>
        <v/>
      </c>
      <c r="AP934" s="187" t="str">
        <f>IF(AO934="YES",IF(Fixture!H937&gt;Fixture!J937,HWin,IF(Fixture!H937=Fixture!J937,IF(Fixture!H937&gt;0,HDrawScore,HDraw),HLose)),"")</f>
        <v/>
      </c>
      <c r="AQ934" s="188" t="str">
        <f>IF(AO934="YES",IF(Fixture!H937&lt;Fixture!J937,AWin,IF(Fixture!H937=Fixture!J937,IF(Fixture!H937&gt;0,ADrawScore,ADraw),ALose)),"")</f>
        <v/>
      </c>
      <c r="AR934" s="187" t="str">
        <f>IF(AO934="YES",IF(Fixture!H937&gt;Fixture!J937,"W",IF(Fixture!H937=Fixture!J937,IF(Fixture!H937&gt;0,"D","D"),"L")),"")</f>
        <v/>
      </c>
      <c r="AS934" s="187" t="str">
        <f>IF(AO934="YES",IF(Fixture!H937&lt;Fixture!J937,"W",IF(Fixture!H937=Fixture!J937,IF(Fixture!H937&gt;0,"D","D"),"L")),"")</f>
        <v/>
      </c>
    </row>
    <row r="935" spans="22:45" x14ac:dyDescent="0.25">
      <c r="V935" s="195" t="str">
        <f t="shared" si="452"/>
        <v/>
      </c>
      <c r="W935" s="185" t="str">
        <f t="shared" si="453"/>
        <v/>
      </c>
      <c r="X935" s="185" t="str">
        <f t="shared" si="449"/>
        <v/>
      </c>
      <c r="Y935" s="185" t="str">
        <f t="shared" si="450"/>
        <v/>
      </c>
      <c r="Z935" s="184" t="str">
        <f t="shared" si="451"/>
        <v/>
      </c>
      <c r="AB935" s="186" t="str">
        <f t="shared" si="445"/>
        <v/>
      </c>
      <c r="AC935" s="187" t="str">
        <f t="shared" si="446"/>
        <v/>
      </c>
      <c r="AD935" s="187" t="str">
        <f t="shared" si="448"/>
        <v/>
      </c>
      <c r="AE935" s="187" t="str">
        <f t="shared" si="443"/>
        <v/>
      </c>
      <c r="AF935" s="187" t="str">
        <f t="shared" si="444"/>
        <v/>
      </c>
      <c r="AG935" s="187" t="str">
        <f t="array" ref="AG935">IFERROR(INDEX($Y$4:$Y$1090, MATCH(AC935&amp;AE935&amp;AF935,$V$4:$V$1090&amp;$W$4:$W$1090&amp;$X$4:$X$1090,0),1),"")</f>
        <v/>
      </c>
      <c r="AH935" s="188" t="str">
        <f t="array" ref="AH935">IFERROR(INDEX($Z$4:$Z$1090, MATCH(AC935&amp;AE935&amp;AF935,$V$4:$V$1090&amp;$W$4:$W$1090&amp;$X$4:$X$1090,0),1),"")</f>
        <v/>
      </c>
      <c r="AJ935" s="186" t="str">
        <f t="shared" si="447"/>
        <v/>
      </c>
      <c r="AK935" s="187" t="str">
        <f t="array" ref="AK935">IFERROR(INDEX($AC$4:$AC$1137,SMALL($AB$4:$AB$1137,AJ935),1),"")</f>
        <v/>
      </c>
      <c r="AL935" s="187" t="str">
        <f t="array" ref="AL935">IFERROR(INDEX($AF$4:$AF$1137,SMALL($AB$4:$AB$1137,AJ935),1),"")</f>
        <v/>
      </c>
      <c r="AM935" s="187" t="str">
        <f t="array" ref="AM935">IFERROR(INDEX($AW$4:$AW$83,MATCH(AL935&amp;INDEX($AG$4:$AG$1137,SMALL($AB$4:$AB$1137,AJ935),1),$AU$4:$AU$83&amp;$AV$4:$AV$83,0),1),"")</f>
        <v/>
      </c>
      <c r="AN935" s="187" t="str">
        <f t="array" ref="AN935">IFERROR(INDEX($AW$4:$AW$83,MATCH(AL935&amp;INDEX($AH$4:$AH$1137,SMALL($AB$4:$AB$1137,AJ935),1),$AU$4:$AU$83&amp;$AV$4:$AV$83,0),1),"")</f>
        <v/>
      </c>
      <c r="AO935" s="187" t="str">
        <f>IF(AND(ISNUMBER(Fixture!H938),ISNUMBER(Fixture!J938)),"YES","")</f>
        <v/>
      </c>
      <c r="AP935" s="187" t="str">
        <f>IF(AO935="YES",IF(Fixture!H938&gt;Fixture!J938,HWin,IF(Fixture!H938=Fixture!J938,IF(Fixture!H938&gt;0,HDrawScore,HDraw),HLose)),"")</f>
        <v/>
      </c>
      <c r="AQ935" s="188" t="str">
        <f>IF(AO935="YES",IF(Fixture!H938&lt;Fixture!J938,AWin,IF(Fixture!H938=Fixture!J938,IF(Fixture!H938&gt;0,ADrawScore,ADraw),ALose)),"")</f>
        <v/>
      </c>
      <c r="AR935" s="187" t="str">
        <f>IF(AO935="YES",IF(Fixture!H938&gt;Fixture!J938,"W",IF(Fixture!H938=Fixture!J938,IF(Fixture!H938&gt;0,"D","D"),"L")),"")</f>
        <v/>
      </c>
      <c r="AS935" s="187" t="str">
        <f>IF(AO935="YES",IF(Fixture!H938&lt;Fixture!J938,"W",IF(Fixture!H938=Fixture!J938,IF(Fixture!H938&gt;0,"D","D"),"L")),"")</f>
        <v/>
      </c>
    </row>
    <row r="936" spans="22:45" x14ac:dyDescent="0.25">
      <c r="V936" s="195" t="str">
        <f t="shared" si="452"/>
        <v/>
      </c>
      <c r="W936" s="185" t="str">
        <f t="shared" si="453"/>
        <v/>
      </c>
      <c r="X936" s="185" t="str">
        <f t="shared" si="449"/>
        <v/>
      </c>
      <c r="Y936" s="185" t="str">
        <f t="shared" si="450"/>
        <v/>
      </c>
      <c r="Z936" s="184" t="str">
        <f t="shared" si="451"/>
        <v/>
      </c>
      <c r="AB936" s="186" t="str">
        <f t="shared" si="445"/>
        <v/>
      </c>
      <c r="AC936" s="187" t="str">
        <f t="shared" si="446"/>
        <v/>
      </c>
      <c r="AD936" s="187" t="str">
        <f t="shared" si="448"/>
        <v/>
      </c>
      <c r="AE936" s="187" t="str">
        <f t="shared" si="443"/>
        <v/>
      </c>
      <c r="AF936" s="187" t="str">
        <f t="shared" si="444"/>
        <v/>
      </c>
      <c r="AG936" s="187" t="str">
        <f t="array" ref="AG936">IFERROR(INDEX($Y$4:$Y$1090, MATCH(AC936&amp;AE936&amp;AF936,$V$4:$V$1090&amp;$W$4:$W$1090&amp;$X$4:$X$1090,0),1),"")</f>
        <v/>
      </c>
      <c r="AH936" s="188" t="str">
        <f t="array" ref="AH936">IFERROR(INDEX($Z$4:$Z$1090, MATCH(AC936&amp;AE936&amp;AF936,$V$4:$V$1090&amp;$W$4:$W$1090&amp;$X$4:$X$1090,0),1),"")</f>
        <v/>
      </c>
      <c r="AJ936" s="186" t="str">
        <f t="shared" si="447"/>
        <v/>
      </c>
      <c r="AK936" s="187" t="str">
        <f t="array" ref="AK936">IFERROR(INDEX($AC$4:$AC$1137,SMALL($AB$4:$AB$1137,AJ936),1),"")</f>
        <v/>
      </c>
      <c r="AL936" s="187" t="str">
        <f t="array" ref="AL936">IFERROR(INDEX($AF$4:$AF$1137,SMALL($AB$4:$AB$1137,AJ936),1),"")</f>
        <v/>
      </c>
      <c r="AM936" s="187" t="str">
        <f t="array" ref="AM936">IFERROR(INDEX($AW$4:$AW$83,MATCH(AL936&amp;INDEX($AG$4:$AG$1137,SMALL($AB$4:$AB$1137,AJ936),1),$AU$4:$AU$83&amp;$AV$4:$AV$83,0),1),"")</f>
        <v/>
      </c>
      <c r="AN936" s="187" t="str">
        <f t="array" ref="AN936">IFERROR(INDEX($AW$4:$AW$83,MATCH(AL936&amp;INDEX($AH$4:$AH$1137,SMALL($AB$4:$AB$1137,AJ936),1),$AU$4:$AU$83&amp;$AV$4:$AV$83,0),1),"")</f>
        <v/>
      </c>
      <c r="AO936" s="187" t="str">
        <f>IF(AND(ISNUMBER(Fixture!H939),ISNUMBER(Fixture!J939)),"YES","")</f>
        <v/>
      </c>
      <c r="AP936" s="187" t="str">
        <f>IF(AO936="YES",IF(Fixture!H939&gt;Fixture!J939,HWin,IF(Fixture!H939=Fixture!J939,IF(Fixture!H939&gt;0,HDrawScore,HDraw),HLose)),"")</f>
        <v/>
      </c>
      <c r="AQ936" s="188" t="str">
        <f>IF(AO936="YES",IF(Fixture!H939&lt;Fixture!J939,AWin,IF(Fixture!H939=Fixture!J939,IF(Fixture!H939&gt;0,ADrawScore,ADraw),ALose)),"")</f>
        <v/>
      </c>
      <c r="AR936" s="187" t="str">
        <f>IF(AO936="YES",IF(Fixture!H939&gt;Fixture!J939,"W",IF(Fixture!H939=Fixture!J939,IF(Fixture!H939&gt;0,"D","D"),"L")),"")</f>
        <v/>
      </c>
      <c r="AS936" s="187" t="str">
        <f>IF(AO936="YES",IF(Fixture!H939&lt;Fixture!J939,"W",IF(Fixture!H939=Fixture!J939,IF(Fixture!H939&gt;0,"D","D"),"L")),"")</f>
        <v/>
      </c>
    </row>
    <row r="937" spans="22:45" x14ac:dyDescent="0.25">
      <c r="V937" s="195" t="str">
        <f t="shared" si="452"/>
        <v/>
      </c>
      <c r="W937" s="185" t="str">
        <f t="shared" si="453"/>
        <v/>
      </c>
      <c r="X937" s="185" t="str">
        <f t="shared" si="449"/>
        <v/>
      </c>
      <c r="Y937" s="185" t="str">
        <f t="shared" si="450"/>
        <v/>
      </c>
      <c r="Z937" s="184" t="str">
        <f t="shared" si="451"/>
        <v/>
      </c>
      <c r="AB937" s="186" t="str">
        <f t="shared" si="445"/>
        <v/>
      </c>
      <c r="AC937" s="187" t="str">
        <f t="shared" si="446"/>
        <v/>
      </c>
      <c r="AD937" s="187" t="str">
        <f t="shared" si="448"/>
        <v/>
      </c>
      <c r="AE937" s="187" t="str">
        <f t="shared" si="443"/>
        <v/>
      </c>
      <c r="AF937" s="187" t="str">
        <f t="shared" si="444"/>
        <v/>
      </c>
      <c r="AG937" s="187" t="str">
        <f t="array" ref="AG937">IFERROR(INDEX($Y$4:$Y$1090, MATCH(AC937&amp;AE937&amp;AF937,$V$4:$V$1090&amp;$W$4:$W$1090&amp;$X$4:$X$1090,0),1),"")</f>
        <v/>
      </c>
      <c r="AH937" s="188" t="str">
        <f t="array" ref="AH937">IFERROR(INDEX($Z$4:$Z$1090, MATCH(AC937&amp;AE937&amp;AF937,$V$4:$V$1090&amp;$W$4:$W$1090&amp;$X$4:$X$1090,0),1),"")</f>
        <v/>
      </c>
      <c r="AJ937" s="186" t="str">
        <f t="shared" si="447"/>
        <v/>
      </c>
      <c r="AK937" s="187" t="str">
        <f t="array" ref="AK937">IFERROR(INDEX($AC$4:$AC$1137,SMALL($AB$4:$AB$1137,AJ937),1),"")</f>
        <v/>
      </c>
      <c r="AL937" s="187" t="str">
        <f t="array" ref="AL937">IFERROR(INDEX($AF$4:$AF$1137,SMALL($AB$4:$AB$1137,AJ937),1),"")</f>
        <v/>
      </c>
      <c r="AM937" s="187" t="str">
        <f t="array" ref="AM937">IFERROR(INDEX($AW$4:$AW$83,MATCH(AL937&amp;INDEX($AG$4:$AG$1137,SMALL($AB$4:$AB$1137,AJ937),1),$AU$4:$AU$83&amp;$AV$4:$AV$83,0),1),"")</f>
        <v/>
      </c>
      <c r="AN937" s="187" t="str">
        <f t="array" ref="AN937">IFERROR(INDEX($AW$4:$AW$83,MATCH(AL937&amp;INDEX($AH$4:$AH$1137,SMALL($AB$4:$AB$1137,AJ937),1),$AU$4:$AU$83&amp;$AV$4:$AV$83,0),1),"")</f>
        <v/>
      </c>
      <c r="AO937" s="187" t="str">
        <f>IF(AND(ISNUMBER(Fixture!H940),ISNUMBER(Fixture!J940)),"YES","")</f>
        <v/>
      </c>
      <c r="AP937" s="187" t="str">
        <f>IF(AO937="YES",IF(Fixture!H940&gt;Fixture!J940,HWin,IF(Fixture!H940=Fixture!J940,IF(Fixture!H940&gt;0,HDrawScore,HDraw),HLose)),"")</f>
        <v/>
      </c>
      <c r="AQ937" s="188" t="str">
        <f>IF(AO937="YES",IF(Fixture!H940&lt;Fixture!J940,AWin,IF(Fixture!H940=Fixture!J940,IF(Fixture!H940&gt;0,ADrawScore,ADraw),ALose)),"")</f>
        <v/>
      </c>
      <c r="AR937" s="187" t="str">
        <f>IF(AO937="YES",IF(Fixture!H940&gt;Fixture!J940,"W",IF(Fixture!H940=Fixture!J940,IF(Fixture!H940&gt;0,"D","D"),"L")),"")</f>
        <v/>
      </c>
      <c r="AS937" s="187" t="str">
        <f>IF(AO937="YES",IF(Fixture!H940&lt;Fixture!J940,"W",IF(Fixture!H940=Fixture!J940,IF(Fixture!H940&gt;0,"D","D"),"L")),"")</f>
        <v/>
      </c>
    </row>
    <row r="938" spans="22:45" x14ac:dyDescent="0.25">
      <c r="V938" s="195" t="str">
        <f t="shared" si="452"/>
        <v/>
      </c>
      <c r="W938" s="185" t="str">
        <f t="shared" si="453"/>
        <v/>
      </c>
      <c r="X938" s="185" t="str">
        <f t="shared" si="449"/>
        <v/>
      </c>
      <c r="Y938" s="185" t="str">
        <f t="shared" si="450"/>
        <v/>
      </c>
      <c r="Z938" s="184" t="str">
        <f t="shared" si="451"/>
        <v/>
      </c>
      <c r="AB938" s="186" t="str">
        <f t="shared" si="445"/>
        <v/>
      </c>
      <c r="AC938" s="187" t="str">
        <f t="shared" si="446"/>
        <v/>
      </c>
      <c r="AD938" s="187" t="str">
        <f t="shared" si="448"/>
        <v/>
      </c>
      <c r="AE938" s="187" t="str">
        <f t="shared" si="443"/>
        <v/>
      </c>
      <c r="AF938" s="187" t="str">
        <f t="shared" si="444"/>
        <v/>
      </c>
      <c r="AG938" s="187" t="str">
        <f t="array" ref="AG938">IFERROR(INDEX($Y$4:$Y$1090, MATCH(AC938&amp;AE938&amp;AF938,$V$4:$V$1090&amp;$W$4:$W$1090&amp;$X$4:$X$1090,0),1),"")</f>
        <v/>
      </c>
      <c r="AH938" s="188" t="str">
        <f t="array" ref="AH938">IFERROR(INDEX($Z$4:$Z$1090, MATCH(AC938&amp;AE938&amp;AF938,$V$4:$V$1090&amp;$W$4:$W$1090&amp;$X$4:$X$1090,0),1),"")</f>
        <v/>
      </c>
      <c r="AJ938" s="186" t="str">
        <f t="shared" si="447"/>
        <v/>
      </c>
      <c r="AK938" s="187" t="str">
        <f t="array" ref="AK938">IFERROR(INDEX($AC$4:$AC$1137,SMALL($AB$4:$AB$1137,AJ938),1),"")</f>
        <v/>
      </c>
      <c r="AL938" s="187" t="str">
        <f t="array" ref="AL938">IFERROR(INDEX($AF$4:$AF$1137,SMALL($AB$4:$AB$1137,AJ938),1),"")</f>
        <v/>
      </c>
      <c r="AM938" s="187" t="str">
        <f t="array" ref="AM938">IFERROR(INDEX($AW$4:$AW$83,MATCH(AL938&amp;INDEX($AG$4:$AG$1137,SMALL($AB$4:$AB$1137,AJ938),1),$AU$4:$AU$83&amp;$AV$4:$AV$83,0),1),"")</f>
        <v/>
      </c>
      <c r="AN938" s="187" t="str">
        <f t="array" ref="AN938">IFERROR(INDEX($AW$4:$AW$83,MATCH(AL938&amp;INDEX($AH$4:$AH$1137,SMALL($AB$4:$AB$1137,AJ938),1),$AU$4:$AU$83&amp;$AV$4:$AV$83,0),1),"")</f>
        <v/>
      </c>
      <c r="AO938" s="187" t="str">
        <f>IF(AND(ISNUMBER(Fixture!H941),ISNUMBER(Fixture!J941)),"YES","")</f>
        <v/>
      </c>
      <c r="AP938" s="187" t="str">
        <f>IF(AO938="YES",IF(Fixture!H941&gt;Fixture!J941,HWin,IF(Fixture!H941=Fixture!J941,IF(Fixture!H941&gt;0,HDrawScore,HDraw),HLose)),"")</f>
        <v/>
      </c>
      <c r="AQ938" s="188" t="str">
        <f>IF(AO938="YES",IF(Fixture!H941&lt;Fixture!J941,AWin,IF(Fixture!H941=Fixture!J941,IF(Fixture!H941&gt;0,ADrawScore,ADraw),ALose)),"")</f>
        <v/>
      </c>
      <c r="AR938" s="187" t="str">
        <f>IF(AO938="YES",IF(Fixture!H941&gt;Fixture!J941,"W",IF(Fixture!H941=Fixture!J941,IF(Fixture!H941&gt;0,"D","D"),"L")),"")</f>
        <v/>
      </c>
      <c r="AS938" s="187" t="str">
        <f>IF(AO938="YES",IF(Fixture!H941&lt;Fixture!J941,"W",IF(Fixture!H941=Fixture!J941,IF(Fixture!H941&gt;0,"D","D"),"L")),"")</f>
        <v/>
      </c>
    </row>
    <row r="939" spans="22:45" x14ac:dyDescent="0.25">
      <c r="V939" s="195" t="str">
        <f t="shared" si="452"/>
        <v/>
      </c>
      <c r="W939" s="185" t="str">
        <f t="shared" si="453"/>
        <v/>
      </c>
      <c r="X939" s="185" t="str">
        <f t="shared" si="449"/>
        <v/>
      </c>
      <c r="Y939" s="185" t="str">
        <f t="shared" si="450"/>
        <v/>
      </c>
      <c r="Z939" s="184" t="str">
        <f t="shared" si="451"/>
        <v/>
      </c>
      <c r="AB939" s="186" t="str">
        <f t="shared" si="445"/>
        <v/>
      </c>
      <c r="AC939" s="187" t="str">
        <f t="shared" si="446"/>
        <v/>
      </c>
      <c r="AD939" s="187" t="str">
        <f t="shared" si="448"/>
        <v/>
      </c>
      <c r="AE939" s="187" t="str">
        <f t="shared" si="443"/>
        <v/>
      </c>
      <c r="AF939" s="187" t="str">
        <f t="shared" si="444"/>
        <v/>
      </c>
      <c r="AG939" s="187" t="str">
        <f t="array" ref="AG939">IFERROR(INDEX($Y$4:$Y$1090, MATCH(AC939&amp;AE939&amp;AF939,$V$4:$V$1090&amp;$W$4:$W$1090&amp;$X$4:$X$1090,0),1),"")</f>
        <v/>
      </c>
      <c r="AH939" s="188" t="str">
        <f t="array" ref="AH939">IFERROR(INDEX($Z$4:$Z$1090, MATCH(AC939&amp;AE939&amp;AF939,$V$4:$V$1090&amp;$W$4:$W$1090&amp;$X$4:$X$1090,0),1),"")</f>
        <v/>
      </c>
      <c r="AJ939" s="186" t="str">
        <f t="shared" si="447"/>
        <v/>
      </c>
      <c r="AK939" s="187" t="str">
        <f t="array" ref="AK939">IFERROR(INDEX($AC$4:$AC$1137,SMALL($AB$4:$AB$1137,AJ939),1),"")</f>
        <v/>
      </c>
      <c r="AL939" s="187" t="str">
        <f t="array" ref="AL939">IFERROR(INDEX($AF$4:$AF$1137,SMALL($AB$4:$AB$1137,AJ939),1),"")</f>
        <v/>
      </c>
      <c r="AM939" s="187" t="str">
        <f t="array" ref="AM939">IFERROR(INDEX($AW$4:$AW$83,MATCH(AL939&amp;INDEX($AG$4:$AG$1137,SMALL($AB$4:$AB$1137,AJ939),1),$AU$4:$AU$83&amp;$AV$4:$AV$83,0),1),"")</f>
        <v/>
      </c>
      <c r="AN939" s="187" t="str">
        <f t="array" ref="AN939">IFERROR(INDEX($AW$4:$AW$83,MATCH(AL939&amp;INDEX($AH$4:$AH$1137,SMALL($AB$4:$AB$1137,AJ939),1),$AU$4:$AU$83&amp;$AV$4:$AV$83,0),1),"")</f>
        <v/>
      </c>
      <c r="AO939" s="187" t="str">
        <f>IF(AND(ISNUMBER(Fixture!H942),ISNUMBER(Fixture!J942)),"YES","")</f>
        <v/>
      </c>
      <c r="AP939" s="187" t="str">
        <f>IF(AO939="YES",IF(Fixture!H942&gt;Fixture!J942,HWin,IF(Fixture!H942=Fixture!J942,IF(Fixture!H942&gt;0,HDrawScore,HDraw),HLose)),"")</f>
        <v/>
      </c>
      <c r="AQ939" s="188" t="str">
        <f>IF(AO939="YES",IF(Fixture!H942&lt;Fixture!J942,AWin,IF(Fixture!H942=Fixture!J942,IF(Fixture!H942&gt;0,ADrawScore,ADraw),ALose)),"")</f>
        <v/>
      </c>
      <c r="AR939" s="187" t="str">
        <f>IF(AO939="YES",IF(Fixture!H942&gt;Fixture!J942,"W",IF(Fixture!H942=Fixture!J942,IF(Fixture!H942&gt;0,"D","D"),"L")),"")</f>
        <v/>
      </c>
      <c r="AS939" s="187" t="str">
        <f>IF(AO939="YES",IF(Fixture!H942&lt;Fixture!J942,"W",IF(Fixture!H942=Fixture!J942,IF(Fixture!H942&gt;0,"D","D"),"L")),"")</f>
        <v/>
      </c>
    </row>
    <row r="940" spans="22:45" x14ac:dyDescent="0.25">
      <c r="V940" s="195" t="str">
        <f t="shared" si="452"/>
        <v/>
      </c>
      <c r="W940" s="185" t="str">
        <f t="shared" si="453"/>
        <v/>
      </c>
      <c r="X940" s="185" t="str">
        <f t="shared" si="449"/>
        <v/>
      </c>
      <c r="Y940" s="185" t="str">
        <f t="shared" si="450"/>
        <v/>
      </c>
      <c r="Z940" s="184" t="str">
        <f t="shared" si="451"/>
        <v/>
      </c>
      <c r="AB940" s="186" t="str">
        <f t="shared" si="445"/>
        <v/>
      </c>
      <c r="AC940" s="187" t="str">
        <f t="shared" si="446"/>
        <v/>
      </c>
      <c r="AD940" s="187" t="str">
        <f t="shared" si="448"/>
        <v/>
      </c>
      <c r="AE940" s="187" t="str">
        <f t="shared" si="443"/>
        <v/>
      </c>
      <c r="AF940" s="187" t="str">
        <f t="shared" si="444"/>
        <v/>
      </c>
      <c r="AG940" s="187" t="str">
        <f t="array" ref="AG940">IFERROR(INDEX($Y$4:$Y$1090, MATCH(AC940&amp;AE940&amp;AF940,$V$4:$V$1090&amp;$W$4:$W$1090&amp;$X$4:$X$1090,0),1),"")</f>
        <v/>
      </c>
      <c r="AH940" s="188" t="str">
        <f t="array" ref="AH940">IFERROR(INDEX($Z$4:$Z$1090, MATCH(AC940&amp;AE940&amp;AF940,$V$4:$V$1090&amp;$W$4:$W$1090&amp;$X$4:$X$1090,0),1),"")</f>
        <v/>
      </c>
      <c r="AJ940" s="186" t="str">
        <f t="shared" si="447"/>
        <v/>
      </c>
      <c r="AK940" s="187" t="str">
        <f t="array" ref="AK940">IFERROR(INDEX($AC$4:$AC$1137,SMALL($AB$4:$AB$1137,AJ940),1),"")</f>
        <v/>
      </c>
      <c r="AL940" s="187" t="str">
        <f t="array" ref="AL940">IFERROR(INDEX($AF$4:$AF$1137,SMALL($AB$4:$AB$1137,AJ940),1),"")</f>
        <v/>
      </c>
      <c r="AM940" s="187" t="str">
        <f t="array" ref="AM940">IFERROR(INDEX($AW$4:$AW$83,MATCH(AL940&amp;INDEX($AG$4:$AG$1137,SMALL($AB$4:$AB$1137,AJ940),1),$AU$4:$AU$83&amp;$AV$4:$AV$83,0),1),"")</f>
        <v/>
      </c>
      <c r="AN940" s="187" t="str">
        <f t="array" ref="AN940">IFERROR(INDEX($AW$4:$AW$83,MATCH(AL940&amp;INDEX($AH$4:$AH$1137,SMALL($AB$4:$AB$1137,AJ940),1),$AU$4:$AU$83&amp;$AV$4:$AV$83,0),1),"")</f>
        <v/>
      </c>
      <c r="AO940" s="187" t="str">
        <f>IF(AND(ISNUMBER(Fixture!H943),ISNUMBER(Fixture!J943)),"YES","")</f>
        <v/>
      </c>
      <c r="AP940" s="187" t="str">
        <f>IF(AO940="YES",IF(Fixture!H943&gt;Fixture!J943,HWin,IF(Fixture!H943=Fixture!J943,IF(Fixture!H943&gt;0,HDrawScore,HDraw),HLose)),"")</f>
        <v/>
      </c>
      <c r="AQ940" s="188" t="str">
        <f>IF(AO940="YES",IF(Fixture!H943&lt;Fixture!J943,AWin,IF(Fixture!H943=Fixture!J943,IF(Fixture!H943&gt;0,ADrawScore,ADraw),ALose)),"")</f>
        <v/>
      </c>
      <c r="AR940" s="187" t="str">
        <f>IF(AO940="YES",IF(Fixture!H943&gt;Fixture!J943,"W",IF(Fixture!H943=Fixture!J943,IF(Fixture!H943&gt;0,"D","D"),"L")),"")</f>
        <v/>
      </c>
      <c r="AS940" s="187" t="str">
        <f>IF(AO940="YES",IF(Fixture!H943&lt;Fixture!J943,"W",IF(Fixture!H943=Fixture!J943,IF(Fixture!H943&gt;0,"D","D"),"L")),"")</f>
        <v/>
      </c>
    </row>
    <row r="941" spans="22:45" x14ac:dyDescent="0.25">
      <c r="V941" s="195" t="str">
        <f t="shared" si="452"/>
        <v/>
      </c>
      <c r="W941" s="185" t="str">
        <f t="shared" si="453"/>
        <v/>
      </c>
      <c r="X941" s="185" t="str">
        <f t="shared" si="449"/>
        <v/>
      </c>
      <c r="Y941" s="185" t="str">
        <f t="shared" si="450"/>
        <v/>
      </c>
      <c r="Z941" s="184" t="str">
        <f t="shared" si="451"/>
        <v/>
      </c>
      <c r="AB941" s="186" t="str">
        <f t="shared" si="445"/>
        <v/>
      </c>
      <c r="AC941" s="187" t="str">
        <f t="shared" si="446"/>
        <v/>
      </c>
      <c r="AD941" s="187" t="str">
        <f t="shared" si="448"/>
        <v/>
      </c>
      <c r="AE941" s="187" t="str">
        <f t="shared" si="443"/>
        <v/>
      </c>
      <c r="AF941" s="187" t="str">
        <f t="shared" si="444"/>
        <v/>
      </c>
      <c r="AG941" s="187" t="str">
        <f t="array" ref="AG941">IFERROR(INDEX($Y$4:$Y$1090, MATCH(AC941&amp;AE941&amp;AF941,$V$4:$V$1090&amp;$W$4:$W$1090&amp;$X$4:$X$1090,0),1),"")</f>
        <v/>
      </c>
      <c r="AH941" s="188" t="str">
        <f t="array" ref="AH941">IFERROR(INDEX($Z$4:$Z$1090, MATCH(AC941&amp;AE941&amp;AF941,$V$4:$V$1090&amp;$W$4:$W$1090&amp;$X$4:$X$1090,0),1),"")</f>
        <v/>
      </c>
      <c r="AJ941" s="186" t="str">
        <f t="shared" si="447"/>
        <v/>
      </c>
      <c r="AK941" s="187" t="str">
        <f t="array" ref="AK941">IFERROR(INDEX($AC$4:$AC$1137,SMALL($AB$4:$AB$1137,AJ941),1),"")</f>
        <v/>
      </c>
      <c r="AL941" s="187" t="str">
        <f t="array" ref="AL941">IFERROR(INDEX($AF$4:$AF$1137,SMALL($AB$4:$AB$1137,AJ941),1),"")</f>
        <v/>
      </c>
      <c r="AM941" s="187" t="str">
        <f t="array" ref="AM941">IFERROR(INDEX($AW$4:$AW$83,MATCH(AL941&amp;INDEX($AG$4:$AG$1137,SMALL($AB$4:$AB$1137,AJ941),1),$AU$4:$AU$83&amp;$AV$4:$AV$83,0),1),"")</f>
        <v/>
      </c>
      <c r="AN941" s="187" t="str">
        <f t="array" ref="AN941">IFERROR(INDEX($AW$4:$AW$83,MATCH(AL941&amp;INDEX($AH$4:$AH$1137,SMALL($AB$4:$AB$1137,AJ941),1),$AU$4:$AU$83&amp;$AV$4:$AV$83,0),1),"")</f>
        <v/>
      </c>
      <c r="AO941" s="187" t="str">
        <f>IF(AND(ISNUMBER(Fixture!H944),ISNUMBER(Fixture!J944)),"YES","")</f>
        <v/>
      </c>
      <c r="AP941" s="187" t="str">
        <f>IF(AO941="YES",IF(Fixture!H944&gt;Fixture!J944,HWin,IF(Fixture!H944=Fixture!J944,IF(Fixture!H944&gt;0,HDrawScore,HDraw),HLose)),"")</f>
        <v/>
      </c>
      <c r="AQ941" s="188" t="str">
        <f>IF(AO941="YES",IF(Fixture!H944&lt;Fixture!J944,AWin,IF(Fixture!H944=Fixture!J944,IF(Fixture!H944&gt;0,ADrawScore,ADraw),ALose)),"")</f>
        <v/>
      </c>
      <c r="AR941" s="187" t="str">
        <f>IF(AO941="YES",IF(Fixture!H944&gt;Fixture!J944,"W",IF(Fixture!H944=Fixture!J944,IF(Fixture!H944&gt;0,"D","D"),"L")),"")</f>
        <v/>
      </c>
      <c r="AS941" s="187" t="str">
        <f>IF(AO941="YES",IF(Fixture!H944&lt;Fixture!J944,"W",IF(Fixture!H944=Fixture!J944,IF(Fixture!H944&gt;0,"D","D"),"L")),"")</f>
        <v/>
      </c>
    </row>
    <row r="942" spans="22:45" x14ac:dyDescent="0.25">
      <c r="V942" s="195" t="str">
        <f t="shared" si="452"/>
        <v/>
      </c>
      <c r="W942" s="185" t="str">
        <f t="shared" si="453"/>
        <v/>
      </c>
      <c r="X942" s="185" t="str">
        <f t="shared" si="449"/>
        <v/>
      </c>
      <c r="Y942" s="185" t="str">
        <f t="shared" si="450"/>
        <v/>
      </c>
      <c r="Z942" s="184" t="str">
        <f t="shared" si="451"/>
        <v/>
      </c>
      <c r="AB942" s="186" t="str">
        <f t="shared" si="445"/>
        <v/>
      </c>
      <c r="AC942" s="187" t="str">
        <f t="shared" si="446"/>
        <v/>
      </c>
      <c r="AD942" s="187" t="str">
        <f t="shared" si="448"/>
        <v/>
      </c>
      <c r="AE942" s="187" t="str">
        <f t="shared" si="443"/>
        <v/>
      </c>
      <c r="AF942" s="187" t="str">
        <f t="shared" si="444"/>
        <v/>
      </c>
      <c r="AG942" s="187" t="str">
        <f t="array" ref="AG942">IFERROR(INDEX($Y$4:$Y$1090, MATCH(AC942&amp;AE942&amp;AF942,$V$4:$V$1090&amp;$W$4:$W$1090&amp;$X$4:$X$1090,0),1),"")</f>
        <v/>
      </c>
      <c r="AH942" s="188" t="str">
        <f t="array" ref="AH942">IFERROR(INDEX($Z$4:$Z$1090, MATCH(AC942&amp;AE942&amp;AF942,$V$4:$V$1090&amp;$W$4:$W$1090&amp;$X$4:$X$1090,0),1),"")</f>
        <v/>
      </c>
      <c r="AJ942" s="186" t="str">
        <f t="shared" si="447"/>
        <v/>
      </c>
      <c r="AK942" s="187" t="str">
        <f t="array" ref="AK942">IFERROR(INDEX($AC$4:$AC$1137,SMALL($AB$4:$AB$1137,AJ942),1),"")</f>
        <v/>
      </c>
      <c r="AL942" s="187" t="str">
        <f t="array" ref="AL942">IFERROR(INDEX($AF$4:$AF$1137,SMALL($AB$4:$AB$1137,AJ942),1),"")</f>
        <v/>
      </c>
      <c r="AM942" s="187" t="str">
        <f t="array" ref="AM942">IFERROR(INDEX($AW$4:$AW$83,MATCH(AL942&amp;INDEX($AG$4:$AG$1137,SMALL($AB$4:$AB$1137,AJ942),1),$AU$4:$AU$83&amp;$AV$4:$AV$83,0),1),"")</f>
        <v/>
      </c>
      <c r="AN942" s="187" t="str">
        <f t="array" ref="AN942">IFERROR(INDEX($AW$4:$AW$83,MATCH(AL942&amp;INDEX($AH$4:$AH$1137,SMALL($AB$4:$AB$1137,AJ942),1),$AU$4:$AU$83&amp;$AV$4:$AV$83,0),1),"")</f>
        <v/>
      </c>
      <c r="AO942" s="187" t="str">
        <f>IF(AND(ISNUMBER(Fixture!H945),ISNUMBER(Fixture!J945)),"YES","")</f>
        <v/>
      </c>
      <c r="AP942" s="187" t="str">
        <f>IF(AO942="YES",IF(Fixture!H945&gt;Fixture!J945,HWin,IF(Fixture!H945=Fixture!J945,IF(Fixture!H945&gt;0,HDrawScore,HDraw),HLose)),"")</f>
        <v/>
      </c>
      <c r="AQ942" s="188" t="str">
        <f>IF(AO942="YES",IF(Fixture!H945&lt;Fixture!J945,AWin,IF(Fixture!H945=Fixture!J945,IF(Fixture!H945&gt;0,ADrawScore,ADraw),ALose)),"")</f>
        <v/>
      </c>
      <c r="AR942" s="187" t="str">
        <f>IF(AO942="YES",IF(Fixture!H945&gt;Fixture!J945,"W",IF(Fixture!H945=Fixture!J945,IF(Fixture!H945&gt;0,"D","D"),"L")),"")</f>
        <v/>
      </c>
      <c r="AS942" s="187" t="str">
        <f>IF(AO942="YES",IF(Fixture!H945&lt;Fixture!J945,"W",IF(Fixture!H945=Fixture!J945,IF(Fixture!H945&gt;0,"D","D"),"L")),"")</f>
        <v/>
      </c>
    </row>
    <row r="943" spans="22:45" x14ac:dyDescent="0.25">
      <c r="V943" s="195" t="str">
        <f t="shared" si="452"/>
        <v/>
      </c>
      <c r="W943" s="185" t="str">
        <f t="shared" si="453"/>
        <v/>
      </c>
      <c r="X943" s="185" t="str">
        <f t="shared" si="449"/>
        <v/>
      </c>
      <c r="Y943" s="185" t="str">
        <f t="shared" si="450"/>
        <v/>
      </c>
      <c r="Z943" s="184" t="str">
        <f t="shared" si="451"/>
        <v/>
      </c>
      <c r="AB943" s="186" t="str">
        <f t="shared" si="445"/>
        <v/>
      </c>
      <c r="AC943" s="187" t="str">
        <f t="shared" si="446"/>
        <v/>
      </c>
      <c r="AD943" s="187" t="str">
        <f t="shared" si="448"/>
        <v/>
      </c>
      <c r="AE943" s="187" t="str">
        <f t="shared" si="443"/>
        <v/>
      </c>
      <c r="AF943" s="187" t="str">
        <f t="shared" si="444"/>
        <v/>
      </c>
      <c r="AG943" s="187" t="str">
        <f t="array" ref="AG943">IFERROR(INDEX($Y$4:$Y$1090, MATCH(AC943&amp;AE943&amp;AF943,$V$4:$V$1090&amp;$W$4:$W$1090&amp;$X$4:$X$1090,0),1),"")</f>
        <v/>
      </c>
      <c r="AH943" s="188" t="str">
        <f t="array" ref="AH943">IFERROR(INDEX($Z$4:$Z$1090, MATCH(AC943&amp;AE943&amp;AF943,$V$4:$V$1090&amp;$W$4:$W$1090&amp;$X$4:$X$1090,0),1),"")</f>
        <v/>
      </c>
      <c r="AJ943" s="186" t="str">
        <f t="shared" si="447"/>
        <v/>
      </c>
      <c r="AK943" s="187" t="str">
        <f t="array" ref="AK943">IFERROR(INDEX($AC$4:$AC$1137,SMALL($AB$4:$AB$1137,AJ943),1),"")</f>
        <v/>
      </c>
      <c r="AL943" s="187" t="str">
        <f t="array" ref="AL943">IFERROR(INDEX($AF$4:$AF$1137,SMALL($AB$4:$AB$1137,AJ943),1),"")</f>
        <v/>
      </c>
      <c r="AM943" s="187" t="str">
        <f t="array" ref="AM943">IFERROR(INDEX($AW$4:$AW$83,MATCH(AL943&amp;INDEX($AG$4:$AG$1137,SMALL($AB$4:$AB$1137,AJ943),1),$AU$4:$AU$83&amp;$AV$4:$AV$83,0),1),"")</f>
        <v/>
      </c>
      <c r="AN943" s="187" t="str">
        <f t="array" ref="AN943">IFERROR(INDEX($AW$4:$AW$83,MATCH(AL943&amp;INDEX($AH$4:$AH$1137,SMALL($AB$4:$AB$1137,AJ943),1),$AU$4:$AU$83&amp;$AV$4:$AV$83,0),1),"")</f>
        <v/>
      </c>
      <c r="AO943" s="187" t="str">
        <f>IF(AND(ISNUMBER(Fixture!H946),ISNUMBER(Fixture!J946)),"YES","")</f>
        <v/>
      </c>
      <c r="AP943" s="187" t="str">
        <f>IF(AO943="YES",IF(Fixture!H946&gt;Fixture!J946,HWin,IF(Fixture!H946=Fixture!J946,IF(Fixture!H946&gt;0,HDrawScore,HDraw),HLose)),"")</f>
        <v/>
      </c>
      <c r="AQ943" s="188" t="str">
        <f>IF(AO943="YES",IF(Fixture!H946&lt;Fixture!J946,AWin,IF(Fixture!H946=Fixture!J946,IF(Fixture!H946&gt;0,ADrawScore,ADraw),ALose)),"")</f>
        <v/>
      </c>
      <c r="AR943" s="187" t="str">
        <f>IF(AO943="YES",IF(Fixture!H946&gt;Fixture!J946,"W",IF(Fixture!H946=Fixture!J946,IF(Fixture!H946&gt;0,"D","D"),"L")),"")</f>
        <v/>
      </c>
      <c r="AS943" s="187" t="str">
        <f>IF(AO943="YES",IF(Fixture!H946&lt;Fixture!J946,"W",IF(Fixture!H946=Fixture!J946,IF(Fixture!H946&gt;0,"D","D"),"L")),"")</f>
        <v/>
      </c>
    </row>
    <row r="944" spans="22:45" x14ac:dyDescent="0.25">
      <c r="V944" s="195" t="str">
        <f t="shared" si="452"/>
        <v/>
      </c>
      <c r="W944" s="185" t="str">
        <f t="shared" si="453"/>
        <v/>
      </c>
      <c r="X944" s="185" t="str">
        <f t="shared" si="449"/>
        <v/>
      </c>
      <c r="Y944" s="185" t="str">
        <f t="shared" si="450"/>
        <v/>
      </c>
      <c r="Z944" s="184" t="str">
        <f t="shared" si="451"/>
        <v/>
      </c>
      <c r="AB944" s="186" t="str">
        <f t="shared" si="445"/>
        <v/>
      </c>
      <c r="AC944" s="187" t="str">
        <f t="shared" si="446"/>
        <v/>
      </c>
      <c r="AD944" s="187" t="str">
        <f t="shared" si="448"/>
        <v/>
      </c>
      <c r="AE944" s="187" t="str">
        <f t="shared" si="443"/>
        <v/>
      </c>
      <c r="AF944" s="187" t="str">
        <f t="shared" si="444"/>
        <v/>
      </c>
      <c r="AG944" s="187" t="str">
        <f t="array" ref="AG944">IFERROR(INDEX($Y$4:$Y$1090, MATCH(AC944&amp;AE944&amp;AF944,$V$4:$V$1090&amp;$W$4:$W$1090&amp;$X$4:$X$1090,0),1),"")</f>
        <v/>
      </c>
      <c r="AH944" s="188" t="str">
        <f t="array" ref="AH944">IFERROR(INDEX($Z$4:$Z$1090, MATCH(AC944&amp;AE944&amp;AF944,$V$4:$V$1090&amp;$W$4:$W$1090&amp;$X$4:$X$1090,0),1),"")</f>
        <v/>
      </c>
      <c r="AJ944" s="186" t="str">
        <f t="shared" si="447"/>
        <v/>
      </c>
      <c r="AK944" s="187" t="str">
        <f t="array" ref="AK944">IFERROR(INDEX($AC$4:$AC$1137,SMALL($AB$4:$AB$1137,AJ944),1),"")</f>
        <v/>
      </c>
      <c r="AL944" s="187" t="str">
        <f t="array" ref="AL944">IFERROR(INDEX($AF$4:$AF$1137,SMALL($AB$4:$AB$1137,AJ944),1),"")</f>
        <v/>
      </c>
      <c r="AM944" s="187" t="str">
        <f t="array" ref="AM944">IFERROR(INDEX($AW$4:$AW$83,MATCH(AL944&amp;INDEX($AG$4:$AG$1137,SMALL($AB$4:$AB$1137,AJ944),1),$AU$4:$AU$83&amp;$AV$4:$AV$83,0),1),"")</f>
        <v/>
      </c>
      <c r="AN944" s="187" t="str">
        <f t="array" ref="AN944">IFERROR(INDEX($AW$4:$AW$83,MATCH(AL944&amp;INDEX($AH$4:$AH$1137,SMALL($AB$4:$AB$1137,AJ944),1),$AU$4:$AU$83&amp;$AV$4:$AV$83,0),1),"")</f>
        <v/>
      </c>
      <c r="AO944" s="187" t="str">
        <f>IF(AND(ISNUMBER(Fixture!H947),ISNUMBER(Fixture!J947)),"YES","")</f>
        <v/>
      </c>
      <c r="AP944" s="187" t="str">
        <f>IF(AO944="YES",IF(Fixture!H947&gt;Fixture!J947,HWin,IF(Fixture!H947=Fixture!J947,IF(Fixture!H947&gt;0,HDrawScore,HDraw),HLose)),"")</f>
        <v/>
      </c>
      <c r="AQ944" s="188" t="str">
        <f>IF(AO944="YES",IF(Fixture!H947&lt;Fixture!J947,AWin,IF(Fixture!H947=Fixture!J947,IF(Fixture!H947&gt;0,ADrawScore,ADraw),ALose)),"")</f>
        <v/>
      </c>
      <c r="AR944" s="187" t="str">
        <f>IF(AO944="YES",IF(Fixture!H947&gt;Fixture!J947,"W",IF(Fixture!H947=Fixture!J947,IF(Fixture!H947&gt;0,"D","D"),"L")),"")</f>
        <v/>
      </c>
      <c r="AS944" s="187" t="str">
        <f>IF(AO944="YES",IF(Fixture!H947&lt;Fixture!J947,"W",IF(Fixture!H947=Fixture!J947,IF(Fixture!H947&gt;0,"D","D"),"L")),"")</f>
        <v/>
      </c>
    </row>
    <row r="945" spans="15:45" x14ac:dyDescent="0.25">
      <c r="V945" s="195" t="str">
        <f t="shared" si="452"/>
        <v/>
      </c>
      <c r="W945" s="185" t="str">
        <f t="shared" si="453"/>
        <v/>
      </c>
      <c r="X945" s="185" t="str">
        <f t="shared" si="449"/>
        <v/>
      </c>
      <c r="Y945" s="185" t="str">
        <f t="shared" si="450"/>
        <v/>
      </c>
      <c r="Z945" s="184" t="str">
        <f t="shared" si="451"/>
        <v/>
      </c>
      <c r="AB945" s="186" t="str">
        <f t="shared" si="445"/>
        <v/>
      </c>
      <c r="AC945" s="187" t="str">
        <f t="shared" si="446"/>
        <v/>
      </c>
      <c r="AD945" s="187" t="str">
        <f t="shared" si="448"/>
        <v/>
      </c>
      <c r="AE945" s="187" t="str">
        <f t="shared" si="443"/>
        <v/>
      </c>
      <c r="AF945" s="187" t="str">
        <f t="shared" si="444"/>
        <v/>
      </c>
      <c r="AG945" s="187" t="str">
        <f t="array" ref="AG945">IFERROR(INDEX($Y$4:$Y$1090, MATCH(AC945&amp;AE945&amp;AF945,$V$4:$V$1090&amp;$W$4:$W$1090&amp;$X$4:$X$1090,0),1),"")</f>
        <v/>
      </c>
      <c r="AH945" s="188" t="str">
        <f t="array" ref="AH945">IFERROR(INDEX($Z$4:$Z$1090, MATCH(AC945&amp;AE945&amp;AF945,$V$4:$V$1090&amp;$W$4:$W$1090&amp;$X$4:$X$1090,0),1),"")</f>
        <v/>
      </c>
      <c r="AJ945" s="186" t="str">
        <f t="shared" si="447"/>
        <v/>
      </c>
      <c r="AK945" s="187" t="str">
        <f t="array" ref="AK945">IFERROR(INDEX($AC$4:$AC$1137,SMALL($AB$4:$AB$1137,AJ945),1),"")</f>
        <v/>
      </c>
      <c r="AL945" s="187" t="str">
        <f t="array" ref="AL945">IFERROR(INDEX($AF$4:$AF$1137,SMALL($AB$4:$AB$1137,AJ945),1),"")</f>
        <v/>
      </c>
      <c r="AM945" s="187" t="str">
        <f t="array" ref="AM945">IFERROR(INDEX($AW$4:$AW$83,MATCH(AL945&amp;INDEX($AG$4:$AG$1137,SMALL($AB$4:$AB$1137,AJ945),1),$AU$4:$AU$83&amp;$AV$4:$AV$83,0),1),"")</f>
        <v/>
      </c>
      <c r="AN945" s="187" t="str">
        <f t="array" ref="AN945">IFERROR(INDEX($AW$4:$AW$83,MATCH(AL945&amp;INDEX($AH$4:$AH$1137,SMALL($AB$4:$AB$1137,AJ945),1),$AU$4:$AU$83&amp;$AV$4:$AV$83,0),1),"")</f>
        <v/>
      </c>
      <c r="AO945" s="187" t="str">
        <f>IF(AND(ISNUMBER(Fixture!H948),ISNUMBER(Fixture!J948)),"YES","")</f>
        <v/>
      </c>
      <c r="AP945" s="187" t="str">
        <f>IF(AO945="YES",IF(Fixture!H948&gt;Fixture!J948,HWin,IF(Fixture!H948=Fixture!J948,IF(Fixture!H948&gt;0,HDrawScore,HDraw),HLose)),"")</f>
        <v/>
      </c>
      <c r="AQ945" s="188" t="str">
        <f>IF(AO945="YES",IF(Fixture!H948&lt;Fixture!J948,AWin,IF(Fixture!H948=Fixture!J948,IF(Fixture!H948&gt;0,ADrawScore,ADraw),ALose)),"")</f>
        <v/>
      </c>
      <c r="AR945" s="187" t="str">
        <f>IF(AO945="YES",IF(Fixture!H948&gt;Fixture!J948,"W",IF(Fixture!H948=Fixture!J948,IF(Fixture!H948&gt;0,"D","D"),"L")),"")</f>
        <v/>
      </c>
      <c r="AS945" s="187" t="str">
        <f>IF(AO945="YES",IF(Fixture!H948&lt;Fixture!J948,"W",IF(Fixture!H948=Fixture!J948,IF(Fixture!H948&gt;0,"D","D"),"L")),"")</f>
        <v/>
      </c>
    </row>
    <row r="946" spans="15:45" x14ac:dyDescent="0.25">
      <c r="V946" s="195" t="str">
        <f t="shared" si="452"/>
        <v/>
      </c>
      <c r="W946" s="185" t="str">
        <f t="shared" si="453"/>
        <v/>
      </c>
      <c r="X946" s="185" t="str">
        <f t="shared" si="449"/>
        <v/>
      </c>
      <c r="Y946" s="185" t="str">
        <f t="shared" si="450"/>
        <v/>
      </c>
      <c r="Z946" s="184" t="str">
        <f t="shared" si="451"/>
        <v/>
      </c>
      <c r="AB946" s="186" t="str">
        <f t="shared" si="445"/>
        <v/>
      </c>
      <c r="AC946" s="187" t="str">
        <f t="shared" si="446"/>
        <v/>
      </c>
      <c r="AD946" s="187" t="str">
        <f t="shared" si="448"/>
        <v/>
      </c>
      <c r="AE946" s="187" t="str">
        <f t="shared" si="443"/>
        <v/>
      </c>
      <c r="AF946" s="187" t="str">
        <f t="shared" si="444"/>
        <v/>
      </c>
      <c r="AG946" s="187" t="str">
        <f t="array" ref="AG946">IFERROR(INDEX($Y$4:$Y$1090, MATCH(AC946&amp;AE946&amp;AF946,$V$4:$V$1090&amp;$W$4:$W$1090&amp;$X$4:$X$1090,0),1),"")</f>
        <v/>
      </c>
      <c r="AH946" s="188" t="str">
        <f t="array" ref="AH946">IFERROR(INDEX($Z$4:$Z$1090, MATCH(AC946&amp;AE946&amp;AF946,$V$4:$V$1090&amp;$W$4:$W$1090&amp;$X$4:$X$1090,0),1),"")</f>
        <v/>
      </c>
      <c r="AJ946" s="186" t="str">
        <f t="shared" si="447"/>
        <v/>
      </c>
      <c r="AK946" s="187" t="str">
        <f t="array" ref="AK946">IFERROR(INDEX($AC$4:$AC$1137,SMALL($AB$4:$AB$1137,AJ946),1),"")</f>
        <v/>
      </c>
      <c r="AL946" s="187" t="str">
        <f t="array" ref="AL946">IFERROR(INDEX($AF$4:$AF$1137,SMALL($AB$4:$AB$1137,AJ946),1),"")</f>
        <v/>
      </c>
      <c r="AM946" s="187" t="str">
        <f t="array" ref="AM946">IFERROR(INDEX($AW$4:$AW$83,MATCH(AL946&amp;INDEX($AG$4:$AG$1137,SMALL($AB$4:$AB$1137,AJ946),1),$AU$4:$AU$83&amp;$AV$4:$AV$83,0),1),"")</f>
        <v/>
      </c>
      <c r="AN946" s="187" t="str">
        <f t="array" ref="AN946">IFERROR(INDEX($AW$4:$AW$83,MATCH(AL946&amp;INDEX($AH$4:$AH$1137,SMALL($AB$4:$AB$1137,AJ946),1),$AU$4:$AU$83&amp;$AV$4:$AV$83,0),1),"")</f>
        <v/>
      </c>
      <c r="AO946" s="187" t="str">
        <f>IF(AND(ISNUMBER(Fixture!H949),ISNUMBER(Fixture!J949)),"YES","")</f>
        <v/>
      </c>
      <c r="AP946" s="187" t="str">
        <f>IF(AO946="YES",IF(Fixture!H949&gt;Fixture!J949,HWin,IF(Fixture!H949=Fixture!J949,IF(Fixture!H949&gt;0,HDrawScore,HDraw),HLose)),"")</f>
        <v/>
      </c>
      <c r="AQ946" s="188" t="str">
        <f>IF(AO946="YES",IF(Fixture!H949&lt;Fixture!J949,AWin,IF(Fixture!H949=Fixture!J949,IF(Fixture!H949&gt;0,ADrawScore,ADraw),ALose)),"")</f>
        <v/>
      </c>
      <c r="AR946" s="187" t="str">
        <f>IF(AO946="YES",IF(Fixture!H949&gt;Fixture!J949,"W",IF(Fixture!H949=Fixture!J949,IF(Fixture!H949&gt;0,"D","D"),"L")),"")</f>
        <v/>
      </c>
      <c r="AS946" s="187" t="str">
        <f>IF(AO946="YES",IF(Fixture!H949&lt;Fixture!J949,"W",IF(Fixture!H949=Fixture!J949,IF(Fixture!H949&gt;0,"D","D"),"L")),"")</f>
        <v/>
      </c>
    </row>
    <row r="947" spans="15:45" x14ac:dyDescent="0.25">
      <c r="V947" s="195" t="str">
        <f t="shared" si="452"/>
        <v/>
      </c>
      <c r="W947" s="185" t="str">
        <f t="shared" si="453"/>
        <v/>
      </c>
      <c r="X947" s="185" t="str">
        <f t="shared" si="449"/>
        <v/>
      </c>
      <c r="Y947" s="185" t="str">
        <f t="shared" si="450"/>
        <v/>
      </c>
      <c r="Z947" s="184" t="str">
        <f t="shared" si="451"/>
        <v/>
      </c>
      <c r="AB947" s="186" t="str">
        <f t="shared" si="445"/>
        <v/>
      </c>
      <c r="AC947" s="187" t="str">
        <f t="shared" si="446"/>
        <v/>
      </c>
      <c r="AD947" s="187" t="str">
        <f t="shared" si="448"/>
        <v/>
      </c>
      <c r="AE947" s="187" t="str">
        <f t="shared" si="443"/>
        <v/>
      </c>
      <c r="AF947" s="187" t="str">
        <f t="shared" si="444"/>
        <v/>
      </c>
      <c r="AG947" s="187" t="str">
        <f t="array" ref="AG947">IFERROR(INDEX($Y$4:$Y$1090, MATCH(AC947&amp;AE947&amp;AF947,$V$4:$V$1090&amp;$W$4:$W$1090&amp;$X$4:$X$1090,0),1),"")</f>
        <v/>
      </c>
      <c r="AH947" s="188" t="str">
        <f t="array" ref="AH947">IFERROR(INDEX($Z$4:$Z$1090, MATCH(AC947&amp;AE947&amp;AF947,$V$4:$V$1090&amp;$W$4:$W$1090&amp;$X$4:$X$1090,0),1),"")</f>
        <v/>
      </c>
      <c r="AJ947" s="186" t="str">
        <f t="shared" si="447"/>
        <v/>
      </c>
      <c r="AK947" s="187" t="str">
        <f t="array" ref="AK947">IFERROR(INDEX($AC$4:$AC$1137,SMALL($AB$4:$AB$1137,AJ947),1),"")</f>
        <v/>
      </c>
      <c r="AL947" s="187" t="str">
        <f t="array" ref="AL947">IFERROR(INDEX($AF$4:$AF$1137,SMALL($AB$4:$AB$1137,AJ947),1),"")</f>
        <v/>
      </c>
      <c r="AM947" s="187" t="str">
        <f t="array" ref="AM947">IFERROR(INDEX($AW$4:$AW$83,MATCH(AL947&amp;INDEX($AG$4:$AG$1137,SMALL($AB$4:$AB$1137,AJ947),1),$AU$4:$AU$83&amp;$AV$4:$AV$83,0),1),"")</f>
        <v/>
      </c>
      <c r="AN947" s="187" t="str">
        <f t="array" ref="AN947">IFERROR(INDEX($AW$4:$AW$83,MATCH(AL947&amp;INDEX($AH$4:$AH$1137,SMALL($AB$4:$AB$1137,AJ947),1),$AU$4:$AU$83&amp;$AV$4:$AV$83,0),1),"")</f>
        <v/>
      </c>
      <c r="AO947" s="187" t="str">
        <f>IF(AND(ISNUMBER(Fixture!H950),ISNUMBER(Fixture!J950)),"YES","")</f>
        <v/>
      </c>
      <c r="AP947" s="187" t="str">
        <f>IF(AO947="YES",IF(Fixture!H950&gt;Fixture!J950,HWin,IF(Fixture!H950=Fixture!J950,IF(Fixture!H950&gt;0,HDrawScore,HDraw),HLose)),"")</f>
        <v/>
      </c>
      <c r="AQ947" s="188" t="str">
        <f>IF(AO947="YES",IF(Fixture!H950&lt;Fixture!J950,AWin,IF(Fixture!H950=Fixture!J950,IF(Fixture!H950&gt;0,ADrawScore,ADraw),ALose)),"")</f>
        <v/>
      </c>
      <c r="AR947" s="187" t="str">
        <f>IF(AO947="YES",IF(Fixture!H950&gt;Fixture!J950,"W",IF(Fixture!H950=Fixture!J950,IF(Fixture!H950&gt;0,"D","D"),"L")),"")</f>
        <v/>
      </c>
      <c r="AS947" s="187" t="str">
        <f>IF(AO947="YES",IF(Fixture!H950&lt;Fixture!J950,"W",IF(Fixture!H950=Fixture!J950,IF(Fixture!H950&gt;0,"D","D"),"L")),"")</f>
        <v/>
      </c>
    </row>
    <row r="948" spans="15:45" x14ac:dyDescent="0.25">
      <c r="V948" s="195" t="str">
        <f t="shared" si="452"/>
        <v/>
      </c>
      <c r="W948" s="185" t="str">
        <f t="shared" si="453"/>
        <v/>
      </c>
      <c r="X948" s="185" t="str">
        <f t="shared" ref="X948:X954" si="454">IF(AND(ISNUMBER(V948),Y948&lt;=$Q$10,Z948&lt;=$Q$10),$B$189,"")</f>
        <v/>
      </c>
      <c r="Y948" s="185" t="str">
        <f t="shared" ref="Y948:Y954" si="455">IF(ISNUMBER(V948),INDEX($C$192:$L$218,MATCH(V948,$B$192:$B$218,0),MATCH("G"&amp;W948&amp;"-T1",$C$191:$L$191,0)),"")</f>
        <v/>
      </c>
      <c r="Z948" s="184" t="str">
        <f t="shared" ref="Z948:Z954" si="456">IF(ISNUMBER(V948),INDEX($C$192:$L$218,MATCH(V948,$B$192:$B$218,0),MATCH("G"&amp;W948&amp;"-T2",$C$191:$L$191,0)),"")</f>
        <v/>
      </c>
      <c r="AB948" s="186" t="str">
        <f t="shared" si="445"/>
        <v/>
      </c>
      <c r="AC948" s="187" t="str">
        <f t="shared" si="446"/>
        <v/>
      </c>
      <c r="AD948" s="187" t="str">
        <f t="shared" si="448"/>
        <v/>
      </c>
      <c r="AE948" s="187" t="str">
        <f t="shared" si="443"/>
        <v/>
      </c>
      <c r="AF948" s="187" t="str">
        <f t="shared" si="444"/>
        <v/>
      </c>
      <c r="AG948" s="187" t="str">
        <f t="array" ref="AG948">IFERROR(INDEX($Y$4:$Y$1090, MATCH(AC948&amp;AE948&amp;AF948,$V$4:$V$1090&amp;$W$4:$W$1090&amp;$X$4:$X$1090,0),1),"")</f>
        <v/>
      </c>
      <c r="AH948" s="188" t="str">
        <f t="array" ref="AH948">IFERROR(INDEX($Z$4:$Z$1090, MATCH(AC948&amp;AE948&amp;AF948,$V$4:$V$1090&amp;$W$4:$W$1090&amp;$X$4:$X$1090,0),1),"")</f>
        <v/>
      </c>
      <c r="AJ948" s="186" t="str">
        <f t="shared" si="447"/>
        <v/>
      </c>
      <c r="AK948" s="187" t="str">
        <f t="array" ref="AK948">IFERROR(INDEX($AC$4:$AC$1137,SMALL($AB$4:$AB$1137,AJ948),1),"")</f>
        <v/>
      </c>
      <c r="AL948" s="187" t="str">
        <f t="array" ref="AL948">IFERROR(INDEX($AF$4:$AF$1137,SMALL($AB$4:$AB$1137,AJ948),1),"")</f>
        <v/>
      </c>
      <c r="AM948" s="187" t="str">
        <f t="array" ref="AM948">IFERROR(INDEX($AW$4:$AW$83,MATCH(AL948&amp;INDEX($AG$4:$AG$1137,SMALL($AB$4:$AB$1137,AJ948),1),$AU$4:$AU$83&amp;$AV$4:$AV$83,0),1),"")</f>
        <v/>
      </c>
      <c r="AN948" s="187" t="str">
        <f t="array" ref="AN948">IFERROR(INDEX($AW$4:$AW$83,MATCH(AL948&amp;INDEX($AH$4:$AH$1137,SMALL($AB$4:$AB$1137,AJ948),1),$AU$4:$AU$83&amp;$AV$4:$AV$83,0),1),"")</f>
        <v/>
      </c>
      <c r="AO948" s="187" t="str">
        <f>IF(AND(ISNUMBER(Fixture!H951),ISNUMBER(Fixture!J951)),"YES","")</f>
        <v/>
      </c>
      <c r="AP948" s="187" t="str">
        <f>IF(AO948="YES",IF(Fixture!H951&gt;Fixture!J951,HWin,IF(Fixture!H951=Fixture!J951,IF(Fixture!H951&gt;0,HDrawScore,HDraw),HLose)),"")</f>
        <v/>
      </c>
      <c r="AQ948" s="188" t="str">
        <f>IF(AO948="YES",IF(Fixture!H951&lt;Fixture!J951,AWin,IF(Fixture!H951=Fixture!J951,IF(Fixture!H951&gt;0,ADrawScore,ADraw),ALose)),"")</f>
        <v/>
      </c>
      <c r="AR948" s="187" t="str">
        <f>IF(AO948="YES",IF(Fixture!H951&gt;Fixture!J951,"W",IF(Fixture!H951=Fixture!J951,IF(Fixture!H951&gt;0,"D","D"),"L")),"")</f>
        <v/>
      </c>
      <c r="AS948" s="187" t="str">
        <f>IF(AO948="YES",IF(Fixture!H951&lt;Fixture!J951,"W",IF(Fixture!H951=Fixture!J951,IF(Fixture!H951&gt;0,"D","D"),"L")),"")</f>
        <v/>
      </c>
    </row>
    <row r="949" spans="15:45" x14ac:dyDescent="0.25">
      <c r="V949" s="195" t="str">
        <f t="shared" ref="V949:V954" si="457">IFERROR(IF(W948+1&lt;=O$10,V948,IF(V948+1&lt;=P$10,V948+1,"")),"")</f>
        <v/>
      </c>
      <c r="W949" s="185" t="str">
        <f t="shared" ref="W949:W954" si="458">IF(ISNUMBER(V949),IF(W948+1&lt;=O$10,W948+1,1),"")</f>
        <v/>
      </c>
      <c r="X949" s="185" t="str">
        <f t="shared" si="454"/>
        <v/>
      </c>
      <c r="Y949" s="185" t="str">
        <f t="shared" si="455"/>
        <v/>
      </c>
      <c r="Z949" s="184" t="str">
        <f t="shared" si="456"/>
        <v/>
      </c>
      <c r="AB949" s="186" t="str">
        <f t="shared" si="445"/>
        <v/>
      </c>
      <c r="AC949" s="187" t="str">
        <f t="shared" si="446"/>
        <v/>
      </c>
      <c r="AD949" s="187" t="str">
        <f t="shared" si="448"/>
        <v/>
      </c>
      <c r="AE949" s="187" t="str">
        <f t="shared" si="443"/>
        <v/>
      </c>
      <c r="AF949" s="187" t="str">
        <f t="shared" si="444"/>
        <v/>
      </c>
      <c r="AG949" s="187" t="str">
        <f t="array" ref="AG949">IFERROR(INDEX($Y$4:$Y$1090, MATCH(AC949&amp;AE949&amp;AF949,$V$4:$V$1090&amp;$W$4:$W$1090&amp;$X$4:$X$1090,0),1),"")</f>
        <v/>
      </c>
      <c r="AH949" s="188" t="str">
        <f t="array" ref="AH949">IFERROR(INDEX($Z$4:$Z$1090, MATCH(AC949&amp;AE949&amp;AF949,$V$4:$V$1090&amp;$W$4:$W$1090&amp;$X$4:$X$1090,0),1),"")</f>
        <v/>
      </c>
      <c r="AJ949" s="186" t="str">
        <f t="shared" si="447"/>
        <v/>
      </c>
      <c r="AK949" s="187" t="str">
        <f t="array" ref="AK949">IFERROR(INDEX($AC$4:$AC$1137,SMALL($AB$4:$AB$1137,AJ949),1),"")</f>
        <v/>
      </c>
      <c r="AL949" s="187" t="str">
        <f t="array" ref="AL949">IFERROR(INDEX($AF$4:$AF$1137,SMALL($AB$4:$AB$1137,AJ949),1),"")</f>
        <v/>
      </c>
      <c r="AM949" s="187" t="str">
        <f t="array" ref="AM949">IFERROR(INDEX($AW$4:$AW$83,MATCH(AL949&amp;INDEX($AG$4:$AG$1137,SMALL($AB$4:$AB$1137,AJ949),1),$AU$4:$AU$83&amp;$AV$4:$AV$83,0),1),"")</f>
        <v/>
      </c>
      <c r="AN949" s="187" t="str">
        <f t="array" ref="AN949">IFERROR(INDEX($AW$4:$AW$83,MATCH(AL949&amp;INDEX($AH$4:$AH$1137,SMALL($AB$4:$AB$1137,AJ949),1),$AU$4:$AU$83&amp;$AV$4:$AV$83,0),1),"")</f>
        <v/>
      </c>
      <c r="AO949" s="187" t="str">
        <f>IF(AND(ISNUMBER(Fixture!H952),ISNUMBER(Fixture!J952)),"YES","")</f>
        <v/>
      </c>
      <c r="AP949" s="187" t="str">
        <f>IF(AO949="YES",IF(Fixture!H952&gt;Fixture!J952,HWin,IF(Fixture!H952=Fixture!J952,IF(Fixture!H952&gt;0,HDrawScore,HDraw),HLose)),"")</f>
        <v/>
      </c>
      <c r="AQ949" s="188" t="str">
        <f>IF(AO949="YES",IF(Fixture!H952&lt;Fixture!J952,AWin,IF(Fixture!H952=Fixture!J952,IF(Fixture!H952&gt;0,ADrawScore,ADraw),ALose)),"")</f>
        <v/>
      </c>
      <c r="AR949" s="187" t="str">
        <f>IF(AO949="YES",IF(Fixture!H952&gt;Fixture!J952,"W",IF(Fixture!H952=Fixture!J952,IF(Fixture!H952&gt;0,"D","D"),"L")),"")</f>
        <v/>
      </c>
      <c r="AS949" s="187" t="str">
        <f>IF(AO949="YES",IF(Fixture!H952&lt;Fixture!J952,"W",IF(Fixture!H952=Fixture!J952,IF(Fixture!H952&gt;0,"D","D"),"L")),"")</f>
        <v/>
      </c>
    </row>
    <row r="950" spans="15:45" x14ac:dyDescent="0.25">
      <c r="V950" s="195" t="str">
        <f t="shared" si="457"/>
        <v/>
      </c>
      <c r="W950" s="185" t="str">
        <f t="shared" si="458"/>
        <v/>
      </c>
      <c r="X950" s="185" t="str">
        <f t="shared" si="454"/>
        <v/>
      </c>
      <c r="Y950" s="185" t="str">
        <f t="shared" si="455"/>
        <v/>
      </c>
      <c r="Z950" s="184" t="str">
        <f t="shared" si="456"/>
        <v/>
      </c>
      <c r="AB950" s="186" t="str">
        <f t="shared" si="445"/>
        <v/>
      </c>
      <c r="AC950" s="187" t="str">
        <f t="shared" si="446"/>
        <v/>
      </c>
      <c r="AD950" s="187" t="str">
        <f t="shared" si="448"/>
        <v/>
      </c>
      <c r="AE950" s="187" t="str">
        <f t="shared" si="443"/>
        <v/>
      </c>
      <c r="AF950" s="187" t="str">
        <f t="shared" si="444"/>
        <v/>
      </c>
      <c r="AG950" s="187" t="str">
        <f t="array" ref="AG950">IFERROR(INDEX($Y$4:$Y$1090, MATCH(AC950&amp;AE950&amp;AF950,$V$4:$V$1090&amp;$W$4:$W$1090&amp;$X$4:$X$1090,0),1),"")</f>
        <v/>
      </c>
      <c r="AH950" s="188" t="str">
        <f t="array" ref="AH950">IFERROR(INDEX($Z$4:$Z$1090, MATCH(AC950&amp;AE950&amp;AF950,$V$4:$V$1090&amp;$W$4:$W$1090&amp;$X$4:$X$1090,0),1),"")</f>
        <v/>
      </c>
      <c r="AJ950" s="186" t="str">
        <f t="shared" si="447"/>
        <v/>
      </c>
      <c r="AK950" s="187" t="str">
        <f t="array" ref="AK950">IFERROR(INDEX($AC$4:$AC$1137,SMALL($AB$4:$AB$1137,AJ950),1),"")</f>
        <v/>
      </c>
      <c r="AL950" s="187" t="str">
        <f t="array" ref="AL950">IFERROR(INDEX($AF$4:$AF$1137,SMALL($AB$4:$AB$1137,AJ950),1),"")</f>
        <v/>
      </c>
      <c r="AM950" s="187" t="str">
        <f t="array" ref="AM950">IFERROR(INDEX($AW$4:$AW$83,MATCH(AL950&amp;INDEX($AG$4:$AG$1137,SMALL($AB$4:$AB$1137,AJ950),1),$AU$4:$AU$83&amp;$AV$4:$AV$83,0),1),"")</f>
        <v/>
      </c>
      <c r="AN950" s="187" t="str">
        <f t="array" ref="AN950">IFERROR(INDEX($AW$4:$AW$83,MATCH(AL950&amp;INDEX($AH$4:$AH$1137,SMALL($AB$4:$AB$1137,AJ950),1),$AU$4:$AU$83&amp;$AV$4:$AV$83,0),1),"")</f>
        <v/>
      </c>
      <c r="AO950" s="187" t="str">
        <f>IF(AND(ISNUMBER(Fixture!H953),ISNUMBER(Fixture!J953)),"YES","")</f>
        <v/>
      </c>
      <c r="AP950" s="187" t="str">
        <f>IF(AO950="YES",IF(Fixture!H953&gt;Fixture!J953,HWin,IF(Fixture!H953=Fixture!J953,IF(Fixture!H953&gt;0,HDrawScore,HDraw),HLose)),"")</f>
        <v/>
      </c>
      <c r="AQ950" s="188" t="str">
        <f>IF(AO950="YES",IF(Fixture!H953&lt;Fixture!J953,AWin,IF(Fixture!H953=Fixture!J953,IF(Fixture!H953&gt;0,ADrawScore,ADraw),ALose)),"")</f>
        <v/>
      </c>
      <c r="AR950" s="187" t="str">
        <f>IF(AO950="YES",IF(Fixture!H953&gt;Fixture!J953,"W",IF(Fixture!H953=Fixture!J953,IF(Fixture!H953&gt;0,"D","D"),"L")),"")</f>
        <v/>
      </c>
      <c r="AS950" s="187" t="str">
        <f>IF(AO950="YES",IF(Fixture!H953&lt;Fixture!J953,"W",IF(Fixture!H953=Fixture!J953,IF(Fixture!H953&gt;0,"D","D"),"L")),"")</f>
        <v/>
      </c>
    </row>
    <row r="951" spans="15:45" x14ac:dyDescent="0.25">
      <c r="V951" s="195" t="str">
        <f t="shared" si="457"/>
        <v/>
      </c>
      <c r="W951" s="185" t="str">
        <f t="shared" si="458"/>
        <v/>
      </c>
      <c r="X951" s="185" t="str">
        <f t="shared" si="454"/>
        <v/>
      </c>
      <c r="Y951" s="185" t="str">
        <f t="shared" si="455"/>
        <v/>
      </c>
      <c r="Z951" s="184" t="str">
        <f t="shared" si="456"/>
        <v/>
      </c>
      <c r="AB951" s="186" t="str">
        <f t="shared" si="445"/>
        <v/>
      </c>
      <c r="AC951" s="187" t="str">
        <f t="shared" si="446"/>
        <v/>
      </c>
      <c r="AD951" s="187" t="str">
        <f t="shared" si="448"/>
        <v/>
      </c>
      <c r="AE951" s="187" t="str">
        <f t="shared" si="443"/>
        <v/>
      </c>
      <c r="AF951" s="187" t="str">
        <f t="shared" si="444"/>
        <v/>
      </c>
      <c r="AG951" s="187" t="str">
        <f t="array" ref="AG951">IFERROR(INDEX($Y$4:$Y$1090, MATCH(AC951&amp;AE951&amp;AF951,$V$4:$V$1090&amp;$W$4:$W$1090&amp;$X$4:$X$1090,0),1),"")</f>
        <v/>
      </c>
      <c r="AH951" s="188" t="str">
        <f t="array" ref="AH951">IFERROR(INDEX($Z$4:$Z$1090, MATCH(AC951&amp;AE951&amp;AF951,$V$4:$V$1090&amp;$W$4:$W$1090&amp;$X$4:$X$1090,0),1),"")</f>
        <v/>
      </c>
      <c r="AJ951" s="186" t="str">
        <f t="shared" si="447"/>
        <v/>
      </c>
      <c r="AK951" s="187" t="str">
        <f t="array" ref="AK951">IFERROR(INDEX($AC$4:$AC$1137,SMALL($AB$4:$AB$1137,AJ951),1),"")</f>
        <v/>
      </c>
      <c r="AL951" s="187" t="str">
        <f t="array" ref="AL951">IFERROR(INDEX($AF$4:$AF$1137,SMALL($AB$4:$AB$1137,AJ951),1),"")</f>
        <v/>
      </c>
      <c r="AM951" s="187" t="str">
        <f t="array" ref="AM951">IFERROR(INDEX($AW$4:$AW$83,MATCH(AL951&amp;INDEX($AG$4:$AG$1137,SMALL($AB$4:$AB$1137,AJ951),1),$AU$4:$AU$83&amp;$AV$4:$AV$83,0),1),"")</f>
        <v/>
      </c>
      <c r="AN951" s="187" t="str">
        <f t="array" ref="AN951">IFERROR(INDEX($AW$4:$AW$83,MATCH(AL951&amp;INDEX($AH$4:$AH$1137,SMALL($AB$4:$AB$1137,AJ951),1),$AU$4:$AU$83&amp;$AV$4:$AV$83,0),1),"")</f>
        <v/>
      </c>
      <c r="AO951" s="187" t="str">
        <f>IF(AND(ISNUMBER(Fixture!H954),ISNUMBER(Fixture!J954)),"YES","")</f>
        <v/>
      </c>
      <c r="AP951" s="187" t="str">
        <f>IF(AO951="YES",IF(Fixture!H954&gt;Fixture!J954,HWin,IF(Fixture!H954=Fixture!J954,IF(Fixture!H954&gt;0,HDrawScore,HDraw),HLose)),"")</f>
        <v/>
      </c>
      <c r="AQ951" s="188" t="str">
        <f>IF(AO951="YES",IF(Fixture!H954&lt;Fixture!J954,AWin,IF(Fixture!H954=Fixture!J954,IF(Fixture!H954&gt;0,ADrawScore,ADraw),ALose)),"")</f>
        <v/>
      </c>
      <c r="AR951" s="187" t="str">
        <f>IF(AO951="YES",IF(Fixture!H954&gt;Fixture!J954,"W",IF(Fixture!H954=Fixture!J954,IF(Fixture!H954&gt;0,"D","D"),"L")),"")</f>
        <v/>
      </c>
      <c r="AS951" s="187" t="str">
        <f>IF(AO951="YES",IF(Fixture!H954&lt;Fixture!J954,"W",IF(Fixture!H954=Fixture!J954,IF(Fixture!H954&gt;0,"D","D"),"L")),"")</f>
        <v/>
      </c>
    </row>
    <row r="952" spans="15:45" x14ac:dyDescent="0.25">
      <c r="V952" s="195" t="str">
        <f t="shared" si="457"/>
        <v/>
      </c>
      <c r="W952" s="185" t="str">
        <f t="shared" si="458"/>
        <v/>
      </c>
      <c r="X952" s="185" t="str">
        <f t="shared" si="454"/>
        <v/>
      </c>
      <c r="Y952" s="185" t="str">
        <f t="shared" si="455"/>
        <v/>
      </c>
      <c r="Z952" s="184" t="str">
        <f t="shared" si="456"/>
        <v/>
      </c>
      <c r="AB952" s="186" t="str">
        <f t="shared" si="445"/>
        <v/>
      </c>
      <c r="AC952" s="187" t="str">
        <f t="shared" si="446"/>
        <v/>
      </c>
      <c r="AD952" s="187" t="str">
        <f t="shared" si="448"/>
        <v/>
      </c>
      <c r="AE952" s="187" t="str">
        <f t="shared" si="443"/>
        <v/>
      </c>
      <c r="AF952" s="187" t="str">
        <f t="shared" si="444"/>
        <v/>
      </c>
      <c r="AG952" s="187" t="str">
        <f t="array" ref="AG952">IFERROR(INDEX($Y$4:$Y$1090, MATCH(AC952&amp;AE952&amp;AF952,$V$4:$V$1090&amp;$W$4:$W$1090&amp;$X$4:$X$1090,0),1),"")</f>
        <v/>
      </c>
      <c r="AH952" s="188" t="str">
        <f t="array" ref="AH952">IFERROR(INDEX($Z$4:$Z$1090, MATCH(AC952&amp;AE952&amp;AF952,$V$4:$V$1090&amp;$W$4:$W$1090&amp;$X$4:$X$1090,0),1),"")</f>
        <v/>
      </c>
      <c r="AJ952" s="186" t="str">
        <f t="shared" si="447"/>
        <v/>
      </c>
      <c r="AK952" s="187" t="str">
        <f t="array" ref="AK952">IFERROR(INDEX($AC$4:$AC$1137,SMALL($AB$4:$AB$1137,AJ952),1),"")</f>
        <v/>
      </c>
      <c r="AL952" s="187" t="str">
        <f t="array" ref="AL952">IFERROR(INDEX($AF$4:$AF$1137,SMALL($AB$4:$AB$1137,AJ952),1),"")</f>
        <v/>
      </c>
      <c r="AM952" s="187" t="str">
        <f t="array" ref="AM952">IFERROR(INDEX($AW$4:$AW$83,MATCH(AL952&amp;INDEX($AG$4:$AG$1137,SMALL($AB$4:$AB$1137,AJ952),1),$AU$4:$AU$83&amp;$AV$4:$AV$83,0),1),"")</f>
        <v/>
      </c>
      <c r="AN952" s="187" t="str">
        <f t="array" ref="AN952">IFERROR(INDEX($AW$4:$AW$83,MATCH(AL952&amp;INDEX($AH$4:$AH$1137,SMALL($AB$4:$AB$1137,AJ952),1),$AU$4:$AU$83&amp;$AV$4:$AV$83,0),1),"")</f>
        <v/>
      </c>
      <c r="AO952" s="187" t="str">
        <f>IF(AND(ISNUMBER(Fixture!H955),ISNUMBER(Fixture!J955)),"YES","")</f>
        <v/>
      </c>
      <c r="AP952" s="187" t="str">
        <f>IF(AO952="YES",IF(Fixture!H955&gt;Fixture!J955,HWin,IF(Fixture!H955=Fixture!J955,IF(Fixture!H955&gt;0,HDrawScore,HDraw),HLose)),"")</f>
        <v/>
      </c>
      <c r="AQ952" s="188" t="str">
        <f>IF(AO952="YES",IF(Fixture!H955&lt;Fixture!J955,AWin,IF(Fixture!H955=Fixture!J955,IF(Fixture!H955&gt;0,ADrawScore,ADraw),ALose)),"")</f>
        <v/>
      </c>
      <c r="AR952" s="187" t="str">
        <f>IF(AO952="YES",IF(Fixture!H955&gt;Fixture!J955,"W",IF(Fixture!H955=Fixture!J955,IF(Fixture!H955&gt;0,"D","D"),"L")),"")</f>
        <v/>
      </c>
      <c r="AS952" s="187" t="str">
        <f>IF(AO952="YES",IF(Fixture!H955&lt;Fixture!J955,"W",IF(Fixture!H955=Fixture!J955,IF(Fixture!H955&gt;0,"D","D"),"L")),"")</f>
        <v/>
      </c>
    </row>
    <row r="953" spans="15:45" x14ac:dyDescent="0.25">
      <c r="V953" s="195" t="str">
        <f t="shared" si="457"/>
        <v/>
      </c>
      <c r="W953" s="185" t="str">
        <f t="shared" si="458"/>
        <v/>
      </c>
      <c r="X953" s="185" t="str">
        <f t="shared" si="454"/>
        <v/>
      </c>
      <c r="Y953" s="185" t="str">
        <f t="shared" si="455"/>
        <v/>
      </c>
      <c r="Z953" s="184" t="str">
        <f t="shared" si="456"/>
        <v/>
      </c>
      <c r="AB953" s="186" t="str">
        <f t="shared" si="445"/>
        <v/>
      </c>
      <c r="AC953" s="187" t="str">
        <f t="shared" si="446"/>
        <v/>
      </c>
      <c r="AD953" s="187" t="str">
        <f t="shared" si="448"/>
        <v/>
      </c>
      <c r="AE953" s="187" t="str">
        <f t="shared" si="443"/>
        <v/>
      </c>
      <c r="AF953" s="187" t="str">
        <f t="shared" si="444"/>
        <v/>
      </c>
      <c r="AG953" s="187" t="str">
        <f t="array" ref="AG953">IFERROR(INDEX($Y$4:$Y$1090, MATCH(AC953&amp;AE953&amp;AF953,$V$4:$V$1090&amp;$W$4:$W$1090&amp;$X$4:$X$1090,0),1),"")</f>
        <v/>
      </c>
      <c r="AH953" s="188" t="str">
        <f t="array" ref="AH953">IFERROR(INDEX($Z$4:$Z$1090, MATCH(AC953&amp;AE953&amp;AF953,$V$4:$V$1090&amp;$W$4:$W$1090&amp;$X$4:$X$1090,0),1),"")</f>
        <v/>
      </c>
      <c r="AJ953" s="186" t="str">
        <f t="shared" si="447"/>
        <v/>
      </c>
      <c r="AK953" s="187" t="str">
        <f t="array" ref="AK953">IFERROR(INDEX($AC$4:$AC$1137,SMALL($AB$4:$AB$1137,AJ953),1),"")</f>
        <v/>
      </c>
      <c r="AL953" s="187" t="str">
        <f t="array" ref="AL953">IFERROR(INDEX($AF$4:$AF$1137,SMALL($AB$4:$AB$1137,AJ953),1),"")</f>
        <v/>
      </c>
      <c r="AM953" s="187" t="str">
        <f t="array" ref="AM953">IFERROR(INDEX($AW$4:$AW$83,MATCH(AL953&amp;INDEX($AG$4:$AG$1137,SMALL($AB$4:$AB$1137,AJ953),1),$AU$4:$AU$83&amp;$AV$4:$AV$83,0),1),"")</f>
        <v/>
      </c>
      <c r="AN953" s="187" t="str">
        <f t="array" ref="AN953">IFERROR(INDEX($AW$4:$AW$83,MATCH(AL953&amp;INDEX($AH$4:$AH$1137,SMALL($AB$4:$AB$1137,AJ953),1),$AU$4:$AU$83&amp;$AV$4:$AV$83,0),1),"")</f>
        <v/>
      </c>
      <c r="AO953" s="187" t="str">
        <f>IF(AND(ISNUMBER(Fixture!H956),ISNUMBER(Fixture!J956)),"YES","")</f>
        <v/>
      </c>
      <c r="AP953" s="187" t="str">
        <f>IF(AO953="YES",IF(Fixture!H956&gt;Fixture!J956,HWin,IF(Fixture!H956=Fixture!J956,IF(Fixture!H956&gt;0,HDrawScore,HDraw),HLose)),"")</f>
        <v/>
      </c>
      <c r="AQ953" s="188" t="str">
        <f>IF(AO953="YES",IF(Fixture!H956&lt;Fixture!J956,AWin,IF(Fixture!H956=Fixture!J956,IF(Fixture!H956&gt;0,ADrawScore,ADraw),ALose)),"")</f>
        <v/>
      </c>
      <c r="AR953" s="187" t="str">
        <f>IF(AO953="YES",IF(Fixture!H956&gt;Fixture!J956,"W",IF(Fixture!H956=Fixture!J956,IF(Fixture!H956&gt;0,"D","D"),"L")),"")</f>
        <v/>
      </c>
      <c r="AS953" s="187" t="str">
        <f>IF(AO953="YES",IF(Fixture!H956&lt;Fixture!J956,"W",IF(Fixture!H956=Fixture!J956,IF(Fixture!H956&gt;0,"D","D"),"L")),"")</f>
        <v/>
      </c>
    </row>
    <row r="954" spans="15:45" x14ac:dyDescent="0.25">
      <c r="O954"/>
      <c r="P954"/>
      <c r="Q954"/>
      <c r="R954"/>
      <c r="S954"/>
      <c r="T954"/>
      <c r="U954"/>
      <c r="V954" s="196" t="str">
        <f t="shared" si="457"/>
        <v/>
      </c>
      <c r="W954" s="197" t="str">
        <f t="shared" si="458"/>
        <v/>
      </c>
      <c r="X954" s="197" t="str">
        <f t="shared" si="454"/>
        <v/>
      </c>
      <c r="Y954" s="197" t="str">
        <f t="shared" si="455"/>
        <v/>
      </c>
      <c r="Z954" s="198" t="str">
        <f t="shared" si="456"/>
        <v/>
      </c>
      <c r="AB954" s="186" t="str">
        <f t="shared" si="445"/>
        <v/>
      </c>
      <c r="AC954" s="187" t="str">
        <f t="shared" si="446"/>
        <v/>
      </c>
      <c r="AD954" s="187" t="str">
        <f t="shared" si="448"/>
        <v/>
      </c>
      <c r="AE954" s="187" t="str">
        <f t="shared" si="443"/>
        <v/>
      </c>
      <c r="AF954" s="187" t="str">
        <f t="shared" si="444"/>
        <v/>
      </c>
      <c r="AG954" s="187" t="str">
        <f t="array" ref="AG954">IFERROR(INDEX($Y$4:$Y$1090, MATCH(AC954&amp;AE954&amp;AF954,$V$4:$V$1090&amp;$W$4:$W$1090&amp;$X$4:$X$1090,0),1),"")</f>
        <v/>
      </c>
      <c r="AH954" s="188" t="str">
        <f t="array" ref="AH954">IFERROR(INDEX($Z$4:$Z$1090, MATCH(AC954&amp;AE954&amp;AF954,$V$4:$V$1090&amp;$W$4:$W$1090&amp;$X$4:$X$1090,0),1),"")</f>
        <v/>
      </c>
      <c r="AJ954" s="186" t="str">
        <f t="shared" si="447"/>
        <v/>
      </c>
      <c r="AK954" s="187" t="str">
        <f t="array" ref="AK954">IFERROR(INDEX($AC$4:$AC$1137,SMALL($AB$4:$AB$1137,AJ954),1),"")</f>
        <v/>
      </c>
      <c r="AL954" s="187" t="str">
        <f t="array" ref="AL954">IFERROR(INDEX($AF$4:$AF$1137,SMALL($AB$4:$AB$1137,AJ954),1),"")</f>
        <v/>
      </c>
      <c r="AM954" s="187" t="str">
        <f t="array" ref="AM954">IFERROR(INDEX($AW$4:$AW$83,MATCH(AL954&amp;INDEX($AG$4:$AG$1137,SMALL($AB$4:$AB$1137,AJ954),1),$AU$4:$AU$83&amp;$AV$4:$AV$83,0),1),"")</f>
        <v/>
      </c>
      <c r="AN954" s="187" t="str">
        <f t="array" ref="AN954">IFERROR(INDEX($AW$4:$AW$83,MATCH(AL954&amp;INDEX($AH$4:$AH$1137,SMALL($AB$4:$AB$1137,AJ954),1),$AU$4:$AU$83&amp;$AV$4:$AV$83,0),1),"")</f>
        <v/>
      </c>
      <c r="AO954" s="187" t="str">
        <f>IF(AND(ISNUMBER(Fixture!H957),ISNUMBER(Fixture!J957)),"YES","")</f>
        <v/>
      </c>
      <c r="AP954" s="187" t="str">
        <f>IF(AO954="YES",IF(Fixture!H957&gt;Fixture!J957,HWin,IF(Fixture!H957=Fixture!J957,IF(Fixture!H957&gt;0,HDrawScore,HDraw),HLose)),"")</f>
        <v/>
      </c>
      <c r="AQ954" s="188" t="str">
        <f>IF(AO954="YES",IF(Fixture!H957&lt;Fixture!J957,AWin,IF(Fixture!H957=Fixture!J957,IF(Fixture!H957&gt;0,ADrawScore,ADraw),ALose)),"")</f>
        <v/>
      </c>
      <c r="AR954" s="187" t="str">
        <f>IF(AO954="YES",IF(Fixture!H957&gt;Fixture!J957,"W",IF(Fixture!H957=Fixture!J957,IF(Fixture!H957&gt;0,"D","D"),"L")),"")</f>
        <v/>
      </c>
      <c r="AS954" s="187" t="str">
        <f>IF(AO954="YES",IF(Fixture!H957&lt;Fixture!J957,"W",IF(Fixture!H957=Fixture!J957,IF(Fixture!H957&gt;0,"D","D"),"L")),"")</f>
        <v/>
      </c>
    </row>
    <row r="955" spans="15:45" x14ac:dyDescent="0.25">
      <c r="O955"/>
      <c r="P955"/>
      <c r="Q955"/>
      <c r="R955"/>
      <c r="S955"/>
      <c r="T955"/>
      <c r="U955"/>
      <c r="V955" s="50" t="s">
        <v>79</v>
      </c>
      <c r="W955" s="51" t="s">
        <v>51</v>
      </c>
      <c r="X955" s="51" t="s">
        <v>50</v>
      </c>
      <c r="Y955" s="51" t="s">
        <v>52</v>
      </c>
      <c r="Z955" s="52" t="s">
        <v>53</v>
      </c>
      <c r="AB955" s="186" t="str">
        <f t="shared" si="445"/>
        <v/>
      </c>
      <c r="AC955" s="187" t="str">
        <f t="shared" si="446"/>
        <v/>
      </c>
      <c r="AD955" s="187" t="str">
        <f t="shared" si="448"/>
        <v/>
      </c>
      <c r="AE955" s="187" t="str">
        <f t="shared" si="443"/>
        <v/>
      </c>
      <c r="AF955" s="187" t="str">
        <f t="shared" si="444"/>
        <v/>
      </c>
      <c r="AG955" s="187" t="str">
        <f t="array" ref="AG955">IFERROR(INDEX($Y$4:$Y$1090, MATCH(AC955&amp;AE955&amp;AF955,$V$4:$V$1090&amp;$W$4:$W$1090&amp;$X$4:$X$1090,0),1),"")</f>
        <v/>
      </c>
      <c r="AH955" s="188" t="str">
        <f t="array" ref="AH955">IFERROR(INDEX($Z$4:$Z$1090, MATCH(AC955&amp;AE955&amp;AF955,$V$4:$V$1090&amp;$W$4:$W$1090&amp;$X$4:$X$1090,0),1),"")</f>
        <v/>
      </c>
      <c r="AJ955" s="186" t="str">
        <f t="shared" si="447"/>
        <v/>
      </c>
      <c r="AK955" s="187" t="str">
        <f t="array" ref="AK955">IFERROR(INDEX($AC$4:$AC$1137,SMALL($AB$4:$AB$1137,AJ955),1),"")</f>
        <v/>
      </c>
      <c r="AL955" s="187" t="str">
        <f t="array" ref="AL955">IFERROR(INDEX($AF$4:$AF$1137,SMALL($AB$4:$AB$1137,AJ955),1),"")</f>
        <v/>
      </c>
      <c r="AM955" s="187" t="str">
        <f t="array" ref="AM955">IFERROR(INDEX($AW$4:$AW$83,MATCH(AL955&amp;INDEX($AG$4:$AG$1137,SMALL($AB$4:$AB$1137,AJ955),1),$AU$4:$AU$83&amp;$AV$4:$AV$83,0),1),"")</f>
        <v/>
      </c>
      <c r="AN955" s="187" t="str">
        <f t="array" ref="AN955">IFERROR(INDEX($AW$4:$AW$83,MATCH(AL955&amp;INDEX($AH$4:$AH$1137,SMALL($AB$4:$AB$1137,AJ955),1),$AU$4:$AU$83&amp;$AV$4:$AV$83,0),1),"")</f>
        <v/>
      </c>
      <c r="AO955" s="187" t="str">
        <f>IF(AND(ISNUMBER(Fixture!H958),ISNUMBER(Fixture!J958)),"YES","")</f>
        <v/>
      </c>
      <c r="AP955" s="187" t="str">
        <f>IF(AO955="YES",IF(Fixture!H958&gt;Fixture!J958,HWin,IF(Fixture!H958=Fixture!J958,IF(Fixture!H958&gt;0,HDrawScore,HDraw),HLose)),"")</f>
        <v/>
      </c>
      <c r="AQ955" s="188" t="str">
        <f>IF(AO955="YES",IF(Fixture!H958&lt;Fixture!J958,AWin,IF(Fixture!H958=Fixture!J958,IF(Fixture!H958&gt;0,ADrawScore,ADraw),ALose)),"")</f>
        <v/>
      </c>
      <c r="AR955" s="187" t="str">
        <f>IF(AO955="YES",IF(Fixture!H958&gt;Fixture!J958,"W",IF(Fixture!H958=Fixture!J958,IF(Fixture!H958&gt;0,"D","D"),"L")),"")</f>
        <v/>
      </c>
      <c r="AS955" s="187" t="str">
        <f>IF(AO955="YES",IF(Fixture!H958&lt;Fixture!J958,"W",IF(Fixture!H958=Fixture!J958,IF(Fixture!H958&gt;0,"D","D"),"L")),"")</f>
        <v/>
      </c>
    </row>
    <row r="956" spans="15:45" x14ac:dyDescent="0.25">
      <c r="O956"/>
      <c r="P956"/>
      <c r="Q956"/>
      <c r="R956"/>
      <c r="S956"/>
      <c r="T956"/>
      <c r="U956"/>
      <c r="V956" s="195" t="str">
        <f>IF(O11&gt;0,1,"")</f>
        <v/>
      </c>
      <c r="W956" s="185" t="str">
        <f>IF(ISNUMBER(V956),1,"")</f>
        <v/>
      </c>
      <c r="X956" s="185" t="str">
        <f t="shared" ref="X956:X987" si="459">IF(AND(ISNUMBER(V956),Y956&lt;=$Q$11,Z956&lt;=$Q$11),$B$220,"")</f>
        <v/>
      </c>
      <c r="Y956" s="185" t="str">
        <f t="shared" ref="Y956:Y987" si="460">IF(ISNUMBER(V956),INDEX($C$223:$L$249,MATCH(V956,$B$223:$B$249,0),MATCH("G"&amp;W956&amp;"-T1",$C$222:$L$222,0)),"")</f>
        <v/>
      </c>
      <c r="Z956" s="184" t="str">
        <f t="shared" ref="Z956:Z987" si="461">IF(ISNUMBER(V956),INDEX($C$223:$L$249,MATCH(V956,$B$223:$B$249,0),MATCH("G"&amp;W956&amp;"-T2",$C$222:$L$222,0)),"")</f>
        <v/>
      </c>
      <c r="AB956" s="186" t="str">
        <f t="shared" si="445"/>
        <v/>
      </c>
      <c r="AC956" s="187" t="str">
        <f t="shared" si="446"/>
        <v/>
      </c>
      <c r="AD956" s="187" t="str">
        <f t="shared" si="448"/>
        <v/>
      </c>
      <c r="AE956" s="187" t="str">
        <f t="shared" si="443"/>
        <v/>
      </c>
      <c r="AF956" s="187" t="str">
        <f t="shared" si="444"/>
        <v/>
      </c>
      <c r="AG956" s="187" t="str">
        <f t="array" ref="AG956">IFERROR(INDEX($Y$4:$Y$1090, MATCH(AC956&amp;AE956&amp;AF956,$V$4:$V$1090&amp;$W$4:$W$1090&amp;$X$4:$X$1090,0),1),"")</f>
        <v/>
      </c>
      <c r="AH956" s="188" t="str">
        <f t="array" ref="AH956">IFERROR(INDEX($Z$4:$Z$1090, MATCH(AC956&amp;AE956&amp;AF956,$V$4:$V$1090&amp;$W$4:$W$1090&amp;$X$4:$X$1090,0),1),"")</f>
        <v/>
      </c>
      <c r="AJ956" s="186" t="str">
        <f t="shared" si="447"/>
        <v/>
      </c>
      <c r="AK956" s="187" t="str">
        <f t="array" ref="AK956">IFERROR(INDEX($AC$4:$AC$1137,SMALL($AB$4:$AB$1137,AJ956),1),"")</f>
        <v/>
      </c>
      <c r="AL956" s="187" t="str">
        <f t="array" ref="AL956">IFERROR(INDEX($AF$4:$AF$1137,SMALL($AB$4:$AB$1137,AJ956),1),"")</f>
        <v/>
      </c>
      <c r="AM956" s="187" t="str">
        <f t="array" ref="AM956">IFERROR(INDEX($AW$4:$AW$83,MATCH(AL956&amp;INDEX($AG$4:$AG$1137,SMALL($AB$4:$AB$1137,AJ956),1),$AU$4:$AU$83&amp;$AV$4:$AV$83,0),1),"")</f>
        <v/>
      </c>
      <c r="AN956" s="187" t="str">
        <f t="array" ref="AN956">IFERROR(INDEX($AW$4:$AW$83,MATCH(AL956&amp;INDEX($AH$4:$AH$1137,SMALL($AB$4:$AB$1137,AJ956),1),$AU$4:$AU$83&amp;$AV$4:$AV$83,0),1),"")</f>
        <v/>
      </c>
      <c r="AO956" s="187" t="str">
        <f>IF(AND(ISNUMBER(Fixture!H959),ISNUMBER(Fixture!J959)),"YES","")</f>
        <v/>
      </c>
      <c r="AP956" s="187" t="str">
        <f>IF(AO956="YES",IF(Fixture!H959&gt;Fixture!J959,HWin,IF(Fixture!H959=Fixture!J959,IF(Fixture!H959&gt;0,HDrawScore,HDraw),HLose)),"")</f>
        <v/>
      </c>
      <c r="AQ956" s="188" t="str">
        <f>IF(AO956="YES",IF(Fixture!H959&lt;Fixture!J959,AWin,IF(Fixture!H959=Fixture!J959,IF(Fixture!H959&gt;0,ADrawScore,ADraw),ALose)),"")</f>
        <v/>
      </c>
      <c r="AR956" s="187" t="str">
        <f>IF(AO956="YES",IF(Fixture!H959&gt;Fixture!J959,"W",IF(Fixture!H959=Fixture!J959,IF(Fixture!H959&gt;0,"D","D"),"L")),"")</f>
        <v/>
      </c>
      <c r="AS956" s="187" t="str">
        <f>IF(AO956="YES",IF(Fixture!H959&lt;Fixture!J959,"W",IF(Fixture!H959=Fixture!J959,IF(Fixture!H959&gt;0,"D","D"),"L")),"")</f>
        <v/>
      </c>
    </row>
    <row r="957" spans="15:45" x14ac:dyDescent="0.25">
      <c r="O957"/>
      <c r="P957"/>
      <c r="Q957"/>
      <c r="R957"/>
      <c r="S957"/>
      <c r="T957"/>
      <c r="U957"/>
      <c r="V957" s="195" t="str">
        <f t="shared" ref="V957:V988" si="462">IFERROR(IF(W956+1&lt;=O$11,V956,IF(V956+1&lt;=P$11,V956+1,"")),"")</f>
        <v/>
      </c>
      <c r="W957" s="185" t="str">
        <f t="shared" ref="W957:W988" si="463">IF(ISNUMBER(V957),IF(W956+1&lt;=O$11,W956+1,1),"")</f>
        <v/>
      </c>
      <c r="X957" s="185" t="str">
        <f t="shared" si="459"/>
        <v/>
      </c>
      <c r="Y957" s="185" t="str">
        <f t="shared" si="460"/>
        <v/>
      </c>
      <c r="Z957" s="184" t="str">
        <f t="shared" si="461"/>
        <v/>
      </c>
      <c r="AB957" s="186" t="str">
        <f t="shared" si="445"/>
        <v/>
      </c>
      <c r="AC957" s="187" t="str">
        <f t="shared" si="446"/>
        <v/>
      </c>
      <c r="AD957" s="187" t="str">
        <f t="shared" si="448"/>
        <v/>
      </c>
      <c r="AE957" s="187" t="str">
        <f t="shared" si="443"/>
        <v/>
      </c>
      <c r="AF957" s="187" t="str">
        <f t="shared" si="444"/>
        <v/>
      </c>
      <c r="AG957" s="187" t="str">
        <f t="array" ref="AG957">IFERROR(INDEX($Y$4:$Y$1090, MATCH(AC957&amp;AE957&amp;AF957,$V$4:$V$1090&amp;$W$4:$W$1090&amp;$X$4:$X$1090,0),1),"")</f>
        <v/>
      </c>
      <c r="AH957" s="188" t="str">
        <f t="array" ref="AH957">IFERROR(INDEX($Z$4:$Z$1090, MATCH(AC957&amp;AE957&amp;AF957,$V$4:$V$1090&amp;$W$4:$W$1090&amp;$X$4:$X$1090,0),1),"")</f>
        <v/>
      </c>
      <c r="AJ957" s="186" t="str">
        <f t="shared" si="447"/>
        <v/>
      </c>
      <c r="AK957" s="187" t="str">
        <f t="array" ref="AK957">IFERROR(INDEX($AC$4:$AC$1137,SMALL($AB$4:$AB$1137,AJ957),1),"")</f>
        <v/>
      </c>
      <c r="AL957" s="187" t="str">
        <f t="array" ref="AL957">IFERROR(INDEX($AF$4:$AF$1137,SMALL($AB$4:$AB$1137,AJ957),1),"")</f>
        <v/>
      </c>
      <c r="AM957" s="187" t="str">
        <f t="array" ref="AM957">IFERROR(INDEX($AW$4:$AW$83,MATCH(AL957&amp;INDEX($AG$4:$AG$1137,SMALL($AB$4:$AB$1137,AJ957),1),$AU$4:$AU$83&amp;$AV$4:$AV$83,0),1),"")</f>
        <v/>
      </c>
      <c r="AN957" s="187" t="str">
        <f t="array" ref="AN957">IFERROR(INDEX($AW$4:$AW$83,MATCH(AL957&amp;INDEX($AH$4:$AH$1137,SMALL($AB$4:$AB$1137,AJ957),1),$AU$4:$AU$83&amp;$AV$4:$AV$83,0),1),"")</f>
        <v/>
      </c>
      <c r="AO957" s="187" t="str">
        <f>IF(AND(ISNUMBER(Fixture!H960),ISNUMBER(Fixture!J960)),"YES","")</f>
        <v/>
      </c>
      <c r="AP957" s="187" t="str">
        <f>IF(AO957="YES",IF(Fixture!H960&gt;Fixture!J960,HWin,IF(Fixture!H960=Fixture!J960,IF(Fixture!H960&gt;0,HDrawScore,HDraw),HLose)),"")</f>
        <v/>
      </c>
      <c r="AQ957" s="188" t="str">
        <f>IF(AO957="YES",IF(Fixture!H960&lt;Fixture!J960,AWin,IF(Fixture!H960=Fixture!J960,IF(Fixture!H960&gt;0,ADrawScore,ADraw),ALose)),"")</f>
        <v/>
      </c>
      <c r="AR957" s="187" t="str">
        <f>IF(AO957="YES",IF(Fixture!H960&gt;Fixture!J960,"W",IF(Fixture!H960=Fixture!J960,IF(Fixture!H960&gt;0,"D","D"),"L")),"")</f>
        <v/>
      </c>
      <c r="AS957" s="187" t="str">
        <f>IF(AO957="YES",IF(Fixture!H960&lt;Fixture!J960,"W",IF(Fixture!H960=Fixture!J960,IF(Fixture!H960&gt;0,"D","D"),"L")),"")</f>
        <v/>
      </c>
    </row>
    <row r="958" spans="15:45" x14ac:dyDescent="0.25">
      <c r="O958"/>
      <c r="P958"/>
      <c r="Q958"/>
      <c r="R958"/>
      <c r="S958"/>
      <c r="T958"/>
      <c r="U958"/>
      <c r="V958" s="195" t="str">
        <f t="shared" si="462"/>
        <v/>
      </c>
      <c r="W958" s="185" t="str">
        <f t="shared" si="463"/>
        <v/>
      </c>
      <c r="X958" s="185" t="str">
        <f t="shared" si="459"/>
        <v/>
      </c>
      <c r="Y958" s="185" t="str">
        <f t="shared" si="460"/>
        <v/>
      </c>
      <c r="Z958" s="184" t="str">
        <f t="shared" si="461"/>
        <v/>
      </c>
      <c r="AB958" s="186" t="str">
        <f t="shared" si="445"/>
        <v/>
      </c>
      <c r="AC958" s="187" t="str">
        <f t="shared" si="446"/>
        <v/>
      </c>
      <c r="AD958" s="187" t="str">
        <f t="shared" si="448"/>
        <v/>
      </c>
      <c r="AE958" s="187" t="str">
        <f t="shared" si="443"/>
        <v/>
      </c>
      <c r="AF958" s="187" t="str">
        <f t="shared" si="444"/>
        <v/>
      </c>
      <c r="AG958" s="187" t="str">
        <f t="array" ref="AG958">IFERROR(INDEX($Y$4:$Y$1090, MATCH(AC958&amp;AE958&amp;AF958,$V$4:$V$1090&amp;$W$4:$W$1090&amp;$X$4:$X$1090,0),1),"")</f>
        <v/>
      </c>
      <c r="AH958" s="188" t="str">
        <f t="array" ref="AH958">IFERROR(INDEX($Z$4:$Z$1090, MATCH(AC958&amp;AE958&amp;AF958,$V$4:$V$1090&amp;$W$4:$W$1090&amp;$X$4:$X$1090,0),1),"")</f>
        <v/>
      </c>
      <c r="AJ958" s="186" t="str">
        <f t="shared" si="447"/>
        <v/>
      </c>
      <c r="AK958" s="187" t="str">
        <f t="array" ref="AK958">IFERROR(INDEX($AC$4:$AC$1137,SMALL($AB$4:$AB$1137,AJ958),1),"")</f>
        <v/>
      </c>
      <c r="AL958" s="187" t="str">
        <f t="array" ref="AL958">IFERROR(INDEX($AF$4:$AF$1137,SMALL($AB$4:$AB$1137,AJ958),1),"")</f>
        <v/>
      </c>
      <c r="AM958" s="187" t="str">
        <f t="array" ref="AM958">IFERROR(INDEX($AW$4:$AW$83,MATCH(AL958&amp;INDEX($AG$4:$AG$1137,SMALL($AB$4:$AB$1137,AJ958),1),$AU$4:$AU$83&amp;$AV$4:$AV$83,0),1),"")</f>
        <v/>
      </c>
      <c r="AN958" s="187" t="str">
        <f t="array" ref="AN958">IFERROR(INDEX($AW$4:$AW$83,MATCH(AL958&amp;INDEX($AH$4:$AH$1137,SMALL($AB$4:$AB$1137,AJ958),1),$AU$4:$AU$83&amp;$AV$4:$AV$83,0),1),"")</f>
        <v/>
      </c>
      <c r="AO958" s="187" t="str">
        <f>IF(AND(ISNUMBER(Fixture!H961),ISNUMBER(Fixture!J961)),"YES","")</f>
        <v/>
      </c>
      <c r="AP958" s="187" t="str">
        <f>IF(AO958="YES",IF(Fixture!H961&gt;Fixture!J961,HWin,IF(Fixture!H961=Fixture!J961,IF(Fixture!H961&gt;0,HDrawScore,HDraw),HLose)),"")</f>
        <v/>
      </c>
      <c r="AQ958" s="188" t="str">
        <f>IF(AO958="YES",IF(Fixture!H961&lt;Fixture!J961,AWin,IF(Fixture!H961=Fixture!J961,IF(Fixture!H961&gt;0,ADrawScore,ADraw),ALose)),"")</f>
        <v/>
      </c>
      <c r="AR958" s="187" t="str">
        <f>IF(AO958="YES",IF(Fixture!H961&gt;Fixture!J961,"W",IF(Fixture!H961=Fixture!J961,IF(Fixture!H961&gt;0,"D","D"),"L")),"")</f>
        <v/>
      </c>
      <c r="AS958" s="187" t="str">
        <f>IF(AO958="YES",IF(Fixture!H961&lt;Fixture!J961,"W",IF(Fixture!H961=Fixture!J961,IF(Fixture!H961&gt;0,"D","D"),"L")),"")</f>
        <v/>
      </c>
    </row>
    <row r="959" spans="15:45" x14ac:dyDescent="0.25">
      <c r="O959"/>
      <c r="P959"/>
      <c r="Q959"/>
      <c r="R959"/>
      <c r="S959"/>
      <c r="T959"/>
      <c r="U959"/>
      <c r="V959" s="195" t="str">
        <f t="shared" si="462"/>
        <v/>
      </c>
      <c r="W959" s="185" t="str">
        <f t="shared" si="463"/>
        <v/>
      </c>
      <c r="X959" s="185" t="str">
        <f t="shared" si="459"/>
        <v/>
      </c>
      <c r="Y959" s="185" t="str">
        <f t="shared" si="460"/>
        <v/>
      </c>
      <c r="Z959" s="184" t="str">
        <f t="shared" si="461"/>
        <v/>
      </c>
      <c r="AB959" s="186" t="str">
        <f t="shared" si="445"/>
        <v/>
      </c>
      <c r="AC959" s="187" t="str">
        <f t="shared" si="446"/>
        <v/>
      </c>
      <c r="AD959" s="187" t="str">
        <f t="shared" si="448"/>
        <v/>
      </c>
      <c r="AE959" s="187" t="str">
        <f t="shared" si="443"/>
        <v/>
      </c>
      <c r="AF959" s="187" t="str">
        <f t="shared" si="444"/>
        <v/>
      </c>
      <c r="AG959" s="187" t="str">
        <f t="array" ref="AG959">IFERROR(INDEX($Y$4:$Y$1090, MATCH(AC959&amp;AE959&amp;AF959,$V$4:$V$1090&amp;$W$4:$W$1090&amp;$X$4:$X$1090,0),1),"")</f>
        <v/>
      </c>
      <c r="AH959" s="188" t="str">
        <f t="array" ref="AH959">IFERROR(INDEX($Z$4:$Z$1090, MATCH(AC959&amp;AE959&amp;AF959,$V$4:$V$1090&amp;$W$4:$W$1090&amp;$X$4:$X$1090,0),1),"")</f>
        <v/>
      </c>
      <c r="AJ959" s="186" t="str">
        <f t="shared" si="447"/>
        <v/>
      </c>
      <c r="AK959" s="187" t="str">
        <f t="array" ref="AK959">IFERROR(INDEX($AC$4:$AC$1137,SMALL($AB$4:$AB$1137,AJ959),1),"")</f>
        <v/>
      </c>
      <c r="AL959" s="187" t="str">
        <f t="array" ref="AL959">IFERROR(INDEX($AF$4:$AF$1137,SMALL($AB$4:$AB$1137,AJ959),1),"")</f>
        <v/>
      </c>
      <c r="AM959" s="187" t="str">
        <f t="array" ref="AM959">IFERROR(INDEX($AW$4:$AW$83,MATCH(AL959&amp;INDEX($AG$4:$AG$1137,SMALL($AB$4:$AB$1137,AJ959),1),$AU$4:$AU$83&amp;$AV$4:$AV$83,0),1),"")</f>
        <v/>
      </c>
      <c r="AN959" s="187" t="str">
        <f t="array" ref="AN959">IFERROR(INDEX($AW$4:$AW$83,MATCH(AL959&amp;INDEX($AH$4:$AH$1137,SMALL($AB$4:$AB$1137,AJ959),1),$AU$4:$AU$83&amp;$AV$4:$AV$83,0),1),"")</f>
        <v/>
      </c>
      <c r="AO959" s="187" t="str">
        <f>IF(AND(ISNUMBER(Fixture!H962),ISNUMBER(Fixture!J962)),"YES","")</f>
        <v/>
      </c>
      <c r="AP959" s="187" t="str">
        <f>IF(AO959="YES",IF(Fixture!H962&gt;Fixture!J962,HWin,IF(Fixture!H962=Fixture!J962,IF(Fixture!H962&gt;0,HDrawScore,HDraw),HLose)),"")</f>
        <v/>
      </c>
      <c r="AQ959" s="188" t="str">
        <f>IF(AO959="YES",IF(Fixture!H962&lt;Fixture!J962,AWin,IF(Fixture!H962=Fixture!J962,IF(Fixture!H962&gt;0,ADrawScore,ADraw),ALose)),"")</f>
        <v/>
      </c>
      <c r="AR959" s="187" t="str">
        <f>IF(AO959="YES",IF(Fixture!H962&gt;Fixture!J962,"W",IF(Fixture!H962=Fixture!J962,IF(Fixture!H962&gt;0,"D","D"),"L")),"")</f>
        <v/>
      </c>
      <c r="AS959" s="187" t="str">
        <f>IF(AO959="YES",IF(Fixture!H962&lt;Fixture!J962,"W",IF(Fixture!H962=Fixture!J962,IF(Fixture!H962&gt;0,"D","D"),"L")),"")</f>
        <v/>
      </c>
    </row>
    <row r="960" spans="15:45" x14ac:dyDescent="0.25">
      <c r="V960" s="195" t="str">
        <f t="shared" si="462"/>
        <v/>
      </c>
      <c r="W960" s="185" t="str">
        <f t="shared" si="463"/>
        <v/>
      </c>
      <c r="X960" s="185" t="str">
        <f t="shared" si="459"/>
        <v/>
      </c>
      <c r="Y960" s="185" t="str">
        <f t="shared" si="460"/>
        <v/>
      </c>
      <c r="Z960" s="184" t="str">
        <f t="shared" si="461"/>
        <v/>
      </c>
      <c r="AB960" s="186" t="str">
        <f t="shared" si="445"/>
        <v/>
      </c>
      <c r="AC960" s="187" t="str">
        <f t="shared" si="446"/>
        <v/>
      </c>
      <c r="AD960" s="187" t="str">
        <f t="shared" si="448"/>
        <v/>
      </c>
      <c r="AE960" s="187" t="str">
        <f t="shared" si="443"/>
        <v/>
      </c>
      <c r="AF960" s="187" t="str">
        <f t="shared" si="444"/>
        <v/>
      </c>
      <c r="AG960" s="187" t="str">
        <f t="array" ref="AG960">IFERROR(INDEX($Y$4:$Y$1090, MATCH(AC960&amp;AE960&amp;AF960,$V$4:$V$1090&amp;$W$4:$W$1090&amp;$X$4:$X$1090,0),1),"")</f>
        <v/>
      </c>
      <c r="AH960" s="188" t="str">
        <f t="array" ref="AH960">IFERROR(INDEX($Z$4:$Z$1090, MATCH(AC960&amp;AE960&amp;AF960,$V$4:$V$1090&amp;$W$4:$W$1090&amp;$X$4:$X$1090,0),1),"")</f>
        <v/>
      </c>
      <c r="AJ960" s="186" t="str">
        <f t="shared" si="447"/>
        <v/>
      </c>
      <c r="AK960" s="187" t="str">
        <f t="array" ref="AK960">IFERROR(INDEX($AC$4:$AC$1137,SMALL($AB$4:$AB$1137,AJ960),1),"")</f>
        <v/>
      </c>
      <c r="AL960" s="187" t="str">
        <f t="array" ref="AL960">IFERROR(INDEX($AF$4:$AF$1137,SMALL($AB$4:$AB$1137,AJ960),1),"")</f>
        <v/>
      </c>
      <c r="AM960" s="187" t="str">
        <f t="array" ref="AM960">IFERROR(INDEX($AW$4:$AW$83,MATCH(AL960&amp;INDEX($AG$4:$AG$1137,SMALL($AB$4:$AB$1137,AJ960),1),$AU$4:$AU$83&amp;$AV$4:$AV$83,0),1),"")</f>
        <v/>
      </c>
      <c r="AN960" s="187" t="str">
        <f t="array" ref="AN960">IFERROR(INDEX($AW$4:$AW$83,MATCH(AL960&amp;INDEX($AH$4:$AH$1137,SMALL($AB$4:$AB$1137,AJ960),1),$AU$4:$AU$83&amp;$AV$4:$AV$83,0),1),"")</f>
        <v/>
      </c>
      <c r="AO960" s="187" t="str">
        <f>IF(AND(ISNUMBER(Fixture!H963),ISNUMBER(Fixture!J963)),"YES","")</f>
        <v/>
      </c>
      <c r="AP960" s="187" t="str">
        <f>IF(AO960="YES",IF(Fixture!H963&gt;Fixture!J963,HWin,IF(Fixture!H963=Fixture!J963,IF(Fixture!H963&gt;0,HDrawScore,HDraw),HLose)),"")</f>
        <v/>
      </c>
      <c r="AQ960" s="188" t="str">
        <f>IF(AO960="YES",IF(Fixture!H963&lt;Fixture!J963,AWin,IF(Fixture!H963=Fixture!J963,IF(Fixture!H963&gt;0,ADrawScore,ADraw),ALose)),"")</f>
        <v/>
      </c>
      <c r="AR960" s="187" t="str">
        <f>IF(AO960="YES",IF(Fixture!H963&gt;Fixture!J963,"W",IF(Fixture!H963=Fixture!J963,IF(Fixture!H963&gt;0,"D","D"),"L")),"")</f>
        <v/>
      </c>
      <c r="AS960" s="187" t="str">
        <f>IF(AO960="YES",IF(Fixture!H963&lt;Fixture!J963,"W",IF(Fixture!H963=Fixture!J963,IF(Fixture!H963&gt;0,"D","D"),"L")),"")</f>
        <v/>
      </c>
    </row>
    <row r="961" spans="22:45" x14ac:dyDescent="0.25">
      <c r="V961" s="195" t="str">
        <f t="shared" si="462"/>
        <v/>
      </c>
      <c r="W961" s="185" t="str">
        <f t="shared" si="463"/>
        <v/>
      </c>
      <c r="X961" s="185" t="str">
        <f t="shared" si="459"/>
        <v/>
      </c>
      <c r="Y961" s="185" t="str">
        <f t="shared" si="460"/>
        <v/>
      </c>
      <c r="Z961" s="184" t="str">
        <f t="shared" si="461"/>
        <v/>
      </c>
      <c r="AB961" s="186" t="str">
        <f t="shared" si="445"/>
        <v/>
      </c>
      <c r="AC961" s="187" t="str">
        <f t="shared" si="446"/>
        <v/>
      </c>
      <c r="AD961" s="187" t="str">
        <f t="shared" si="448"/>
        <v/>
      </c>
      <c r="AE961" s="187" t="str">
        <f t="shared" si="443"/>
        <v/>
      </c>
      <c r="AF961" s="187" t="str">
        <f t="shared" si="444"/>
        <v/>
      </c>
      <c r="AG961" s="187" t="str">
        <f t="array" ref="AG961">IFERROR(INDEX($Y$4:$Y$1090, MATCH(AC961&amp;AE961&amp;AF961,$V$4:$V$1090&amp;$W$4:$W$1090&amp;$X$4:$X$1090,0),1),"")</f>
        <v/>
      </c>
      <c r="AH961" s="188" t="str">
        <f t="array" ref="AH961">IFERROR(INDEX($Z$4:$Z$1090, MATCH(AC961&amp;AE961&amp;AF961,$V$4:$V$1090&amp;$W$4:$W$1090&amp;$X$4:$X$1090,0),1),"")</f>
        <v/>
      </c>
      <c r="AJ961" s="186" t="str">
        <f t="shared" si="447"/>
        <v/>
      </c>
      <c r="AK961" s="187" t="str">
        <f t="array" ref="AK961">IFERROR(INDEX($AC$4:$AC$1137,SMALL($AB$4:$AB$1137,AJ961),1),"")</f>
        <v/>
      </c>
      <c r="AL961" s="187" t="str">
        <f t="array" ref="AL961">IFERROR(INDEX($AF$4:$AF$1137,SMALL($AB$4:$AB$1137,AJ961),1),"")</f>
        <v/>
      </c>
      <c r="AM961" s="187" t="str">
        <f t="array" ref="AM961">IFERROR(INDEX($AW$4:$AW$83,MATCH(AL961&amp;INDEX($AG$4:$AG$1137,SMALL($AB$4:$AB$1137,AJ961),1),$AU$4:$AU$83&amp;$AV$4:$AV$83,0),1),"")</f>
        <v/>
      </c>
      <c r="AN961" s="187" t="str">
        <f t="array" ref="AN961">IFERROR(INDEX($AW$4:$AW$83,MATCH(AL961&amp;INDEX($AH$4:$AH$1137,SMALL($AB$4:$AB$1137,AJ961),1),$AU$4:$AU$83&amp;$AV$4:$AV$83,0),1),"")</f>
        <v/>
      </c>
      <c r="AO961" s="187" t="str">
        <f>IF(AND(ISNUMBER(Fixture!H964),ISNUMBER(Fixture!J964)),"YES","")</f>
        <v/>
      </c>
      <c r="AP961" s="187" t="str">
        <f>IF(AO961="YES",IF(Fixture!H964&gt;Fixture!J964,HWin,IF(Fixture!H964=Fixture!J964,IF(Fixture!H964&gt;0,HDrawScore,HDraw),HLose)),"")</f>
        <v/>
      </c>
      <c r="AQ961" s="188" t="str">
        <f>IF(AO961="YES",IF(Fixture!H964&lt;Fixture!J964,AWin,IF(Fixture!H964=Fixture!J964,IF(Fixture!H964&gt;0,ADrawScore,ADraw),ALose)),"")</f>
        <v/>
      </c>
      <c r="AR961" s="187" t="str">
        <f>IF(AO961="YES",IF(Fixture!H964&gt;Fixture!J964,"W",IF(Fixture!H964=Fixture!J964,IF(Fixture!H964&gt;0,"D","D"),"L")),"")</f>
        <v/>
      </c>
      <c r="AS961" s="187" t="str">
        <f>IF(AO961="YES",IF(Fixture!H964&lt;Fixture!J964,"W",IF(Fixture!H964=Fixture!J964,IF(Fixture!H964&gt;0,"D","D"),"L")),"")</f>
        <v/>
      </c>
    </row>
    <row r="962" spans="22:45" x14ac:dyDescent="0.25">
      <c r="V962" s="195" t="str">
        <f t="shared" si="462"/>
        <v/>
      </c>
      <c r="W962" s="185" t="str">
        <f t="shared" si="463"/>
        <v/>
      </c>
      <c r="X962" s="185" t="str">
        <f t="shared" si="459"/>
        <v/>
      </c>
      <c r="Y962" s="185" t="str">
        <f t="shared" si="460"/>
        <v/>
      </c>
      <c r="Z962" s="184" t="str">
        <f t="shared" si="461"/>
        <v/>
      </c>
      <c r="AB962" s="186" t="str">
        <f t="shared" si="445"/>
        <v/>
      </c>
      <c r="AC962" s="187" t="str">
        <f t="shared" si="446"/>
        <v/>
      </c>
      <c r="AD962" s="187" t="str">
        <f t="shared" si="448"/>
        <v/>
      </c>
      <c r="AE962" s="187" t="str">
        <f t="shared" si="443"/>
        <v/>
      </c>
      <c r="AF962" s="187" t="str">
        <f t="shared" si="444"/>
        <v/>
      </c>
      <c r="AG962" s="187" t="str">
        <f t="array" ref="AG962">IFERROR(INDEX($Y$4:$Y$1090, MATCH(AC962&amp;AE962&amp;AF962,$V$4:$V$1090&amp;$W$4:$W$1090&amp;$X$4:$X$1090,0),1),"")</f>
        <v/>
      </c>
      <c r="AH962" s="188" t="str">
        <f t="array" ref="AH962">IFERROR(INDEX($Z$4:$Z$1090, MATCH(AC962&amp;AE962&amp;AF962,$V$4:$V$1090&amp;$W$4:$W$1090&amp;$X$4:$X$1090,0),1),"")</f>
        <v/>
      </c>
      <c r="AJ962" s="186" t="str">
        <f t="shared" si="447"/>
        <v/>
      </c>
      <c r="AK962" s="187" t="str">
        <f t="array" ref="AK962">IFERROR(INDEX($AC$4:$AC$1137,SMALL($AB$4:$AB$1137,AJ962),1),"")</f>
        <v/>
      </c>
      <c r="AL962" s="187" t="str">
        <f t="array" ref="AL962">IFERROR(INDEX($AF$4:$AF$1137,SMALL($AB$4:$AB$1137,AJ962),1),"")</f>
        <v/>
      </c>
      <c r="AM962" s="187" t="str">
        <f t="array" ref="AM962">IFERROR(INDEX($AW$4:$AW$83,MATCH(AL962&amp;INDEX($AG$4:$AG$1137,SMALL($AB$4:$AB$1137,AJ962),1),$AU$4:$AU$83&amp;$AV$4:$AV$83,0),1),"")</f>
        <v/>
      </c>
      <c r="AN962" s="187" t="str">
        <f t="array" ref="AN962">IFERROR(INDEX($AW$4:$AW$83,MATCH(AL962&amp;INDEX($AH$4:$AH$1137,SMALL($AB$4:$AB$1137,AJ962),1),$AU$4:$AU$83&amp;$AV$4:$AV$83,0),1),"")</f>
        <v/>
      </c>
      <c r="AO962" s="187" t="str">
        <f>IF(AND(ISNUMBER(Fixture!H965),ISNUMBER(Fixture!J965)),"YES","")</f>
        <v/>
      </c>
      <c r="AP962" s="187" t="str">
        <f>IF(AO962="YES",IF(Fixture!H965&gt;Fixture!J965,HWin,IF(Fixture!H965=Fixture!J965,IF(Fixture!H965&gt;0,HDrawScore,HDraw),HLose)),"")</f>
        <v/>
      </c>
      <c r="AQ962" s="188" t="str">
        <f>IF(AO962="YES",IF(Fixture!H965&lt;Fixture!J965,AWin,IF(Fixture!H965=Fixture!J965,IF(Fixture!H965&gt;0,ADrawScore,ADraw),ALose)),"")</f>
        <v/>
      </c>
      <c r="AR962" s="187" t="str">
        <f>IF(AO962="YES",IF(Fixture!H965&gt;Fixture!J965,"W",IF(Fixture!H965=Fixture!J965,IF(Fixture!H965&gt;0,"D","D"),"L")),"")</f>
        <v/>
      </c>
      <c r="AS962" s="187" t="str">
        <f>IF(AO962="YES",IF(Fixture!H965&lt;Fixture!J965,"W",IF(Fixture!H965=Fixture!J965,IF(Fixture!H965&gt;0,"D","D"),"L")),"")</f>
        <v/>
      </c>
    </row>
    <row r="963" spans="22:45" x14ac:dyDescent="0.25">
      <c r="V963" s="195" t="str">
        <f t="shared" si="462"/>
        <v/>
      </c>
      <c r="W963" s="185" t="str">
        <f t="shared" si="463"/>
        <v/>
      </c>
      <c r="X963" s="185" t="str">
        <f t="shared" si="459"/>
        <v/>
      </c>
      <c r="Y963" s="185" t="str">
        <f t="shared" si="460"/>
        <v/>
      </c>
      <c r="Z963" s="184" t="str">
        <f t="shared" si="461"/>
        <v/>
      </c>
      <c r="AB963" s="186" t="str">
        <f t="shared" si="445"/>
        <v/>
      </c>
      <c r="AC963" s="187" t="str">
        <f t="shared" si="446"/>
        <v/>
      </c>
      <c r="AD963" s="187" t="str">
        <f t="shared" si="448"/>
        <v/>
      </c>
      <c r="AE963" s="187" t="str">
        <f t="shared" si="443"/>
        <v/>
      </c>
      <c r="AF963" s="187" t="str">
        <f t="shared" si="444"/>
        <v/>
      </c>
      <c r="AG963" s="187" t="str">
        <f t="array" ref="AG963">IFERROR(INDEX($Y$4:$Y$1090, MATCH(AC963&amp;AE963&amp;AF963,$V$4:$V$1090&amp;$W$4:$W$1090&amp;$X$4:$X$1090,0),1),"")</f>
        <v/>
      </c>
      <c r="AH963" s="188" t="str">
        <f t="array" ref="AH963">IFERROR(INDEX($Z$4:$Z$1090, MATCH(AC963&amp;AE963&amp;AF963,$V$4:$V$1090&amp;$W$4:$W$1090&amp;$X$4:$X$1090,0),1),"")</f>
        <v/>
      </c>
      <c r="AJ963" s="186" t="str">
        <f t="shared" si="447"/>
        <v/>
      </c>
      <c r="AK963" s="187" t="str">
        <f t="array" ref="AK963">IFERROR(INDEX($AC$4:$AC$1137,SMALL($AB$4:$AB$1137,AJ963),1),"")</f>
        <v/>
      </c>
      <c r="AL963" s="187" t="str">
        <f t="array" ref="AL963">IFERROR(INDEX($AF$4:$AF$1137,SMALL($AB$4:$AB$1137,AJ963),1),"")</f>
        <v/>
      </c>
      <c r="AM963" s="187" t="str">
        <f t="array" ref="AM963">IFERROR(INDEX($AW$4:$AW$83,MATCH(AL963&amp;INDEX($AG$4:$AG$1137,SMALL($AB$4:$AB$1137,AJ963),1),$AU$4:$AU$83&amp;$AV$4:$AV$83,0),1),"")</f>
        <v/>
      </c>
      <c r="AN963" s="187" t="str">
        <f t="array" ref="AN963">IFERROR(INDEX($AW$4:$AW$83,MATCH(AL963&amp;INDEX($AH$4:$AH$1137,SMALL($AB$4:$AB$1137,AJ963),1),$AU$4:$AU$83&amp;$AV$4:$AV$83,0),1),"")</f>
        <v/>
      </c>
      <c r="AO963" s="187" t="str">
        <f>IF(AND(ISNUMBER(Fixture!H966),ISNUMBER(Fixture!J966)),"YES","")</f>
        <v/>
      </c>
      <c r="AP963" s="187" t="str">
        <f>IF(AO963="YES",IF(Fixture!H966&gt;Fixture!J966,HWin,IF(Fixture!H966=Fixture!J966,IF(Fixture!H966&gt;0,HDrawScore,HDraw),HLose)),"")</f>
        <v/>
      </c>
      <c r="AQ963" s="188" t="str">
        <f>IF(AO963="YES",IF(Fixture!H966&lt;Fixture!J966,AWin,IF(Fixture!H966=Fixture!J966,IF(Fixture!H966&gt;0,ADrawScore,ADraw),ALose)),"")</f>
        <v/>
      </c>
      <c r="AR963" s="187" t="str">
        <f>IF(AO963="YES",IF(Fixture!H966&gt;Fixture!J966,"W",IF(Fixture!H966=Fixture!J966,IF(Fixture!H966&gt;0,"D","D"),"L")),"")</f>
        <v/>
      </c>
      <c r="AS963" s="187" t="str">
        <f>IF(AO963="YES",IF(Fixture!H966&lt;Fixture!J966,"W",IF(Fixture!H966=Fixture!J966,IF(Fixture!H966&gt;0,"D","D"),"L")),"")</f>
        <v/>
      </c>
    </row>
    <row r="964" spans="22:45" x14ac:dyDescent="0.25">
      <c r="V964" s="195" t="str">
        <f t="shared" si="462"/>
        <v/>
      </c>
      <c r="W964" s="185" t="str">
        <f t="shared" si="463"/>
        <v/>
      </c>
      <c r="X964" s="185" t="str">
        <f t="shared" si="459"/>
        <v/>
      </c>
      <c r="Y964" s="185" t="str">
        <f t="shared" si="460"/>
        <v/>
      </c>
      <c r="Z964" s="184" t="str">
        <f t="shared" si="461"/>
        <v/>
      </c>
      <c r="AB964" s="186" t="str">
        <f t="shared" si="445"/>
        <v/>
      </c>
      <c r="AC964" s="187" t="str">
        <f t="shared" si="446"/>
        <v/>
      </c>
      <c r="AD964" s="187" t="str">
        <f t="shared" si="448"/>
        <v/>
      </c>
      <c r="AE964" s="187" t="str">
        <f t="shared" ref="AE964:AE1027" si="464">IF(AF964&lt;&gt;"",IF(AF963=AF964,AE963+1,1),"")</f>
        <v/>
      </c>
      <c r="AF964" s="187" t="str">
        <f t="shared" ref="AF964:AF1027" si="465">IF(AND(AD964&gt;0,AD964&lt;=$O$4),$B$3,IF(AND(AD964&gt;$O$4,AD964&lt;=$O$4+$O$5),$B$34,IF(AND(AD964&gt;$O$4+$O$5,AD964&lt;=$O$4+$O$5+$O$6),$B$65,IF(AND(AD964&gt;$O$4+$O$5+$O$6,AD964&lt;=$O$4+$O$5+$O$6+$O$7),$B$96,
IF(AND(AD964&gt;$O$4+$O$5+$O$6+$O$7,AD964&lt;=$O$4+$O$5+$O$6+$O$7+$O$8),$B$127,
IF(AND(AD964&gt;$O$4+$O$5+$O$6+$O$7+$O$8,AD964&lt;=$O$4+$O$5+$O$6+$O$7+$O$8+$O$9),$B$158,
IF(AND(AD964&gt;$O$4+$O$5+$O$6+$O$7+$O$8+$O$9,AD964&lt;=$O$4+$O$5+$O$6+$O$7+$O$8+$O$9+$O$10),$B$189,
IF(AND(AD964&gt;$O$4+$O$5+$O$6+$O$7+$O$8+$O$9+$O$10,AD964&lt;=$O$4+$O$5+$O$6+$O$7+$O$8+$O$9+$O$10+$O$11),$B$220,"")
)))))))</f>
        <v/>
      </c>
      <c r="AG964" s="187" t="str">
        <f t="array" ref="AG964">IFERROR(INDEX($Y$4:$Y$1090, MATCH(AC964&amp;AE964&amp;AF964,$V$4:$V$1090&amp;$W$4:$W$1090&amp;$X$4:$X$1090,0),1),"")</f>
        <v/>
      </c>
      <c r="AH964" s="188" t="str">
        <f t="array" ref="AH964">IFERROR(INDEX($Z$4:$Z$1090, MATCH(AC964&amp;AE964&amp;AF964,$V$4:$V$1090&amp;$W$4:$W$1090&amp;$X$4:$X$1090,0),1),"")</f>
        <v/>
      </c>
      <c r="AJ964" s="186" t="str">
        <f t="shared" si="447"/>
        <v/>
      </c>
      <c r="AK964" s="187" t="str">
        <f t="array" ref="AK964">IFERROR(INDEX($AC$4:$AC$1137,SMALL($AB$4:$AB$1137,AJ964),1),"")</f>
        <v/>
      </c>
      <c r="AL964" s="187" t="str">
        <f t="array" ref="AL964">IFERROR(INDEX($AF$4:$AF$1137,SMALL($AB$4:$AB$1137,AJ964),1),"")</f>
        <v/>
      </c>
      <c r="AM964" s="187" t="str">
        <f t="array" ref="AM964">IFERROR(INDEX($AW$4:$AW$83,MATCH(AL964&amp;INDEX($AG$4:$AG$1137,SMALL($AB$4:$AB$1137,AJ964),1),$AU$4:$AU$83&amp;$AV$4:$AV$83,0),1),"")</f>
        <v/>
      </c>
      <c r="AN964" s="187" t="str">
        <f t="array" ref="AN964">IFERROR(INDEX($AW$4:$AW$83,MATCH(AL964&amp;INDEX($AH$4:$AH$1137,SMALL($AB$4:$AB$1137,AJ964),1),$AU$4:$AU$83&amp;$AV$4:$AV$83,0),1),"")</f>
        <v/>
      </c>
      <c r="AO964" s="187" t="str">
        <f>IF(AND(ISNUMBER(Fixture!H967),ISNUMBER(Fixture!J967)),"YES","")</f>
        <v/>
      </c>
      <c r="AP964" s="187" t="str">
        <f>IF(AO964="YES",IF(Fixture!H967&gt;Fixture!J967,HWin,IF(Fixture!H967=Fixture!J967,IF(Fixture!H967&gt;0,HDrawScore,HDraw),HLose)),"")</f>
        <v/>
      </c>
      <c r="AQ964" s="188" t="str">
        <f>IF(AO964="YES",IF(Fixture!H967&lt;Fixture!J967,AWin,IF(Fixture!H967=Fixture!J967,IF(Fixture!H967&gt;0,ADrawScore,ADraw),ALose)),"")</f>
        <v/>
      </c>
      <c r="AR964" s="187" t="str">
        <f>IF(AO964="YES",IF(Fixture!H967&gt;Fixture!J967,"W",IF(Fixture!H967=Fixture!J967,IF(Fixture!H967&gt;0,"D","D"),"L")),"")</f>
        <v/>
      </c>
      <c r="AS964" s="187" t="str">
        <f>IF(AO964="YES",IF(Fixture!H967&lt;Fixture!J967,"W",IF(Fixture!H967=Fixture!J967,IF(Fixture!H967&gt;0,"D","D"),"L")),"")</f>
        <v/>
      </c>
    </row>
    <row r="965" spans="22:45" x14ac:dyDescent="0.25">
      <c r="V965" s="195" t="str">
        <f t="shared" si="462"/>
        <v/>
      </c>
      <c r="W965" s="185" t="str">
        <f t="shared" si="463"/>
        <v/>
      </c>
      <c r="X965" s="185" t="str">
        <f t="shared" si="459"/>
        <v/>
      </c>
      <c r="Y965" s="185" t="str">
        <f t="shared" si="460"/>
        <v/>
      </c>
      <c r="Z965" s="184" t="str">
        <f t="shared" si="461"/>
        <v/>
      </c>
      <c r="AB965" s="186" t="str">
        <f t="shared" ref="AB965:AB1028" si="466">IF(OR(ISNUMBER(AC965+AG965),AND( ISNUMBER(AC965),ISNUMBER(AE965)=FALSE)),ROW(AB965)-ROW($AB$3),"")</f>
        <v/>
      </c>
      <c r="AC965" s="187" t="str">
        <f t="shared" ref="AC965:AC1028" si="467">IFERROR(IF(AD964+1&lt;=AD$2,AC964,IF(AC964+1&lt;=AF$2,AC964+1,"")),"")</f>
        <v/>
      </c>
      <c r="AD965" s="187" t="str">
        <f t="shared" si="448"/>
        <v/>
      </c>
      <c r="AE965" s="187" t="str">
        <f t="shared" si="464"/>
        <v/>
      </c>
      <c r="AF965" s="187" t="str">
        <f t="shared" si="465"/>
        <v/>
      </c>
      <c r="AG965" s="187" t="str">
        <f t="array" ref="AG965">IFERROR(INDEX($Y$4:$Y$1090, MATCH(AC965&amp;AE965&amp;AF965,$V$4:$V$1090&amp;$W$4:$W$1090&amp;$X$4:$X$1090,0),1),"")</f>
        <v/>
      </c>
      <c r="AH965" s="188" t="str">
        <f t="array" ref="AH965">IFERROR(INDEX($Z$4:$Z$1090, MATCH(AC965&amp;AE965&amp;AF965,$V$4:$V$1090&amp;$W$4:$W$1090&amp;$X$4:$X$1090,0),1),"")</f>
        <v/>
      </c>
      <c r="AJ965" s="186" t="str">
        <f t="shared" si="447"/>
        <v/>
      </c>
      <c r="AK965" s="187" t="str">
        <f t="array" ref="AK965">IFERROR(INDEX($AC$4:$AC$1137,SMALL($AB$4:$AB$1137,AJ965),1),"")</f>
        <v/>
      </c>
      <c r="AL965" s="187" t="str">
        <f t="array" ref="AL965">IFERROR(INDEX($AF$4:$AF$1137,SMALL($AB$4:$AB$1137,AJ965),1),"")</f>
        <v/>
      </c>
      <c r="AM965" s="187" t="str">
        <f t="array" ref="AM965">IFERROR(INDEX($AW$4:$AW$83,MATCH(AL965&amp;INDEX($AG$4:$AG$1137,SMALL($AB$4:$AB$1137,AJ965),1),$AU$4:$AU$83&amp;$AV$4:$AV$83,0),1),"")</f>
        <v/>
      </c>
      <c r="AN965" s="187" t="str">
        <f t="array" ref="AN965">IFERROR(INDEX($AW$4:$AW$83,MATCH(AL965&amp;INDEX($AH$4:$AH$1137,SMALL($AB$4:$AB$1137,AJ965),1),$AU$4:$AU$83&amp;$AV$4:$AV$83,0),1),"")</f>
        <v/>
      </c>
      <c r="AO965" s="187" t="str">
        <f>IF(AND(ISNUMBER(Fixture!H968),ISNUMBER(Fixture!J968)),"YES","")</f>
        <v/>
      </c>
      <c r="AP965" s="187" t="str">
        <f>IF(AO965="YES",IF(Fixture!H968&gt;Fixture!J968,HWin,IF(Fixture!H968=Fixture!J968,IF(Fixture!H968&gt;0,HDrawScore,HDraw),HLose)),"")</f>
        <v/>
      </c>
      <c r="AQ965" s="188" t="str">
        <f>IF(AO965="YES",IF(Fixture!H968&lt;Fixture!J968,AWin,IF(Fixture!H968=Fixture!J968,IF(Fixture!H968&gt;0,ADrawScore,ADraw),ALose)),"")</f>
        <v/>
      </c>
      <c r="AR965" s="187" t="str">
        <f>IF(AO965="YES",IF(Fixture!H968&gt;Fixture!J968,"W",IF(Fixture!H968=Fixture!J968,IF(Fixture!H968&gt;0,"D","D"),"L")),"")</f>
        <v/>
      </c>
      <c r="AS965" s="187" t="str">
        <f>IF(AO965="YES",IF(Fixture!H968&lt;Fixture!J968,"W",IF(Fixture!H968=Fixture!J968,IF(Fixture!H968&gt;0,"D","D"),"L")),"")</f>
        <v/>
      </c>
    </row>
    <row r="966" spans="22:45" x14ac:dyDescent="0.25">
      <c r="V966" s="195" t="str">
        <f t="shared" si="462"/>
        <v/>
      </c>
      <c r="W966" s="185" t="str">
        <f t="shared" si="463"/>
        <v/>
      </c>
      <c r="X966" s="185" t="str">
        <f t="shared" si="459"/>
        <v/>
      </c>
      <c r="Y966" s="185" t="str">
        <f t="shared" si="460"/>
        <v/>
      </c>
      <c r="Z966" s="184" t="str">
        <f t="shared" si="461"/>
        <v/>
      </c>
      <c r="AB966" s="186" t="str">
        <f t="shared" si="466"/>
        <v/>
      </c>
      <c r="AC966" s="187" t="str">
        <f t="shared" si="467"/>
        <v/>
      </c>
      <c r="AD966" s="187" t="str">
        <f t="shared" si="448"/>
        <v/>
      </c>
      <c r="AE966" s="187" t="str">
        <f t="shared" si="464"/>
        <v/>
      </c>
      <c r="AF966" s="187" t="str">
        <f t="shared" si="465"/>
        <v/>
      </c>
      <c r="AG966" s="187" t="str">
        <f t="array" ref="AG966">IFERROR(INDEX($Y$4:$Y$1090, MATCH(AC966&amp;AE966&amp;AF966,$V$4:$V$1090&amp;$W$4:$W$1090&amp;$X$4:$X$1090,0),1),"")</f>
        <v/>
      </c>
      <c r="AH966" s="188" t="str">
        <f t="array" ref="AH966">IFERROR(INDEX($Z$4:$Z$1090, MATCH(AC966&amp;AE966&amp;AF966,$V$4:$V$1090&amp;$W$4:$W$1090&amp;$X$4:$X$1090,0),1),"")</f>
        <v/>
      </c>
      <c r="AJ966" s="186" t="str">
        <f t="shared" ref="AJ966:AJ1029" si="468">IFERROR(IF(AJ965+1&gt;$AH$2,"",AJ965+1),"")</f>
        <v/>
      </c>
      <c r="AK966" s="187" t="str">
        <f t="array" ref="AK966">IFERROR(INDEX($AC$4:$AC$1137,SMALL($AB$4:$AB$1137,AJ966),1),"")</f>
        <v/>
      </c>
      <c r="AL966" s="187" t="str">
        <f t="array" ref="AL966">IFERROR(INDEX($AF$4:$AF$1137,SMALL($AB$4:$AB$1137,AJ966),1),"")</f>
        <v/>
      </c>
      <c r="AM966" s="187" t="str">
        <f t="array" ref="AM966">IFERROR(INDEX($AW$4:$AW$83,MATCH(AL966&amp;INDEX($AG$4:$AG$1137,SMALL($AB$4:$AB$1137,AJ966),1),$AU$4:$AU$83&amp;$AV$4:$AV$83,0),1),"")</f>
        <v/>
      </c>
      <c r="AN966" s="187" t="str">
        <f t="array" ref="AN966">IFERROR(INDEX($AW$4:$AW$83,MATCH(AL966&amp;INDEX($AH$4:$AH$1137,SMALL($AB$4:$AB$1137,AJ966),1),$AU$4:$AU$83&amp;$AV$4:$AV$83,0),1),"")</f>
        <v/>
      </c>
      <c r="AO966" s="187" t="str">
        <f>IF(AND(ISNUMBER(Fixture!H969),ISNUMBER(Fixture!J969)),"YES","")</f>
        <v/>
      </c>
      <c r="AP966" s="187" t="str">
        <f>IF(AO966="YES",IF(Fixture!H969&gt;Fixture!J969,HWin,IF(Fixture!H969=Fixture!J969,IF(Fixture!H969&gt;0,HDrawScore,HDraw),HLose)),"")</f>
        <v/>
      </c>
      <c r="AQ966" s="188" t="str">
        <f>IF(AO966="YES",IF(Fixture!H969&lt;Fixture!J969,AWin,IF(Fixture!H969=Fixture!J969,IF(Fixture!H969&gt;0,ADrawScore,ADraw),ALose)),"")</f>
        <v/>
      </c>
      <c r="AR966" s="187" t="str">
        <f>IF(AO966="YES",IF(Fixture!H969&gt;Fixture!J969,"W",IF(Fixture!H969=Fixture!J969,IF(Fixture!H969&gt;0,"D","D"),"L")),"")</f>
        <v/>
      </c>
      <c r="AS966" s="187" t="str">
        <f>IF(AO966="YES",IF(Fixture!H969&lt;Fixture!J969,"W",IF(Fixture!H969=Fixture!J969,IF(Fixture!H969&gt;0,"D","D"),"L")),"")</f>
        <v/>
      </c>
    </row>
    <row r="967" spans="22:45" x14ac:dyDescent="0.25">
      <c r="V967" s="195" t="str">
        <f t="shared" si="462"/>
        <v/>
      </c>
      <c r="W967" s="185" t="str">
        <f t="shared" si="463"/>
        <v/>
      </c>
      <c r="X967" s="185" t="str">
        <f t="shared" si="459"/>
        <v/>
      </c>
      <c r="Y967" s="185" t="str">
        <f t="shared" si="460"/>
        <v/>
      </c>
      <c r="Z967" s="184" t="str">
        <f t="shared" si="461"/>
        <v/>
      </c>
      <c r="AB967" s="186" t="str">
        <f t="shared" si="466"/>
        <v/>
      </c>
      <c r="AC967" s="187" t="str">
        <f t="shared" si="467"/>
        <v/>
      </c>
      <c r="AD967" s="187" t="str">
        <f t="shared" si="448"/>
        <v/>
      </c>
      <c r="AE967" s="187" t="str">
        <f t="shared" si="464"/>
        <v/>
      </c>
      <c r="AF967" s="187" t="str">
        <f t="shared" si="465"/>
        <v/>
      </c>
      <c r="AG967" s="187" t="str">
        <f t="array" ref="AG967">IFERROR(INDEX($Y$4:$Y$1090, MATCH(AC967&amp;AE967&amp;AF967,$V$4:$V$1090&amp;$W$4:$W$1090&amp;$X$4:$X$1090,0),1),"")</f>
        <v/>
      </c>
      <c r="AH967" s="188" t="str">
        <f t="array" ref="AH967">IFERROR(INDEX($Z$4:$Z$1090, MATCH(AC967&amp;AE967&amp;AF967,$V$4:$V$1090&amp;$W$4:$W$1090&amp;$X$4:$X$1090,0),1),"")</f>
        <v/>
      </c>
      <c r="AJ967" s="186" t="str">
        <f t="shared" si="468"/>
        <v/>
      </c>
      <c r="AK967" s="187" t="str">
        <f t="array" ref="AK967">IFERROR(INDEX($AC$4:$AC$1137,SMALL($AB$4:$AB$1137,AJ967),1),"")</f>
        <v/>
      </c>
      <c r="AL967" s="187" t="str">
        <f t="array" ref="AL967">IFERROR(INDEX($AF$4:$AF$1137,SMALL($AB$4:$AB$1137,AJ967),1),"")</f>
        <v/>
      </c>
      <c r="AM967" s="187" t="str">
        <f t="array" ref="AM967">IFERROR(INDEX($AW$4:$AW$83,MATCH(AL967&amp;INDEX($AG$4:$AG$1137,SMALL($AB$4:$AB$1137,AJ967),1),$AU$4:$AU$83&amp;$AV$4:$AV$83,0),1),"")</f>
        <v/>
      </c>
      <c r="AN967" s="187" t="str">
        <f t="array" ref="AN967">IFERROR(INDEX($AW$4:$AW$83,MATCH(AL967&amp;INDEX($AH$4:$AH$1137,SMALL($AB$4:$AB$1137,AJ967),1),$AU$4:$AU$83&amp;$AV$4:$AV$83,0),1),"")</f>
        <v/>
      </c>
      <c r="AO967" s="187" t="str">
        <f>IF(AND(ISNUMBER(Fixture!H970),ISNUMBER(Fixture!J970)),"YES","")</f>
        <v/>
      </c>
      <c r="AP967" s="187" t="str">
        <f>IF(AO967="YES",IF(Fixture!H970&gt;Fixture!J970,HWin,IF(Fixture!H970=Fixture!J970,IF(Fixture!H970&gt;0,HDrawScore,HDraw),HLose)),"")</f>
        <v/>
      </c>
      <c r="AQ967" s="188" t="str">
        <f>IF(AO967="YES",IF(Fixture!H970&lt;Fixture!J970,AWin,IF(Fixture!H970=Fixture!J970,IF(Fixture!H970&gt;0,ADrawScore,ADraw),ALose)),"")</f>
        <v/>
      </c>
      <c r="AR967" s="187" t="str">
        <f>IF(AO967="YES",IF(Fixture!H970&gt;Fixture!J970,"W",IF(Fixture!H970=Fixture!J970,IF(Fixture!H970&gt;0,"D","D"),"L")),"")</f>
        <v/>
      </c>
      <c r="AS967" s="187" t="str">
        <f>IF(AO967="YES",IF(Fixture!H970&lt;Fixture!J970,"W",IF(Fixture!H970=Fixture!J970,IF(Fixture!H970&gt;0,"D","D"),"L")),"")</f>
        <v/>
      </c>
    </row>
    <row r="968" spans="22:45" x14ac:dyDescent="0.25">
      <c r="V968" s="195" t="str">
        <f t="shared" si="462"/>
        <v/>
      </c>
      <c r="W968" s="185" t="str">
        <f t="shared" si="463"/>
        <v/>
      </c>
      <c r="X968" s="185" t="str">
        <f t="shared" si="459"/>
        <v/>
      </c>
      <c r="Y968" s="185" t="str">
        <f t="shared" si="460"/>
        <v/>
      </c>
      <c r="Z968" s="184" t="str">
        <f t="shared" si="461"/>
        <v/>
      </c>
      <c r="AB968" s="186" t="str">
        <f t="shared" si="466"/>
        <v/>
      </c>
      <c r="AC968" s="187" t="str">
        <f t="shared" si="467"/>
        <v/>
      </c>
      <c r="AD968" s="187" t="str">
        <f t="shared" si="448"/>
        <v/>
      </c>
      <c r="AE968" s="187" t="str">
        <f t="shared" si="464"/>
        <v/>
      </c>
      <c r="AF968" s="187" t="str">
        <f t="shared" si="465"/>
        <v/>
      </c>
      <c r="AG968" s="187" t="str">
        <f t="array" ref="AG968">IFERROR(INDEX($Y$4:$Y$1090, MATCH(AC968&amp;AE968&amp;AF968,$V$4:$V$1090&amp;$W$4:$W$1090&amp;$X$4:$X$1090,0),1),"")</f>
        <v/>
      </c>
      <c r="AH968" s="188" t="str">
        <f t="array" ref="AH968">IFERROR(INDEX($Z$4:$Z$1090, MATCH(AC968&amp;AE968&amp;AF968,$V$4:$V$1090&amp;$W$4:$W$1090&amp;$X$4:$X$1090,0),1),"")</f>
        <v/>
      </c>
      <c r="AJ968" s="186" t="str">
        <f t="shared" si="468"/>
        <v/>
      </c>
      <c r="AK968" s="187" t="str">
        <f t="array" ref="AK968">IFERROR(INDEX($AC$4:$AC$1137,SMALL($AB$4:$AB$1137,AJ968),1),"")</f>
        <v/>
      </c>
      <c r="AL968" s="187" t="str">
        <f t="array" ref="AL968">IFERROR(INDEX($AF$4:$AF$1137,SMALL($AB$4:$AB$1137,AJ968),1),"")</f>
        <v/>
      </c>
      <c r="AM968" s="187" t="str">
        <f t="array" ref="AM968">IFERROR(INDEX($AW$4:$AW$83,MATCH(AL968&amp;INDEX($AG$4:$AG$1137,SMALL($AB$4:$AB$1137,AJ968),1),$AU$4:$AU$83&amp;$AV$4:$AV$83,0),1),"")</f>
        <v/>
      </c>
      <c r="AN968" s="187" t="str">
        <f t="array" ref="AN968">IFERROR(INDEX($AW$4:$AW$83,MATCH(AL968&amp;INDEX($AH$4:$AH$1137,SMALL($AB$4:$AB$1137,AJ968),1),$AU$4:$AU$83&amp;$AV$4:$AV$83,0),1),"")</f>
        <v/>
      </c>
      <c r="AO968" s="187" t="str">
        <f>IF(AND(ISNUMBER(Fixture!H971),ISNUMBER(Fixture!J971)),"YES","")</f>
        <v/>
      </c>
      <c r="AP968" s="187" t="str">
        <f>IF(AO968="YES",IF(Fixture!H971&gt;Fixture!J971,HWin,IF(Fixture!H971=Fixture!J971,IF(Fixture!H971&gt;0,HDrawScore,HDraw),HLose)),"")</f>
        <v/>
      </c>
      <c r="AQ968" s="188" t="str">
        <f>IF(AO968="YES",IF(Fixture!H971&lt;Fixture!J971,AWin,IF(Fixture!H971=Fixture!J971,IF(Fixture!H971&gt;0,ADrawScore,ADraw),ALose)),"")</f>
        <v/>
      </c>
      <c r="AR968" s="187" t="str">
        <f>IF(AO968="YES",IF(Fixture!H971&gt;Fixture!J971,"W",IF(Fixture!H971=Fixture!J971,IF(Fixture!H971&gt;0,"D","D"),"L")),"")</f>
        <v/>
      </c>
      <c r="AS968" s="187" t="str">
        <f>IF(AO968="YES",IF(Fixture!H971&lt;Fixture!J971,"W",IF(Fixture!H971=Fixture!J971,IF(Fixture!H971&gt;0,"D","D"),"L")),"")</f>
        <v/>
      </c>
    </row>
    <row r="969" spans="22:45" x14ac:dyDescent="0.25">
      <c r="V969" s="195" t="str">
        <f t="shared" si="462"/>
        <v/>
      </c>
      <c r="W969" s="185" t="str">
        <f t="shared" si="463"/>
        <v/>
      </c>
      <c r="X969" s="185" t="str">
        <f t="shared" si="459"/>
        <v/>
      </c>
      <c r="Y969" s="185" t="str">
        <f t="shared" si="460"/>
        <v/>
      </c>
      <c r="Z969" s="184" t="str">
        <f t="shared" si="461"/>
        <v/>
      </c>
      <c r="AB969" s="186" t="str">
        <f t="shared" si="466"/>
        <v/>
      </c>
      <c r="AC969" s="187" t="str">
        <f t="shared" si="467"/>
        <v/>
      </c>
      <c r="AD969" s="187" t="str">
        <f t="shared" si="448"/>
        <v/>
      </c>
      <c r="AE969" s="187" t="str">
        <f t="shared" si="464"/>
        <v/>
      </c>
      <c r="AF969" s="187" t="str">
        <f t="shared" si="465"/>
        <v/>
      </c>
      <c r="AG969" s="187" t="str">
        <f t="array" ref="AG969">IFERROR(INDEX($Y$4:$Y$1090, MATCH(AC969&amp;AE969&amp;AF969,$V$4:$V$1090&amp;$W$4:$W$1090&amp;$X$4:$X$1090,0),1),"")</f>
        <v/>
      </c>
      <c r="AH969" s="188" t="str">
        <f t="array" ref="AH969">IFERROR(INDEX($Z$4:$Z$1090, MATCH(AC969&amp;AE969&amp;AF969,$V$4:$V$1090&amp;$W$4:$W$1090&amp;$X$4:$X$1090,0),1),"")</f>
        <v/>
      </c>
      <c r="AJ969" s="186" t="str">
        <f t="shared" si="468"/>
        <v/>
      </c>
      <c r="AK969" s="187" t="str">
        <f t="array" ref="AK969">IFERROR(INDEX($AC$4:$AC$1137,SMALL($AB$4:$AB$1137,AJ969),1),"")</f>
        <v/>
      </c>
      <c r="AL969" s="187" t="str">
        <f t="array" ref="AL969">IFERROR(INDEX($AF$4:$AF$1137,SMALL($AB$4:$AB$1137,AJ969),1),"")</f>
        <v/>
      </c>
      <c r="AM969" s="187" t="str">
        <f t="array" ref="AM969">IFERROR(INDEX($AW$4:$AW$83,MATCH(AL969&amp;INDEX($AG$4:$AG$1137,SMALL($AB$4:$AB$1137,AJ969),1),$AU$4:$AU$83&amp;$AV$4:$AV$83,0),1),"")</f>
        <v/>
      </c>
      <c r="AN969" s="187" t="str">
        <f t="array" ref="AN969">IFERROR(INDEX($AW$4:$AW$83,MATCH(AL969&amp;INDEX($AH$4:$AH$1137,SMALL($AB$4:$AB$1137,AJ969),1),$AU$4:$AU$83&amp;$AV$4:$AV$83,0),1),"")</f>
        <v/>
      </c>
      <c r="AO969" s="187" t="str">
        <f>IF(AND(ISNUMBER(Fixture!H972),ISNUMBER(Fixture!J972)),"YES","")</f>
        <v/>
      </c>
      <c r="AP969" s="187" t="str">
        <f>IF(AO969="YES",IF(Fixture!H972&gt;Fixture!J972,HWin,IF(Fixture!H972=Fixture!J972,IF(Fixture!H972&gt;0,HDrawScore,HDraw),HLose)),"")</f>
        <v/>
      </c>
      <c r="AQ969" s="188" t="str">
        <f>IF(AO969="YES",IF(Fixture!H972&lt;Fixture!J972,AWin,IF(Fixture!H972=Fixture!J972,IF(Fixture!H972&gt;0,ADrawScore,ADraw),ALose)),"")</f>
        <v/>
      </c>
      <c r="AR969" s="187" t="str">
        <f>IF(AO969="YES",IF(Fixture!H972&gt;Fixture!J972,"W",IF(Fixture!H972=Fixture!J972,IF(Fixture!H972&gt;0,"D","D"),"L")),"")</f>
        <v/>
      </c>
      <c r="AS969" s="187" t="str">
        <f>IF(AO969="YES",IF(Fixture!H972&lt;Fixture!J972,"W",IF(Fixture!H972=Fixture!J972,IF(Fixture!H972&gt;0,"D","D"),"L")),"")</f>
        <v/>
      </c>
    </row>
    <row r="970" spans="22:45" x14ac:dyDescent="0.25">
      <c r="V970" s="195" t="str">
        <f t="shared" si="462"/>
        <v/>
      </c>
      <c r="W970" s="185" t="str">
        <f t="shared" si="463"/>
        <v/>
      </c>
      <c r="X970" s="185" t="str">
        <f t="shared" si="459"/>
        <v/>
      </c>
      <c r="Y970" s="185" t="str">
        <f t="shared" si="460"/>
        <v/>
      </c>
      <c r="Z970" s="184" t="str">
        <f t="shared" si="461"/>
        <v/>
      </c>
      <c r="AB970" s="186" t="str">
        <f t="shared" si="466"/>
        <v/>
      </c>
      <c r="AC970" s="187" t="str">
        <f t="shared" si="467"/>
        <v/>
      </c>
      <c r="AD970" s="187" t="str">
        <f t="shared" si="448"/>
        <v/>
      </c>
      <c r="AE970" s="187" t="str">
        <f t="shared" si="464"/>
        <v/>
      </c>
      <c r="AF970" s="187" t="str">
        <f t="shared" si="465"/>
        <v/>
      </c>
      <c r="AG970" s="187" t="str">
        <f t="array" ref="AG970">IFERROR(INDEX($Y$4:$Y$1090, MATCH(AC970&amp;AE970&amp;AF970,$V$4:$V$1090&amp;$W$4:$W$1090&amp;$X$4:$X$1090,0),1),"")</f>
        <v/>
      </c>
      <c r="AH970" s="188" t="str">
        <f t="array" ref="AH970">IFERROR(INDEX($Z$4:$Z$1090, MATCH(AC970&amp;AE970&amp;AF970,$V$4:$V$1090&amp;$W$4:$W$1090&amp;$X$4:$X$1090,0),1),"")</f>
        <v/>
      </c>
      <c r="AJ970" s="186" t="str">
        <f t="shared" si="468"/>
        <v/>
      </c>
      <c r="AK970" s="187" t="str">
        <f t="array" ref="AK970">IFERROR(INDEX($AC$4:$AC$1137,SMALL($AB$4:$AB$1137,AJ970),1),"")</f>
        <v/>
      </c>
      <c r="AL970" s="187" t="str">
        <f t="array" ref="AL970">IFERROR(INDEX($AF$4:$AF$1137,SMALL($AB$4:$AB$1137,AJ970),1),"")</f>
        <v/>
      </c>
      <c r="AM970" s="187" t="str">
        <f t="array" ref="AM970">IFERROR(INDEX($AW$4:$AW$83,MATCH(AL970&amp;INDEX($AG$4:$AG$1137,SMALL($AB$4:$AB$1137,AJ970),1),$AU$4:$AU$83&amp;$AV$4:$AV$83,0),1),"")</f>
        <v/>
      </c>
      <c r="AN970" s="187" t="str">
        <f t="array" ref="AN970">IFERROR(INDEX($AW$4:$AW$83,MATCH(AL970&amp;INDEX($AH$4:$AH$1137,SMALL($AB$4:$AB$1137,AJ970),1),$AU$4:$AU$83&amp;$AV$4:$AV$83,0),1),"")</f>
        <v/>
      </c>
      <c r="AO970" s="187" t="str">
        <f>IF(AND(ISNUMBER(Fixture!H973),ISNUMBER(Fixture!J973)),"YES","")</f>
        <v/>
      </c>
      <c r="AP970" s="187" t="str">
        <f>IF(AO970="YES",IF(Fixture!H973&gt;Fixture!J973,HWin,IF(Fixture!H973=Fixture!J973,IF(Fixture!H973&gt;0,HDrawScore,HDraw),HLose)),"")</f>
        <v/>
      </c>
      <c r="AQ970" s="188" t="str">
        <f>IF(AO970="YES",IF(Fixture!H973&lt;Fixture!J973,AWin,IF(Fixture!H973=Fixture!J973,IF(Fixture!H973&gt;0,ADrawScore,ADraw),ALose)),"")</f>
        <v/>
      </c>
      <c r="AR970" s="187" t="str">
        <f>IF(AO970="YES",IF(Fixture!H973&gt;Fixture!J973,"W",IF(Fixture!H973=Fixture!J973,IF(Fixture!H973&gt;0,"D","D"),"L")),"")</f>
        <v/>
      </c>
      <c r="AS970" s="187" t="str">
        <f>IF(AO970="YES",IF(Fixture!H973&lt;Fixture!J973,"W",IF(Fixture!H973=Fixture!J973,IF(Fixture!H973&gt;0,"D","D"),"L")),"")</f>
        <v/>
      </c>
    </row>
    <row r="971" spans="22:45" x14ac:dyDescent="0.25">
      <c r="V971" s="195" t="str">
        <f t="shared" si="462"/>
        <v/>
      </c>
      <c r="W971" s="185" t="str">
        <f t="shared" si="463"/>
        <v/>
      </c>
      <c r="X971" s="185" t="str">
        <f t="shared" si="459"/>
        <v/>
      </c>
      <c r="Y971" s="185" t="str">
        <f t="shared" si="460"/>
        <v/>
      </c>
      <c r="Z971" s="184" t="str">
        <f t="shared" si="461"/>
        <v/>
      </c>
      <c r="AB971" s="186" t="str">
        <f t="shared" si="466"/>
        <v/>
      </c>
      <c r="AC971" s="187" t="str">
        <f t="shared" si="467"/>
        <v/>
      </c>
      <c r="AD971" s="187" t="str">
        <f t="shared" si="448"/>
        <v/>
      </c>
      <c r="AE971" s="187" t="str">
        <f t="shared" si="464"/>
        <v/>
      </c>
      <c r="AF971" s="187" t="str">
        <f t="shared" si="465"/>
        <v/>
      </c>
      <c r="AG971" s="187" t="str">
        <f t="array" ref="AG971">IFERROR(INDEX($Y$4:$Y$1090, MATCH(AC971&amp;AE971&amp;AF971,$V$4:$V$1090&amp;$W$4:$W$1090&amp;$X$4:$X$1090,0),1),"")</f>
        <v/>
      </c>
      <c r="AH971" s="188" t="str">
        <f t="array" ref="AH971">IFERROR(INDEX($Z$4:$Z$1090, MATCH(AC971&amp;AE971&amp;AF971,$V$4:$V$1090&amp;$W$4:$W$1090&amp;$X$4:$X$1090,0),1),"")</f>
        <v/>
      </c>
      <c r="AJ971" s="186" t="str">
        <f t="shared" si="468"/>
        <v/>
      </c>
      <c r="AK971" s="187" t="str">
        <f t="array" ref="AK971">IFERROR(INDEX($AC$4:$AC$1137,SMALL($AB$4:$AB$1137,AJ971),1),"")</f>
        <v/>
      </c>
      <c r="AL971" s="187" t="str">
        <f t="array" ref="AL971">IFERROR(INDEX($AF$4:$AF$1137,SMALL($AB$4:$AB$1137,AJ971),1),"")</f>
        <v/>
      </c>
      <c r="AM971" s="187" t="str">
        <f t="array" ref="AM971">IFERROR(INDEX($AW$4:$AW$83,MATCH(AL971&amp;INDEX($AG$4:$AG$1137,SMALL($AB$4:$AB$1137,AJ971),1),$AU$4:$AU$83&amp;$AV$4:$AV$83,0),1),"")</f>
        <v/>
      </c>
      <c r="AN971" s="187" t="str">
        <f t="array" ref="AN971">IFERROR(INDEX($AW$4:$AW$83,MATCH(AL971&amp;INDEX($AH$4:$AH$1137,SMALL($AB$4:$AB$1137,AJ971),1),$AU$4:$AU$83&amp;$AV$4:$AV$83,0),1),"")</f>
        <v/>
      </c>
      <c r="AO971" s="187" t="str">
        <f>IF(AND(ISNUMBER(Fixture!H974),ISNUMBER(Fixture!J974)),"YES","")</f>
        <v/>
      </c>
      <c r="AP971" s="187" t="str">
        <f>IF(AO971="YES",IF(Fixture!H974&gt;Fixture!J974,HWin,IF(Fixture!H974=Fixture!J974,IF(Fixture!H974&gt;0,HDrawScore,HDraw),HLose)),"")</f>
        <v/>
      </c>
      <c r="AQ971" s="188" t="str">
        <f>IF(AO971="YES",IF(Fixture!H974&lt;Fixture!J974,AWin,IF(Fixture!H974=Fixture!J974,IF(Fixture!H974&gt;0,ADrawScore,ADraw),ALose)),"")</f>
        <v/>
      </c>
      <c r="AR971" s="187" t="str">
        <f>IF(AO971="YES",IF(Fixture!H974&gt;Fixture!J974,"W",IF(Fixture!H974=Fixture!J974,IF(Fixture!H974&gt;0,"D","D"),"L")),"")</f>
        <v/>
      </c>
      <c r="AS971" s="187" t="str">
        <f>IF(AO971="YES",IF(Fixture!H974&lt;Fixture!J974,"W",IF(Fixture!H974=Fixture!J974,IF(Fixture!H974&gt;0,"D","D"),"L")),"")</f>
        <v/>
      </c>
    </row>
    <row r="972" spans="22:45" x14ac:dyDescent="0.25">
      <c r="V972" s="195" t="str">
        <f t="shared" si="462"/>
        <v/>
      </c>
      <c r="W972" s="185" t="str">
        <f t="shared" si="463"/>
        <v/>
      </c>
      <c r="X972" s="185" t="str">
        <f t="shared" si="459"/>
        <v/>
      </c>
      <c r="Y972" s="185" t="str">
        <f t="shared" si="460"/>
        <v/>
      </c>
      <c r="Z972" s="184" t="str">
        <f t="shared" si="461"/>
        <v/>
      </c>
      <c r="AB972" s="186" t="str">
        <f t="shared" si="466"/>
        <v/>
      </c>
      <c r="AC972" s="187" t="str">
        <f t="shared" si="467"/>
        <v/>
      </c>
      <c r="AD972" s="187" t="str">
        <f t="shared" si="448"/>
        <v/>
      </c>
      <c r="AE972" s="187" t="str">
        <f t="shared" si="464"/>
        <v/>
      </c>
      <c r="AF972" s="187" t="str">
        <f t="shared" si="465"/>
        <v/>
      </c>
      <c r="AG972" s="187" t="str">
        <f t="array" ref="AG972">IFERROR(INDEX($Y$4:$Y$1090, MATCH(AC972&amp;AE972&amp;AF972,$V$4:$V$1090&amp;$W$4:$W$1090&amp;$X$4:$X$1090,0),1),"")</f>
        <v/>
      </c>
      <c r="AH972" s="188" t="str">
        <f t="array" ref="AH972">IFERROR(INDEX($Z$4:$Z$1090, MATCH(AC972&amp;AE972&amp;AF972,$V$4:$V$1090&amp;$W$4:$W$1090&amp;$X$4:$X$1090,0),1),"")</f>
        <v/>
      </c>
      <c r="AJ972" s="186" t="str">
        <f t="shared" si="468"/>
        <v/>
      </c>
      <c r="AK972" s="187" t="str">
        <f t="array" ref="AK972">IFERROR(INDEX($AC$4:$AC$1137,SMALL($AB$4:$AB$1137,AJ972),1),"")</f>
        <v/>
      </c>
      <c r="AL972" s="187" t="str">
        <f t="array" ref="AL972">IFERROR(INDEX($AF$4:$AF$1137,SMALL($AB$4:$AB$1137,AJ972),1),"")</f>
        <v/>
      </c>
      <c r="AM972" s="187" t="str">
        <f t="array" ref="AM972">IFERROR(INDEX($AW$4:$AW$83,MATCH(AL972&amp;INDEX($AG$4:$AG$1137,SMALL($AB$4:$AB$1137,AJ972),1),$AU$4:$AU$83&amp;$AV$4:$AV$83,0),1),"")</f>
        <v/>
      </c>
      <c r="AN972" s="187" t="str">
        <f t="array" ref="AN972">IFERROR(INDEX($AW$4:$AW$83,MATCH(AL972&amp;INDEX($AH$4:$AH$1137,SMALL($AB$4:$AB$1137,AJ972),1),$AU$4:$AU$83&amp;$AV$4:$AV$83,0),1),"")</f>
        <v/>
      </c>
      <c r="AO972" s="187" t="str">
        <f>IF(AND(ISNUMBER(Fixture!H975),ISNUMBER(Fixture!J975)),"YES","")</f>
        <v/>
      </c>
      <c r="AP972" s="187" t="str">
        <f>IF(AO972="YES",IF(Fixture!H975&gt;Fixture!J975,HWin,IF(Fixture!H975=Fixture!J975,IF(Fixture!H975&gt;0,HDrawScore,HDraw),HLose)),"")</f>
        <v/>
      </c>
      <c r="AQ972" s="188" t="str">
        <f>IF(AO972="YES",IF(Fixture!H975&lt;Fixture!J975,AWin,IF(Fixture!H975=Fixture!J975,IF(Fixture!H975&gt;0,ADrawScore,ADraw),ALose)),"")</f>
        <v/>
      </c>
      <c r="AR972" s="187" t="str">
        <f>IF(AO972="YES",IF(Fixture!H975&gt;Fixture!J975,"W",IF(Fixture!H975=Fixture!J975,IF(Fixture!H975&gt;0,"D","D"),"L")),"")</f>
        <v/>
      </c>
      <c r="AS972" s="187" t="str">
        <f>IF(AO972="YES",IF(Fixture!H975&lt;Fixture!J975,"W",IF(Fixture!H975=Fixture!J975,IF(Fixture!H975&gt;0,"D","D"),"L")),"")</f>
        <v/>
      </c>
    </row>
    <row r="973" spans="22:45" x14ac:dyDescent="0.25">
      <c r="V973" s="195" t="str">
        <f t="shared" si="462"/>
        <v/>
      </c>
      <c r="W973" s="185" t="str">
        <f t="shared" si="463"/>
        <v/>
      </c>
      <c r="X973" s="185" t="str">
        <f t="shared" si="459"/>
        <v/>
      </c>
      <c r="Y973" s="185" t="str">
        <f t="shared" si="460"/>
        <v/>
      </c>
      <c r="Z973" s="184" t="str">
        <f t="shared" si="461"/>
        <v/>
      </c>
      <c r="AB973" s="186" t="str">
        <f t="shared" si="466"/>
        <v/>
      </c>
      <c r="AC973" s="187" t="str">
        <f t="shared" si="467"/>
        <v/>
      </c>
      <c r="AD973" s="187" t="str">
        <f t="shared" si="448"/>
        <v/>
      </c>
      <c r="AE973" s="187" t="str">
        <f t="shared" si="464"/>
        <v/>
      </c>
      <c r="AF973" s="187" t="str">
        <f t="shared" si="465"/>
        <v/>
      </c>
      <c r="AG973" s="187" t="str">
        <f t="array" ref="AG973">IFERROR(INDEX($Y$4:$Y$1090, MATCH(AC973&amp;AE973&amp;AF973,$V$4:$V$1090&amp;$W$4:$W$1090&amp;$X$4:$X$1090,0),1),"")</f>
        <v/>
      </c>
      <c r="AH973" s="188" t="str">
        <f t="array" ref="AH973">IFERROR(INDEX($Z$4:$Z$1090, MATCH(AC973&amp;AE973&amp;AF973,$V$4:$V$1090&amp;$W$4:$W$1090&amp;$X$4:$X$1090,0),1),"")</f>
        <v/>
      </c>
      <c r="AJ973" s="186" t="str">
        <f t="shared" si="468"/>
        <v/>
      </c>
      <c r="AK973" s="187" t="str">
        <f t="array" ref="AK973">IFERROR(INDEX($AC$4:$AC$1137,SMALL($AB$4:$AB$1137,AJ973),1),"")</f>
        <v/>
      </c>
      <c r="AL973" s="187" t="str">
        <f t="array" ref="AL973">IFERROR(INDEX($AF$4:$AF$1137,SMALL($AB$4:$AB$1137,AJ973),1),"")</f>
        <v/>
      </c>
      <c r="AM973" s="187" t="str">
        <f t="array" ref="AM973">IFERROR(INDEX($AW$4:$AW$83,MATCH(AL973&amp;INDEX($AG$4:$AG$1137,SMALL($AB$4:$AB$1137,AJ973),1),$AU$4:$AU$83&amp;$AV$4:$AV$83,0),1),"")</f>
        <v/>
      </c>
      <c r="AN973" s="187" t="str">
        <f t="array" ref="AN973">IFERROR(INDEX($AW$4:$AW$83,MATCH(AL973&amp;INDEX($AH$4:$AH$1137,SMALL($AB$4:$AB$1137,AJ973),1),$AU$4:$AU$83&amp;$AV$4:$AV$83,0),1),"")</f>
        <v/>
      </c>
      <c r="AO973" s="187" t="str">
        <f>IF(AND(ISNUMBER(Fixture!H976),ISNUMBER(Fixture!J976)),"YES","")</f>
        <v/>
      </c>
      <c r="AP973" s="187" t="str">
        <f>IF(AO973="YES",IF(Fixture!H976&gt;Fixture!J976,HWin,IF(Fixture!H976=Fixture!J976,IF(Fixture!H976&gt;0,HDrawScore,HDraw),HLose)),"")</f>
        <v/>
      </c>
      <c r="AQ973" s="188" t="str">
        <f>IF(AO973="YES",IF(Fixture!H976&lt;Fixture!J976,AWin,IF(Fixture!H976=Fixture!J976,IF(Fixture!H976&gt;0,ADrawScore,ADraw),ALose)),"")</f>
        <v/>
      </c>
      <c r="AR973" s="187" t="str">
        <f>IF(AO973="YES",IF(Fixture!H976&gt;Fixture!J976,"W",IF(Fixture!H976=Fixture!J976,IF(Fixture!H976&gt;0,"D","D"),"L")),"")</f>
        <v/>
      </c>
      <c r="AS973" s="187" t="str">
        <f>IF(AO973="YES",IF(Fixture!H976&lt;Fixture!J976,"W",IF(Fixture!H976=Fixture!J976,IF(Fixture!H976&gt;0,"D","D"),"L")),"")</f>
        <v/>
      </c>
    </row>
    <row r="974" spans="22:45" x14ac:dyDescent="0.25">
      <c r="V974" s="195" t="str">
        <f t="shared" si="462"/>
        <v/>
      </c>
      <c r="W974" s="185" t="str">
        <f t="shared" si="463"/>
        <v/>
      </c>
      <c r="X974" s="185" t="str">
        <f t="shared" si="459"/>
        <v/>
      </c>
      <c r="Y974" s="185" t="str">
        <f t="shared" si="460"/>
        <v/>
      </c>
      <c r="Z974" s="184" t="str">
        <f t="shared" si="461"/>
        <v/>
      </c>
      <c r="AB974" s="186" t="str">
        <f t="shared" si="466"/>
        <v/>
      </c>
      <c r="AC974" s="187" t="str">
        <f t="shared" si="467"/>
        <v/>
      </c>
      <c r="AD974" s="187" t="str">
        <f t="shared" si="448"/>
        <v/>
      </c>
      <c r="AE974" s="187" t="str">
        <f t="shared" si="464"/>
        <v/>
      </c>
      <c r="AF974" s="187" t="str">
        <f t="shared" si="465"/>
        <v/>
      </c>
      <c r="AG974" s="187" t="str">
        <f t="array" ref="AG974">IFERROR(INDEX($Y$4:$Y$1090, MATCH(AC974&amp;AE974&amp;AF974,$V$4:$V$1090&amp;$W$4:$W$1090&amp;$X$4:$X$1090,0),1),"")</f>
        <v/>
      </c>
      <c r="AH974" s="188" t="str">
        <f t="array" ref="AH974">IFERROR(INDEX($Z$4:$Z$1090, MATCH(AC974&amp;AE974&amp;AF974,$V$4:$V$1090&amp;$W$4:$W$1090&amp;$X$4:$X$1090,0),1),"")</f>
        <v/>
      </c>
      <c r="AJ974" s="186" t="str">
        <f t="shared" si="468"/>
        <v/>
      </c>
      <c r="AK974" s="187" t="str">
        <f t="array" ref="AK974">IFERROR(INDEX($AC$4:$AC$1137,SMALL($AB$4:$AB$1137,AJ974),1),"")</f>
        <v/>
      </c>
      <c r="AL974" s="187" t="str">
        <f t="array" ref="AL974">IFERROR(INDEX($AF$4:$AF$1137,SMALL($AB$4:$AB$1137,AJ974),1),"")</f>
        <v/>
      </c>
      <c r="AM974" s="187" t="str">
        <f t="array" ref="AM974">IFERROR(INDEX($AW$4:$AW$83,MATCH(AL974&amp;INDEX($AG$4:$AG$1137,SMALL($AB$4:$AB$1137,AJ974),1),$AU$4:$AU$83&amp;$AV$4:$AV$83,0),1),"")</f>
        <v/>
      </c>
      <c r="AN974" s="187" t="str">
        <f t="array" ref="AN974">IFERROR(INDEX($AW$4:$AW$83,MATCH(AL974&amp;INDEX($AH$4:$AH$1137,SMALL($AB$4:$AB$1137,AJ974),1),$AU$4:$AU$83&amp;$AV$4:$AV$83,0),1),"")</f>
        <v/>
      </c>
      <c r="AO974" s="187" t="str">
        <f>IF(AND(ISNUMBER(Fixture!H977),ISNUMBER(Fixture!J977)),"YES","")</f>
        <v/>
      </c>
      <c r="AP974" s="187" t="str">
        <f>IF(AO974="YES",IF(Fixture!H977&gt;Fixture!J977,HWin,IF(Fixture!H977=Fixture!J977,IF(Fixture!H977&gt;0,HDrawScore,HDraw),HLose)),"")</f>
        <v/>
      </c>
      <c r="AQ974" s="188" t="str">
        <f>IF(AO974="YES",IF(Fixture!H977&lt;Fixture!J977,AWin,IF(Fixture!H977=Fixture!J977,IF(Fixture!H977&gt;0,ADrawScore,ADraw),ALose)),"")</f>
        <v/>
      </c>
      <c r="AR974" s="187" t="str">
        <f>IF(AO974="YES",IF(Fixture!H977&gt;Fixture!J977,"W",IF(Fixture!H977=Fixture!J977,IF(Fixture!H977&gt;0,"D","D"),"L")),"")</f>
        <v/>
      </c>
      <c r="AS974" s="187" t="str">
        <f>IF(AO974="YES",IF(Fixture!H977&lt;Fixture!J977,"W",IF(Fixture!H977=Fixture!J977,IF(Fixture!H977&gt;0,"D","D"),"L")),"")</f>
        <v/>
      </c>
    </row>
    <row r="975" spans="22:45" x14ac:dyDescent="0.25">
      <c r="V975" s="195" t="str">
        <f t="shared" si="462"/>
        <v/>
      </c>
      <c r="W975" s="185" t="str">
        <f t="shared" si="463"/>
        <v/>
      </c>
      <c r="X975" s="185" t="str">
        <f t="shared" si="459"/>
        <v/>
      </c>
      <c r="Y975" s="185" t="str">
        <f t="shared" si="460"/>
        <v/>
      </c>
      <c r="Z975" s="184" t="str">
        <f t="shared" si="461"/>
        <v/>
      </c>
      <c r="AB975" s="186" t="str">
        <f t="shared" si="466"/>
        <v/>
      </c>
      <c r="AC975" s="187" t="str">
        <f t="shared" si="467"/>
        <v/>
      </c>
      <c r="AD975" s="187" t="str">
        <f t="shared" si="448"/>
        <v/>
      </c>
      <c r="AE975" s="187" t="str">
        <f t="shared" si="464"/>
        <v/>
      </c>
      <c r="AF975" s="187" t="str">
        <f t="shared" si="465"/>
        <v/>
      </c>
      <c r="AG975" s="187" t="str">
        <f t="array" ref="AG975">IFERROR(INDEX($Y$4:$Y$1090, MATCH(AC975&amp;AE975&amp;AF975,$V$4:$V$1090&amp;$W$4:$W$1090&amp;$X$4:$X$1090,0),1),"")</f>
        <v/>
      </c>
      <c r="AH975" s="188" t="str">
        <f t="array" ref="AH975">IFERROR(INDEX($Z$4:$Z$1090, MATCH(AC975&amp;AE975&amp;AF975,$V$4:$V$1090&amp;$W$4:$W$1090&amp;$X$4:$X$1090,0),1),"")</f>
        <v/>
      </c>
      <c r="AJ975" s="186" t="str">
        <f t="shared" si="468"/>
        <v/>
      </c>
      <c r="AK975" s="187" t="str">
        <f t="array" ref="AK975">IFERROR(INDEX($AC$4:$AC$1137,SMALL($AB$4:$AB$1137,AJ975),1),"")</f>
        <v/>
      </c>
      <c r="AL975" s="187" t="str">
        <f t="array" ref="AL975">IFERROR(INDEX($AF$4:$AF$1137,SMALL($AB$4:$AB$1137,AJ975),1),"")</f>
        <v/>
      </c>
      <c r="AM975" s="187" t="str">
        <f t="array" ref="AM975">IFERROR(INDEX($AW$4:$AW$83,MATCH(AL975&amp;INDEX($AG$4:$AG$1137,SMALL($AB$4:$AB$1137,AJ975),1),$AU$4:$AU$83&amp;$AV$4:$AV$83,0),1),"")</f>
        <v/>
      </c>
      <c r="AN975" s="187" t="str">
        <f t="array" ref="AN975">IFERROR(INDEX($AW$4:$AW$83,MATCH(AL975&amp;INDEX($AH$4:$AH$1137,SMALL($AB$4:$AB$1137,AJ975),1),$AU$4:$AU$83&amp;$AV$4:$AV$83,0),1),"")</f>
        <v/>
      </c>
      <c r="AO975" s="187" t="str">
        <f>IF(AND(ISNUMBER(Fixture!H978),ISNUMBER(Fixture!J978)),"YES","")</f>
        <v/>
      </c>
      <c r="AP975" s="187" t="str">
        <f>IF(AO975="YES",IF(Fixture!H978&gt;Fixture!J978,HWin,IF(Fixture!H978=Fixture!J978,IF(Fixture!H978&gt;0,HDrawScore,HDraw),HLose)),"")</f>
        <v/>
      </c>
      <c r="AQ975" s="188" t="str">
        <f>IF(AO975="YES",IF(Fixture!H978&lt;Fixture!J978,AWin,IF(Fixture!H978=Fixture!J978,IF(Fixture!H978&gt;0,ADrawScore,ADraw),ALose)),"")</f>
        <v/>
      </c>
      <c r="AR975" s="187" t="str">
        <f>IF(AO975="YES",IF(Fixture!H978&gt;Fixture!J978,"W",IF(Fixture!H978=Fixture!J978,IF(Fixture!H978&gt;0,"D","D"),"L")),"")</f>
        <v/>
      </c>
      <c r="AS975" s="187" t="str">
        <f>IF(AO975="YES",IF(Fixture!H978&lt;Fixture!J978,"W",IF(Fixture!H978=Fixture!J978,IF(Fixture!H978&gt;0,"D","D"),"L")),"")</f>
        <v/>
      </c>
    </row>
    <row r="976" spans="22:45" x14ac:dyDescent="0.25">
      <c r="V976" s="195" t="str">
        <f t="shared" si="462"/>
        <v/>
      </c>
      <c r="W976" s="185" t="str">
        <f t="shared" si="463"/>
        <v/>
      </c>
      <c r="X976" s="185" t="str">
        <f t="shared" si="459"/>
        <v/>
      </c>
      <c r="Y976" s="185" t="str">
        <f t="shared" si="460"/>
        <v/>
      </c>
      <c r="Z976" s="184" t="str">
        <f t="shared" si="461"/>
        <v/>
      </c>
      <c r="AB976" s="186" t="str">
        <f t="shared" si="466"/>
        <v/>
      </c>
      <c r="AC976" s="187" t="str">
        <f t="shared" si="467"/>
        <v/>
      </c>
      <c r="AD976" s="187" t="str">
        <f t="shared" si="448"/>
        <v/>
      </c>
      <c r="AE976" s="187" t="str">
        <f t="shared" si="464"/>
        <v/>
      </c>
      <c r="AF976" s="187" t="str">
        <f t="shared" si="465"/>
        <v/>
      </c>
      <c r="AG976" s="187" t="str">
        <f t="array" ref="AG976">IFERROR(INDEX($Y$4:$Y$1090, MATCH(AC976&amp;AE976&amp;AF976,$V$4:$V$1090&amp;$W$4:$W$1090&amp;$X$4:$X$1090,0),1),"")</f>
        <v/>
      </c>
      <c r="AH976" s="188" t="str">
        <f t="array" ref="AH976">IFERROR(INDEX($Z$4:$Z$1090, MATCH(AC976&amp;AE976&amp;AF976,$V$4:$V$1090&amp;$W$4:$W$1090&amp;$X$4:$X$1090,0),1),"")</f>
        <v/>
      </c>
      <c r="AJ976" s="186" t="str">
        <f t="shared" si="468"/>
        <v/>
      </c>
      <c r="AK976" s="187" t="str">
        <f t="array" ref="AK976">IFERROR(INDEX($AC$4:$AC$1137,SMALL($AB$4:$AB$1137,AJ976),1),"")</f>
        <v/>
      </c>
      <c r="AL976" s="187" t="str">
        <f t="array" ref="AL976">IFERROR(INDEX($AF$4:$AF$1137,SMALL($AB$4:$AB$1137,AJ976),1),"")</f>
        <v/>
      </c>
      <c r="AM976" s="187" t="str">
        <f t="array" ref="AM976">IFERROR(INDEX($AW$4:$AW$83,MATCH(AL976&amp;INDEX($AG$4:$AG$1137,SMALL($AB$4:$AB$1137,AJ976),1),$AU$4:$AU$83&amp;$AV$4:$AV$83,0),1),"")</f>
        <v/>
      </c>
      <c r="AN976" s="187" t="str">
        <f t="array" ref="AN976">IFERROR(INDEX($AW$4:$AW$83,MATCH(AL976&amp;INDEX($AH$4:$AH$1137,SMALL($AB$4:$AB$1137,AJ976),1),$AU$4:$AU$83&amp;$AV$4:$AV$83,0),1),"")</f>
        <v/>
      </c>
      <c r="AO976" s="187" t="str">
        <f>IF(AND(ISNUMBER(Fixture!H979),ISNUMBER(Fixture!J979)),"YES","")</f>
        <v/>
      </c>
      <c r="AP976" s="187" t="str">
        <f>IF(AO976="YES",IF(Fixture!H979&gt;Fixture!J979,HWin,IF(Fixture!H979=Fixture!J979,IF(Fixture!H979&gt;0,HDrawScore,HDraw),HLose)),"")</f>
        <v/>
      </c>
      <c r="AQ976" s="188" t="str">
        <f>IF(AO976="YES",IF(Fixture!H979&lt;Fixture!J979,AWin,IF(Fixture!H979=Fixture!J979,IF(Fixture!H979&gt;0,ADrawScore,ADraw),ALose)),"")</f>
        <v/>
      </c>
      <c r="AR976" s="187" t="str">
        <f>IF(AO976="YES",IF(Fixture!H979&gt;Fixture!J979,"W",IF(Fixture!H979=Fixture!J979,IF(Fixture!H979&gt;0,"D","D"),"L")),"")</f>
        <v/>
      </c>
      <c r="AS976" s="187" t="str">
        <f>IF(AO976="YES",IF(Fixture!H979&lt;Fixture!J979,"W",IF(Fixture!H979=Fixture!J979,IF(Fixture!H979&gt;0,"D","D"),"L")),"")</f>
        <v/>
      </c>
    </row>
    <row r="977" spans="22:45" x14ac:dyDescent="0.25">
      <c r="V977" s="195" t="str">
        <f t="shared" si="462"/>
        <v/>
      </c>
      <c r="W977" s="185" t="str">
        <f t="shared" si="463"/>
        <v/>
      </c>
      <c r="X977" s="185" t="str">
        <f t="shared" si="459"/>
        <v/>
      </c>
      <c r="Y977" s="185" t="str">
        <f t="shared" si="460"/>
        <v/>
      </c>
      <c r="Z977" s="184" t="str">
        <f t="shared" si="461"/>
        <v/>
      </c>
      <c r="AB977" s="186" t="str">
        <f t="shared" si="466"/>
        <v/>
      </c>
      <c r="AC977" s="187" t="str">
        <f t="shared" si="467"/>
        <v/>
      </c>
      <c r="AD977" s="187" t="str">
        <f t="shared" ref="AD977:AD1040" si="469">IF(ISNUMBER(AC977),IF(AD976+1&lt;=AD$2,AD976+1,1),"")</f>
        <v/>
      </c>
      <c r="AE977" s="187" t="str">
        <f t="shared" si="464"/>
        <v/>
      </c>
      <c r="AF977" s="187" t="str">
        <f t="shared" si="465"/>
        <v/>
      </c>
      <c r="AG977" s="187" t="str">
        <f t="array" ref="AG977">IFERROR(INDEX($Y$4:$Y$1090, MATCH(AC977&amp;AE977&amp;AF977,$V$4:$V$1090&amp;$W$4:$W$1090&amp;$X$4:$X$1090,0),1),"")</f>
        <v/>
      </c>
      <c r="AH977" s="188" t="str">
        <f t="array" ref="AH977">IFERROR(INDEX($Z$4:$Z$1090, MATCH(AC977&amp;AE977&amp;AF977,$V$4:$V$1090&amp;$W$4:$W$1090&amp;$X$4:$X$1090,0),1),"")</f>
        <v/>
      </c>
      <c r="AJ977" s="186" t="str">
        <f t="shared" si="468"/>
        <v/>
      </c>
      <c r="AK977" s="187" t="str">
        <f t="array" ref="AK977">IFERROR(INDEX($AC$4:$AC$1137,SMALL($AB$4:$AB$1137,AJ977),1),"")</f>
        <v/>
      </c>
      <c r="AL977" s="187" t="str">
        <f t="array" ref="AL977">IFERROR(INDEX($AF$4:$AF$1137,SMALL($AB$4:$AB$1137,AJ977),1),"")</f>
        <v/>
      </c>
      <c r="AM977" s="187" t="str">
        <f t="array" ref="AM977">IFERROR(INDEX($AW$4:$AW$83,MATCH(AL977&amp;INDEX($AG$4:$AG$1137,SMALL($AB$4:$AB$1137,AJ977),1),$AU$4:$AU$83&amp;$AV$4:$AV$83,0),1),"")</f>
        <v/>
      </c>
      <c r="AN977" s="187" t="str">
        <f t="array" ref="AN977">IFERROR(INDEX($AW$4:$AW$83,MATCH(AL977&amp;INDEX($AH$4:$AH$1137,SMALL($AB$4:$AB$1137,AJ977),1),$AU$4:$AU$83&amp;$AV$4:$AV$83,0),1),"")</f>
        <v/>
      </c>
      <c r="AO977" s="187" t="str">
        <f>IF(AND(ISNUMBER(Fixture!H980),ISNUMBER(Fixture!J980)),"YES","")</f>
        <v/>
      </c>
      <c r="AP977" s="187" t="str">
        <f>IF(AO977="YES",IF(Fixture!H980&gt;Fixture!J980,HWin,IF(Fixture!H980=Fixture!J980,IF(Fixture!H980&gt;0,HDrawScore,HDraw),HLose)),"")</f>
        <v/>
      </c>
      <c r="AQ977" s="188" t="str">
        <f>IF(AO977="YES",IF(Fixture!H980&lt;Fixture!J980,AWin,IF(Fixture!H980=Fixture!J980,IF(Fixture!H980&gt;0,ADrawScore,ADraw),ALose)),"")</f>
        <v/>
      </c>
      <c r="AR977" s="187" t="str">
        <f>IF(AO977="YES",IF(Fixture!H980&gt;Fixture!J980,"W",IF(Fixture!H980=Fixture!J980,IF(Fixture!H980&gt;0,"D","D"),"L")),"")</f>
        <v/>
      </c>
      <c r="AS977" s="187" t="str">
        <f>IF(AO977="YES",IF(Fixture!H980&lt;Fixture!J980,"W",IF(Fixture!H980=Fixture!J980,IF(Fixture!H980&gt;0,"D","D"),"L")),"")</f>
        <v/>
      </c>
    </row>
    <row r="978" spans="22:45" x14ac:dyDescent="0.25">
      <c r="V978" s="195" t="str">
        <f t="shared" si="462"/>
        <v/>
      </c>
      <c r="W978" s="185" t="str">
        <f t="shared" si="463"/>
        <v/>
      </c>
      <c r="X978" s="185" t="str">
        <f t="shared" si="459"/>
        <v/>
      </c>
      <c r="Y978" s="185" t="str">
        <f t="shared" si="460"/>
        <v/>
      </c>
      <c r="Z978" s="184" t="str">
        <f t="shared" si="461"/>
        <v/>
      </c>
      <c r="AB978" s="186" t="str">
        <f t="shared" si="466"/>
        <v/>
      </c>
      <c r="AC978" s="187" t="str">
        <f t="shared" si="467"/>
        <v/>
      </c>
      <c r="AD978" s="187" t="str">
        <f t="shared" si="469"/>
        <v/>
      </c>
      <c r="AE978" s="187" t="str">
        <f t="shared" si="464"/>
        <v/>
      </c>
      <c r="AF978" s="187" t="str">
        <f t="shared" si="465"/>
        <v/>
      </c>
      <c r="AG978" s="187" t="str">
        <f t="array" ref="AG978">IFERROR(INDEX($Y$4:$Y$1090, MATCH(AC978&amp;AE978&amp;AF978,$V$4:$V$1090&amp;$W$4:$W$1090&amp;$X$4:$X$1090,0),1),"")</f>
        <v/>
      </c>
      <c r="AH978" s="188" t="str">
        <f t="array" ref="AH978">IFERROR(INDEX($Z$4:$Z$1090, MATCH(AC978&amp;AE978&amp;AF978,$V$4:$V$1090&amp;$W$4:$W$1090&amp;$X$4:$X$1090,0),1),"")</f>
        <v/>
      </c>
      <c r="AJ978" s="186" t="str">
        <f t="shared" si="468"/>
        <v/>
      </c>
      <c r="AK978" s="187" t="str">
        <f t="array" ref="AK978">IFERROR(INDEX($AC$4:$AC$1137,SMALL($AB$4:$AB$1137,AJ978),1),"")</f>
        <v/>
      </c>
      <c r="AL978" s="187" t="str">
        <f t="array" ref="AL978">IFERROR(INDEX($AF$4:$AF$1137,SMALL($AB$4:$AB$1137,AJ978),1),"")</f>
        <v/>
      </c>
      <c r="AM978" s="187" t="str">
        <f t="array" ref="AM978">IFERROR(INDEX($AW$4:$AW$83,MATCH(AL978&amp;INDEX($AG$4:$AG$1137,SMALL($AB$4:$AB$1137,AJ978),1),$AU$4:$AU$83&amp;$AV$4:$AV$83,0),1),"")</f>
        <v/>
      </c>
      <c r="AN978" s="187" t="str">
        <f t="array" ref="AN978">IFERROR(INDEX($AW$4:$AW$83,MATCH(AL978&amp;INDEX($AH$4:$AH$1137,SMALL($AB$4:$AB$1137,AJ978),1),$AU$4:$AU$83&amp;$AV$4:$AV$83,0),1),"")</f>
        <v/>
      </c>
      <c r="AO978" s="187" t="str">
        <f>IF(AND(ISNUMBER(Fixture!H981),ISNUMBER(Fixture!J981)),"YES","")</f>
        <v/>
      </c>
      <c r="AP978" s="187" t="str">
        <f>IF(AO978="YES",IF(Fixture!H981&gt;Fixture!J981,HWin,IF(Fixture!H981=Fixture!J981,IF(Fixture!H981&gt;0,HDrawScore,HDraw),HLose)),"")</f>
        <v/>
      </c>
      <c r="AQ978" s="188" t="str">
        <f>IF(AO978="YES",IF(Fixture!H981&lt;Fixture!J981,AWin,IF(Fixture!H981=Fixture!J981,IF(Fixture!H981&gt;0,ADrawScore,ADraw),ALose)),"")</f>
        <v/>
      </c>
      <c r="AR978" s="187" t="str">
        <f>IF(AO978="YES",IF(Fixture!H981&gt;Fixture!J981,"W",IF(Fixture!H981=Fixture!J981,IF(Fixture!H981&gt;0,"D","D"),"L")),"")</f>
        <v/>
      </c>
      <c r="AS978" s="187" t="str">
        <f>IF(AO978="YES",IF(Fixture!H981&lt;Fixture!J981,"W",IF(Fixture!H981=Fixture!J981,IF(Fixture!H981&gt;0,"D","D"),"L")),"")</f>
        <v/>
      </c>
    </row>
    <row r="979" spans="22:45" x14ac:dyDescent="0.25">
      <c r="V979" s="195" t="str">
        <f t="shared" si="462"/>
        <v/>
      </c>
      <c r="W979" s="185" t="str">
        <f t="shared" si="463"/>
        <v/>
      </c>
      <c r="X979" s="185" t="str">
        <f t="shared" si="459"/>
        <v/>
      </c>
      <c r="Y979" s="185" t="str">
        <f t="shared" si="460"/>
        <v/>
      </c>
      <c r="Z979" s="184" t="str">
        <f t="shared" si="461"/>
        <v/>
      </c>
      <c r="AB979" s="186" t="str">
        <f t="shared" si="466"/>
        <v/>
      </c>
      <c r="AC979" s="187" t="str">
        <f t="shared" si="467"/>
        <v/>
      </c>
      <c r="AD979" s="187" t="str">
        <f t="shared" si="469"/>
        <v/>
      </c>
      <c r="AE979" s="187" t="str">
        <f t="shared" si="464"/>
        <v/>
      </c>
      <c r="AF979" s="187" t="str">
        <f t="shared" si="465"/>
        <v/>
      </c>
      <c r="AG979" s="187" t="str">
        <f t="array" ref="AG979">IFERROR(INDEX($Y$4:$Y$1090, MATCH(AC979&amp;AE979&amp;AF979,$V$4:$V$1090&amp;$W$4:$W$1090&amp;$X$4:$X$1090,0),1),"")</f>
        <v/>
      </c>
      <c r="AH979" s="188" t="str">
        <f t="array" ref="AH979">IFERROR(INDEX($Z$4:$Z$1090, MATCH(AC979&amp;AE979&amp;AF979,$V$4:$V$1090&amp;$W$4:$W$1090&amp;$X$4:$X$1090,0),1),"")</f>
        <v/>
      </c>
      <c r="AJ979" s="186" t="str">
        <f t="shared" si="468"/>
        <v/>
      </c>
      <c r="AK979" s="187" t="str">
        <f t="array" ref="AK979">IFERROR(INDEX($AC$4:$AC$1137,SMALL($AB$4:$AB$1137,AJ979),1),"")</f>
        <v/>
      </c>
      <c r="AL979" s="187" t="str">
        <f t="array" ref="AL979">IFERROR(INDEX($AF$4:$AF$1137,SMALL($AB$4:$AB$1137,AJ979),1),"")</f>
        <v/>
      </c>
      <c r="AM979" s="187" t="str">
        <f t="array" ref="AM979">IFERROR(INDEX($AW$4:$AW$83,MATCH(AL979&amp;INDEX($AG$4:$AG$1137,SMALL($AB$4:$AB$1137,AJ979),1),$AU$4:$AU$83&amp;$AV$4:$AV$83,0),1),"")</f>
        <v/>
      </c>
      <c r="AN979" s="187" t="str">
        <f t="array" ref="AN979">IFERROR(INDEX($AW$4:$AW$83,MATCH(AL979&amp;INDEX($AH$4:$AH$1137,SMALL($AB$4:$AB$1137,AJ979),1),$AU$4:$AU$83&amp;$AV$4:$AV$83,0),1),"")</f>
        <v/>
      </c>
      <c r="AO979" s="187" t="str">
        <f>IF(AND(ISNUMBER(Fixture!H982),ISNUMBER(Fixture!J982)),"YES","")</f>
        <v/>
      </c>
      <c r="AP979" s="187" t="str">
        <f>IF(AO979="YES",IF(Fixture!H982&gt;Fixture!J982,HWin,IF(Fixture!H982=Fixture!J982,IF(Fixture!H982&gt;0,HDrawScore,HDraw),HLose)),"")</f>
        <v/>
      </c>
      <c r="AQ979" s="188" t="str">
        <f>IF(AO979="YES",IF(Fixture!H982&lt;Fixture!J982,AWin,IF(Fixture!H982=Fixture!J982,IF(Fixture!H982&gt;0,ADrawScore,ADraw),ALose)),"")</f>
        <v/>
      </c>
      <c r="AR979" s="187" t="str">
        <f>IF(AO979="YES",IF(Fixture!H982&gt;Fixture!J982,"W",IF(Fixture!H982=Fixture!J982,IF(Fixture!H982&gt;0,"D","D"),"L")),"")</f>
        <v/>
      </c>
      <c r="AS979" s="187" t="str">
        <f>IF(AO979="YES",IF(Fixture!H982&lt;Fixture!J982,"W",IF(Fixture!H982=Fixture!J982,IF(Fixture!H982&gt;0,"D","D"),"L")),"")</f>
        <v/>
      </c>
    </row>
    <row r="980" spans="22:45" x14ac:dyDescent="0.25">
      <c r="V980" s="195" t="str">
        <f t="shared" si="462"/>
        <v/>
      </c>
      <c r="W980" s="185" t="str">
        <f t="shared" si="463"/>
        <v/>
      </c>
      <c r="X980" s="185" t="str">
        <f t="shared" si="459"/>
        <v/>
      </c>
      <c r="Y980" s="185" t="str">
        <f t="shared" si="460"/>
        <v/>
      </c>
      <c r="Z980" s="184" t="str">
        <f t="shared" si="461"/>
        <v/>
      </c>
      <c r="AB980" s="186" t="str">
        <f t="shared" si="466"/>
        <v/>
      </c>
      <c r="AC980" s="187" t="str">
        <f t="shared" si="467"/>
        <v/>
      </c>
      <c r="AD980" s="187" t="str">
        <f t="shared" si="469"/>
        <v/>
      </c>
      <c r="AE980" s="187" t="str">
        <f t="shared" si="464"/>
        <v/>
      </c>
      <c r="AF980" s="187" t="str">
        <f t="shared" si="465"/>
        <v/>
      </c>
      <c r="AG980" s="187" t="str">
        <f t="array" ref="AG980">IFERROR(INDEX($Y$4:$Y$1090, MATCH(AC980&amp;AE980&amp;AF980,$V$4:$V$1090&amp;$W$4:$W$1090&amp;$X$4:$X$1090,0),1),"")</f>
        <v/>
      </c>
      <c r="AH980" s="188" t="str">
        <f t="array" ref="AH980">IFERROR(INDEX($Z$4:$Z$1090, MATCH(AC980&amp;AE980&amp;AF980,$V$4:$V$1090&amp;$W$4:$W$1090&amp;$X$4:$X$1090,0),1),"")</f>
        <v/>
      </c>
      <c r="AJ980" s="186" t="str">
        <f t="shared" si="468"/>
        <v/>
      </c>
      <c r="AK980" s="187" t="str">
        <f t="array" ref="AK980">IFERROR(INDEX($AC$4:$AC$1137,SMALL($AB$4:$AB$1137,AJ980),1),"")</f>
        <v/>
      </c>
      <c r="AL980" s="187" t="str">
        <f t="array" ref="AL980">IFERROR(INDEX($AF$4:$AF$1137,SMALL($AB$4:$AB$1137,AJ980),1),"")</f>
        <v/>
      </c>
      <c r="AM980" s="187" t="str">
        <f t="array" ref="AM980">IFERROR(INDEX($AW$4:$AW$83,MATCH(AL980&amp;INDEX($AG$4:$AG$1137,SMALL($AB$4:$AB$1137,AJ980),1),$AU$4:$AU$83&amp;$AV$4:$AV$83,0),1),"")</f>
        <v/>
      </c>
      <c r="AN980" s="187" t="str">
        <f t="array" ref="AN980">IFERROR(INDEX($AW$4:$AW$83,MATCH(AL980&amp;INDEX($AH$4:$AH$1137,SMALL($AB$4:$AB$1137,AJ980),1),$AU$4:$AU$83&amp;$AV$4:$AV$83,0),1),"")</f>
        <v/>
      </c>
      <c r="AO980" s="187" t="str">
        <f>IF(AND(ISNUMBER(Fixture!H983),ISNUMBER(Fixture!J983)),"YES","")</f>
        <v/>
      </c>
      <c r="AP980" s="187" t="str">
        <f>IF(AO980="YES",IF(Fixture!H983&gt;Fixture!J983,HWin,IF(Fixture!H983=Fixture!J983,IF(Fixture!H983&gt;0,HDrawScore,HDraw),HLose)),"")</f>
        <v/>
      </c>
      <c r="AQ980" s="188" t="str">
        <f>IF(AO980="YES",IF(Fixture!H983&lt;Fixture!J983,AWin,IF(Fixture!H983=Fixture!J983,IF(Fixture!H983&gt;0,ADrawScore,ADraw),ALose)),"")</f>
        <v/>
      </c>
      <c r="AR980" s="187" t="str">
        <f>IF(AO980="YES",IF(Fixture!H983&gt;Fixture!J983,"W",IF(Fixture!H983=Fixture!J983,IF(Fixture!H983&gt;0,"D","D"),"L")),"")</f>
        <v/>
      </c>
      <c r="AS980" s="187" t="str">
        <f>IF(AO980="YES",IF(Fixture!H983&lt;Fixture!J983,"W",IF(Fixture!H983=Fixture!J983,IF(Fixture!H983&gt;0,"D","D"),"L")),"")</f>
        <v/>
      </c>
    </row>
    <row r="981" spans="22:45" x14ac:dyDescent="0.25">
      <c r="V981" s="195" t="str">
        <f t="shared" si="462"/>
        <v/>
      </c>
      <c r="W981" s="185" t="str">
        <f t="shared" si="463"/>
        <v/>
      </c>
      <c r="X981" s="185" t="str">
        <f t="shared" si="459"/>
        <v/>
      </c>
      <c r="Y981" s="185" t="str">
        <f t="shared" si="460"/>
        <v/>
      </c>
      <c r="Z981" s="184" t="str">
        <f t="shared" si="461"/>
        <v/>
      </c>
      <c r="AB981" s="186" t="str">
        <f t="shared" si="466"/>
        <v/>
      </c>
      <c r="AC981" s="187" t="str">
        <f t="shared" si="467"/>
        <v/>
      </c>
      <c r="AD981" s="187" t="str">
        <f t="shared" si="469"/>
        <v/>
      </c>
      <c r="AE981" s="187" t="str">
        <f t="shared" si="464"/>
        <v/>
      </c>
      <c r="AF981" s="187" t="str">
        <f t="shared" si="465"/>
        <v/>
      </c>
      <c r="AG981" s="187" t="str">
        <f t="array" ref="AG981">IFERROR(INDEX($Y$4:$Y$1090, MATCH(AC981&amp;AE981&amp;AF981,$V$4:$V$1090&amp;$W$4:$W$1090&amp;$X$4:$X$1090,0),1),"")</f>
        <v/>
      </c>
      <c r="AH981" s="188" t="str">
        <f t="array" ref="AH981">IFERROR(INDEX($Z$4:$Z$1090, MATCH(AC981&amp;AE981&amp;AF981,$V$4:$V$1090&amp;$W$4:$W$1090&amp;$X$4:$X$1090,0),1),"")</f>
        <v/>
      </c>
      <c r="AJ981" s="186" t="str">
        <f t="shared" si="468"/>
        <v/>
      </c>
      <c r="AK981" s="187" t="str">
        <f t="array" ref="AK981">IFERROR(INDEX($AC$4:$AC$1137,SMALL($AB$4:$AB$1137,AJ981),1),"")</f>
        <v/>
      </c>
      <c r="AL981" s="187" t="str">
        <f t="array" ref="AL981">IFERROR(INDEX($AF$4:$AF$1137,SMALL($AB$4:$AB$1137,AJ981),1),"")</f>
        <v/>
      </c>
      <c r="AM981" s="187" t="str">
        <f t="array" ref="AM981">IFERROR(INDEX($AW$4:$AW$83,MATCH(AL981&amp;INDEX($AG$4:$AG$1137,SMALL($AB$4:$AB$1137,AJ981),1),$AU$4:$AU$83&amp;$AV$4:$AV$83,0),1),"")</f>
        <v/>
      </c>
      <c r="AN981" s="187" t="str">
        <f t="array" ref="AN981">IFERROR(INDEX($AW$4:$AW$83,MATCH(AL981&amp;INDEX($AH$4:$AH$1137,SMALL($AB$4:$AB$1137,AJ981),1),$AU$4:$AU$83&amp;$AV$4:$AV$83,0),1),"")</f>
        <v/>
      </c>
      <c r="AO981" s="187" t="str">
        <f>IF(AND(ISNUMBER(Fixture!H984),ISNUMBER(Fixture!J984)),"YES","")</f>
        <v/>
      </c>
      <c r="AP981" s="187" t="str">
        <f>IF(AO981="YES",IF(Fixture!H984&gt;Fixture!J984,HWin,IF(Fixture!H984=Fixture!J984,IF(Fixture!H984&gt;0,HDrawScore,HDraw),HLose)),"")</f>
        <v/>
      </c>
      <c r="AQ981" s="188" t="str">
        <f>IF(AO981="YES",IF(Fixture!H984&lt;Fixture!J984,AWin,IF(Fixture!H984=Fixture!J984,IF(Fixture!H984&gt;0,ADrawScore,ADraw),ALose)),"")</f>
        <v/>
      </c>
      <c r="AR981" s="187" t="str">
        <f>IF(AO981="YES",IF(Fixture!H984&gt;Fixture!J984,"W",IF(Fixture!H984=Fixture!J984,IF(Fixture!H984&gt;0,"D","D"),"L")),"")</f>
        <v/>
      </c>
      <c r="AS981" s="187" t="str">
        <f>IF(AO981="YES",IF(Fixture!H984&lt;Fixture!J984,"W",IF(Fixture!H984=Fixture!J984,IF(Fixture!H984&gt;0,"D","D"),"L")),"")</f>
        <v/>
      </c>
    </row>
    <row r="982" spans="22:45" x14ac:dyDescent="0.25">
      <c r="V982" s="195" t="str">
        <f t="shared" si="462"/>
        <v/>
      </c>
      <c r="W982" s="185" t="str">
        <f t="shared" si="463"/>
        <v/>
      </c>
      <c r="X982" s="185" t="str">
        <f t="shared" si="459"/>
        <v/>
      </c>
      <c r="Y982" s="185" t="str">
        <f t="shared" si="460"/>
        <v/>
      </c>
      <c r="Z982" s="184" t="str">
        <f t="shared" si="461"/>
        <v/>
      </c>
      <c r="AB982" s="186" t="str">
        <f t="shared" si="466"/>
        <v/>
      </c>
      <c r="AC982" s="187" t="str">
        <f t="shared" si="467"/>
        <v/>
      </c>
      <c r="AD982" s="187" t="str">
        <f t="shared" si="469"/>
        <v/>
      </c>
      <c r="AE982" s="187" t="str">
        <f t="shared" si="464"/>
        <v/>
      </c>
      <c r="AF982" s="187" t="str">
        <f t="shared" si="465"/>
        <v/>
      </c>
      <c r="AG982" s="187" t="str">
        <f t="array" ref="AG982">IFERROR(INDEX($Y$4:$Y$1090, MATCH(AC982&amp;AE982&amp;AF982,$V$4:$V$1090&amp;$W$4:$W$1090&amp;$X$4:$X$1090,0),1),"")</f>
        <v/>
      </c>
      <c r="AH982" s="188" t="str">
        <f t="array" ref="AH982">IFERROR(INDEX($Z$4:$Z$1090, MATCH(AC982&amp;AE982&amp;AF982,$V$4:$V$1090&amp;$W$4:$W$1090&amp;$X$4:$X$1090,0),1),"")</f>
        <v/>
      </c>
      <c r="AJ982" s="186" t="str">
        <f t="shared" si="468"/>
        <v/>
      </c>
      <c r="AK982" s="187" t="str">
        <f t="array" ref="AK982">IFERROR(INDEX($AC$4:$AC$1137,SMALL($AB$4:$AB$1137,AJ982),1),"")</f>
        <v/>
      </c>
      <c r="AL982" s="187" t="str">
        <f t="array" ref="AL982">IFERROR(INDEX($AF$4:$AF$1137,SMALL($AB$4:$AB$1137,AJ982),1),"")</f>
        <v/>
      </c>
      <c r="AM982" s="187" t="str">
        <f t="array" ref="AM982">IFERROR(INDEX($AW$4:$AW$83,MATCH(AL982&amp;INDEX($AG$4:$AG$1137,SMALL($AB$4:$AB$1137,AJ982),1),$AU$4:$AU$83&amp;$AV$4:$AV$83,0),1),"")</f>
        <v/>
      </c>
      <c r="AN982" s="187" t="str">
        <f t="array" ref="AN982">IFERROR(INDEX($AW$4:$AW$83,MATCH(AL982&amp;INDEX($AH$4:$AH$1137,SMALL($AB$4:$AB$1137,AJ982),1),$AU$4:$AU$83&amp;$AV$4:$AV$83,0),1),"")</f>
        <v/>
      </c>
      <c r="AO982" s="187" t="str">
        <f>IF(AND(ISNUMBER(Fixture!H985),ISNUMBER(Fixture!J985)),"YES","")</f>
        <v/>
      </c>
      <c r="AP982" s="187" t="str">
        <f>IF(AO982="YES",IF(Fixture!H985&gt;Fixture!J985,HWin,IF(Fixture!H985=Fixture!J985,IF(Fixture!H985&gt;0,HDrawScore,HDraw),HLose)),"")</f>
        <v/>
      </c>
      <c r="AQ982" s="188" t="str">
        <f>IF(AO982="YES",IF(Fixture!H985&lt;Fixture!J985,AWin,IF(Fixture!H985=Fixture!J985,IF(Fixture!H985&gt;0,ADrawScore,ADraw),ALose)),"")</f>
        <v/>
      </c>
      <c r="AR982" s="187" t="str">
        <f>IF(AO982="YES",IF(Fixture!H985&gt;Fixture!J985,"W",IF(Fixture!H985=Fixture!J985,IF(Fixture!H985&gt;0,"D","D"),"L")),"")</f>
        <v/>
      </c>
      <c r="AS982" s="187" t="str">
        <f>IF(AO982="YES",IF(Fixture!H985&lt;Fixture!J985,"W",IF(Fixture!H985=Fixture!J985,IF(Fixture!H985&gt;0,"D","D"),"L")),"")</f>
        <v/>
      </c>
    </row>
    <row r="983" spans="22:45" x14ac:dyDescent="0.25">
      <c r="V983" s="195" t="str">
        <f t="shared" si="462"/>
        <v/>
      </c>
      <c r="W983" s="185" t="str">
        <f t="shared" si="463"/>
        <v/>
      </c>
      <c r="X983" s="185" t="str">
        <f t="shared" si="459"/>
        <v/>
      </c>
      <c r="Y983" s="185" t="str">
        <f t="shared" si="460"/>
        <v/>
      </c>
      <c r="Z983" s="184" t="str">
        <f t="shared" si="461"/>
        <v/>
      </c>
      <c r="AB983" s="186" t="str">
        <f t="shared" si="466"/>
        <v/>
      </c>
      <c r="AC983" s="187" t="str">
        <f t="shared" si="467"/>
        <v/>
      </c>
      <c r="AD983" s="187" t="str">
        <f t="shared" si="469"/>
        <v/>
      </c>
      <c r="AE983" s="187" t="str">
        <f t="shared" si="464"/>
        <v/>
      </c>
      <c r="AF983" s="187" t="str">
        <f t="shared" si="465"/>
        <v/>
      </c>
      <c r="AG983" s="187" t="str">
        <f t="array" ref="AG983">IFERROR(INDEX($Y$4:$Y$1090, MATCH(AC983&amp;AE983&amp;AF983,$V$4:$V$1090&amp;$W$4:$W$1090&amp;$X$4:$X$1090,0),1),"")</f>
        <v/>
      </c>
      <c r="AH983" s="188" t="str">
        <f t="array" ref="AH983">IFERROR(INDEX($Z$4:$Z$1090, MATCH(AC983&amp;AE983&amp;AF983,$V$4:$V$1090&amp;$W$4:$W$1090&amp;$X$4:$X$1090,0),1),"")</f>
        <v/>
      </c>
      <c r="AJ983" s="186" t="str">
        <f t="shared" si="468"/>
        <v/>
      </c>
      <c r="AK983" s="187" t="str">
        <f t="array" ref="AK983">IFERROR(INDEX($AC$4:$AC$1137,SMALL($AB$4:$AB$1137,AJ983),1),"")</f>
        <v/>
      </c>
      <c r="AL983" s="187" t="str">
        <f t="array" ref="AL983">IFERROR(INDEX($AF$4:$AF$1137,SMALL($AB$4:$AB$1137,AJ983),1),"")</f>
        <v/>
      </c>
      <c r="AM983" s="187" t="str">
        <f t="array" ref="AM983">IFERROR(INDEX($AW$4:$AW$83,MATCH(AL983&amp;INDEX($AG$4:$AG$1137,SMALL($AB$4:$AB$1137,AJ983),1),$AU$4:$AU$83&amp;$AV$4:$AV$83,0),1),"")</f>
        <v/>
      </c>
      <c r="AN983" s="187" t="str">
        <f t="array" ref="AN983">IFERROR(INDEX($AW$4:$AW$83,MATCH(AL983&amp;INDEX($AH$4:$AH$1137,SMALL($AB$4:$AB$1137,AJ983),1),$AU$4:$AU$83&amp;$AV$4:$AV$83,0),1),"")</f>
        <v/>
      </c>
      <c r="AO983" s="187" t="str">
        <f>IF(AND(ISNUMBER(Fixture!H986),ISNUMBER(Fixture!J986)),"YES","")</f>
        <v/>
      </c>
      <c r="AP983" s="187" t="str">
        <f>IF(AO983="YES",IF(Fixture!H986&gt;Fixture!J986,HWin,IF(Fixture!H986=Fixture!J986,IF(Fixture!H986&gt;0,HDrawScore,HDraw),HLose)),"")</f>
        <v/>
      </c>
      <c r="AQ983" s="188" t="str">
        <f>IF(AO983="YES",IF(Fixture!H986&lt;Fixture!J986,AWin,IF(Fixture!H986=Fixture!J986,IF(Fixture!H986&gt;0,ADrawScore,ADraw),ALose)),"")</f>
        <v/>
      </c>
      <c r="AR983" s="187" t="str">
        <f>IF(AO983="YES",IF(Fixture!H986&gt;Fixture!J986,"W",IF(Fixture!H986=Fixture!J986,IF(Fixture!H986&gt;0,"D","D"),"L")),"")</f>
        <v/>
      </c>
      <c r="AS983" s="187" t="str">
        <f>IF(AO983="YES",IF(Fixture!H986&lt;Fixture!J986,"W",IF(Fixture!H986=Fixture!J986,IF(Fixture!H986&gt;0,"D","D"),"L")),"")</f>
        <v/>
      </c>
    </row>
    <row r="984" spans="22:45" x14ac:dyDescent="0.25">
      <c r="V984" s="195" t="str">
        <f t="shared" si="462"/>
        <v/>
      </c>
      <c r="W984" s="185" t="str">
        <f t="shared" si="463"/>
        <v/>
      </c>
      <c r="X984" s="185" t="str">
        <f t="shared" si="459"/>
        <v/>
      </c>
      <c r="Y984" s="185" t="str">
        <f t="shared" si="460"/>
        <v/>
      </c>
      <c r="Z984" s="184" t="str">
        <f t="shared" si="461"/>
        <v/>
      </c>
      <c r="AB984" s="186" t="str">
        <f t="shared" si="466"/>
        <v/>
      </c>
      <c r="AC984" s="187" t="str">
        <f t="shared" si="467"/>
        <v/>
      </c>
      <c r="AD984" s="187" t="str">
        <f t="shared" si="469"/>
        <v/>
      </c>
      <c r="AE984" s="187" t="str">
        <f t="shared" si="464"/>
        <v/>
      </c>
      <c r="AF984" s="187" t="str">
        <f t="shared" si="465"/>
        <v/>
      </c>
      <c r="AG984" s="187" t="str">
        <f t="array" ref="AG984">IFERROR(INDEX($Y$4:$Y$1090, MATCH(AC984&amp;AE984&amp;AF984,$V$4:$V$1090&amp;$W$4:$W$1090&amp;$X$4:$X$1090,0),1),"")</f>
        <v/>
      </c>
      <c r="AH984" s="188" t="str">
        <f t="array" ref="AH984">IFERROR(INDEX($Z$4:$Z$1090, MATCH(AC984&amp;AE984&amp;AF984,$V$4:$V$1090&amp;$W$4:$W$1090&amp;$X$4:$X$1090,0),1),"")</f>
        <v/>
      </c>
      <c r="AJ984" s="186" t="str">
        <f t="shared" si="468"/>
        <v/>
      </c>
      <c r="AK984" s="187" t="str">
        <f t="array" ref="AK984">IFERROR(INDEX($AC$4:$AC$1137,SMALL($AB$4:$AB$1137,AJ984),1),"")</f>
        <v/>
      </c>
      <c r="AL984" s="187" t="str">
        <f t="array" ref="AL984">IFERROR(INDEX($AF$4:$AF$1137,SMALL($AB$4:$AB$1137,AJ984),1),"")</f>
        <v/>
      </c>
      <c r="AM984" s="187" t="str">
        <f t="array" ref="AM984">IFERROR(INDEX($AW$4:$AW$83,MATCH(AL984&amp;INDEX($AG$4:$AG$1137,SMALL($AB$4:$AB$1137,AJ984),1),$AU$4:$AU$83&amp;$AV$4:$AV$83,0),1),"")</f>
        <v/>
      </c>
      <c r="AN984" s="187" t="str">
        <f t="array" ref="AN984">IFERROR(INDEX($AW$4:$AW$83,MATCH(AL984&amp;INDEX($AH$4:$AH$1137,SMALL($AB$4:$AB$1137,AJ984),1),$AU$4:$AU$83&amp;$AV$4:$AV$83,0),1),"")</f>
        <v/>
      </c>
      <c r="AO984" s="187" t="str">
        <f>IF(AND(ISNUMBER(Fixture!H987),ISNUMBER(Fixture!J987)),"YES","")</f>
        <v/>
      </c>
      <c r="AP984" s="187" t="str">
        <f>IF(AO984="YES",IF(Fixture!H987&gt;Fixture!J987,HWin,IF(Fixture!H987=Fixture!J987,IF(Fixture!H987&gt;0,HDrawScore,HDraw),HLose)),"")</f>
        <v/>
      </c>
      <c r="AQ984" s="188" t="str">
        <f>IF(AO984="YES",IF(Fixture!H987&lt;Fixture!J987,AWin,IF(Fixture!H987=Fixture!J987,IF(Fixture!H987&gt;0,ADrawScore,ADraw),ALose)),"")</f>
        <v/>
      </c>
      <c r="AR984" s="187" t="str">
        <f>IF(AO984="YES",IF(Fixture!H987&gt;Fixture!J987,"W",IF(Fixture!H987=Fixture!J987,IF(Fixture!H987&gt;0,"D","D"),"L")),"")</f>
        <v/>
      </c>
      <c r="AS984" s="187" t="str">
        <f>IF(AO984="YES",IF(Fixture!H987&lt;Fixture!J987,"W",IF(Fixture!H987=Fixture!J987,IF(Fixture!H987&gt;0,"D","D"),"L")),"")</f>
        <v/>
      </c>
    </row>
    <row r="985" spans="22:45" x14ac:dyDescent="0.25">
      <c r="V985" s="195" t="str">
        <f t="shared" si="462"/>
        <v/>
      </c>
      <c r="W985" s="185" t="str">
        <f t="shared" si="463"/>
        <v/>
      </c>
      <c r="X985" s="185" t="str">
        <f t="shared" si="459"/>
        <v/>
      </c>
      <c r="Y985" s="185" t="str">
        <f t="shared" si="460"/>
        <v/>
      </c>
      <c r="Z985" s="184" t="str">
        <f t="shared" si="461"/>
        <v/>
      </c>
      <c r="AB985" s="186" t="str">
        <f t="shared" si="466"/>
        <v/>
      </c>
      <c r="AC985" s="187" t="str">
        <f t="shared" si="467"/>
        <v/>
      </c>
      <c r="AD985" s="187" t="str">
        <f t="shared" si="469"/>
        <v/>
      </c>
      <c r="AE985" s="187" t="str">
        <f t="shared" si="464"/>
        <v/>
      </c>
      <c r="AF985" s="187" t="str">
        <f t="shared" si="465"/>
        <v/>
      </c>
      <c r="AG985" s="187" t="str">
        <f t="array" ref="AG985">IFERROR(INDEX($Y$4:$Y$1090, MATCH(AC985&amp;AE985&amp;AF985,$V$4:$V$1090&amp;$W$4:$W$1090&amp;$X$4:$X$1090,0),1),"")</f>
        <v/>
      </c>
      <c r="AH985" s="188" t="str">
        <f t="array" ref="AH985">IFERROR(INDEX($Z$4:$Z$1090, MATCH(AC985&amp;AE985&amp;AF985,$V$4:$V$1090&amp;$W$4:$W$1090&amp;$X$4:$X$1090,0),1),"")</f>
        <v/>
      </c>
      <c r="AJ985" s="186" t="str">
        <f t="shared" si="468"/>
        <v/>
      </c>
      <c r="AK985" s="187" t="str">
        <f t="array" ref="AK985">IFERROR(INDEX($AC$4:$AC$1137,SMALL($AB$4:$AB$1137,AJ985),1),"")</f>
        <v/>
      </c>
      <c r="AL985" s="187" t="str">
        <f t="array" ref="AL985">IFERROR(INDEX($AF$4:$AF$1137,SMALL($AB$4:$AB$1137,AJ985),1),"")</f>
        <v/>
      </c>
      <c r="AM985" s="187" t="str">
        <f t="array" ref="AM985">IFERROR(INDEX($AW$4:$AW$83,MATCH(AL985&amp;INDEX($AG$4:$AG$1137,SMALL($AB$4:$AB$1137,AJ985),1),$AU$4:$AU$83&amp;$AV$4:$AV$83,0),1),"")</f>
        <v/>
      </c>
      <c r="AN985" s="187" t="str">
        <f t="array" ref="AN985">IFERROR(INDEX($AW$4:$AW$83,MATCH(AL985&amp;INDEX($AH$4:$AH$1137,SMALL($AB$4:$AB$1137,AJ985),1),$AU$4:$AU$83&amp;$AV$4:$AV$83,0),1),"")</f>
        <v/>
      </c>
      <c r="AO985" s="187" t="str">
        <f>IF(AND(ISNUMBER(Fixture!H988),ISNUMBER(Fixture!J988)),"YES","")</f>
        <v/>
      </c>
      <c r="AP985" s="187" t="str">
        <f>IF(AO985="YES",IF(Fixture!H988&gt;Fixture!J988,HWin,IF(Fixture!H988=Fixture!J988,IF(Fixture!H988&gt;0,HDrawScore,HDraw),HLose)),"")</f>
        <v/>
      </c>
      <c r="AQ985" s="188" t="str">
        <f>IF(AO985="YES",IF(Fixture!H988&lt;Fixture!J988,AWin,IF(Fixture!H988=Fixture!J988,IF(Fixture!H988&gt;0,ADrawScore,ADraw),ALose)),"")</f>
        <v/>
      </c>
      <c r="AR985" s="187" t="str">
        <f>IF(AO985="YES",IF(Fixture!H988&gt;Fixture!J988,"W",IF(Fixture!H988=Fixture!J988,IF(Fixture!H988&gt;0,"D","D"),"L")),"")</f>
        <v/>
      </c>
      <c r="AS985" s="187" t="str">
        <f>IF(AO985="YES",IF(Fixture!H988&lt;Fixture!J988,"W",IF(Fixture!H988=Fixture!J988,IF(Fixture!H988&gt;0,"D","D"),"L")),"")</f>
        <v/>
      </c>
    </row>
    <row r="986" spans="22:45" x14ac:dyDescent="0.25">
      <c r="V986" s="195" t="str">
        <f t="shared" si="462"/>
        <v/>
      </c>
      <c r="W986" s="185" t="str">
        <f t="shared" si="463"/>
        <v/>
      </c>
      <c r="X986" s="185" t="str">
        <f t="shared" si="459"/>
        <v/>
      </c>
      <c r="Y986" s="185" t="str">
        <f t="shared" si="460"/>
        <v/>
      </c>
      <c r="Z986" s="184" t="str">
        <f t="shared" si="461"/>
        <v/>
      </c>
      <c r="AB986" s="186" t="str">
        <f t="shared" si="466"/>
        <v/>
      </c>
      <c r="AC986" s="187" t="str">
        <f t="shared" si="467"/>
        <v/>
      </c>
      <c r="AD986" s="187" t="str">
        <f t="shared" si="469"/>
        <v/>
      </c>
      <c r="AE986" s="187" t="str">
        <f t="shared" si="464"/>
        <v/>
      </c>
      <c r="AF986" s="187" t="str">
        <f t="shared" si="465"/>
        <v/>
      </c>
      <c r="AG986" s="187" t="str">
        <f t="array" ref="AG986">IFERROR(INDEX($Y$4:$Y$1090, MATCH(AC986&amp;AE986&amp;AF986,$V$4:$V$1090&amp;$W$4:$W$1090&amp;$X$4:$X$1090,0),1),"")</f>
        <v/>
      </c>
      <c r="AH986" s="188" t="str">
        <f t="array" ref="AH986">IFERROR(INDEX($Z$4:$Z$1090, MATCH(AC986&amp;AE986&amp;AF986,$V$4:$V$1090&amp;$W$4:$W$1090&amp;$X$4:$X$1090,0),1),"")</f>
        <v/>
      </c>
      <c r="AJ986" s="186" t="str">
        <f t="shared" si="468"/>
        <v/>
      </c>
      <c r="AK986" s="187" t="str">
        <f t="array" ref="AK986">IFERROR(INDEX($AC$4:$AC$1137,SMALL($AB$4:$AB$1137,AJ986),1),"")</f>
        <v/>
      </c>
      <c r="AL986" s="187" t="str">
        <f t="array" ref="AL986">IFERROR(INDEX($AF$4:$AF$1137,SMALL($AB$4:$AB$1137,AJ986),1),"")</f>
        <v/>
      </c>
      <c r="AM986" s="187" t="str">
        <f t="array" ref="AM986">IFERROR(INDEX($AW$4:$AW$83,MATCH(AL986&amp;INDEX($AG$4:$AG$1137,SMALL($AB$4:$AB$1137,AJ986),1),$AU$4:$AU$83&amp;$AV$4:$AV$83,0),1),"")</f>
        <v/>
      </c>
      <c r="AN986" s="187" t="str">
        <f t="array" ref="AN986">IFERROR(INDEX($AW$4:$AW$83,MATCH(AL986&amp;INDEX($AH$4:$AH$1137,SMALL($AB$4:$AB$1137,AJ986),1),$AU$4:$AU$83&amp;$AV$4:$AV$83,0),1),"")</f>
        <v/>
      </c>
      <c r="AO986" s="187" t="str">
        <f>IF(AND(ISNUMBER(Fixture!H989),ISNUMBER(Fixture!J989)),"YES","")</f>
        <v/>
      </c>
      <c r="AP986" s="187" t="str">
        <f>IF(AO986="YES",IF(Fixture!H989&gt;Fixture!J989,HWin,IF(Fixture!H989=Fixture!J989,IF(Fixture!H989&gt;0,HDrawScore,HDraw),HLose)),"")</f>
        <v/>
      </c>
      <c r="AQ986" s="188" t="str">
        <f>IF(AO986="YES",IF(Fixture!H989&lt;Fixture!J989,AWin,IF(Fixture!H989=Fixture!J989,IF(Fixture!H989&gt;0,ADrawScore,ADraw),ALose)),"")</f>
        <v/>
      </c>
      <c r="AR986" s="187" t="str">
        <f>IF(AO986="YES",IF(Fixture!H989&gt;Fixture!J989,"W",IF(Fixture!H989=Fixture!J989,IF(Fixture!H989&gt;0,"D","D"),"L")),"")</f>
        <v/>
      </c>
      <c r="AS986" s="187" t="str">
        <f>IF(AO986="YES",IF(Fixture!H989&lt;Fixture!J989,"W",IF(Fixture!H989=Fixture!J989,IF(Fixture!H989&gt;0,"D","D"),"L")),"")</f>
        <v/>
      </c>
    </row>
    <row r="987" spans="22:45" x14ac:dyDescent="0.25">
      <c r="V987" s="195" t="str">
        <f t="shared" si="462"/>
        <v/>
      </c>
      <c r="W987" s="185" t="str">
        <f t="shared" si="463"/>
        <v/>
      </c>
      <c r="X987" s="185" t="str">
        <f t="shared" si="459"/>
        <v/>
      </c>
      <c r="Y987" s="185" t="str">
        <f t="shared" si="460"/>
        <v/>
      </c>
      <c r="Z987" s="184" t="str">
        <f t="shared" si="461"/>
        <v/>
      </c>
      <c r="AB987" s="186" t="str">
        <f t="shared" si="466"/>
        <v/>
      </c>
      <c r="AC987" s="187" t="str">
        <f t="shared" si="467"/>
        <v/>
      </c>
      <c r="AD987" s="187" t="str">
        <f t="shared" si="469"/>
        <v/>
      </c>
      <c r="AE987" s="187" t="str">
        <f t="shared" si="464"/>
        <v/>
      </c>
      <c r="AF987" s="187" t="str">
        <f t="shared" si="465"/>
        <v/>
      </c>
      <c r="AG987" s="187" t="str">
        <f t="array" ref="AG987">IFERROR(INDEX($Y$4:$Y$1090, MATCH(AC987&amp;AE987&amp;AF987,$V$4:$V$1090&amp;$W$4:$W$1090&amp;$X$4:$X$1090,0),1),"")</f>
        <v/>
      </c>
      <c r="AH987" s="188" t="str">
        <f t="array" ref="AH987">IFERROR(INDEX($Z$4:$Z$1090, MATCH(AC987&amp;AE987&amp;AF987,$V$4:$V$1090&amp;$W$4:$W$1090&amp;$X$4:$X$1090,0),1),"")</f>
        <v/>
      </c>
      <c r="AJ987" s="186" t="str">
        <f t="shared" si="468"/>
        <v/>
      </c>
      <c r="AK987" s="187" t="str">
        <f t="array" ref="AK987">IFERROR(INDEX($AC$4:$AC$1137,SMALL($AB$4:$AB$1137,AJ987),1),"")</f>
        <v/>
      </c>
      <c r="AL987" s="187" t="str">
        <f t="array" ref="AL987">IFERROR(INDEX($AF$4:$AF$1137,SMALL($AB$4:$AB$1137,AJ987),1),"")</f>
        <v/>
      </c>
      <c r="AM987" s="187" t="str">
        <f t="array" ref="AM987">IFERROR(INDEX($AW$4:$AW$83,MATCH(AL987&amp;INDEX($AG$4:$AG$1137,SMALL($AB$4:$AB$1137,AJ987),1),$AU$4:$AU$83&amp;$AV$4:$AV$83,0),1),"")</f>
        <v/>
      </c>
      <c r="AN987" s="187" t="str">
        <f t="array" ref="AN987">IFERROR(INDEX($AW$4:$AW$83,MATCH(AL987&amp;INDEX($AH$4:$AH$1137,SMALL($AB$4:$AB$1137,AJ987),1),$AU$4:$AU$83&amp;$AV$4:$AV$83,0),1),"")</f>
        <v/>
      </c>
      <c r="AO987" s="187" t="str">
        <f>IF(AND(ISNUMBER(Fixture!H990),ISNUMBER(Fixture!J990)),"YES","")</f>
        <v/>
      </c>
      <c r="AP987" s="187" t="str">
        <f>IF(AO987="YES",IF(Fixture!H990&gt;Fixture!J990,HWin,IF(Fixture!H990=Fixture!J990,IF(Fixture!H990&gt;0,HDrawScore,HDraw),HLose)),"")</f>
        <v/>
      </c>
      <c r="AQ987" s="188" t="str">
        <f>IF(AO987="YES",IF(Fixture!H990&lt;Fixture!J990,AWin,IF(Fixture!H990=Fixture!J990,IF(Fixture!H990&gt;0,ADrawScore,ADraw),ALose)),"")</f>
        <v/>
      </c>
      <c r="AR987" s="187" t="str">
        <f>IF(AO987="YES",IF(Fixture!H990&gt;Fixture!J990,"W",IF(Fixture!H990=Fixture!J990,IF(Fixture!H990&gt;0,"D","D"),"L")),"")</f>
        <v/>
      </c>
      <c r="AS987" s="187" t="str">
        <f>IF(AO987="YES",IF(Fixture!H990&lt;Fixture!J990,"W",IF(Fixture!H990=Fixture!J990,IF(Fixture!H990&gt;0,"D","D"),"L")),"")</f>
        <v/>
      </c>
    </row>
    <row r="988" spans="22:45" x14ac:dyDescent="0.25">
      <c r="V988" s="195" t="str">
        <f t="shared" si="462"/>
        <v/>
      </c>
      <c r="W988" s="185" t="str">
        <f t="shared" si="463"/>
        <v/>
      </c>
      <c r="X988" s="185" t="str">
        <f t="shared" ref="X988:X1019" si="470">IF(AND(ISNUMBER(V988),Y988&lt;=$Q$11,Z988&lt;=$Q$11),$B$220,"")</f>
        <v/>
      </c>
      <c r="Y988" s="185" t="str">
        <f t="shared" ref="Y988:Y1019" si="471">IF(ISNUMBER(V988),INDEX($C$223:$L$249,MATCH(V988,$B$223:$B$249,0),MATCH("G"&amp;W988&amp;"-T1",$C$222:$L$222,0)),"")</f>
        <v/>
      </c>
      <c r="Z988" s="184" t="str">
        <f t="shared" ref="Z988:Z1019" si="472">IF(ISNUMBER(V988),INDEX($C$223:$L$249,MATCH(V988,$B$223:$B$249,0),MATCH("G"&amp;W988&amp;"-T2",$C$222:$L$222,0)),"")</f>
        <v/>
      </c>
      <c r="AB988" s="186" t="str">
        <f t="shared" si="466"/>
        <v/>
      </c>
      <c r="AC988" s="187" t="str">
        <f t="shared" si="467"/>
        <v/>
      </c>
      <c r="AD988" s="187" t="str">
        <f t="shared" si="469"/>
        <v/>
      </c>
      <c r="AE988" s="187" t="str">
        <f t="shared" si="464"/>
        <v/>
      </c>
      <c r="AF988" s="187" t="str">
        <f t="shared" si="465"/>
        <v/>
      </c>
      <c r="AG988" s="187" t="str">
        <f t="array" ref="AG988">IFERROR(INDEX($Y$4:$Y$1090, MATCH(AC988&amp;AE988&amp;AF988,$V$4:$V$1090&amp;$W$4:$W$1090&amp;$X$4:$X$1090,0),1),"")</f>
        <v/>
      </c>
      <c r="AH988" s="188" t="str">
        <f t="array" ref="AH988">IFERROR(INDEX($Z$4:$Z$1090, MATCH(AC988&amp;AE988&amp;AF988,$V$4:$V$1090&amp;$W$4:$W$1090&amp;$X$4:$X$1090,0),1),"")</f>
        <v/>
      </c>
      <c r="AJ988" s="186" t="str">
        <f t="shared" si="468"/>
        <v/>
      </c>
      <c r="AK988" s="187" t="str">
        <f t="array" ref="AK988">IFERROR(INDEX($AC$4:$AC$1137,SMALL($AB$4:$AB$1137,AJ988),1),"")</f>
        <v/>
      </c>
      <c r="AL988" s="187" t="str">
        <f t="array" ref="AL988">IFERROR(INDEX($AF$4:$AF$1137,SMALL($AB$4:$AB$1137,AJ988),1),"")</f>
        <v/>
      </c>
      <c r="AM988" s="187" t="str">
        <f t="array" ref="AM988">IFERROR(INDEX($AW$4:$AW$83,MATCH(AL988&amp;INDEX($AG$4:$AG$1137,SMALL($AB$4:$AB$1137,AJ988),1),$AU$4:$AU$83&amp;$AV$4:$AV$83,0),1),"")</f>
        <v/>
      </c>
      <c r="AN988" s="187" t="str">
        <f t="array" ref="AN988">IFERROR(INDEX($AW$4:$AW$83,MATCH(AL988&amp;INDEX($AH$4:$AH$1137,SMALL($AB$4:$AB$1137,AJ988),1),$AU$4:$AU$83&amp;$AV$4:$AV$83,0),1),"")</f>
        <v/>
      </c>
      <c r="AO988" s="187" t="str">
        <f>IF(AND(ISNUMBER(Fixture!H991),ISNUMBER(Fixture!J991)),"YES","")</f>
        <v/>
      </c>
      <c r="AP988" s="187" t="str">
        <f>IF(AO988="YES",IF(Fixture!H991&gt;Fixture!J991,HWin,IF(Fixture!H991=Fixture!J991,IF(Fixture!H991&gt;0,HDrawScore,HDraw),HLose)),"")</f>
        <v/>
      </c>
      <c r="AQ988" s="188" t="str">
        <f>IF(AO988="YES",IF(Fixture!H991&lt;Fixture!J991,AWin,IF(Fixture!H991=Fixture!J991,IF(Fixture!H991&gt;0,ADrawScore,ADraw),ALose)),"")</f>
        <v/>
      </c>
      <c r="AR988" s="187" t="str">
        <f>IF(AO988="YES",IF(Fixture!H991&gt;Fixture!J991,"W",IF(Fixture!H991=Fixture!J991,IF(Fixture!H991&gt;0,"D","D"),"L")),"")</f>
        <v/>
      </c>
      <c r="AS988" s="187" t="str">
        <f>IF(AO988="YES",IF(Fixture!H991&lt;Fixture!J991,"W",IF(Fixture!H991=Fixture!J991,IF(Fixture!H991&gt;0,"D","D"),"L")),"")</f>
        <v/>
      </c>
    </row>
    <row r="989" spans="22:45" x14ac:dyDescent="0.25">
      <c r="V989" s="195" t="str">
        <f t="shared" ref="V989:V1020" si="473">IFERROR(IF(W988+1&lt;=O$11,V988,IF(V988+1&lt;=P$11,V988+1,"")),"")</f>
        <v/>
      </c>
      <c r="W989" s="185" t="str">
        <f t="shared" ref="W989:W1020" si="474">IF(ISNUMBER(V989),IF(W988+1&lt;=O$11,W988+1,1),"")</f>
        <v/>
      </c>
      <c r="X989" s="185" t="str">
        <f t="shared" si="470"/>
        <v/>
      </c>
      <c r="Y989" s="185" t="str">
        <f t="shared" si="471"/>
        <v/>
      </c>
      <c r="Z989" s="184" t="str">
        <f t="shared" si="472"/>
        <v/>
      </c>
      <c r="AB989" s="186" t="str">
        <f t="shared" si="466"/>
        <v/>
      </c>
      <c r="AC989" s="187" t="str">
        <f t="shared" si="467"/>
        <v/>
      </c>
      <c r="AD989" s="187" t="str">
        <f t="shared" si="469"/>
        <v/>
      </c>
      <c r="AE989" s="187" t="str">
        <f t="shared" si="464"/>
        <v/>
      </c>
      <c r="AF989" s="187" t="str">
        <f t="shared" si="465"/>
        <v/>
      </c>
      <c r="AG989" s="187" t="str">
        <f t="array" ref="AG989">IFERROR(INDEX($Y$4:$Y$1090, MATCH(AC989&amp;AE989&amp;AF989,$V$4:$V$1090&amp;$W$4:$W$1090&amp;$X$4:$X$1090,0),1),"")</f>
        <v/>
      </c>
      <c r="AH989" s="188" t="str">
        <f t="array" ref="AH989">IFERROR(INDEX($Z$4:$Z$1090, MATCH(AC989&amp;AE989&amp;AF989,$V$4:$V$1090&amp;$W$4:$W$1090&amp;$X$4:$X$1090,0),1),"")</f>
        <v/>
      </c>
      <c r="AJ989" s="186" t="str">
        <f t="shared" si="468"/>
        <v/>
      </c>
      <c r="AK989" s="187" t="str">
        <f t="array" ref="AK989">IFERROR(INDEX($AC$4:$AC$1137,SMALL($AB$4:$AB$1137,AJ989),1),"")</f>
        <v/>
      </c>
      <c r="AL989" s="187" t="str">
        <f t="array" ref="AL989">IFERROR(INDEX($AF$4:$AF$1137,SMALL($AB$4:$AB$1137,AJ989),1),"")</f>
        <v/>
      </c>
      <c r="AM989" s="187" t="str">
        <f t="array" ref="AM989">IFERROR(INDEX($AW$4:$AW$83,MATCH(AL989&amp;INDEX($AG$4:$AG$1137,SMALL($AB$4:$AB$1137,AJ989),1),$AU$4:$AU$83&amp;$AV$4:$AV$83,0),1),"")</f>
        <v/>
      </c>
      <c r="AN989" s="187" t="str">
        <f t="array" ref="AN989">IFERROR(INDEX($AW$4:$AW$83,MATCH(AL989&amp;INDEX($AH$4:$AH$1137,SMALL($AB$4:$AB$1137,AJ989),1),$AU$4:$AU$83&amp;$AV$4:$AV$83,0),1),"")</f>
        <v/>
      </c>
      <c r="AO989" s="187" t="str">
        <f>IF(AND(ISNUMBER(Fixture!H992),ISNUMBER(Fixture!J992)),"YES","")</f>
        <v/>
      </c>
      <c r="AP989" s="187" t="str">
        <f>IF(AO989="YES",IF(Fixture!H992&gt;Fixture!J992,HWin,IF(Fixture!H992=Fixture!J992,IF(Fixture!H992&gt;0,HDrawScore,HDraw),HLose)),"")</f>
        <v/>
      </c>
      <c r="AQ989" s="188" t="str">
        <f>IF(AO989="YES",IF(Fixture!H992&lt;Fixture!J992,AWin,IF(Fixture!H992=Fixture!J992,IF(Fixture!H992&gt;0,ADrawScore,ADraw),ALose)),"")</f>
        <v/>
      </c>
      <c r="AR989" s="187" t="str">
        <f>IF(AO989="YES",IF(Fixture!H992&gt;Fixture!J992,"W",IF(Fixture!H992=Fixture!J992,IF(Fixture!H992&gt;0,"D","D"),"L")),"")</f>
        <v/>
      </c>
      <c r="AS989" s="187" t="str">
        <f>IF(AO989="YES",IF(Fixture!H992&lt;Fixture!J992,"W",IF(Fixture!H992=Fixture!J992,IF(Fixture!H992&gt;0,"D","D"),"L")),"")</f>
        <v/>
      </c>
    </row>
    <row r="990" spans="22:45" x14ac:dyDescent="0.25">
      <c r="V990" s="195" t="str">
        <f t="shared" si="473"/>
        <v/>
      </c>
      <c r="W990" s="185" t="str">
        <f t="shared" si="474"/>
        <v/>
      </c>
      <c r="X990" s="185" t="str">
        <f t="shared" si="470"/>
        <v/>
      </c>
      <c r="Y990" s="185" t="str">
        <f t="shared" si="471"/>
        <v/>
      </c>
      <c r="Z990" s="184" t="str">
        <f t="shared" si="472"/>
        <v/>
      </c>
      <c r="AB990" s="186" t="str">
        <f t="shared" si="466"/>
        <v/>
      </c>
      <c r="AC990" s="187" t="str">
        <f t="shared" si="467"/>
        <v/>
      </c>
      <c r="AD990" s="187" t="str">
        <f t="shared" si="469"/>
        <v/>
      </c>
      <c r="AE990" s="187" t="str">
        <f t="shared" si="464"/>
        <v/>
      </c>
      <c r="AF990" s="187" t="str">
        <f t="shared" si="465"/>
        <v/>
      </c>
      <c r="AG990" s="187" t="str">
        <f t="array" ref="AG990">IFERROR(INDEX($Y$4:$Y$1090, MATCH(AC990&amp;AE990&amp;AF990,$V$4:$V$1090&amp;$W$4:$W$1090&amp;$X$4:$X$1090,0),1),"")</f>
        <v/>
      </c>
      <c r="AH990" s="188" t="str">
        <f t="array" ref="AH990">IFERROR(INDEX($Z$4:$Z$1090, MATCH(AC990&amp;AE990&amp;AF990,$V$4:$V$1090&amp;$W$4:$W$1090&amp;$X$4:$X$1090,0),1),"")</f>
        <v/>
      </c>
      <c r="AJ990" s="186" t="str">
        <f t="shared" si="468"/>
        <v/>
      </c>
      <c r="AK990" s="187" t="str">
        <f t="array" ref="AK990">IFERROR(INDEX($AC$4:$AC$1137,SMALL($AB$4:$AB$1137,AJ990),1),"")</f>
        <v/>
      </c>
      <c r="AL990" s="187" t="str">
        <f t="array" ref="AL990">IFERROR(INDEX($AF$4:$AF$1137,SMALL($AB$4:$AB$1137,AJ990),1),"")</f>
        <v/>
      </c>
      <c r="AM990" s="187" t="str">
        <f t="array" ref="AM990">IFERROR(INDEX($AW$4:$AW$83,MATCH(AL990&amp;INDEX($AG$4:$AG$1137,SMALL($AB$4:$AB$1137,AJ990),1),$AU$4:$AU$83&amp;$AV$4:$AV$83,0),1),"")</f>
        <v/>
      </c>
      <c r="AN990" s="187" t="str">
        <f t="array" ref="AN990">IFERROR(INDEX($AW$4:$AW$83,MATCH(AL990&amp;INDEX($AH$4:$AH$1137,SMALL($AB$4:$AB$1137,AJ990),1),$AU$4:$AU$83&amp;$AV$4:$AV$83,0),1),"")</f>
        <v/>
      </c>
      <c r="AO990" s="187" t="str">
        <f>IF(AND(ISNUMBER(Fixture!H993),ISNUMBER(Fixture!J993)),"YES","")</f>
        <v/>
      </c>
      <c r="AP990" s="187" t="str">
        <f>IF(AO990="YES",IF(Fixture!H993&gt;Fixture!J993,HWin,IF(Fixture!H993=Fixture!J993,IF(Fixture!H993&gt;0,HDrawScore,HDraw),HLose)),"")</f>
        <v/>
      </c>
      <c r="AQ990" s="188" t="str">
        <f>IF(AO990="YES",IF(Fixture!H993&lt;Fixture!J993,AWin,IF(Fixture!H993=Fixture!J993,IF(Fixture!H993&gt;0,ADrawScore,ADraw),ALose)),"")</f>
        <v/>
      </c>
      <c r="AR990" s="187" t="str">
        <f>IF(AO990="YES",IF(Fixture!H993&gt;Fixture!J993,"W",IF(Fixture!H993=Fixture!J993,IF(Fixture!H993&gt;0,"D","D"),"L")),"")</f>
        <v/>
      </c>
      <c r="AS990" s="187" t="str">
        <f>IF(AO990="YES",IF(Fixture!H993&lt;Fixture!J993,"W",IF(Fixture!H993=Fixture!J993,IF(Fixture!H993&gt;0,"D","D"),"L")),"")</f>
        <v/>
      </c>
    </row>
    <row r="991" spans="22:45" x14ac:dyDescent="0.25">
      <c r="V991" s="195" t="str">
        <f t="shared" si="473"/>
        <v/>
      </c>
      <c r="W991" s="185" t="str">
        <f t="shared" si="474"/>
        <v/>
      </c>
      <c r="X991" s="185" t="str">
        <f t="shared" si="470"/>
        <v/>
      </c>
      <c r="Y991" s="185" t="str">
        <f t="shared" si="471"/>
        <v/>
      </c>
      <c r="Z991" s="184" t="str">
        <f t="shared" si="472"/>
        <v/>
      </c>
      <c r="AB991" s="186" t="str">
        <f t="shared" si="466"/>
        <v/>
      </c>
      <c r="AC991" s="187" t="str">
        <f t="shared" si="467"/>
        <v/>
      </c>
      <c r="AD991" s="187" t="str">
        <f t="shared" si="469"/>
        <v/>
      </c>
      <c r="AE991" s="187" t="str">
        <f t="shared" si="464"/>
        <v/>
      </c>
      <c r="AF991" s="187" t="str">
        <f t="shared" si="465"/>
        <v/>
      </c>
      <c r="AG991" s="187" t="str">
        <f t="array" ref="AG991">IFERROR(INDEX($Y$4:$Y$1090, MATCH(AC991&amp;AE991&amp;AF991,$V$4:$V$1090&amp;$W$4:$W$1090&amp;$X$4:$X$1090,0),1),"")</f>
        <v/>
      </c>
      <c r="AH991" s="188" t="str">
        <f t="array" ref="AH991">IFERROR(INDEX($Z$4:$Z$1090, MATCH(AC991&amp;AE991&amp;AF991,$V$4:$V$1090&amp;$W$4:$W$1090&amp;$X$4:$X$1090,0),1),"")</f>
        <v/>
      </c>
      <c r="AJ991" s="186" t="str">
        <f t="shared" si="468"/>
        <v/>
      </c>
      <c r="AK991" s="187" t="str">
        <f t="array" ref="AK991">IFERROR(INDEX($AC$4:$AC$1137,SMALL($AB$4:$AB$1137,AJ991),1),"")</f>
        <v/>
      </c>
      <c r="AL991" s="187" t="str">
        <f t="array" ref="AL991">IFERROR(INDEX($AF$4:$AF$1137,SMALL($AB$4:$AB$1137,AJ991),1),"")</f>
        <v/>
      </c>
      <c r="AM991" s="187" t="str">
        <f t="array" ref="AM991">IFERROR(INDEX($AW$4:$AW$83,MATCH(AL991&amp;INDEX($AG$4:$AG$1137,SMALL($AB$4:$AB$1137,AJ991),1),$AU$4:$AU$83&amp;$AV$4:$AV$83,0),1),"")</f>
        <v/>
      </c>
      <c r="AN991" s="187" t="str">
        <f t="array" ref="AN991">IFERROR(INDEX($AW$4:$AW$83,MATCH(AL991&amp;INDEX($AH$4:$AH$1137,SMALL($AB$4:$AB$1137,AJ991),1),$AU$4:$AU$83&amp;$AV$4:$AV$83,0),1),"")</f>
        <v/>
      </c>
      <c r="AO991" s="187" t="str">
        <f>IF(AND(ISNUMBER(Fixture!H994),ISNUMBER(Fixture!J994)),"YES","")</f>
        <v/>
      </c>
      <c r="AP991" s="187" t="str">
        <f>IF(AO991="YES",IF(Fixture!H994&gt;Fixture!J994,HWin,IF(Fixture!H994=Fixture!J994,IF(Fixture!H994&gt;0,HDrawScore,HDraw),HLose)),"")</f>
        <v/>
      </c>
      <c r="AQ991" s="188" t="str">
        <f>IF(AO991="YES",IF(Fixture!H994&lt;Fixture!J994,AWin,IF(Fixture!H994=Fixture!J994,IF(Fixture!H994&gt;0,ADrawScore,ADraw),ALose)),"")</f>
        <v/>
      </c>
      <c r="AR991" s="187" t="str">
        <f>IF(AO991="YES",IF(Fixture!H994&gt;Fixture!J994,"W",IF(Fixture!H994=Fixture!J994,IF(Fixture!H994&gt;0,"D","D"),"L")),"")</f>
        <v/>
      </c>
      <c r="AS991" s="187" t="str">
        <f>IF(AO991="YES",IF(Fixture!H994&lt;Fixture!J994,"W",IF(Fixture!H994=Fixture!J994,IF(Fixture!H994&gt;0,"D","D"),"L")),"")</f>
        <v/>
      </c>
    </row>
    <row r="992" spans="22:45" x14ac:dyDescent="0.25">
      <c r="V992" s="195" t="str">
        <f t="shared" si="473"/>
        <v/>
      </c>
      <c r="W992" s="185" t="str">
        <f t="shared" si="474"/>
        <v/>
      </c>
      <c r="X992" s="185" t="str">
        <f t="shared" si="470"/>
        <v/>
      </c>
      <c r="Y992" s="185" t="str">
        <f t="shared" si="471"/>
        <v/>
      </c>
      <c r="Z992" s="184" t="str">
        <f t="shared" si="472"/>
        <v/>
      </c>
      <c r="AB992" s="186" t="str">
        <f t="shared" si="466"/>
        <v/>
      </c>
      <c r="AC992" s="187" t="str">
        <f t="shared" si="467"/>
        <v/>
      </c>
      <c r="AD992" s="187" t="str">
        <f t="shared" si="469"/>
        <v/>
      </c>
      <c r="AE992" s="187" t="str">
        <f t="shared" si="464"/>
        <v/>
      </c>
      <c r="AF992" s="187" t="str">
        <f t="shared" si="465"/>
        <v/>
      </c>
      <c r="AG992" s="187" t="str">
        <f t="array" ref="AG992">IFERROR(INDEX($Y$4:$Y$1090, MATCH(AC992&amp;AE992&amp;AF992,$V$4:$V$1090&amp;$W$4:$W$1090&amp;$X$4:$X$1090,0),1),"")</f>
        <v/>
      </c>
      <c r="AH992" s="188" t="str">
        <f t="array" ref="AH992">IFERROR(INDEX($Z$4:$Z$1090, MATCH(AC992&amp;AE992&amp;AF992,$V$4:$V$1090&amp;$W$4:$W$1090&amp;$X$4:$X$1090,0),1),"")</f>
        <v/>
      </c>
      <c r="AJ992" s="186" t="str">
        <f t="shared" si="468"/>
        <v/>
      </c>
      <c r="AK992" s="187" t="str">
        <f t="array" ref="AK992">IFERROR(INDEX($AC$4:$AC$1137,SMALL($AB$4:$AB$1137,AJ992),1),"")</f>
        <v/>
      </c>
      <c r="AL992" s="187" t="str">
        <f t="array" ref="AL992">IFERROR(INDEX($AF$4:$AF$1137,SMALL($AB$4:$AB$1137,AJ992),1),"")</f>
        <v/>
      </c>
      <c r="AM992" s="187" t="str">
        <f t="array" ref="AM992">IFERROR(INDEX($AW$4:$AW$83,MATCH(AL992&amp;INDEX($AG$4:$AG$1137,SMALL($AB$4:$AB$1137,AJ992),1),$AU$4:$AU$83&amp;$AV$4:$AV$83,0),1),"")</f>
        <v/>
      </c>
      <c r="AN992" s="187" t="str">
        <f t="array" ref="AN992">IFERROR(INDEX($AW$4:$AW$83,MATCH(AL992&amp;INDEX($AH$4:$AH$1137,SMALL($AB$4:$AB$1137,AJ992),1),$AU$4:$AU$83&amp;$AV$4:$AV$83,0),1),"")</f>
        <v/>
      </c>
      <c r="AO992" s="187" t="str">
        <f>IF(AND(ISNUMBER(Fixture!H995),ISNUMBER(Fixture!J995)),"YES","")</f>
        <v/>
      </c>
      <c r="AP992" s="187" t="str">
        <f>IF(AO992="YES",IF(Fixture!H995&gt;Fixture!J995,HWin,IF(Fixture!H995=Fixture!J995,IF(Fixture!H995&gt;0,HDrawScore,HDraw),HLose)),"")</f>
        <v/>
      </c>
      <c r="AQ992" s="188" t="str">
        <f>IF(AO992="YES",IF(Fixture!H995&lt;Fixture!J995,AWin,IF(Fixture!H995=Fixture!J995,IF(Fixture!H995&gt;0,ADrawScore,ADraw),ALose)),"")</f>
        <v/>
      </c>
      <c r="AR992" s="187" t="str">
        <f>IF(AO992="YES",IF(Fixture!H995&gt;Fixture!J995,"W",IF(Fixture!H995=Fixture!J995,IF(Fixture!H995&gt;0,"D","D"),"L")),"")</f>
        <v/>
      </c>
      <c r="AS992" s="187" t="str">
        <f>IF(AO992="YES",IF(Fixture!H995&lt;Fixture!J995,"W",IF(Fixture!H995=Fixture!J995,IF(Fixture!H995&gt;0,"D","D"),"L")),"")</f>
        <v/>
      </c>
    </row>
    <row r="993" spans="22:45" x14ac:dyDescent="0.25">
      <c r="V993" s="195" t="str">
        <f t="shared" si="473"/>
        <v/>
      </c>
      <c r="W993" s="185" t="str">
        <f t="shared" si="474"/>
        <v/>
      </c>
      <c r="X993" s="185" t="str">
        <f t="shared" si="470"/>
        <v/>
      </c>
      <c r="Y993" s="185" t="str">
        <f t="shared" si="471"/>
        <v/>
      </c>
      <c r="Z993" s="184" t="str">
        <f t="shared" si="472"/>
        <v/>
      </c>
      <c r="AB993" s="186" t="str">
        <f t="shared" si="466"/>
        <v/>
      </c>
      <c r="AC993" s="187" t="str">
        <f t="shared" si="467"/>
        <v/>
      </c>
      <c r="AD993" s="187" t="str">
        <f t="shared" si="469"/>
        <v/>
      </c>
      <c r="AE993" s="187" t="str">
        <f t="shared" si="464"/>
        <v/>
      </c>
      <c r="AF993" s="187" t="str">
        <f t="shared" si="465"/>
        <v/>
      </c>
      <c r="AG993" s="187" t="str">
        <f t="array" ref="AG993">IFERROR(INDEX($Y$4:$Y$1090, MATCH(AC993&amp;AE993&amp;AF993,$V$4:$V$1090&amp;$W$4:$W$1090&amp;$X$4:$X$1090,0),1),"")</f>
        <v/>
      </c>
      <c r="AH993" s="188" t="str">
        <f t="array" ref="AH993">IFERROR(INDEX($Z$4:$Z$1090, MATCH(AC993&amp;AE993&amp;AF993,$V$4:$V$1090&amp;$W$4:$W$1090&amp;$X$4:$X$1090,0),1),"")</f>
        <v/>
      </c>
      <c r="AJ993" s="186" t="str">
        <f t="shared" si="468"/>
        <v/>
      </c>
      <c r="AK993" s="187" t="str">
        <f t="array" ref="AK993">IFERROR(INDEX($AC$4:$AC$1137,SMALL($AB$4:$AB$1137,AJ993),1),"")</f>
        <v/>
      </c>
      <c r="AL993" s="187" t="str">
        <f t="array" ref="AL993">IFERROR(INDEX($AF$4:$AF$1137,SMALL($AB$4:$AB$1137,AJ993),1),"")</f>
        <v/>
      </c>
      <c r="AM993" s="187" t="str">
        <f t="array" ref="AM993">IFERROR(INDEX($AW$4:$AW$83,MATCH(AL993&amp;INDEX($AG$4:$AG$1137,SMALL($AB$4:$AB$1137,AJ993),1),$AU$4:$AU$83&amp;$AV$4:$AV$83,0),1),"")</f>
        <v/>
      </c>
      <c r="AN993" s="187" t="str">
        <f t="array" ref="AN993">IFERROR(INDEX($AW$4:$AW$83,MATCH(AL993&amp;INDEX($AH$4:$AH$1137,SMALL($AB$4:$AB$1137,AJ993),1),$AU$4:$AU$83&amp;$AV$4:$AV$83,0),1),"")</f>
        <v/>
      </c>
      <c r="AO993" s="187" t="str">
        <f>IF(AND(ISNUMBER(Fixture!H996),ISNUMBER(Fixture!J996)),"YES","")</f>
        <v/>
      </c>
      <c r="AP993" s="187" t="str">
        <f>IF(AO993="YES",IF(Fixture!H996&gt;Fixture!J996,HWin,IF(Fixture!H996=Fixture!J996,IF(Fixture!H996&gt;0,HDrawScore,HDraw),HLose)),"")</f>
        <v/>
      </c>
      <c r="AQ993" s="188" t="str">
        <f>IF(AO993="YES",IF(Fixture!H996&lt;Fixture!J996,AWin,IF(Fixture!H996=Fixture!J996,IF(Fixture!H996&gt;0,ADrawScore,ADraw),ALose)),"")</f>
        <v/>
      </c>
      <c r="AR993" s="187" t="str">
        <f>IF(AO993="YES",IF(Fixture!H996&gt;Fixture!J996,"W",IF(Fixture!H996=Fixture!J996,IF(Fixture!H996&gt;0,"D","D"),"L")),"")</f>
        <v/>
      </c>
      <c r="AS993" s="187" t="str">
        <f>IF(AO993="YES",IF(Fixture!H996&lt;Fixture!J996,"W",IF(Fixture!H996=Fixture!J996,IF(Fixture!H996&gt;0,"D","D"),"L")),"")</f>
        <v/>
      </c>
    </row>
    <row r="994" spans="22:45" x14ac:dyDescent="0.25">
      <c r="V994" s="195" t="str">
        <f t="shared" si="473"/>
        <v/>
      </c>
      <c r="W994" s="185" t="str">
        <f t="shared" si="474"/>
        <v/>
      </c>
      <c r="X994" s="185" t="str">
        <f t="shared" si="470"/>
        <v/>
      </c>
      <c r="Y994" s="185" t="str">
        <f t="shared" si="471"/>
        <v/>
      </c>
      <c r="Z994" s="184" t="str">
        <f t="shared" si="472"/>
        <v/>
      </c>
      <c r="AB994" s="186" t="str">
        <f t="shared" si="466"/>
        <v/>
      </c>
      <c r="AC994" s="187" t="str">
        <f t="shared" si="467"/>
        <v/>
      </c>
      <c r="AD994" s="187" t="str">
        <f t="shared" si="469"/>
        <v/>
      </c>
      <c r="AE994" s="187" t="str">
        <f t="shared" si="464"/>
        <v/>
      </c>
      <c r="AF994" s="187" t="str">
        <f t="shared" si="465"/>
        <v/>
      </c>
      <c r="AG994" s="187" t="str">
        <f t="array" ref="AG994">IFERROR(INDEX($Y$4:$Y$1090, MATCH(AC994&amp;AE994&amp;AF994,$V$4:$V$1090&amp;$W$4:$W$1090&amp;$X$4:$X$1090,0),1),"")</f>
        <v/>
      </c>
      <c r="AH994" s="188" t="str">
        <f t="array" ref="AH994">IFERROR(INDEX($Z$4:$Z$1090, MATCH(AC994&amp;AE994&amp;AF994,$V$4:$V$1090&amp;$W$4:$W$1090&amp;$X$4:$X$1090,0),1),"")</f>
        <v/>
      </c>
      <c r="AJ994" s="186" t="str">
        <f t="shared" si="468"/>
        <v/>
      </c>
      <c r="AK994" s="187" t="str">
        <f t="array" ref="AK994">IFERROR(INDEX($AC$4:$AC$1137,SMALL($AB$4:$AB$1137,AJ994),1),"")</f>
        <v/>
      </c>
      <c r="AL994" s="187" t="str">
        <f t="array" ref="AL994">IFERROR(INDEX($AF$4:$AF$1137,SMALL($AB$4:$AB$1137,AJ994),1),"")</f>
        <v/>
      </c>
      <c r="AM994" s="187" t="str">
        <f t="array" ref="AM994">IFERROR(INDEX($AW$4:$AW$83,MATCH(AL994&amp;INDEX($AG$4:$AG$1137,SMALL($AB$4:$AB$1137,AJ994),1),$AU$4:$AU$83&amp;$AV$4:$AV$83,0),1),"")</f>
        <v/>
      </c>
      <c r="AN994" s="187" t="str">
        <f t="array" ref="AN994">IFERROR(INDEX($AW$4:$AW$83,MATCH(AL994&amp;INDEX($AH$4:$AH$1137,SMALL($AB$4:$AB$1137,AJ994),1),$AU$4:$AU$83&amp;$AV$4:$AV$83,0),1),"")</f>
        <v/>
      </c>
      <c r="AO994" s="187" t="str">
        <f>IF(AND(ISNUMBER(Fixture!H997),ISNUMBER(Fixture!J997)),"YES","")</f>
        <v/>
      </c>
      <c r="AP994" s="187" t="str">
        <f>IF(AO994="YES",IF(Fixture!H997&gt;Fixture!J997,HWin,IF(Fixture!H997=Fixture!J997,IF(Fixture!H997&gt;0,HDrawScore,HDraw),HLose)),"")</f>
        <v/>
      </c>
      <c r="AQ994" s="188" t="str">
        <f>IF(AO994="YES",IF(Fixture!H997&lt;Fixture!J997,AWin,IF(Fixture!H997=Fixture!J997,IF(Fixture!H997&gt;0,ADrawScore,ADraw),ALose)),"")</f>
        <v/>
      </c>
      <c r="AR994" s="187" t="str">
        <f>IF(AO994="YES",IF(Fixture!H997&gt;Fixture!J997,"W",IF(Fixture!H997=Fixture!J997,IF(Fixture!H997&gt;0,"D","D"),"L")),"")</f>
        <v/>
      </c>
      <c r="AS994" s="187" t="str">
        <f>IF(AO994="YES",IF(Fixture!H997&lt;Fixture!J997,"W",IF(Fixture!H997=Fixture!J997,IF(Fixture!H997&gt;0,"D","D"),"L")),"")</f>
        <v/>
      </c>
    </row>
    <row r="995" spans="22:45" x14ac:dyDescent="0.25">
      <c r="V995" s="195" t="str">
        <f t="shared" si="473"/>
        <v/>
      </c>
      <c r="W995" s="185" t="str">
        <f t="shared" si="474"/>
        <v/>
      </c>
      <c r="X995" s="185" t="str">
        <f t="shared" si="470"/>
        <v/>
      </c>
      <c r="Y995" s="185" t="str">
        <f t="shared" si="471"/>
        <v/>
      </c>
      <c r="Z995" s="184" t="str">
        <f t="shared" si="472"/>
        <v/>
      </c>
      <c r="AB995" s="186" t="str">
        <f t="shared" si="466"/>
        <v/>
      </c>
      <c r="AC995" s="187" t="str">
        <f t="shared" si="467"/>
        <v/>
      </c>
      <c r="AD995" s="187" t="str">
        <f t="shared" si="469"/>
        <v/>
      </c>
      <c r="AE995" s="187" t="str">
        <f t="shared" si="464"/>
        <v/>
      </c>
      <c r="AF995" s="187" t="str">
        <f t="shared" si="465"/>
        <v/>
      </c>
      <c r="AG995" s="187" t="str">
        <f t="array" ref="AG995">IFERROR(INDEX($Y$4:$Y$1090, MATCH(AC995&amp;AE995&amp;AF995,$V$4:$V$1090&amp;$W$4:$W$1090&amp;$X$4:$X$1090,0),1),"")</f>
        <v/>
      </c>
      <c r="AH995" s="188" t="str">
        <f t="array" ref="AH995">IFERROR(INDEX($Z$4:$Z$1090, MATCH(AC995&amp;AE995&amp;AF995,$V$4:$V$1090&amp;$W$4:$W$1090&amp;$X$4:$X$1090,0),1),"")</f>
        <v/>
      </c>
      <c r="AJ995" s="186" t="str">
        <f t="shared" si="468"/>
        <v/>
      </c>
      <c r="AK995" s="187" t="str">
        <f t="array" ref="AK995">IFERROR(INDEX($AC$4:$AC$1137,SMALL($AB$4:$AB$1137,AJ995),1),"")</f>
        <v/>
      </c>
      <c r="AL995" s="187" t="str">
        <f t="array" ref="AL995">IFERROR(INDEX($AF$4:$AF$1137,SMALL($AB$4:$AB$1137,AJ995),1),"")</f>
        <v/>
      </c>
      <c r="AM995" s="187" t="str">
        <f t="array" ref="AM995">IFERROR(INDEX($AW$4:$AW$83,MATCH(AL995&amp;INDEX($AG$4:$AG$1137,SMALL($AB$4:$AB$1137,AJ995),1),$AU$4:$AU$83&amp;$AV$4:$AV$83,0),1),"")</f>
        <v/>
      </c>
      <c r="AN995" s="187" t="str">
        <f t="array" ref="AN995">IFERROR(INDEX($AW$4:$AW$83,MATCH(AL995&amp;INDEX($AH$4:$AH$1137,SMALL($AB$4:$AB$1137,AJ995),1),$AU$4:$AU$83&amp;$AV$4:$AV$83,0),1),"")</f>
        <v/>
      </c>
      <c r="AO995" s="187" t="str">
        <f>IF(AND(ISNUMBER(Fixture!H998),ISNUMBER(Fixture!J998)),"YES","")</f>
        <v/>
      </c>
      <c r="AP995" s="187" t="str">
        <f>IF(AO995="YES",IF(Fixture!H998&gt;Fixture!J998,HWin,IF(Fixture!H998=Fixture!J998,IF(Fixture!H998&gt;0,HDrawScore,HDraw),HLose)),"")</f>
        <v/>
      </c>
      <c r="AQ995" s="188" t="str">
        <f>IF(AO995="YES",IF(Fixture!H998&lt;Fixture!J998,AWin,IF(Fixture!H998=Fixture!J998,IF(Fixture!H998&gt;0,ADrawScore,ADraw),ALose)),"")</f>
        <v/>
      </c>
      <c r="AR995" s="187" t="str">
        <f>IF(AO995="YES",IF(Fixture!H998&gt;Fixture!J998,"W",IF(Fixture!H998=Fixture!J998,IF(Fixture!H998&gt;0,"D","D"),"L")),"")</f>
        <v/>
      </c>
      <c r="AS995" s="187" t="str">
        <f>IF(AO995="YES",IF(Fixture!H998&lt;Fixture!J998,"W",IF(Fixture!H998=Fixture!J998,IF(Fixture!H998&gt;0,"D","D"),"L")),"")</f>
        <v/>
      </c>
    </row>
    <row r="996" spans="22:45" x14ac:dyDescent="0.25">
      <c r="V996" s="195" t="str">
        <f t="shared" si="473"/>
        <v/>
      </c>
      <c r="W996" s="185" t="str">
        <f t="shared" si="474"/>
        <v/>
      </c>
      <c r="X996" s="185" t="str">
        <f t="shared" si="470"/>
        <v/>
      </c>
      <c r="Y996" s="185" t="str">
        <f t="shared" si="471"/>
        <v/>
      </c>
      <c r="Z996" s="184" t="str">
        <f t="shared" si="472"/>
        <v/>
      </c>
      <c r="AB996" s="186" t="str">
        <f t="shared" si="466"/>
        <v/>
      </c>
      <c r="AC996" s="187" t="str">
        <f t="shared" si="467"/>
        <v/>
      </c>
      <c r="AD996" s="187" t="str">
        <f t="shared" si="469"/>
        <v/>
      </c>
      <c r="AE996" s="187" t="str">
        <f t="shared" si="464"/>
        <v/>
      </c>
      <c r="AF996" s="187" t="str">
        <f t="shared" si="465"/>
        <v/>
      </c>
      <c r="AG996" s="187" t="str">
        <f t="array" ref="AG996">IFERROR(INDEX($Y$4:$Y$1090, MATCH(AC996&amp;AE996&amp;AF996,$V$4:$V$1090&amp;$W$4:$W$1090&amp;$X$4:$X$1090,0),1),"")</f>
        <v/>
      </c>
      <c r="AH996" s="188" t="str">
        <f t="array" ref="AH996">IFERROR(INDEX($Z$4:$Z$1090, MATCH(AC996&amp;AE996&amp;AF996,$V$4:$V$1090&amp;$W$4:$W$1090&amp;$X$4:$X$1090,0),1),"")</f>
        <v/>
      </c>
      <c r="AJ996" s="186" t="str">
        <f t="shared" si="468"/>
        <v/>
      </c>
      <c r="AK996" s="187" t="str">
        <f t="array" ref="AK996">IFERROR(INDEX($AC$4:$AC$1137,SMALL($AB$4:$AB$1137,AJ996),1),"")</f>
        <v/>
      </c>
      <c r="AL996" s="187" t="str">
        <f t="array" ref="AL996">IFERROR(INDEX($AF$4:$AF$1137,SMALL($AB$4:$AB$1137,AJ996),1),"")</f>
        <v/>
      </c>
      <c r="AM996" s="187" t="str">
        <f t="array" ref="AM996">IFERROR(INDEX($AW$4:$AW$83,MATCH(AL996&amp;INDEX($AG$4:$AG$1137,SMALL($AB$4:$AB$1137,AJ996),1),$AU$4:$AU$83&amp;$AV$4:$AV$83,0),1),"")</f>
        <v/>
      </c>
      <c r="AN996" s="187" t="str">
        <f t="array" ref="AN996">IFERROR(INDEX($AW$4:$AW$83,MATCH(AL996&amp;INDEX($AH$4:$AH$1137,SMALL($AB$4:$AB$1137,AJ996),1),$AU$4:$AU$83&amp;$AV$4:$AV$83,0),1),"")</f>
        <v/>
      </c>
      <c r="AO996" s="187" t="str">
        <f>IF(AND(ISNUMBER(Fixture!H999),ISNUMBER(Fixture!J999)),"YES","")</f>
        <v/>
      </c>
      <c r="AP996" s="187" t="str">
        <f>IF(AO996="YES",IF(Fixture!H999&gt;Fixture!J999,HWin,IF(Fixture!H999=Fixture!J999,IF(Fixture!H999&gt;0,HDrawScore,HDraw),HLose)),"")</f>
        <v/>
      </c>
      <c r="AQ996" s="188" t="str">
        <f>IF(AO996="YES",IF(Fixture!H999&lt;Fixture!J999,AWin,IF(Fixture!H999=Fixture!J999,IF(Fixture!H999&gt;0,ADrawScore,ADraw),ALose)),"")</f>
        <v/>
      </c>
      <c r="AR996" s="187" t="str">
        <f>IF(AO996="YES",IF(Fixture!H999&gt;Fixture!J999,"W",IF(Fixture!H999=Fixture!J999,IF(Fixture!H999&gt;0,"D","D"),"L")),"")</f>
        <v/>
      </c>
      <c r="AS996" s="187" t="str">
        <f>IF(AO996="YES",IF(Fixture!H999&lt;Fixture!J999,"W",IF(Fixture!H999=Fixture!J999,IF(Fixture!H999&gt;0,"D","D"),"L")),"")</f>
        <v/>
      </c>
    </row>
    <row r="997" spans="22:45" x14ac:dyDescent="0.25">
      <c r="V997" s="195" t="str">
        <f t="shared" si="473"/>
        <v/>
      </c>
      <c r="W997" s="185" t="str">
        <f t="shared" si="474"/>
        <v/>
      </c>
      <c r="X997" s="185" t="str">
        <f t="shared" si="470"/>
        <v/>
      </c>
      <c r="Y997" s="185" t="str">
        <f t="shared" si="471"/>
        <v/>
      </c>
      <c r="Z997" s="184" t="str">
        <f t="shared" si="472"/>
        <v/>
      </c>
      <c r="AB997" s="186" t="str">
        <f t="shared" si="466"/>
        <v/>
      </c>
      <c r="AC997" s="187" t="str">
        <f t="shared" si="467"/>
        <v/>
      </c>
      <c r="AD997" s="187" t="str">
        <f t="shared" si="469"/>
        <v/>
      </c>
      <c r="AE997" s="187" t="str">
        <f t="shared" si="464"/>
        <v/>
      </c>
      <c r="AF997" s="187" t="str">
        <f t="shared" si="465"/>
        <v/>
      </c>
      <c r="AG997" s="187" t="str">
        <f t="array" ref="AG997">IFERROR(INDEX($Y$4:$Y$1090, MATCH(AC997&amp;AE997&amp;AF997,$V$4:$V$1090&amp;$W$4:$W$1090&amp;$X$4:$X$1090,0),1),"")</f>
        <v/>
      </c>
      <c r="AH997" s="188" t="str">
        <f t="array" ref="AH997">IFERROR(INDEX($Z$4:$Z$1090, MATCH(AC997&amp;AE997&amp;AF997,$V$4:$V$1090&amp;$W$4:$W$1090&amp;$X$4:$X$1090,0),1),"")</f>
        <v/>
      </c>
      <c r="AJ997" s="186" t="str">
        <f t="shared" si="468"/>
        <v/>
      </c>
      <c r="AK997" s="187" t="str">
        <f t="array" ref="AK997">IFERROR(INDEX($AC$4:$AC$1137,SMALL($AB$4:$AB$1137,AJ997),1),"")</f>
        <v/>
      </c>
      <c r="AL997" s="187" t="str">
        <f t="array" ref="AL997">IFERROR(INDEX($AF$4:$AF$1137,SMALL($AB$4:$AB$1137,AJ997),1),"")</f>
        <v/>
      </c>
      <c r="AM997" s="187" t="str">
        <f t="array" ref="AM997">IFERROR(INDEX($AW$4:$AW$83,MATCH(AL997&amp;INDEX($AG$4:$AG$1137,SMALL($AB$4:$AB$1137,AJ997),1),$AU$4:$AU$83&amp;$AV$4:$AV$83,0),1),"")</f>
        <v/>
      </c>
      <c r="AN997" s="187" t="str">
        <f t="array" ref="AN997">IFERROR(INDEX($AW$4:$AW$83,MATCH(AL997&amp;INDEX($AH$4:$AH$1137,SMALL($AB$4:$AB$1137,AJ997),1),$AU$4:$AU$83&amp;$AV$4:$AV$83,0),1),"")</f>
        <v/>
      </c>
      <c r="AO997" s="187" t="str">
        <f>IF(AND(ISNUMBER(Fixture!H1000),ISNUMBER(Fixture!J1000)),"YES","")</f>
        <v/>
      </c>
      <c r="AP997" s="187" t="str">
        <f>IF(AO997="YES",IF(Fixture!H1000&gt;Fixture!J1000,HWin,IF(Fixture!H1000=Fixture!J1000,IF(Fixture!H1000&gt;0,HDrawScore,HDraw),HLose)),"")</f>
        <v/>
      </c>
      <c r="AQ997" s="188" t="str">
        <f>IF(AO997="YES",IF(Fixture!H1000&lt;Fixture!J1000,AWin,IF(Fixture!H1000=Fixture!J1000,IF(Fixture!H1000&gt;0,ADrawScore,ADraw),ALose)),"")</f>
        <v/>
      </c>
      <c r="AR997" s="187" t="str">
        <f>IF(AO997="YES",IF(Fixture!H1000&gt;Fixture!J1000,"W",IF(Fixture!H1000=Fixture!J1000,IF(Fixture!H1000&gt;0,"D","D"),"L")),"")</f>
        <v/>
      </c>
      <c r="AS997" s="187" t="str">
        <f>IF(AO997="YES",IF(Fixture!H1000&lt;Fixture!J1000,"W",IF(Fixture!H1000=Fixture!J1000,IF(Fixture!H1000&gt;0,"D","D"),"L")),"")</f>
        <v/>
      </c>
    </row>
    <row r="998" spans="22:45" x14ac:dyDescent="0.25">
      <c r="V998" s="195" t="str">
        <f t="shared" si="473"/>
        <v/>
      </c>
      <c r="W998" s="185" t="str">
        <f t="shared" si="474"/>
        <v/>
      </c>
      <c r="X998" s="185" t="str">
        <f t="shared" si="470"/>
        <v/>
      </c>
      <c r="Y998" s="185" t="str">
        <f t="shared" si="471"/>
        <v/>
      </c>
      <c r="Z998" s="184" t="str">
        <f t="shared" si="472"/>
        <v/>
      </c>
      <c r="AB998" s="186" t="str">
        <f t="shared" si="466"/>
        <v/>
      </c>
      <c r="AC998" s="187" t="str">
        <f t="shared" si="467"/>
        <v/>
      </c>
      <c r="AD998" s="187" t="str">
        <f t="shared" si="469"/>
        <v/>
      </c>
      <c r="AE998" s="187" t="str">
        <f t="shared" si="464"/>
        <v/>
      </c>
      <c r="AF998" s="187" t="str">
        <f t="shared" si="465"/>
        <v/>
      </c>
      <c r="AG998" s="187" t="str">
        <f t="array" ref="AG998">IFERROR(INDEX($Y$4:$Y$1090, MATCH(AC998&amp;AE998&amp;AF998,$V$4:$V$1090&amp;$W$4:$W$1090&amp;$X$4:$X$1090,0),1),"")</f>
        <v/>
      </c>
      <c r="AH998" s="188" t="str">
        <f t="array" ref="AH998">IFERROR(INDEX($Z$4:$Z$1090, MATCH(AC998&amp;AE998&amp;AF998,$V$4:$V$1090&amp;$W$4:$W$1090&amp;$X$4:$X$1090,0),1),"")</f>
        <v/>
      </c>
      <c r="AJ998" s="186" t="str">
        <f t="shared" si="468"/>
        <v/>
      </c>
      <c r="AK998" s="187" t="str">
        <f t="array" ref="AK998">IFERROR(INDEX($AC$4:$AC$1137,SMALL($AB$4:$AB$1137,AJ998),1),"")</f>
        <v/>
      </c>
      <c r="AL998" s="187" t="str">
        <f t="array" ref="AL998">IFERROR(INDEX($AF$4:$AF$1137,SMALL($AB$4:$AB$1137,AJ998),1),"")</f>
        <v/>
      </c>
      <c r="AM998" s="187" t="str">
        <f t="array" ref="AM998">IFERROR(INDEX($AW$4:$AW$83,MATCH(AL998&amp;INDEX($AG$4:$AG$1137,SMALL($AB$4:$AB$1137,AJ998),1),$AU$4:$AU$83&amp;$AV$4:$AV$83,0),1),"")</f>
        <v/>
      </c>
      <c r="AN998" s="187" t="str">
        <f t="array" ref="AN998">IFERROR(INDEX($AW$4:$AW$83,MATCH(AL998&amp;INDEX($AH$4:$AH$1137,SMALL($AB$4:$AB$1137,AJ998),1),$AU$4:$AU$83&amp;$AV$4:$AV$83,0),1),"")</f>
        <v/>
      </c>
      <c r="AO998" s="187" t="str">
        <f>IF(AND(ISNUMBER(Fixture!H1001),ISNUMBER(Fixture!J1001)),"YES","")</f>
        <v/>
      </c>
      <c r="AP998" s="187" t="str">
        <f>IF(AO998="YES",IF(Fixture!H1001&gt;Fixture!J1001,HWin,IF(Fixture!H1001=Fixture!J1001,IF(Fixture!H1001&gt;0,HDrawScore,HDraw),HLose)),"")</f>
        <v/>
      </c>
      <c r="AQ998" s="188" t="str">
        <f>IF(AO998="YES",IF(Fixture!H1001&lt;Fixture!J1001,AWin,IF(Fixture!H1001=Fixture!J1001,IF(Fixture!H1001&gt;0,ADrawScore,ADraw),ALose)),"")</f>
        <v/>
      </c>
      <c r="AR998" s="187" t="str">
        <f>IF(AO998="YES",IF(Fixture!H1001&gt;Fixture!J1001,"W",IF(Fixture!H1001=Fixture!J1001,IF(Fixture!H1001&gt;0,"D","D"),"L")),"")</f>
        <v/>
      </c>
      <c r="AS998" s="187" t="str">
        <f>IF(AO998="YES",IF(Fixture!H1001&lt;Fixture!J1001,"W",IF(Fixture!H1001=Fixture!J1001,IF(Fixture!H1001&gt;0,"D","D"),"L")),"")</f>
        <v/>
      </c>
    </row>
    <row r="999" spans="22:45" x14ac:dyDescent="0.25">
      <c r="V999" s="195" t="str">
        <f t="shared" si="473"/>
        <v/>
      </c>
      <c r="W999" s="185" t="str">
        <f t="shared" si="474"/>
        <v/>
      </c>
      <c r="X999" s="185" t="str">
        <f t="shared" si="470"/>
        <v/>
      </c>
      <c r="Y999" s="185" t="str">
        <f t="shared" si="471"/>
        <v/>
      </c>
      <c r="Z999" s="184" t="str">
        <f t="shared" si="472"/>
        <v/>
      </c>
      <c r="AB999" s="186" t="str">
        <f t="shared" si="466"/>
        <v/>
      </c>
      <c r="AC999" s="187" t="str">
        <f t="shared" si="467"/>
        <v/>
      </c>
      <c r="AD999" s="187" t="str">
        <f t="shared" si="469"/>
        <v/>
      </c>
      <c r="AE999" s="187" t="str">
        <f t="shared" si="464"/>
        <v/>
      </c>
      <c r="AF999" s="187" t="str">
        <f t="shared" si="465"/>
        <v/>
      </c>
      <c r="AG999" s="187" t="str">
        <f t="array" ref="AG999">IFERROR(INDEX($Y$4:$Y$1090, MATCH(AC999&amp;AE999&amp;AF999,$V$4:$V$1090&amp;$W$4:$W$1090&amp;$X$4:$X$1090,0),1),"")</f>
        <v/>
      </c>
      <c r="AH999" s="188" t="str">
        <f t="array" ref="AH999">IFERROR(INDEX($Z$4:$Z$1090, MATCH(AC999&amp;AE999&amp;AF999,$V$4:$V$1090&amp;$W$4:$W$1090&amp;$X$4:$X$1090,0),1),"")</f>
        <v/>
      </c>
      <c r="AJ999" s="186" t="str">
        <f t="shared" si="468"/>
        <v/>
      </c>
      <c r="AK999" s="187" t="str">
        <f t="array" ref="AK999">IFERROR(INDEX($AC$4:$AC$1137,SMALL($AB$4:$AB$1137,AJ999),1),"")</f>
        <v/>
      </c>
      <c r="AL999" s="187" t="str">
        <f t="array" ref="AL999">IFERROR(INDEX($AF$4:$AF$1137,SMALL($AB$4:$AB$1137,AJ999),1),"")</f>
        <v/>
      </c>
      <c r="AM999" s="187" t="str">
        <f t="array" ref="AM999">IFERROR(INDEX($AW$4:$AW$83,MATCH(AL999&amp;INDEX($AG$4:$AG$1137,SMALL($AB$4:$AB$1137,AJ999),1),$AU$4:$AU$83&amp;$AV$4:$AV$83,0),1),"")</f>
        <v/>
      </c>
      <c r="AN999" s="187" t="str">
        <f t="array" ref="AN999">IFERROR(INDEX($AW$4:$AW$83,MATCH(AL999&amp;INDEX($AH$4:$AH$1137,SMALL($AB$4:$AB$1137,AJ999),1),$AU$4:$AU$83&amp;$AV$4:$AV$83,0),1),"")</f>
        <v/>
      </c>
      <c r="AO999" s="187" t="str">
        <f>IF(AND(ISNUMBER(Fixture!H1002),ISNUMBER(Fixture!J1002)),"YES","")</f>
        <v/>
      </c>
      <c r="AP999" s="187" t="str">
        <f>IF(AO999="YES",IF(Fixture!H1002&gt;Fixture!J1002,HWin,IF(Fixture!H1002=Fixture!J1002,IF(Fixture!H1002&gt;0,HDrawScore,HDraw),HLose)),"")</f>
        <v/>
      </c>
      <c r="AQ999" s="188" t="str">
        <f>IF(AO999="YES",IF(Fixture!H1002&lt;Fixture!J1002,AWin,IF(Fixture!H1002=Fixture!J1002,IF(Fixture!H1002&gt;0,ADrawScore,ADraw),ALose)),"")</f>
        <v/>
      </c>
      <c r="AR999" s="187" t="str">
        <f>IF(AO999="YES",IF(Fixture!H1002&gt;Fixture!J1002,"W",IF(Fixture!H1002=Fixture!J1002,IF(Fixture!H1002&gt;0,"D","D"),"L")),"")</f>
        <v/>
      </c>
      <c r="AS999" s="187" t="str">
        <f>IF(AO999="YES",IF(Fixture!H1002&lt;Fixture!J1002,"W",IF(Fixture!H1002=Fixture!J1002,IF(Fixture!H1002&gt;0,"D","D"),"L")),"")</f>
        <v/>
      </c>
    </row>
    <row r="1000" spans="22:45" x14ac:dyDescent="0.25">
      <c r="V1000" s="195" t="str">
        <f t="shared" si="473"/>
        <v/>
      </c>
      <c r="W1000" s="185" t="str">
        <f t="shared" si="474"/>
        <v/>
      </c>
      <c r="X1000" s="185" t="str">
        <f t="shared" si="470"/>
        <v/>
      </c>
      <c r="Y1000" s="185" t="str">
        <f t="shared" si="471"/>
        <v/>
      </c>
      <c r="Z1000" s="184" t="str">
        <f t="shared" si="472"/>
        <v/>
      </c>
      <c r="AB1000" s="186" t="str">
        <f t="shared" si="466"/>
        <v/>
      </c>
      <c r="AC1000" s="187" t="str">
        <f t="shared" si="467"/>
        <v/>
      </c>
      <c r="AD1000" s="187" t="str">
        <f t="shared" si="469"/>
        <v/>
      </c>
      <c r="AE1000" s="187" t="str">
        <f t="shared" si="464"/>
        <v/>
      </c>
      <c r="AF1000" s="187" t="str">
        <f t="shared" si="465"/>
        <v/>
      </c>
      <c r="AG1000" s="187" t="str">
        <f t="array" ref="AG1000">IFERROR(INDEX($Y$4:$Y$1090, MATCH(AC1000&amp;AE1000&amp;AF1000,$V$4:$V$1090&amp;$W$4:$W$1090&amp;$X$4:$X$1090,0),1),"")</f>
        <v/>
      </c>
      <c r="AH1000" s="188" t="str">
        <f t="array" ref="AH1000">IFERROR(INDEX($Z$4:$Z$1090, MATCH(AC1000&amp;AE1000&amp;AF1000,$V$4:$V$1090&amp;$W$4:$W$1090&amp;$X$4:$X$1090,0),1),"")</f>
        <v/>
      </c>
      <c r="AJ1000" s="186" t="str">
        <f t="shared" si="468"/>
        <v/>
      </c>
      <c r="AK1000" s="187" t="str">
        <f t="array" ref="AK1000">IFERROR(INDEX($AC$4:$AC$1137,SMALL($AB$4:$AB$1137,AJ1000),1),"")</f>
        <v/>
      </c>
      <c r="AL1000" s="187" t="str">
        <f t="array" ref="AL1000">IFERROR(INDEX($AF$4:$AF$1137,SMALL($AB$4:$AB$1137,AJ1000),1),"")</f>
        <v/>
      </c>
      <c r="AM1000" s="187" t="str">
        <f t="array" ref="AM1000">IFERROR(INDEX($AW$4:$AW$83,MATCH(AL1000&amp;INDEX($AG$4:$AG$1137,SMALL($AB$4:$AB$1137,AJ1000),1),$AU$4:$AU$83&amp;$AV$4:$AV$83,0),1),"")</f>
        <v/>
      </c>
      <c r="AN1000" s="187" t="str">
        <f t="array" ref="AN1000">IFERROR(INDEX($AW$4:$AW$83,MATCH(AL1000&amp;INDEX($AH$4:$AH$1137,SMALL($AB$4:$AB$1137,AJ1000),1),$AU$4:$AU$83&amp;$AV$4:$AV$83,0),1),"")</f>
        <v/>
      </c>
      <c r="AO1000" s="187" t="str">
        <f>IF(AND(ISNUMBER(Fixture!H1003),ISNUMBER(Fixture!J1003)),"YES","")</f>
        <v/>
      </c>
      <c r="AP1000" s="187" t="str">
        <f>IF(AO1000="YES",IF(Fixture!H1003&gt;Fixture!J1003,HWin,IF(Fixture!H1003=Fixture!J1003,IF(Fixture!H1003&gt;0,HDrawScore,HDraw),HLose)),"")</f>
        <v/>
      </c>
      <c r="AQ1000" s="188" t="str">
        <f>IF(AO1000="YES",IF(Fixture!H1003&lt;Fixture!J1003,AWin,IF(Fixture!H1003=Fixture!J1003,IF(Fixture!H1003&gt;0,ADrawScore,ADraw),ALose)),"")</f>
        <v/>
      </c>
      <c r="AR1000" s="187" t="str">
        <f>IF(AO1000="YES",IF(Fixture!H1003&gt;Fixture!J1003,"W",IF(Fixture!H1003=Fixture!J1003,IF(Fixture!H1003&gt;0,"D","D"),"L")),"")</f>
        <v/>
      </c>
      <c r="AS1000" s="187" t="str">
        <f>IF(AO1000="YES",IF(Fixture!H1003&lt;Fixture!J1003,"W",IF(Fixture!H1003=Fixture!J1003,IF(Fixture!H1003&gt;0,"D","D"),"L")),"")</f>
        <v/>
      </c>
    </row>
    <row r="1001" spans="22:45" x14ac:dyDescent="0.25">
      <c r="V1001" s="195" t="str">
        <f t="shared" si="473"/>
        <v/>
      </c>
      <c r="W1001" s="185" t="str">
        <f t="shared" si="474"/>
        <v/>
      </c>
      <c r="X1001" s="185" t="str">
        <f t="shared" si="470"/>
        <v/>
      </c>
      <c r="Y1001" s="185" t="str">
        <f t="shared" si="471"/>
        <v/>
      </c>
      <c r="Z1001" s="184" t="str">
        <f t="shared" si="472"/>
        <v/>
      </c>
      <c r="AB1001" s="186" t="str">
        <f t="shared" si="466"/>
        <v/>
      </c>
      <c r="AC1001" s="187" t="str">
        <f t="shared" si="467"/>
        <v/>
      </c>
      <c r="AD1001" s="187" t="str">
        <f t="shared" si="469"/>
        <v/>
      </c>
      <c r="AE1001" s="187" t="str">
        <f t="shared" si="464"/>
        <v/>
      </c>
      <c r="AF1001" s="187" t="str">
        <f t="shared" si="465"/>
        <v/>
      </c>
      <c r="AG1001" s="187" t="str">
        <f t="array" ref="AG1001">IFERROR(INDEX($Y$4:$Y$1090, MATCH(AC1001&amp;AE1001&amp;AF1001,$V$4:$V$1090&amp;$W$4:$W$1090&amp;$X$4:$X$1090,0),1),"")</f>
        <v/>
      </c>
      <c r="AH1001" s="188" t="str">
        <f t="array" ref="AH1001">IFERROR(INDEX($Z$4:$Z$1090, MATCH(AC1001&amp;AE1001&amp;AF1001,$V$4:$V$1090&amp;$W$4:$W$1090&amp;$X$4:$X$1090,0),1),"")</f>
        <v/>
      </c>
      <c r="AJ1001" s="186" t="str">
        <f t="shared" si="468"/>
        <v/>
      </c>
      <c r="AK1001" s="187" t="str">
        <f t="array" ref="AK1001">IFERROR(INDEX($AC$4:$AC$1137,SMALL($AB$4:$AB$1137,AJ1001),1),"")</f>
        <v/>
      </c>
      <c r="AL1001" s="187" t="str">
        <f t="array" ref="AL1001">IFERROR(INDEX($AF$4:$AF$1137,SMALL($AB$4:$AB$1137,AJ1001),1),"")</f>
        <v/>
      </c>
      <c r="AM1001" s="187" t="str">
        <f t="array" ref="AM1001">IFERROR(INDEX($AW$4:$AW$83,MATCH(AL1001&amp;INDEX($AG$4:$AG$1137,SMALL($AB$4:$AB$1137,AJ1001),1),$AU$4:$AU$83&amp;$AV$4:$AV$83,0),1),"")</f>
        <v/>
      </c>
      <c r="AN1001" s="187" t="str">
        <f t="array" ref="AN1001">IFERROR(INDEX($AW$4:$AW$83,MATCH(AL1001&amp;INDEX($AH$4:$AH$1137,SMALL($AB$4:$AB$1137,AJ1001),1),$AU$4:$AU$83&amp;$AV$4:$AV$83,0),1),"")</f>
        <v/>
      </c>
      <c r="AO1001" s="187" t="str">
        <f>IF(AND(ISNUMBER(Fixture!H1004),ISNUMBER(Fixture!J1004)),"YES","")</f>
        <v/>
      </c>
      <c r="AP1001" s="187" t="str">
        <f>IF(AO1001="YES",IF(Fixture!H1004&gt;Fixture!J1004,HWin,IF(Fixture!H1004=Fixture!J1004,IF(Fixture!H1004&gt;0,HDrawScore,HDraw),HLose)),"")</f>
        <v/>
      </c>
      <c r="AQ1001" s="188" t="str">
        <f>IF(AO1001="YES",IF(Fixture!H1004&lt;Fixture!J1004,AWin,IF(Fixture!H1004=Fixture!J1004,IF(Fixture!H1004&gt;0,ADrawScore,ADraw),ALose)),"")</f>
        <v/>
      </c>
      <c r="AR1001" s="187" t="str">
        <f>IF(AO1001="YES",IF(Fixture!H1004&gt;Fixture!J1004,"W",IF(Fixture!H1004=Fixture!J1004,IF(Fixture!H1004&gt;0,"D","D"),"L")),"")</f>
        <v/>
      </c>
      <c r="AS1001" s="187" t="str">
        <f>IF(AO1001="YES",IF(Fixture!H1004&lt;Fixture!J1004,"W",IF(Fixture!H1004=Fixture!J1004,IF(Fixture!H1004&gt;0,"D","D"),"L")),"")</f>
        <v/>
      </c>
    </row>
    <row r="1002" spans="22:45" x14ac:dyDescent="0.25">
      <c r="V1002" s="195" t="str">
        <f t="shared" si="473"/>
        <v/>
      </c>
      <c r="W1002" s="185" t="str">
        <f t="shared" si="474"/>
        <v/>
      </c>
      <c r="X1002" s="185" t="str">
        <f t="shared" si="470"/>
        <v/>
      </c>
      <c r="Y1002" s="185" t="str">
        <f t="shared" si="471"/>
        <v/>
      </c>
      <c r="Z1002" s="184" t="str">
        <f t="shared" si="472"/>
        <v/>
      </c>
      <c r="AB1002" s="186" t="str">
        <f t="shared" si="466"/>
        <v/>
      </c>
      <c r="AC1002" s="187" t="str">
        <f t="shared" si="467"/>
        <v/>
      </c>
      <c r="AD1002" s="187" t="str">
        <f t="shared" si="469"/>
        <v/>
      </c>
      <c r="AE1002" s="187" t="str">
        <f t="shared" si="464"/>
        <v/>
      </c>
      <c r="AF1002" s="187" t="str">
        <f t="shared" si="465"/>
        <v/>
      </c>
      <c r="AG1002" s="187" t="str">
        <f t="array" ref="AG1002">IFERROR(INDEX($Y$4:$Y$1090, MATCH(AC1002&amp;AE1002&amp;AF1002,$V$4:$V$1090&amp;$W$4:$W$1090&amp;$X$4:$X$1090,0),1),"")</f>
        <v/>
      </c>
      <c r="AH1002" s="188" t="str">
        <f t="array" ref="AH1002">IFERROR(INDEX($Z$4:$Z$1090, MATCH(AC1002&amp;AE1002&amp;AF1002,$V$4:$V$1090&amp;$W$4:$W$1090&amp;$X$4:$X$1090,0),1),"")</f>
        <v/>
      </c>
      <c r="AJ1002" s="186" t="str">
        <f t="shared" si="468"/>
        <v/>
      </c>
      <c r="AK1002" s="187" t="str">
        <f t="array" ref="AK1002">IFERROR(INDEX($AC$4:$AC$1137,SMALL($AB$4:$AB$1137,AJ1002),1),"")</f>
        <v/>
      </c>
      <c r="AL1002" s="187" t="str">
        <f t="array" ref="AL1002">IFERROR(INDEX($AF$4:$AF$1137,SMALL($AB$4:$AB$1137,AJ1002),1),"")</f>
        <v/>
      </c>
      <c r="AM1002" s="187" t="str">
        <f t="array" ref="AM1002">IFERROR(INDEX($AW$4:$AW$83,MATCH(AL1002&amp;INDEX($AG$4:$AG$1137,SMALL($AB$4:$AB$1137,AJ1002),1),$AU$4:$AU$83&amp;$AV$4:$AV$83,0),1),"")</f>
        <v/>
      </c>
      <c r="AN1002" s="187" t="str">
        <f t="array" ref="AN1002">IFERROR(INDEX($AW$4:$AW$83,MATCH(AL1002&amp;INDEX($AH$4:$AH$1137,SMALL($AB$4:$AB$1137,AJ1002),1),$AU$4:$AU$83&amp;$AV$4:$AV$83,0),1),"")</f>
        <v/>
      </c>
      <c r="AO1002" s="187" t="str">
        <f>IF(AND(ISNUMBER(Fixture!H1005),ISNUMBER(Fixture!J1005)),"YES","")</f>
        <v/>
      </c>
      <c r="AP1002" s="187" t="str">
        <f>IF(AO1002="YES",IF(Fixture!H1005&gt;Fixture!J1005,HWin,IF(Fixture!H1005=Fixture!J1005,IF(Fixture!H1005&gt;0,HDrawScore,HDraw),HLose)),"")</f>
        <v/>
      </c>
      <c r="AQ1002" s="188" t="str">
        <f>IF(AO1002="YES",IF(Fixture!H1005&lt;Fixture!J1005,AWin,IF(Fixture!H1005=Fixture!J1005,IF(Fixture!H1005&gt;0,ADrawScore,ADraw),ALose)),"")</f>
        <v/>
      </c>
      <c r="AR1002" s="187" t="str">
        <f>IF(AO1002="YES",IF(Fixture!H1005&gt;Fixture!J1005,"W",IF(Fixture!H1005=Fixture!J1005,IF(Fixture!H1005&gt;0,"D","D"),"L")),"")</f>
        <v/>
      </c>
      <c r="AS1002" s="187" t="str">
        <f>IF(AO1002="YES",IF(Fixture!H1005&lt;Fixture!J1005,"W",IF(Fixture!H1005=Fixture!J1005,IF(Fixture!H1005&gt;0,"D","D"),"L")),"")</f>
        <v/>
      </c>
    </row>
    <row r="1003" spans="22:45" x14ac:dyDescent="0.25">
      <c r="V1003" s="195" t="str">
        <f t="shared" si="473"/>
        <v/>
      </c>
      <c r="W1003" s="185" t="str">
        <f t="shared" si="474"/>
        <v/>
      </c>
      <c r="X1003" s="185" t="str">
        <f t="shared" si="470"/>
        <v/>
      </c>
      <c r="Y1003" s="185" t="str">
        <f t="shared" si="471"/>
        <v/>
      </c>
      <c r="Z1003" s="184" t="str">
        <f t="shared" si="472"/>
        <v/>
      </c>
      <c r="AB1003" s="186" t="str">
        <f t="shared" si="466"/>
        <v/>
      </c>
      <c r="AC1003" s="187" t="str">
        <f t="shared" si="467"/>
        <v/>
      </c>
      <c r="AD1003" s="187" t="str">
        <f t="shared" si="469"/>
        <v/>
      </c>
      <c r="AE1003" s="187" t="str">
        <f t="shared" si="464"/>
        <v/>
      </c>
      <c r="AF1003" s="187" t="str">
        <f t="shared" si="465"/>
        <v/>
      </c>
      <c r="AG1003" s="187" t="str">
        <f t="array" ref="AG1003">IFERROR(INDEX($Y$4:$Y$1090, MATCH(AC1003&amp;AE1003&amp;AF1003,$V$4:$V$1090&amp;$W$4:$W$1090&amp;$X$4:$X$1090,0),1),"")</f>
        <v/>
      </c>
      <c r="AH1003" s="188" t="str">
        <f t="array" ref="AH1003">IFERROR(INDEX($Z$4:$Z$1090, MATCH(AC1003&amp;AE1003&amp;AF1003,$V$4:$V$1090&amp;$W$4:$W$1090&amp;$X$4:$X$1090,0),1),"")</f>
        <v/>
      </c>
      <c r="AJ1003" s="186" t="str">
        <f t="shared" si="468"/>
        <v/>
      </c>
      <c r="AK1003" s="187" t="str">
        <f t="array" ref="AK1003">IFERROR(INDEX($AC$4:$AC$1137,SMALL($AB$4:$AB$1137,AJ1003),1),"")</f>
        <v/>
      </c>
      <c r="AL1003" s="187" t="str">
        <f t="array" ref="AL1003">IFERROR(INDEX($AF$4:$AF$1137,SMALL($AB$4:$AB$1137,AJ1003),1),"")</f>
        <v/>
      </c>
      <c r="AM1003" s="187" t="str">
        <f t="array" ref="AM1003">IFERROR(INDEX($AW$4:$AW$83,MATCH(AL1003&amp;INDEX($AG$4:$AG$1137,SMALL($AB$4:$AB$1137,AJ1003),1),$AU$4:$AU$83&amp;$AV$4:$AV$83,0),1),"")</f>
        <v/>
      </c>
      <c r="AN1003" s="187" t="str">
        <f t="array" ref="AN1003">IFERROR(INDEX($AW$4:$AW$83,MATCH(AL1003&amp;INDEX($AH$4:$AH$1137,SMALL($AB$4:$AB$1137,AJ1003),1),$AU$4:$AU$83&amp;$AV$4:$AV$83,0),1),"")</f>
        <v/>
      </c>
      <c r="AO1003" s="187" t="str">
        <f>IF(AND(ISNUMBER(Fixture!H1006),ISNUMBER(Fixture!J1006)),"YES","")</f>
        <v/>
      </c>
      <c r="AP1003" s="187" t="str">
        <f>IF(AO1003="YES",IF(Fixture!H1006&gt;Fixture!J1006,HWin,IF(Fixture!H1006=Fixture!J1006,IF(Fixture!H1006&gt;0,HDrawScore,HDraw),HLose)),"")</f>
        <v/>
      </c>
      <c r="AQ1003" s="188" t="str">
        <f>IF(AO1003="YES",IF(Fixture!H1006&lt;Fixture!J1006,AWin,IF(Fixture!H1006=Fixture!J1006,IF(Fixture!H1006&gt;0,ADrawScore,ADraw),ALose)),"")</f>
        <v/>
      </c>
      <c r="AR1003" s="187" t="str">
        <f>IF(AO1003="YES",IF(Fixture!H1006&gt;Fixture!J1006,"W",IF(Fixture!H1006=Fixture!J1006,IF(Fixture!H1006&gt;0,"D","D"),"L")),"")</f>
        <v/>
      </c>
      <c r="AS1003" s="187" t="str">
        <f>IF(AO1003="YES",IF(Fixture!H1006&lt;Fixture!J1006,"W",IF(Fixture!H1006=Fixture!J1006,IF(Fixture!H1006&gt;0,"D","D"),"L")),"")</f>
        <v/>
      </c>
    </row>
    <row r="1004" spans="22:45" x14ac:dyDescent="0.25">
      <c r="V1004" s="195" t="str">
        <f t="shared" si="473"/>
        <v/>
      </c>
      <c r="W1004" s="185" t="str">
        <f t="shared" si="474"/>
        <v/>
      </c>
      <c r="X1004" s="185" t="str">
        <f t="shared" si="470"/>
        <v/>
      </c>
      <c r="Y1004" s="185" t="str">
        <f t="shared" si="471"/>
        <v/>
      </c>
      <c r="Z1004" s="184" t="str">
        <f t="shared" si="472"/>
        <v/>
      </c>
      <c r="AB1004" s="186" t="str">
        <f t="shared" si="466"/>
        <v/>
      </c>
      <c r="AC1004" s="187" t="str">
        <f t="shared" si="467"/>
        <v/>
      </c>
      <c r="AD1004" s="187" t="str">
        <f t="shared" si="469"/>
        <v/>
      </c>
      <c r="AE1004" s="187" t="str">
        <f t="shared" si="464"/>
        <v/>
      </c>
      <c r="AF1004" s="187" t="str">
        <f t="shared" si="465"/>
        <v/>
      </c>
      <c r="AG1004" s="187" t="str">
        <f t="array" ref="AG1004">IFERROR(INDEX($Y$4:$Y$1090, MATCH(AC1004&amp;AE1004&amp;AF1004,$V$4:$V$1090&amp;$W$4:$W$1090&amp;$X$4:$X$1090,0),1),"")</f>
        <v/>
      </c>
      <c r="AH1004" s="188" t="str">
        <f t="array" ref="AH1004">IFERROR(INDEX($Z$4:$Z$1090, MATCH(AC1004&amp;AE1004&amp;AF1004,$V$4:$V$1090&amp;$W$4:$W$1090&amp;$X$4:$X$1090,0),1),"")</f>
        <v/>
      </c>
      <c r="AJ1004" s="186" t="str">
        <f t="shared" si="468"/>
        <v/>
      </c>
      <c r="AK1004" s="187" t="str">
        <f t="array" ref="AK1004">IFERROR(INDEX($AC$4:$AC$1137,SMALL($AB$4:$AB$1137,AJ1004),1),"")</f>
        <v/>
      </c>
      <c r="AL1004" s="187" t="str">
        <f t="array" ref="AL1004">IFERROR(INDEX($AF$4:$AF$1137,SMALL($AB$4:$AB$1137,AJ1004),1),"")</f>
        <v/>
      </c>
      <c r="AM1004" s="187" t="str">
        <f t="array" ref="AM1004">IFERROR(INDEX($AW$4:$AW$83,MATCH(AL1004&amp;INDEX($AG$4:$AG$1137,SMALL($AB$4:$AB$1137,AJ1004),1),$AU$4:$AU$83&amp;$AV$4:$AV$83,0),1),"")</f>
        <v/>
      </c>
      <c r="AN1004" s="187" t="str">
        <f t="array" ref="AN1004">IFERROR(INDEX($AW$4:$AW$83,MATCH(AL1004&amp;INDEX($AH$4:$AH$1137,SMALL($AB$4:$AB$1137,AJ1004),1),$AU$4:$AU$83&amp;$AV$4:$AV$83,0),1),"")</f>
        <v/>
      </c>
      <c r="AO1004" s="187" t="str">
        <f>IF(AND(ISNUMBER(Fixture!H1007),ISNUMBER(Fixture!J1007)),"YES","")</f>
        <v/>
      </c>
      <c r="AP1004" s="187" t="str">
        <f>IF(AO1004="YES",IF(Fixture!H1007&gt;Fixture!J1007,HWin,IF(Fixture!H1007=Fixture!J1007,IF(Fixture!H1007&gt;0,HDrawScore,HDraw),HLose)),"")</f>
        <v/>
      </c>
      <c r="AQ1004" s="188" t="str">
        <f>IF(AO1004="YES",IF(Fixture!H1007&lt;Fixture!J1007,AWin,IF(Fixture!H1007=Fixture!J1007,IF(Fixture!H1007&gt;0,ADrawScore,ADraw),ALose)),"")</f>
        <v/>
      </c>
      <c r="AR1004" s="187" t="str">
        <f>IF(AO1004="YES",IF(Fixture!H1007&gt;Fixture!J1007,"W",IF(Fixture!H1007=Fixture!J1007,IF(Fixture!H1007&gt;0,"D","D"),"L")),"")</f>
        <v/>
      </c>
      <c r="AS1004" s="187" t="str">
        <f>IF(AO1004="YES",IF(Fixture!H1007&lt;Fixture!J1007,"W",IF(Fixture!H1007=Fixture!J1007,IF(Fixture!H1007&gt;0,"D","D"),"L")),"")</f>
        <v/>
      </c>
    </row>
    <row r="1005" spans="22:45" x14ac:dyDescent="0.25">
      <c r="V1005" s="195" t="str">
        <f t="shared" si="473"/>
        <v/>
      </c>
      <c r="W1005" s="185" t="str">
        <f t="shared" si="474"/>
        <v/>
      </c>
      <c r="X1005" s="185" t="str">
        <f t="shared" si="470"/>
        <v/>
      </c>
      <c r="Y1005" s="185" t="str">
        <f t="shared" si="471"/>
        <v/>
      </c>
      <c r="Z1005" s="184" t="str">
        <f t="shared" si="472"/>
        <v/>
      </c>
      <c r="AB1005" s="186" t="str">
        <f t="shared" si="466"/>
        <v/>
      </c>
      <c r="AC1005" s="187" t="str">
        <f t="shared" si="467"/>
        <v/>
      </c>
      <c r="AD1005" s="187" t="str">
        <f t="shared" si="469"/>
        <v/>
      </c>
      <c r="AE1005" s="187" t="str">
        <f t="shared" si="464"/>
        <v/>
      </c>
      <c r="AF1005" s="187" t="str">
        <f t="shared" si="465"/>
        <v/>
      </c>
      <c r="AG1005" s="187" t="str">
        <f t="array" ref="AG1005">IFERROR(INDEX($Y$4:$Y$1090, MATCH(AC1005&amp;AE1005&amp;AF1005,$V$4:$V$1090&amp;$W$4:$W$1090&amp;$X$4:$X$1090,0),1),"")</f>
        <v/>
      </c>
      <c r="AH1005" s="188" t="str">
        <f t="array" ref="AH1005">IFERROR(INDEX($Z$4:$Z$1090, MATCH(AC1005&amp;AE1005&amp;AF1005,$V$4:$V$1090&amp;$W$4:$W$1090&amp;$X$4:$X$1090,0),1),"")</f>
        <v/>
      </c>
      <c r="AJ1005" s="186" t="str">
        <f t="shared" si="468"/>
        <v/>
      </c>
      <c r="AK1005" s="187" t="str">
        <f t="array" ref="AK1005">IFERROR(INDEX($AC$4:$AC$1137,SMALL($AB$4:$AB$1137,AJ1005),1),"")</f>
        <v/>
      </c>
      <c r="AL1005" s="187" t="str">
        <f t="array" ref="AL1005">IFERROR(INDEX($AF$4:$AF$1137,SMALL($AB$4:$AB$1137,AJ1005),1),"")</f>
        <v/>
      </c>
      <c r="AM1005" s="187" t="str">
        <f t="array" ref="AM1005">IFERROR(INDEX($AW$4:$AW$83,MATCH(AL1005&amp;INDEX($AG$4:$AG$1137,SMALL($AB$4:$AB$1137,AJ1005),1),$AU$4:$AU$83&amp;$AV$4:$AV$83,0),1),"")</f>
        <v/>
      </c>
      <c r="AN1005" s="187" t="str">
        <f t="array" ref="AN1005">IFERROR(INDEX($AW$4:$AW$83,MATCH(AL1005&amp;INDEX($AH$4:$AH$1137,SMALL($AB$4:$AB$1137,AJ1005),1),$AU$4:$AU$83&amp;$AV$4:$AV$83,0),1),"")</f>
        <v/>
      </c>
      <c r="AO1005" s="187" t="str">
        <f>IF(AND(ISNUMBER(Fixture!H1008),ISNUMBER(Fixture!J1008)),"YES","")</f>
        <v/>
      </c>
      <c r="AP1005" s="187" t="str">
        <f>IF(AO1005="YES",IF(Fixture!H1008&gt;Fixture!J1008,HWin,IF(Fixture!H1008=Fixture!J1008,IF(Fixture!H1008&gt;0,HDrawScore,HDraw),HLose)),"")</f>
        <v/>
      </c>
      <c r="AQ1005" s="188" t="str">
        <f>IF(AO1005="YES",IF(Fixture!H1008&lt;Fixture!J1008,AWin,IF(Fixture!H1008=Fixture!J1008,IF(Fixture!H1008&gt;0,ADrawScore,ADraw),ALose)),"")</f>
        <v/>
      </c>
      <c r="AR1005" s="187" t="str">
        <f>IF(AO1005="YES",IF(Fixture!H1008&gt;Fixture!J1008,"W",IF(Fixture!H1008=Fixture!J1008,IF(Fixture!H1008&gt;0,"D","D"),"L")),"")</f>
        <v/>
      </c>
      <c r="AS1005" s="187" t="str">
        <f>IF(AO1005="YES",IF(Fixture!H1008&lt;Fixture!J1008,"W",IF(Fixture!H1008=Fixture!J1008,IF(Fixture!H1008&gt;0,"D","D"),"L")),"")</f>
        <v/>
      </c>
    </row>
    <row r="1006" spans="22:45" x14ac:dyDescent="0.25">
      <c r="V1006" s="195" t="str">
        <f t="shared" si="473"/>
        <v/>
      </c>
      <c r="W1006" s="185" t="str">
        <f t="shared" si="474"/>
        <v/>
      </c>
      <c r="X1006" s="185" t="str">
        <f t="shared" si="470"/>
        <v/>
      </c>
      <c r="Y1006" s="185" t="str">
        <f t="shared" si="471"/>
        <v/>
      </c>
      <c r="Z1006" s="184" t="str">
        <f t="shared" si="472"/>
        <v/>
      </c>
      <c r="AB1006" s="186" t="str">
        <f t="shared" si="466"/>
        <v/>
      </c>
      <c r="AC1006" s="187" t="str">
        <f t="shared" si="467"/>
        <v/>
      </c>
      <c r="AD1006" s="187" t="str">
        <f t="shared" si="469"/>
        <v/>
      </c>
      <c r="AE1006" s="187" t="str">
        <f t="shared" si="464"/>
        <v/>
      </c>
      <c r="AF1006" s="187" t="str">
        <f t="shared" si="465"/>
        <v/>
      </c>
      <c r="AG1006" s="187" t="str">
        <f t="array" ref="AG1006">IFERROR(INDEX($Y$4:$Y$1090, MATCH(AC1006&amp;AE1006&amp;AF1006,$V$4:$V$1090&amp;$W$4:$W$1090&amp;$X$4:$X$1090,0),1),"")</f>
        <v/>
      </c>
      <c r="AH1006" s="188" t="str">
        <f t="array" ref="AH1006">IFERROR(INDEX($Z$4:$Z$1090, MATCH(AC1006&amp;AE1006&amp;AF1006,$V$4:$V$1090&amp;$W$4:$W$1090&amp;$X$4:$X$1090,0),1),"")</f>
        <v/>
      </c>
      <c r="AJ1006" s="186" t="str">
        <f t="shared" si="468"/>
        <v/>
      </c>
      <c r="AK1006" s="187" t="str">
        <f t="array" ref="AK1006">IFERROR(INDEX($AC$4:$AC$1137,SMALL($AB$4:$AB$1137,AJ1006),1),"")</f>
        <v/>
      </c>
      <c r="AL1006" s="187" t="str">
        <f t="array" ref="AL1006">IFERROR(INDEX($AF$4:$AF$1137,SMALL($AB$4:$AB$1137,AJ1006),1),"")</f>
        <v/>
      </c>
      <c r="AM1006" s="187" t="str">
        <f t="array" ref="AM1006">IFERROR(INDEX($AW$4:$AW$83,MATCH(AL1006&amp;INDEX($AG$4:$AG$1137,SMALL($AB$4:$AB$1137,AJ1006),1),$AU$4:$AU$83&amp;$AV$4:$AV$83,0),1),"")</f>
        <v/>
      </c>
      <c r="AN1006" s="187" t="str">
        <f t="array" ref="AN1006">IFERROR(INDEX($AW$4:$AW$83,MATCH(AL1006&amp;INDEX($AH$4:$AH$1137,SMALL($AB$4:$AB$1137,AJ1006),1),$AU$4:$AU$83&amp;$AV$4:$AV$83,0),1),"")</f>
        <v/>
      </c>
      <c r="AO1006" s="187" t="str">
        <f>IF(AND(ISNUMBER(Fixture!H1009),ISNUMBER(Fixture!J1009)),"YES","")</f>
        <v/>
      </c>
      <c r="AP1006" s="187" t="str">
        <f>IF(AO1006="YES",IF(Fixture!H1009&gt;Fixture!J1009,HWin,IF(Fixture!H1009=Fixture!J1009,IF(Fixture!H1009&gt;0,HDrawScore,HDraw),HLose)),"")</f>
        <v/>
      </c>
      <c r="AQ1006" s="188" t="str">
        <f>IF(AO1006="YES",IF(Fixture!H1009&lt;Fixture!J1009,AWin,IF(Fixture!H1009=Fixture!J1009,IF(Fixture!H1009&gt;0,ADrawScore,ADraw),ALose)),"")</f>
        <v/>
      </c>
      <c r="AR1006" s="187" t="str">
        <f>IF(AO1006="YES",IF(Fixture!H1009&gt;Fixture!J1009,"W",IF(Fixture!H1009=Fixture!J1009,IF(Fixture!H1009&gt;0,"D","D"),"L")),"")</f>
        <v/>
      </c>
      <c r="AS1006" s="187" t="str">
        <f>IF(AO1006="YES",IF(Fixture!H1009&lt;Fixture!J1009,"W",IF(Fixture!H1009=Fixture!J1009,IF(Fixture!H1009&gt;0,"D","D"),"L")),"")</f>
        <v/>
      </c>
    </row>
    <row r="1007" spans="22:45" x14ac:dyDescent="0.25">
      <c r="V1007" s="195" t="str">
        <f t="shared" si="473"/>
        <v/>
      </c>
      <c r="W1007" s="185" t="str">
        <f t="shared" si="474"/>
        <v/>
      </c>
      <c r="X1007" s="185" t="str">
        <f t="shared" si="470"/>
        <v/>
      </c>
      <c r="Y1007" s="185" t="str">
        <f t="shared" si="471"/>
        <v/>
      </c>
      <c r="Z1007" s="184" t="str">
        <f t="shared" si="472"/>
        <v/>
      </c>
      <c r="AB1007" s="186" t="str">
        <f t="shared" si="466"/>
        <v/>
      </c>
      <c r="AC1007" s="187" t="str">
        <f t="shared" si="467"/>
        <v/>
      </c>
      <c r="AD1007" s="187" t="str">
        <f t="shared" si="469"/>
        <v/>
      </c>
      <c r="AE1007" s="187" t="str">
        <f t="shared" si="464"/>
        <v/>
      </c>
      <c r="AF1007" s="187" t="str">
        <f t="shared" si="465"/>
        <v/>
      </c>
      <c r="AG1007" s="187" t="str">
        <f t="array" ref="AG1007">IFERROR(INDEX($Y$4:$Y$1090, MATCH(AC1007&amp;AE1007&amp;AF1007,$V$4:$V$1090&amp;$W$4:$W$1090&amp;$X$4:$X$1090,0),1),"")</f>
        <v/>
      </c>
      <c r="AH1007" s="188" t="str">
        <f t="array" ref="AH1007">IFERROR(INDEX($Z$4:$Z$1090, MATCH(AC1007&amp;AE1007&amp;AF1007,$V$4:$V$1090&amp;$W$4:$W$1090&amp;$X$4:$X$1090,0),1),"")</f>
        <v/>
      </c>
      <c r="AJ1007" s="186" t="str">
        <f t="shared" si="468"/>
        <v/>
      </c>
      <c r="AK1007" s="187" t="str">
        <f t="array" ref="AK1007">IFERROR(INDEX($AC$4:$AC$1137,SMALL($AB$4:$AB$1137,AJ1007),1),"")</f>
        <v/>
      </c>
      <c r="AL1007" s="187" t="str">
        <f t="array" ref="AL1007">IFERROR(INDEX($AF$4:$AF$1137,SMALL($AB$4:$AB$1137,AJ1007),1),"")</f>
        <v/>
      </c>
      <c r="AM1007" s="187" t="str">
        <f t="array" ref="AM1007">IFERROR(INDEX($AW$4:$AW$83,MATCH(AL1007&amp;INDEX($AG$4:$AG$1137,SMALL($AB$4:$AB$1137,AJ1007),1),$AU$4:$AU$83&amp;$AV$4:$AV$83,0),1),"")</f>
        <v/>
      </c>
      <c r="AN1007" s="187" t="str">
        <f t="array" ref="AN1007">IFERROR(INDEX($AW$4:$AW$83,MATCH(AL1007&amp;INDEX($AH$4:$AH$1137,SMALL($AB$4:$AB$1137,AJ1007),1),$AU$4:$AU$83&amp;$AV$4:$AV$83,0),1),"")</f>
        <v/>
      </c>
      <c r="AO1007" s="187" t="str">
        <f>IF(AND(ISNUMBER(Fixture!H1010),ISNUMBER(Fixture!J1010)),"YES","")</f>
        <v/>
      </c>
      <c r="AP1007" s="187" t="str">
        <f>IF(AO1007="YES",IF(Fixture!H1010&gt;Fixture!J1010,HWin,IF(Fixture!H1010=Fixture!J1010,IF(Fixture!H1010&gt;0,HDrawScore,HDraw),HLose)),"")</f>
        <v/>
      </c>
      <c r="AQ1007" s="188" t="str">
        <f>IF(AO1007="YES",IF(Fixture!H1010&lt;Fixture!J1010,AWin,IF(Fixture!H1010=Fixture!J1010,IF(Fixture!H1010&gt;0,ADrawScore,ADraw),ALose)),"")</f>
        <v/>
      </c>
      <c r="AR1007" s="187" t="str">
        <f>IF(AO1007="YES",IF(Fixture!H1010&gt;Fixture!J1010,"W",IF(Fixture!H1010=Fixture!J1010,IF(Fixture!H1010&gt;0,"D","D"),"L")),"")</f>
        <v/>
      </c>
      <c r="AS1007" s="187" t="str">
        <f>IF(AO1007="YES",IF(Fixture!H1010&lt;Fixture!J1010,"W",IF(Fixture!H1010=Fixture!J1010,IF(Fixture!H1010&gt;0,"D","D"),"L")),"")</f>
        <v/>
      </c>
    </row>
    <row r="1008" spans="22:45" x14ac:dyDescent="0.25">
      <c r="V1008" s="195" t="str">
        <f t="shared" si="473"/>
        <v/>
      </c>
      <c r="W1008" s="185" t="str">
        <f t="shared" si="474"/>
        <v/>
      </c>
      <c r="X1008" s="185" t="str">
        <f t="shared" si="470"/>
        <v/>
      </c>
      <c r="Y1008" s="185" t="str">
        <f t="shared" si="471"/>
        <v/>
      </c>
      <c r="Z1008" s="184" t="str">
        <f t="shared" si="472"/>
        <v/>
      </c>
      <c r="AB1008" s="186" t="str">
        <f t="shared" si="466"/>
        <v/>
      </c>
      <c r="AC1008" s="187" t="str">
        <f t="shared" si="467"/>
        <v/>
      </c>
      <c r="AD1008" s="187" t="str">
        <f t="shared" si="469"/>
        <v/>
      </c>
      <c r="AE1008" s="187" t="str">
        <f t="shared" si="464"/>
        <v/>
      </c>
      <c r="AF1008" s="187" t="str">
        <f t="shared" si="465"/>
        <v/>
      </c>
      <c r="AG1008" s="187" t="str">
        <f t="array" ref="AG1008">IFERROR(INDEX($Y$4:$Y$1090, MATCH(AC1008&amp;AE1008&amp;AF1008,$V$4:$V$1090&amp;$W$4:$W$1090&amp;$X$4:$X$1090,0),1),"")</f>
        <v/>
      </c>
      <c r="AH1008" s="188" t="str">
        <f t="array" ref="AH1008">IFERROR(INDEX($Z$4:$Z$1090, MATCH(AC1008&amp;AE1008&amp;AF1008,$V$4:$V$1090&amp;$W$4:$W$1090&amp;$X$4:$X$1090,0),1),"")</f>
        <v/>
      </c>
      <c r="AJ1008" s="186" t="str">
        <f t="shared" si="468"/>
        <v/>
      </c>
      <c r="AK1008" s="187" t="str">
        <f t="array" ref="AK1008">IFERROR(INDEX($AC$4:$AC$1137,SMALL($AB$4:$AB$1137,AJ1008),1),"")</f>
        <v/>
      </c>
      <c r="AL1008" s="187" t="str">
        <f t="array" ref="AL1008">IFERROR(INDEX($AF$4:$AF$1137,SMALL($AB$4:$AB$1137,AJ1008),1),"")</f>
        <v/>
      </c>
      <c r="AM1008" s="187" t="str">
        <f t="array" ref="AM1008">IFERROR(INDEX($AW$4:$AW$83,MATCH(AL1008&amp;INDEX($AG$4:$AG$1137,SMALL($AB$4:$AB$1137,AJ1008),1),$AU$4:$AU$83&amp;$AV$4:$AV$83,0),1),"")</f>
        <v/>
      </c>
      <c r="AN1008" s="187" t="str">
        <f t="array" ref="AN1008">IFERROR(INDEX($AW$4:$AW$83,MATCH(AL1008&amp;INDEX($AH$4:$AH$1137,SMALL($AB$4:$AB$1137,AJ1008),1),$AU$4:$AU$83&amp;$AV$4:$AV$83,0),1),"")</f>
        <v/>
      </c>
      <c r="AO1008" s="187" t="str">
        <f>IF(AND(ISNUMBER(Fixture!H1011),ISNUMBER(Fixture!J1011)),"YES","")</f>
        <v/>
      </c>
      <c r="AP1008" s="187" t="str">
        <f>IF(AO1008="YES",IF(Fixture!H1011&gt;Fixture!J1011,HWin,IF(Fixture!H1011=Fixture!J1011,IF(Fixture!H1011&gt;0,HDrawScore,HDraw),HLose)),"")</f>
        <v/>
      </c>
      <c r="AQ1008" s="188" t="str">
        <f>IF(AO1008="YES",IF(Fixture!H1011&lt;Fixture!J1011,AWin,IF(Fixture!H1011=Fixture!J1011,IF(Fixture!H1011&gt;0,ADrawScore,ADraw),ALose)),"")</f>
        <v/>
      </c>
      <c r="AR1008" s="187" t="str">
        <f>IF(AO1008="YES",IF(Fixture!H1011&gt;Fixture!J1011,"W",IF(Fixture!H1011=Fixture!J1011,IF(Fixture!H1011&gt;0,"D","D"),"L")),"")</f>
        <v/>
      </c>
      <c r="AS1008" s="187" t="str">
        <f>IF(AO1008="YES",IF(Fixture!H1011&lt;Fixture!J1011,"W",IF(Fixture!H1011=Fixture!J1011,IF(Fixture!H1011&gt;0,"D","D"),"L")),"")</f>
        <v/>
      </c>
    </row>
    <row r="1009" spans="22:45" x14ac:dyDescent="0.25">
      <c r="V1009" s="195" t="str">
        <f t="shared" si="473"/>
        <v/>
      </c>
      <c r="W1009" s="185" t="str">
        <f t="shared" si="474"/>
        <v/>
      </c>
      <c r="X1009" s="185" t="str">
        <f t="shared" si="470"/>
        <v/>
      </c>
      <c r="Y1009" s="185" t="str">
        <f t="shared" si="471"/>
        <v/>
      </c>
      <c r="Z1009" s="184" t="str">
        <f t="shared" si="472"/>
        <v/>
      </c>
      <c r="AB1009" s="186" t="str">
        <f t="shared" si="466"/>
        <v/>
      </c>
      <c r="AC1009" s="187" t="str">
        <f t="shared" si="467"/>
        <v/>
      </c>
      <c r="AD1009" s="187" t="str">
        <f t="shared" si="469"/>
        <v/>
      </c>
      <c r="AE1009" s="187" t="str">
        <f t="shared" si="464"/>
        <v/>
      </c>
      <c r="AF1009" s="187" t="str">
        <f t="shared" si="465"/>
        <v/>
      </c>
      <c r="AG1009" s="187" t="str">
        <f t="array" ref="AG1009">IFERROR(INDEX($Y$4:$Y$1090, MATCH(AC1009&amp;AE1009&amp;AF1009,$V$4:$V$1090&amp;$W$4:$W$1090&amp;$X$4:$X$1090,0),1),"")</f>
        <v/>
      </c>
      <c r="AH1009" s="188" t="str">
        <f t="array" ref="AH1009">IFERROR(INDEX($Z$4:$Z$1090, MATCH(AC1009&amp;AE1009&amp;AF1009,$V$4:$V$1090&amp;$W$4:$W$1090&amp;$X$4:$X$1090,0),1),"")</f>
        <v/>
      </c>
      <c r="AJ1009" s="186" t="str">
        <f t="shared" si="468"/>
        <v/>
      </c>
      <c r="AK1009" s="187" t="str">
        <f t="array" ref="AK1009">IFERROR(INDEX($AC$4:$AC$1137,SMALL($AB$4:$AB$1137,AJ1009),1),"")</f>
        <v/>
      </c>
      <c r="AL1009" s="187" t="str">
        <f t="array" ref="AL1009">IFERROR(INDEX($AF$4:$AF$1137,SMALL($AB$4:$AB$1137,AJ1009),1),"")</f>
        <v/>
      </c>
      <c r="AM1009" s="187" t="str">
        <f t="array" ref="AM1009">IFERROR(INDEX($AW$4:$AW$83,MATCH(AL1009&amp;INDEX($AG$4:$AG$1137,SMALL($AB$4:$AB$1137,AJ1009),1),$AU$4:$AU$83&amp;$AV$4:$AV$83,0),1),"")</f>
        <v/>
      </c>
      <c r="AN1009" s="187" t="str">
        <f t="array" ref="AN1009">IFERROR(INDEX($AW$4:$AW$83,MATCH(AL1009&amp;INDEX($AH$4:$AH$1137,SMALL($AB$4:$AB$1137,AJ1009),1),$AU$4:$AU$83&amp;$AV$4:$AV$83,0),1),"")</f>
        <v/>
      </c>
      <c r="AO1009" s="187" t="str">
        <f>IF(AND(ISNUMBER(Fixture!H1012),ISNUMBER(Fixture!J1012)),"YES","")</f>
        <v/>
      </c>
      <c r="AP1009" s="187" t="str">
        <f>IF(AO1009="YES",IF(Fixture!H1012&gt;Fixture!J1012,HWin,IF(Fixture!H1012=Fixture!J1012,IF(Fixture!H1012&gt;0,HDrawScore,HDraw),HLose)),"")</f>
        <v/>
      </c>
      <c r="AQ1009" s="188" t="str">
        <f>IF(AO1009="YES",IF(Fixture!H1012&lt;Fixture!J1012,AWin,IF(Fixture!H1012=Fixture!J1012,IF(Fixture!H1012&gt;0,ADrawScore,ADraw),ALose)),"")</f>
        <v/>
      </c>
      <c r="AR1009" s="187" t="str">
        <f>IF(AO1009="YES",IF(Fixture!H1012&gt;Fixture!J1012,"W",IF(Fixture!H1012=Fixture!J1012,IF(Fixture!H1012&gt;0,"D","D"),"L")),"")</f>
        <v/>
      </c>
      <c r="AS1009" s="187" t="str">
        <f>IF(AO1009="YES",IF(Fixture!H1012&lt;Fixture!J1012,"W",IF(Fixture!H1012=Fixture!J1012,IF(Fixture!H1012&gt;0,"D","D"),"L")),"")</f>
        <v/>
      </c>
    </row>
    <row r="1010" spans="22:45" x14ac:dyDescent="0.25">
      <c r="V1010" s="195" t="str">
        <f t="shared" si="473"/>
        <v/>
      </c>
      <c r="W1010" s="185" t="str">
        <f t="shared" si="474"/>
        <v/>
      </c>
      <c r="X1010" s="185" t="str">
        <f t="shared" si="470"/>
        <v/>
      </c>
      <c r="Y1010" s="185" t="str">
        <f t="shared" si="471"/>
        <v/>
      </c>
      <c r="Z1010" s="184" t="str">
        <f t="shared" si="472"/>
        <v/>
      </c>
      <c r="AB1010" s="186" t="str">
        <f t="shared" si="466"/>
        <v/>
      </c>
      <c r="AC1010" s="187" t="str">
        <f t="shared" si="467"/>
        <v/>
      </c>
      <c r="AD1010" s="187" t="str">
        <f t="shared" si="469"/>
        <v/>
      </c>
      <c r="AE1010" s="187" t="str">
        <f t="shared" si="464"/>
        <v/>
      </c>
      <c r="AF1010" s="187" t="str">
        <f t="shared" si="465"/>
        <v/>
      </c>
      <c r="AG1010" s="187" t="str">
        <f t="array" ref="AG1010">IFERROR(INDEX($Y$4:$Y$1090, MATCH(AC1010&amp;AE1010&amp;AF1010,$V$4:$V$1090&amp;$W$4:$W$1090&amp;$X$4:$X$1090,0),1),"")</f>
        <v/>
      </c>
      <c r="AH1010" s="188" t="str">
        <f t="array" ref="AH1010">IFERROR(INDEX($Z$4:$Z$1090, MATCH(AC1010&amp;AE1010&amp;AF1010,$V$4:$V$1090&amp;$W$4:$W$1090&amp;$X$4:$X$1090,0),1),"")</f>
        <v/>
      </c>
      <c r="AJ1010" s="186" t="str">
        <f t="shared" si="468"/>
        <v/>
      </c>
      <c r="AK1010" s="187" t="str">
        <f t="array" ref="AK1010">IFERROR(INDEX($AC$4:$AC$1137,SMALL($AB$4:$AB$1137,AJ1010),1),"")</f>
        <v/>
      </c>
      <c r="AL1010" s="187" t="str">
        <f t="array" ref="AL1010">IFERROR(INDEX($AF$4:$AF$1137,SMALL($AB$4:$AB$1137,AJ1010),1),"")</f>
        <v/>
      </c>
      <c r="AM1010" s="187" t="str">
        <f t="array" ref="AM1010">IFERROR(INDEX($AW$4:$AW$83,MATCH(AL1010&amp;INDEX($AG$4:$AG$1137,SMALL($AB$4:$AB$1137,AJ1010),1),$AU$4:$AU$83&amp;$AV$4:$AV$83,0),1),"")</f>
        <v/>
      </c>
      <c r="AN1010" s="187" t="str">
        <f t="array" ref="AN1010">IFERROR(INDEX($AW$4:$AW$83,MATCH(AL1010&amp;INDEX($AH$4:$AH$1137,SMALL($AB$4:$AB$1137,AJ1010),1),$AU$4:$AU$83&amp;$AV$4:$AV$83,0),1),"")</f>
        <v/>
      </c>
      <c r="AO1010" s="187" t="str">
        <f>IF(AND(ISNUMBER(Fixture!H1013),ISNUMBER(Fixture!J1013)),"YES","")</f>
        <v/>
      </c>
      <c r="AP1010" s="187" t="str">
        <f>IF(AO1010="YES",IF(Fixture!H1013&gt;Fixture!J1013,HWin,IF(Fixture!H1013=Fixture!J1013,IF(Fixture!H1013&gt;0,HDrawScore,HDraw),HLose)),"")</f>
        <v/>
      </c>
      <c r="AQ1010" s="188" t="str">
        <f>IF(AO1010="YES",IF(Fixture!H1013&lt;Fixture!J1013,AWin,IF(Fixture!H1013=Fixture!J1013,IF(Fixture!H1013&gt;0,ADrawScore,ADraw),ALose)),"")</f>
        <v/>
      </c>
      <c r="AR1010" s="187" t="str">
        <f>IF(AO1010="YES",IF(Fixture!H1013&gt;Fixture!J1013,"W",IF(Fixture!H1013=Fixture!J1013,IF(Fixture!H1013&gt;0,"D","D"),"L")),"")</f>
        <v/>
      </c>
      <c r="AS1010" s="187" t="str">
        <f>IF(AO1010="YES",IF(Fixture!H1013&lt;Fixture!J1013,"W",IF(Fixture!H1013=Fixture!J1013,IF(Fixture!H1013&gt;0,"D","D"),"L")),"")</f>
        <v/>
      </c>
    </row>
    <row r="1011" spans="22:45" x14ac:dyDescent="0.25">
      <c r="V1011" s="195" t="str">
        <f t="shared" si="473"/>
        <v/>
      </c>
      <c r="W1011" s="185" t="str">
        <f t="shared" si="474"/>
        <v/>
      </c>
      <c r="X1011" s="185" t="str">
        <f t="shared" si="470"/>
        <v/>
      </c>
      <c r="Y1011" s="185" t="str">
        <f t="shared" si="471"/>
        <v/>
      </c>
      <c r="Z1011" s="184" t="str">
        <f t="shared" si="472"/>
        <v/>
      </c>
      <c r="AB1011" s="186" t="str">
        <f t="shared" si="466"/>
        <v/>
      </c>
      <c r="AC1011" s="187" t="str">
        <f t="shared" si="467"/>
        <v/>
      </c>
      <c r="AD1011" s="187" t="str">
        <f t="shared" si="469"/>
        <v/>
      </c>
      <c r="AE1011" s="187" t="str">
        <f t="shared" si="464"/>
        <v/>
      </c>
      <c r="AF1011" s="187" t="str">
        <f t="shared" si="465"/>
        <v/>
      </c>
      <c r="AG1011" s="187" t="str">
        <f t="array" ref="AG1011">IFERROR(INDEX($Y$4:$Y$1090, MATCH(AC1011&amp;AE1011&amp;AF1011,$V$4:$V$1090&amp;$W$4:$W$1090&amp;$X$4:$X$1090,0),1),"")</f>
        <v/>
      </c>
      <c r="AH1011" s="188" t="str">
        <f t="array" ref="AH1011">IFERROR(INDEX($Z$4:$Z$1090, MATCH(AC1011&amp;AE1011&amp;AF1011,$V$4:$V$1090&amp;$W$4:$W$1090&amp;$X$4:$X$1090,0),1),"")</f>
        <v/>
      </c>
      <c r="AJ1011" s="186" t="str">
        <f t="shared" si="468"/>
        <v/>
      </c>
      <c r="AK1011" s="187" t="str">
        <f t="array" ref="AK1011">IFERROR(INDEX($AC$4:$AC$1137,SMALL($AB$4:$AB$1137,AJ1011),1),"")</f>
        <v/>
      </c>
      <c r="AL1011" s="187" t="str">
        <f t="array" ref="AL1011">IFERROR(INDEX($AF$4:$AF$1137,SMALL($AB$4:$AB$1137,AJ1011),1),"")</f>
        <v/>
      </c>
      <c r="AM1011" s="187" t="str">
        <f t="array" ref="AM1011">IFERROR(INDEX($AW$4:$AW$83,MATCH(AL1011&amp;INDEX($AG$4:$AG$1137,SMALL($AB$4:$AB$1137,AJ1011),1),$AU$4:$AU$83&amp;$AV$4:$AV$83,0),1),"")</f>
        <v/>
      </c>
      <c r="AN1011" s="187" t="str">
        <f t="array" ref="AN1011">IFERROR(INDEX($AW$4:$AW$83,MATCH(AL1011&amp;INDEX($AH$4:$AH$1137,SMALL($AB$4:$AB$1137,AJ1011),1),$AU$4:$AU$83&amp;$AV$4:$AV$83,0),1),"")</f>
        <v/>
      </c>
      <c r="AO1011" s="187" t="str">
        <f>IF(AND(ISNUMBER(Fixture!H1014),ISNUMBER(Fixture!J1014)),"YES","")</f>
        <v/>
      </c>
      <c r="AP1011" s="187" t="str">
        <f>IF(AO1011="YES",IF(Fixture!H1014&gt;Fixture!J1014,HWin,IF(Fixture!H1014=Fixture!J1014,IF(Fixture!H1014&gt;0,HDrawScore,HDraw),HLose)),"")</f>
        <v/>
      </c>
      <c r="AQ1011" s="188" t="str">
        <f>IF(AO1011="YES",IF(Fixture!H1014&lt;Fixture!J1014,AWin,IF(Fixture!H1014=Fixture!J1014,IF(Fixture!H1014&gt;0,ADrawScore,ADraw),ALose)),"")</f>
        <v/>
      </c>
      <c r="AR1011" s="187" t="str">
        <f>IF(AO1011="YES",IF(Fixture!H1014&gt;Fixture!J1014,"W",IF(Fixture!H1014=Fixture!J1014,IF(Fixture!H1014&gt;0,"D","D"),"L")),"")</f>
        <v/>
      </c>
      <c r="AS1011" s="187" t="str">
        <f>IF(AO1011="YES",IF(Fixture!H1014&lt;Fixture!J1014,"W",IF(Fixture!H1014=Fixture!J1014,IF(Fixture!H1014&gt;0,"D","D"),"L")),"")</f>
        <v/>
      </c>
    </row>
    <row r="1012" spans="22:45" x14ac:dyDescent="0.25">
      <c r="V1012" s="195" t="str">
        <f t="shared" si="473"/>
        <v/>
      </c>
      <c r="W1012" s="185" t="str">
        <f t="shared" si="474"/>
        <v/>
      </c>
      <c r="X1012" s="185" t="str">
        <f t="shared" si="470"/>
        <v/>
      </c>
      <c r="Y1012" s="185" t="str">
        <f t="shared" si="471"/>
        <v/>
      </c>
      <c r="Z1012" s="184" t="str">
        <f t="shared" si="472"/>
        <v/>
      </c>
      <c r="AB1012" s="186" t="str">
        <f t="shared" si="466"/>
        <v/>
      </c>
      <c r="AC1012" s="187" t="str">
        <f t="shared" si="467"/>
        <v/>
      </c>
      <c r="AD1012" s="187" t="str">
        <f t="shared" si="469"/>
        <v/>
      </c>
      <c r="AE1012" s="187" t="str">
        <f t="shared" si="464"/>
        <v/>
      </c>
      <c r="AF1012" s="187" t="str">
        <f t="shared" si="465"/>
        <v/>
      </c>
      <c r="AG1012" s="187" t="str">
        <f t="array" ref="AG1012">IFERROR(INDEX($Y$4:$Y$1090, MATCH(AC1012&amp;AE1012&amp;AF1012,$V$4:$V$1090&amp;$W$4:$W$1090&amp;$X$4:$X$1090,0),1),"")</f>
        <v/>
      </c>
      <c r="AH1012" s="188" t="str">
        <f t="array" ref="AH1012">IFERROR(INDEX($Z$4:$Z$1090, MATCH(AC1012&amp;AE1012&amp;AF1012,$V$4:$V$1090&amp;$W$4:$W$1090&amp;$X$4:$X$1090,0),1),"")</f>
        <v/>
      </c>
      <c r="AJ1012" s="186" t="str">
        <f t="shared" si="468"/>
        <v/>
      </c>
      <c r="AK1012" s="187" t="str">
        <f t="array" ref="AK1012">IFERROR(INDEX($AC$4:$AC$1137,SMALL($AB$4:$AB$1137,AJ1012),1),"")</f>
        <v/>
      </c>
      <c r="AL1012" s="187" t="str">
        <f t="array" ref="AL1012">IFERROR(INDEX($AF$4:$AF$1137,SMALL($AB$4:$AB$1137,AJ1012),1),"")</f>
        <v/>
      </c>
      <c r="AM1012" s="187" t="str">
        <f t="array" ref="AM1012">IFERROR(INDEX($AW$4:$AW$83,MATCH(AL1012&amp;INDEX($AG$4:$AG$1137,SMALL($AB$4:$AB$1137,AJ1012),1),$AU$4:$AU$83&amp;$AV$4:$AV$83,0),1),"")</f>
        <v/>
      </c>
      <c r="AN1012" s="187" t="str">
        <f t="array" ref="AN1012">IFERROR(INDEX($AW$4:$AW$83,MATCH(AL1012&amp;INDEX($AH$4:$AH$1137,SMALL($AB$4:$AB$1137,AJ1012),1),$AU$4:$AU$83&amp;$AV$4:$AV$83,0),1),"")</f>
        <v/>
      </c>
      <c r="AO1012" s="187" t="str">
        <f>IF(AND(ISNUMBER(Fixture!H1015),ISNUMBER(Fixture!J1015)),"YES","")</f>
        <v/>
      </c>
      <c r="AP1012" s="187" t="str">
        <f>IF(AO1012="YES",IF(Fixture!H1015&gt;Fixture!J1015,HWin,IF(Fixture!H1015=Fixture!J1015,IF(Fixture!H1015&gt;0,HDrawScore,HDraw),HLose)),"")</f>
        <v/>
      </c>
      <c r="AQ1012" s="188" t="str">
        <f>IF(AO1012="YES",IF(Fixture!H1015&lt;Fixture!J1015,AWin,IF(Fixture!H1015=Fixture!J1015,IF(Fixture!H1015&gt;0,ADrawScore,ADraw),ALose)),"")</f>
        <v/>
      </c>
      <c r="AR1012" s="187" t="str">
        <f>IF(AO1012="YES",IF(Fixture!H1015&gt;Fixture!J1015,"W",IF(Fixture!H1015=Fixture!J1015,IF(Fixture!H1015&gt;0,"D","D"),"L")),"")</f>
        <v/>
      </c>
      <c r="AS1012" s="187" t="str">
        <f>IF(AO1012="YES",IF(Fixture!H1015&lt;Fixture!J1015,"W",IF(Fixture!H1015=Fixture!J1015,IF(Fixture!H1015&gt;0,"D","D"),"L")),"")</f>
        <v/>
      </c>
    </row>
    <row r="1013" spans="22:45" x14ac:dyDescent="0.25">
      <c r="V1013" s="195" t="str">
        <f t="shared" si="473"/>
        <v/>
      </c>
      <c r="W1013" s="185" t="str">
        <f t="shared" si="474"/>
        <v/>
      </c>
      <c r="X1013" s="185" t="str">
        <f t="shared" si="470"/>
        <v/>
      </c>
      <c r="Y1013" s="185" t="str">
        <f t="shared" si="471"/>
        <v/>
      </c>
      <c r="Z1013" s="184" t="str">
        <f t="shared" si="472"/>
        <v/>
      </c>
      <c r="AB1013" s="186" t="str">
        <f t="shared" si="466"/>
        <v/>
      </c>
      <c r="AC1013" s="187" t="str">
        <f t="shared" si="467"/>
        <v/>
      </c>
      <c r="AD1013" s="187" t="str">
        <f t="shared" si="469"/>
        <v/>
      </c>
      <c r="AE1013" s="187" t="str">
        <f t="shared" si="464"/>
        <v/>
      </c>
      <c r="AF1013" s="187" t="str">
        <f t="shared" si="465"/>
        <v/>
      </c>
      <c r="AG1013" s="187" t="str">
        <f t="array" ref="AG1013">IFERROR(INDEX($Y$4:$Y$1090, MATCH(AC1013&amp;AE1013&amp;AF1013,$V$4:$V$1090&amp;$W$4:$W$1090&amp;$X$4:$X$1090,0),1),"")</f>
        <v/>
      </c>
      <c r="AH1013" s="188" t="str">
        <f t="array" ref="AH1013">IFERROR(INDEX($Z$4:$Z$1090, MATCH(AC1013&amp;AE1013&amp;AF1013,$V$4:$V$1090&amp;$W$4:$W$1090&amp;$X$4:$X$1090,0),1),"")</f>
        <v/>
      </c>
      <c r="AJ1013" s="186" t="str">
        <f t="shared" si="468"/>
        <v/>
      </c>
      <c r="AK1013" s="187" t="str">
        <f t="array" ref="AK1013">IFERROR(INDEX($AC$4:$AC$1137,SMALL($AB$4:$AB$1137,AJ1013),1),"")</f>
        <v/>
      </c>
      <c r="AL1013" s="187" t="str">
        <f t="array" ref="AL1013">IFERROR(INDEX($AF$4:$AF$1137,SMALL($AB$4:$AB$1137,AJ1013),1),"")</f>
        <v/>
      </c>
      <c r="AM1013" s="187" t="str">
        <f t="array" ref="AM1013">IFERROR(INDEX($AW$4:$AW$83,MATCH(AL1013&amp;INDEX($AG$4:$AG$1137,SMALL($AB$4:$AB$1137,AJ1013),1),$AU$4:$AU$83&amp;$AV$4:$AV$83,0),1),"")</f>
        <v/>
      </c>
      <c r="AN1013" s="187" t="str">
        <f t="array" ref="AN1013">IFERROR(INDEX($AW$4:$AW$83,MATCH(AL1013&amp;INDEX($AH$4:$AH$1137,SMALL($AB$4:$AB$1137,AJ1013),1),$AU$4:$AU$83&amp;$AV$4:$AV$83,0),1),"")</f>
        <v/>
      </c>
      <c r="AO1013" s="187" t="str">
        <f>IF(AND(ISNUMBER(Fixture!H1016),ISNUMBER(Fixture!J1016)),"YES","")</f>
        <v/>
      </c>
      <c r="AP1013" s="187" t="str">
        <f>IF(AO1013="YES",IF(Fixture!H1016&gt;Fixture!J1016,HWin,IF(Fixture!H1016=Fixture!J1016,IF(Fixture!H1016&gt;0,HDrawScore,HDraw),HLose)),"")</f>
        <v/>
      </c>
      <c r="AQ1013" s="188" t="str">
        <f>IF(AO1013="YES",IF(Fixture!H1016&lt;Fixture!J1016,AWin,IF(Fixture!H1016=Fixture!J1016,IF(Fixture!H1016&gt;0,ADrawScore,ADraw),ALose)),"")</f>
        <v/>
      </c>
      <c r="AR1013" s="187" t="str">
        <f>IF(AO1013="YES",IF(Fixture!H1016&gt;Fixture!J1016,"W",IF(Fixture!H1016=Fixture!J1016,IF(Fixture!H1016&gt;0,"D","D"),"L")),"")</f>
        <v/>
      </c>
      <c r="AS1013" s="187" t="str">
        <f>IF(AO1013="YES",IF(Fixture!H1016&lt;Fixture!J1016,"W",IF(Fixture!H1016=Fixture!J1016,IF(Fixture!H1016&gt;0,"D","D"),"L")),"")</f>
        <v/>
      </c>
    </row>
    <row r="1014" spans="22:45" x14ac:dyDescent="0.25">
      <c r="V1014" s="195" t="str">
        <f t="shared" si="473"/>
        <v/>
      </c>
      <c r="W1014" s="185" t="str">
        <f t="shared" si="474"/>
        <v/>
      </c>
      <c r="X1014" s="185" t="str">
        <f t="shared" si="470"/>
        <v/>
      </c>
      <c r="Y1014" s="185" t="str">
        <f t="shared" si="471"/>
        <v/>
      </c>
      <c r="Z1014" s="184" t="str">
        <f t="shared" si="472"/>
        <v/>
      </c>
      <c r="AB1014" s="186" t="str">
        <f t="shared" si="466"/>
        <v/>
      </c>
      <c r="AC1014" s="187" t="str">
        <f t="shared" si="467"/>
        <v/>
      </c>
      <c r="AD1014" s="187" t="str">
        <f t="shared" si="469"/>
        <v/>
      </c>
      <c r="AE1014" s="187" t="str">
        <f t="shared" si="464"/>
        <v/>
      </c>
      <c r="AF1014" s="187" t="str">
        <f t="shared" si="465"/>
        <v/>
      </c>
      <c r="AG1014" s="187" t="str">
        <f t="array" ref="AG1014">IFERROR(INDEX($Y$4:$Y$1090, MATCH(AC1014&amp;AE1014&amp;AF1014,$V$4:$V$1090&amp;$W$4:$W$1090&amp;$X$4:$X$1090,0),1),"")</f>
        <v/>
      </c>
      <c r="AH1014" s="188" t="str">
        <f t="array" ref="AH1014">IFERROR(INDEX($Z$4:$Z$1090, MATCH(AC1014&amp;AE1014&amp;AF1014,$V$4:$V$1090&amp;$W$4:$W$1090&amp;$X$4:$X$1090,0),1),"")</f>
        <v/>
      </c>
      <c r="AJ1014" s="186" t="str">
        <f t="shared" si="468"/>
        <v/>
      </c>
      <c r="AK1014" s="187" t="str">
        <f t="array" ref="AK1014">IFERROR(INDEX($AC$4:$AC$1137,SMALL($AB$4:$AB$1137,AJ1014),1),"")</f>
        <v/>
      </c>
      <c r="AL1014" s="187" t="str">
        <f t="array" ref="AL1014">IFERROR(INDEX($AF$4:$AF$1137,SMALL($AB$4:$AB$1137,AJ1014),1),"")</f>
        <v/>
      </c>
      <c r="AM1014" s="187" t="str">
        <f t="array" ref="AM1014">IFERROR(INDEX($AW$4:$AW$83,MATCH(AL1014&amp;INDEX($AG$4:$AG$1137,SMALL($AB$4:$AB$1137,AJ1014),1),$AU$4:$AU$83&amp;$AV$4:$AV$83,0),1),"")</f>
        <v/>
      </c>
      <c r="AN1014" s="187" t="str">
        <f t="array" ref="AN1014">IFERROR(INDEX($AW$4:$AW$83,MATCH(AL1014&amp;INDEX($AH$4:$AH$1137,SMALL($AB$4:$AB$1137,AJ1014),1),$AU$4:$AU$83&amp;$AV$4:$AV$83,0),1),"")</f>
        <v/>
      </c>
      <c r="AO1014" s="187" t="str">
        <f>IF(AND(ISNUMBER(Fixture!H1017),ISNUMBER(Fixture!J1017)),"YES","")</f>
        <v/>
      </c>
      <c r="AP1014" s="187" t="str">
        <f>IF(AO1014="YES",IF(Fixture!H1017&gt;Fixture!J1017,HWin,IF(Fixture!H1017=Fixture!J1017,IF(Fixture!H1017&gt;0,HDrawScore,HDraw),HLose)),"")</f>
        <v/>
      </c>
      <c r="AQ1014" s="188" t="str">
        <f>IF(AO1014="YES",IF(Fixture!H1017&lt;Fixture!J1017,AWin,IF(Fixture!H1017=Fixture!J1017,IF(Fixture!H1017&gt;0,ADrawScore,ADraw),ALose)),"")</f>
        <v/>
      </c>
      <c r="AR1014" s="187" t="str">
        <f>IF(AO1014="YES",IF(Fixture!H1017&gt;Fixture!J1017,"W",IF(Fixture!H1017=Fixture!J1017,IF(Fixture!H1017&gt;0,"D","D"),"L")),"")</f>
        <v/>
      </c>
      <c r="AS1014" s="187" t="str">
        <f>IF(AO1014="YES",IF(Fixture!H1017&lt;Fixture!J1017,"W",IF(Fixture!H1017=Fixture!J1017,IF(Fixture!H1017&gt;0,"D","D"),"L")),"")</f>
        <v/>
      </c>
    </row>
    <row r="1015" spans="22:45" x14ac:dyDescent="0.25">
      <c r="V1015" s="195" t="str">
        <f t="shared" si="473"/>
        <v/>
      </c>
      <c r="W1015" s="185" t="str">
        <f t="shared" si="474"/>
        <v/>
      </c>
      <c r="X1015" s="185" t="str">
        <f t="shared" si="470"/>
        <v/>
      </c>
      <c r="Y1015" s="185" t="str">
        <f t="shared" si="471"/>
        <v/>
      </c>
      <c r="Z1015" s="184" t="str">
        <f t="shared" si="472"/>
        <v/>
      </c>
      <c r="AB1015" s="186" t="str">
        <f t="shared" si="466"/>
        <v/>
      </c>
      <c r="AC1015" s="187" t="str">
        <f t="shared" si="467"/>
        <v/>
      </c>
      <c r="AD1015" s="187" t="str">
        <f t="shared" si="469"/>
        <v/>
      </c>
      <c r="AE1015" s="187" t="str">
        <f t="shared" si="464"/>
        <v/>
      </c>
      <c r="AF1015" s="187" t="str">
        <f t="shared" si="465"/>
        <v/>
      </c>
      <c r="AG1015" s="187" t="str">
        <f t="array" ref="AG1015">IFERROR(INDEX($Y$4:$Y$1090, MATCH(AC1015&amp;AE1015&amp;AF1015,$V$4:$V$1090&amp;$W$4:$W$1090&amp;$X$4:$X$1090,0),1),"")</f>
        <v/>
      </c>
      <c r="AH1015" s="188" t="str">
        <f t="array" ref="AH1015">IFERROR(INDEX($Z$4:$Z$1090, MATCH(AC1015&amp;AE1015&amp;AF1015,$V$4:$V$1090&amp;$W$4:$W$1090&amp;$X$4:$X$1090,0),1),"")</f>
        <v/>
      </c>
      <c r="AJ1015" s="186" t="str">
        <f t="shared" si="468"/>
        <v/>
      </c>
      <c r="AK1015" s="187" t="str">
        <f t="array" ref="AK1015">IFERROR(INDEX($AC$4:$AC$1137,SMALL($AB$4:$AB$1137,AJ1015),1),"")</f>
        <v/>
      </c>
      <c r="AL1015" s="187" t="str">
        <f t="array" ref="AL1015">IFERROR(INDEX($AF$4:$AF$1137,SMALL($AB$4:$AB$1137,AJ1015),1),"")</f>
        <v/>
      </c>
      <c r="AM1015" s="187" t="str">
        <f t="array" ref="AM1015">IFERROR(INDEX($AW$4:$AW$83,MATCH(AL1015&amp;INDEX($AG$4:$AG$1137,SMALL($AB$4:$AB$1137,AJ1015),1),$AU$4:$AU$83&amp;$AV$4:$AV$83,0),1),"")</f>
        <v/>
      </c>
      <c r="AN1015" s="187" t="str">
        <f t="array" ref="AN1015">IFERROR(INDEX($AW$4:$AW$83,MATCH(AL1015&amp;INDEX($AH$4:$AH$1137,SMALL($AB$4:$AB$1137,AJ1015),1),$AU$4:$AU$83&amp;$AV$4:$AV$83,0),1),"")</f>
        <v/>
      </c>
      <c r="AO1015" s="187" t="str">
        <f>IF(AND(ISNUMBER(Fixture!H1018),ISNUMBER(Fixture!J1018)),"YES","")</f>
        <v/>
      </c>
      <c r="AP1015" s="187" t="str">
        <f>IF(AO1015="YES",IF(Fixture!H1018&gt;Fixture!J1018,HWin,IF(Fixture!H1018=Fixture!J1018,IF(Fixture!H1018&gt;0,HDrawScore,HDraw),HLose)),"")</f>
        <v/>
      </c>
      <c r="AQ1015" s="188" t="str">
        <f>IF(AO1015="YES",IF(Fixture!H1018&lt;Fixture!J1018,AWin,IF(Fixture!H1018=Fixture!J1018,IF(Fixture!H1018&gt;0,ADrawScore,ADraw),ALose)),"")</f>
        <v/>
      </c>
      <c r="AR1015" s="187" t="str">
        <f>IF(AO1015="YES",IF(Fixture!H1018&gt;Fixture!J1018,"W",IF(Fixture!H1018=Fixture!J1018,IF(Fixture!H1018&gt;0,"D","D"),"L")),"")</f>
        <v/>
      </c>
      <c r="AS1015" s="187" t="str">
        <f>IF(AO1015="YES",IF(Fixture!H1018&lt;Fixture!J1018,"W",IF(Fixture!H1018=Fixture!J1018,IF(Fixture!H1018&gt;0,"D","D"),"L")),"")</f>
        <v/>
      </c>
    </row>
    <row r="1016" spans="22:45" x14ac:dyDescent="0.25">
      <c r="V1016" s="195" t="str">
        <f t="shared" si="473"/>
        <v/>
      </c>
      <c r="W1016" s="185" t="str">
        <f t="shared" si="474"/>
        <v/>
      </c>
      <c r="X1016" s="185" t="str">
        <f t="shared" si="470"/>
        <v/>
      </c>
      <c r="Y1016" s="185" t="str">
        <f t="shared" si="471"/>
        <v/>
      </c>
      <c r="Z1016" s="184" t="str">
        <f t="shared" si="472"/>
        <v/>
      </c>
      <c r="AB1016" s="186" t="str">
        <f t="shared" si="466"/>
        <v/>
      </c>
      <c r="AC1016" s="187" t="str">
        <f t="shared" si="467"/>
        <v/>
      </c>
      <c r="AD1016" s="187" t="str">
        <f t="shared" si="469"/>
        <v/>
      </c>
      <c r="AE1016" s="187" t="str">
        <f t="shared" si="464"/>
        <v/>
      </c>
      <c r="AF1016" s="187" t="str">
        <f t="shared" si="465"/>
        <v/>
      </c>
      <c r="AG1016" s="187" t="str">
        <f t="array" ref="AG1016">IFERROR(INDEX($Y$4:$Y$1090, MATCH(AC1016&amp;AE1016&amp;AF1016,$V$4:$V$1090&amp;$W$4:$W$1090&amp;$X$4:$X$1090,0),1),"")</f>
        <v/>
      </c>
      <c r="AH1016" s="188" t="str">
        <f t="array" ref="AH1016">IFERROR(INDEX($Z$4:$Z$1090, MATCH(AC1016&amp;AE1016&amp;AF1016,$V$4:$V$1090&amp;$W$4:$W$1090&amp;$X$4:$X$1090,0),1),"")</f>
        <v/>
      </c>
      <c r="AJ1016" s="186" t="str">
        <f t="shared" si="468"/>
        <v/>
      </c>
      <c r="AK1016" s="187" t="str">
        <f t="array" ref="AK1016">IFERROR(INDEX($AC$4:$AC$1137,SMALL($AB$4:$AB$1137,AJ1016),1),"")</f>
        <v/>
      </c>
      <c r="AL1016" s="187" t="str">
        <f t="array" ref="AL1016">IFERROR(INDEX($AF$4:$AF$1137,SMALL($AB$4:$AB$1137,AJ1016),1),"")</f>
        <v/>
      </c>
      <c r="AM1016" s="187" t="str">
        <f t="array" ref="AM1016">IFERROR(INDEX($AW$4:$AW$83,MATCH(AL1016&amp;INDEX($AG$4:$AG$1137,SMALL($AB$4:$AB$1137,AJ1016),1),$AU$4:$AU$83&amp;$AV$4:$AV$83,0),1),"")</f>
        <v/>
      </c>
      <c r="AN1016" s="187" t="str">
        <f t="array" ref="AN1016">IFERROR(INDEX($AW$4:$AW$83,MATCH(AL1016&amp;INDEX($AH$4:$AH$1137,SMALL($AB$4:$AB$1137,AJ1016),1),$AU$4:$AU$83&amp;$AV$4:$AV$83,0),1),"")</f>
        <v/>
      </c>
      <c r="AO1016" s="187" t="str">
        <f>IF(AND(ISNUMBER(Fixture!H1019),ISNUMBER(Fixture!J1019)),"YES","")</f>
        <v/>
      </c>
      <c r="AP1016" s="187" t="str">
        <f>IF(AO1016="YES",IF(Fixture!H1019&gt;Fixture!J1019,HWin,IF(Fixture!H1019=Fixture!J1019,IF(Fixture!H1019&gt;0,HDrawScore,HDraw),HLose)),"")</f>
        <v/>
      </c>
      <c r="AQ1016" s="188" t="str">
        <f>IF(AO1016="YES",IF(Fixture!H1019&lt;Fixture!J1019,AWin,IF(Fixture!H1019=Fixture!J1019,IF(Fixture!H1019&gt;0,ADrawScore,ADraw),ALose)),"")</f>
        <v/>
      </c>
      <c r="AR1016" s="187" t="str">
        <f>IF(AO1016="YES",IF(Fixture!H1019&gt;Fixture!J1019,"W",IF(Fixture!H1019=Fixture!J1019,IF(Fixture!H1019&gt;0,"D","D"),"L")),"")</f>
        <v/>
      </c>
      <c r="AS1016" s="187" t="str">
        <f>IF(AO1016="YES",IF(Fixture!H1019&lt;Fixture!J1019,"W",IF(Fixture!H1019=Fixture!J1019,IF(Fixture!H1019&gt;0,"D","D"),"L")),"")</f>
        <v/>
      </c>
    </row>
    <row r="1017" spans="22:45" x14ac:dyDescent="0.25">
      <c r="V1017" s="195" t="str">
        <f t="shared" si="473"/>
        <v/>
      </c>
      <c r="W1017" s="185" t="str">
        <f t="shared" si="474"/>
        <v/>
      </c>
      <c r="X1017" s="185" t="str">
        <f t="shared" si="470"/>
        <v/>
      </c>
      <c r="Y1017" s="185" t="str">
        <f t="shared" si="471"/>
        <v/>
      </c>
      <c r="Z1017" s="184" t="str">
        <f t="shared" si="472"/>
        <v/>
      </c>
      <c r="AB1017" s="186" t="str">
        <f t="shared" si="466"/>
        <v/>
      </c>
      <c r="AC1017" s="187" t="str">
        <f t="shared" si="467"/>
        <v/>
      </c>
      <c r="AD1017" s="187" t="str">
        <f t="shared" si="469"/>
        <v/>
      </c>
      <c r="AE1017" s="187" t="str">
        <f t="shared" si="464"/>
        <v/>
      </c>
      <c r="AF1017" s="187" t="str">
        <f t="shared" si="465"/>
        <v/>
      </c>
      <c r="AG1017" s="187" t="str">
        <f t="array" ref="AG1017">IFERROR(INDEX($Y$4:$Y$1090, MATCH(AC1017&amp;AE1017&amp;AF1017,$V$4:$V$1090&amp;$W$4:$W$1090&amp;$X$4:$X$1090,0),1),"")</f>
        <v/>
      </c>
      <c r="AH1017" s="188" t="str">
        <f t="array" ref="AH1017">IFERROR(INDEX($Z$4:$Z$1090, MATCH(AC1017&amp;AE1017&amp;AF1017,$V$4:$V$1090&amp;$W$4:$W$1090&amp;$X$4:$X$1090,0),1),"")</f>
        <v/>
      </c>
      <c r="AJ1017" s="186" t="str">
        <f t="shared" si="468"/>
        <v/>
      </c>
      <c r="AK1017" s="187" t="str">
        <f t="array" ref="AK1017">IFERROR(INDEX($AC$4:$AC$1137,SMALL($AB$4:$AB$1137,AJ1017),1),"")</f>
        <v/>
      </c>
      <c r="AL1017" s="187" t="str">
        <f t="array" ref="AL1017">IFERROR(INDEX($AF$4:$AF$1137,SMALL($AB$4:$AB$1137,AJ1017),1),"")</f>
        <v/>
      </c>
      <c r="AM1017" s="187" t="str">
        <f t="array" ref="AM1017">IFERROR(INDEX($AW$4:$AW$83,MATCH(AL1017&amp;INDEX($AG$4:$AG$1137,SMALL($AB$4:$AB$1137,AJ1017),1),$AU$4:$AU$83&amp;$AV$4:$AV$83,0),1),"")</f>
        <v/>
      </c>
      <c r="AN1017" s="187" t="str">
        <f t="array" ref="AN1017">IFERROR(INDEX($AW$4:$AW$83,MATCH(AL1017&amp;INDEX($AH$4:$AH$1137,SMALL($AB$4:$AB$1137,AJ1017),1),$AU$4:$AU$83&amp;$AV$4:$AV$83,0),1),"")</f>
        <v/>
      </c>
      <c r="AO1017" s="187" t="str">
        <f>IF(AND(ISNUMBER(Fixture!H1020),ISNUMBER(Fixture!J1020)),"YES","")</f>
        <v/>
      </c>
      <c r="AP1017" s="187" t="str">
        <f>IF(AO1017="YES",IF(Fixture!H1020&gt;Fixture!J1020,HWin,IF(Fixture!H1020=Fixture!J1020,IF(Fixture!H1020&gt;0,HDrawScore,HDraw),HLose)),"")</f>
        <v/>
      </c>
      <c r="AQ1017" s="188" t="str">
        <f>IF(AO1017="YES",IF(Fixture!H1020&lt;Fixture!J1020,AWin,IF(Fixture!H1020=Fixture!J1020,IF(Fixture!H1020&gt;0,ADrawScore,ADraw),ALose)),"")</f>
        <v/>
      </c>
      <c r="AR1017" s="187" t="str">
        <f>IF(AO1017="YES",IF(Fixture!H1020&gt;Fixture!J1020,"W",IF(Fixture!H1020=Fixture!J1020,IF(Fixture!H1020&gt;0,"D","D"),"L")),"")</f>
        <v/>
      </c>
      <c r="AS1017" s="187" t="str">
        <f>IF(AO1017="YES",IF(Fixture!H1020&lt;Fixture!J1020,"W",IF(Fixture!H1020=Fixture!J1020,IF(Fixture!H1020&gt;0,"D","D"),"L")),"")</f>
        <v/>
      </c>
    </row>
    <row r="1018" spans="22:45" x14ac:dyDescent="0.25">
      <c r="V1018" s="195" t="str">
        <f t="shared" si="473"/>
        <v/>
      </c>
      <c r="W1018" s="185" t="str">
        <f t="shared" si="474"/>
        <v/>
      </c>
      <c r="X1018" s="185" t="str">
        <f t="shared" si="470"/>
        <v/>
      </c>
      <c r="Y1018" s="185" t="str">
        <f t="shared" si="471"/>
        <v/>
      </c>
      <c r="Z1018" s="184" t="str">
        <f t="shared" si="472"/>
        <v/>
      </c>
      <c r="AB1018" s="186" t="str">
        <f t="shared" si="466"/>
        <v/>
      </c>
      <c r="AC1018" s="187" t="str">
        <f t="shared" si="467"/>
        <v/>
      </c>
      <c r="AD1018" s="187" t="str">
        <f t="shared" si="469"/>
        <v/>
      </c>
      <c r="AE1018" s="187" t="str">
        <f t="shared" si="464"/>
        <v/>
      </c>
      <c r="AF1018" s="187" t="str">
        <f t="shared" si="465"/>
        <v/>
      </c>
      <c r="AG1018" s="187" t="str">
        <f t="array" ref="AG1018">IFERROR(INDEX($Y$4:$Y$1090, MATCH(AC1018&amp;AE1018&amp;AF1018,$V$4:$V$1090&amp;$W$4:$W$1090&amp;$X$4:$X$1090,0),1),"")</f>
        <v/>
      </c>
      <c r="AH1018" s="188" t="str">
        <f t="array" ref="AH1018">IFERROR(INDEX($Z$4:$Z$1090, MATCH(AC1018&amp;AE1018&amp;AF1018,$V$4:$V$1090&amp;$W$4:$W$1090&amp;$X$4:$X$1090,0),1),"")</f>
        <v/>
      </c>
      <c r="AJ1018" s="186" t="str">
        <f t="shared" si="468"/>
        <v/>
      </c>
      <c r="AK1018" s="187" t="str">
        <f t="array" ref="AK1018">IFERROR(INDEX($AC$4:$AC$1137,SMALL($AB$4:$AB$1137,AJ1018),1),"")</f>
        <v/>
      </c>
      <c r="AL1018" s="187" t="str">
        <f t="array" ref="AL1018">IFERROR(INDEX($AF$4:$AF$1137,SMALL($AB$4:$AB$1137,AJ1018),1),"")</f>
        <v/>
      </c>
      <c r="AM1018" s="187" t="str">
        <f t="array" ref="AM1018">IFERROR(INDEX($AW$4:$AW$83,MATCH(AL1018&amp;INDEX($AG$4:$AG$1137,SMALL($AB$4:$AB$1137,AJ1018),1),$AU$4:$AU$83&amp;$AV$4:$AV$83,0),1),"")</f>
        <v/>
      </c>
      <c r="AN1018" s="187" t="str">
        <f t="array" ref="AN1018">IFERROR(INDEX($AW$4:$AW$83,MATCH(AL1018&amp;INDEX($AH$4:$AH$1137,SMALL($AB$4:$AB$1137,AJ1018),1),$AU$4:$AU$83&amp;$AV$4:$AV$83,0),1),"")</f>
        <v/>
      </c>
      <c r="AO1018" s="187" t="str">
        <f>IF(AND(ISNUMBER(Fixture!H1021),ISNUMBER(Fixture!J1021)),"YES","")</f>
        <v/>
      </c>
      <c r="AP1018" s="187" t="str">
        <f>IF(AO1018="YES",IF(Fixture!H1021&gt;Fixture!J1021,HWin,IF(Fixture!H1021=Fixture!J1021,IF(Fixture!H1021&gt;0,HDrawScore,HDraw),HLose)),"")</f>
        <v/>
      </c>
      <c r="AQ1018" s="188" t="str">
        <f>IF(AO1018="YES",IF(Fixture!H1021&lt;Fixture!J1021,AWin,IF(Fixture!H1021=Fixture!J1021,IF(Fixture!H1021&gt;0,ADrawScore,ADraw),ALose)),"")</f>
        <v/>
      </c>
      <c r="AR1018" s="187" t="str">
        <f>IF(AO1018="YES",IF(Fixture!H1021&gt;Fixture!J1021,"W",IF(Fixture!H1021=Fixture!J1021,IF(Fixture!H1021&gt;0,"D","D"),"L")),"")</f>
        <v/>
      </c>
      <c r="AS1018" s="187" t="str">
        <f>IF(AO1018="YES",IF(Fixture!H1021&lt;Fixture!J1021,"W",IF(Fixture!H1021=Fixture!J1021,IF(Fixture!H1021&gt;0,"D","D"),"L")),"")</f>
        <v/>
      </c>
    </row>
    <row r="1019" spans="22:45" x14ac:dyDescent="0.25">
      <c r="V1019" s="195" t="str">
        <f t="shared" si="473"/>
        <v/>
      </c>
      <c r="W1019" s="185" t="str">
        <f t="shared" si="474"/>
        <v/>
      </c>
      <c r="X1019" s="185" t="str">
        <f t="shared" si="470"/>
        <v/>
      </c>
      <c r="Y1019" s="185" t="str">
        <f t="shared" si="471"/>
        <v/>
      </c>
      <c r="Z1019" s="184" t="str">
        <f t="shared" si="472"/>
        <v/>
      </c>
      <c r="AB1019" s="186" t="str">
        <f t="shared" si="466"/>
        <v/>
      </c>
      <c r="AC1019" s="187" t="str">
        <f t="shared" si="467"/>
        <v/>
      </c>
      <c r="AD1019" s="187" t="str">
        <f t="shared" si="469"/>
        <v/>
      </c>
      <c r="AE1019" s="187" t="str">
        <f t="shared" si="464"/>
        <v/>
      </c>
      <c r="AF1019" s="187" t="str">
        <f t="shared" si="465"/>
        <v/>
      </c>
      <c r="AG1019" s="187" t="str">
        <f t="array" ref="AG1019">IFERROR(INDEX($Y$4:$Y$1090, MATCH(AC1019&amp;AE1019&amp;AF1019,$V$4:$V$1090&amp;$W$4:$W$1090&amp;$X$4:$X$1090,0),1),"")</f>
        <v/>
      </c>
      <c r="AH1019" s="188" t="str">
        <f t="array" ref="AH1019">IFERROR(INDEX($Z$4:$Z$1090, MATCH(AC1019&amp;AE1019&amp;AF1019,$V$4:$V$1090&amp;$W$4:$W$1090&amp;$X$4:$X$1090,0),1),"")</f>
        <v/>
      </c>
      <c r="AJ1019" s="186" t="str">
        <f t="shared" si="468"/>
        <v/>
      </c>
      <c r="AK1019" s="187" t="str">
        <f t="array" ref="AK1019">IFERROR(INDEX($AC$4:$AC$1137,SMALL($AB$4:$AB$1137,AJ1019),1),"")</f>
        <v/>
      </c>
      <c r="AL1019" s="187" t="str">
        <f t="array" ref="AL1019">IFERROR(INDEX($AF$4:$AF$1137,SMALL($AB$4:$AB$1137,AJ1019),1),"")</f>
        <v/>
      </c>
      <c r="AM1019" s="187" t="str">
        <f t="array" ref="AM1019">IFERROR(INDEX($AW$4:$AW$83,MATCH(AL1019&amp;INDEX($AG$4:$AG$1137,SMALL($AB$4:$AB$1137,AJ1019),1),$AU$4:$AU$83&amp;$AV$4:$AV$83,0),1),"")</f>
        <v/>
      </c>
      <c r="AN1019" s="187" t="str">
        <f t="array" ref="AN1019">IFERROR(INDEX($AW$4:$AW$83,MATCH(AL1019&amp;INDEX($AH$4:$AH$1137,SMALL($AB$4:$AB$1137,AJ1019),1),$AU$4:$AU$83&amp;$AV$4:$AV$83,0),1),"")</f>
        <v/>
      </c>
      <c r="AO1019" s="187" t="str">
        <f>IF(AND(ISNUMBER(Fixture!H1022),ISNUMBER(Fixture!J1022)),"YES","")</f>
        <v/>
      </c>
      <c r="AP1019" s="187" t="str">
        <f>IF(AO1019="YES",IF(Fixture!H1022&gt;Fixture!J1022,HWin,IF(Fixture!H1022=Fixture!J1022,IF(Fixture!H1022&gt;0,HDrawScore,HDraw),HLose)),"")</f>
        <v/>
      </c>
      <c r="AQ1019" s="188" t="str">
        <f>IF(AO1019="YES",IF(Fixture!H1022&lt;Fixture!J1022,AWin,IF(Fixture!H1022=Fixture!J1022,IF(Fixture!H1022&gt;0,ADrawScore,ADraw),ALose)),"")</f>
        <v/>
      </c>
      <c r="AR1019" s="187" t="str">
        <f>IF(AO1019="YES",IF(Fixture!H1022&gt;Fixture!J1022,"W",IF(Fixture!H1022=Fixture!J1022,IF(Fixture!H1022&gt;0,"D","D"),"L")),"")</f>
        <v/>
      </c>
      <c r="AS1019" s="187" t="str">
        <f>IF(AO1019="YES",IF(Fixture!H1022&lt;Fixture!J1022,"W",IF(Fixture!H1022=Fixture!J1022,IF(Fixture!H1022&gt;0,"D","D"),"L")),"")</f>
        <v/>
      </c>
    </row>
    <row r="1020" spans="22:45" x14ac:dyDescent="0.25">
      <c r="V1020" s="195" t="str">
        <f t="shared" si="473"/>
        <v/>
      </c>
      <c r="W1020" s="185" t="str">
        <f t="shared" si="474"/>
        <v/>
      </c>
      <c r="X1020" s="185" t="str">
        <f t="shared" ref="X1020:X1051" si="475">IF(AND(ISNUMBER(V1020),Y1020&lt;=$Q$11,Z1020&lt;=$Q$11),$B$220,"")</f>
        <v/>
      </c>
      <c r="Y1020" s="185" t="str">
        <f t="shared" ref="Y1020:Y1051" si="476">IF(ISNUMBER(V1020),INDEX($C$223:$L$249,MATCH(V1020,$B$223:$B$249,0),MATCH("G"&amp;W1020&amp;"-T1",$C$222:$L$222,0)),"")</f>
        <v/>
      </c>
      <c r="Z1020" s="184" t="str">
        <f t="shared" ref="Z1020:Z1051" si="477">IF(ISNUMBER(V1020),INDEX($C$223:$L$249,MATCH(V1020,$B$223:$B$249,0),MATCH("G"&amp;W1020&amp;"-T2",$C$222:$L$222,0)),"")</f>
        <v/>
      </c>
      <c r="AB1020" s="186" t="str">
        <f t="shared" si="466"/>
        <v/>
      </c>
      <c r="AC1020" s="187" t="str">
        <f t="shared" si="467"/>
        <v/>
      </c>
      <c r="AD1020" s="187" t="str">
        <f t="shared" si="469"/>
        <v/>
      </c>
      <c r="AE1020" s="187" t="str">
        <f t="shared" si="464"/>
        <v/>
      </c>
      <c r="AF1020" s="187" t="str">
        <f t="shared" si="465"/>
        <v/>
      </c>
      <c r="AG1020" s="187" t="str">
        <f t="array" ref="AG1020">IFERROR(INDEX($Y$4:$Y$1090, MATCH(AC1020&amp;AE1020&amp;AF1020,$V$4:$V$1090&amp;$W$4:$W$1090&amp;$X$4:$X$1090,0),1),"")</f>
        <v/>
      </c>
      <c r="AH1020" s="188" t="str">
        <f t="array" ref="AH1020">IFERROR(INDEX($Z$4:$Z$1090, MATCH(AC1020&amp;AE1020&amp;AF1020,$V$4:$V$1090&amp;$W$4:$W$1090&amp;$X$4:$X$1090,0),1),"")</f>
        <v/>
      </c>
      <c r="AJ1020" s="186" t="str">
        <f t="shared" si="468"/>
        <v/>
      </c>
      <c r="AK1020" s="187" t="str">
        <f t="array" ref="AK1020">IFERROR(INDEX($AC$4:$AC$1137,SMALL($AB$4:$AB$1137,AJ1020),1),"")</f>
        <v/>
      </c>
      <c r="AL1020" s="187" t="str">
        <f t="array" ref="AL1020">IFERROR(INDEX($AF$4:$AF$1137,SMALL($AB$4:$AB$1137,AJ1020),1),"")</f>
        <v/>
      </c>
      <c r="AM1020" s="187" t="str">
        <f t="array" ref="AM1020">IFERROR(INDEX($AW$4:$AW$83,MATCH(AL1020&amp;INDEX($AG$4:$AG$1137,SMALL($AB$4:$AB$1137,AJ1020),1),$AU$4:$AU$83&amp;$AV$4:$AV$83,0),1),"")</f>
        <v/>
      </c>
      <c r="AN1020" s="187" t="str">
        <f t="array" ref="AN1020">IFERROR(INDEX($AW$4:$AW$83,MATCH(AL1020&amp;INDEX($AH$4:$AH$1137,SMALL($AB$4:$AB$1137,AJ1020),1),$AU$4:$AU$83&amp;$AV$4:$AV$83,0),1),"")</f>
        <v/>
      </c>
      <c r="AO1020" s="187" t="str">
        <f>IF(AND(ISNUMBER(Fixture!H1023),ISNUMBER(Fixture!J1023)),"YES","")</f>
        <v/>
      </c>
      <c r="AP1020" s="187" t="str">
        <f>IF(AO1020="YES",IF(Fixture!H1023&gt;Fixture!J1023,HWin,IF(Fixture!H1023=Fixture!J1023,IF(Fixture!H1023&gt;0,HDrawScore,HDraw),HLose)),"")</f>
        <v/>
      </c>
      <c r="AQ1020" s="188" t="str">
        <f>IF(AO1020="YES",IF(Fixture!H1023&lt;Fixture!J1023,AWin,IF(Fixture!H1023=Fixture!J1023,IF(Fixture!H1023&gt;0,ADrawScore,ADraw),ALose)),"")</f>
        <v/>
      </c>
      <c r="AR1020" s="187" t="str">
        <f>IF(AO1020="YES",IF(Fixture!H1023&gt;Fixture!J1023,"W",IF(Fixture!H1023=Fixture!J1023,IF(Fixture!H1023&gt;0,"D","D"),"L")),"")</f>
        <v/>
      </c>
      <c r="AS1020" s="187" t="str">
        <f>IF(AO1020="YES",IF(Fixture!H1023&lt;Fixture!J1023,"W",IF(Fixture!H1023=Fixture!J1023,IF(Fixture!H1023&gt;0,"D","D"),"L")),"")</f>
        <v/>
      </c>
    </row>
    <row r="1021" spans="22:45" x14ac:dyDescent="0.25">
      <c r="V1021" s="195" t="str">
        <f t="shared" ref="V1021:V1052" si="478">IFERROR(IF(W1020+1&lt;=O$11,V1020,IF(V1020+1&lt;=P$11,V1020+1,"")),"")</f>
        <v/>
      </c>
      <c r="W1021" s="185" t="str">
        <f t="shared" ref="W1021:W1052" si="479">IF(ISNUMBER(V1021),IF(W1020+1&lt;=O$11,W1020+1,1),"")</f>
        <v/>
      </c>
      <c r="X1021" s="185" t="str">
        <f t="shared" si="475"/>
        <v/>
      </c>
      <c r="Y1021" s="185" t="str">
        <f t="shared" si="476"/>
        <v/>
      </c>
      <c r="Z1021" s="184" t="str">
        <f t="shared" si="477"/>
        <v/>
      </c>
      <c r="AB1021" s="186" t="str">
        <f t="shared" si="466"/>
        <v/>
      </c>
      <c r="AC1021" s="187" t="str">
        <f t="shared" si="467"/>
        <v/>
      </c>
      <c r="AD1021" s="187" t="str">
        <f t="shared" si="469"/>
        <v/>
      </c>
      <c r="AE1021" s="187" t="str">
        <f t="shared" si="464"/>
        <v/>
      </c>
      <c r="AF1021" s="187" t="str">
        <f t="shared" si="465"/>
        <v/>
      </c>
      <c r="AG1021" s="187" t="str">
        <f t="array" ref="AG1021">IFERROR(INDEX($Y$4:$Y$1090, MATCH(AC1021&amp;AE1021&amp;AF1021,$V$4:$V$1090&amp;$W$4:$W$1090&amp;$X$4:$X$1090,0),1),"")</f>
        <v/>
      </c>
      <c r="AH1021" s="188" t="str">
        <f t="array" ref="AH1021">IFERROR(INDEX($Z$4:$Z$1090, MATCH(AC1021&amp;AE1021&amp;AF1021,$V$4:$V$1090&amp;$W$4:$W$1090&amp;$X$4:$X$1090,0),1),"")</f>
        <v/>
      </c>
      <c r="AJ1021" s="186" t="str">
        <f t="shared" si="468"/>
        <v/>
      </c>
      <c r="AK1021" s="187" t="str">
        <f t="array" ref="AK1021">IFERROR(INDEX($AC$4:$AC$1137,SMALL($AB$4:$AB$1137,AJ1021),1),"")</f>
        <v/>
      </c>
      <c r="AL1021" s="187" t="str">
        <f t="array" ref="AL1021">IFERROR(INDEX($AF$4:$AF$1137,SMALL($AB$4:$AB$1137,AJ1021),1),"")</f>
        <v/>
      </c>
      <c r="AM1021" s="187" t="str">
        <f t="array" ref="AM1021">IFERROR(INDEX($AW$4:$AW$83,MATCH(AL1021&amp;INDEX($AG$4:$AG$1137,SMALL($AB$4:$AB$1137,AJ1021),1),$AU$4:$AU$83&amp;$AV$4:$AV$83,0),1),"")</f>
        <v/>
      </c>
      <c r="AN1021" s="187" t="str">
        <f t="array" ref="AN1021">IFERROR(INDEX($AW$4:$AW$83,MATCH(AL1021&amp;INDEX($AH$4:$AH$1137,SMALL($AB$4:$AB$1137,AJ1021),1),$AU$4:$AU$83&amp;$AV$4:$AV$83,0),1),"")</f>
        <v/>
      </c>
      <c r="AO1021" s="187" t="str">
        <f>IF(AND(ISNUMBER(Fixture!H1024),ISNUMBER(Fixture!J1024)),"YES","")</f>
        <v/>
      </c>
      <c r="AP1021" s="187" t="str">
        <f>IF(AO1021="YES",IF(Fixture!H1024&gt;Fixture!J1024,HWin,IF(Fixture!H1024=Fixture!J1024,IF(Fixture!H1024&gt;0,HDrawScore,HDraw),HLose)),"")</f>
        <v/>
      </c>
      <c r="AQ1021" s="188" t="str">
        <f>IF(AO1021="YES",IF(Fixture!H1024&lt;Fixture!J1024,AWin,IF(Fixture!H1024=Fixture!J1024,IF(Fixture!H1024&gt;0,ADrawScore,ADraw),ALose)),"")</f>
        <v/>
      </c>
      <c r="AR1021" s="187" t="str">
        <f>IF(AO1021="YES",IF(Fixture!H1024&gt;Fixture!J1024,"W",IF(Fixture!H1024=Fixture!J1024,IF(Fixture!H1024&gt;0,"D","D"),"L")),"")</f>
        <v/>
      </c>
      <c r="AS1021" s="187" t="str">
        <f>IF(AO1021="YES",IF(Fixture!H1024&lt;Fixture!J1024,"W",IF(Fixture!H1024=Fixture!J1024,IF(Fixture!H1024&gt;0,"D","D"),"L")),"")</f>
        <v/>
      </c>
    </row>
    <row r="1022" spans="22:45" x14ac:dyDescent="0.25">
      <c r="V1022" s="195" t="str">
        <f t="shared" si="478"/>
        <v/>
      </c>
      <c r="W1022" s="185" t="str">
        <f t="shared" si="479"/>
        <v/>
      </c>
      <c r="X1022" s="185" t="str">
        <f t="shared" si="475"/>
        <v/>
      </c>
      <c r="Y1022" s="185" t="str">
        <f t="shared" si="476"/>
        <v/>
      </c>
      <c r="Z1022" s="184" t="str">
        <f t="shared" si="477"/>
        <v/>
      </c>
      <c r="AB1022" s="186" t="str">
        <f t="shared" si="466"/>
        <v/>
      </c>
      <c r="AC1022" s="187" t="str">
        <f t="shared" si="467"/>
        <v/>
      </c>
      <c r="AD1022" s="187" t="str">
        <f t="shared" si="469"/>
        <v/>
      </c>
      <c r="AE1022" s="187" t="str">
        <f t="shared" si="464"/>
        <v/>
      </c>
      <c r="AF1022" s="187" t="str">
        <f t="shared" si="465"/>
        <v/>
      </c>
      <c r="AG1022" s="187" t="str">
        <f t="array" ref="AG1022">IFERROR(INDEX($Y$4:$Y$1090, MATCH(AC1022&amp;AE1022&amp;AF1022,$V$4:$V$1090&amp;$W$4:$W$1090&amp;$X$4:$X$1090,0),1),"")</f>
        <v/>
      </c>
      <c r="AH1022" s="188" t="str">
        <f t="array" ref="AH1022">IFERROR(INDEX($Z$4:$Z$1090, MATCH(AC1022&amp;AE1022&amp;AF1022,$V$4:$V$1090&amp;$W$4:$W$1090&amp;$X$4:$X$1090,0),1),"")</f>
        <v/>
      </c>
      <c r="AJ1022" s="186" t="str">
        <f t="shared" si="468"/>
        <v/>
      </c>
      <c r="AK1022" s="187" t="str">
        <f t="array" ref="AK1022">IFERROR(INDEX($AC$4:$AC$1137,SMALL($AB$4:$AB$1137,AJ1022),1),"")</f>
        <v/>
      </c>
      <c r="AL1022" s="187" t="str">
        <f t="array" ref="AL1022">IFERROR(INDEX($AF$4:$AF$1137,SMALL($AB$4:$AB$1137,AJ1022),1),"")</f>
        <v/>
      </c>
      <c r="AM1022" s="187" t="str">
        <f t="array" ref="AM1022">IFERROR(INDEX($AW$4:$AW$83,MATCH(AL1022&amp;INDEX($AG$4:$AG$1137,SMALL($AB$4:$AB$1137,AJ1022),1),$AU$4:$AU$83&amp;$AV$4:$AV$83,0),1),"")</f>
        <v/>
      </c>
      <c r="AN1022" s="187" t="str">
        <f t="array" ref="AN1022">IFERROR(INDEX($AW$4:$AW$83,MATCH(AL1022&amp;INDEX($AH$4:$AH$1137,SMALL($AB$4:$AB$1137,AJ1022),1),$AU$4:$AU$83&amp;$AV$4:$AV$83,0),1),"")</f>
        <v/>
      </c>
      <c r="AO1022" s="187" t="str">
        <f>IF(AND(ISNUMBER(Fixture!H1025),ISNUMBER(Fixture!J1025)),"YES","")</f>
        <v/>
      </c>
      <c r="AP1022" s="187" t="str">
        <f>IF(AO1022="YES",IF(Fixture!H1025&gt;Fixture!J1025,HWin,IF(Fixture!H1025=Fixture!J1025,IF(Fixture!H1025&gt;0,HDrawScore,HDraw),HLose)),"")</f>
        <v/>
      </c>
      <c r="AQ1022" s="188" t="str">
        <f>IF(AO1022="YES",IF(Fixture!H1025&lt;Fixture!J1025,AWin,IF(Fixture!H1025=Fixture!J1025,IF(Fixture!H1025&gt;0,ADrawScore,ADraw),ALose)),"")</f>
        <v/>
      </c>
      <c r="AR1022" s="187" t="str">
        <f>IF(AO1022="YES",IF(Fixture!H1025&gt;Fixture!J1025,"W",IF(Fixture!H1025=Fixture!J1025,IF(Fixture!H1025&gt;0,"D","D"),"L")),"")</f>
        <v/>
      </c>
      <c r="AS1022" s="187" t="str">
        <f>IF(AO1022="YES",IF(Fixture!H1025&lt;Fixture!J1025,"W",IF(Fixture!H1025=Fixture!J1025,IF(Fixture!H1025&gt;0,"D","D"),"L")),"")</f>
        <v/>
      </c>
    </row>
    <row r="1023" spans="22:45" x14ac:dyDescent="0.25">
      <c r="V1023" s="195" t="str">
        <f t="shared" si="478"/>
        <v/>
      </c>
      <c r="W1023" s="185" t="str">
        <f t="shared" si="479"/>
        <v/>
      </c>
      <c r="X1023" s="185" t="str">
        <f t="shared" si="475"/>
        <v/>
      </c>
      <c r="Y1023" s="185" t="str">
        <f t="shared" si="476"/>
        <v/>
      </c>
      <c r="Z1023" s="184" t="str">
        <f t="shared" si="477"/>
        <v/>
      </c>
      <c r="AB1023" s="186" t="str">
        <f t="shared" si="466"/>
        <v/>
      </c>
      <c r="AC1023" s="187" t="str">
        <f t="shared" si="467"/>
        <v/>
      </c>
      <c r="AD1023" s="187" t="str">
        <f t="shared" si="469"/>
        <v/>
      </c>
      <c r="AE1023" s="187" t="str">
        <f t="shared" si="464"/>
        <v/>
      </c>
      <c r="AF1023" s="187" t="str">
        <f t="shared" si="465"/>
        <v/>
      </c>
      <c r="AG1023" s="187" t="str">
        <f t="array" ref="AG1023">IFERROR(INDEX($Y$4:$Y$1090, MATCH(AC1023&amp;AE1023&amp;AF1023,$V$4:$V$1090&amp;$W$4:$W$1090&amp;$X$4:$X$1090,0),1),"")</f>
        <v/>
      </c>
      <c r="AH1023" s="188" t="str">
        <f t="array" ref="AH1023">IFERROR(INDEX($Z$4:$Z$1090, MATCH(AC1023&amp;AE1023&amp;AF1023,$V$4:$V$1090&amp;$W$4:$W$1090&amp;$X$4:$X$1090,0),1),"")</f>
        <v/>
      </c>
      <c r="AJ1023" s="186" t="str">
        <f t="shared" si="468"/>
        <v/>
      </c>
      <c r="AK1023" s="187" t="str">
        <f t="array" ref="AK1023">IFERROR(INDEX($AC$4:$AC$1137,SMALL($AB$4:$AB$1137,AJ1023),1),"")</f>
        <v/>
      </c>
      <c r="AL1023" s="187" t="str">
        <f t="array" ref="AL1023">IFERROR(INDEX($AF$4:$AF$1137,SMALL($AB$4:$AB$1137,AJ1023),1),"")</f>
        <v/>
      </c>
      <c r="AM1023" s="187" t="str">
        <f t="array" ref="AM1023">IFERROR(INDEX($AW$4:$AW$83,MATCH(AL1023&amp;INDEX($AG$4:$AG$1137,SMALL($AB$4:$AB$1137,AJ1023),1),$AU$4:$AU$83&amp;$AV$4:$AV$83,0),1),"")</f>
        <v/>
      </c>
      <c r="AN1023" s="187" t="str">
        <f t="array" ref="AN1023">IFERROR(INDEX($AW$4:$AW$83,MATCH(AL1023&amp;INDEX($AH$4:$AH$1137,SMALL($AB$4:$AB$1137,AJ1023),1),$AU$4:$AU$83&amp;$AV$4:$AV$83,0),1),"")</f>
        <v/>
      </c>
      <c r="AO1023" s="187" t="str">
        <f>IF(AND(ISNUMBER(Fixture!H1026),ISNUMBER(Fixture!J1026)),"YES","")</f>
        <v/>
      </c>
      <c r="AP1023" s="187" t="str">
        <f>IF(AO1023="YES",IF(Fixture!H1026&gt;Fixture!J1026,HWin,IF(Fixture!H1026=Fixture!J1026,IF(Fixture!H1026&gt;0,HDrawScore,HDraw),HLose)),"")</f>
        <v/>
      </c>
      <c r="AQ1023" s="188" t="str">
        <f>IF(AO1023="YES",IF(Fixture!H1026&lt;Fixture!J1026,AWin,IF(Fixture!H1026=Fixture!J1026,IF(Fixture!H1026&gt;0,ADrawScore,ADraw),ALose)),"")</f>
        <v/>
      </c>
      <c r="AR1023" s="187" t="str">
        <f>IF(AO1023="YES",IF(Fixture!H1026&gt;Fixture!J1026,"W",IF(Fixture!H1026=Fixture!J1026,IF(Fixture!H1026&gt;0,"D","D"),"L")),"")</f>
        <v/>
      </c>
      <c r="AS1023" s="187" t="str">
        <f>IF(AO1023="YES",IF(Fixture!H1026&lt;Fixture!J1026,"W",IF(Fixture!H1026=Fixture!J1026,IF(Fixture!H1026&gt;0,"D","D"),"L")),"")</f>
        <v/>
      </c>
    </row>
    <row r="1024" spans="22:45" x14ac:dyDescent="0.25">
      <c r="V1024" s="195" t="str">
        <f t="shared" si="478"/>
        <v/>
      </c>
      <c r="W1024" s="185" t="str">
        <f t="shared" si="479"/>
        <v/>
      </c>
      <c r="X1024" s="185" t="str">
        <f t="shared" si="475"/>
        <v/>
      </c>
      <c r="Y1024" s="185" t="str">
        <f t="shared" si="476"/>
        <v/>
      </c>
      <c r="Z1024" s="184" t="str">
        <f t="shared" si="477"/>
        <v/>
      </c>
      <c r="AB1024" s="186" t="str">
        <f t="shared" si="466"/>
        <v/>
      </c>
      <c r="AC1024" s="187" t="str">
        <f t="shared" si="467"/>
        <v/>
      </c>
      <c r="AD1024" s="187" t="str">
        <f t="shared" si="469"/>
        <v/>
      </c>
      <c r="AE1024" s="187" t="str">
        <f t="shared" si="464"/>
        <v/>
      </c>
      <c r="AF1024" s="187" t="str">
        <f t="shared" si="465"/>
        <v/>
      </c>
      <c r="AG1024" s="187" t="str">
        <f t="array" ref="AG1024">IFERROR(INDEX($Y$4:$Y$1090, MATCH(AC1024&amp;AE1024&amp;AF1024,$V$4:$V$1090&amp;$W$4:$W$1090&amp;$X$4:$X$1090,0),1),"")</f>
        <v/>
      </c>
      <c r="AH1024" s="188" t="str">
        <f t="array" ref="AH1024">IFERROR(INDEX($Z$4:$Z$1090, MATCH(AC1024&amp;AE1024&amp;AF1024,$V$4:$V$1090&amp;$W$4:$W$1090&amp;$X$4:$X$1090,0),1),"")</f>
        <v/>
      </c>
      <c r="AJ1024" s="186" t="str">
        <f t="shared" si="468"/>
        <v/>
      </c>
      <c r="AK1024" s="187" t="str">
        <f t="array" ref="AK1024">IFERROR(INDEX($AC$4:$AC$1137,SMALL($AB$4:$AB$1137,AJ1024),1),"")</f>
        <v/>
      </c>
      <c r="AL1024" s="187" t="str">
        <f t="array" ref="AL1024">IFERROR(INDEX($AF$4:$AF$1137,SMALL($AB$4:$AB$1137,AJ1024),1),"")</f>
        <v/>
      </c>
      <c r="AM1024" s="187" t="str">
        <f t="array" ref="AM1024">IFERROR(INDEX($AW$4:$AW$83,MATCH(AL1024&amp;INDEX($AG$4:$AG$1137,SMALL($AB$4:$AB$1137,AJ1024),1),$AU$4:$AU$83&amp;$AV$4:$AV$83,0),1),"")</f>
        <v/>
      </c>
      <c r="AN1024" s="187" t="str">
        <f t="array" ref="AN1024">IFERROR(INDEX($AW$4:$AW$83,MATCH(AL1024&amp;INDEX($AH$4:$AH$1137,SMALL($AB$4:$AB$1137,AJ1024),1),$AU$4:$AU$83&amp;$AV$4:$AV$83,0),1),"")</f>
        <v/>
      </c>
      <c r="AO1024" s="187" t="str">
        <f>IF(AND(ISNUMBER(Fixture!H1027),ISNUMBER(Fixture!J1027)),"YES","")</f>
        <v/>
      </c>
      <c r="AP1024" s="187" t="str">
        <f>IF(AO1024="YES",IF(Fixture!H1027&gt;Fixture!J1027,HWin,IF(Fixture!H1027=Fixture!J1027,IF(Fixture!H1027&gt;0,HDrawScore,HDraw),HLose)),"")</f>
        <v/>
      </c>
      <c r="AQ1024" s="188" t="str">
        <f>IF(AO1024="YES",IF(Fixture!H1027&lt;Fixture!J1027,AWin,IF(Fixture!H1027=Fixture!J1027,IF(Fixture!H1027&gt;0,ADrawScore,ADraw),ALose)),"")</f>
        <v/>
      </c>
      <c r="AR1024" s="187" t="str">
        <f>IF(AO1024="YES",IF(Fixture!H1027&gt;Fixture!J1027,"W",IF(Fixture!H1027=Fixture!J1027,IF(Fixture!H1027&gt;0,"D","D"),"L")),"")</f>
        <v/>
      </c>
      <c r="AS1024" s="187" t="str">
        <f>IF(AO1024="YES",IF(Fixture!H1027&lt;Fixture!J1027,"W",IF(Fixture!H1027=Fixture!J1027,IF(Fixture!H1027&gt;0,"D","D"),"L")),"")</f>
        <v/>
      </c>
    </row>
    <row r="1025" spans="22:45" x14ac:dyDescent="0.25">
      <c r="V1025" s="195" t="str">
        <f t="shared" si="478"/>
        <v/>
      </c>
      <c r="W1025" s="185" t="str">
        <f t="shared" si="479"/>
        <v/>
      </c>
      <c r="X1025" s="185" t="str">
        <f t="shared" si="475"/>
        <v/>
      </c>
      <c r="Y1025" s="185" t="str">
        <f t="shared" si="476"/>
        <v/>
      </c>
      <c r="Z1025" s="184" t="str">
        <f t="shared" si="477"/>
        <v/>
      </c>
      <c r="AB1025" s="186" t="str">
        <f t="shared" si="466"/>
        <v/>
      </c>
      <c r="AC1025" s="187" t="str">
        <f t="shared" si="467"/>
        <v/>
      </c>
      <c r="AD1025" s="187" t="str">
        <f t="shared" si="469"/>
        <v/>
      </c>
      <c r="AE1025" s="187" t="str">
        <f t="shared" si="464"/>
        <v/>
      </c>
      <c r="AF1025" s="187" t="str">
        <f t="shared" si="465"/>
        <v/>
      </c>
      <c r="AG1025" s="187" t="str">
        <f t="array" ref="AG1025">IFERROR(INDEX($Y$4:$Y$1090, MATCH(AC1025&amp;AE1025&amp;AF1025,$V$4:$V$1090&amp;$W$4:$W$1090&amp;$X$4:$X$1090,0),1),"")</f>
        <v/>
      </c>
      <c r="AH1025" s="188" t="str">
        <f t="array" ref="AH1025">IFERROR(INDEX($Z$4:$Z$1090, MATCH(AC1025&amp;AE1025&amp;AF1025,$V$4:$V$1090&amp;$W$4:$W$1090&amp;$X$4:$X$1090,0),1),"")</f>
        <v/>
      </c>
      <c r="AJ1025" s="186" t="str">
        <f t="shared" si="468"/>
        <v/>
      </c>
      <c r="AK1025" s="187" t="str">
        <f t="array" ref="AK1025">IFERROR(INDEX($AC$4:$AC$1137,SMALL($AB$4:$AB$1137,AJ1025),1),"")</f>
        <v/>
      </c>
      <c r="AL1025" s="187" t="str">
        <f t="array" ref="AL1025">IFERROR(INDEX($AF$4:$AF$1137,SMALL($AB$4:$AB$1137,AJ1025),1),"")</f>
        <v/>
      </c>
      <c r="AM1025" s="187" t="str">
        <f t="array" ref="AM1025">IFERROR(INDEX($AW$4:$AW$83,MATCH(AL1025&amp;INDEX($AG$4:$AG$1137,SMALL($AB$4:$AB$1137,AJ1025),1),$AU$4:$AU$83&amp;$AV$4:$AV$83,0),1),"")</f>
        <v/>
      </c>
      <c r="AN1025" s="187" t="str">
        <f t="array" ref="AN1025">IFERROR(INDEX($AW$4:$AW$83,MATCH(AL1025&amp;INDEX($AH$4:$AH$1137,SMALL($AB$4:$AB$1137,AJ1025),1),$AU$4:$AU$83&amp;$AV$4:$AV$83,0),1),"")</f>
        <v/>
      </c>
      <c r="AO1025" s="187" t="str">
        <f>IF(AND(ISNUMBER(Fixture!H1028),ISNUMBER(Fixture!J1028)),"YES","")</f>
        <v/>
      </c>
      <c r="AP1025" s="187" t="str">
        <f>IF(AO1025="YES",IF(Fixture!H1028&gt;Fixture!J1028,HWin,IF(Fixture!H1028=Fixture!J1028,IF(Fixture!H1028&gt;0,HDrawScore,HDraw),HLose)),"")</f>
        <v/>
      </c>
      <c r="AQ1025" s="188" t="str">
        <f>IF(AO1025="YES",IF(Fixture!H1028&lt;Fixture!J1028,AWin,IF(Fixture!H1028=Fixture!J1028,IF(Fixture!H1028&gt;0,ADrawScore,ADraw),ALose)),"")</f>
        <v/>
      </c>
      <c r="AR1025" s="187" t="str">
        <f>IF(AO1025="YES",IF(Fixture!H1028&gt;Fixture!J1028,"W",IF(Fixture!H1028=Fixture!J1028,IF(Fixture!H1028&gt;0,"D","D"),"L")),"")</f>
        <v/>
      </c>
      <c r="AS1025" s="187" t="str">
        <f>IF(AO1025="YES",IF(Fixture!H1028&lt;Fixture!J1028,"W",IF(Fixture!H1028=Fixture!J1028,IF(Fixture!H1028&gt;0,"D","D"),"L")),"")</f>
        <v/>
      </c>
    </row>
    <row r="1026" spans="22:45" x14ac:dyDescent="0.25">
      <c r="V1026" s="195" t="str">
        <f t="shared" si="478"/>
        <v/>
      </c>
      <c r="W1026" s="185" t="str">
        <f t="shared" si="479"/>
        <v/>
      </c>
      <c r="X1026" s="185" t="str">
        <f t="shared" si="475"/>
        <v/>
      </c>
      <c r="Y1026" s="185" t="str">
        <f t="shared" si="476"/>
        <v/>
      </c>
      <c r="Z1026" s="184" t="str">
        <f t="shared" si="477"/>
        <v/>
      </c>
      <c r="AB1026" s="186" t="str">
        <f t="shared" si="466"/>
        <v/>
      </c>
      <c r="AC1026" s="187" t="str">
        <f t="shared" si="467"/>
        <v/>
      </c>
      <c r="AD1026" s="187" t="str">
        <f t="shared" si="469"/>
        <v/>
      </c>
      <c r="AE1026" s="187" t="str">
        <f t="shared" si="464"/>
        <v/>
      </c>
      <c r="AF1026" s="187" t="str">
        <f t="shared" si="465"/>
        <v/>
      </c>
      <c r="AG1026" s="187" t="str">
        <f t="array" ref="AG1026">IFERROR(INDEX($Y$4:$Y$1090, MATCH(AC1026&amp;AE1026&amp;AF1026,$V$4:$V$1090&amp;$W$4:$W$1090&amp;$X$4:$X$1090,0),1),"")</f>
        <v/>
      </c>
      <c r="AH1026" s="188" t="str">
        <f t="array" ref="AH1026">IFERROR(INDEX($Z$4:$Z$1090, MATCH(AC1026&amp;AE1026&amp;AF1026,$V$4:$V$1090&amp;$W$4:$W$1090&amp;$X$4:$X$1090,0),1),"")</f>
        <v/>
      </c>
      <c r="AJ1026" s="186" t="str">
        <f t="shared" si="468"/>
        <v/>
      </c>
      <c r="AK1026" s="187" t="str">
        <f t="array" ref="AK1026">IFERROR(INDEX($AC$4:$AC$1137,SMALL($AB$4:$AB$1137,AJ1026),1),"")</f>
        <v/>
      </c>
      <c r="AL1026" s="187" t="str">
        <f t="array" ref="AL1026">IFERROR(INDEX($AF$4:$AF$1137,SMALL($AB$4:$AB$1137,AJ1026),1),"")</f>
        <v/>
      </c>
      <c r="AM1026" s="187" t="str">
        <f t="array" ref="AM1026">IFERROR(INDEX($AW$4:$AW$83,MATCH(AL1026&amp;INDEX($AG$4:$AG$1137,SMALL($AB$4:$AB$1137,AJ1026),1),$AU$4:$AU$83&amp;$AV$4:$AV$83,0),1),"")</f>
        <v/>
      </c>
      <c r="AN1026" s="187" t="str">
        <f t="array" ref="AN1026">IFERROR(INDEX($AW$4:$AW$83,MATCH(AL1026&amp;INDEX($AH$4:$AH$1137,SMALL($AB$4:$AB$1137,AJ1026),1),$AU$4:$AU$83&amp;$AV$4:$AV$83,0),1),"")</f>
        <v/>
      </c>
      <c r="AO1026" s="187" t="str">
        <f>IF(AND(ISNUMBER(Fixture!H1029),ISNUMBER(Fixture!J1029)),"YES","")</f>
        <v/>
      </c>
      <c r="AP1026" s="187" t="str">
        <f>IF(AO1026="YES",IF(Fixture!H1029&gt;Fixture!J1029,HWin,IF(Fixture!H1029=Fixture!J1029,IF(Fixture!H1029&gt;0,HDrawScore,HDraw),HLose)),"")</f>
        <v/>
      </c>
      <c r="AQ1026" s="188" t="str">
        <f>IF(AO1026="YES",IF(Fixture!H1029&lt;Fixture!J1029,AWin,IF(Fixture!H1029=Fixture!J1029,IF(Fixture!H1029&gt;0,ADrawScore,ADraw),ALose)),"")</f>
        <v/>
      </c>
      <c r="AR1026" s="187" t="str">
        <f>IF(AO1026="YES",IF(Fixture!H1029&gt;Fixture!J1029,"W",IF(Fixture!H1029=Fixture!J1029,IF(Fixture!H1029&gt;0,"D","D"),"L")),"")</f>
        <v/>
      </c>
      <c r="AS1026" s="187" t="str">
        <f>IF(AO1026="YES",IF(Fixture!H1029&lt;Fixture!J1029,"W",IF(Fixture!H1029=Fixture!J1029,IF(Fixture!H1029&gt;0,"D","D"),"L")),"")</f>
        <v/>
      </c>
    </row>
    <row r="1027" spans="22:45" x14ac:dyDescent="0.25">
      <c r="V1027" s="195" t="str">
        <f t="shared" si="478"/>
        <v/>
      </c>
      <c r="W1027" s="185" t="str">
        <f t="shared" si="479"/>
        <v/>
      </c>
      <c r="X1027" s="185" t="str">
        <f t="shared" si="475"/>
        <v/>
      </c>
      <c r="Y1027" s="185" t="str">
        <f t="shared" si="476"/>
        <v/>
      </c>
      <c r="Z1027" s="184" t="str">
        <f t="shared" si="477"/>
        <v/>
      </c>
      <c r="AB1027" s="186" t="str">
        <f t="shared" si="466"/>
        <v/>
      </c>
      <c r="AC1027" s="187" t="str">
        <f t="shared" si="467"/>
        <v/>
      </c>
      <c r="AD1027" s="187" t="str">
        <f t="shared" si="469"/>
        <v/>
      </c>
      <c r="AE1027" s="187" t="str">
        <f t="shared" si="464"/>
        <v/>
      </c>
      <c r="AF1027" s="187" t="str">
        <f t="shared" si="465"/>
        <v/>
      </c>
      <c r="AG1027" s="187" t="str">
        <f t="array" ref="AG1027">IFERROR(INDEX($Y$4:$Y$1090, MATCH(AC1027&amp;AE1027&amp;AF1027,$V$4:$V$1090&amp;$W$4:$W$1090&amp;$X$4:$X$1090,0),1),"")</f>
        <v/>
      </c>
      <c r="AH1027" s="188" t="str">
        <f t="array" ref="AH1027">IFERROR(INDEX($Z$4:$Z$1090, MATCH(AC1027&amp;AE1027&amp;AF1027,$V$4:$V$1090&amp;$W$4:$W$1090&amp;$X$4:$X$1090,0),1),"")</f>
        <v/>
      </c>
      <c r="AJ1027" s="186" t="str">
        <f t="shared" si="468"/>
        <v/>
      </c>
      <c r="AK1027" s="187" t="str">
        <f t="array" ref="AK1027">IFERROR(INDEX($AC$4:$AC$1137,SMALL($AB$4:$AB$1137,AJ1027),1),"")</f>
        <v/>
      </c>
      <c r="AL1027" s="187" t="str">
        <f t="array" ref="AL1027">IFERROR(INDEX($AF$4:$AF$1137,SMALL($AB$4:$AB$1137,AJ1027),1),"")</f>
        <v/>
      </c>
      <c r="AM1027" s="187" t="str">
        <f t="array" ref="AM1027">IFERROR(INDEX($AW$4:$AW$83,MATCH(AL1027&amp;INDEX($AG$4:$AG$1137,SMALL($AB$4:$AB$1137,AJ1027),1),$AU$4:$AU$83&amp;$AV$4:$AV$83,0),1),"")</f>
        <v/>
      </c>
      <c r="AN1027" s="187" t="str">
        <f t="array" ref="AN1027">IFERROR(INDEX($AW$4:$AW$83,MATCH(AL1027&amp;INDEX($AH$4:$AH$1137,SMALL($AB$4:$AB$1137,AJ1027),1),$AU$4:$AU$83&amp;$AV$4:$AV$83,0),1),"")</f>
        <v/>
      </c>
      <c r="AO1027" s="187" t="str">
        <f>IF(AND(ISNUMBER(Fixture!H1030),ISNUMBER(Fixture!J1030)),"YES","")</f>
        <v/>
      </c>
      <c r="AP1027" s="187" t="str">
        <f>IF(AO1027="YES",IF(Fixture!H1030&gt;Fixture!J1030,HWin,IF(Fixture!H1030=Fixture!J1030,IF(Fixture!H1030&gt;0,HDrawScore,HDraw),HLose)),"")</f>
        <v/>
      </c>
      <c r="AQ1027" s="188" t="str">
        <f>IF(AO1027="YES",IF(Fixture!H1030&lt;Fixture!J1030,AWin,IF(Fixture!H1030=Fixture!J1030,IF(Fixture!H1030&gt;0,ADrawScore,ADraw),ALose)),"")</f>
        <v/>
      </c>
      <c r="AR1027" s="187" t="str">
        <f>IF(AO1027="YES",IF(Fixture!H1030&gt;Fixture!J1030,"W",IF(Fixture!H1030=Fixture!J1030,IF(Fixture!H1030&gt;0,"D","D"),"L")),"")</f>
        <v/>
      </c>
      <c r="AS1027" s="187" t="str">
        <f>IF(AO1027="YES",IF(Fixture!H1030&lt;Fixture!J1030,"W",IF(Fixture!H1030=Fixture!J1030,IF(Fixture!H1030&gt;0,"D","D"),"L")),"")</f>
        <v/>
      </c>
    </row>
    <row r="1028" spans="22:45" x14ac:dyDescent="0.25">
      <c r="V1028" s="195" t="str">
        <f t="shared" si="478"/>
        <v/>
      </c>
      <c r="W1028" s="185" t="str">
        <f t="shared" si="479"/>
        <v/>
      </c>
      <c r="X1028" s="185" t="str">
        <f t="shared" si="475"/>
        <v/>
      </c>
      <c r="Y1028" s="185" t="str">
        <f t="shared" si="476"/>
        <v/>
      </c>
      <c r="Z1028" s="184" t="str">
        <f t="shared" si="477"/>
        <v/>
      </c>
      <c r="AB1028" s="186" t="str">
        <f t="shared" si="466"/>
        <v/>
      </c>
      <c r="AC1028" s="187" t="str">
        <f t="shared" si="467"/>
        <v/>
      </c>
      <c r="AD1028" s="187" t="str">
        <f t="shared" si="469"/>
        <v/>
      </c>
      <c r="AE1028" s="187" t="str">
        <f t="shared" ref="AE1028:AE1083" si="480">IF(AF1028&lt;&gt;"",IF(AF1027=AF1028,AE1027+1,1),"")</f>
        <v/>
      </c>
      <c r="AF1028" s="187" t="str">
        <f t="shared" ref="AF1028:AF1091" si="481">IF(AND(AD1028&gt;0,AD1028&lt;=$O$4),$B$3,IF(AND(AD1028&gt;$O$4,AD1028&lt;=$O$4+$O$5),$B$34,IF(AND(AD1028&gt;$O$4+$O$5,AD1028&lt;=$O$4+$O$5+$O$6),$B$65,IF(AND(AD1028&gt;$O$4+$O$5+$O$6,AD1028&lt;=$O$4+$O$5+$O$6+$O$7),$B$96,
IF(AND(AD1028&gt;$O$4+$O$5+$O$6+$O$7,AD1028&lt;=$O$4+$O$5+$O$6+$O$7+$O$8),$B$127,
IF(AND(AD1028&gt;$O$4+$O$5+$O$6+$O$7+$O$8,AD1028&lt;=$O$4+$O$5+$O$6+$O$7+$O$8+$O$9),$B$158,
IF(AND(AD1028&gt;$O$4+$O$5+$O$6+$O$7+$O$8+$O$9,AD1028&lt;=$O$4+$O$5+$O$6+$O$7+$O$8+$O$9+$O$10),$B$189,
IF(AND(AD1028&gt;$O$4+$O$5+$O$6+$O$7+$O$8+$O$9+$O$10,AD1028&lt;=$O$4+$O$5+$O$6+$O$7+$O$8+$O$9+$O$10+$O$11),$B$220,"")
)))))))</f>
        <v/>
      </c>
      <c r="AG1028" s="187" t="str">
        <f t="array" ref="AG1028">IFERROR(INDEX($Y$4:$Y$1090, MATCH(AC1028&amp;AE1028&amp;AF1028,$V$4:$V$1090&amp;$W$4:$W$1090&amp;$X$4:$X$1090,0),1),"")</f>
        <v/>
      </c>
      <c r="AH1028" s="188" t="str">
        <f t="array" ref="AH1028">IFERROR(INDEX($Z$4:$Z$1090, MATCH(AC1028&amp;AE1028&amp;AF1028,$V$4:$V$1090&amp;$W$4:$W$1090&amp;$X$4:$X$1090,0),1),"")</f>
        <v/>
      </c>
      <c r="AJ1028" s="186" t="str">
        <f t="shared" si="468"/>
        <v/>
      </c>
      <c r="AK1028" s="187" t="str">
        <f t="array" ref="AK1028">IFERROR(INDEX($AC$4:$AC$1137,SMALL($AB$4:$AB$1137,AJ1028),1),"")</f>
        <v/>
      </c>
      <c r="AL1028" s="187" t="str">
        <f t="array" ref="AL1028">IFERROR(INDEX($AF$4:$AF$1137,SMALL($AB$4:$AB$1137,AJ1028),1),"")</f>
        <v/>
      </c>
      <c r="AM1028" s="187" t="str">
        <f t="array" ref="AM1028">IFERROR(INDEX($AW$4:$AW$83,MATCH(AL1028&amp;INDEX($AG$4:$AG$1137,SMALL($AB$4:$AB$1137,AJ1028),1),$AU$4:$AU$83&amp;$AV$4:$AV$83,0),1),"")</f>
        <v/>
      </c>
      <c r="AN1028" s="187" t="str">
        <f t="array" ref="AN1028">IFERROR(INDEX($AW$4:$AW$83,MATCH(AL1028&amp;INDEX($AH$4:$AH$1137,SMALL($AB$4:$AB$1137,AJ1028),1),$AU$4:$AU$83&amp;$AV$4:$AV$83,0),1),"")</f>
        <v/>
      </c>
      <c r="AO1028" s="187" t="str">
        <f>IF(AND(ISNUMBER(Fixture!H1031),ISNUMBER(Fixture!J1031)),"YES","")</f>
        <v/>
      </c>
      <c r="AP1028" s="187" t="str">
        <f>IF(AO1028="YES",IF(Fixture!H1031&gt;Fixture!J1031,HWin,IF(Fixture!H1031=Fixture!J1031,IF(Fixture!H1031&gt;0,HDrawScore,HDraw),HLose)),"")</f>
        <v/>
      </c>
      <c r="AQ1028" s="188" t="str">
        <f>IF(AO1028="YES",IF(Fixture!H1031&lt;Fixture!J1031,AWin,IF(Fixture!H1031=Fixture!J1031,IF(Fixture!H1031&gt;0,ADrawScore,ADraw),ALose)),"")</f>
        <v/>
      </c>
      <c r="AR1028" s="187" t="str">
        <f>IF(AO1028="YES",IF(Fixture!H1031&gt;Fixture!J1031,"W",IF(Fixture!H1031=Fixture!J1031,IF(Fixture!H1031&gt;0,"D","D"),"L")),"")</f>
        <v/>
      </c>
      <c r="AS1028" s="187" t="str">
        <f>IF(AO1028="YES",IF(Fixture!H1031&lt;Fixture!J1031,"W",IF(Fixture!H1031=Fixture!J1031,IF(Fixture!H1031&gt;0,"D","D"),"L")),"")</f>
        <v/>
      </c>
    </row>
    <row r="1029" spans="22:45" x14ac:dyDescent="0.25">
      <c r="V1029" s="195" t="str">
        <f t="shared" si="478"/>
        <v/>
      </c>
      <c r="W1029" s="185" t="str">
        <f t="shared" si="479"/>
        <v/>
      </c>
      <c r="X1029" s="185" t="str">
        <f t="shared" si="475"/>
        <v/>
      </c>
      <c r="Y1029" s="185" t="str">
        <f t="shared" si="476"/>
        <v/>
      </c>
      <c r="Z1029" s="184" t="str">
        <f t="shared" si="477"/>
        <v/>
      </c>
      <c r="AB1029" s="186" t="str">
        <f t="shared" ref="AB1029:AB1092" si="482">IF(OR(ISNUMBER(AC1029+AG1029),AND( ISNUMBER(AC1029),ISNUMBER(AE1029)=FALSE)),ROW(AB1029)-ROW($AB$3),"")</f>
        <v/>
      </c>
      <c r="AC1029" s="187" t="str">
        <f t="shared" ref="AC1029:AC1092" si="483">IFERROR(IF(AD1028+1&lt;=AD$2,AC1028,IF(AC1028+1&lt;=AF$2,AC1028+1,"")),"")</f>
        <v/>
      </c>
      <c r="AD1029" s="187" t="str">
        <f t="shared" si="469"/>
        <v/>
      </c>
      <c r="AE1029" s="187" t="str">
        <f t="shared" si="480"/>
        <v/>
      </c>
      <c r="AF1029" s="187" t="str">
        <f t="shared" si="481"/>
        <v/>
      </c>
      <c r="AG1029" s="187" t="str">
        <f t="array" ref="AG1029">IFERROR(INDEX($Y$4:$Y$1090, MATCH(AC1029&amp;AE1029&amp;AF1029,$V$4:$V$1090&amp;$W$4:$W$1090&amp;$X$4:$X$1090,0),1),"")</f>
        <v/>
      </c>
      <c r="AH1029" s="188" t="str">
        <f t="array" ref="AH1029">IFERROR(INDEX($Z$4:$Z$1090, MATCH(AC1029&amp;AE1029&amp;AF1029,$V$4:$V$1090&amp;$W$4:$W$1090&amp;$X$4:$X$1090,0),1),"")</f>
        <v/>
      </c>
      <c r="AJ1029" s="186" t="str">
        <f t="shared" si="468"/>
        <v/>
      </c>
      <c r="AK1029" s="187" t="str">
        <f t="array" ref="AK1029">IFERROR(INDEX($AC$4:$AC$1137,SMALL($AB$4:$AB$1137,AJ1029),1),"")</f>
        <v/>
      </c>
      <c r="AL1029" s="187" t="str">
        <f t="array" ref="AL1029">IFERROR(INDEX($AF$4:$AF$1137,SMALL($AB$4:$AB$1137,AJ1029),1),"")</f>
        <v/>
      </c>
      <c r="AM1029" s="187" t="str">
        <f t="array" ref="AM1029">IFERROR(INDEX($AW$4:$AW$83,MATCH(AL1029&amp;INDEX($AG$4:$AG$1137,SMALL($AB$4:$AB$1137,AJ1029),1),$AU$4:$AU$83&amp;$AV$4:$AV$83,0),1),"")</f>
        <v/>
      </c>
      <c r="AN1029" s="187" t="str">
        <f t="array" ref="AN1029">IFERROR(INDEX($AW$4:$AW$83,MATCH(AL1029&amp;INDEX($AH$4:$AH$1137,SMALL($AB$4:$AB$1137,AJ1029),1),$AU$4:$AU$83&amp;$AV$4:$AV$83,0),1),"")</f>
        <v/>
      </c>
      <c r="AO1029" s="187" t="str">
        <f>IF(AND(ISNUMBER(Fixture!H1032),ISNUMBER(Fixture!J1032)),"YES","")</f>
        <v/>
      </c>
      <c r="AP1029" s="187" t="str">
        <f>IF(AO1029="YES",IF(Fixture!H1032&gt;Fixture!J1032,HWin,IF(Fixture!H1032=Fixture!J1032,IF(Fixture!H1032&gt;0,HDrawScore,HDraw),HLose)),"")</f>
        <v/>
      </c>
      <c r="AQ1029" s="188" t="str">
        <f>IF(AO1029="YES",IF(Fixture!H1032&lt;Fixture!J1032,AWin,IF(Fixture!H1032=Fixture!J1032,IF(Fixture!H1032&gt;0,ADrawScore,ADraw),ALose)),"")</f>
        <v/>
      </c>
      <c r="AR1029" s="187" t="str">
        <f>IF(AO1029="YES",IF(Fixture!H1032&gt;Fixture!J1032,"W",IF(Fixture!H1032=Fixture!J1032,IF(Fixture!H1032&gt;0,"D","D"),"L")),"")</f>
        <v/>
      </c>
      <c r="AS1029" s="187" t="str">
        <f>IF(AO1029="YES",IF(Fixture!H1032&lt;Fixture!J1032,"W",IF(Fixture!H1032=Fixture!J1032,IF(Fixture!H1032&gt;0,"D","D"),"L")),"")</f>
        <v/>
      </c>
    </row>
    <row r="1030" spans="22:45" x14ac:dyDescent="0.25">
      <c r="V1030" s="195" t="str">
        <f t="shared" si="478"/>
        <v/>
      </c>
      <c r="W1030" s="185" t="str">
        <f t="shared" si="479"/>
        <v/>
      </c>
      <c r="X1030" s="185" t="str">
        <f t="shared" si="475"/>
        <v/>
      </c>
      <c r="Y1030" s="185" t="str">
        <f t="shared" si="476"/>
        <v/>
      </c>
      <c r="Z1030" s="184" t="str">
        <f t="shared" si="477"/>
        <v/>
      </c>
      <c r="AB1030" s="186" t="str">
        <f t="shared" si="482"/>
        <v/>
      </c>
      <c r="AC1030" s="187" t="str">
        <f t="shared" si="483"/>
        <v/>
      </c>
      <c r="AD1030" s="187" t="str">
        <f t="shared" si="469"/>
        <v/>
      </c>
      <c r="AE1030" s="187" t="str">
        <f t="shared" si="480"/>
        <v/>
      </c>
      <c r="AF1030" s="187" t="str">
        <f t="shared" si="481"/>
        <v/>
      </c>
      <c r="AG1030" s="187" t="str">
        <f t="array" ref="AG1030">IFERROR(INDEX($Y$4:$Y$1090, MATCH(AC1030&amp;AE1030&amp;AF1030,$V$4:$V$1090&amp;$W$4:$W$1090&amp;$X$4:$X$1090,0),1),"")</f>
        <v/>
      </c>
      <c r="AH1030" s="188" t="str">
        <f t="array" ref="AH1030">IFERROR(INDEX($Z$4:$Z$1090, MATCH(AC1030&amp;AE1030&amp;AF1030,$V$4:$V$1090&amp;$W$4:$W$1090&amp;$X$4:$X$1090,0),1),"")</f>
        <v/>
      </c>
      <c r="AJ1030" s="186" t="str">
        <f t="shared" ref="AJ1030:AJ1093" si="484">IFERROR(IF(AJ1029+1&gt;$AH$2,"",AJ1029+1),"")</f>
        <v/>
      </c>
      <c r="AK1030" s="187" t="str">
        <f t="array" ref="AK1030">IFERROR(INDEX($AC$4:$AC$1137,SMALL($AB$4:$AB$1137,AJ1030),1),"")</f>
        <v/>
      </c>
      <c r="AL1030" s="187" t="str">
        <f t="array" ref="AL1030">IFERROR(INDEX($AF$4:$AF$1137,SMALL($AB$4:$AB$1137,AJ1030),1),"")</f>
        <v/>
      </c>
      <c r="AM1030" s="187" t="str">
        <f t="array" ref="AM1030">IFERROR(INDEX($AW$4:$AW$83,MATCH(AL1030&amp;INDEX($AG$4:$AG$1137,SMALL($AB$4:$AB$1137,AJ1030),1),$AU$4:$AU$83&amp;$AV$4:$AV$83,0),1),"")</f>
        <v/>
      </c>
      <c r="AN1030" s="187" t="str">
        <f t="array" ref="AN1030">IFERROR(INDEX($AW$4:$AW$83,MATCH(AL1030&amp;INDEX($AH$4:$AH$1137,SMALL($AB$4:$AB$1137,AJ1030),1),$AU$4:$AU$83&amp;$AV$4:$AV$83,0),1),"")</f>
        <v/>
      </c>
      <c r="AO1030" s="187" t="str">
        <f>IF(AND(ISNUMBER(Fixture!H1033),ISNUMBER(Fixture!J1033)),"YES","")</f>
        <v/>
      </c>
      <c r="AP1030" s="187" t="str">
        <f>IF(AO1030="YES",IF(Fixture!H1033&gt;Fixture!J1033,HWin,IF(Fixture!H1033=Fixture!J1033,IF(Fixture!H1033&gt;0,HDrawScore,HDraw),HLose)),"")</f>
        <v/>
      </c>
      <c r="AQ1030" s="188" t="str">
        <f>IF(AO1030="YES",IF(Fixture!H1033&lt;Fixture!J1033,AWin,IF(Fixture!H1033=Fixture!J1033,IF(Fixture!H1033&gt;0,ADrawScore,ADraw),ALose)),"")</f>
        <v/>
      </c>
      <c r="AR1030" s="187" t="str">
        <f>IF(AO1030="YES",IF(Fixture!H1033&gt;Fixture!J1033,"W",IF(Fixture!H1033=Fixture!J1033,IF(Fixture!H1033&gt;0,"D","D"),"L")),"")</f>
        <v/>
      </c>
      <c r="AS1030" s="187" t="str">
        <f>IF(AO1030="YES",IF(Fixture!H1033&lt;Fixture!J1033,"W",IF(Fixture!H1033=Fixture!J1033,IF(Fixture!H1033&gt;0,"D","D"),"L")),"")</f>
        <v/>
      </c>
    </row>
    <row r="1031" spans="22:45" x14ac:dyDescent="0.25">
      <c r="V1031" s="195" t="str">
        <f t="shared" si="478"/>
        <v/>
      </c>
      <c r="W1031" s="185" t="str">
        <f t="shared" si="479"/>
        <v/>
      </c>
      <c r="X1031" s="185" t="str">
        <f t="shared" si="475"/>
        <v/>
      </c>
      <c r="Y1031" s="185" t="str">
        <f t="shared" si="476"/>
        <v/>
      </c>
      <c r="Z1031" s="184" t="str">
        <f t="shared" si="477"/>
        <v/>
      </c>
      <c r="AB1031" s="186" t="str">
        <f t="shared" si="482"/>
        <v/>
      </c>
      <c r="AC1031" s="187" t="str">
        <f t="shared" si="483"/>
        <v/>
      </c>
      <c r="AD1031" s="187" t="str">
        <f t="shared" si="469"/>
        <v/>
      </c>
      <c r="AE1031" s="187" t="str">
        <f t="shared" si="480"/>
        <v/>
      </c>
      <c r="AF1031" s="187" t="str">
        <f t="shared" si="481"/>
        <v/>
      </c>
      <c r="AG1031" s="187" t="str">
        <f t="array" ref="AG1031">IFERROR(INDEX($Y$4:$Y$1090, MATCH(AC1031&amp;AE1031&amp;AF1031,$V$4:$V$1090&amp;$W$4:$W$1090&amp;$X$4:$X$1090,0),1),"")</f>
        <v/>
      </c>
      <c r="AH1031" s="188" t="str">
        <f t="array" ref="AH1031">IFERROR(INDEX($Z$4:$Z$1090, MATCH(AC1031&amp;AE1031&amp;AF1031,$V$4:$V$1090&amp;$W$4:$W$1090&amp;$X$4:$X$1090,0),1),"")</f>
        <v/>
      </c>
      <c r="AJ1031" s="186" t="str">
        <f t="shared" si="484"/>
        <v/>
      </c>
      <c r="AK1031" s="187" t="str">
        <f t="array" ref="AK1031">IFERROR(INDEX($AC$4:$AC$1137,SMALL($AB$4:$AB$1137,AJ1031),1),"")</f>
        <v/>
      </c>
      <c r="AL1031" s="187" t="str">
        <f t="array" ref="AL1031">IFERROR(INDEX($AF$4:$AF$1137,SMALL($AB$4:$AB$1137,AJ1031),1),"")</f>
        <v/>
      </c>
      <c r="AM1031" s="187" t="str">
        <f t="array" ref="AM1031">IFERROR(INDEX($AW$4:$AW$83,MATCH(AL1031&amp;INDEX($AG$4:$AG$1137,SMALL($AB$4:$AB$1137,AJ1031),1),$AU$4:$AU$83&amp;$AV$4:$AV$83,0),1),"")</f>
        <v/>
      </c>
      <c r="AN1031" s="187" t="str">
        <f t="array" ref="AN1031">IFERROR(INDEX($AW$4:$AW$83,MATCH(AL1031&amp;INDEX($AH$4:$AH$1137,SMALL($AB$4:$AB$1137,AJ1031),1),$AU$4:$AU$83&amp;$AV$4:$AV$83,0),1),"")</f>
        <v/>
      </c>
      <c r="AO1031" s="187" t="str">
        <f>IF(AND(ISNUMBER(Fixture!H1034),ISNUMBER(Fixture!J1034)),"YES","")</f>
        <v/>
      </c>
      <c r="AP1031" s="187" t="str">
        <f>IF(AO1031="YES",IF(Fixture!H1034&gt;Fixture!J1034,HWin,IF(Fixture!H1034=Fixture!J1034,IF(Fixture!H1034&gt;0,HDrawScore,HDraw),HLose)),"")</f>
        <v/>
      </c>
      <c r="AQ1031" s="188" t="str">
        <f>IF(AO1031="YES",IF(Fixture!H1034&lt;Fixture!J1034,AWin,IF(Fixture!H1034=Fixture!J1034,IF(Fixture!H1034&gt;0,ADrawScore,ADraw),ALose)),"")</f>
        <v/>
      </c>
      <c r="AR1031" s="187" t="str">
        <f>IF(AO1031="YES",IF(Fixture!H1034&gt;Fixture!J1034,"W",IF(Fixture!H1034=Fixture!J1034,IF(Fixture!H1034&gt;0,"D","D"),"L")),"")</f>
        <v/>
      </c>
      <c r="AS1031" s="187" t="str">
        <f>IF(AO1031="YES",IF(Fixture!H1034&lt;Fixture!J1034,"W",IF(Fixture!H1034=Fixture!J1034,IF(Fixture!H1034&gt;0,"D","D"),"L")),"")</f>
        <v/>
      </c>
    </row>
    <row r="1032" spans="22:45" x14ac:dyDescent="0.25">
      <c r="V1032" s="195" t="str">
        <f t="shared" si="478"/>
        <v/>
      </c>
      <c r="W1032" s="185" t="str">
        <f t="shared" si="479"/>
        <v/>
      </c>
      <c r="X1032" s="185" t="str">
        <f t="shared" si="475"/>
        <v/>
      </c>
      <c r="Y1032" s="185" t="str">
        <f t="shared" si="476"/>
        <v/>
      </c>
      <c r="Z1032" s="184" t="str">
        <f t="shared" si="477"/>
        <v/>
      </c>
      <c r="AB1032" s="186" t="str">
        <f t="shared" si="482"/>
        <v/>
      </c>
      <c r="AC1032" s="187" t="str">
        <f t="shared" si="483"/>
        <v/>
      </c>
      <c r="AD1032" s="187" t="str">
        <f t="shared" si="469"/>
        <v/>
      </c>
      <c r="AE1032" s="187" t="str">
        <f t="shared" si="480"/>
        <v/>
      </c>
      <c r="AF1032" s="187" t="str">
        <f t="shared" si="481"/>
        <v/>
      </c>
      <c r="AG1032" s="187" t="str">
        <f t="array" ref="AG1032">IFERROR(INDEX($Y$4:$Y$1090, MATCH(AC1032&amp;AE1032&amp;AF1032,$V$4:$V$1090&amp;$W$4:$W$1090&amp;$X$4:$X$1090,0),1),"")</f>
        <v/>
      </c>
      <c r="AH1032" s="188" t="str">
        <f t="array" ref="AH1032">IFERROR(INDEX($Z$4:$Z$1090, MATCH(AC1032&amp;AE1032&amp;AF1032,$V$4:$V$1090&amp;$W$4:$W$1090&amp;$X$4:$X$1090,0),1),"")</f>
        <v/>
      </c>
      <c r="AJ1032" s="186" t="str">
        <f t="shared" si="484"/>
        <v/>
      </c>
      <c r="AK1032" s="187" t="str">
        <f t="array" ref="AK1032">IFERROR(INDEX($AC$4:$AC$1137,SMALL($AB$4:$AB$1137,AJ1032),1),"")</f>
        <v/>
      </c>
      <c r="AL1032" s="187" t="str">
        <f t="array" ref="AL1032">IFERROR(INDEX($AF$4:$AF$1137,SMALL($AB$4:$AB$1137,AJ1032),1),"")</f>
        <v/>
      </c>
      <c r="AM1032" s="187" t="str">
        <f t="array" ref="AM1032">IFERROR(INDEX($AW$4:$AW$83,MATCH(AL1032&amp;INDEX($AG$4:$AG$1137,SMALL($AB$4:$AB$1137,AJ1032),1),$AU$4:$AU$83&amp;$AV$4:$AV$83,0),1),"")</f>
        <v/>
      </c>
      <c r="AN1032" s="187" t="str">
        <f t="array" ref="AN1032">IFERROR(INDEX($AW$4:$AW$83,MATCH(AL1032&amp;INDEX($AH$4:$AH$1137,SMALL($AB$4:$AB$1137,AJ1032),1),$AU$4:$AU$83&amp;$AV$4:$AV$83,0),1),"")</f>
        <v/>
      </c>
      <c r="AO1032" s="187" t="str">
        <f>IF(AND(ISNUMBER(Fixture!H1035),ISNUMBER(Fixture!J1035)),"YES","")</f>
        <v/>
      </c>
      <c r="AP1032" s="187" t="str">
        <f>IF(AO1032="YES",IF(Fixture!H1035&gt;Fixture!J1035,HWin,IF(Fixture!H1035=Fixture!J1035,IF(Fixture!H1035&gt;0,HDrawScore,HDraw),HLose)),"")</f>
        <v/>
      </c>
      <c r="AQ1032" s="188" t="str">
        <f>IF(AO1032="YES",IF(Fixture!H1035&lt;Fixture!J1035,AWin,IF(Fixture!H1035=Fixture!J1035,IF(Fixture!H1035&gt;0,ADrawScore,ADraw),ALose)),"")</f>
        <v/>
      </c>
      <c r="AR1032" s="187" t="str">
        <f>IF(AO1032="YES",IF(Fixture!H1035&gt;Fixture!J1035,"W",IF(Fixture!H1035=Fixture!J1035,IF(Fixture!H1035&gt;0,"D","D"),"L")),"")</f>
        <v/>
      </c>
      <c r="AS1032" s="187" t="str">
        <f>IF(AO1032="YES",IF(Fixture!H1035&lt;Fixture!J1035,"W",IF(Fixture!H1035=Fixture!J1035,IF(Fixture!H1035&gt;0,"D","D"),"L")),"")</f>
        <v/>
      </c>
    </row>
    <row r="1033" spans="22:45" x14ac:dyDescent="0.25">
      <c r="V1033" s="195" t="str">
        <f t="shared" si="478"/>
        <v/>
      </c>
      <c r="W1033" s="185" t="str">
        <f t="shared" si="479"/>
        <v/>
      </c>
      <c r="X1033" s="185" t="str">
        <f t="shared" si="475"/>
        <v/>
      </c>
      <c r="Y1033" s="185" t="str">
        <f t="shared" si="476"/>
        <v/>
      </c>
      <c r="Z1033" s="184" t="str">
        <f t="shared" si="477"/>
        <v/>
      </c>
      <c r="AB1033" s="186" t="str">
        <f t="shared" si="482"/>
        <v/>
      </c>
      <c r="AC1033" s="187" t="str">
        <f t="shared" si="483"/>
        <v/>
      </c>
      <c r="AD1033" s="187" t="str">
        <f t="shared" si="469"/>
        <v/>
      </c>
      <c r="AE1033" s="187" t="str">
        <f t="shared" si="480"/>
        <v/>
      </c>
      <c r="AF1033" s="187" t="str">
        <f t="shared" si="481"/>
        <v/>
      </c>
      <c r="AG1033" s="187" t="str">
        <f t="array" ref="AG1033">IFERROR(INDEX($Y$4:$Y$1090, MATCH(AC1033&amp;AE1033&amp;AF1033,$V$4:$V$1090&amp;$W$4:$W$1090&amp;$X$4:$X$1090,0),1),"")</f>
        <v/>
      </c>
      <c r="AH1033" s="188" t="str">
        <f t="array" ref="AH1033">IFERROR(INDEX($Z$4:$Z$1090, MATCH(AC1033&amp;AE1033&amp;AF1033,$V$4:$V$1090&amp;$W$4:$W$1090&amp;$X$4:$X$1090,0),1),"")</f>
        <v/>
      </c>
      <c r="AJ1033" s="186" t="str">
        <f t="shared" si="484"/>
        <v/>
      </c>
      <c r="AK1033" s="187" t="str">
        <f t="array" ref="AK1033">IFERROR(INDEX($AC$4:$AC$1137,SMALL($AB$4:$AB$1137,AJ1033),1),"")</f>
        <v/>
      </c>
      <c r="AL1033" s="187" t="str">
        <f t="array" ref="AL1033">IFERROR(INDEX($AF$4:$AF$1137,SMALL($AB$4:$AB$1137,AJ1033),1),"")</f>
        <v/>
      </c>
      <c r="AM1033" s="187" t="str">
        <f t="array" ref="AM1033">IFERROR(INDEX($AW$4:$AW$83,MATCH(AL1033&amp;INDEX($AG$4:$AG$1137,SMALL($AB$4:$AB$1137,AJ1033),1),$AU$4:$AU$83&amp;$AV$4:$AV$83,0),1),"")</f>
        <v/>
      </c>
      <c r="AN1033" s="187" t="str">
        <f t="array" ref="AN1033">IFERROR(INDEX($AW$4:$AW$83,MATCH(AL1033&amp;INDEX($AH$4:$AH$1137,SMALL($AB$4:$AB$1137,AJ1033),1),$AU$4:$AU$83&amp;$AV$4:$AV$83,0),1),"")</f>
        <v/>
      </c>
      <c r="AO1033" s="187" t="str">
        <f>IF(AND(ISNUMBER(Fixture!H1036),ISNUMBER(Fixture!J1036)),"YES","")</f>
        <v/>
      </c>
      <c r="AP1033" s="187" t="str">
        <f>IF(AO1033="YES",IF(Fixture!H1036&gt;Fixture!J1036,HWin,IF(Fixture!H1036=Fixture!J1036,IF(Fixture!H1036&gt;0,HDrawScore,HDraw),HLose)),"")</f>
        <v/>
      </c>
      <c r="AQ1033" s="188" t="str">
        <f>IF(AO1033="YES",IF(Fixture!H1036&lt;Fixture!J1036,AWin,IF(Fixture!H1036=Fixture!J1036,IF(Fixture!H1036&gt;0,ADrawScore,ADraw),ALose)),"")</f>
        <v/>
      </c>
      <c r="AR1033" s="187" t="str">
        <f>IF(AO1033="YES",IF(Fixture!H1036&gt;Fixture!J1036,"W",IF(Fixture!H1036=Fixture!J1036,IF(Fixture!H1036&gt;0,"D","D"),"L")),"")</f>
        <v/>
      </c>
      <c r="AS1033" s="187" t="str">
        <f>IF(AO1033="YES",IF(Fixture!H1036&lt;Fixture!J1036,"W",IF(Fixture!H1036=Fixture!J1036,IF(Fixture!H1036&gt;0,"D","D"),"L")),"")</f>
        <v/>
      </c>
    </row>
    <row r="1034" spans="22:45" x14ac:dyDescent="0.25">
      <c r="V1034" s="195" t="str">
        <f t="shared" si="478"/>
        <v/>
      </c>
      <c r="W1034" s="185" t="str">
        <f t="shared" si="479"/>
        <v/>
      </c>
      <c r="X1034" s="185" t="str">
        <f t="shared" si="475"/>
        <v/>
      </c>
      <c r="Y1034" s="185" t="str">
        <f t="shared" si="476"/>
        <v/>
      </c>
      <c r="Z1034" s="184" t="str">
        <f t="shared" si="477"/>
        <v/>
      </c>
      <c r="AB1034" s="186" t="str">
        <f t="shared" si="482"/>
        <v/>
      </c>
      <c r="AC1034" s="187" t="str">
        <f t="shared" si="483"/>
        <v/>
      </c>
      <c r="AD1034" s="187" t="str">
        <f t="shared" si="469"/>
        <v/>
      </c>
      <c r="AE1034" s="187" t="str">
        <f t="shared" si="480"/>
        <v/>
      </c>
      <c r="AF1034" s="187" t="str">
        <f t="shared" si="481"/>
        <v/>
      </c>
      <c r="AG1034" s="187" t="str">
        <f t="array" ref="AG1034">IFERROR(INDEX($Y$4:$Y$1090, MATCH(AC1034&amp;AE1034&amp;AF1034,$V$4:$V$1090&amp;$W$4:$W$1090&amp;$X$4:$X$1090,0),1),"")</f>
        <v/>
      </c>
      <c r="AH1034" s="188" t="str">
        <f t="array" ref="AH1034">IFERROR(INDEX($Z$4:$Z$1090, MATCH(AC1034&amp;AE1034&amp;AF1034,$V$4:$V$1090&amp;$W$4:$W$1090&amp;$X$4:$X$1090,0),1),"")</f>
        <v/>
      </c>
      <c r="AJ1034" s="186" t="str">
        <f t="shared" si="484"/>
        <v/>
      </c>
      <c r="AK1034" s="187" t="str">
        <f t="array" ref="AK1034">IFERROR(INDEX($AC$4:$AC$1137,SMALL($AB$4:$AB$1137,AJ1034),1),"")</f>
        <v/>
      </c>
      <c r="AL1034" s="187" t="str">
        <f t="array" ref="AL1034">IFERROR(INDEX($AF$4:$AF$1137,SMALL($AB$4:$AB$1137,AJ1034),1),"")</f>
        <v/>
      </c>
      <c r="AM1034" s="187" t="str">
        <f t="array" ref="AM1034">IFERROR(INDEX($AW$4:$AW$83,MATCH(AL1034&amp;INDEX($AG$4:$AG$1137,SMALL($AB$4:$AB$1137,AJ1034),1),$AU$4:$AU$83&amp;$AV$4:$AV$83,0),1),"")</f>
        <v/>
      </c>
      <c r="AN1034" s="187" t="str">
        <f t="array" ref="AN1034">IFERROR(INDEX($AW$4:$AW$83,MATCH(AL1034&amp;INDEX($AH$4:$AH$1137,SMALL($AB$4:$AB$1137,AJ1034),1),$AU$4:$AU$83&amp;$AV$4:$AV$83,0),1),"")</f>
        <v/>
      </c>
      <c r="AO1034" s="187" t="str">
        <f>IF(AND(ISNUMBER(Fixture!H1037),ISNUMBER(Fixture!J1037)),"YES","")</f>
        <v/>
      </c>
      <c r="AP1034" s="187" t="str">
        <f>IF(AO1034="YES",IF(Fixture!H1037&gt;Fixture!J1037,HWin,IF(Fixture!H1037=Fixture!J1037,IF(Fixture!H1037&gt;0,HDrawScore,HDraw),HLose)),"")</f>
        <v/>
      </c>
      <c r="AQ1034" s="188" t="str">
        <f>IF(AO1034="YES",IF(Fixture!H1037&lt;Fixture!J1037,AWin,IF(Fixture!H1037=Fixture!J1037,IF(Fixture!H1037&gt;0,ADrawScore,ADraw),ALose)),"")</f>
        <v/>
      </c>
      <c r="AR1034" s="187" t="str">
        <f>IF(AO1034="YES",IF(Fixture!H1037&gt;Fixture!J1037,"W",IF(Fixture!H1037=Fixture!J1037,IF(Fixture!H1037&gt;0,"D","D"),"L")),"")</f>
        <v/>
      </c>
      <c r="AS1034" s="187" t="str">
        <f>IF(AO1034="YES",IF(Fixture!H1037&lt;Fixture!J1037,"W",IF(Fixture!H1037=Fixture!J1037,IF(Fixture!H1037&gt;0,"D","D"),"L")),"")</f>
        <v/>
      </c>
    </row>
    <row r="1035" spans="22:45" x14ac:dyDescent="0.25">
      <c r="V1035" s="195" t="str">
        <f t="shared" si="478"/>
        <v/>
      </c>
      <c r="W1035" s="185" t="str">
        <f t="shared" si="479"/>
        <v/>
      </c>
      <c r="X1035" s="185" t="str">
        <f t="shared" si="475"/>
        <v/>
      </c>
      <c r="Y1035" s="185" t="str">
        <f t="shared" si="476"/>
        <v/>
      </c>
      <c r="Z1035" s="184" t="str">
        <f t="shared" si="477"/>
        <v/>
      </c>
      <c r="AB1035" s="186" t="str">
        <f t="shared" si="482"/>
        <v/>
      </c>
      <c r="AC1035" s="187" t="str">
        <f t="shared" si="483"/>
        <v/>
      </c>
      <c r="AD1035" s="187" t="str">
        <f t="shared" si="469"/>
        <v/>
      </c>
      <c r="AE1035" s="187" t="str">
        <f t="shared" si="480"/>
        <v/>
      </c>
      <c r="AF1035" s="187" t="str">
        <f t="shared" si="481"/>
        <v/>
      </c>
      <c r="AG1035" s="187" t="str">
        <f t="array" ref="AG1035">IFERROR(INDEX($Y$4:$Y$1090, MATCH(AC1035&amp;AE1035&amp;AF1035,$V$4:$V$1090&amp;$W$4:$W$1090&amp;$X$4:$X$1090,0),1),"")</f>
        <v/>
      </c>
      <c r="AH1035" s="188" t="str">
        <f t="array" ref="AH1035">IFERROR(INDEX($Z$4:$Z$1090, MATCH(AC1035&amp;AE1035&amp;AF1035,$V$4:$V$1090&amp;$W$4:$W$1090&amp;$X$4:$X$1090,0),1),"")</f>
        <v/>
      </c>
      <c r="AJ1035" s="186" t="str">
        <f t="shared" si="484"/>
        <v/>
      </c>
      <c r="AK1035" s="187" t="str">
        <f t="array" ref="AK1035">IFERROR(INDEX($AC$4:$AC$1137,SMALL($AB$4:$AB$1137,AJ1035),1),"")</f>
        <v/>
      </c>
      <c r="AL1035" s="187" t="str">
        <f t="array" ref="AL1035">IFERROR(INDEX($AF$4:$AF$1137,SMALL($AB$4:$AB$1137,AJ1035),1),"")</f>
        <v/>
      </c>
      <c r="AM1035" s="187" t="str">
        <f t="array" ref="AM1035">IFERROR(INDEX($AW$4:$AW$83,MATCH(AL1035&amp;INDEX($AG$4:$AG$1137,SMALL($AB$4:$AB$1137,AJ1035),1),$AU$4:$AU$83&amp;$AV$4:$AV$83,0),1),"")</f>
        <v/>
      </c>
      <c r="AN1035" s="187" t="str">
        <f t="array" ref="AN1035">IFERROR(INDEX($AW$4:$AW$83,MATCH(AL1035&amp;INDEX($AH$4:$AH$1137,SMALL($AB$4:$AB$1137,AJ1035),1),$AU$4:$AU$83&amp;$AV$4:$AV$83,0),1),"")</f>
        <v/>
      </c>
      <c r="AO1035" s="187" t="str">
        <f>IF(AND(ISNUMBER(Fixture!H1038),ISNUMBER(Fixture!J1038)),"YES","")</f>
        <v/>
      </c>
      <c r="AP1035" s="187" t="str">
        <f>IF(AO1035="YES",IF(Fixture!H1038&gt;Fixture!J1038,HWin,IF(Fixture!H1038=Fixture!J1038,IF(Fixture!H1038&gt;0,HDrawScore,HDraw),HLose)),"")</f>
        <v/>
      </c>
      <c r="AQ1035" s="188" t="str">
        <f>IF(AO1035="YES",IF(Fixture!H1038&lt;Fixture!J1038,AWin,IF(Fixture!H1038=Fixture!J1038,IF(Fixture!H1038&gt;0,ADrawScore,ADraw),ALose)),"")</f>
        <v/>
      </c>
      <c r="AR1035" s="187" t="str">
        <f>IF(AO1035="YES",IF(Fixture!H1038&gt;Fixture!J1038,"W",IF(Fixture!H1038=Fixture!J1038,IF(Fixture!H1038&gt;0,"D","D"),"L")),"")</f>
        <v/>
      </c>
      <c r="AS1035" s="187" t="str">
        <f>IF(AO1035="YES",IF(Fixture!H1038&lt;Fixture!J1038,"W",IF(Fixture!H1038=Fixture!J1038,IF(Fixture!H1038&gt;0,"D","D"),"L")),"")</f>
        <v/>
      </c>
    </row>
    <row r="1036" spans="22:45" x14ac:dyDescent="0.25">
      <c r="V1036" s="195" t="str">
        <f t="shared" si="478"/>
        <v/>
      </c>
      <c r="W1036" s="185" t="str">
        <f t="shared" si="479"/>
        <v/>
      </c>
      <c r="X1036" s="185" t="str">
        <f t="shared" si="475"/>
        <v/>
      </c>
      <c r="Y1036" s="185" t="str">
        <f t="shared" si="476"/>
        <v/>
      </c>
      <c r="Z1036" s="184" t="str">
        <f t="shared" si="477"/>
        <v/>
      </c>
      <c r="AB1036" s="186" t="str">
        <f t="shared" si="482"/>
        <v/>
      </c>
      <c r="AC1036" s="187" t="str">
        <f t="shared" si="483"/>
        <v/>
      </c>
      <c r="AD1036" s="187" t="str">
        <f t="shared" si="469"/>
        <v/>
      </c>
      <c r="AE1036" s="187" t="str">
        <f t="shared" si="480"/>
        <v/>
      </c>
      <c r="AF1036" s="187" t="str">
        <f t="shared" si="481"/>
        <v/>
      </c>
      <c r="AG1036" s="187" t="str">
        <f t="array" ref="AG1036">IFERROR(INDEX($Y$4:$Y$1090, MATCH(AC1036&amp;AE1036&amp;AF1036,$V$4:$V$1090&amp;$W$4:$W$1090&amp;$X$4:$X$1090,0),1),"")</f>
        <v/>
      </c>
      <c r="AH1036" s="188" t="str">
        <f t="array" ref="AH1036">IFERROR(INDEX($Z$4:$Z$1090, MATCH(AC1036&amp;AE1036&amp;AF1036,$V$4:$V$1090&amp;$W$4:$W$1090&amp;$X$4:$X$1090,0),1),"")</f>
        <v/>
      </c>
      <c r="AJ1036" s="186" t="str">
        <f t="shared" si="484"/>
        <v/>
      </c>
      <c r="AK1036" s="187" t="str">
        <f t="array" ref="AK1036">IFERROR(INDEX($AC$4:$AC$1137,SMALL($AB$4:$AB$1137,AJ1036),1),"")</f>
        <v/>
      </c>
      <c r="AL1036" s="187" t="str">
        <f t="array" ref="AL1036">IFERROR(INDEX($AF$4:$AF$1137,SMALL($AB$4:$AB$1137,AJ1036),1),"")</f>
        <v/>
      </c>
      <c r="AM1036" s="187" t="str">
        <f t="array" ref="AM1036">IFERROR(INDEX($AW$4:$AW$83,MATCH(AL1036&amp;INDEX($AG$4:$AG$1137,SMALL($AB$4:$AB$1137,AJ1036),1),$AU$4:$AU$83&amp;$AV$4:$AV$83,0),1),"")</f>
        <v/>
      </c>
      <c r="AN1036" s="187" t="str">
        <f t="array" ref="AN1036">IFERROR(INDEX($AW$4:$AW$83,MATCH(AL1036&amp;INDEX($AH$4:$AH$1137,SMALL($AB$4:$AB$1137,AJ1036),1),$AU$4:$AU$83&amp;$AV$4:$AV$83,0),1),"")</f>
        <v/>
      </c>
      <c r="AO1036" s="187" t="str">
        <f>IF(AND(ISNUMBER(Fixture!H1039),ISNUMBER(Fixture!J1039)),"YES","")</f>
        <v/>
      </c>
      <c r="AP1036" s="187" t="str">
        <f>IF(AO1036="YES",IF(Fixture!H1039&gt;Fixture!J1039,HWin,IF(Fixture!H1039=Fixture!J1039,IF(Fixture!H1039&gt;0,HDrawScore,HDraw),HLose)),"")</f>
        <v/>
      </c>
      <c r="AQ1036" s="188" t="str">
        <f>IF(AO1036="YES",IF(Fixture!H1039&lt;Fixture!J1039,AWin,IF(Fixture!H1039=Fixture!J1039,IF(Fixture!H1039&gt;0,ADrawScore,ADraw),ALose)),"")</f>
        <v/>
      </c>
      <c r="AR1036" s="187" t="str">
        <f>IF(AO1036="YES",IF(Fixture!H1039&gt;Fixture!J1039,"W",IF(Fixture!H1039=Fixture!J1039,IF(Fixture!H1039&gt;0,"D","D"),"L")),"")</f>
        <v/>
      </c>
      <c r="AS1036" s="187" t="str">
        <f>IF(AO1036="YES",IF(Fixture!H1039&lt;Fixture!J1039,"W",IF(Fixture!H1039=Fixture!J1039,IF(Fixture!H1039&gt;0,"D","D"),"L")),"")</f>
        <v/>
      </c>
    </row>
    <row r="1037" spans="22:45" x14ac:dyDescent="0.25">
      <c r="V1037" s="195" t="str">
        <f t="shared" si="478"/>
        <v/>
      </c>
      <c r="W1037" s="185" t="str">
        <f t="shared" si="479"/>
        <v/>
      </c>
      <c r="X1037" s="185" t="str">
        <f t="shared" si="475"/>
        <v/>
      </c>
      <c r="Y1037" s="185" t="str">
        <f t="shared" si="476"/>
        <v/>
      </c>
      <c r="Z1037" s="184" t="str">
        <f t="shared" si="477"/>
        <v/>
      </c>
      <c r="AB1037" s="186" t="str">
        <f t="shared" si="482"/>
        <v/>
      </c>
      <c r="AC1037" s="187" t="str">
        <f t="shared" si="483"/>
        <v/>
      </c>
      <c r="AD1037" s="187" t="str">
        <f t="shared" si="469"/>
        <v/>
      </c>
      <c r="AE1037" s="187" t="str">
        <f t="shared" si="480"/>
        <v/>
      </c>
      <c r="AF1037" s="187" t="str">
        <f t="shared" si="481"/>
        <v/>
      </c>
      <c r="AG1037" s="187" t="str">
        <f t="array" ref="AG1037">IFERROR(INDEX($Y$4:$Y$1090, MATCH(AC1037&amp;AE1037&amp;AF1037,$V$4:$V$1090&amp;$W$4:$W$1090&amp;$X$4:$X$1090,0),1),"")</f>
        <v/>
      </c>
      <c r="AH1037" s="188" t="str">
        <f t="array" ref="AH1037">IFERROR(INDEX($Z$4:$Z$1090, MATCH(AC1037&amp;AE1037&amp;AF1037,$V$4:$V$1090&amp;$W$4:$W$1090&amp;$X$4:$X$1090,0),1),"")</f>
        <v/>
      </c>
      <c r="AJ1037" s="186" t="str">
        <f t="shared" si="484"/>
        <v/>
      </c>
      <c r="AK1037" s="187" t="str">
        <f t="array" ref="AK1037">IFERROR(INDEX($AC$4:$AC$1137,SMALL($AB$4:$AB$1137,AJ1037),1),"")</f>
        <v/>
      </c>
      <c r="AL1037" s="187" t="str">
        <f t="array" ref="AL1037">IFERROR(INDEX($AF$4:$AF$1137,SMALL($AB$4:$AB$1137,AJ1037),1),"")</f>
        <v/>
      </c>
      <c r="AM1037" s="187" t="str">
        <f t="array" ref="AM1037">IFERROR(INDEX($AW$4:$AW$83,MATCH(AL1037&amp;INDEX($AG$4:$AG$1137,SMALL($AB$4:$AB$1137,AJ1037),1),$AU$4:$AU$83&amp;$AV$4:$AV$83,0),1),"")</f>
        <v/>
      </c>
      <c r="AN1037" s="187" t="str">
        <f t="array" ref="AN1037">IFERROR(INDEX($AW$4:$AW$83,MATCH(AL1037&amp;INDEX($AH$4:$AH$1137,SMALL($AB$4:$AB$1137,AJ1037),1),$AU$4:$AU$83&amp;$AV$4:$AV$83,0),1),"")</f>
        <v/>
      </c>
      <c r="AO1037" s="187" t="str">
        <f>IF(AND(ISNUMBER(Fixture!H1040),ISNUMBER(Fixture!J1040)),"YES","")</f>
        <v/>
      </c>
      <c r="AP1037" s="187" t="str">
        <f>IF(AO1037="YES",IF(Fixture!H1040&gt;Fixture!J1040,HWin,IF(Fixture!H1040=Fixture!J1040,IF(Fixture!H1040&gt;0,HDrawScore,HDraw),HLose)),"")</f>
        <v/>
      </c>
      <c r="AQ1037" s="188" t="str">
        <f>IF(AO1037="YES",IF(Fixture!H1040&lt;Fixture!J1040,AWin,IF(Fixture!H1040=Fixture!J1040,IF(Fixture!H1040&gt;0,ADrawScore,ADraw),ALose)),"")</f>
        <v/>
      </c>
      <c r="AR1037" s="187" t="str">
        <f>IF(AO1037="YES",IF(Fixture!H1040&gt;Fixture!J1040,"W",IF(Fixture!H1040=Fixture!J1040,IF(Fixture!H1040&gt;0,"D","D"),"L")),"")</f>
        <v/>
      </c>
      <c r="AS1037" s="187" t="str">
        <f>IF(AO1037="YES",IF(Fixture!H1040&lt;Fixture!J1040,"W",IF(Fixture!H1040=Fixture!J1040,IF(Fixture!H1040&gt;0,"D","D"),"L")),"")</f>
        <v/>
      </c>
    </row>
    <row r="1038" spans="22:45" x14ac:dyDescent="0.25">
      <c r="V1038" s="195" t="str">
        <f t="shared" si="478"/>
        <v/>
      </c>
      <c r="W1038" s="185" t="str">
        <f t="shared" si="479"/>
        <v/>
      </c>
      <c r="X1038" s="185" t="str">
        <f t="shared" si="475"/>
        <v/>
      </c>
      <c r="Y1038" s="185" t="str">
        <f t="shared" si="476"/>
        <v/>
      </c>
      <c r="Z1038" s="184" t="str">
        <f t="shared" si="477"/>
        <v/>
      </c>
      <c r="AB1038" s="186" t="str">
        <f t="shared" si="482"/>
        <v/>
      </c>
      <c r="AC1038" s="187" t="str">
        <f t="shared" si="483"/>
        <v/>
      </c>
      <c r="AD1038" s="187" t="str">
        <f t="shared" si="469"/>
        <v/>
      </c>
      <c r="AE1038" s="187" t="str">
        <f t="shared" si="480"/>
        <v/>
      </c>
      <c r="AF1038" s="187" t="str">
        <f t="shared" si="481"/>
        <v/>
      </c>
      <c r="AG1038" s="187" t="str">
        <f t="array" ref="AG1038">IFERROR(INDEX($Y$4:$Y$1090, MATCH(AC1038&amp;AE1038&amp;AF1038,$V$4:$V$1090&amp;$W$4:$W$1090&amp;$X$4:$X$1090,0),1),"")</f>
        <v/>
      </c>
      <c r="AH1038" s="188" t="str">
        <f t="array" ref="AH1038">IFERROR(INDEX($Z$4:$Z$1090, MATCH(AC1038&amp;AE1038&amp;AF1038,$V$4:$V$1090&amp;$W$4:$W$1090&amp;$X$4:$X$1090,0),1),"")</f>
        <v/>
      </c>
      <c r="AJ1038" s="186" t="str">
        <f t="shared" si="484"/>
        <v/>
      </c>
      <c r="AK1038" s="187" t="str">
        <f t="array" ref="AK1038">IFERROR(INDEX($AC$4:$AC$1137,SMALL($AB$4:$AB$1137,AJ1038),1),"")</f>
        <v/>
      </c>
      <c r="AL1038" s="187" t="str">
        <f t="array" ref="AL1038">IFERROR(INDEX($AF$4:$AF$1137,SMALL($AB$4:$AB$1137,AJ1038),1),"")</f>
        <v/>
      </c>
      <c r="AM1038" s="187" t="str">
        <f t="array" ref="AM1038">IFERROR(INDEX($AW$4:$AW$83,MATCH(AL1038&amp;INDEX($AG$4:$AG$1137,SMALL($AB$4:$AB$1137,AJ1038),1),$AU$4:$AU$83&amp;$AV$4:$AV$83,0),1),"")</f>
        <v/>
      </c>
      <c r="AN1038" s="187" t="str">
        <f t="array" ref="AN1038">IFERROR(INDEX($AW$4:$AW$83,MATCH(AL1038&amp;INDEX($AH$4:$AH$1137,SMALL($AB$4:$AB$1137,AJ1038),1),$AU$4:$AU$83&amp;$AV$4:$AV$83,0),1),"")</f>
        <v/>
      </c>
      <c r="AO1038" s="187" t="str">
        <f>IF(AND(ISNUMBER(Fixture!H1041),ISNUMBER(Fixture!J1041)),"YES","")</f>
        <v/>
      </c>
      <c r="AP1038" s="187" t="str">
        <f>IF(AO1038="YES",IF(Fixture!H1041&gt;Fixture!J1041,HWin,IF(Fixture!H1041=Fixture!J1041,IF(Fixture!H1041&gt;0,HDrawScore,HDraw),HLose)),"")</f>
        <v/>
      </c>
      <c r="AQ1038" s="188" t="str">
        <f>IF(AO1038="YES",IF(Fixture!H1041&lt;Fixture!J1041,AWin,IF(Fixture!H1041=Fixture!J1041,IF(Fixture!H1041&gt;0,ADrawScore,ADraw),ALose)),"")</f>
        <v/>
      </c>
      <c r="AR1038" s="187" t="str">
        <f>IF(AO1038="YES",IF(Fixture!H1041&gt;Fixture!J1041,"W",IF(Fixture!H1041=Fixture!J1041,IF(Fixture!H1041&gt;0,"D","D"),"L")),"")</f>
        <v/>
      </c>
      <c r="AS1038" s="187" t="str">
        <f>IF(AO1038="YES",IF(Fixture!H1041&lt;Fixture!J1041,"W",IF(Fixture!H1041=Fixture!J1041,IF(Fixture!H1041&gt;0,"D","D"),"L")),"")</f>
        <v/>
      </c>
    </row>
    <row r="1039" spans="22:45" x14ac:dyDescent="0.25">
      <c r="V1039" s="195" t="str">
        <f t="shared" si="478"/>
        <v/>
      </c>
      <c r="W1039" s="185" t="str">
        <f t="shared" si="479"/>
        <v/>
      </c>
      <c r="X1039" s="185" t="str">
        <f t="shared" si="475"/>
        <v/>
      </c>
      <c r="Y1039" s="185" t="str">
        <f t="shared" si="476"/>
        <v/>
      </c>
      <c r="Z1039" s="184" t="str">
        <f t="shared" si="477"/>
        <v/>
      </c>
      <c r="AB1039" s="186" t="str">
        <f t="shared" si="482"/>
        <v/>
      </c>
      <c r="AC1039" s="187" t="str">
        <f t="shared" si="483"/>
        <v/>
      </c>
      <c r="AD1039" s="187" t="str">
        <f t="shared" si="469"/>
        <v/>
      </c>
      <c r="AE1039" s="187" t="str">
        <f t="shared" si="480"/>
        <v/>
      </c>
      <c r="AF1039" s="187" t="str">
        <f t="shared" si="481"/>
        <v/>
      </c>
      <c r="AG1039" s="187" t="str">
        <f t="array" ref="AG1039">IFERROR(INDEX($Y$4:$Y$1090, MATCH(AC1039&amp;AE1039&amp;AF1039,$V$4:$V$1090&amp;$W$4:$W$1090&amp;$X$4:$X$1090,0),1),"")</f>
        <v/>
      </c>
      <c r="AH1039" s="188" t="str">
        <f t="array" ref="AH1039">IFERROR(INDEX($Z$4:$Z$1090, MATCH(AC1039&amp;AE1039&amp;AF1039,$V$4:$V$1090&amp;$W$4:$W$1090&amp;$X$4:$X$1090,0),1),"")</f>
        <v/>
      </c>
      <c r="AJ1039" s="186" t="str">
        <f t="shared" si="484"/>
        <v/>
      </c>
      <c r="AK1039" s="187" t="str">
        <f t="array" ref="AK1039">IFERROR(INDEX($AC$4:$AC$1137,SMALL($AB$4:$AB$1137,AJ1039),1),"")</f>
        <v/>
      </c>
      <c r="AL1039" s="187" t="str">
        <f t="array" ref="AL1039">IFERROR(INDEX($AF$4:$AF$1137,SMALL($AB$4:$AB$1137,AJ1039),1),"")</f>
        <v/>
      </c>
      <c r="AM1039" s="187" t="str">
        <f t="array" ref="AM1039">IFERROR(INDEX($AW$4:$AW$83,MATCH(AL1039&amp;INDEX($AG$4:$AG$1137,SMALL($AB$4:$AB$1137,AJ1039),1),$AU$4:$AU$83&amp;$AV$4:$AV$83,0),1),"")</f>
        <v/>
      </c>
      <c r="AN1039" s="187" t="str">
        <f t="array" ref="AN1039">IFERROR(INDEX($AW$4:$AW$83,MATCH(AL1039&amp;INDEX($AH$4:$AH$1137,SMALL($AB$4:$AB$1137,AJ1039),1),$AU$4:$AU$83&amp;$AV$4:$AV$83,0),1),"")</f>
        <v/>
      </c>
      <c r="AO1039" s="187" t="str">
        <f>IF(AND(ISNUMBER(Fixture!H1042),ISNUMBER(Fixture!J1042)),"YES","")</f>
        <v/>
      </c>
      <c r="AP1039" s="187" t="str">
        <f>IF(AO1039="YES",IF(Fixture!H1042&gt;Fixture!J1042,HWin,IF(Fixture!H1042=Fixture!J1042,IF(Fixture!H1042&gt;0,HDrawScore,HDraw),HLose)),"")</f>
        <v/>
      </c>
      <c r="AQ1039" s="188" t="str">
        <f>IF(AO1039="YES",IF(Fixture!H1042&lt;Fixture!J1042,AWin,IF(Fixture!H1042=Fixture!J1042,IF(Fixture!H1042&gt;0,ADrawScore,ADraw),ALose)),"")</f>
        <v/>
      </c>
      <c r="AR1039" s="187" t="str">
        <f>IF(AO1039="YES",IF(Fixture!H1042&gt;Fixture!J1042,"W",IF(Fixture!H1042=Fixture!J1042,IF(Fixture!H1042&gt;0,"D","D"),"L")),"")</f>
        <v/>
      </c>
      <c r="AS1039" s="187" t="str">
        <f>IF(AO1039="YES",IF(Fixture!H1042&lt;Fixture!J1042,"W",IF(Fixture!H1042=Fixture!J1042,IF(Fixture!H1042&gt;0,"D","D"),"L")),"")</f>
        <v/>
      </c>
    </row>
    <row r="1040" spans="22:45" x14ac:dyDescent="0.25">
      <c r="V1040" s="195" t="str">
        <f t="shared" si="478"/>
        <v/>
      </c>
      <c r="W1040" s="185" t="str">
        <f t="shared" si="479"/>
        <v/>
      </c>
      <c r="X1040" s="185" t="str">
        <f t="shared" si="475"/>
        <v/>
      </c>
      <c r="Y1040" s="185" t="str">
        <f t="shared" si="476"/>
        <v/>
      </c>
      <c r="Z1040" s="184" t="str">
        <f t="shared" si="477"/>
        <v/>
      </c>
      <c r="AB1040" s="186" t="str">
        <f t="shared" si="482"/>
        <v/>
      </c>
      <c r="AC1040" s="187" t="str">
        <f t="shared" si="483"/>
        <v/>
      </c>
      <c r="AD1040" s="187" t="str">
        <f t="shared" si="469"/>
        <v/>
      </c>
      <c r="AE1040" s="187" t="str">
        <f t="shared" si="480"/>
        <v/>
      </c>
      <c r="AF1040" s="187" t="str">
        <f t="shared" si="481"/>
        <v/>
      </c>
      <c r="AG1040" s="187" t="str">
        <f t="array" ref="AG1040">IFERROR(INDEX($Y$4:$Y$1090, MATCH(AC1040&amp;AE1040&amp;AF1040,$V$4:$V$1090&amp;$W$4:$W$1090&amp;$X$4:$X$1090,0),1),"")</f>
        <v/>
      </c>
      <c r="AH1040" s="188" t="str">
        <f t="array" ref="AH1040">IFERROR(INDEX($Z$4:$Z$1090, MATCH(AC1040&amp;AE1040&amp;AF1040,$V$4:$V$1090&amp;$W$4:$W$1090&amp;$X$4:$X$1090,0),1),"")</f>
        <v/>
      </c>
      <c r="AJ1040" s="186" t="str">
        <f t="shared" si="484"/>
        <v/>
      </c>
      <c r="AK1040" s="187" t="str">
        <f t="array" ref="AK1040">IFERROR(INDEX($AC$4:$AC$1137,SMALL($AB$4:$AB$1137,AJ1040),1),"")</f>
        <v/>
      </c>
      <c r="AL1040" s="187" t="str">
        <f t="array" ref="AL1040">IFERROR(INDEX($AF$4:$AF$1137,SMALL($AB$4:$AB$1137,AJ1040),1),"")</f>
        <v/>
      </c>
      <c r="AM1040" s="187" t="str">
        <f t="array" ref="AM1040">IFERROR(INDEX($AW$4:$AW$83,MATCH(AL1040&amp;INDEX($AG$4:$AG$1137,SMALL($AB$4:$AB$1137,AJ1040),1),$AU$4:$AU$83&amp;$AV$4:$AV$83,0),1),"")</f>
        <v/>
      </c>
      <c r="AN1040" s="187" t="str">
        <f t="array" ref="AN1040">IFERROR(INDEX($AW$4:$AW$83,MATCH(AL1040&amp;INDEX($AH$4:$AH$1137,SMALL($AB$4:$AB$1137,AJ1040),1),$AU$4:$AU$83&amp;$AV$4:$AV$83,0),1),"")</f>
        <v/>
      </c>
      <c r="AO1040" s="187" t="str">
        <f>IF(AND(ISNUMBER(Fixture!H1043),ISNUMBER(Fixture!J1043)),"YES","")</f>
        <v/>
      </c>
      <c r="AP1040" s="187" t="str">
        <f>IF(AO1040="YES",IF(Fixture!H1043&gt;Fixture!J1043,HWin,IF(Fixture!H1043=Fixture!J1043,IF(Fixture!H1043&gt;0,HDrawScore,HDraw),HLose)),"")</f>
        <v/>
      </c>
      <c r="AQ1040" s="188" t="str">
        <f>IF(AO1040="YES",IF(Fixture!H1043&lt;Fixture!J1043,AWin,IF(Fixture!H1043=Fixture!J1043,IF(Fixture!H1043&gt;0,ADrawScore,ADraw),ALose)),"")</f>
        <v/>
      </c>
      <c r="AR1040" s="187" t="str">
        <f>IF(AO1040="YES",IF(Fixture!H1043&gt;Fixture!J1043,"W",IF(Fixture!H1043=Fixture!J1043,IF(Fixture!H1043&gt;0,"D","D"),"L")),"")</f>
        <v/>
      </c>
      <c r="AS1040" s="187" t="str">
        <f>IF(AO1040="YES",IF(Fixture!H1043&lt;Fixture!J1043,"W",IF(Fixture!H1043=Fixture!J1043,IF(Fixture!H1043&gt;0,"D","D"),"L")),"")</f>
        <v/>
      </c>
    </row>
    <row r="1041" spans="22:45" x14ac:dyDescent="0.25">
      <c r="V1041" s="195" t="str">
        <f t="shared" si="478"/>
        <v/>
      </c>
      <c r="W1041" s="185" t="str">
        <f t="shared" si="479"/>
        <v/>
      </c>
      <c r="X1041" s="185" t="str">
        <f t="shared" si="475"/>
        <v/>
      </c>
      <c r="Y1041" s="185" t="str">
        <f t="shared" si="476"/>
        <v/>
      </c>
      <c r="Z1041" s="184" t="str">
        <f t="shared" si="477"/>
        <v/>
      </c>
      <c r="AB1041" s="186" t="str">
        <f t="shared" si="482"/>
        <v/>
      </c>
      <c r="AC1041" s="187" t="str">
        <f t="shared" si="483"/>
        <v/>
      </c>
      <c r="AD1041" s="187" t="str">
        <f t="shared" ref="AD1041:AD1048" si="485">IF(ISNUMBER(AC1041),IF(AD1040+1&lt;=AD$2,AD1040+1,1),"")</f>
        <v/>
      </c>
      <c r="AE1041" s="187" t="str">
        <f t="shared" si="480"/>
        <v/>
      </c>
      <c r="AF1041" s="187" t="str">
        <f t="shared" si="481"/>
        <v/>
      </c>
      <c r="AG1041" s="187" t="str">
        <f t="array" ref="AG1041">IFERROR(INDEX($Y$4:$Y$1090, MATCH(AC1041&amp;AE1041&amp;AF1041,$V$4:$V$1090&amp;$W$4:$W$1090&amp;$X$4:$X$1090,0),1),"")</f>
        <v/>
      </c>
      <c r="AH1041" s="188" t="str">
        <f t="array" ref="AH1041">IFERROR(INDEX($Z$4:$Z$1090, MATCH(AC1041&amp;AE1041&amp;AF1041,$V$4:$V$1090&amp;$W$4:$W$1090&amp;$X$4:$X$1090,0),1),"")</f>
        <v/>
      </c>
      <c r="AJ1041" s="186" t="str">
        <f t="shared" si="484"/>
        <v/>
      </c>
      <c r="AK1041" s="187" t="str">
        <f t="array" ref="AK1041">IFERROR(INDEX($AC$4:$AC$1137,SMALL($AB$4:$AB$1137,AJ1041),1),"")</f>
        <v/>
      </c>
      <c r="AL1041" s="187" t="str">
        <f t="array" ref="AL1041">IFERROR(INDEX($AF$4:$AF$1137,SMALL($AB$4:$AB$1137,AJ1041),1),"")</f>
        <v/>
      </c>
      <c r="AM1041" s="187" t="str">
        <f t="array" ref="AM1041">IFERROR(INDEX($AW$4:$AW$83,MATCH(AL1041&amp;INDEX($AG$4:$AG$1137,SMALL($AB$4:$AB$1137,AJ1041),1),$AU$4:$AU$83&amp;$AV$4:$AV$83,0),1),"")</f>
        <v/>
      </c>
      <c r="AN1041" s="187" t="str">
        <f t="array" ref="AN1041">IFERROR(INDEX($AW$4:$AW$83,MATCH(AL1041&amp;INDEX($AH$4:$AH$1137,SMALL($AB$4:$AB$1137,AJ1041),1),$AU$4:$AU$83&amp;$AV$4:$AV$83,0),1),"")</f>
        <v/>
      </c>
      <c r="AO1041" s="187" t="str">
        <f>IF(AND(ISNUMBER(Fixture!H1044),ISNUMBER(Fixture!J1044)),"YES","")</f>
        <v/>
      </c>
      <c r="AP1041" s="187" t="str">
        <f>IF(AO1041="YES",IF(Fixture!H1044&gt;Fixture!J1044,HWin,IF(Fixture!H1044=Fixture!J1044,IF(Fixture!H1044&gt;0,HDrawScore,HDraw),HLose)),"")</f>
        <v/>
      </c>
      <c r="AQ1041" s="188" t="str">
        <f>IF(AO1041="YES",IF(Fixture!H1044&lt;Fixture!J1044,AWin,IF(Fixture!H1044=Fixture!J1044,IF(Fixture!H1044&gt;0,ADrawScore,ADraw),ALose)),"")</f>
        <v/>
      </c>
      <c r="AR1041" s="187" t="str">
        <f>IF(AO1041="YES",IF(Fixture!H1044&gt;Fixture!J1044,"W",IF(Fixture!H1044=Fixture!J1044,IF(Fixture!H1044&gt;0,"D","D"),"L")),"")</f>
        <v/>
      </c>
      <c r="AS1041" s="187" t="str">
        <f>IF(AO1041="YES",IF(Fixture!H1044&lt;Fixture!J1044,"W",IF(Fixture!H1044=Fixture!J1044,IF(Fixture!H1044&gt;0,"D","D"),"L")),"")</f>
        <v/>
      </c>
    </row>
    <row r="1042" spans="22:45" x14ac:dyDescent="0.25">
      <c r="V1042" s="195" t="str">
        <f t="shared" si="478"/>
        <v/>
      </c>
      <c r="W1042" s="185" t="str">
        <f t="shared" si="479"/>
        <v/>
      </c>
      <c r="X1042" s="185" t="str">
        <f t="shared" si="475"/>
        <v/>
      </c>
      <c r="Y1042" s="185" t="str">
        <f t="shared" si="476"/>
        <v/>
      </c>
      <c r="Z1042" s="184" t="str">
        <f t="shared" si="477"/>
        <v/>
      </c>
      <c r="AB1042" s="186" t="str">
        <f t="shared" si="482"/>
        <v/>
      </c>
      <c r="AC1042" s="187" t="str">
        <f t="shared" si="483"/>
        <v/>
      </c>
      <c r="AD1042" s="187" t="str">
        <f t="shared" si="485"/>
        <v/>
      </c>
      <c r="AE1042" s="187" t="str">
        <f t="shared" si="480"/>
        <v/>
      </c>
      <c r="AF1042" s="187" t="str">
        <f t="shared" si="481"/>
        <v/>
      </c>
      <c r="AG1042" s="187" t="str">
        <f t="array" ref="AG1042">IFERROR(INDEX($Y$4:$Y$1090, MATCH(AC1042&amp;AE1042&amp;AF1042,$V$4:$V$1090&amp;$W$4:$W$1090&amp;$X$4:$X$1090,0),1),"")</f>
        <v/>
      </c>
      <c r="AH1042" s="188" t="str">
        <f t="array" ref="AH1042">IFERROR(INDEX($Z$4:$Z$1090, MATCH(AC1042&amp;AE1042&amp;AF1042,$V$4:$V$1090&amp;$W$4:$W$1090&amp;$X$4:$X$1090,0),1),"")</f>
        <v/>
      </c>
      <c r="AJ1042" s="186" t="str">
        <f t="shared" si="484"/>
        <v/>
      </c>
      <c r="AK1042" s="187" t="str">
        <f t="array" ref="AK1042">IFERROR(INDEX($AC$4:$AC$1137,SMALL($AB$4:$AB$1137,AJ1042),1),"")</f>
        <v/>
      </c>
      <c r="AL1042" s="187" t="str">
        <f t="array" ref="AL1042">IFERROR(INDEX($AF$4:$AF$1137,SMALL($AB$4:$AB$1137,AJ1042),1),"")</f>
        <v/>
      </c>
      <c r="AM1042" s="187" t="str">
        <f t="array" ref="AM1042">IFERROR(INDEX($AW$4:$AW$83,MATCH(AL1042&amp;INDEX($AG$4:$AG$1137,SMALL($AB$4:$AB$1137,AJ1042),1),$AU$4:$AU$83&amp;$AV$4:$AV$83,0),1),"")</f>
        <v/>
      </c>
      <c r="AN1042" s="187" t="str">
        <f t="array" ref="AN1042">IFERROR(INDEX($AW$4:$AW$83,MATCH(AL1042&amp;INDEX($AH$4:$AH$1137,SMALL($AB$4:$AB$1137,AJ1042),1),$AU$4:$AU$83&amp;$AV$4:$AV$83,0),1),"")</f>
        <v/>
      </c>
      <c r="AO1042" s="187" t="str">
        <f>IF(AND(ISNUMBER(Fixture!H1045),ISNUMBER(Fixture!J1045)),"YES","")</f>
        <v/>
      </c>
      <c r="AP1042" s="187" t="str">
        <f>IF(AO1042="YES",IF(Fixture!H1045&gt;Fixture!J1045,HWin,IF(Fixture!H1045=Fixture!J1045,IF(Fixture!H1045&gt;0,HDrawScore,HDraw),HLose)),"")</f>
        <v/>
      </c>
      <c r="AQ1042" s="188" t="str">
        <f>IF(AO1042="YES",IF(Fixture!H1045&lt;Fixture!J1045,AWin,IF(Fixture!H1045=Fixture!J1045,IF(Fixture!H1045&gt;0,ADrawScore,ADraw),ALose)),"")</f>
        <v/>
      </c>
      <c r="AR1042" s="187" t="str">
        <f>IF(AO1042="YES",IF(Fixture!H1045&gt;Fixture!J1045,"W",IF(Fixture!H1045=Fixture!J1045,IF(Fixture!H1045&gt;0,"D","D"),"L")),"")</f>
        <v/>
      </c>
      <c r="AS1042" s="187" t="str">
        <f>IF(AO1042="YES",IF(Fixture!H1045&lt;Fixture!J1045,"W",IF(Fixture!H1045=Fixture!J1045,IF(Fixture!H1045&gt;0,"D","D"),"L")),"")</f>
        <v/>
      </c>
    </row>
    <row r="1043" spans="22:45" x14ac:dyDescent="0.25">
      <c r="V1043" s="195" t="str">
        <f t="shared" si="478"/>
        <v/>
      </c>
      <c r="W1043" s="185" t="str">
        <f t="shared" si="479"/>
        <v/>
      </c>
      <c r="X1043" s="185" t="str">
        <f t="shared" si="475"/>
        <v/>
      </c>
      <c r="Y1043" s="185" t="str">
        <f t="shared" si="476"/>
        <v/>
      </c>
      <c r="Z1043" s="184" t="str">
        <f t="shared" si="477"/>
        <v/>
      </c>
      <c r="AB1043" s="186" t="str">
        <f t="shared" si="482"/>
        <v/>
      </c>
      <c r="AC1043" s="187" t="str">
        <f t="shared" si="483"/>
        <v/>
      </c>
      <c r="AD1043" s="187" t="str">
        <f t="shared" si="485"/>
        <v/>
      </c>
      <c r="AE1043" s="187" t="str">
        <f t="shared" si="480"/>
        <v/>
      </c>
      <c r="AF1043" s="187" t="str">
        <f t="shared" si="481"/>
        <v/>
      </c>
      <c r="AG1043" s="187" t="str">
        <f t="array" ref="AG1043">IFERROR(INDEX($Y$4:$Y$1090, MATCH(AC1043&amp;AE1043&amp;AF1043,$V$4:$V$1090&amp;$W$4:$W$1090&amp;$X$4:$X$1090,0),1),"")</f>
        <v/>
      </c>
      <c r="AH1043" s="188" t="str">
        <f t="array" ref="AH1043">IFERROR(INDEX($Z$4:$Z$1090, MATCH(AC1043&amp;AE1043&amp;AF1043,$V$4:$V$1090&amp;$W$4:$W$1090&amp;$X$4:$X$1090,0),1),"")</f>
        <v/>
      </c>
      <c r="AJ1043" s="186" t="str">
        <f t="shared" si="484"/>
        <v/>
      </c>
      <c r="AK1043" s="187" t="str">
        <f t="array" ref="AK1043">IFERROR(INDEX($AC$4:$AC$1137,SMALL($AB$4:$AB$1137,AJ1043),1),"")</f>
        <v/>
      </c>
      <c r="AL1043" s="187" t="str">
        <f t="array" ref="AL1043">IFERROR(INDEX($AF$4:$AF$1137,SMALL($AB$4:$AB$1137,AJ1043),1),"")</f>
        <v/>
      </c>
      <c r="AM1043" s="187" t="str">
        <f t="array" ref="AM1043">IFERROR(INDEX($AW$4:$AW$83,MATCH(AL1043&amp;INDEX($AG$4:$AG$1137,SMALL($AB$4:$AB$1137,AJ1043),1),$AU$4:$AU$83&amp;$AV$4:$AV$83,0),1),"")</f>
        <v/>
      </c>
      <c r="AN1043" s="187" t="str">
        <f t="array" ref="AN1043">IFERROR(INDEX($AW$4:$AW$83,MATCH(AL1043&amp;INDEX($AH$4:$AH$1137,SMALL($AB$4:$AB$1137,AJ1043),1),$AU$4:$AU$83&amp;$AV$4:$AV$83,0),1),"")</f>
        <v/>
      </c>
      <c r="AO1043" s="187" t="str">
        <f>IF(AND(ISNUMBER(Fixture!H1046),ISNUMBER(Fixture!J1046)),"YES","")</f>
        <v/>
      </c>
      <c r="AP1043" s="187" t="str">
        <f>IF(AO1043="YES",IF(Fixture!H1046&gt;Fixture!J1046,HWin,IF(Fixture!H1046=Fixture!J1046,IF(Fixture!H1046&gt;0,HDrawScore,HDraw),HLose)),"")</f>
        <v/>
      </c>
      <c r="AQ1043" s="188" t="str">
        <f>IF(AO1043="YES",IF(Fixture!H1046&lt;Fixture!J1046,AWin,IF(Fixture!H1046=Fixture!J1046,IF(Fixture!H1046&gt;0,ADrawScore,ADraw),ALose)),"")</f>
        <v/>
      </c>
      <c r="AR1043" s="187" t="str">
        <f>IF(AO1043="YES",IF(Fixture!H1046&gt;Fixture!J1046,"W",IF(Fixture!H1046=Fixture!J1046,IF(Fixture!H1046&gt;0,"D","D"),"L")),"")</f>
        <v/>
      </c>
      <c r="AS1043" s="187" t="str">
        <f>IF(AO1043="YES",IF(Fixture!H1046&lt;Fixture!J1046,"W",IF(Fixture!H1046=Fixture!J1046,IF(Fixture!H1046&gt;0,"D","D"),"L")),"")</f>
        <v/>
      </c>
    </row>
    <row r="1044" spans="22:45" x14ac:dyDescent="0.25">
      <c r="V1044" s="195" t="str">
        <f t="shared" si="478"/>
        <v/>
      </c>
      <c r="W1044" s="185" t="str">
        <f t="shared" si="479"/>
        <v/>
      </c>
      <c r="X1044" s="185" t="str">
        <f t="shared" si="475"/>
        <v/>
      </c>
      <c r="Y1044" s="185" t="str">
        <f t="shared" si="476"/>
        <v/>
      </c>
      <c r="Z1044" s="184" t="str">
        <f t="shared" si="477"/>
        <v/>
      </c>
      <c r="AB1044" s="186" t="str">
        <f t="shared" si="482"/>
        <v/>
      </c>
      <c r="AC1044" s="187" t="str">
        <f t="shared" si="483"/>
        <v/>
      </c>
      <c r="AD1044" s="187" t="str">
        <f t="shared" si="485"/>
        <v/>
      </c>
      <c r="AE1044" s="187" t="str">
        <f t="shared" si="480"/>
        <v/>
      </c>
      <c r="AF1044" s="187" t="str">
        <f t="shared" si="481"/>
        <v/>
      </c>
      <c r="AG1044" s="187" t="str">
        <f t="array" ref="AG1044">IFERROR(INDEX($Y$4:$Y$1090, MATCH(AC1044&amp;AE1044&amp;AF1044,$V$4:$V$1090&amp;$W$4:$W$1090&amp;$X$4:$X$1090,0),1),"")</f>
        <v/>
      </c>
      <c r="AH1044" s="188" t="str">
        <f t="array" ref="AH1044">IFERROR(INDEX($Z$4:$Z$1090, MATCH(AC1044&amp;AE1044&amp;AF1044,$V$4:$V$1090&amp;$W$4:$W$1090&amp;$X$4:$X$1090,0),1),"")</f>
        <v/>
      </c>
      <c r="AJ1044" s="186" t="str">
        <f t="shared" si="484"/>
        <v/>
      </c>
      <c r="AK1044" s="187" t="str">
        <f t="array" ref="AK1044">IFERROR(INDEX($AC$4:$AC$1137,SMALL($AB$4:$AB$1137,AJ1044),1),"")</f>
        <v/>
      </c>
      <c r="AL1044" s="187" t="str">
        <f t="array" ref="AL1044">IFERROR(INDEX($AF$4:$AF$1137,SMALL($AB$4:$AB$1137,AJ1044),1),"")</f>
        <v/>
      </c>
      <c r="AM1044" s="187" t="str">
        <f t="array" ref="AM1044">IFERROR(INDEX($AW$4:$AW$83,MATCH(AL1044&amp;INDEX($AG$4:$AG$1137,SMALL($AB$4:$AB$1137,AJ1044),1),$AU$4:$AU$83&amp;$AV$4:$AV$83,0),1),"")</f>
        <v/>
      </c>
      <c r="AN1044" s="187" t="str">
        <f t="array" ref="AN1044">IFERROR(INDEX($AW$4:$AW$83,MATCH(AL1044&amp;INDEX($AH$4:$AH$1137,SMALL($AB$4:$AB$1137,AJ1044),1),$AU$4:$AU$83&amp;$AV$4:$AV$83,0),1),"")</f>
        <v/>
      </c>
      <c r="AO1044" s="187" t="str">
        <f>IF(AND(ISNUMBER(Fixture!H1047),ISNUMBER(Fixture!J1047)),"YES","")</f>
        <v/>
      </c>
      <c r="AP1044" s="187" t="str">
        <f>IF(AO1044="YES",IF(Fixture!H1047&gt;Fixture!J1047,HWin,IF(Fixture!H1047=Fixture!J1047,IF(Fixture!H1047&gt;0,HDrawScore,HDraw),HLose)),"")</f>
        <v/>
      </c>
      <c r="AQ1044" s="188" t="str">
        <f>IF(AO1044="YES",IF(Fixture!H1047&lt;Fixture!J1047,AWin,IF(Fixture!H1047=Fixture!J1047,IF(Fixture!H1047&gt;0,ADrawScore,ADraw),ALose)),"")</f>
        <v/>
      </c>
      <c r="AR1044" s="187" t="str">
        <f>IF(AO1044="YES",IF(Fixture!H1047&gt;Fixture!J1047,"W",IF(Fixture!H1047=Fixture!J1047,IF(Fixture!H1047&gt;0,"D","D"),"L")),"")</f>
        <v/>
      </c>
      <c r="AS1044" s="187" t="str">
        <f>IF(AO1044="YES",IF(Fixture!H1047&lt;Fixture!J1047,"W",IF(Fixture!H1047=Fixture!J1047,IF(Fixture!H1047&gt;0,"D","D"),"L")),"")</f>
        <v/>
      </c>
    </row>
    <row r="1045" spans="22:45" x14ac:dyDescent="0.25">
      <c r="V1045" s="195" t="str">
        <f t="shared" si="478"/>
        <v/>
      </c>
      <c r="W1045" s="185" t="str">
        <f t="shared" si="479"/>
        <v/>
      </c>
      <c r="X1045" s="185" t="str">
        <f t="shared" si="475"/>
        <v/>
      </c>
      <c r="Y1045" s="185" t="str">
        <f t="shared" si="476"/>
        <v/>
      </c>
      <c r="Z1045" s="184" t="str">
        <f t="shared" si="477"/>
        <v/>
      </c>
      <c r="AB1045" s="186" t="str">
        <f t="shared" si="482"/>
        <v/>
      </c>
      <c r="AC1045" s="187" t="str">
        <f t="shared" si="483"/>
        <v/>
      </c>
      <c r="AD1045" s="187" t="str">
        <f t="shared" si="485"/>
        <v/>
      </c>
      <c r="AE1045" s="187" t="str">
        <f t="shared" si="480"/>
        <v/>
      </c>
      <c r="AF1045" s="187" t="str">
        <f t="shared" si="481"/>
        <v/>
      </c>
      <c r="AG1045" s="187" t="str">
        <f t="array" ref="AG1045">IFERROR(INDEX($Y$4:$Y$1090, MATCH(AC1045&amp;AE1045&amp;AF1045,$V$4:$V$1090&amp;$W$4:$W$1090&amp;$X$4:$X$1090,0),1),"")</f>
        <v/>
      </c>
      <c r="AH1045" s="188" t="str">
        <f t="array" ref="AH1045">IFERROR(INDEX($Z$4:$Z$1090, MATCH(AC1045&amp;AE1045&amp;AF1045,$V$4:$V$1090&amp;$W$4:$W$1090&amp;$X$4:$X$1090,0),1),"")</f>
        <v/>
      </c>
      <c r="AJ1045" s="186" t="str">
        <f t="shared" si="484"/>
        <v/>
      </c>
      <c r="AK1045" s="187" t="str">
        <f t="array" ref="AK1045">IFERROR(INDEX($AC$4:$AC$1137,SMALL($AB$4:$AB$1137,AJ1045),1),"")</f>
        <v/>
      </c>
      <c r="AL1045" s="187" t="str">
        <f t="array" ref="AL1045">IFERROR(INDEX($AF$4:$AF$1137,SMALL($AB$4:$AB$1137,AJ1045),1),"")</f>
        <v/>
      </c>
      <c r="AM1045" s="187" t="str">
        <f t="array" ref="AM1045">IFERROR(INDEX($AW$4:$AW$83,MATCH(AL1045&amp;INDEX($AG$4:$AG$1137,SMALL($AB$4:$AB$1137,AJ1045),1),$AU$4:$AU$83&amp;$AV$4:$AV$83,0),1),"")</f>
        <v/>
      </c>
      <c r="AN1045" s="187" t="str">
        <f t="array" ref="AN1045">IFERROR(INDEX($AW$4:$AW$83,MATCH(AL1045&amp;INDEX($AH$4:$AH$1137,SMALL($AB$4:$AB$1137,AJ1045),1),$AU$4:$AU$83&amp;$AV$4:$AV$83,0),1),"")</f>
        <v/>
      </c>
      <c r="AO1045" s="187" t="str">
        <f>IF(AND(ISNUMBER(Fixture!H1048),ISNUMBER(Fixture!J1048)),"YES","")</f>
        <v/>
      </c>
      <c r="AP1045" s="187" t="str">
        <f>IF(AO1045="YES",IF(Fixture!H1048&gt;Fixture!J1048,HWin,IF(Fixture!H1048=Fixture!J1048,IF(Fixture!H1048&gt;0,HDrawScore,HDraw),HLose)),"")</f>
        <v/>
      </c>
      <c r="AQ1045" s="188" t="str">
        <f>IF(AO1045="YES",IF(Fixture!H1048&lt;Fixture!J1048,AWin,IF(Fixture!H1048=Fixture!J1048,IF(Fixture!H1048&gt;0,ADrawScore,ADraw),ALose)),"")</f>
        <v/>
      </c>
      <c r="AR1045" s="187" t="str">
        <f>IF(AO1045="YES",IF(Fixture!H1048&gt;Fixture!J1048,"W",IF(Fixture!H1048=Fixture!J1048,IF(Fixture!H1048&gt;0,"D","D"),"L")),"")</f>
        <v/>
      </c>
      <c r="AS1045" s="187" t="str">
        <f>IF(AO1045="YES",IF(Fixture!H1048&lt;Fixture!J1048,"W",IF(Fixture!H1048=Fixture!J1048,IF(Fixture!H1048&gt;0,"D","D"),"L")),"")</f>
        <v/>
      </c>
    </row>
    <row r="1046" spans="22:45" x14ac:dyDescent="0.25">
      <c r="V1046" s="195" t="str">
        <f t="shared" si="478"/>
        <v/>
      </c>
      <c r="W1046" s="185" t="str">
        <f t="shared" si="479"/>
        <v/>
      </c>
      <c r="X1046" s="185" t="str">
        <f t="shared" si="475"/>
        <v/>
      </c>
      <c r="Y1046" s="185" t="str">
        <f t="shared" si="476"/>
        <v/>
      </c>
      <c r="Z1046" s="184" t="str">
        <f t="shared" si="477"/>
        <v/>
      </c>
      <c r="AB1046" s="186" t="str">
        <f t="shared" si="482"/>
        <v/>
      </c>
      <c r="AC1046" s="187" t="str">
        <f t="shared" si="483"/>
        <v/>
      </c>
      <c r="AD1046" s="187" t="str">
        <f t="shared" si="485"/>
        <v/>
      </c>
      <c r="AE1046" s="187" t="str">
        <f t="shared" si="480"/>
        <v/>
      </c>
      <c r="AF1046" s="187" t="str">
        <f t="shared" si="481"/>
        <v/>
      </c>
      <c r="AG1046" s="187" t="str">
        <f t="array" ref="AG1046">IFERROR(INDEX($Y$4:$Y$1090, MATCH(AC1046&amp;AE1046&amp;AF1046,$V$4:$V$1090&amp;$W$4:$W$1090&amp;$X$4:$X$1090,0),1),"")</f>
        <v/>
      </c>
      <c r="AH1046" s="188" t="str">
        <f t="array" ref="AH1046">IFERROR(INDEX($Z$4:$Z$1090, MATCH(AC1046&amp;AE1046&amp;AF1046,$V$4:$V$1090&amp;$W$4:$W$1090&amp;$X$4:$X$1090,0),1),"")</f>
        <v/>
      </c>
      <c r="AJ1046" s="186" t="str">
        <f t="shared" si="484"/>
        <v/>
      </c>
      <c r="AK1046" s="187" t="str">
        <f t="array" ref="AK1046">IFERROR(INDEX($AC$4:$AC$1137,SMALL($AB$4:$AB$1137,AJ1046),1),"")</f>
        <v/>
      </c>
      <c r="AL1046" s="187" t="str">
        <f t="array" ref="AL1046">IFERROR(INDEX($AF$4:$AF$1137,SMALL($AB$4:$AB$1137,AJ1046),1),"")</f>
        <v/>
      </c>
      <c r="AM1046" s="187" t="str">
        <f t="array" ref="AM1046">IFERROR(INDEX($AW$4:$AW$83,MATCH(AL1046&amp;INDEX($AG$4:$AG$1137,SMALL($AB$4:$AB$1137,AJ1046),1),$AU$4:$AU$83&amp;$AV$4:$AV$83,0),1),"")</f>
        <v/>
      </c>
      <c r="AN1046" s="187" t="str">
        <f t="array" ref="AN1046">IFERROR(INDEX($AW$4:$AW$83,MATCH(AL1046&amp;INDEX($AH$4:$AH$1137,SMALL($AB$4:$AB$1137,AJ1046),1),$AU$4:$AU$83&amp;$AV$4:$AV$83,0),1),"")</f>
        <v/>
      </c>
      <c r="AO1046" s="187" t="str">
        <f>IF(AND(ISNUMBER(Fixture!H1049),ISNUMBER(Fixture!J1049)),"YES","")</f>
        <v/>
      </c>
      <c r="AP1046" s="187" t="str">
        <f>IF(AO1046="YES",IF(Fixture!H1049&gt;Fixture!J1049,HWin,IF(Fixture!H1049=Fixture!J1049,IF(Fixture!H1049&gt;0,HDrawScore,HDraw),HLose)),"")</f>
        <v/>
      </c>
      <c r="AQ1046" s="188" t="str">
        <f>IF(AO1046="YES",IF(Fixture!H1049&lt;Fixture!J1049,AWin,IF(Fixture!H1049=Fixture!J1049,IF(Fixture!H1049&gt;0,ADrawScore,ADraw),ALose)),"")</f>
        <v/>
      </c>
      <c r="AR1046" s="187" t="str">
        <f>IF(AO1046="YES",IF(Fixture!H1049&gt;Fixture!J1049,"W",IF(Fixture!H1049=Fixture!J1049,IF(Fixture!H1049&gt;0,"D","D"),"L")),"")</f>
        <v/>
      </c>
      <c r="AS1046" s="187" t="str">
        <f>IF(AO1046="YES",IF(Fixture!H1049&lt;Fixture!J1049,"W",IF(Fixture!H1049=Fixture!J1049,IF(Fixture!H1049&gt;0,"D","D"),"L")),"")</f>
        <v/>
      </c>
    </row>
    <row r="1047" spans="22:45" x14ac:dyDescent="0.25">
      <c r="V1047" s="195" t="str">
        <f t="shared" si="478"/>
        <v/>
      </c>
      <c r="W1047" s="185" t="str">
        <f t="shared" si="479"/>
        <v/>
      </c>
      <c r="X1047" s="185" t="str">
        <f t="shared" si="475"/>
        <v/>
      </c>
      <c r="Y1047" s="185" t="str">
        <f t="shared" si="476"/>
        <v/>
      </c>
      <c r="Z1047" s="184" t="str">
        <f t="shared" si="477"/>
        <v/>
      </c>
      <c r="AB1047" s="186" t="str">
        <f t="shared" si="482"/>
        <v/>
      </c>
      <c r="AC1047" s="187" t="str">
        <f t="shared" si="483"/>
        <v/>
      </c>
      <c r="AD1047" s="187" t="str">
        <f t="shared" si="485"/>
        <v/>
      </c>
      <c r="AE1047" s="187" t="str">
        <f t="shared" si="480"/>
        <v/>
      </c>
      <c r="AF1047" s="187" t="str">
        <f t="shared" si="481"/>
        <v/>
      </c>
      <c r="AG1047" s="187" t="str">
        <f t="array" ref="AG1047">IFERROR(INDEX($Y$4:$Y$1090, MATCH(AC1047&amp;AE1047&amp;AF1047,$V$4:$V$1090&amp;$W$4:$W$1090&amp;$X$4:$X$1090,0),1),"")</f>
        <v/>
      </c>
      <c r="AH1047" s="188" t="str">
        <f t="array" ref="AH1047">IFERROR(INDEX($Z$4:$Z$1090, MATCH(AC1047&amp;AE1047&amp;AF1047,$V$4:$V$1090&amp;$W$4:$W$1090&amp;$X$4:$X$1090,0),1),"")</f>
        <v/>
      </c>
      <c r="AJ1047" s="186" t="str">
        <f t="shared" si="484"/>
        <v/>
      </c>
      <c r="AK1047" s="187" t="str">
        <f t="array" ref="AK1047">IFERROR(INDEX($AC$4:$AC$1137,SMALL($AB$4:$AB$1137,AJ1047),1),"")</f>
        <v/>
      </c>
      <c r="AL1047" s="187" t="str">
        <f t="array" ref="AL1047">IFERROR(INDEX($AF$4:$AF$1137,SMALL($AB$4:$AB$1137,AJ1047),1),"")</f>
        <v/>
      </c>
      <c r="AM1047" s="187" t="str">
        <f t="array" ref="AM1047">IFERROR(INDEX($AW$4:$AW$83,MATCH(AL1047&amp;INDEX($AG$4:$AG$1137,SMALL($AB$4:$AB$1137,AJ1047),1),$AU$4:$AU$83&amp;$AV$4:$AV$83,0),1),"")</f>
        <v/>
      </c>
      <c r="AN1047" s="187" t="str">
        <f t="array" ref="AN1047">IFERROR(INDEX($AW$4:$AW$83,MATCH(AL1047&amp;INDEX($AH$4:$AH$1137,SMALL($AB$4:$AB$1137,AJ1047),1),$AU$4:$AU$83&amp;$AV$4:$AV$83,0),1),"")</f>
        <v/>
      </c>
      <c r="AO1047" s="187" t="str">
        <f>IF(AND(ISNUMBER(Fixture!H1050),ISNUMBER(Fixture!J1050)),"YES","")</f>
        <v/>
      </c>
      <c r="AP1047" s="187" t="str">
        <f>IF(AO1047="YES",IF(Fixture!H1050&gt;Fixture!J1050,HWin,IF(Fixture!H1050=Fixture!J1050,IF(Fixture!H1050&gt;0,HDrawScore,HDraw),HLose)),"")</f>
        <v/>
      </c>
      <c r="AQ1047" s="188" t="str">
        <f>IF(AO1047="YES",IF(Fixture!H1050&lt;Fixture!J1050,AWin,IF(Fixture!H1050=Fixture!J1050,IF(Fixture!H1050&gt;0,ADrawScore,ADraw),ALose)),"")</f>
        <v/>
      </c>
      <c r="AR1047" s="187" t="str">
        <f>IF(AO1047="YES",IF(Fixture!H1050&gt;Fixture!J1050,"W",IF(Fixture!H1050=Fixture!J1050,IF(Fixture!H1050&gt;0,"D","D"),"L")),"")</f>
        <v/>
      </c>
      <c r="AS1047" s="187" t="str">
        <f>IF(AO1047="YES",IF(Fixture!H1050&lt;Fixture!J1050,"W",IF(Fixture!H1050=Fixture!J1050,IF(Fixture!H1050&gt;0,"D","D"),"L")),"")</f>
        <v/>
      </c>
    </row>
    <row r="1048" spans="22:45" x14ac:dyDescent="0.25">
      <c r="V1048" s="195" t="str">
        <f t="shared" si="478"/>
        <v/>
      </c>
      <c r="W1048" s="185" t="str">
        <f t="shared" si="479"/>
        <v/>
      </c>
      <c r="X1048" s="185" t="str">
        <f t="shared" si="475"/>
        <v/>
      </c>
      <c r="Y1048" s="185" t="str">
        <f t="shared" si="476"/>
        <v/>
      </c>
      <c r="Z1048" s="184" t="str">
        <f t="shared" si="477"/>
        <v/>
      </c>
      <c r="AB1048" s="186" t="str">
        <f t="shared" si="482"/>
        <v/>
      </c>
      <c r="AC1048" s="187" t="str">
        <f t="shared" si="483"/>
        <v/>
      </c>
      <c r="AD1048" s="187" t="str">
        <f t="shared" si="485"/>
        <v/>
      </c>
      <c r="AE1048" s="187" t="str">
        <f t="shared" si="480"/>
        <v/>
      </c>
      <c r="AF1048" s="187" t="str">
        <f t="shared" si="481"/>
        <v/>
      </c>
      <c r="AG1048" s="187" t="str">
        <f t="array" ref="AG1048">IFERROR(INDEX($Y$4:$Y$1090, MATCH(AC1048&amp;AE1048&amp;AF1048,$V$4:$V$1090&amp;$W$4:$W$1090&amp;$X$4:$X$1090,0),1),"")</f>
        <v/>
      </c>
      <c r="AH1048" s="188" t="str">
        <f t="array" ref="AH1048">IFERROR(INDEX($Z$4:$Z$1090, MATCH(AC1048&amp;AE1048&amp;AF1048,$V$4:$V$1090&amp;$W$4:$W$1090&amp;$X$4:$X$1090,0),1),"")</f>
        <v/>
      </c>
      <c r="AJ1048" s="186" t="str">
        <f t="shared" si="484"/>
        <v/>
      </c>
      <c r="AK1048" s="187" t="str">
        <f t="array" ref="AK1048">IFERROR(INDEX($AC$4:$AC$1137,SMALL($AB$4:$AB$1137,AJ1048),1),"")</f>
        <v/>
      </c>
      <c r="AL1048" s="187" t="str">
        <f t="array" ref="AL1048">IFERROR(INDEX($AF$4:$AF$1137,SMALL($AB$4:$AB$1137,AJ1048),1),"")</f>
        <v/>
      </c>
      <c r="AM1048" s="187" t="str">
        <f t="array" ref="AM1048">IFERROR(INDEX($AW$4:$AW$83,MATCH(AL1048&amp;INDEX($AG$4:$AG$1137,SMALL($AB$4:$AB$1137,AJ1048),1),$AU$4:$AU$83&amp;$AV$4:$AV$83,0),1),"")</f>
        <v/>
      </c>
      <c r="AN1048" s="187" t="str">
        <f t="array" ref="AN1048">IFERROR(INDEX($AW$4:$AW$83,MATCH(AL1048&amp;INDEX($AH$4:$AH$1137,SMALL($AB$4:$AB$1137,AJ1048),1),$AU$4:$AU$83&amp;$AV$4:$AV$83,0),1),"")</f>
        <v/>
      </c>
      <c r="AO1048" s="187" t="str">
        <f>IF(AND(ISNUMBER(Fixture!H1051),ISNUMBER(Fixture!J1051)),"YES","")</f>
        <v/>
      </c>
      <c r="AP1048" s="187" t="str">
        <f>IF(AO1048="YES",IF(Fixture!H1051&gt;Fixture!J1051,HWin,IF(Fixture!H1051=Fixture!J1051,IF(Fixture!H1051&gt;0,HDrawScore,HDraw),HLose)),"")</f>
        <v/>
      </c>
      <c r="AQ1048" s="188" t="str">
        <f>IF(AO1048="YES",IF(Fixture!H1051&lt;Fixture!J1051,AWin,IF(Fixture!H1051=Fixture!J1051,IF(Fixture!H1051&gt;0,ADrawScore,ADraw),ALose)),"")</f>
        <v/>
      </c>
      <c r="AR1048" s="187" t="str">
        <f>IF(AO1048="YES",IF(Fixture!H1051&gt;Fixture!J1051,"W",IF(Fixture!H1051=Fixture!J1051,IF(Fixture!H1051&gt;0,"D","D"),"L")),"")</f>
        <v/>
      </c>
      <c r="AS1048" s="187" t="str">
        <f>IF(AO1048="YES",IF(Fixture!H1051&lt;Fixture!J1051,"W",IF(Fixture!H1051=Fixture!J1051,IF(Fixture!H1051&gt;0,"D","D"),"L")),"")</f>
        <v/>
      </c>
    </row>
    <row r="1049" spans="22:45" x14ac:dyDescent="0.25">
      <c r="V1049" s="195" t="str">
        <f t="shared" si="478"/>
        <v/>
      </c>
      <c r="W1049" s="185" t="str">
        <f t="shared" si="479"/>
        <v/>
      </c>
      <c r="X1049" s="185" t="str">
        <f t="shared" si="475"/>
        <v/>
      </c>
      <c r="Y1049" s="185" t="str">
        <f t="shared" si="476"/>
        <v/>
      </c>
      <c r="Z1049" s="184" t="str">
        <f t="shared" si="477"/>
        <v/>
      </c>
      <c r="AB1049" s="186" t="str">
        <f t="shared" si="482"/>
        <v/>
      </c>
      <c r="AC1049" s="187" t="str">
        <f t="shared" si="483"/>
        <v/>
      </c>
      <c r="AD1049" s="187" t="str">
        <f t="shared" ref="AD1049:AD1073" si="486">IF(ISNUMBER(AC1049),IF(AD1048+1&lt;=AD$2,AD1048+1,1),"")</f>
        <v/>
      </c>
      <c r="AE1049" s="187" t="str">
        <f t="shared" si="480"/>
        <v/>
      </c>
      <c r="AF1049" s="187" t="str">
        <f t="shared" si="481"/>
        <v/>
      </c>
      <c r="AG1049" s="187" t="str">
        <f t="array" ref="AG1049">IFERROR(INDEX($Y$4:$Y$1090, MATCH(AC1049&amp;AE1049&amp;AF1049,$V$4:$V$1090&amp;$W$4:$W$1090&amp;$X$4:$X$1090,0),1),"")</f>
        <v/>
      </c>
      <c r="AH1049" s="188" t="str">
        <f t="array" ref="AH1049">IFERROR(INDEX($Z$4:$Z$1090, MATCH(AC1049&amp;AE1049&amp;AF1049,$V$4:$V$1090&amp;$W$4:$W$1090&amp;$X$4:$X$1090,0),1),"")</f>
        <v/>
      </c>
      <c r="AJ1049" s="186" t="str">
        <f t="shared" si="484"/>
        <v/>
      </c>
      <c r="AK1049" s="187" t="str">
        <f t="array" ref="AK1049">IFERROR(INDEX($AC$4:$AC$1137,SMALL($AB$4:$AB$1137,AJ1049),1),"")</f>
        <v/>
      </c>
      <c r="AL1049" s="187" t="str">
        <f t="array" ref="AL1049">IFERROR(INDEX($AF$4:$AF$1137,SMALL($AB$4:$AB$1137,AJ1049),1),"")</f>
        <v/>
      </c>
      <c r="AM1049" s="187" t="str">
        <f t="array" ref="AM1049">IFERROR(INDEX($AW$4:$AW$83,MATCH(AL1049&amp;INDEX($AG$4:$AG$1137,SMALL($AB$4:$AB$1137,AJ1049),1),$AU$4:$AU$83&amp;$AV$4:$AV$83,0),1),"")</f>
        <v/>
      </c>
      <c r="AN1049" s="187" t="str">
        <f t="array" ref="AN1049">IFERROR(INDEX($AW$4:$AW$83,MATCH(AL1049&amp;INDEX($AH$4:$AH$1137,SMALL($AB$4:$AB$1137,AJ1049),1),$AU$4:$AU$83&amp;$AV$4:$AV$83,0),1),"")</f>
        <v/>
      </c>
      <c r="AO1049" s="187" t="str">
        <f>IF(AND(ISNUMBER(Fixture!H1052),ISNUMBER(Fixture!J1052)),"YES","")</f>
        <v/>
      </c>
      <c r="AP1049" s="187" t="str">
        <f>IF(AO1049="YES",IF(Fixture!H1052&gt;Fixture!J1052,HWin,IF(Fixture!H1052=Fixture!J1052,IF(Fixture!H1052&gt;0,HDrawScore,HDraw),HLose)),"")</f>
        <v/>
      </c>
      <c r="AQ1049" s="188" t="str">
        <f>IF(AO1049="YES",IF(Fixture!H1052&lt;Fixture!J1052,AWin,IF(Fixture!H1052=Fixture!J1052,IF(Fixture!H1052&gt;0,ADrawScore,ADraw),ALose)),"")</f>
        <v/>
      </c>
      <c r="AR1049" s="187" t="str">
        <f>IF(AO1049="YES",IF(Fixture!H1052&gt;Fixture!J1052,"W",IF(Fixture!H1052=Fixture!J1052,IF(Fixture!H1052&gt;0,"D","D"),"L")),"")</f>
        <v/>
      </c>
      <c r="AS1049" s="187" t="str">
        <f>IF(AO1049="YES",IF(Fixture!H1052&lt;Fixture!J1052,"W",IF(Fixture!H1052=Fixture!J1052,IF(Fixture!H1052&gt;0,"D","D"),"L")),"")</f>
        <v/>
      </c>
    </row>
    <row r="1050" spans="22:45" x14ac:dyDescent="0.25">
      <c r="V1050" s="195" t="str">
        <f t="shared" si="478"/>
        <v/>
      </c>
      <c r="W1050" s="185" t="str">
        <f t="shared" si="479"/>
        <v/>
      </c>
      <c r="X1050" s="185" t="str">
        <f t="shared" si="475"/>
        <v/>
      </c>
      <c r="Y1050" s="185" t="str">
        <f t="shared" si="476"/>
        <v/>
      </c>
      <c r="Z1050" s="184" t="str">
        <f t="shared" si="477"/>
        <v/>
      </c>
      <c r="AB1050" s="186" t="str">
        <f t="shared" si="482"/>
        <v/>
      </c>
      <c r="AC1050" s="187" t="str">
        <f t="shared" si="483"/>
        <v/>
      </c>
      <c r="AD1050" s="187" t="str">
        <f t="shared" si="486"/>
        <v/>
      </c>
      <c r="AE1050" s="187" t="str">
        <f t="shared" si="480"/>
        <v/>
      </c>
      <c r="AF1050" s="187" t="str">
        <f t="shared" si="481"/>
        <v/>
      </c>
      <c r="AG1050" s="187" t="str">
        <f t="array" ref="AG1050">IFERROR(INDEX($Y$4:$Y$1090, MATCH(AC1050&amp;AE1050&amp;AF1050,$V$4:$V$1090&amp;$W$4:$W$1090&amp;$X$4:$X$1090,0),1),"")</f>
        <v/>
      </c>
      <c r="AH1050" s="188" t="str">
        <f t="array" ref="AH1050">IFERROR(INDEX($Z$4:$Z$1090, MATCH(AC1050&amp;AE1050&amp;AF1050,$V$4:$V$1090&amp;$W$4:$W$1090&amp;$X$4:$X$1090,0),1),"")</f>
        <v/>
      </c>
      <c r="AJ1050" s="186" t="str">
        <f t="shared" si="484"/>
        <v/>
      </c>
      <c r="AK1050" s="187" t="str">
        <f t="array" ref="AK1050">IFERROR(INDEX($AC$4:$AC$1137,SMALL($AB$4:$AB$1137,AJ1050),1),"")</f>
        <v/>
      </c>
      <c r="AL1050" s="187" t="str">
        <f t="array" ref="AL1050">IFERROR(INDEX($AF$4:$AF$1137,SMALL($AB$4:$AB$1137,AJ1050),1),"")</f>
        <v/>
      </c>
      <c r="AM1050" s="187" t="str">
        <f t="array" ref="AM1050">IFERROR(INDEX($AW$4:$AW$83,MATCH(AL1050&amp;INDEX($AG$4:$AG$1137,SMALL($AB$4:$AB$1137,AJ1050),1),$AU$4:$AU$83&amp;$AV$4:$AV$83,0),1),"")</f>
        <v/>
      </c>
      <c r="AN1050" s="187" t="str">
        <f t="array" ref="AN1050">IFERROR(INDEX($AW$4:$AW$83,MATCH(AL1050&amp;INDEX($AH$4:$AH$1137,SMALL($AB$4:$AB$1137,AJ1050),1),$AU$4:$AU$83&amp;$AV$4:$AV$83,0),1),"")</f>
        <v/>
      </c>
      <c r="AO1050" s="187" t="str">
        <f>IF(AND(ISNUMBER(Fixture!H1053),ISNUMBER(Fixture!J1053)),"YES","")</f>
        <v/>
      </c>
      <c r="AP1050" s="187" t="str">
        <f>IF(AO1050="YES",IF(Fixture!H1053&gt;Fixture!J1053,HWin,IF(Fixture!H1053=Fixture!J1053,IF(Fixture!H1053&gt;0,HDrawScore,HDraw),HLose)),"")</f>
        <v/>
      </c>
      <c r="AQ1050" s="188" t="str">
        <f>IF(AO1050="YES",IF(Fixture!H1053&lt;Fixture!J1053,AWin,IF(Fixture!H1053=Fixture!J1053,IF(Fixture!H1053&gt;0,ADrawScore,ADraw),ALose)),"")</f>
        <v/>
      </c>
      <c r="AR1050" s="187" t="str">
        <f>IF(AO1050="YES",IF(Fixture!H1053&gt;Fixture!J1053,"W",IF(Fixture!H1053=Fixture!J1053,IF(Fixture!H1053&gt;0,"D","D"),"L")),"")</f>
        <v/>
      </c>
      <c r="AS1050" s="187" t="str">
        <f>IF(AO1050="YES",IF(Fixture!H1053&lt;Fixture!J1053,"W",IF(Fixture!H1053=Fixture!J1053,IF(Fixture!H1053&gt;0,"D","D"),"L")),"")</f>
        <v/>
      </c>
    </row>
    <row r="1051" spans="22:45" x14ac:dyDescent="0.25">
      <c r="V1051" s="195" t="str">
        <f t="shared" si="478"/>
        <v/>
      </c>
      <c r="W1051" s="185" t="str">
        <f t="shared" si="479"/>
        <v/>
      </c>
      <c r="X1051" s="185" t="str">
        <f t="shared" si="475"/>
        <v/>
      </c>
      <c r="Y1051" s="185" t="str">
        <f t="shared" si="476"/>
        <v/>
      </c>
      <c r="Z1051" s="184" t="str">
        <f t="shared" si="477"/>
        <v/>
      </c>
      <c r="AB1051" s="186" t="str">
        <f t="shared" si="482"/>
        <v/>
      </c>
      <c r="AC1051" s="187" t="str">
        <f t="shared" si="483"/>
        <v/>
      </c>
      <c r="AD1051" s="187" t="str">
        <f t="shared" si="486"/>
        <v/>
      </c>
      <c r="AE1051" s="187" t="str">
        <f t="shared" si="480"/>
        <v/>
      </c>
      <c r="AF1051" s="187" t="str">
        <f t="shared" si="481"/>
        <v/>
      </c>
      <c r="AG1051" s="187" t="str">
        <f t="array" ref="AG1051">IFERROR(INDEX($Y$4:$Y$1090, MATCH(AC1051&amp;AE1051&amp;AF1051,$V$4:$V$1090&amp;$W$4:$W$1090&amp;$X$4:$X$1090,0),1),"")</f>
        <v/>
      </c>
      <c r="AH1051" s="188" t="str">
        <f t="array" ref="AH1051">IFERROR(INDEX($Z$4:$Z$1090, MATCH(AC1051&amp;AE1051&amp;AF1051,$V$4:$V$1090&amp;$W$4:$W$1090&amp;$X$4:$X$1090,0),1),"")</f>
        <v/>
      </c>
      <c r="AJ1051" s="186" t="str">
        <f t="shared" si="484"/>
        <v/>
      </c>
      <c r="AK1051" s="187" t="str">
        <f t="array" ref="AK1051">IFERROR(INDEX($AC$4:$AC$1137,SMALL($AB$4:$AB$1137,AJ1051),1),"")</f>
        <v/>
      </c>
      <c r="AL1051" s="187" t="str">
        <f t="array" ref="AL1051">IFERROR(INDEX($AF$4:$AF$1137,SMALL($AB$4:$AB$1137,AJ1051),1),"")</f>
        <v/>
      </c>
      <c r="AM1051" s="187" t="str">
        <f t="array" ref="AM1051">IFERROR(INDEX($AW$4:$AW$83,MATCH(AL1051&amp;INDEX($AG$4:$AG$1137,SMALL($AB$4:$AB$1137,AJ1051),1),$AU$4:$AU$83&amp;$AV$4:$AV$83,0),1),"")</f>
        <v/>
      </c>
      <c r="AN1051" s="187" t="str">
        <f t="array" ref="AN1051">IFERROR(INDEX($AW$4:$AW$83,MATCH(AL1051&amp;INDEX($AH$4:$AH$1137,SMALL($AB$4:$AB$1137,AJ1051),1),$AU$4:$AU$83&amp;$AV$4:$AV$83,0),1),"")</f>
        <v/>
      </c>
      <c r="AO1051" s="187" t="str">
        <f>IF(AND(ISNUMBER(Fixture!H1054),ISNUMBER(Fixture!J1054)),"YES","")</f>
        <v/>
      </c>
      <c r="AP1051" s="187" t="str">
        <f>IF(AO1051="YES",IF(Fixture!H1054&gt;Fixture!J1054,HWin,IF(Fixture!H1054=Fixture!J1054,IF(Fixture!H1054&gt;0,HDrawScore,HDraw),HLose)),"")</f>
        <v/>
      </c>
      <c r="AQ1051" s="188" t="str">
        <f>IF(AO1051="YES",IF(Fixture!H1054&lt;Fixture!J1054,AWin,IF(Fixture!H1054=Fixture!J1054,IF(Fixture!H1054&gt;0,ADrawScore,ADraw),ALose)),"")</f>
        <v/>
      </c>
      <c r="AR1051" s="187" t="str">
        <f>IF(AO1051="YES",IF(Fixture!H1054&gt;Fixture!J1054,"W",IF(Fixture!H1054=Fixture!J1054,IF(Fixture!H1054&gt;0,"D","D"),"L")),"")</f>
        <v/>
      </c>
      <c r="AS1051" s="187" t="str">
        <f>IF(AO1051="YES",IF(Fixture!H1054&lt;Fixture!J1054,"W",IF(Fixture!H1054=Fixture!J1054,IF(Fixture!H1054&gt;0,"D","D"),"L")),"")</f>
        <v/>
      </c>
    </row>
    <row r="1052" spans="22:45" x14ac:dyDescent="0.25">
      <c r="V1052" s="195" t="str">
        <f t="shared" si="478"/>
        <v/>
      </c>
      <c r="W1052" s="185" t="str">
        <f t="shared" si="479"/>
        <v/>
      </c>
      <c r="X1052" s="185" t="str">
        <f t="shared" ref="X1052:X1083" si="487">IF(AND(ISNUMBER(V1052),Y1052&lt;=$Q$11,Z1052&lt;=$Q$11),$B$220,"")</f>
        <v/>
      </c>
      <c r="Y1052" s="185" t="str">
        <f t="shared" ref="Y1052:Y1083" si="488">IF(ISNUMBER(V1052),INDEX($C$223:$L$249,MATCH(V1052,$B$223:$B$249,0),MATCH("G"&amp;W1052&amp;"-T1",$C$222:$L$222,0)),"")</f>
        <v/>
      </c>
      <c r="Z1052" s="184" t="str">
        <f t="shared" ref="Z1052:Z1083" si="489">IF(ISNUMBER(V1052),INDEX($C$223:$L$249,MATCH(V1052,$B$223:$B$249,0),MATCH("G"&amp;W1052&amp;"-T2",$C$222:$L$222,0)),"")</f>
        <v/>
      </c>
      <c r="AB1052" s="186" t="str">
        <f t="shared" si="482"/>
        <v/>
      </c>
      <c r="AC1052" s="187" t="str">
        <f t="shared" si="483"/>
        <v/>
      </c>
      <c r="AD1052" s="187" t="str">
        <f t="shared" si="486"/>
        <v/>
      </c>
      <c r="AE1052" s="187" t="str">
        <f t="shared" si="480"/>
        <v/>
      </c>
      <c r="AF1052" s="187" t="str">
        <f t="shared" si="481"/>
        <v/>
      </c>
      <c r="AG1052" s="187" t="str">
        <f t="array" ref="AG1052">IFERROR(INDEX($Y$4:$Y$1090, MATCH(AC1052&amp;AE1052&amp;AF1052,$V$4:$V$1090&amp;$W$4:$W$1090&amp;$X$4:$X$1090,0),1),"")</f>
        <v/>
      </c>
      <c r="AH1052" s="188" t="str">
        <f t="array" ref="AH1052">IFERROR(INDEX($Z$4:$Z$1090, MATCH(AC1052&amp;AE1052&amp;AF1052,$V$4:$V$1090&amp;$W$4:$W$1090&amp;$X$4:$X$1090,0),1),"")</f>
        <v/>
      </c>
      <c r="AJ1052" s="186" t="str">
        <f t="shared" si="484"/>
        <v/>
      </c>
      <c r="AK1052" s="187" t="str">
        <f t="array" ref="AK1052">IFERROR(INDEX($AC$4:$AC$1137,SMALL($AB$4:$AB$1137,AJ1052),1),"")</f>
        <v/>
      </c>
      <c r="AL1052" s="187" t="str">
        <f t="array" ref="AL1052">IFERROR(INDEX($AF$4:$AF$1137,SMALL($AB$4:$AB$1137,AJ1052),1),"")</f>
        <v/>
      </c>
      <c r="AM1052" s="187" t="str">
        <f t="array" ref="AM1052">IFERROR(INDEX($AW$4:$AW$83,MATCH(AL1052&amp;INDEX($AG$4:$AG$1137,SMALL($AB$4:$AB$1137,AJ1052),1),$AU$4:$AU$83&amp;$AV$4:$AV$83,0),1),"")</f>
        <v/>
      </c>
      <c r="AN1052" s="187" t="str">
        <f t="array" ref="AN1052">IFERROR(INDEX($AW$4:$AW$83,MATCH(AL1052&amp;INDEX($AH$4:$AH$1137,SMALL($AB$4:$AB$1137,AJ1052),1),$AU$4:$AU$83&amp;$AV$4:$AV$83,0),1),"")</f>
        <v/>
      </c>
      <c r="AO1052" s="187" t="str">
        <f>IF(AND(ISNUMBER(Fixture!H1055),ISNUMBER(Fixture!J1055)),"YES","")</f>
        <v/>
      </c>
      <c r="AP1052" s="187" t="str">
        <f>IF(AO1052="YES",IF(Fixture!H1055&gt;Fixture!J1055,HWin,IF(Fixture!H1055=Fixture!J1055,IF(Fixture!H1055&gt;0,HDrawScore,HDraw),HLose)),"")</f>
        <v/>
      </c>
      <c r="AQ1052" s="188" t="str">
        <f>IF(AO1052="YES",IF(Fixture!H1055&lt;Fixture!J1055,AWin,IF(Fixture!H1055=Fixture!J1055,IF(Fixture!H1055&gt;0,ADrawScore,ADraw),ALose)),"")</f>
        <v/>
      </c>
      <c r="AR1052" s="187" t="str">
        <f>IF(AO1052="YES",IF(Fixture!H1055&gt;Fixture!J1055,"W",IF(Fixture!H1055=Fixture!J1055,IF(Fixture!H1055&gt;0,"D","D"),"L")),"")</f>
        <v/>
      </c>
      <c r="AS1052" s="187" t="str">
        <f>IF(AO1052="YES",IF(Fixture!H1055&lt;Fixture!J1055,"W",IF(Fixture!H1055=Fixture!J1055,IF(Fixture!H1055&gt;0,"D","D"),"L")),"")</f>
        <v/>
      </c>
    </row>
    <row r="1053" spans="22:45" x14ac:dyDescent="0.25">
      <c r="V1053" s="195" t="str">
        <f t="shared" ref="V1053:V1084" si="490">IFERROR(IF(W1052+1&lt;=O$11,V1052,IF(V1052+1&lt;=P$11,V1052+1,"")),"")</f>
        <v/>
      </c>
      <c r="W1053" s="185" t="str">
        <f t="shared" ref="W1053:W1084" si="491">IF(ISNUMBER(V1053),IF(W1052+1&lt;=O$11,W1052+1,1),"")</f>
        <v/>
      </c>
      <c r="X1053" s="185" t="str">
        <f t="shared" si="487"/>
        <v/>
      </c>
      <c r="Y1053" s="185" t="str">
        <f t="shared" si="488"/>
        <v/>
      </c>
      <c r="Z1053" s="184" t="str">
        <f t="shared" si="489"/>
        <v/>
      </c>
      <c r="AB1053" s="186" t="str">
        <f t="shared" si="482"/>
        <v/>
      </c>
      <c r="AC1053" s="187" t="str">
        <f t="shared" si="483"/>
        <v/>
      </c>
      <c r="AD1053" s="187" t="str">
        <f t="shared" si="486"/>
        <v/>
      </c>
      <c r="AE1053" s="187" t="str">
        <f t="shared" si="480"/>
        <v/>
      </c>
      <c r="AF1053" s="187" t="str">
        <f t="shared" si="481"/>
        <v/>
      </c>
      <c r="AG1053" s="187" t="str">
        <f t="array" ref="AG1053">IFERROR(INDEX($Y$4:$Y$1090, MATCH(AC1053&amp;AE1053&amp;AF1053,$V$4:$V$1090&amp;$W$4:$W$1090&amp;$X$4:$X$1090,0),1),"")</f>
        <v/>
      </c>
      <c r="AH1053" s="188" t="str">
        <f t="array" ref="AH1053">IFERROR(INDEX($Z$4:$Z$1090, MATCH(AC1053&amp;AE1053&amp;AF1053,$V$4:$V$1090&amp;$W$4:$W$1090&amp;$X$4:$X$1090,0),1),"")</f>
        <v/>
      </c>
      <c r="AJ1053" s="186" t="str">
        <f t="shared" si="484"/>
        <v/>
      </c>
      <c r="AK1053" s="187" t="str">
        <f t="array" ref="AK1053">IFERROR(INDEX($AC$4:$AC$1137,SMALL($AB$4:$AB$1137,AJ1053),1),"")</f>
        <v/>
      </c>
      <c r="AL1053" s="187" t="str">
        <f t="array" ref="AL1053">IFERROR(INDEX($AF$4:$AF$1137,SMALL($AB$4:$AB$1137,AJ1053),1),"")</f>
        <v/>
      </c>
      <c r="AM1053" s="187" t="str">
        <f t="array" ref="AM1053">IFERROR(INDEX($AW$4:$AW$83,MATCH(AL1053&amp;INDEX($AG$4:$AG$1137,SMALL($AB$4:$AB$1137,AJ1053),1),$AU$4:$AU$83&amp;$AV$4:$AV$83,0),1),"")</f>
        <v/>
      </c>
      <c r="AN1053" s="187" t="str">
        <f t="array" ref="AN1053">IFERROR(INDEX($AW$4:$AW$83,MATCH(AL1053&amp;INDEX($AH$4:$AH$1137,SMALL($AB$4:$AB$1137,AJ1053),1),$AU$4:$AU$83&amp;$AV$4:$AV$83,0),1),"")</f>
        <v/>
      </c>
      <c r="AO1053" s="187" t="str">
        <f>IF(AND(ISNUMBER(Fixture!H1056),ISNUMBER(Fixture!J1056)),"YES","")</f>
        <v/>
      </c>
      <c r="AP1053" s="187" t="str">
        <f>IF(AO1053="YES",IF(Fixture!H1056&gt;Fixture!J1056,HWin,IF(Fixture!H1056=Fixture!J1056,IF(Fixture!H1056&gt;0,HDrawScore,HDraw),HLose)),"")</f>
        <v/>
      </c>
      <c r="AQ1053" s="188" t="str">
        <f>IF(AO1053="YES",IF(Fixture!H1056&lt;Fixture!J1056,AWin,IF(Fixture!H1056=Fixture!J1056,IF(Fixture!H1056&gt;0,ADrawScore,ADraw),ALose)),"")</f>
        <v/>
      </c>
      <c r="AR1053" s="187" t="str">
        <f>IF(AO1053="YES",IF(Fixture!H1056&gt;Fixture!J1056,"W",IF(Fixture!H1056=Fixture!J1056,IF(Fixture!H1056&gt;0,"D","D"),"L")),"")</f>
        <v/>
      </c>
      <c r="AS1053" s="187" t="str">
        <f>IF(AO1053="YES",IF(Fixture!H1056&lt;Fixture!J1056,"W",IF(Fixture!H1056=Fixture!J1056,IF(Fixture!H1056&gt;0,"D","D"),"L")),"")</f>
        <v/>
      </c>
    </row>
    <row r="1054" spans="22:45" x14ac:dyDescent="0.25">
      <c r="V1054" s="195" t="str">
        <f t="shared" si="490"/>
        <v/>
      </c>
      <c r="W1054" s="185" t="str">
        <f t="shared" si="491"/>
        <v/>
      </c>
      <c r="X1054" s="185" t="str">
        <f t="shared" si="487"/>
        <v/>
      </c>
      <c r="Y1054" s="185" t="str">
        <f t="shared" si="488"/>
        <v/>
      </c>
      <c r="Z1054" s="184" t="str">
        <f t="shared" si="489"/>
        <v/>
      </c>
      <c r="AB1054" s="186" t="str">
        <f t="shared" si="482"/>
        <v/>
      </c>
      <c r="AC1054" s="187" t="str">
        <f t="shared" si="483"/>
        <v/>
      </c>
      <c r="AD1054" s="187" t="str">
        <f t="shared" si="486"/>
        <v/>
      </c>
      <c r="AE1054" s="187" t="str">
        <f t="shared" si="480"/>
        <v/>
      </c>
      <c r="AF1054" s="187" t="str">
        <f t="shared" si="481"/>
        <v/>
      </c>
      <c r="AG1054" s="187" t="str">
        <f t="array" ref="AG1054">IFERROR(INDEX($Y$4:$Y$1090, MATCH(AC1054&amp;AE1054&amp;AF1054,$V$4:$V$1090&amp;$W$4:$W$1090&amp;$X$4:$X$1090,0),1),"")</f>
        <v/>
      </c>
      <c r="AH1054" s="188" t="str">
        <f t="array" ref="AH1054">IFERROR(INDEX($Z$4:$Z$1090, MATCH(AC1054&amp;AE1054&amp;AF1054,$V$4:$V$1090&amp;$W$4:$W$1090&amp;$X$4:$X$1090,0),1),"")</f>
        <v/>
      </c>
      <c r="AJ1054" s="186" t="str">
        <f t="shared" si="484"/>
        <v/>
      </c>
      <c r="AK1054" s="187" t="str">
        <f t="array" ref="AK1054">IFERROR(INDEX($AC$4:$AC$1137,SMALL($AB$4:$AB$1137,AJ1054),1),"")</f>
        <v/>
      </c>
      <c r="AL1054" s="187" t="str">
        <f t="array" ref="AL1054">IFERROR(INDEX($AF$4:$AF$1137,SMALL($AB$4:$AB$1137,AJ1054),1),"")</f>
        <v/>
      </c>
      <c r="AM1054" s="187" t="str">
        <f t="array" ref="AM1054">IFERROR(INDEX($AW$4:$AW$83,MATCH(AL1054&amp;INDEX($AG$4:$AG$1137,SMALL($AB$4:$AB$1137,AJ1054),1),$AU$4:$AU$83&amp;$AV$4:$AV$83,0),1),"")</f>
        <v/>
      </c>
      <c r="AN1054" s="187" t="str">
        <f t="array" ref="AN1054">IFERROR(INDEX($AW$4:$AW$83,MATCH(AL1054&amp;INDEX($AH$4:$AH$1137,SMALL($AB$4:$AB$1137,AJ1054),1),$AU$4:$AU$83&amp;$AV$4:$AV$83,0),1),"")</f>
        <v/>
      </c>
      <c r="AO1054" s="187" t="str">
        <f>IF(AND(ISNUMBER(Fixture!H1057),ISNUMBER(Fixture!J1057)),"YES","")</f>
        <v/>
      </c>
      <c r="AP1054" s="187" t="str">
        <f>IF(AO1054="YES",IF(Fixture!H1057&gt;Fixture!J1057,HWin,IF(Fixture!H1057=Fixture!J1057,IF(Fixture!H1057&gt;0,HDrawScore,HDraw),HLose)),"")</f>
        <v/>
      </c>
      <c r="AQ1054" s="188" t="str">
        <f>IF(AO1054="YES",IF(Fixture!H1057&lt;Fixture!J1057,AWin,IF(Fixture!H1057=Fixture!J1057,IF(Fixture!H1057&gt;0,ADrawScore,ADraw),ALose)),"")</f>
        <v/>
      </c>
      <c r="AR1054" s="187" t="str">
        <f>IF(AO1054="YES",IF(Fixture!H1057&gt;Fixture!J1057,"W",IF(Fixture!H1057=Fixture!J1057,IF(Fixture!H1057&gt;0,"D","D"),"L")),"")</f>
        <v/>
      </c>
      <c r="AS1054" s="187" t="str">
        <f>IF(AO1054="YES",IF(Fixture!H1057&lt;Fixture!J1057,"W",IF(Fixture!H1057=Fixture!J1057,IF(Fixture!H1057&gt;0,"D","D"),"L")),"")</f>
        <v/>
      </c>
    </row>
    <row r="1055" spans="22:45" x14ac:dyDescent="0.25">
      <c r="V1055" s="195" t="str">
        <f t="shared" si="490"/>
        <v/>
      </c>
      <c r="W1055" s="185" t="str">
        <f t="shared" si="491"/>
        <v/>
      </c>
      <c r="X1055" s="185" t="str">
        <f t="shared" si="487"/>
        <v/>
      </c>
      <c r="Y1055" s="185" t="str">
        <f t="shared" si="488"/>
        <v/>
      </c>
      <c r="Z1055" s="184" t="str">
        <f t="shared" si="489"/>
        <v/>
      </c>
      <c r="AB1055" s="186" t="str">
        <f t="shared" si="482"/>
        <v/>
      </c>
      <c r="AC1055" s="187" t="str">
        <f t="shared" si="483"/>
        <v/>
      </c>
      <c r="AD1055" s="187" t="str">
        <f t="shared" si="486"/>
        <v/>
      </c>
      <c r="AE1055" s="187" t="str">
        <f t="shared" si="480"/>
        <v/>
      </c>
      <c r="AF1055" s="187" t="str">
        <f t="shared" si="481"/>
        <v/>
      </c>
      <c r="AG1055" s="187" t="str">
        <f t="array" ref="AG1055">IFERROR(INDEX($Y$4:$Y$1090, MATCH(AC1055&amp;AE1055&amp;AF1055,$V$4:$V$1090&amp;$W$4:$W$1090&amp;$X$4:$X$1090,0),1),"")</f>
        <v/>
      </c>
      <c r="AH1055" s="188" t="str">
        <f t="array" ref="AH1055">IFERROR(INDEX($Z$4:$Z$1090, MATCH(AC1055&amp;AE1055&amp;AF1055,$V$4:$V$1090&amp;$W$4:$W$1090&amp;$X$4:$X$1090,0),1),"")</f>
        <v/>
      </c>
      <c r="AJ1055" s="186" t="str">
        <f t="shared" si="484"/>
        <v/>
      </c>
      <c r="AK1055" s="187" t="str">
        <f t="array" ref="AK1055">IFERROR(INDEX($AC$4:$AC$1137,SMALL($AB$4:$AB$1137,AJ1055),1),"")</f>
        <v/>
      </c>
      <c r="AL1055" s="187" t="str">
        <f t="array" ref="AL1055">IFERROR(INDEX($AF$4:$AF$1137,SMALL($AB$4:$AB$1137,AJ1055),1),"")</f>
        <v/>
      </c>
      <c r="AM1055" s="187" t="str">
        <f t="array" ref="AM1055">IFERROR(INDEX($AW$4:$AW$83,MATCH(AL1055&amp;INDEX($AG$4:$AG$1137,SMALL($AB$4:$AB$1137,AJ1055),1),$AU$4:$AU$83&amp;$AV$4:$AV$83,0),1),"")</f>
        <v/>
      </c>
      <c r="AN1055" s="187" t="str">
        <f t="array" ref="AN1055">IFERROR(INDEX($AW$4:$AW$83,MATCH(AL1055&amp;INDEX($AH$4:$AH$1137,SMALL($AB$4:$AB$1137,AJ1055),1),$AU$4:$AU$83&amp;$AV$4:$AV$83,0),1),"")</f>
        <v/>
      </c>
      <c r="AO1055" s="187" t="str">
        <f>IF(AND(ISNUMBER(Fixture!H1058),ISNUMBER(Fixture!J1058)),"YES","")</f>
        <v/>
      </c>
      <c r="AP1055" s="187" t="str">
        <f>IF(AO1055="YES",IF(Fixture!H1058&gt;Fixture!J1058,HWin,IF(Fixture!H1058=Fixture!J1058,IF(Fixture!H1058&gt;0,HDrawScore,HDraw),HLose)),"")</f>
        <v/>
      </c>
      <c r="AQ1055" s="188" t="str">
        <f>IF(AO1055="YES",IF(Fixture!H1058&lt;Fixture!J1058,AWin,IF(Fixture!H1058=Fixture!J1058,IF(Fixture!H1058&gt;0,ADrawScore,ADraw),ALose)),"")</f>
        <v/>
      </c>
      <c r="AR1055" s="187" t="str">
        <f>IF(AO1055="YES",IF(Fixture!H1058&gt;Fixture!J1058,"W",IF(Fixture!H1058=Fixture!J1058,IF(Fixture!H1058&gt;0,"D","D"),"L")),"")</f>
        <v/>
      </c>
      <c r="AS1055" s="187" t="str">
        <f>IF(AO1055="YES",IF(Fixture!H1058&lt;Fixture!J1058,"W",IF(Fixture!H1058=Fixture!J1058,IF(Fixture!H1058&gt;0,"D","D"),"L")),"")</f>
        <v/>
      </c>
    </row>
    <row r="1056" spans="22:45" x14ac:dyDescent="0.25">
      <c r="V1056" s="195" t="str">
        <f t="shared" si="490"/>
        <v/>
      </c>
      <c r="W1056" s="185" t="str">
        <f t="shared" si="491"/>
        <v/>
      </c>
      <c r="X1056" s="185" t="str">
        <f t="shared" si="487"/>
        <v/>
      </c>
      <c r="Y1056" s="185" t="str">
        <f t="shared" si="488"/>
        <v/>
      </c>
      <c r="Z1056" s="184" t="str">
        <f t="shared" si="489"/>
        <v/>
      </c>
      <c r="AB1056" s="186" t="str">
        <f t="shared" si="482"/>
        <v/>
      </c>
      <c r="AC1056" s="187" t="str">
        <f t="shared" si="483"/>
        <v/>
      </c>
      <c r="AD1056" s="187" t="str">
        <f t="shared" si="486"/>
        <v/>
      </c>
      <c r="AE1056" s="187" t="str">
        <f t="shared" si="480"/>
        <v/>
      </c>
      <c r="AF1056" s="187" t="str">
        <f t="shared" si="481"/>
        <v/>
      </c>
      <c r="AG1056" s="187" t="str">
        <f t="array" ref="AG1056">IFERROR(INDEX($Y$4:$Y$1090, MATCH(AC1056&amp;AE1056&amp;AF1056,$V$4:$V$1090&amp;$W$4:$W$1090&amp;$X$4:$X$1090,0),1),"")</f>
        <v/>
      </c>
      <c r="AH1056" s="188" t="str">
        <f t="array" ref="AH1056">IFERROR(INDEX($Z$4:$Z$1090, MATCH(AC1056&amp;AE1056&amp;AF1056,$V$4:$V$1090&amp;$W$4:$W$1090&amp;$X$4:$X$1090,0),1),"")</f>
        <v/>
      </c>
      <c r="AJ1056" s="186" t="str">
        <f t="shared" si="484"/>
        <v/>
      </c>
      <c r="AK1056" s="187" t="str">
        <f t="array" ref="AK1056">IFERROR(INDEX($AC$4:$AC$1137,SMALL($AB$4:$AB$1137,AJ1056),1),"")</f>
        <v/>
      </c>
      <c r="AL1056" s="187" t="str">
        <f t="array" ref="AL1056">IFERROR(INDEX($AF$4:$AF$1137,SMALL($AB$4:$AB$1137,AJ1056),1),"")</f>
        <v/>
      </c>
      <c r="AM1056" s="187" t="str">
        <f t="array" ref="AM1056">IFERROR(INDEX($AW$4:$AW$83,MATCH(AL1056&amp;INDEX($AG$4:$AG$1137,SMALL($AB$4:$AB$1137,AJ1056),1),$AU$4:$AU$83&amp;$AV$4:$AV$83,0),1),"")</f>
        <v/>
      </c>
      <c r="AN1056" s="187" t="str">
        <f t="array" ref="AN1056">IFERROR(INDEX($AW$4:$AW$83,MATCH(AL1056&amp;INDEX($AH$4:$AH$1137,SMALL($AB$4:$AB$1137,AJ1056),1),$AU$4:$AU$83&amp;$AV$4:$AV$83,0),1),"")</f>
        <v/>
      </c>
      <c r="AO1056" s="187" t="str">
        <f>IF(AND(ISNUMBER(Fixture!H1059),ISNUMBER(Fixture!J1059)),"YES","")</f>
        <v/>
      </c>
      <c r="AP1056" s="187" t="str">
        <f>IF(AO1056="YES",IF(Fixture!H1059&gt;Fixture!J1059,HWin,IF(Fixture!H1059=Fixture!J1059,IF(Fixture!H1059&gt;0,HDrawScore,HDraw),HLose)),"")</f>
        <v/>
      </c>
      <c r="AQ1056" s="188" t="str">
        <f>IF(AO1056="YES",IF(Fixture!H1059&lt;Fixture!J1059,AWin,IF(Fixture!H1059=Fixture!J1059,IF(Fixture!H1059&gt;0,ADrawScore,ADraw),ALose)),"")</f>
        <v/>
      </c>
      <c r="AR1056" s="187" t="str">
        <f>IF(AO1056="YES",IF(Fixture!H1059&gt;Fixture!J1059,"W",IF(Fixture!H1059=Fixture!J1059,IF(Fixture!H1059&gt;0,"D","D"),"L")),"")</f>
        <v/>
      </c>
      <c r="AS1056" s="187" t="str">
        <f>IF(AO1056="YES",IF(Fixture!H1059&lt;Fixture!J1059,"W",IF(Fixture!H1059=Fixture!J1059,IF(Fixture!H1059&gt;0,"D","D"),"L")),"")</f>
        <v/>
      </c>
    </row>
    <row r="1057" spans="22:45" x14ac:dyDescent="0.25">
      <c r="V1057" s="195" t="str">
        <f t="shared" si="490"/>
        <v/>
      </c>
      <c r="W1057" s="185" t="str">
        <f t="shared" si="491"/>
        <v/>
      </c>
      <c r="X1057" s="185" t="str">
        <f t="shared" si="487"/>
        <v/>
      </c>
      <c r="Y1057" s="185" t="str">
        <f t="shared" si="488"/>
        <v/>
      </c>
      <c r="Z1057" s="184" t="str">
        <f t="shared" si="489"/>
        <v/>
      </c>
      <c r="AB1057" s="186" t="str">
        <f t="shared" si="482"/>
        <v/>
      </c>
      <c r="AC1057" s="187" t="str">
        <f t="shared" si="483"/>
        <v/>
      </c>
      <c r="AD1057" s="187" t="str">
        <f t="shared" si="486"/>
        <v/>
      </c>
      <c r="AE1057" s="187" t="str">
        <f t="shared" si="480"/>
        <v/>
      </c>
      <c r="AF1057" s="187" t="str">
        <f t="shared" si="481"/>
        <v/>
      </c>
      <c r="AG1057" s="187" t="str">
        <f t="array" ref="AG1057">IFERROR(INDEX($Y$4:$Y$1090, MATCH(AC1057&amp;AE1057&amp;AF1057,$V$4:$V$1090&amp;$W$4:$W$1090&amp;$X$4:$X$1090,0),1),"")</f>
        <v/>
      </c>
      <c r="AH1057" s="188" t="str">
        <f t="array" ref="AH1057">IFERROR(INDEX($Z$4:$Z$1090, MATCH(AC1057&amp;AE1057&amp;AF1057,$V$4:$V$1090&amp;$W$4:$W$1090&amp;$X$4:$X$1090,0),1),"")</f>
        <v/>
      </c>
      <c r="AJ1057" s="186" t="str">
        <f t="shared" si="484"/>
        <v/>
      </c>
      <c r="AK1057" s="187" t="str">
        <f t="array" ref="AK1057">IFERROR(INDEX($AC$4:$AC$1137,SMALL($AB$4:$AB$1137,AJ1057),1),"")</f>
        <v/>
      </c>
      <c r="AL1057" s="187" t="str">
        <f t="array" ref="AL1057">IFERROR(INDEX($AF$4:$AF$1137,SMALL($AB$4:$AB$1137,AJ1057),1),"")</f>
        <v/>
      </c>
      <c r="AM1057" s="187" t="str">
        <f t="array" ref="AM1057">IFERROR(INDEX($AW$4:$AW$83,MATCH(AL1057&amp;INDEX($AG$4:$AG$1137,SMALL($AB$4:$AB$1137,AJ1057),1),$AU$4:$AU$83&amp;$AV$4:$AV$83,0),1),"")</f>
        <v/>
      </c>
      <c r="AN1057" s="187" t="str">
        <f t="array" ref="AN1057">IFERROR(INDEX($AW$4:$AW$83,MATCH(AL1057&amp;INDEX($AH$4:$AH$1137,SMALL($AB$4:$AB$1137,AJ1057),1),$AU$4:$AU$83&amp;$AV$4:$AV$83,0),1),"")</f>
        <v/>
      </c>
      <c r="AO1057" s="187" t="str">
        <f>IF(AND(ISNUMBER(Fixture!H1060),ISNUMBER(Fixture!J1060)),"YES","")</f>
        <v/>
      </c>
      <c r="AP1057" s="187" t="str">
        <f>IF(AO1057="YES",IF(Fixture!H1060&gt;Fixture!J1060,HWin,IF(Fixture!H1060=Fixture!J1060,IF(Fixture!H1060&gt;0,HDrawScore,HDraw),HLose)),"")</f>
        <v/>
      </c>
      <c r="AQ1057" s="188" t="str">
        <f>IF(AO1057="YES",IF(Fixture!H1060&lt;Fixture!J1060,AWin,IF(Fixture!H1060=Fixture!J1060,IF(Fixture!H1060&gt;0,ADrawScore,ADraw),ALose)),"")</f>
        <v/>
      </c>
      <c r="AR1057" s="187" t="str">
        <f>IF(AO1057="YES",IF(Fixture!H1060&gt;Fixture!J1060,"W",IF(Fixture!H1060=Fixture!J1060,IF(Fixture!H1060&gt;0,"D","D"),"L")),"")</f>
        <v/>
      </c>
      <c r="AS1057" s="187" t="str">
        <f>IF(AO1057="YES",IF(Fixture!H1060&lt;Fixture!J1060,"W",IF(Fixture!H1060=Fixture!J1060,IF(Fixture!H1060&gt;0,"D","D"),"L")),"")</f>
        <v/>
      </c>
    </row>
    <row r="1058" spans="22:45" x14ac:dyDescent="0.25">
      <c r="V1058" s="195" t="str">
        <f t="shared" si="490"/>
        <v/>
      </c>
      <c r="W1058" s="185" t="str">
        <f t="shared" si="491"/>
        <v/>
      </c>
      <c r="X1058" s="185" t="str">
        <f t="shared" si="487"/>
        <v/>
      </c>
      <c r="Y1058" s="185" t="str">
        <f t="shared" si="488"/>
        <v/>
      </c>
      <c r="Z1058" s="184" t="str">
        <f t="shared" si="489"/>
        <v/>
      </c>
      <c r="AB1058" s="186" t="str">
        <f t="shared" si="482"/>
        <v/>
      </c>
      <c r="AC1058" s="187" t="str">
        <f t="shared" si="483"/>
        <v/>
      </c>
      <c r="AD1058" s="187" t="str">
        <f t="shared" si="486"/>
        <v/>
      </c>
      <c r="AE1058" s="187" t="str">
        <f t="shared" si="480"/>
        <v/>
      </c>
      <c r="AF1058" s="187" t="str">
        <f t="shared" si="481"/>
        <v/>
      </c>
      <c r="AG1058" s="187" t="str">
        <f t="array" ref="AG1058">IFERROR(INDEX($Y$4:$Y$1090, MATCH(AC1058&amp;AE1058&amp;AF1058,$V$4:$V$1090&amp;$W$4:$W$1090&amp;$X$4:$X$1090,0),1),"")</f>
        <v/>
      </c>
      <c r="AH1058" s="188" t="str">
        <f t="array" ref="AH1058">IFERROR(INDEX($Z$4:$Z$1090, MATCH(AC1058&amp;AE1058&amp;AF1058,$V$4:$V$1090&amp;$W$4:$W$1090&amp;$X$4:$X$1090,0),1),"")</f>
        <v/>
      </c>
      <c r="AJ1058" s="186" t="str">
        <f t="shared" si="484"/>
        <v/>
      </c>
      <c r="AK1058" s="187" t="str">
        <f t="array" ref="AK1058">IFERROR(INDEX($AC$4:$AC$1137,SMALL($AB$4:$AB$1137,AJ1058),1),"")</f>
        <v/>
      </c>
      <c r="AL1058" s="187" t="str">
        <f t="array" ref="AL1058">IFERROR(INDEX($AF$4:$AF$1137,SMALL($AB$4:$AB$1137,AJ1058),1),"")</f>
        <v/>
      </c>
      <c r="AM1058" s="187" t="str">
        <f t="array" ref="AM1058">IFERROR(INDEX($AW$4:$AW$83,MATCH(AL1058&amp;INDEX($AG$4:$AG$1137,SMALL($AB$4:$AB$1137,AJ1058),1),$AU$4:$AU$83&amp;$AV$4:$AV$83,0),1),"")</f>
        <v/>
      </c>
      <c r="AN1058" s="187" t="str">
        <f t="array" ref="AN1058">IFERROR(INDEX($AW$4:$AW$83,MATCH(AL1058&amp;INDEX($AH$4:$AH$1137,SMALL($AB$4:$AB$1137,AJ1058),1),$AU$4:$AU$83&amp;$AV$4:$AV$83,0),1),"")</f>
        <v/>
      </c>
      <c r="AO1058" s="187" t="str">
        <f>IF(AND(ISNUMBER(Fixture!H1061),ISNUMBER(Fixture!J1061)),"YES","")</f>
        <v/>
      </c>
      <c r="AP1058" s="187" t="str">
        <f>IF(AO1058="YES",IF(Fixture!H1061&gt;Fixture!J1061,HWin,IF(Fixture!H1061=Fixture!J1061,IF(Fixture!H1061&gt;0,HDrawScore,HDraw),HLose)),"")</f>
        <v/>
      </c>
      <c r="AQ1058" s="188" t="str">
        <f>IF(AO1058="YES",IF(Fixture!H1061&lt;Fixture!J1061,AWin,IF(Fixture!H1061=Fixture!J1061,IF(Fixture!H1061&gt;0,ADrawScore,ADraw),ALose)),"")</f>
        <v/>
      </c>
      <c r="AR1058" s="187" t="str">
        <f>IF(AO1058="YES",IF(Fixture!H1061&gt;Fixture!J1061,"W",IF(Fixture!H1061=Fixture!J1061,IF(Fixture!H1061&gt;0,"D","D"),"L")),"")</f>
        <v/>
      </c>
      <c r="AS1058" s="187" t="str">
        <f>IF(AO1058="YES",IF(Fixture!H1061&lt;Fixture!J1061,"W",IF(Fixture!H1061=Fixture!J1061,IF(Fixture!H1061&gt;0,"D","D"),"L")),"")</f>
        <v/>
      </c>
    </row>
    <row r="1059" spans="22:45" x14ac:dyDescent="0.25">
      <c r="V1059" s="195" t="str">
        <f t="shared" si="490"/>
        <v/>
      </c>
      <c r="W1059" s="185" t="str">
        <f t="shared" si="491"/>
        <v/>
      </c>
      <c r="X1059" s="185" t="str">
        <f t="shared" si="487"/>
        <v/>
      </c>
      <c r="Y1059" s="185" t="str">
        <f t="shared" si="488"/>
        <v/>
      </c>
      <c r="Z1059" s="184" t="str">
        <f t="shared" si="489"/>
        <v/>
      </c>
      <c r="AB1059" s="186" t="str">
        <f t="shared" si="482"/>
        <v/>
      </c>
      <c r="AC1059" s="187" t="str">
        <f t="shared" si="483"/>
        <v/>
      </c>
      <c r="AD1059" s="187" t="str">
        <f t="shared" si="486"/>
        <v/>
      </c>
      <c r="AE1059" s="187" t="str">
        <f t="shared" si="480"/>
        <v/>
      </c>
      <c r="AF1059" s="187" t="str">
        <f t="shared" si="481"/>
        <v/>
      </c>
      <c r="AG1059" s="187" t="str">
        <f t="array" ref="AG1059">IFERROR(INDEX($Y$4:$Y$1090, MATCH(AC1059&amp;AE1059&amp;AF1059,$V$4:$V$1090&amp;$W$4:$W$1090&amp;$X$4:$X$1090,0),1),"")</f>
        <v/>
      </c>
      <c r="AH1059" s="188" t="str">
        <f t="array" ref="AH1059">IFERROR(INDEX($Z$4:$Z$1090, MATCH(AC1059&amp;AE1059&amp;AF1059,$V$4:$V$1090&amp;$W$4:$W$1090&amp;$X$4:$X$1090,0),1),"")</f>
        <v/>
      </c>
      <c r="AJ1059" s="186" t="str">
        <f t="shared" si="484"/>
        <v/>
      </c>
      <c r="AK1059" s="187" t="str">
        <f t="array" ref="AK1059">IFERROR(INDEX($AC$4:$AC$1137,SMALL($AB$4:$AB$1137,AJ1059),1),"")</f>
        <v/>
      </c>
      <c r="AL1059" s="187" t="str">
        <f t="array" ref="AL1059">IFERROR(INDEX($AF$4:$AF$1137,SMALL($AB$4:$AB$1137,AJ1059),1),"")</f>
        <v/>
      </c>
      <c r="AM1059" s="187" t="str">
        <f t="array" ref="AM1059">IFERROR(INDEX($AW$4:$AW$83,MATCH(AL1059&amp;INDEX($AG$4:$AG$1137,SMALL($AB$4:$AB$1137,AJ1059),1),$AU$4:$AU$83&amp;$AV$4:$AV$83,0),1),"")</f>
        <v/>
      </c>
      <c r="AN1059" s="187" t="str">
        <f t="array" ref="AN1059">IFERROR(INDEX($AW$4:$AW$83,MATCH(AL1059&amp;INDEX($AH$4:$AH$1137,SMALL($AB$4:$AB$1137,AJ1059),1),$AU$4:$AU$83&amp;$AV$4:$AV$83,0),1),"")</f>
        <v/>
      </c>
      <c r="AO1059" s="187" t="str">
        <f>IF(AND(ISNUMBER(Fixture!H1062),ISNUMBER(Fixture!J1062)),"YES","")</f>
        <v/>
      </c>
      <c r="AP1059" s="187" t="str">
        <f>IF(AO1059="YES",IF(Fixture!H1062&gt;Fixture!J1062,HWin,IF(Fixture!H1062=Fixture!J1062,IF(Fixture!H1062&gt;0,HDrawScore,HDraw),HLose)),"")</f>
        <v/>
      </c>
      <c r="AQ1059" s="188" t="str">
        <f>IF(AO1059="YES",IF(Fixture!H1062&lt;Fixture!J1062,AWin,IF(Fixture!H1062=Fixture!J1062,IF(Fixture!H1062&gt;0,ADrawScore,ADraw),ALose)),"")</f>
        <v/>
      </c>
      <c r="AR1059" s="187" t="str">
        <f>IF(AO1059="YES",IF(Fixture!H1062&gt;Fixture!J1062,"W",IF(Fixture!H1062=Fixture!J1062,IF(Fixture!H1062&gt;0,"D","D"),"L")),"")</f>
        <v/>
      </c>
      <c r="AS1059" s="187" t="str">
        <f>IF(AO1059="YES",IF(Fixture!H1062&lt;Fixture!J1062,"W",IF(Fixture!H1062=Fixture!J1062,IF(Fixture!H1062&gt;0,"D","D"),"L")),"")</f>
        <v/>
      </c>
    </row>
    <row r="1060" spans="22:45" x14ac:dyDescent="0.25">
      <c r="V1060" s="195" t="str">
        <f t="shared" si="490"/>
        <v/>
      </c>
      <c r="W1060" s="185" t="str">
        <f t="shared" si="491"/>
        <v/>
      </c>
      <c r="X1060" s="185" t="str">
        <f t="shared" si="487"/>
        <v/>
      </c>
      <c r="Y1060" s="185" t="str">
        <f t="shared" si="488"/>
        <v/>
      </c>
      <c r="Z1060" s="184" t="str">
        <f t="shared" si="489"/>
        <v/>
      </c>
      <c r="AB1060" s="186" t="str">
        <f t="shared" si="482"/>
        <v/>
      </c>
      <c r="AC1060" s="187" t="str">
        <f t="shared" si="483"/>
        <v/>
      </c>
      <c r="AD1060" s="187" t="str">
        <f t="shared" si="486"/>
        <v/>
      </c>
      <c r="AE1060" s="187" t="str">
        <f t="shared" si="480"/>
        <v/>
      </c>
      <c r="AF1060" s="187" t="str">
        <f t="shared" si="481"/>
        <v/>
      </c>
      <c r="AG1060" s="187" t="str">
        <f t="array" ref="AG1060">IFERROR(INDEX($Y$4:$Y$1090, MATCH(AC1060&amp;AE1060&amp;AF1060,$V$4:$V$1090&amp;$W$4:$W$1090&amp;$X$4:$X$1090,0),1),"")</f>
        <v/>
      </c>
      <c r="AH1060" s="188" t="str">
        <f t="array" ref="AH1060">IFERROR(INDEX($Z$4:$Z$1090, MATCH(AC1060&amp;AE1060&amp;AF1060,$V$4:$V$1090&amp;$W$4:$W$1090&amp;$X$4:$X$1090,0),1),"")</f>
        <v/>
      </c>
      <c r="AJ1060" s="186" t="str">
        <f t="shared" si="484"/>
        <v/>
      </c>
      <c r="AK1060" s="187" t="str">
        <f t="array" ref="AK1060">IFERROR(INDEX($AC$4:$AC$1137,SMALL($AB$4:$AB$1137,AJ1060),1),"")</f>
        <v/>
      </c>
      <c r="AL1060" s="187" t="str">
        <f t="array" ref="AL1060">IFERROR(INDEX($AF$4:$AF$1137,SMALL($AB$4:$AB$1137,AJ1060),1),"")</f>
        <v/>
      </c>
      <c r="AM1060" s="187" t="str">
        <f t="array" ref="AM1060">IFERROR(INDEX($AW$4:$AW$83,MATCH(AL1060&amp;INDEX($AG$4:$AG$1137,SMALL($AB$4:$AB$1137,AJ1060),1),$AU$4:$AU$83&amp;$AV$4:$AV$83,0),1),"")</f>
        <v/>
      </c>
      <c r="AN1060" s="187" t="str">
        <f t="array" ref="AN1060">IFERROR(INDEX($AW$4:$AW$83,MATCH(AL1060&amp;INDEX($AH$4:$AH$1137,SMALL($AB$4:$AB$1137,AJ1060),1),$AU$4:$AU$83&amp;$AV$4:$AV$83,0),1),"")</f>
        <v/>
      </c>
      <c r="AO1060" s="187" t="str">
        <f>IF(AND(ISNUMBER(Fixture!H1063),ISNUMBER(Fixture!J1063)),"YES","")</f>
        <v/>
      </c>
      <c r="AP1060" s="187" t="str">
        <f>IF(AO1060="YES",IF(Fixture!H1063&gt;Fixture!J1063,HWin,IF(Fixture!H1063=Fixture!J1063,IF(Fixture!H1063&gt;0,HDrawScore,HDraw),HLose)),"")</f>
        <v/>
      </c>
      <c r="AQ1060" s="188" t="str">
        <f>IF(AO1060="YES",IF(Fixture!H1063&lt;Fixture!J1063,AWin,IF(Fixture!H1063=Fixture!J1063,IF(Fixture!H1063&gt;0,ADrawScore,ADraw),ALose)),"")</f>
        <v/>
      </c>
      <c r="AR1060" s="187" t="str">
        <f>IF(AO1060="YES",IF(Fixture!H1063&gt;Fixture!J1063,"W",IF(Fixture!H1063=Fixture!J1063,IF(Fixture!H1063&gt;0,"D","D"),"L")),"")</f>
        <v/>
      </c>
      <c r="AS1060" s="187" t="str">
        <f>IF(AO1060="YES",IF(Fixture!H1063&lt;Fixture!J1063,"W",IF(Fixture!H1063=Fixture!J1063,IF(Fixture!H1063&gt;0,"D","D"),"L")),"")</f>
        <v/>
      </c>
    </row>
    <row r="1061" spans="22:45" x14ac:dyDescent="0.25">
      <c r="V1061" s="195" t="str">
        <f t="shared" si="490"/>
        <v/>
      </c>
      <c r="W1061" s="185" t="str">
        <f t="shared" si="491"/>
        <v/>
      </c>
      <c r="X1061" s="185" t="str">
        <f t="shared" si="487"/>
        <v/>
      </c>
      <c r="Y1061" s="185" t="str">
        <f t="shared" si="488"/>
        <v/>
      </c>
      <c r="Z1061" s="184" t="str">
        <f t="shared" si="489"/>
        <v/>
      </c>
      <c r="AB1061" s="186" t="str">
        <f t="shared" si="482"/>
        <v/>
      </c>
      <c r="AC1061" s="187" t="str">
        <f t="shared" si="483"/>
        <v/>
      </c>
      <c r="AD1061" s="187" t="str">
        <f t="shared" si="486"/>
        <v/>
      </c>
      <c r="AE1061" s="187" t="str">
        <f t="shared" si="480"/>
        <v/>
      </c>
      <c r="AF1061" s="187" t="str">
        <f t="shared" si="481"/>
        <v/>
      </c>
      <c r="AG1061" s="187" t="str">
        <f t="array" ref="AG1061">IFERROR(INDEX($Y$4:$Y$1090, MATCH(AC1061&amp;AE1061&amp;AF1061,$V$4:$V$1090&amp;$W$4:$W$1090&amp;$X$4:$X$1090,0),1),"")</f>
        <v/>
      </c>
      <c r="AH1061" s="188" t="str">
        <f t="array" ref="AH1061">IFERROR(INDEX($Z$4:$Z$1090, MATCH(AC1061&amp;AE1061&amp;AF1061,$V$4:$V$1090&amp;$W$4:$W$1090&amp;$X$4:$X$1090,0),1),"")</f>
        <v/>
      </c>
      <c r="AJ1061" s="186" t="str">
        <f t="shared" si="484"/>
        <v/>
      </c>
      <c r="AK1061" s="187" t="str">
        <f t="array" ref="AK1061">IFERROR(INDEX($AC$4:$AC$1137,SMALL($AB$4:$AB$1137,AJ1061),1),"")</f>
        <v/>
      </c>
      <c r="AL1061" s="187" t="str">
        <f t="array" ref="AL1061">IFERROR(INDEX($AF$4:$AF$1137,SMALL($AB$4:$AB$1137,AJ1061),1),"")</f>
        <v/>
      </c>
      <c r="AM1061" s="187" t="str">
        <f t="array" ref="AM1061">IFERROR(INDEX($AW$4:$AW$83,MATCH(AL1061&amp;INDEX($AG$4:$AG$1137,SMALL($AB$4:$AB$1137,AJ1061),1),$AU$4:$AU$83&amp;$AV$4:$AV$83,0),1),"")</f>
        <v/>
      </c>
      <c r="AN1061" s="187" t="str">
        <f t="array" ref="AN1061">IFERROR(INDEX($AW$4:$AW$83,MATCH(AL1061&amp;INDEX($AH$4:$AH$1137,SMALL($AB$4:$AB$1137,AJ1061),1),$AU$4:$AU$83&amp;$AV$4:$AV$83,0),1),"")</f>
        <v/>
      </c>
      <c r="AO1061" s="187" t="str">
        <f>IF(AND(ISNUMBER(Fixture!H1064),ISNUMBER(Fixture!J1064)),"YES","")</f>
        <v/>
      </c>
      <c r="AP1061" s="187" t="str">
        <f>IF(AO1061="YES",IF(Fixture!H1064&gt;Fixture!J1064,HWin,IF(Fixture!H1064=Fixture!J1064,IF(Fixture!H1064&gt;0,HDrawScore,HDraw),HLose)),"")</f>
        <v/>
      </c>
      <c r="AQ1061" s="188" t="str">
        <f>IF(AO1061="YES",IF(Fixture!H1064&lt;Fixture!J1064,AWin,IF(Fixture!H1064=Fixture!J1064,IF(Fixture!H1064&gt;0,ADrawScore,ADraw),ALose)),"")</f>
        <v/>
      </c>
      <c r="AR1061" s="187" t="str">
        <f>IF(AO1061="YES",IF(Fixture!H1064&gt;Fixture!J1064,"W",IF(Fixture!H1064=Fixture!J1064,IF(Fixture!H1064&gt;0,"D","D"),"L")),"")</f>
        <v/>
      </c>
      <c r="AS1061" s="187" t="str">
        <f>IF(AO1061="YES",IF(Fixture!H1064&lt;Fixture!J1064,"W",IF(Fixture!H1064=Fixture!J1064,IF(Fixture!H1064&gt;0,"D","D"),"L")),"")</f>
        <v/>
      </c>
    </row>
    <row r="1062" spans="22:45" x14ac:dyDescent="0.25">
      <c r="V1062" s="195" t="str">
        <f t="shared" si="490"/>
        <v/>
      </c>
      <c r="W1062" s="185" t="str">
        <f t="shared" si="491"/>
        <v/>
      </c>
      <c r="X1062" s="185" t="str">
        <f t="shared" si="487"/>
        <v/>
      </c>
      <c r="Y1062" s="185" t="str">
        <f t="shared" si="488"/>
        <v/>
      </c>
      <c r="Z1062" s="184" t="str">
        <f t="shared" si="489"/>
        <v/>
      </c>
      <c r="AB1062" s="186" t="str">
        <f t="shared" si="482"/>
        <v/>
      </c>
      <c r="AC1062" s="187" t="str">
        <f t="shared" si="483"/>
        <v/>
      </c>
      <c r="AD1062" s="187" t="str">
        <f t="shared" si="486"/>
        <v/>
      </c>
      <c r="AE1062" s="187" t="str">
        <f t="shared" si="480"/>
        <v/>
      </c>
      <c r="AF1062" s="187" t="str">
        <f t="shared" si="481"/>
        <v/>
      </c>
      <c r="AG1062" s="187" t="str">
        <f t="array" ref="AG1062">IFERROR(INDEX($Y$4:$Y$1090, MATCH(AC1062&amp;AE1062&amp;AF1062,$V$4:$V$1090&amp;$W$4:$W$1090&amp;$X$4:$X$1090,0),1),"")</f>
        <v/>
      </c>
      <c r="AH1062" s="188" t="str">
        <f t="array" ref="AH1062">IFERROR(INDEX($Z$4:$Z$1090, MATCH(AC1062&amp;AE1062&amp;AF1062,$V$4:$V$1090&amp;$W$4:$W$1090&amp;$X$4:$X$1090,0),1),"")</f>
        <v/>
      </c>
      <c r="AJ1062" s="186" t="str">
        <f t="shared" si="484"/>
        <v/>
      </c>
      <c r="AK1062" s="187" t="str">
        <f t="array" ref="AK1062">IFERROR(INDEX($AC$4:$AC$1137,SMALL($AB$4:$AB$1137,AJ1062),1),"")</f>
        <v/>
      </c>
      <c r="AL1062" s="187" t="str">
        <f t="array" ref="AL1062">IFERROR(INDEX($AF$4:$AF$1137,SMALL($AB$4:$AB$1137,AJ1062),1),"")</f>
        <v/>
      </c>
      <c r="AM1062" s="187" t="str">
        <f t="array" ref="AM1062">IFERROR(INDEX($AW$4:$AW$83,MATCH(AL1062&amp;INDEX($AG$4:$AG$1137,SMALL($AB$4:$AB$1137,AJ1062),1),$AU$4:$AU$83&amp;$AV$4:$AV$83,0),1),"")</f>
        <v/>
      </c>
      <c r="AN1062" s="187" t="str">
        <f t="array" ref="AN1062">IFERROR(INDEX($AW$4:$AW$83,MATCH(AL1062&amp;INDEX($AH$4:$AH$1137,SMALL($AB$4:$AB$1137,AJ1062),1),$AU$4:$AU$83&amp;$AV$4:$AV$83,0),1),"")</f>
        <v/>
      </c>
      <c r="AO1062" s="187" t="str">
        <f>IF(AND(ISNUMBER(Fixture!H1065),ISNUMBER(Fixture!J1065)),"YES","")</f>
        <v/>
      </c>
      <c r="AP1062" s="187" t="str">
        <f>IF(AO1062="YES",IF(Fixture!H1065&gt;Fixture!J1065,HWin,IF(Fixture!H1065=Fixture!J1065,IF(Fixture!H1065&gt;0,HDrawScore,HDraw),HLose)),"")</f>
        <v/>
      </c>
      <c r="AQ1062" s="188" t="str">
        <f>IF(AO1062="YES",IF(Fixture!H1065&lt;Fixture!J1065,AWin,IF(Fixture!H1065=Fixture!J1065,IF(Fixture!H1065&gt;0,ADrawScore,ADraw),ALose)),"")</f>
        <v/>
      </c>
      <c r="AR1062" s="187" t="str">
        <f>IF(AO1062="YES",IF(Fixture!H1065&gt;Fixture!J1065,"W",IF(Fixture!H1065=Fixture!J1065,IF(Fixture!H1065&gt;0,"D","D"),"L")),"")</f>
        <v/>
      </c>
      <c r="AS1062" s="187" t="str">
        <f>IF(AO1062="YES",IF(Fixture!H1065&lt;Fixture!J1065,"W",IF(Fixture!H1065=Fixture!J1065,IF(Fixture!H1065&gt;0,"D","D"),"L")),"")</f>
        <v/>
      </c>
    </row>
    <row r="1063" spans="22:45" x14ac:dyDescent="0.25">
      <c r="V1063" s="195" t="str">
        <f t="shared" si="490"/>
        <v/>
      </c>
      <c r="W1063" s="185" t="str">
        <f t="shared" si="491"/>
        <v/>
      </c>
      <c r="X1063" s="185" t="str">
        <f t="shared" si="487"/>
        <v/>
      </c>
      <c r="Y1063" s="185" t="str">
        <f t="shared" si="488"/>
        <v/>
      </c>
      <c r="Z1063" s="184" t="str">
        <f t="shared" si="489"/>
        <v/>
      </c>
      <c r="AB1063" s="186" t="str">
        <f t="shared" si="482"/>
        <v/>
      </c>
      <c r="AC1063" s="187" t="str">
        <f t="shared" si="483"/>
        <v/>
      </c>
      <c r="AD1063" s="187" t="str">
        <f t="shared" si="486"/>
        <v/>
      </c>
      <c r="AE1063" s="187" t="str">
        <f t="shared" si="480"/>
        <v/>
      </c>
      <c r="AF1063" s="187" t="str">
        <f t="shared" si="481"/>
        <v/>
      </c>
      <c r="AG1063" s="187" t="str">
        <f t="array" ref="AG1063">IFERROR(INDEX($Y$4:$Y$1090, MATCH(AC1063&amp;AE1063&amp;AF1063,$V$4:$V$1090&amp;$W$4:$W$1090&amp;$X$4:$X$1090,0),1),"")</f>
        <v/>
      </c>
      <c r="AH1063" s="188" t="str">
        <f t="array" ref="AH1063">IFERROR(INDEX($Z$4:$Z$1090, MATCH(AC1063&amp;AE1063&amp;AF1063,$V$4:$V$1090&amp;$W$4:$W$1090&amp;$X$4:$X$1090,0),1),"")</f>
        <v/>
      </c>
      <c r="AJ1063" s="186" t="str">
        <f t="shared" si="484"/>
        <v/>
      </c>
      <c r="AK1063" s="187" t="str">
        <f t="array" ref="AK1063">IFERROR(INDEX($AC$4:$AC$1137,SMALL($AB$4:$AB$1137,AJ1063),1),"")</f>
        <v/>
      </c>
      <c r="AL1063" s="187" t="str">
        <f t="array" ref="AL1063">IFERROR(INDEX($AF$4:$AF$1137,SMALL($AB$4:$AB$1137,AJ1063),1),"")</f>
        <v/>
      </c>
      <c r="AM1063" s="187" t="str">
        <f t="array" ref="AM1063">IFERROR(INDEX($AW$4:$AW$83,MATCH(AL1063&amp;INDEX($AG$4:$AG$1137,SMALL($AB$4:$AB$1137,AJ1063),1),$AU$4:$AU$83&amp;$AV$4:$AV$83,0),1),"")</f>
        <v/>
      </c>
      <c r="AN1063" s="187" t="str">
        <f t="array" ref="AN1063">IFERROR(INDEX($AW$4:$AW$83,MATCH(AL1063&amp;INDEX($AH$4:$AH$1137,SMALL($AB$4:$AB$1137,AJ1063),1),$AU$4:$AU$83&amp;$AV$4:$AV$83,0),1),"")</f>
        <v/>
      </c>
      <c r="AO1063" s="187" t="str">
        <f>IF(AND(ISNUMBER(Fixture!H1066),ISNUMBER(Fixture!J1066)),"YES","")</f>
        <v/>
      </c>
      <c r="AP1063" s="187" t="str">
        <f>IF(AO1063="YES",IF(Fixture!H1066&gt;Fixture!J1066,HWin,IF(Fixture!H1066=Fixture!J1066,IF(Fixture!H1066&gt;0,HDrawScore,HDraw),HLose)),"")</f>
        <v/>
      </c>
      <c r="AQ1063" s="188" t="str">
        <f>IF(AO1063="YES",IF(Fixture!H1066&lt;Fixture!J1066,AWin,IF(Fixture!H1066=Fixture!J1066,IF(Fixture!H1066&gt;0,ADrawScore,ADraw),ALose)),"")</f>
        <v/>
      </c>
      <c r="AR1063" s="187" t="str">
        <f>IF(AO1063="YES",IF(Fixture!H1066&gt;Fixture!J1066,"W",IF(Fixture!H1066=Fixture!J1066,IF(Fixture!H1066&gt;0,"D","D"),"L")),"")</f>
        <v/>
      </c>
      <c r="AS1063" s="187" t="str">
        <f>IF(AO1063="YES",IF(Fixture!H1066&lt;Fixture!J1066,"W",IF(Fixture!H1066=Fixture!J1066,IF(Fixture!H1066&gt;0,"D","D"),"L")),"")</f>
        <v/>
      </c>
    </row>
    <row r="1064" spans="22:45" x14ac:dyDescent="0.25">
      <c r="V1064" s="195" t="str">
        <f t="shared" si="490"/>
        <v/>
      </c>
      <c r="W1064" s="185" t="str">
        <f t="shared" si="491"/>
        <v/>
      </c>
      <c r="X1064" s="185" t="str">
        <f t="shared" si="487"/>
        <v/>
      </c>
      <c r="Y1064" s="185" t="str">
        <f t="shared" si="488"/>
        <v/>
      </c>
      <c r="Z1064" s="184" t="str">
        <f t="shared" si="489"/>
        <v/>
      </c>
      <c r="AB1064" s="186" t="str">
        <f t="shared" si="482"/>
        <v/>
      </c>
      <c r="AC1064" s="187" t="str">
        <f t="shared" si="483"/>
        <v/>
      </c>
      <c r="AD1064" s="187" t="str">
        <f t="shared" si="486"/>
        <v/>
      </c>
      <c r="AE1064" s="187" t="str">
        <f t="shared" si="480"/>
        <v/>
      </c>
      <c r="AF1064" s="187" t="str">
        <f t="shared" si="481"/>
        <v/>
      </c>
      <c r="AG1064" s="187" t="str">
        <f t="array" ref="AG1064">IFERROR(INDEX($Y$4:$Y$1090, MATCH(AC1064&amp;AE1064&amp;AF1064,$V$4:$V$1090&amp;$W$4:$W$1090&amp;$X$4:$X$1090,0),1),"")</f>
        <v/>
      </c>
      <c r="AH1064" s="188" t="str">
        <f t="array" ref="AH1064">IFERROR(INDEX($Z$4:$Z$1090, MATCH(AC1064&amp;AE1064&amp;AF1064,$V$4:$V$1090&amp;$W$4:$W$1090&amp;$X$4:$X$1090,0),1),"")</f>
        <v/>
      </c>
      <c r="AJ1064" s="186" t="str">
        <f t="shared" si="484"/>
        <v/>
      </c>
      <c r="AK1064" s="187" t="str">
        <f t="array" ref="AK1064">IFERROR(INDEX($AC$4:$AC$1137,SMALL($AB$4:$AB$1137,AJ1064),1),"")</f>
        <v/>
      </c>
      <c r="AL1064" s="187" t="str">
        <f t="array" ref="AL1064">IFERROR(INDEX($AF$4:$AF$1137,SMALL($AB$4:$AB$1137,AJ1064),1),"")</f>
        <v/>
      </c>
      <c r="AM1064" s="187" t="str">
        <f t="array" ref="AM1064">IFERROR(INDEX($AW$4:$AW$83,MATCH(AL1064&amp;INDEX($AG$4:$AG$1137,SMALL($AB$4:$AB$1137,AJ1064),1),$AU$4:$AU$83&amp;$AV$4:$AV$83,0),1),"")</f>
        <v/>
      </c>
      <c r="AN1064" s="187" t="str">
        <f t="array" ref="AN1064">IFERROR(INDEX($AW$4:$AW$83,MATCH(AL1064&amp;INDEX($AH$4:$AH$1137,SMALL($AB$4:$AB$1137,AJ1064),1),$AU$4:$AU$83&amp;$AV$4:$AV$83,0),1),"")</f>
        <v/>
      </c>
      <c r="AO1064" s="187" t="str">
        <f>IF(AND(ISNUMBER(Fixture!H1067),ISNUMBER(Fixture!J1067)),"YES","")</f>
        <v/>
      </c>
      <c r="AP1064" s="187" t="str">
        <f>IF(AO1064="YES",IF(Fixture!H1067&gt;Fixture!J1067,HWin,IF(Fixture!H1067=Fixture!J1067,IF(Fixture!H1067&gt;0,HDrawScore,HDraw),HLose)),"")</f>
        <v/>
      </c>
      <c r="AQ1064" s="188" t="str">
        <f>IF(AO1064="YES",IF(Fixture!H1067&lt;Fixture!J1067,AWin,IF(Fixture!H1067=Fixture!J1067,IF(Fixture!H1067&gt;0,ADrawScore,ADraw),ALose)),"")</f>
        <v/>
      </c>
      <c r="AR1064" s="187" t="str">
        <f>IF(AO1064="YES",IF(Fixture!H1067&gt;Fixture!J1067,"W",IF(Fixture!H1067=Fixture!J1067,IF(Fixture!H1067&gt;0,"D","D"),"L")),"")</f>
        <v/>
      </c>
      <c r="AS1064" s="187" t="str">
        <f>IF(AO1064="YES",IF(Fixture!H1067&lt;Fixture!J1067,"W",IF(Fixture!H1067=Fixture!J1067,IF(Fixture!H1067&gt;0,"D","D"),"L")),"")</f>
        <v/>
      </c>
    </row>
    <row r="1065" spans="22:45" x14ac:dyDescent="0.25">
      <c r="V1065" s="195" t="str">
        <f t="shared" si="490"/>
        <v/>
      </c>
      <c r="W1065" s="185" t="str">
        <f t="shared" si="491"/>
        <v/>
      </c>
      <c r="X1065" s="185" t="str">
        <f t="shared" si="487"/>
        <v/>
      </c>
      <c r="Y1065" s="185" t="str">
        <f t="shared" si="488"/>
        <v/>
      </c>
      <c r="Z1065" s="184" t="str">
        <f t="shared" si="489"/>
        <v/>
      </c>
      <c r="AB1065" s="186" t="str">
        <f t="shared" si="482"/>
        <v/>
      </c>
      <c r="AC1065" s="187" t="str">
        <f t="shared" si="483"/>
        <v/>
      </c>
      <c r="AD1065" s="187" t="str">
        <f t="shared" si="486"/>
        <v/>
      </c>
      <c r="AE1065" s="187" t="str">
        <f t="shared" si="480"/>
        <v/>
      </c>
      <c r="AF1065" s="187" t="str">
        <f t="shared" si="481"/>
        <v/>
      </c>
      <c r="AG1065" s="187" t="str">
        <f t="array" ref="AG1065">IFERROR(INDEX($Y$4:$Y$1090, MATCH(AC1065&amp;AE1065&amp;AF1065,$V$4:$V$1090&amp;$W$4:$W$1090&amp;$X$4:$X$1090,0),1),"")</f>
        <v/>
      </c>
      <c r="AH1065" s="188" t="str">
        <f t="array" ref="AH1065">IFERROR(INDEX($Z$4:$Z$1090, MATCH(AC1065&amp;AE1065&amp;AF1065,$V$4:$V$1090&amp;$W$4:$W$1090&amp;$X$4:$X$1090,0),1),"")</f>
        <v/>
      </c>
      <c r="AJ1065" s="186" t="str">
        <f t="shared" si="484"/>
        <v/>
      </c>
      <c r="AK1065" s="187" t="str">
        <f t="array" ref="AK1065">IFERROR(INDEX($AC$4:$AC$1137,SMALL($AB$4:$AB$1137,AJ1065),1),"")</f>
        <v/>
      </c>
      <c r="AL1065" s="187" t="str">
        <f t="array" ref="AL1065">IFERROR(INDEX($AF$4:$AF$1137,SMALL($AB$4:$AB$1137,AJ1065),1),"")</f>
        <v/>
      </c>
      <c r="AM1065" s="187" t="str">
        <f t="array" ref="AM1065">IFERROR(INDEX($AW$4:$AW$83,MATCH(AL1065&amp;INDEX($AG$4:$AG$1137,SMALL($AB$4:$AB$1137,AJ1065),1),$AU$4:$AU$83&amp;$AV$4:$AV$83,0),1),"")</f>
        <v/>
      </c>
      <c r="AN1065" s="187" t="str">
        <f t="array" ref="AN1065">IFERROR(INDEX($AW$4:$AW$83,MATCH(AL1065&amp;INDEX($AH$4:$AH$1137,SMALL($AB$4:$AB$1137,AJ1065),1),$AU$4:$AU$83&amp;$AV$4:$AV$83,0),1),"")</f>
        <v/>
      </c>
      <c r="AO1065" s="187" t="str">
        <f>IF(AND(ISNUMBER(Fixture!H1068),ISNUMBER(Fixture!J1068)),"YES","")</f>
        <v/>
      </c>
      <c r="AP1065" s="187" t="str">
        <f>IF(AO1065="YES",IF(Fixture!H1068&gt;Fixture!J1068,HWin,IF(Fixture!H1068=Fixture!J1068,IF(Fixture!H1068&gt;0,HDrawScore,HDraw),HLose)),"")</f>
        <v/>
      </c>
      <c r="AQ1065" s="188" t="str">
        <f>IF(AO1065="YES",IF(Fixture!H1068&lt;Fixture!J1068,AWin,IF(Fixture!H1068=Fixture!J1068,IF(Fixture!H1068&gt;0,ADrawScore,ADraw),ALose)),"")</f>
        <v/>
      </c>
      <c r="AR1065" s="187" t="str">
        <f>IF(AO1065="YES",IF(Fixture!H1068&gt;Fixture!J1068,"W",IF(Fixture!H1068=Fixture!J1068,IF(Fixture!H1068&gt;0,"D","D"),"L")),"")</f>
        <v/>
      </c>
      <c r="AS1065" s="187" t="str">
        <f>IF(AO1065="YES",IF(Fixture!H1068&lt;Fixture!J1068,"W",IF(Fixture!H1068=Fixture!J1068,IF(Fixture!H1068&gt;0,"D","D"),"L")),"")</f>
        <v/>
      </c>
    </row>
    <row r="1066" spans="22:45" x14ac:dyDescent="0.25">
      <c r="V1066" s="195" t="str">
        <f t="shared" si="490"/>
        <v/>
      </c>
      <c r="W1066" s="185" t="str">
        <f t="shared" si="491"/>
        <v/>
      </c>
      <c r="X1066" s="185" t="str">
        <f t="shared" si="487"/>
        <v/>
      </c>
      <c r="Y1066" s="185" t="str">
        <f t="shared" si="488"/>
        <v/>
      </c>
      <c r="Z1066" s="184" t="str">
        <f t="shared" si="489"/>
        <v/>
      </c>
      <c r="AB1066" s="186" t="str">
        <f t="shared" si="482"/>
        <v/>
      </c>
      <c r="AC1066" s="187" t="str">
        <f t="shared" si="483"/>
        <v/>
      </c>
      <c r="AD1066" s="187" t="str">
        <f t="shared" si="486"/>
        <v/>
      </c>
      <c r="AE1066" s="187" t="str">
        <f t="shared" si="480"/>
        <v/>
      </c>
      <c r="AF1066" s="187" t="str">
        <f t="shared" si="481"/>
        <v/>
      </c>
      <c r="AG1066" s="187" t="str">
        <f t="array" ref="AG1066">IFERROR(INDEX($Y$4:$Y$1090, MATCH(AC1066&amp;AE1066&amp;AF1066,$V$4:$V$1090&amp;$W$4:$W$1090&amp;$X$4:$X$1090,0),1),"")</f>
        <v/>
      </c>
      <c r="AH1066" s="188" t="str">
        <f t="array" ref="AH1066">IFERROR(INDEX($Z$4:$Z$1090, MATCH(AC1066&amp;AE1066&amp;AF1066,$V$4:$V$1090&amp;$W$4:$W$1090&amp;$X$4:$X$1090,0),1),"")</f>
        <v/>
      </c>
      <c r="AJ1066" s="186" t="str">
        <f t="shared" si="484"/>
        <v/>
      </c>
      <c r="AK1066" s="187" t="str">
        <f t="array" ref="AK1066">IFERROR(INDEX($AC$4:$AC$1137,SMALL($AB$4:$AB$1137,AJ1066),1),"")</f>
        <v/>
      </c>
      <c r="AL1066" s="187" t="str">
        <f t="array" ref="AL1066">IFERROR(INDEX($AF$4:$AF$1137,SMALL($AB$4:$AB$1137,AJ1066),1),"")</f>
        <v/>
      </c>
      <c r="AM1066" s="187" t="str">
        <f t="array" ref="AM1066">IFERROR(INDEX($AW$4:$AW$83,MATCH(AL1066&amp;INDEX($AG$4:$AG$1137,SMALL($AB$4:$AB$1137,AJ1066),1),$AU$4:$AU$83&amp;$AV$4:$AV$83,0),1),"")</f>
        <v/>
      </c>
      <c r="AN1066" s="187" t="str">
        <f t="array" ref="AN1066">IFERROR(INDEX($AW$4:$AW$83,MATCH(AL1066&amp;INDEX($AH$4:$AH$1137,SMALL($AB$4:$AB$1137,AJ1066),1),$AU$4:$AU$83&amp;$AV$4:$AV$83,0),1),"")</f>
        <v/>
      </c>
      <c r="AO1066" s="187" t="str">
        <f>IF(AND(ISNUMBER(Fixture!H1069),ISNUMBER(Fixture!J1069)),"YES","")</f>
        <v/>
      </c>
      <c r="AP1066" s="187" t="str">
        <f>IF(AO1066="YES",IF(Fixture!H1069&gt;Fixture!J1069,HWin,IF(Fixture!H1069=Fixture!J1069,IF(Fixture!H1069&gt;0,HDrawScore,HDraw),HLose)),"")</f>
        <v/>
      </c>
      <c r="AQ1066" s="188" t="str">
        <f>IF(AO1066="YES",IF(Fixture!H1069&lt;Fixture!J1069,AWin,IF(Fixture!H1069=Fixture!J1069,IF(Fixture!H1069&gt;0,ADrawScore,ADraw),ALose)),"")</f>
        <v/>
      </c>
      <c r="AR1066" s="187" t="str">
        <f>IF(AO1066="YES",IF(Fixture!H1069&gt;Fixture!J1069,"W",IF(Fixture!H1069=Fixture!J1069,IF(Fixture!H1069&gt;0,"D","D"),"L")),"")</f>
        <v/>
      </c>
      <c r="AS1066" s="187" t="str">
        <f>IF(AO1066="YES",IF(Fixture!H1069&lt;Fixture!J1069,"W",IF(Fixture!H1069=Fixture!J1069,IF(Fixture!H1069&gt;0,"D","D"),"L")),"")</f>
        <v/>
      </c>
    </row>
    <row r="1067" spans="22:45" x14ac:dyDescent="0.25">
      <c r="V1067" s="195" t="str">
        <f t="shared" si="490"/>
        <v/>
      </c>
      <c r="W1067" s="185" t="str">
        <f t="shared" si="491"/>
        <v/>
      </c>
      <c r="X1067" s="185" t="str">
        <f t="shared" si="487"/>
        <v/>
      </c>
      <c r="Y1067" s="185" t="str">
        <f t="shared" si="488"/>
        <v/>
      </c>
      <c r="Z1067" s="184" t="str">
        <f t="shared" si="489"/>
        <v/>
      </c>
      <c r="AB1067" s="186" t="str">
        <f t="shared" si="482"/>
        <v/>
      </c>
      <c r="AC1067" s="187" t="str">
        <f t="shared" si="483"/>
        <v/>
      </c>
      <c r="AD1067" s="187" t="str">
        <f t="shared" si="486"/>
        <v/>
      </c>
      <c r="AE1067" s="187" t="str">
        <f t="shared" si="480"/>
        <v/>
      </c>
      <c r="AF1067" s="187" t="str">
        <f t="shared" si="481"/>
        <v/>
      </c>
      <c r="AG1067" s="187" t="str">
        <f t="array" ref="AG1067">IFERROR(INDEX($Y$4:$Y$1090, MATCH(AC1067&amp;AE1067&amp;AF1067,$V$4:$V$1090&amp;$W$4:$W$1090&amp;$X$4:$X$1090,0),1),"")</f>
        <v/>
      </c>
      <c r="AH1067" s="188" t="str">
        <f t="array" ref="AH1067">IFERROR(INDEX($Z$4:$Z$1090, MATCH(AC1067&amp;AE1067&amp;AF1067,$V$4:$V$1090&amp;$W$4:$W$1090&amp;$X$4:$X$1090,0),1),"")</f>
        <v/>
      </c>
      <c r="AJ1067" s="186" t="str">
        <f t="shared" si="484"/>
        <v/>
      </c>
      <c r="AK1067" s="187" t="str">
        <f t="array" ref="AK1067">IFERROR(INDEX($AC$4:$AC$1137,SMALL($AB$4:$AB$1137,AJ1067),1),"")</f>
        <v/>
      </c>
      <c r="AL1067" s="187" t="str">
        <f t="array" ref="AL1067">IFERROR(INDEX($AF$4:$AF$1137,SMALL($AB$4:$AB$1137,AJ1067),1),"")</f>
        <v/>
      </c>
      <c r="AM1067" s="187" t="str">
        <f t="array" ref="AM1067">IFERROR(INDEX($AW$4:$AW$83,MATCH(AL1067&amp;INDEX($AG$4:$AG$1137,SMALL($AB$4:$AB$1137,AJ1067),1),$AU$4:$AU$83&amp;$AV$4:$AV$83,0),1),"")</f>
        <v/>
      </c>
      <c r="AN1067" s="187" t="str">
        <f t="array" ref="AN1067">IFERROR(INDEX($AW$4:$AW$83,MATCH(AL1067&amp;INDEX($AH$4:$AH$1137,SMALL($AB$4:$AB$1137,AJ1067),1),$AU$4:$AU$83&amp;$AV$4:$AV$83,0),1),"")</f>
        <v/>
      </c>
      <c r="AO1067" s="187" t="str">
        <f>IF(AND(ISNUMBER(Fixture!H1070),ISNUMBER(Fixture!J1070)),"YES","")</f>
        <v/>
      </c>
      <c r="AP1067" s="187" t="str">
        <f>IF(AO1067="YES",IF(Fixture!H1070&gt;Fixture!J1070,HWin,IF(Fixture!H1070=Fixture!J1070,IF(Fixture!H1070&gt;0,HDrawScore,HDraw),HLose)),"")</f>
        <v/>
      </c>
      <c r="AQ1067" s="188" t="str">
        <f>IF(AO1067="YES",IF(Fixture!H1070&lt;Fixture!J1070,AWin,IF(Fixture!H1070=Fixture!J1070,IF(Fixture!H1070&gt;0,ADrawScore,ADraw),ALose)),"")</f>
        <v/>
      </c>
      <c r="AR1067" s="187" t="str">
        <f>IF(AO1067="YES",IF(Fixture!H1070&gt;Fixture!J1070,"W",IF(Fixture!H1070=Fixture!J1070,IF(Fixture!H1070&gt;0,"D","D"),"L")),"")</f>
        <v/>
      </c>
      <c r="AS1067" s="187" t="str">
        <f>IF(AO1067="YES",IF(Fixture!H1070&lt;Fixture!J1070,"W",IF(Fixture!H1070=Fixture!J1070,IF(Fixture!H1070&gt;0,"D","D"),"L")),"")</f>
        <v/>
      </c>
    </row>
    <row r="1068" spans="22:45" x14ac:dyDescent="0.25">
      <c r="V1068" s="195" t="str">
        <f t="shared" si="490"/>
        <v/>
      </c>
      <c r="W1068" s="185" t="str">
        <f t="shared" si="491"/>
        <v/>
      </c>
      <c r="X1068" s="185" t="str">
        <f t="shared" si="487"/>
        <v/>
      </c>
      <c r="Y1068" s="185" t="str">
        <f t="shared" si="488"/>
        <v/>
      </c>
      <c r="Z1068" s="184" t="str">
        <f t="shared" si="489"/>
        <v/>
      </c>
      <c r="AB1068" s="186" t="str">
        <f t="shared" si="482"/>
        <v/>
      </c>
      <c r="AC1068" s="187" t="str">
        <f t="shared" si="483"/>
        <v/>
      </c>
      <c r="AD1068" s="187" t="str">
        <f t="shared" si="486"/>
        <v/>
      </c>
      <c r="AE1068" s="187" t="str">
        <f t="shared" si="480"/>
        <v/>
      </c>
      <c r="AF1068" s="187" t="str">
        <f t="shared" si="481"/>
        <v/>
      </c>
      <c r="AG1068" s="187" t="str">
        <f t="array" ref="AG1068">IFERROR(INDEX($Y$4:$Y$1090, MATCH(AC1068&amp;AE1068&amp;AF1068,$V$4:$V$1090&amp;$W$4:$W$1090&amp;$X$4:$X$1090,0),1),"")</f>
        <v/>
      </c>
      <c r="AH1068" s="188" t="str">
        <f t="array" ref="AH1068">IFERROR(INDEX($Z$4:$Z$1090, MATCH(AC1068&amp;AE1068&amp;AF1068,$V$4:$V$1090&amp;$W$4:$W$1090&amp;$X$4:$X$1090,0),1),"")</f>
        <v/>
      </c>
      <c r="AJ1068" s="186" t="str">
        <f t="shared" si="484"/>
        <v/>
      </c>
      <c r="AK1068" s="187" t="str">
        <f t="array" ref="AK1068">IFERROR(INDEX($AC$4:$AC$1137,SMALL($AB$4:$AB$1137,AJ1068),1),"")</f>
        <v/>
      </c>
      <c r="AL1068" s="187" t="str">
        <f t="array" ref="AL1068">IFERROR(INDEX($AF$4:$AF$1137,SMALL($AB$4:$AB$1137,AJ1068),1),"")</f>
        <v/>
      </c>
      <c r="AM1068" s="187" t="str">
        <f t="array" ref="AM1068">IFERROR(INDEX($AW$4:$AW$83,MATCH(AL1068&amp;INDEX($AG$4:$AG$1137,SMALL($AB$4:$AB$1137,AJ1068),1),$AU$4:$AU$83&amp;$AV$4:$AV$83,0),1),"")</f>
        <v/>
      </c>
      <c r="AN1068" s="187" t="str">
        <f t="array" ref="AN1068">IFERROR(INDEX($AW$4:$AW$83,MATCH(AL1068&amp;INDEX($AH$4:$AH$1137,SMALL($AB$4:$AB$1137,AJ1068),1),$AU$4:$AU$83&amp;$AV$4:$AV$83,0),1),"")</f>
        <v/>
      </c>
      <c r="AO1068" s="187" t="str">
        <f>IF(AND(ISNUMBER(Fixture!H1071),ISNUMBER(Fixture!J1071)),"YES","")</f>
        <v/>
      </c>
      <c r="AP1068" s="187" t="str">
        <f>IF(AO1068="YES",IF(Fixture!H1071&gt;Fixture!J1071,HWin,IF(Fixture!H1071=Fixture!J1071,IF(Fixture!H1071&gt;0,HDrawScore,HDraw),HLose)),"")</f>
        <v/>
      </c>
      <c r="AQ1068" s="188" t="str">
        <f>IF(AO1068="YES",IF(Fixture!H1071&lt;Fixture!J1071,AWin,IF(Fixture!H1071=Fixture!J1071,IF(Fixture!H1071&gt;0,ADrawScore,ADraw),ALose)),"")</f>
        <v/>
      </c>
      <c r="AR1068" s="187" t="str">
        <f>IF(AO1068="YES",IF(Fixture!H1071&gt;Fixture!J1071,"W",IF(Fixture!H1071=Fixture!J1071,IF(Fixture!H1071&gt;0,"D","D"),"L")),"")</f>
        <v/>
      </c>
      <c r="AS1068" s="187" t="str">
        <f>IF(AO1068="YES",IF(Fixture!H1071&lt;Fixture!J1071,"W",IF(Fixture!H1071=Fixture!J1071,IF(Fixture!H1071&gt;0,"D","D"),"L")),"")</f>
        <v/>
      </c>
    </row>
    <row r="1069" spans="22:45" x14ac:dyDescent="0.25">
      <c r="V1069" s="195" t="str">
        <f t="shared" si="490"/>
        <v/>
      </c>
      <c r="W1069" s="185" t="str">
        <f t="shared" si="491"/>
        <v/>
      </c>
      <c r="X1069" s="185" t="str">
        <f t="shared" si="487"/>
        <v/>
      </c>
      <c r="Y1069" s="185" t="str">
        <f t="shared" si="488"/>
        <v/>
      </c>
      <c r="Z1069" s="184" t="str">
        <f t="shared" si="489"/>
        <v/>
      </c>
      <c r="AB1069" s="186" t="str">
        <f t="shared" si="482"/>
        <v/>
      </c>
      <c r="AC1069" s="187" t="str">
        <f t="shared" si="483"/>
        <v/>
      </c>
      <c r="AD1069" s="187" t="str">
        <f t="shared" si="486"/>
        <v/>
      </c>
      <c r="AE1069" s="187" t="str">
        <f t="shared" si="480"/>
        <v/>
      </c>
      <c r="AF1069" s="187" t="str">
        <f t="shared" si="481"/>
        <v/>
      </c>
      <c r="AG1069" s="187" t="str">
        <f t="array" ref="AG1069">IFERROR(INDEX($Y$4:$Y$1090, MATCH(AC1069&amp;AE1069&amp;AF1069,$V$4:$V$1090&amp;$W$4:$W$1090&amp;$X$4:$X$1090,0),1),"")</f>
        <v/>
      </c>
      <c r="AH1069" s="188" t="str">
        <f t="array" ref="AH1069">IFERROR(INDEX($Z$4:$Z$1090, MATCH(AC1069&amp;AE1069&amp;AF1069,$V$4:$V$1090&amp;$W$4:$W$1090&amp;$X$4:$X$1090,0),1),"")</f>
        <v/>
      </c>
      <c r="AJ1069" s="186" t="str">
        <f t="shared" si="484"/>
        <v/>
      </c>
      <c r="AK1069" s="187" t="str">
        <f t="array" ref="AK1069">IFERROR(INDEX($AC$4:$AC$1137,SMALL($AB$4:$AB$1137,AJ1069),1),"")</f>
        <v/>
      </c>
      <c r="AL1069" s="187" t="str">
        <f t="array" ref="AL1069">IFERROR(INDEX($AF$4:$AF$1137,SMALL($AB$4:$AB$1137,AJ1069),1),"")</f>
        <v/>
      </c>
      <c r="AM1069" s="187" t="str">
        <f t="array" ref="AM1069">IFERROR(INDEX($AW$4:$AW$83,MATCH(AL1069&amp;INDEX($AG$4:$AG$1137,SMALL($AB$4:$AB$1137,AJ1069),1),$AU$4:$AU$83&amp;$AV$4:$AV$83,0),1),"")</f>
        <v/>
      </c>
      <c r="AN1069" s="187" t="str">
        <f t="array" ref="AN1069">IFERROR(INDEX($AW$4:$AW$83,MATCH(AL1069&amp;INDEX($AH$4:$AH$1137,SMALL($AB$4:$AB$1137,AJ1069),1),$AU$4:$AU$83&amp;$AV$4:$AV$83,0),1),"")</f>
        <v/>
      </c>
      <c r="AO1069" s="187" t="str">
        <f>IF(AND(ISNUMBER(Fixture!H1072),ISNUMBER(Fixture!J1072)),"YES","")</f>
        <v/>
      </c>
      <c r="AP1069" s="187" t="str">
        <f>IF(AO1069="YES",IF(Fixture!H1072&gt;Fixture!J1072,HWin,IF(Fixture!H1072=Fixture!J1072,IF(Fixture!H1072&gt;0,HDrawScore,HDraw),HLose)),"")</f>
        <v/>
      </c>
      <c r="AQ1069" s="188" t="str">
        <f>IF(AO1069="YES",IF(Fixture!H1072&lt;Fixture!J1072,AWin,IF(Fixture!H1072=Fixture!J1072,IF(Fixture!H1072&gt;0,ADrawScore,ADraw),ALose)),"")</f>
        <v/>
      </c>
      <c r="AR1069" s="187" t="str">
        <f>IF(AO1069="YES",IF(Fixture!H1072&gt;Fixture!J1072,"W",IF(Fixture!H1072=Fixture!J1072,IF(Fixture!H1072&gt;0,"D","D"),"L")),"")</f>
        <v/>
      </c>
      <c r="AS1069" s="187" t="str">
        <f>IF(AO1069="YES",IF(Fixture!H1072&lt;Fixture!J1072,"W",IF(Fixture!H1072=Fixture!J1072,IF(Fixture!H1072&gt;0,"D","D"),"L")),"")</f>
        <v/>
      </c>
    </row>
    <row r="1070" spans="22:45" x14ac:dyDescent="0.25">
      <c r="V1070" s="195" t="str">
        <f t="shared" si="490"/>
        <v/>
      </c>
      <c r="W1070" s="185" t="str">
        <f t="shared" si="491"/>
        <v/>
      </c>
      <c r="X1070" s="185" t="str">
        <f t="shared" si="487"/>
        <v/>
      </c>
      <c r="Y1070" s="185" t="str">
        <f t="shared" si="488"/>
        <v/>
      </c>
      <c r="Z1070" s="184" t="str">
        <f t="shared" si="489"/>
        <v/>
      </c>
      <c r="AB1070" s="186" t="str">
        <f t="shared" si="482"/>
        <v/>
      </c>
      <c r="AC1070" s="187" t="str">
        <f t="shared" si="483"/>
        <v/>
      </c>
      <c r="AD1070" s="187" t="str">
        <f t="shared" si="486"/>
        <v/>
      </c>
      <c r="AE1070" s="187" t="str">
        <f t="shared" si="480"/>
        <v/>
      </c>
      <c r="AF1070" s="187" t="str">
        <f t="shared" si="481"/>
        <v/>
      </c>
      <c r="AG1070" s="187" t="str">
        <f t="array" ref="AG1070">IFERROR(INDEX($Y$4:$Y$1090, MATCH(AC1070&amp;AE1070&amp;AF1070,$V$4:$V$1090&amp;$W$4:$W$1090&amp;$X$4:$X$1090,0),1),"")</f>
        <v/>
      </c>
      <c r="AH1070" s="188" t="str">
        <f t="array" ref="AH1070">IFERROR(INDEX($Z$4:$Z$1090, MATCH(AC1070&amp;AE1070&amp;AF1070,$V$4:$V$1090&amp;$W$4:$W$1090&amp;$X$4:$X$1090,0),1),"")</f>
        <v/>
      </c>
      <c r="AJ1070" s="186" t="str">
        <f t="shared" si="484"/>
        <v/>
      </c>
      <c r="AK1070" s="187" t="str">
        <f t="array" ref="AK1070">IFERROR(INDEX($AC$4:$AC$1137,SMALL($AB$4:$AB$1137,AJ1070),1),"")</f>
        <v/>
      </c>
      <c r="AL1070" s="187" t="str">
        <f t="array" ref="AL1070">IFERROR(INDEX($AF$4:$AF$1137,SMALL($AB$4:$AB$1137,AJ1070),1),"")</f>
        <v/>
      </c>
      <c r="AM1070" s="187" t="str">
        <f t="array" ref="AM1070">IFERROR(INDEX($AW$4:$AW$83,MATCH(AL1070&amp;INDEX($AG$4:$AG$1137,SMALL($AB$4:$AB$1137,AJ1070),1),$AU$4:$AU$83&amp;$AV$4:$AV$83,0),1),"")</f>
        <v/>
      </c>
      <c r="AN1070" s="187" t="str">
        <f t="array" ref="AN1070">IFERROR(INDEX($AW$4:$AW$83,MATCH(AL1070&amp;INDEX($AH$4:$AH$1137,SMALL($AB$4:$AB$1137,AJ1070),1),$AU$4:$AU$83&amp;$AV$4:$AV$83,0),1),"")</f>
        <v/>
      </c>
      <c r="AO1070" s="187" t="str">
        <f>IF(AND(ISNUMBER(Fixture!H1073),ISNUMBER(Fixture!J1073)),"YES","")</f>
        <v/>
      </c>
      <c r="AP1070" s="187" t="str">
        <f>IF(AO1070="YES",IF(Fixture!H1073&gt;Fixture!J1073,HWin,IF(Fixture!H1073=Fixture!J1073,IF(Fixture!H1073&gt;0,HDrawScore,HDraw),HLose)),"")</f>
        <v/>
      </c>
      <c r="AQ1070" s="188" t="str">
        <f>IF(AO1070="YES",IF(Fixture!H1073&lt;Fixture!J1073,AWin,IF(Fixture!H1073=Fixture!J1073,IF(Fixture!H1073&gt;0,ADrawScore,ADraw),ALose)),"")</f>
        <v/>
      </c>
      <c r="AR1070" s="187" t="str">
        <f>IF(AO1070="YES",IF(Fixture!H1073&gt;Fixture!J1073,"W",IF(Fixture!H1073=Fixture!J1073,IF(Fixture!H1073&gt;0,"D","D"),"L")),"")</f>
        <v/>
      </c>
      <c r="AS1070" s="187" t="str">
        <f>IF(AO1070="YES",IF(Fixture!H1073&lt;Fixture!J1073,"W",IF(Fixture!H1073=Fixture!J1073,IF(Fixture!H1073&gt;0,"D","D"),"L")),"")</f>
        <v/>
      </c>
    </row>
    <row r="1071" spans="22:45" x14ac:dyDescent="0.25">
      <c r="V1071" s="195" t="str">
        <f t="shared" si="490"/>
        <v/>
      </c>
      <c r="W1071" s="185" t="str">
        <f t="shared" si="491"/>
        <v/>
      </c>
      <c r="X1071" s="185" t="str">
        <f t="shared" si="487"/>
        <v/>
      </c>
      <c r="Y1071" s="185" t="str">
        <f t="shared" si="488"/>
        <v/>
      </c>
      <c r="Z1071" s="184" t="str">
        <f t="shared" si="489"/>
        <v/>
      </c>
      <c r="AB1071" s="186" t="str">
        <f t="shared" si="482"/>
        <v/>
      </c>
      <c r="AC1071" s="187" t="str">
        <f t="shared" si="483"/>
        <v/>
      </c>
      <c r="AD1071" s="187" t="str">
        <f t="shared" si="486"/>
        <v/>
      </c>
      <c r="AE1071" s="187" t="str">
        <f t="shared" si="480"/>
        <v/>
      </c>
      <c r="AF1071" s="187" t="str">
        <f t="shared" si="481"/>
        <v/>
      </c>
      <c r="AG1071" s="187" t="str">
        <f t="array" ref="AG1071">IFERROR(INDEX($Y$4:$Y$1090, MATCH(AC1071&amp;AE1071&amp;AF1071,$V$4:$V$1090&amp;$W$4:$W$1090&amp;$X$4:$X$1090,0),1),"")</f>
        <v/>
      </c>
      <c r="AH1071" s="188" t="str">
        <f t="array" ref="AH1071">IFERROR(INDEX($Z$4:$Z$1090, MATCH(AC1071&amp;AE1071&amp;AF1071,$V$4:$V$1090&amp;$W$4:$W$1090&amp;$X$4:$X$1090,0),1),"")</f>
        <v/>
      </c>
      <c r="AJ1071" s="186" t="str">
        <f t="shared" si="484"/>
        <v/>
      </c>
      <c r="AK1071" s="187" t="str">
        <f t="array" ref="AK1071">IFERROR(INDEX($AC$4:$AC$1137,SMALL($AB$4:$AB$1137,AJ1071),1),"")</f>
        <v/>
      </c>
      <c r="AL1071" s="187" t="str">
        <f t="array" ref="AL1071">IFERROR(INDEX($AF$4:$AF$1137,SMALL($AB$4:$AB$1137,AJ1071),1),"")</f>
        <v/>
      </c>
      <c r="AM1071" s="187" t="str">
        <f t="array" ref="AM1071">IFERROR(INDEX($AW$4:$AW$83,MATCH(AL1071&amp;INDEX($AG$4:$AG$1137,SMALL($AB$4:$AB$1137,AJ1071),1),$AU$4:$AU$83&amp;$AV$4:$AV$83,0),1),"")</f>
        <v/>
      </c>
      <c r="AN1071" s="187" t="str">
        <f t="array" ref="AN1071">IFERROR(INDEX($AW$4:$AW$83,MATCH(AL1071&amp;INDEX($AH$4:$AH$1137,SMALL($AB$4:$AB$1137,AJ1071),1),$AU$4:$AU$83&amp;$AV$4:$AV$83,0),1),"")</f>
        <v/>
      </c>
      <c r="AO1071" s="187" t="str">
        <f>IF(AND(ISNUMBER(Fixture!H1074),ISNUMBER(Fixture!J1074)),"YES","")</f>
        <v/>
      </c>
      <c r="AP1071" s="187" t="str">
        <f>IF(AO1071="YES",IF(Fixture!H1074&gt;Fixture!J1074,HWin,IF(Fixture!H1074=Fixture!J1074,IF(Fixture!H1074&gt;0,HDrawScore,HDraw),HLose)),"")</f>
        <v/>
      </c>
      <c r="AQ1071" s="188" t="str">
        <f>IF(AO1071="YES",IF(Fixture!H1074&lt;Fixture!J1074,AWin,IF(Fixture!H1074=Fixture!J1074,IF(Fixture!H1074&gt;0,ADrawScore,ADraw),ALose)),"")</f>
        <v/>
      </c>
      <c r="AR1071" s="187" t="str">
        <f>IF(AO1071="YES",IF(Fixture!H1074&gt;Fixture!J1074,"W",IF(Fixture!H1074=Fixture!J1074,IF(Fixture!H1074&gt;0,"D","D"),"L")),"")</f>
        <v/>
      </c>
      <c r="AS1071" s="187" t="str">
        <f>IF(AO1071="YES",IF(Fixture!H1074&lt;Fixture!J1074,"W",IF(Fixture!H1074=Fixture!J1074,IF(Fixture!H1074&gt;0,"D","D"),"L")),"")</f>
        <v/>
      </c>
    </row>
    <row r="1072" spans="22:45" x14ac:dyDescent="0.25">
      <c r="V1072" s="195" t="str">
        <f t="shared" si="490"/>
        <v/>
      </c>
      <c r="W1072" s="185" t="str">
        <f t="shared" si="491"/>
        <v/>
      </c>
      <c r="X1072" s="185" t="str">
        <f t="shared" si="487"/>
        <v/>
      </c>
      <c r="Y1072" s="185" t="str">
        <f t="shared" si="488"/>
        <v/>
      </c>
      <c r="Z1072" s="184" t="str">
        <f t="shared" si="489"/>
        <v/>
      </c>
      <c r="AB1072" s="186" t="str">
        <f t="shared" si="482"/>
        <v/>
      </c>
      <c r="AC1072" s="187" t="str">
        <f t="shared" si="483"/>
        <v/>
      </c>
      <c r="AD1072" s="187" t="str">
        <f t="shared" si="486"/>
        <v/>
      </c>
      <c r="AE1072" s="187" t="str">
        <f t="shared" si="480"/>
        <v/>
      </c>
      <c r="AF1072" s="187" t="str">
        <f t="shared" si="481"/>
        <v/>
      </c>
      <c r="AG1072" s="187" t="str">
        <f t="array" ref="AG1072">IFERROR(INDEX($Y$4:$Y$1090, MATCH(AC1072&amp;AE1072&amp;AF1072,$V$4:$V$1090&amp;$W$4:$W$1090&amp;$X$4:$X$1090,0),1),"")</f>
        <v/>
      </c>
      <c r="AH1072" s="188" t="str">
        <f t="array" ref="AH1072">IFERROR(INDEX($Z$4:$Z$1090, MATCH(AC1072&amp;AE1072&amp;AF1072,$V$4:$V$1090&amp;$W$4:$W$1090&amp;$X$4:$X$1090,0),1),"")</f>
        <v/>
      </c>
      <c r="AJ1072" s="186" t="str">
        <f t="shared" si="484"/>
        <v/>
      </c>
      <c r="AK1072" s="187" t="str">
        <f t="array" ref="AK1072">IFERROR(INDEX($AC$4:$AC$1137,SMALL($AB$4:$AB$1137,AJ1072),1),"")</f>
        <v/>
      </c>
      <c r="AL1072" s="187" t="str">
        <f t="array" ref="AL1072">IFERROR(INDEX($AF$4:$AF$1137,SMALL($AB$4:$AB$1137,AJ1072),1),"")</f>
        <v/>
      </c>
      <c r="AM1072" s="187" t="str">
        <f t="array" ref="AM1072">IFERROR(INDEX($AW$4:$AW$83,MATCH(AL1072&amp;INDEX($AG$4:$AG$1137,SMALL($AB$4:$AB$1137,AJ1072),1),$AU$4:$AU$83&amp;$AV$4:$AV$83,0),1),"")</f>
        <v/>
      </c>
      <c r="AN1072" s="187" t="str">
        <f t="array" ref="AN1072">IFERROR(INDEX($AW$4:$AW$83,MATCH(AL1072&amp;INDEX($AH$4:$AH$1137,SMALL($AB$4:$AB$1137,AJ1072),1),$AU$4:$AU$83&amp;$AV$4:$AV$83,0),1),"")</f>
        <v/>
      </c>
      <c r="AO1072" s="187" t="str">
        <f>IF(AND(ISNUMBER(Fixture!H1075),ISNUMBER(Fixture!J1075)),"YES","")</f>
        <v/>
      </c>
      <c r="AP1072" s="187" t="str">
        <f>IF(AO1072="YES",IF(Fixture!H1075&gt;Fixture!J1075,HWin,IF(Fixture!H1075=Fixture!J1075,IF(Fixture!H1075&gt;0,HDrawScore,HDraw),HLose)),"")</f>
        <v/>
      </c>
      <c r="AQ1072" s="188" t="str">
        <f>IF(AO1072="YES",IF(Fixture!H1075&lt;Fixture!J1075,AWin,IF(Fixture!H1075=Fixture!J1075,IF(Fixture!H1075&gt;0,ADrawScore,ADraw),ALose)),"")</f>
        <v/>
      </c>
      <c r="AR1072" s="187" t="str">
        <f>IF(AO1072="YES",IF(Fixture!H1075&gt;Fixture!J1075,"W",IF(Fixture!H1075=Fixture!J1075,IF(Fixture!H1075&gt;0,"D","D"),"L")),"")</f>
        <v/>
      </c>
      <c r="AS1072" s="187" t="str">
        <f>IF(AO1072="YES",IF(Fixture!H1075&lt;Fixture!J1075,"W",IF(Fixture!H1075=Fixture!J1075,IF(Fixture!H1075&gt;0,"D","D"),"L")),"")</f>
        <v/>
      </c>
    </row>
    <row r="1073" spans="22:45" x14ac:dyDescent="0.25">
      <c r="V1073" s="195" t="str">
        <f t="shared" si="490"/>
        <v/>
      </c>
      <c r="W1073" s="185" t="str">
        <f t="shared" si="491"/>
        <v/>
      </c>
      <c r="X1073" s="185" t="str">
        <f t="shared" si="487"/>
        <v/>
      </c>
      <c r="Y1073" s="185" t="str">
        <f t="shared" si="488"/>
        <v/>
      </c>
      <c r="Z1073" s="184" t="str">
        <f t="shared" si="489"/>
        <v/>
      </c>
      <c r="AB1073" s="186" t="str">
        <f t="shared" si="482"/>
        <v/>
      </c>
      <c r="AC1073" s="187" t="str">
        <f t="shared" si="483"/>
        <v/>
      </c>
      <c r="AD1073" s="187" t="str">
        <f t="shared" si="486"/>
        <v/>
      </c>
      <c r="AE1073" s="187" t="str">
        <f t="shared" si="480"/>
        <v/>
      </c>
      <c r="AF1073" s="187" t="str">
        <f t="shared" si="481"/>
        <v/>
      </c>
      <c r="AG1073" s="187" t="str">
        <f t="array" ref="AG1073">IFERROR(INDEX($Y$4:$Y$1090, MATCH(AC1073&amp;AE1073&amp;AF1073,$V$4:$V$1090&amp;$W$4:$W$1090&amp;$X$4:$X$1090,0),1),"")</f>
        <v/>
      </c>
      <c r="AH1073" s="188" t="str">
        <f t="array" ref="AH1073">IFERROR(INDEX($Z$4:$Z$1090, MATCH(AC1073&amp;AE1073&amp;AF1073,$V$4:$V$1090&amp;$W$4:$W$1090&amp;$X$4:$X$1090,0),1),"")</f>
        <v/>
      </c>
      <c r="AJ1073" s="186" t="str">
        <f t="shared" si="484"/>
        <v/>
      </c>
      <c r="AK1073" s="187" t="str">
        <f t="array" ref="AK1073">IFERROR(INDEX($AC$4:$AC$1137,SMALL($AB$4:$AB$1137,AJ1073),1),"")</f>
        <v/>
      </c>
      <c r="AL1073" s="187" t="str">
        <f t="array" ref="AL1073">IFERROR(INDEX($AF$4:$AF$1137,SMALL($AB$4:$AB$1137,AJ1073),1),"")</f>
        <v/>
      </c>
      <c r="AM1073" s="187" t="str">
        <f t="array" ref="AM1073">IFERROR(INDEX($AW$4:$AW$83,MATCH(AL1073&amp;INDEX($AG$4:$AG$1137,SMALL($AB$4:$AB$1137,AJ1073),1),$AU$4:$AU$83&amp;$AV$4:$AV$83,0),1),"")</f>
        <v/>
      </c>
      <c r="AN1073" s="187" t="str">
        <f t="array" ref="AN1073">IFERROR(INDEX($AW$4:$AW$83,MATCH(AL1073&amp;INDEX($AH$4:$AH$1137,SMALL($AB$4:$AB$1137,AJ1073),1),$AU$4:$AU$83&amp;$AV$4:$AV$83,0),1),"")</f>
        <v/>
      </c>
      <c r="AO1073" s="187" t="str">
        <f>IF(AND(ISNUMBER(Fixture!H1076),ISNUMBER(Fixture!J1076)),"YES","")</f>
        <v/>
      </c>
      <c r="AP1073" s="187" t="str">
        <f>IF(AO1073="YES",IF(Fixture!H1076&gt;Fixture!J1076,HWin,IF(Fixture!H1076=Fixture!J1076,IF(Fixture!H1076&gt;0,HDrawScore,HDraw),HLose)),"")</f>
        <v/>
      </c>
      <c r="AQ1073" s="188" t="str">
        <f>IF(AO1073="YES",IF(Fixture!H1076&lt;Fixture!J1076,AWin,IF(Fixture!H1076=Fixture!J1076,IF(Fixture!H1076&gt;0,ADrawScore,ADraw),ALose)),"")</f>
        <v/>
      </c>
      <c r="AR1073" s="187" t="str">
        <f>IF(AO1073="YES",IF(Fixture!H1076&gt;Fixture!J1076,"W",IF(Fixture!H1076=Fixture!J1076,IF(Fixture!H1076&gt;0,"D","D"),"L")),"")</f>
        <v/>
      </c>
      <c r="AS1073" s="187" t="str">
        <f>IF(AO1073="YES",IF(Fixture!H1076&lt;Fixture!J1076,"W",IF(Fixture!H1076=Fixture!J1076,IF(Fixture!H1076&gt;0,"D","D"),"L")),"")</f>
        <v/>
      </c>
    </row>
    <row r="1074" spans="22:45" x14ac:dyDescent="0.25">
      <c r="V1074" s="195" t="str">
        <f t="shared" si="490"/>
        <v/>
      </c>
      <c r="W1074" s="185" t="str">
        <f t="shared" si="491"/>
        <v/>
      </c>
      <c r="X1074" s="185" t="str">
        <f t="shared" si="487"/>
        <v/>
      </c>
      <c r="Y1074" s="185" t="str">
        <f t="shared" si="488"/>
        <v/>
      </c>
      <c r="Z1074" s="184" t="str">
        <f t="shared" si="489"/>
        <v/>
      </c>
      <c r="AB1074" s="186" t="str">
        <f t="shared" si="482"/>
        <v/>
      </c>
      <c r="AC1074" s="187" t="str">
        <f t="shared" si="483"/>
        <v/>
      </c>
      <c r="AD1074" s="187" t="str">
        <f t="shared" ref="AD1074:AD1082" si="492">IF(ISNUMBER(AC1074),IF(AD1073+1&lt;=AD$2,AD1073+1,1),"")</f>
        <v/>
      </c>
      <c r="AE1074" s="187" t="str">
        <f t="shared" si="480"/>
        <v/>
      </c>
      <c r="AF1074" s="187" t="str">
        <f t="shared" si="481"/>
        <v/>
      </c>
      <c r="AG1074" s="187" t="str">
        <f t="array" ref="AG1074">IFERROR(INDEX($Y$4:$Y$1090, MATCH(AC1074&amp;AE1074&amp;AF1074,$V$4:$V$1090&amp;$W$4:$W$1090&amp;$X$4:$X$1090,0),1),"")</f>
        <v/>
      </c>
      <c r="AH1074" s="188" t="str">
        <f t="array" ref="AH1074">IFERROR(INDEX($Z$4:$Z$1090, MATCH(AC1074&amp;AE1074&amp;AF1074,$V$4:$V$1090&amp;$W$4:$W$1090&amp;$X$4:$X$1090,0),1),"")</f>
        <v/>
      </c>
      <c r="AJ1074" s="186" t="str">
        <f t="shared" si="484"/>
        <v/>
      </c>
      <c r="AK1074" s="187" t="str">
        <f t="array" ref="AK1074">IFERROR(INDEX($AC$4:$AC$1137,SMALL($AB$4:$AB$1137,AJ1074),1),"")</f>
        <v/>
      </c>
      <c r="AL1074" s="187" t="str">
        <f t="array" ref="AL1074">IFERROR(INDEX($AF$4:$AF$1137,SMALL($AB$4:$AB$1137,AJ1074),1),"")</f>
        <v/>
      </c>
      <c r="AM1074" s="187" t="str">
        <f t="array" ref="AM1074">IFERROR(INDEX($AW$4:$AW$83,MATCH(AL1074&amp;INDEX($AG$4:$AG$1137,SMALL($AB$4:$AB$1137,AJ1074),1),$AU$4:$AU$83&amp;$AV$4:$AV$83,0),1),"")</f>
        <v/>
      </c>
      <c r="AN1074" s="187" t="str">
        <f t="array" ref="AN1074">IFERROR(INDEX($AW$4:$AW$83,MATCH(AL1074&amp;INDEX($AH$4:$AH$1137,SMALL($AB$4:$AB$1137,AJ1074),1),$AU$4:$AU$83&amp;$AV$4:$AV$83,0),1),"")</f>
        <v/>
      </c>
      <c r="AO1074" s="187" t="str">
        <f>IF(AND(ISNUMBER(Fixture!H1077),ISNUMBER(Fixture!J1077)),"YES","")</f>
        <v/>
      </c>
      <c r="AP1074" s="187" t="str">
        <f>IF(AO1074="YES",IF(Fixture!H1077&gt;Fixture!J1077,HWin,IF(Fixture!H1077=Fixture!J1077,IF(Fixture!H1077&gt;0,HDrawScore,HDraw),HLose)),"")</f>
        <v/>
      </c>
      <c r="AQ1074" s="188" t="str">
        <f>IF(AO1074="YES",IF(Fixture!H1077&lt;Fixture!J1077,AWin,IF(Fixture!H1077=Fixture!J1077,IF(Fixture!H1077&gt;0,ADrawScore,ADraw),ALose)),"")</f>
        <v/>
      </c>
      <c r="AR1074" s="187" t="str">
        <f>IF(AO1074="YES",IF(Fixture!H1077&gt;Fixture!J1077,"W",IF(Fixture!H1077=Fixture!J1077,IF(Fixture!H1077&gt;0,"D","D"),"L")),"")</f>
        <v/>
      </c>
      <c r="AS1074" s="187" t="str">
        <f>IF(AO1074="YES",IF(Fixture!H1077&lt;Fixture!J1077,"W",IF(Fixture!H1077=Fixture!J1077,IF(Fixture!H1077&gt;0,"D","D"),"L")),"")</f>
        <v/>
      </c>
    </row>
    <row r="1075" spans="22:45" x14ac:dyDescent="0.25">
      <c r="V1075" s="195" t="str">
        <f t="shared" si="490"/>
        <v/>
      </c>
      <c r="W1075" s="185" t="str">
        <f t="shared" si="491"/>
        <v/>
      </c>
      <c r="X1075" s="185" t="str">
        <f t="shared" si="487"/>
        <v/>
      </c>
      <c r="Y1075" s="185" t="str">
        <f t="shared" si="488"/>
        <v/>
      </c>
      <c r="Z1075" s="184" t="str">
        <f t="shared" si="489"/>
        <v/>
      </c>
      <c r="AB1075" s="186" t="str">
        <f t="shared" si="482"/>
        <v/>
      </c>
      <c r="AC1075" s="187" t="str">
        <f t="shared" si="483"/>
        <v/>
      </c>
      <c r="AD1075" s="187" t="str">
        <f t="shared" si="492"/>
        <v/>
      </c>
      <c r="AE1075" s="187" t="str">
        <f t="shared" si="480"/>
        <v/>
      </c>
      <c r="AF1075" s="187" t="str">
        <f t="shared" si="481"/>
        <v/>
      </c>
      <c r="AG1075" s="187" t="str">
        <f t="array" ref="AG1075">IFERROR(INDEX($Y$4:$Y$1090, MATCH(AC1075&amp;AE1075&amp;AF1075,$V$4:$V$1090&amp;$W$4:$W$1090&amp;$X$4:$X$1090,0),1),"")</f>
        <v/>
      </c>
      <c r="AH1075" s="188" t="str">
        <f t="array" ref="AH1075">IFERROR(INDEX($Z$4:$Z$1090, MATCH(AC1075&amp;AE1075&amp;AF1075,$V$4:$V$1090&amp;$W$4:$W$1090&amp;$X$4:$X$1090,0),1),"")</f>
        <v/>
      </c>
      <c r="AJ1075" s="186" t="str">
        <f t="shared" si="484"/>
        <v/>
      </c>
      <c r="AK1075" s="187" t="str">
        <f t="array" ref="AK1075">IFERROR(INDEX($AC$4:$AC$1137,SMALL($AB$4:$AB$1137,AJ1075),1),"")</f>
        <v/>
      </c>
      <c r="AL1075" s="187" t="str">
        <f t="array" ref="AL1075">IFERROR(INDEX($AF$4:$AF$1137,SMALL($AB$4:$AB$1137,AJ1075),1),"")</f>
        <v/>
      </c>
      <c r="AM1075" s="187" t="str">
        <f t="array" ref="AM1075">IFERROR(INDEX($AW$4:$AW$83,MATCH(AL1075&amp;INDEX($AG$4:$AG$1137,SMALL($AB$4:$AB$1137,AJ1075),1),$AU$4:$AU$83&amp;$AV$4:$AV$83,0),1),"")</f>
        <v/>
      </c>
      <c r="AN1075" s="187" t="str">
        <f t="array" ref="AN1075">IFERROR(INDEX($AW$4:$AW$83,MATCH(AL1075&amp;INDEX($AH$4:$AH$1137,SMALL($AB$4:$AB$1137,AJ1075),1),$AU$4:$AU$83&amp;$AV$4:$AV$83,0),1),"")</f>
        <v/>
      </c>
      <c r="AO1075" s="187" t="str">
        <f>IF(AND(ISNUMBER(Fixture!H1078),ISNUMBER(Fixture!J1078)),"YES","")</f>
        <v/>
      </c>
      <c r="AP1075" s="187" t="str">
        <f>IF(AO1075="YES",IF(Fixture!H1078&gt;Fixture!J1078,HWin,IF(Fixture!H1078=Fixture!J1078,IF(Fixture!H1078&gt;0,HDrawScore,HDraw),HLose)),"")</f>
        <v/>
      </c>
      <c r="AQ1075" s="188" t="str">
        <f>IF(AO1075="YES",IF(Fixture!H1078&lt;Fixture!J1078,AWin,IF(Fixture!H1078=Fixture!J1078,IF(Fixture!H1078&gt;0,ADrawScore,ADraw),ALose)),"")</f>
        <v/>
      </c>
      <c r="AR1075" s="187" t="str">
        <f>IF(AO1075="YES",IF(Fixture!H1078&gt;Fixture!J1078,"W",IF(Fixture!H1078=Fixture!J1078,IF(Fixture!H1078&gt;0,"D","D"),"L")),"")</f>
        <v/>
      </c>
      <c r="AS1075" s="187" t="str">
        <f>IF(AO1075="YES",IF(Fixture!H1078&lt;Fixture!J1078,"W",IF(Fixture!H1078=Fixture!J1078,IF(Fixture!H1078&gt;0,"D","D"),"L")),"")</f>
        <v/>
      </c>
    </row>
    <row r="1076" spans="22:45" x14ac:dyDescent="0.25">
      <c r="V1076" s="195" t="str">
        <f t="shared" si="490"/>
        <v/>
      </c>
      <c r="W1076" s="185" t="str">
        <f t="shared" si="491"/>
        <v/>
      </c>
      <c r="X1076" s="185" t="str">
        <f t="shared" si="487"/>
        <v/>
      </c>
      <c r="Y1076" s="185" t="str">
        <f t="shared" si="488"/>
        <v/>
      </c>
      <c r="Z1076" s="184" t="str">
        <f t="shared" si="489"/>
        <v/>
      </c>
      <c r="AB1076" s="186" t="str">
        <f t="shared" si="482"/>
        <v/>
      </c>
      <c r="AC1076" s="187" t="str">
        <f t="shared" si="483"/>
        <v/>
      </c>
      <c r="AD1076" s="187" t="str">
        <f t="shared" si="492"/>
        <v/>
      </c>
      <c r="AE1076" s="187" t="str">
        <f t="shared" si="480"/>
        <v/>
      </c>
      <c r="AF1076" s="187" t="str">
        <f t="shared" si="481"/>
        <v/>
      </c>
      <c r="AG1076" s="187" t="str">
        <f t="array" ref="AG1076">IFERROR(INDEX($Y$4:$Y$1090, MATCH(AC1076&amp;AE1076&amp;AF1076,$V$4:$V$1090&amp;$W$4:$W$1090&amp;$X$4:$X$1090,0),1),"")</f>
        <v/>
      </c>
      <c r="AH1076" s="188" t="str">
        <f t="array" ref="AH1076">IFERROR(INDEX($Z$4:$Z$1090, MATCH(AC1076&amp;AE1076&amp;AF1076,$V$4:$V$1090&amp;$W$4:$W$1090&amp;$X$4:$X$1090,0),1),"")</f>
        <v/>
      </c>
      <c r="AJ1076" s="186" t="str">
        <f t="shared" si="484"/>
        <v/>
      </c>
      <c r="AK1076" s="187" t="str">
        <f t="array" ref="AK1076">IFERROR(INDEX($AC$4:$AC$1137,SMALL($AB$4:$AB$1137,AJ1076),1),"")</f>
        <v/>
      </c>
      <c r="AL1076" s="187" t="str">
        <f t="array" ref="AL1076">IFERROR(INDEX($AF$4:$AF$1137,SMALL($AB$4:$AB$1137,AJ1076),1),"")</f>
        <v/>
      </c>
      <c r="AM1076" s="187" t="str">
        <f t="array" ref="AM1076">IFERROR(INDEX($AW$4:$AW$83,MATCH(AL1076&amp;INDEX($AG$4:$AG$1137,SMALL($AB$4:$AB$1137,AJ1076),1),$AU$4:$AU$83&amp;$AV$4:$AV$83,0),1),"")</f>
        <v/>
      </c>
      <c r="AN1076" s="187" t="str">
        <f t="array" ref="AN1076">IFERROR(INDEX($AW$4:$AW$83,MATCH(AL1076&amp;INDEX($AH$4:$AH$1137,SMALL($AB$4:$AB$1137,AJ1076),1),$AU$4:$AU$83&amp;$AV$4:$AV$83,0),1),"")</f>
        <v/>
      </c>
      <c r="AO1076" s="187" t="str">
        <f>IF(AND(ISNUMBER(Fixture!H1079),ISNUMBER(Fixture!J1079)),"YES","")</f>
        <v/>
      </c>
      <c r="AP1076" s="187" t="str">
        <f>IF(AO1076="YES",IF(Fixture!H1079&gt;Fixture!J1079,HWin,IF(Fixture!H1079=Fixture!J1079,IF(Fixture!H1079&gt;0,HDrawScore,HDraw),HLose)),"")</f>
        <v/>
      </c>
      <c r="AQ1076" s="188" t="str">
        <f>IF(AO1076="YES",IF(Fixture!H1079&lt;Fixture!J1079,AWin,IF(Fixture!H1079=Fixture!J1079,IF(Fixture!H1079&gt;0,ADrawScore,ADraw),ALose)),"")</f>
        <v/>
      </c>
      <c r="AR1076" s="187" t="str">
        <f>IF(AO1076="YES",IF(Fixture!H1079&gt;Fixture!J1079,"W",IF(Fixture!H1079=Fixture!J1079,IF(Fixture!H1079&gt;0,"D","D"),"L")),"")</f>
        <v/>
      </c>
      <c r="AS1076" s="187" t="str">
        <f>IF(AO1076="YES",IF(Fixture!H1079&lt;Fixture!J1079,"W",IF(Fixture!H1079=Fixture!J1079,IF(Fixture!H1079&gt;0,"D","D"),"L")),"")</f>
        <v/>
      </c>
    </row>
    <row r="1077" spans="22:45" x14ac:dyDescent="0.25">
      <c r="V1077" s="195" t="str">
        <f t="shared" si="490"/>
        <v/>
      </c>
      <c r="W1077" s="185" t="str">
        <f t="shared" si="491"/>
        <v/>
      </c>
      <c r="X1077" s="185" t="str">
        <f t="shared" si="487"/>
        <v/>
      </c>
      <c r="Y1077" s="185" t="str">
        <f t="shared" si="488"/>
        <v/>
      </c>
      <c r="Z1077" s="184" t="str">
        <f t="shared" si="489"/>
        <v/>
      </c>
      <c r="AB1077" s="186" t="str">
        <f t="shared" si="482"/>
        <v/>
      </c>
      <c r="AC1077" s="187" t="str">
        <f t="shared" si="483"/>
        <v/>
      </c>
      <c r="AD1077" s="187" t="str">
        <f t="shared" si="492"/>
        <v/>
      </c>
      <c r="AE1077" s="187" t="str">
        <f t="shared" si="480"/>
        <v/>
      </c>
      <c r="AF1077" s="187" t="str">
        <f t="shared" si="481"/>
        <v/>
      </c>
      <c r="AG1077" s="187" t="str">
        <f t="array" ref="AG1077">IFERROR(INDEX($Y$4:$Y$1090, MATCH(AC1077&amp;AE1077&amp;AF1077,$V$4:$V$1090&amp;$W$4:$W$1090&amp;$X$4:$X$1090,0),1),"")</f>
        <v/>
      </c>
      <c r="AH1077" s="188" t="str">
        <f t="array" ref="AH1077">IFERROR(INDEX($Z$4:$Z$1090, MATCH(AC1077&amp;AE1077&amp;AF1077,$V$4:$V$1090&amp;$W$4:$W$1090&amp;$X$4:$X$1090,0),1),"")</f>
        <v/>
      </c>
      <c r="AJ1077" s="186" t="str">
        <f t="shared" si="484"/>
        <v/>
      </c>
      <c r="AK1077" s="187" t="str">
        <f t="array" ref="AK1077">IFERROR(INDEX($AC$4:$AC$1137,SMALL($AB$4:$AB$1137,AJ1077),1),"")</f>
        <v/>
      </c>
      <c r="AL1077" s="187" t="str">
        <f t="array" ref="AL1077">IFERROR(INDEX($AF$4:$AF$1137,SMALL($AB$4:$AB$1137,AJ1077),1),"")</f>
        <v/>
      </c>
      <c r="AM1077" s="187" t="str">
        <f t="array" ref="AM1077">IFERROR(INDEX($AW$4:$AW$83,MATCH(AL1077&amp;INDEX($AG$4:$AG$1137,SMALL($AB$4:$AB$1137,AJ1077),1),$AU$4:$AU$83&amp;$AV$4:$AV$83,0),1),"")</f>
        <v/>
      </c>
      <c r="AN1077" s="187" t="str">
        <f t="array" ref="AN1077">IFERROR(INDEX($AW$4:$AW$83,MATCH(AL1077&amp;INDEX($AH$4:$AH$1137,SMALL($AB$4:$AB$1137,AJ1077),1),$AU$4:$AU$83&amp;$AV$4:$AV$83,0),1),"")</f>
        <v/>
      </c>
      <c r="AO1077" s="187" t="str">
        <f>IF(AND(ISNUMBER(Fixture!H1080),ISNUMBER(Fixture!J1080)),"YES","")</f>
        <v/>
      </c>
      <c r="AP1077" s="187" t="str">
        <f>IF(AO1077="YES",IF(Fixture!H1080&gt;Fixture!J1080,HWin,IF(Fixture!H1080=Fixture!J1080,IF(Fixture!H1080&gt;0,HDrawScore,HDraw),HLose)),"")</f>
        <v/>
      </c>
      <c r="AQ1077" s="188" t="str">
        <f>IF(AO1077="YES",IF(Fixture!H1080&lt;Fixture!J1080,AWin,IF(Fixture!H1080=Fixture!J1080,IF(Fixture!H1080&gt;0,ADrawScore,ADraw),ALose)),"")</f>
        <v/>
      </c>
      <c r="AR1077" s="187" t="str">
        <f>IF(AO1077="YES",IF(Fixture!H1080&gt;Fixture!J1080,"W",IF(Fixture!H1080=Fixture!J1080,IF(Fixture!H1080&gt;0,"D","D"),"L")),"")</f>
        <v/>
      </c>
      <c r="AS1077" s="187" t="str">
        <f>IF(AO1077="YES",IF(Fixture!H1080&lt;Fixture!J1080,"W",IF(Fixture!H1080=Fixture!J1080,IF(Fixture!H1080&gt;0,"D","D"),"L")),"")</f>
        <v/>
      </c>
    </row>
    <row r="1078" spans="22:45" x14ac:dyDescent="0.25">
      <c r="V1078" s="195" t="str">
        <f t="shared" si="490"/>
        <v/>
      </c>
      <c r="W1078" s="185" t="str">
        <f t="shared" si="491"/>
        <v/>
      </c>
      <c r="X1078" s="185" t="str">
        <f t="shared" si="487"/>
        <v/>
      </c>
      <c r="Y1078" s="185" t="str">
        <f t="shared" si="488"/>
        <v/>
      </c>
      <c r="Z1078" s="184" t="str">
        <f t="shared" si="489"/>
        <v/>
      </c>
      <c r="AB1078" s="186" t="str">
        <f t="shared" si="482"/>
        <v/>
      </c>
      <c r="AC1078" s="187" t="str">
        <f t="shared" si="483"/>
        <v/>
      </c>
      <c r="AD1078" s="187" t="str">
        <f t="shared" si="492"/>
        <v/>
      </c>
      <c r="AE1078" s="187" t="str">
        <f t="shared" si="480"/>
        <v/>
      </c>
      <c r="AF1078" s="187" t="str">
        <f t="shared" si="481"/>
        <v/>
      </c>
      <c r="AG1078" s="187" t="str">
        <f t="array" ref="AG1078">IFERROR(INDEX($Y$4:$Y$1090, MATCH(AC1078&amp;AE1078&amp;AF1078,$V$4:$V$1090&amp;$W$4:$W$1090&amp;$X$4:$X$1090,0),1),"")</f>
        <v/>
      </c>
      <c r="AH1078" s="188" t="str">
        <f t="array" ref="AH1078">IFERROR(INDEX($Z$4:$Z$1090, MATCH(AC1078&amp;AE1078&amp;AF1078,$V$4:$V$1090&amp;$W$4:$W$1090&amp;$X$4:$X$1090,0),1),"")</f>
        <v/>
      </c>
      <c r="AJ1078" s="186" t="str">
        <f t="shared" si="484"/>
        <v/>
      </c>
      <c r="AK1078" s="187" t="str">
        <f t="array" ref="AK1078">IFERROR(INDEX($AC$4:$AC$1137,SMALL($AB$4:$AB$1137,AJ1078),1),"")</f>
        <v/>
      </c>
      <c r="AL1078" s="187" t="str">
        <f t="array" ref="AL1078">IFERROR(INDEX($AF$4:$AF$1137,SMALL($AB$4:$AB$1137,AJ1078),1),"")</f>
        <v/>
      </c>
      <c r="AM1078" s="187" t="str">
        <f t="array" ref="AM1078">IFERROR(INDEX($AW$4:$AW$83,MATCH(AL1078&amp;INDEX($AG$4:$AG$1137,SMALL($AB$4:$AB$1137,AJ1078),1),$AU$4:$AU$83&amp;$AV$4:$AV$83,0),1),"")</f>
        <v/>
      </c>
      <c r="AN1078" s="187" t="str">
        <f t="array" ref="AN1078">IFERROR(INDEX($AW$4:$AW$83,MATCH(AL1078&amp;INDEX($AH$4:$AH$1137,SMALL($AB$4:$AB$1137,AJ1078),1),$AU$4:$AU$83&amp;$AV$4:$AV$83,0),1),"")</f>
        <v/>
      </c>
      <c r="AO1078" s="187" t="str">
        <f>IF(AND(ISNUMBER(Fixture!H1081),ISNUMBER(Fixture!J1081)),"YES","")</f>
        <v/>
      </c>
      <c r="AP1078" s="187" t="str">
        <f>IF(AO1078="YES",IF(Fixture!H1081&gt;Fixture!J1081,HWin,IF(Fixture!H1081=Fixture!J1081,IF(Fixture!H1081&gt;0,HDrawScore,HDraw),HLose)),"")</f>
        <v/>
      </c>
      <c r="AQ1078" s="188" t="str">
        <f>IF(AO1078="YES",IF(Fixture!H1081&lt;Fixture!J1081,AWin,IF(Fixture!H1081=Fixture!J1081,IF(Fixture!H1081&gt;0,ADrawScore,ADraw),ALose)),"")</f>
        <v/>
      </c>
      <c r="AR1078" s="187" t="str">
        <f>IF(AO1078="YES",IF(Fixture!H1081&gt;Fixture!J1081,"W",IF(Fixture!H1081=Fixture!J1081,IF(Fixture!H1081&gt;0,"D","D"),"L")),"")</f>
        <v/>
      </c>
      <c r="AS1078" s="187" t="str">
        <f>IF(AO1078="YES",IF(Fixture!H1081&lt;Fixture!J1081,"W",IF(Fixture!H1081=Fixture!J1081,IF(Fixture!H1081&gt;0,"D","D"),"L")),"")</f>
        <v/>
      </c>
    </row>
    <row r="1079" spans="22:45" x14ac:dyDescent="0.25">
      <c r="V1079" s="195" t="str">
        <f t="shared" si="490"/>
        <v/>
      </c>
      <c r="W1079" s="185" t="str">
        <f t="shared" si="491"/>
        <v/>
      </c>
      <c r="X1079" s="185" t="str">
        <f t="shared" si="487"/>
        <v/>
      </c>
      <c r="Y1079" s="185" t="str">
        <f t="shared" si="488"/>
        <v/>
      </c>
      <c r="Z1079" s="184" t="str">
        <f t="shared" si="489"/>
        <v/>
      </c>
      <c r="AB1079" s="186" t="str">
        <f t="shared" si="482"/>
        <v/>
      </c>
      <c r="AC1079" s="187" t="str">
        <f t="shared" si="483"/>
        <v/>
      </c>
      <c r="AD1079" s="187" t="str">
        <f t="shared" si="492"/>
        <v/>
      </c>
      <c r="AE1079" s="187" t="str">
        <f t="shared" si="480"/>
        <v/>
      </c>
      <c r="AF1079" s="187" t="str">
        <f t="shared" si="481"/>
        <v/>
      </c>
      <c r="AG1079" s="187" t="str">
        <f t="array" ref="AG1079">IFERROR(INDEX($Y$4:$Y$1090, MATCH(AC1079&amp;AE1079&amp;AF1079,$V$4:$V$1090&amp;$W$4:$W$1090&amp;$X$4:$X$1090,0),1),"")</f>
        <v/>
      </c>
      <c r="AH1079" s="188" t="str">
        <f t="array" ref="AH1079">IFERROR(INDEX($Z$4:$Z$1090, MATCH(AC1079&amp;AE1079&amp;AF1079,$V$4:$V$1090&amp;$W$4:$W$1090&amp;$X$4:$X$1090,0),1),"")</f>
        <v/>
      </c>
      <c r="AJ1079" s="186" t="str">
        <f t="shared" si="484"/>
        <v/>
      </c>
      <c r="AK1079" s="187" t="str">
        <f t="array" ref="AK1079">IFERROR(INDEX($AC$4:$AC$1137,SMALL($AB$4:$AB$1137,AJ1079),1),"")</f>
        <v/>
      </c>
      <c r="AL1079" s="187" t="str">
        <f t="array" ref="AL1079">IFERROR(INDEX($AF$4:$AF$1137,SMALL($AB$4:$AB$1137,AJ1079),1),"")</f>
        <v/>
      </c>
      <c r="AM1079" s="187" t="str">
        <f t="array" ref="AM1079">IFERROR(INDEX($AW$4:$AW$83,MATCH(AL1079&amp;INDEX($AG$4:$AG$1137,SMALL($AB$4:$AB$1137,AJ1079),1),$AU$4:$AU$83&amp;$AV$4:$AV$83,0),1),"")</f>
        <v/>
      </c>
      <c r="AN1079" s="187" t="str">
        <f t="array" ref="AN1079">IFERROR(INDEX($AW$4:$AW$83,MATCH(AL1079&amp;INDEX($AH$4:$AH$1137,SMALL($AB$4:$AB$1137,AJ1079),1),$AU$4:$AU$83&amp;$AV$4:$AV$83,0),1),"")</f>
        <v/>
      </c>
      <c r="AO1079" s="187" t="str">
        <f>IF(AND(ISNUMBER(Fixture!H1082),ISNUMBER(Fixture!J1082)),"YES","")</f>
        <v/>
      </c>
      <c r="AP1079" s="187" t="str">
        <f>IF(AO1079="YES",IF(Fixture!H1082&gt;Fixture!J1082,HWin,IF(Fixture!H1082=Fixture!J1082,IF(Fixture!H1082&gt;0,HDrawScore,HDraw),HLose)),"")</f>
        <v/>
      </c>
      <c r="AQ1079" s="188" t="str">
        <f>IF(AO1079="YES",IF(Fixture!H1082&lt;Fixture!J1082,AWin,IF(Fixture!H1082=Fixture!J1082,IF(Fixture!H1082&gt;0,ADrawScore,ADraw),ALose)),"")</f>
        <v/>
      </c>
      <c r="AR1079" s="187" t="str">
        <f>IF(AO1079="YES",IF(Fixture!H1082&gt;Fixture!J1082,"W",IF(Fixture!H1082=Fixture!J1082,IF(Fixture!H1082&gt;0,"D","D"),"L")),"")</f>
        <v/>
      </c>
      <c r="AS1079" s="187" t="str">
        <f>IF(AO1079="YES",IF(Fixture!H1082&lt;Fixture!J1082,"W",IF(Fixture!H1082=Fixture!J1082,IF(Fixture!H1082&gt;0,"D","D"),"L")),"")</f>
        <v/>
      </c>
    </row>
    <row r="1080" spans="22:45" x14ac:dyDescent="0.25">
      <c r="V1080" s="195" t="str">
        <f t="shared" si="490"/>
        <v/>
      </c>
      <c r="W1080" s="185" t="str">
        <f t="shared" si="491"/>
        <v/>
      </c>
      <c r="X1080" s="185" t="str">
        <f t="shared" si="487"/>
        <v/>
      </c>
      <c r="Y1080" s="185" t="str">
        <f t="shared" si="488"/>
        <v/>
      </c>
      <c r="Z1080" s="184" t="str">
        <f t="shared" si="489"/>
        <v/>
      </c>
      <c r="AB1080" s="186" t="str">
        <f t="shared" si="482"/>
        <v/>
      </c>
      <c r="AC1080" s="187" t="str">
        <f t="shared" si="483"/>
        <v/>
      </c>
      <c r="AD1080" s="187" t="str">
        <f t="shared" si="492"/>
        <v/>
      </c>
      <c r="AE1080" s="187" t="str">
        <f t="shared" si="480"/>
        <v/>
      </c>
      <c r="AF1080" s="187" t="str">
        <f t="shared" si="481"/>
        <v/>
      </c>
      <c r="AG1080" s="187" t="str">
        <f t="array" ref="AG1080">IFERROR(INDEX($Y$4:$Y$1090, MATCH(AC1080&amp;AE1080&amp;AF1080,$V$4:$V$1090&amp;$W$4:$W$1090&amp;$X$4:$X$1090,0),1),"")</f>
        <v/>
      </c>
      <c r="AH1080" s="188" t="str">
        <f t="array" ref="AH1080">IFERROR(INDEX($Z$4:$Z$1090, MATCH(AC1080&amp;AE1080&amp;AF1080,$V$4:$V$1090&amp;$W$4:$W$1090&amp;$X$4:$X$1090,0),1),"")</f>
        <v/>
      </c>
      <c r="AJ1080" s="186" t="str">
        <f t="shared" si="484"/>
        <v/>
      </c>
      <c r="AK1080" s="187" t="str">
        <f t="array" ref="AK1080">IFERROR(INDEX($AC$4:$AC$1137,SMALL($AB$4:$AB$1137,AJ1080),1),"")</f>
        <v/>
      </c>
      <c r="AL1080" s="187" t="str">
        <f t="array" ref="AL1080">IFERROR(INDEX($AF$4:$AF$1137,SMALL($AB$4:$AB$1137,AJ1080),1),"")</f>
        <v/>
      </c>
      <c r="AM1080" s="187" t="str">
        <f t="array" ref="AM1080">IFERROR(INDEX($AW$4:$AW$83,MATCH(AL1080&amp;INDEX($AG$4:$AG$1137,SMALL($AB$4:$AB$1137,AJ1080),1),$AU$4:$AU$83&amp;$AV$4:$AV$83,0),1),"")</f>
        <v/>
      </c>
      <c r="AN1080" s="187" t="str">
        <f t="array" ref="AN1080">IFERROR(INDEX($AW$4:$AW$83,MATCH(AL1080&amp;INDEX($AH$4:$AH$1137,SMALL($AB$4:$AB$1137,AJ1080),1),$AU$4:$AU$83&amp;$AV$4:$AV$83,0),1),"")</f>
        <v/>
      </c>
      <c r="AO1080" s="187" t="str">
        <f>IF(AND(ISNUMBER(Fixture!H1083),ISNUMBER(Fixture!J1083)),"YES","")</f>
        <v/>
      </c>
      <c r="AP1080" s="187" t="str">
        <f>IF(AO1080="YES",IF(Fixture!H1083&gt;Fixture!J1083,HWin,IF(Fixture!H1083=Fixture!J1083,IF(Fixture!H1083&gt;0,HDrawScore,HDraw),HLose)),"")</f>
        <v/>
      </c>
      <c r="AQ1080" s="188" t="str">
        <f>IF(AO1080="YES",IF(Fixture!H1083&lt;Fixture!J1083,AWin,IF(Fixture!H1083=Fixture!J1083,IF(Fixture!H1083&gt;0,ADrawScore,ADraw),ALose)),"")</f>
        <v/>
      </c>
      <c r="AR1080" s="187" t="str">
        <f>IF(AO1080="YES",IF(Fixture!H1083&gt;Fixture!J1083,"W",IF(Fixture!H1083=Fixture!J1083,IF(Fixture!H1083&gt;0,"D","D"),"L")),"")</f>
        <v/>
      </c>
      <c r="AS1080" s="187" t="str">
        <f>IF(AO1080="YES",IF(Fixture!H1083&lt;Fixture!J1083,"W",IF(Fixture!H1083=Fixture!J1083,IF(Fixture!H1083&gt;0,"D","D"),"L")),"")</f>
        <v/>
      </c>
    </row>
    <row r="1081" spans="22:45" x14ac:dyDescent="0.25">
      <c r="V1081" s="195" t="str">
        <f t="shared" si="490"/>
        <v/>
      </c>
      <c r="W1081" s="185" t="str">
        <f t="shared" si="491"/>
        <v/>
      </c>
      <c r="X1081" s="185" t="str">
        <f t="shared" si="487"/>
        <v/>
      </c>
      <c r="Y1081" s="185" t="str">
        <f t="shared" si="488"/>
        <v/>
      </c>
      <c r="Z1081" s="184" t="str">
        <f t="shared" si="489"/>
        <v/>
      </c>
      <c r="AB1081" s="186" t="str">
        <f t="shared" si="482"/>
        <v/>
      </c>
      <c r="AC1081" s="187" t="str">
        <f t="shared" si="483"/>
        <v/>
      </c>
      <c r="AD1081" s="187" t="str">
        <f t="shared" si="492"/>
        <v/>
      </c>
      <c r="AE1081" s="187" t="str">
        <f t="shared" si="480"/>
        <v/>
      </c>
      <c r="AF1081" s="187" t="str">
        <f t="shared" si="481"/>
        <v/>
      </c>
      <c r="AG1081" s="187" t="str">
        <f t="array" ref="AG1081">IFERROR(INDEX($Y$4:$Y$1090, MATCH(AC1081&amp;AE1081&amp;AF1081,$V$4:$V$1090&amp;$W$4:$W$1090&amp;$X$4:$X$1090,0),1),"")</f>
        <v/>
      </c>
      <c r="AH1081" s="188" t="str">
        <f t="array" ref="AH1081">IFERROR(INDEX($Z$4:$Z$1090, MATCH(AC1081&amp;AE1081&amp;AF1081,$V$4:$V$1090&amp;$W$4:$W$1090&amp;$X$4:$X$1090,0),1),"")</f>
        <v/>
      </c>
      <c r="AJ1081" s="186" t="str">
        <f t="shared" si="484"/>
        <v/>
      </c>
      <c r="AK1081" s="187" t="str">
        <f t="array" ref="AK1081">IFERROR(INDEX($AC$4:$AC$1137,SMALL($AB$4:$AB$1137,AJ1081),1),"")</f>
        <v/>
      </c>
      <c r="AL1081" s="187" t="str">
        <f t="array" ref="AL1081">IFERROR(INDEX($AF$4:$AF$1137,SMALL($AB$4:$AB$1137,AJ1081),1),"")</f>
        <v/>
      </c>
      <c r="AM1081" s="187" t="str">
        <f t="array" ref="AM1081">IFERROR(INDEX($AW$4:$AW$83,MATCH(AL1081&amp;INDEX($AG$4:$AG$1137,SMALL($AB$4:$AB$1137,AJ1081),1),$AU$4:$AU$83&amp;$AV$4:$AV$83,0),1),"")</f>
        <v/>
      </c>
      <c r="AN1081" s="187" t="str">
        <f t="array" ref="AN1081">IFERROR(INDEX($AW$4:$AW$83,MATCH(AL1081&amp;INDEX($AH$4:$AH$1137,SMALL($AB$4:$AB$1137,AJ1081),1),$AU$4:$AU$83&amp;$AV$4:$AV$83,0),1),"")</f>
        <v/>
      </c>
      <c r="AO1081" s="187" t="str">
        <f>IF(AND(ISNUMBER(Fixture!H1084),ISNUMBER(Fixture!J1084)),"YES","")</f>
        <v/>
      </c>
      <c r="AP1081" s="187" t="str">
        <f>IF(AO1081="YES",IF(Fixture!H1084&gt;Fixture!J1084,HWin,IF(Fixture!H1084=Fixture!J1084,IF(Fixture!H1084&gt;0,HDrawScore,HDraw),HLose)),"")</f>
        <v/>
      </c>
      <c r="AQ1081" s="188" t="str">
        <f>IF(AO1081="YES",IF(Fixture!H1084&lt;Fixture!J1084,AWin,IF(Fixture!H1084=Fixture!J1084,IF(Fixture!H1084&gt;0,ADrawScore,ADraw),ALose)),"")</f>
        <v/>
      </c>
      <c r="AR1081" s="187" t="str">
        <f>IF(AO1081="YES",IF(Fixture!H1084&gt;Fixture!J1084,"W",IF(Fixture!H1084=Fixture!J1084,IF(Fixture!H1084&gt;0,"D","D"),"L")),"")</f>
        <v/>
      </c>
      <c r="AS1081" s="187" t="str">
        <f>IF(AO1081="YES",IF(Fixture!H1084&lt;Fixture!J1084,"W",IF(Fixture!H1084=Fixture!J1084,IF(Fixture!H1084&gt;0,"D","D"),"L")),"")</f>
        <v/>
      </c>
    </row>
    <row r="1082" spans="22:45" x14ac:dyDescent="0.25">
      <c r="V1082" s="195" t="str">
        <f t="shared" si="490"/>
        <v/>
      </c>
      <c r="W1082" s="185" t="str">
        <f t="shared" si="491"/>
        <v/>
      </c>
      <c r="X1082" s="185" t="str">
        <f t="shared" si="487"/>
        <v/>
      </c>
      <c r="Y1082" s="185" t="str">
        <f t="shared" si="488"/>
        <v/>
      </c>
      <c r="Z1082" s="184" t="str">
        <f t="shared" si="489"/>
        <v/>
      </c>
      <c r="AB1082" s="186" t="str">
        <f t="shared" si="482"/>
        <v/>
      </c>
      <c r="AC1082" s="187" t="str">
        <f t="shared" si="483"/>
        <v/>
      </c>
      <c r="AD1082" s="187" t="str">
        <f t="shared" si="492"/>
        <v/>
      </c>
      <c r="AE1082" s="187" t="str">
        <f t="shared" si="480"/>
        <v/>
      </c>
      <c r="AF1082" s="187" t="str">
        <f t="shared" si="481"/>
        <v/>
      </c>
      <c r="AG1082" s="187" t="str">
        <f t="array" ref="AG1082">IFERROR(INDEX($Y$4:$Y$1090, MATCH(AC1082&amp;AE1082&amp;AF1082,$V$4:$V$1090&amp;$W$4:$W$1090&amp;$X$4:$X$1090,0),1),"")</f>
        <v/>
      </c>
      <c r="AH1082" s="188" t="str">
        <f t="array" ref="AH1082">IFERROR(INDEX($Z$4:$Z$1090, MATCH(AC1082&amp;AE1082&amp;AF1082,$V$4:$V$1090&amp;$W$4:$W$1090&amp;$X$4:$X$1090,0),1),"")</f>
        <v/>
      </c>
      <c r="AJ1082" s="186" t="str">
        <f t="shared" si="484"/>
        <v/>
      </c>
      <c r="AK1082" s="187" t="str">
        <f t="array" ref="AK1082">IFERROR(INDEX($AC$4:$AC$1137,SMALL($AB$4:$AB$1137,AJ1082),1),"")</f>
        <v/>
      </c>
      <c r="AL1082" s="187" t="str">
        <f t="array" ref="AL1082">IFERROR(INDEX($AF$4:$AF$1137,SMALL($AB$4:$AB$1137,AJ1082),1),"")</f>
        <v/>
      </c>
      <c r="AM1082" s="187" t="str">
        <f t="array" ref="AM1082">IFERROR(INDEX($AW$4:$AW$83,MATCH(AL1082&amp;INDEX($AG$4:$AG$1137,SMALL($AB$4:$AB$1137,AJ1082),1),$AU$4:$AU$83&amp;$AV$4:$AV$83,0),1),"")</f>
        <v/>
      </c>
      <c r="AN1082" s="187" t="str">
        <f t="array" ref="AN1082">IFERROR(INDEX($AW$4:$AW$83,MATCH(AL1082&amp;INDEX($AH$4:$AH$1137,SMALL($AB$4:$AB$1137,AJ1082),1),$AU$4:$AU$83&amp;$AV$4:$AV$83,0),1),"")</f>
        <v/>
      </c>
      <c r="AO1082" s="187" t="str">
        <f>IF(AND(ISNUMBER(Fixture!H1085),ISNUMBER(Fixture!J1085)),"YES","")</f>
        <v/>
      </c>
      <c r="AP1082" s="187" t="str">
        <f>IF(AO1082="YES",IF(Fixture!H1085&gt;Fixture!J1085,HWin,IF(Fixture!H1085=Fixture!J1085,IF(Fixture!H1085&gt;0,HDrawScore,HDraw),HLose)),"")</f>
        <v/>
      </c>
      <c r="AQ1082" s="188" t="str">
        <f>IF(AO1082="YES",IF(Fixture!H1085&lt;Fixture!J1085,AWin,IF(Fixture!H1085=Fixture!J1085,IF(Fixture!H1085&gt;0,ADrawScore,ADraw),ALose)),"")</f>
        <v/>
      </c>
      <c r="AR1082" s="187" t="str">
        <f>IF(AO1082="YES",IF(Fixture!H1085&gt;Fixture!J1085,"W",IF(Fixture!H1085=Fixture!J1085,IF(Fixture!H1085&gt;0,"D","D"),"L")),"")</f>
        <v/>
      </c>
      <c r="AS1082" s="187" t="str">
        <f>IF(AO1082="YES",IF(Fixture!H1085&lt;Fixture!J1085,"W",IF(Fixture!H1085=Fixture!J1085,IF(Fixture!H1085&gt;0,"D","D"),"L")),"")</f>
        <v/>
      </c>
    </row>
    <row r="1083" spans="22:45" x14ac:dyDescent="0.25">
      <c r="V1083" s="195" t="str">
        <f t="shared" si="490"/>
        <v/>
      </c>
      <c r="W1083" s="185" t="str">
        <f t="shared" si="491"/>
        <v/>
      </c>
      <c r="X1083" s="185" t="str">
        <f t="shared" si="487"/>
        <v/>
      </c>
      <c r="Y1083" s="185" t="str">
        <f t="shared" si="488"/>
        <v/>
      </c>
      <c r="Z1083" s="184" t="str">
        <f t="shared" si="489"/>
        <v/>
      </c>
      <c r="AB1083" s="186" t="str">
        <f t="shared" si="482"/>
        <v/>
      </c>
      <c r="AC1083" s="187" t="str">
        <f t="shared" si="483"/>
        <v/>
      </c>
      <c r="AD1083" s="187" t="str">
        <f>IF(ISNUMBER(AC1083),IF(AD1082+1&lt;=AD$2,AD1082+1,1),"")</f>
        <v/>
      </c>
      <c r="AE1083" s="187" t="str">
        <f t="shared" si="480"/>
        <v/>
      </c>
      <c r="AF1083" s="187" t="str">
        <f t="shared" si="481"/>
        <v/>
      </c>
      <c r="AG1083" s="187" t="str">
        <f t="array" ref="AG1083">IFERROR(INDEX($Y$4:$Y$1090, MATCH(AC1083&amp;AE1083&amp;AF1083,$V$4:$V$1090&amp;$W$4:$W$1090&amp;$X$4:$X$1090,0),1),"")</f>
        <v/>
      </c>
      <c r="AH1083" s="188" t="str">
        <f t="array" ref="AH1083">IFERROR(INDEX($Z$4:$Z$1090, MATCH(AC1083&amp;AE1083&amp;AF1083,$V$4:$V$1090&amp;$W$4:$W$1090&amp;$X$4:$X$1090,0),1),"")</f>
        <v/>
      </c>
      <c r="AJ1083" s="186" t="str">
        <f t="shared" si="484"/>
        <v/>
      </c>
      <c r="AK1083" s="187" t="str">
        <f t="array" ref="AK1083">IFERROR(INDEX($AC$4:$AC$1137,SMALL($AB$4:$AB$1137,AJ1083),1),"")</f>
        <v/>
      </c>
      <c r="AL1083" s="187" t="str">
        <f t="array" ref="AL1083">IFERROR(INDEX($AF$4:$AF$1137,SMALL($AB$4:$AB$1137,AJ1083),1),"")</f>
        <v/>
      </c>
      <c r="AM1083" s="187" t="str">
        <f t="array" ref="AM1083">IFERROR(INDEX($AW$4:$AW$83,MATCH(AL1083&amp;INDEX($AG$4:$AG$1137,SMALL($AB$4:$AB$1137,AJ1083),1),$AU$4:$AU$83&amp;$AV$4:$AV$83,0),1),"")</f>
        <v/>
      </c>
      <c r="AN1083" s="187" t="str">
        <f t="array" ref="AN1083">IFERROR(INDEX($AW$4:$AW$83,MATCH(AL1083&amp;INDEX($AH$4:$AH$1137,SMALL($AB$4:$AB$1137,AJ1083),1),$AU$4:$AU$83&amp;$AV$4:$AV$83,0),1),"")</f>
        <v/>
      </c>
      <c r="AO1083" s="187" t="str">
        <f>IF(AND(ISNUMBER(Fixture!H1086),ISNUMBER(Fixture!J1086)),"YES","")</f>
        <v/>
      </c>
      <c r="AP1083" s="187" t="str">
        <f>IF(AO1083="YES",IF(Fixture!H1086&gt;Fixture!J1086,HWin,IF(Fixture!H1086=Fixture!J1086,IF(Fixture!H1086&gt;0,HDrawScore,HDraw),HLose)),"")</f>
        <v/>
      </c>
      <c r="AQ1083" s="188" t="str">
        <f>IF(AO1083="YES",IF(Fixture!H1086&lt;Fixture!J1086,AWin,IF(Fixture!H1086=Fixture!J1086,IF(Fixture!H1086&gt;0,ADrawScore,ADraw),ALose)),"")</f>
        <v/>
      </c>
      <c r="AR1083" s="187" t="str">
        <f>IF(AO1083="YES",IF(Fixture!H1086&gt;Fixture!J1086,"W",IF(Fixture!H1086=Fixture!J1086,IF(Fixture!H1086&gt;0,"D","D"),"L")),"")</f>
        <v/>
      </c>
      <c r="AS1083" s="187" t="str">
        <f>IF(AO1083="YES",IF(Fixture!H1086&lt;Fixture!J1086,"W",IF(Fixture!H1086=Fixture!J1086,IF(Fixture!H1086&gt;0,"D","D"),"L")),"")</f>
        <v/>
      </c>
    </row>
    <row r="1084" spans="22:45" x14ac:dyDescent="0.25">
      <c r="V1084" s="195" t="str">
        <f t="shared" si="490"/>
        <v/>
      </c>
      <c r="W1084" s="185" t="str">
        <f t="shared" si="491"/>
        <v/>
      </c>
      <c r="X1084" s="185" t="str">
        <f t="shared" ref="X1084:X1090" si="493">IF(AND(ISNUMBER(V1084),Y1084&lt;=$Q$11,Z1084&lt;=$Q$11),$B$220,"")</f>
        <v/>
      </c>
      <c r="Y1084" s="185" t="str">
        <f t="shared" ref="Y1084:Y1090" si="494">IF(ISNUMBER(V1084),INDEX($C$223:$L$249,MATCH(V1084,$B$223:$B$249,0),MATCH("G"&amp;W1084&amp;"-T1",$C$222:$L$222,0)),"")</f>
        <v/>
      </c>
      <c r="Z1084" s="184" t="str">
        <f t="shared" ref="Z1084:Z1090" si="495">IF(ISNUMBER(V1084),INDEX($C$223:$L$249,MATCH(V1084,$B$223:$B$249,0),MATCH("G"&amp;W1084&amp;"-T2",$C$222:$L$222,0)),"")</f>
        <v/>
      </c>
      <c r="AB1084" s="186" t="str">
        <f t="shared" si="482"/>
        <v/>
      </c>
      <c r="AC1084" s="187" t="str">
        <f t="shared" si="483"/>
        <v/>
      </c>
      <c r="AD1084" s="187" t="str">
        <f t="shared" ref="AD1084:AD1122" si="496">IF(ISNUMBER(AC1084),IF(AD1083+1&lt;=AD$2,AD1083+1,1),"")</f>
        <v/>
      </c>
      <c r="AE1084" s="187" t="str">
        <f t="shared" ref="AE1084:AE1122" si="497">IF(AF1084&lt;&gt;"",IF(AF1083=AF1084,AE1083+1,1),"")</f>
        <v/>
      </c>
      <c r="AF1084" s="187" t="str">
        <f t="shared" si="481"/>
        <v/>
      </c>
      <c r="AG1084" s="187" t="str">
        <f t="array" ref="AG1084">IFERROR(INDEX($Y$4:$Y$1090, MATCH(AC1084&amp;AE1084&amp;AF1084,$V$4:$V$1090&amp;$W$4:$W$1090&amp;$X$4:$X$1090,0),1),"")</f>
        <v/>
      </c>
      <c r="AH1084" s="188" t="str">
        <f t="array" ref="AH1084">IFERROR(INDEX($Z$4:$Z$1090, MATCH(AC1084&amp;AE1084&amp;AF1084,$V$4:$V$1090&amp;$W$4:$W$1090&amp;$X$4:$X$1090,0),1),"")</f>
        <v/>
      </c>
      <c r="AJ1084" s="186" t="str">
        <f t="shared" si="484"/>
        <v/>
      </c>
      <c r="AK1084" s="187" t="str">
        <f t="array" ref="AK1084">IFERROR(INDEX($AC$4:$AC$1137,SMALL($AB$4:$AB$1137,AJ1084),1),"")</f>
        <v/>
      </c>
      <c r="AL1084" s="187" t="str">
        <f t="array" ref="AL1084">IFERROR(INDEX($AF$4:$AF$1137,SMALL($AB$4:$AB$1137,AJ1084),1),"")</f>
        <v/>
      </c>
      <c r="AM1084" s="187" t="str">
        <f t="array" ref="AM1084">IFERROR(INDEX($AW$4:$AW$83,MATCH(AL1084&amp;INDEX($AG$4:$AG$1137,SMALL($AB$4:$AB$1137,AJ1084),1),$AU$4:$AU$83&amp;$AV$4:$AV$83,0),1),"")</f>
        <v/>
      </c>
      <c r="AN1084" s="187" t="str">
        <f t="array" ref="AN1084">IFERROR(INDEX($AW$4:$AW$83,MATCH(AL1084&amp;INDEX($AH$4:$AH$1137,SMALL($AB$4:$AB$1137,AJ1084),1),$AU$4:$AU$83&amp;$AV$4:$AV$83,0),1),"")</f>
        <v/>
      </c>
      <c r="AO1084" s="187" t="str">
        <f>IF(AND(ISNUMBER(Fixture!H1087),ISNUMBER(Fixture!J1087)),"YES","")</f>
        <v/>
      </c>
      <c r="AP1084" s="187" t="str">
        <f>IF(AO1084="YES",IF(Fixture!H1087&gt;Fixture!J1087,HWin,IF(Fixture!H1087=Fixture!J1087,IF(Fixture!H1087&gt;0,HDrawScore,HDraw),HLose)),"")</f>
        <v/>
      </c>
      <c r="AQ1084" s="188" t="str">
        <f>IF(AO1084="YES",IF(Fixture!H1087&lt;Fixture!J1087,AWin,IF(Fixture!H1087=Fixture!J1087,IF(Fixture!H1087&gt;0,ADrawScore,ADraw),ALose)),"")</f>
        <v/>
      </c>
      <c r="AR1084" s="187" t="str">
        <f>IF(AO1084="YES",IF(Fixture!H1087&gt;Fixture!J1087,"W",IF(Fixture!H1087=Fixture!J1087,IF(Fixture!H1087&gt;0,"D","D"),"L")),"")</f>
        <v/>
      </c>
      <c r="AS1084" s="187" t="str">
        <f>IF(AO1084="YES",IF(Fixture!H1087&lt;Fixture!J1087,"W",IF(Fixture!H1087=Fixture!J1087,IF(Fixture!H1087&gt;0,"D","D"),"L")),"")</f>
        <v/>
      </c>
    </row>
    <row r="1085" spans="22:45" x14ac:dyDescent="0.25">
      <c r="V1085" s="195" t="str">
        <f t="shared" ref="V1085:V1090" si="498">IFERROR(IF(W1084+1&lt;=O$11,V1084,IF(V1084+1&lt;=P$11,V1084+1,"")),"")</f>
        <v/>
      </c>
      <c r="W1085" s="185" t="str">
        <f t="shared" ref="W1085:W1090" si="499">IF(ISNUMBER(V1085),IF(W1084+1&lt;=O$11,W1084+1,1),"")</f>
        <v/>
      </c>
      <c r="X1085" s="185" t="str">
        <f t="shared" si="493"/>
        <v/>
      </c>
      <c r="Y1085" s="185" t="str">
        <f t="shared" si="494"/>
        <v/>
      </c>
      <c r="Z1085" s="184" t="str">
        <f t="shared" si="495"/>
        <v/>
      </c>
      <c r="AB1085" s="186" t="str">
        <f t="shared" si="482"/>
        <v/>
      </c>
      <c r="AC1085" s="187" t="str">
        <f t="shared" si="483"/>
        <v/>
      </c>
      <c r="AD1085" s="187" t="str">
        <f t="shared" si="496"/>
        <v/>
      </c>
      <c r="AE1085" s="187" t="str">
        <f t="shared" si="497"/>
        <v/>
      </c>
      <c r="AF1085" s="187" t="str">
        <f t="shared" si="481"/>
        <v/>
      </c>
      <c r="AG1085" s="187" t="str">
        <f t="array" ref="AG1085">IFERROR(INDEX($Y$4:$Y$1090, MATCH(AC1085&amp;AE1085&amp;AF1085,$V$4:$V$1090&amp;$W$4:$W$1090&amp;$X$4:$X$1090,0),1),"")</f>
        <v/>
      </c>
      <c r="AH1085" s="188" t="str">
        <f t="array" ref="AH1085">IFERROR(INDEX($Z$4:$Z$1090, MATCH(AC1085&amp;AE1085&amp;AF1085,$V$4:$V$1090&amp;$W$4:$W$1090&amp;$X$4:$X$1090,0),1),"")</f>
        <v/>
      </c>
      <c r="AJ1085" s="186" t="str">
        <f t="shared" si="484"/>
        <v/>
      </c>
      <c r="AK1085" s="187" t="str">
        <f t="array" ref="AK1085">IFERROR(INDEX($AC$4:$AC$1137,SMALL($AB$4:$AB$1137,AJ1085),1),"")</f>
        <v/>
      </c>
      <c r="AL1085" s="187" t="str">
        <f t="array" ref="AL1085">IFERROR(INDEX($AF$4:$AF$1137,SMALL($AB$4:$AB$1137,AJ1085),1),"")</f>
        <v/>
      </c>
      <c r="AM1085" s="187" t="str">
        <f t="array" ref="AM1085">IFERROR(INDEX($AW$4:$AW$83,MATCH(AL1085&amp;INDEX($AG$4:$AG$1137,SMALL($AB$4:$AB$1137,AJ1085),1),$AU$4:$AU$83&amp;$AV$4:$AV$83,0),1),"")</f>
        <v/>
      </c>
      <c r="AN1085" s="187" t="str">
        <f t="array" ref="AN1085">IFERROR(INDEX($AW$4:$AW$83,MATCH(AL1085&amp;INDEX($AH$4:$AH$1137,SMALL($AB$4:$AB$1137,AJ1085),1),$AU$4:$AU$83&amp;$AV$4:$AV$83,0),1),"")</f>
        <v/>
      </c>
      <c r="AO1085" s="187" t="str">
        <f>IF(AND(ISNUMBER(Fixture!H1088),ISNUMBER(Fixture!J1088)),"YES","")</f>
        <v/>
      </c>
      <c r="AP1085" s="187" t="str">
        <f>IF(AO1085="YES",IF(Fixture!H1088&gt;Fixture!J1088,HWin,IF(Fixture!H1088=Fixture!J1088,IF(Fixture!H1088&gt;0,HDrawScore,HDraw),HLose)),"")</f>
        <v/>
      </c>
      <c r="AQ1085" s="188" t="str">
        <f>IF(AO1085="YES",IF(Fixture!H1088&lt;Fixture!J1088,AWin,IF(Fixture!H1088=Fixture!J1088,IF(Fixture!H1088&gt;0,ADrawScore,ADraw),ALose)),"")</f>
        <v/>
      </c>
      <c r="AR1085" s="187" t="str">
        <f>IF(AO1085="YES",IF(Fixture!H1088&gt;Fixture!J1088,"W",IF(Fixture!H1088=Fixture!J1088,IF(Fixture!H1088&gt;0,"D","D"),"L")),"")</f>
        <v/>
      </c>
      <c r="AS1085" s="187" t="str">
        <f>IF(AO1085="YES",IF(Fixture!H1088&lt;Fixture!J1088,"W",IF(Fixture!H1088=Fixture!J1088,IF(Fixture!H1088&gt;0,"D","D"),"L")),"")</f>
        <v/>
      </c>
    </row>
    <row r="1086" spans="22:45" x14ac:dyDescent="0.25">
      <c r="V1086" s="195" t="str">
        <f t="shared" si="498"/>
        <v/>
      </c>
      <c r="W1086" s="185" t="str">
        <f t="shared" si="499"/>
        <v/>
      </c>
      <c r="X1086" s="185" t="str">
        <f t="shared" si="493"/>
        <v/>
      </c>
      <c r="Y1086" s="185" t="str">
        <f t="shared" si="494"/>
        <v/>
      </c>
      <c r="Z1086" s="184" t="str">
        <f t="shared" si="495"/>
        <v/>
      </c>
      <c r="AB1086" s="186" t="str">
        <f t="shared" si="482"/>
        <v/>
      </c>
      <c r="AC1086" s="187" t="str">
        <f t="shared" si="483"/>
        <v/>
      </c>
      <c r="AD1086" s="187" t="str">
        <f t="shared" si="496"/>
        <v/>
      </c>
      <c r="AE1086" s="187" t="str">
        <f t="shared" si="497"/>
        <v/>
      </c>
      <c r="AF1086" s="187" t="str">
        <f t="shared" si="481"/>
        <v/>
      </c>
      <c r="AG1086" s="187" t="str">
        <f t="array" ref="AG1086">IFERROR(INDEX($Y$4:$Y$1090, MATCH(AC1086&amp;AE1086&amp;AF1086,$V$4:$V$1090&amp;$W$4:$W$1090&amp;$X$4:$X$1090,0),1),"")</f>
        <v/>
      </c>
      <c r="AH1086" s="188" t="str">
        <f t="array" ref="AH1086">IFERROR(INDEX($Z$4:$Z$1090, MATCH(AC1086&amp;AE1086&amp;AF1086,$V$4:$V$1090&amp;$W$4:$W$1090&amp;$X$4:$X$1090,0),1),"")</f>
        <v/>
      </c>
      <c r="AJ1086" s="186" t="str">
        <f t="shared" si="484"/>
        <v/>
      </c>
      <c r="AK1086" s="187" t="str">
        <f t="array" ref="AK1086">IFERROR(INDEX($AC$4:$AC$1137,SMALL($AB$4:$AB$1137,AJ1086),1),"")</f>
        <v/>
      </c>
      <c r="AL1086" s="187" t="str">
        <f t="array" ref="AL1086">IFERROR(INDEX($AF$4:$AF$1137,SMALL($AB$4:$AB$1137,AJ1086),1),"")</f>
        <v/>
      </c>
      <c r="AM1086" s="187" t="str">
        <f t="array" ref="AM1086">IFERROR(INDEX($AW$4:$AW$83,MATCH(AL1086&amp;INDEX($AG$4:$AG$1137,SMALL($AB$4:$AB$1137,AJ1086),1),$AU$4:$AU$83&amp;$AV$4:$AV$83,0),1),"")</f>
        <v/>
      </c>
      <c r="AN1086" s="187" t="str">
        <f t="array" ref="AN1086">IFERROR(INDEX($AW$4:$AW$83,MATCH(AL1086&amp;INDEX($AH$4:$AH$1137,SMALL($AB$4:$AB$1137,AJ1086),1),$AU$4:$AU$83&amp;$AV$4:$AV$83,0),1),"")</f>
        <v/>
      </c>
      <c r="AO1086" s="187" t="str">
        <f>IF(AND(ISNUMBER(Fixture!H1089),ISNUMBER(Fixture!J1089)),"YES","")</f>
        <v/>
      </c>
      <c r="AP1086" s="187" t="str">
        <f>IF(AO1086="YES",IF(Fixture!H1089&gt;Fixture!J1089,HWin,IF(Fixture!H1089=Fixture!J1089,IF(Fixture!H1089&gt;0,HDrawScore,HDraw),HLose)),"")</f>
        <v/>
      </c>
      <c r="AQ1086" s="188" t="str">
        <f>IF(AO1086="YES",IF(Fixture!H1089&lt;Fixture!J1089,AWin,IF(Fixture!H1089=Fixture!J1089,IF(Fixture!H1089&gt;0,ADrawScore,ADraw),ALose)),"")</f>
        <v/>
      </c>
      <c r="AR1086" s="187" t="str">
        <f>IF(AO1086="YES",IF(Fixture!H1089&gt;Fixture!J1089,"W",IF(Fixture!H1089=Fixture!J1089,IF(Fixture!H1089&gt;0,"D","D"),"L")),"")</f>
        <v/>
      </c>
      <c r="AS1086" s="187" t="str">
        <f>IF(AO1086="YES",IF(Fixture!H1089&lt;Fixture!J1089,"W",IF(Fixture!H1089=Fixture!J1089,IF(Fixture!H1089&gt;0,"D","D"),"L")),"")</f>
        <v/>
      </c>
    </row>
    <row r="1087" spans="22:45" x14ac:dyDescent="0.25">
      <c r="V1087" s="195" t="str">
        <f t="shared" si="498"/>
        <v/>
      </c>
      <c r="W1087" s="185" t="str">
        <f t="shared" si="499"/>
        <v/>
      </c>
      <c r="X1087" s="185" t="str">
        <f t="shared" si="493"/>
        <v/>
      </c>
      <c r="Y1087" s="185" t="str">
        <f t="shared" si="494"/>
        <v/>
      </c>
      <c r="Z1087" s="184" t="str">
        <f t="shared" si="495"/>
        <v/>
      </c>
      <c r="AB1087" s="186" t="str">
        <f t="shared" si="482"/>
        <v/>
      </c>
      <c r="AC1087" s="187" t="str">
        <f t="shared" si="483"/>
        <v/>
      </c>
      <c r="AD1087" s="187" t="str">
        <f t="shared" si="496"/>
        <v/>
      </c>
      <c r="AE1087" s="187" t="str">
        <f t="shared" si="497"/>
        <v/>
      </c>
      <c r="AF1087" s="187" t="str">
        <f t="shared" si="481"/>
        <v/>
      </c>
      <c r="AG1087" s="187" t="str">
        <f t="array" ref="AG1087">IFERROR(INDEX($Y$4:$Y$1090, MATCH(AC1087&amp;AE1087&amp;AF1087,$V$4:$V$1090&amp;$W$4:$W$1090&amp;$X$4:$X$1090,0),1),"")</f>
        <v/>
      </c>
      <c r="AH1087" s="188" t="str">
        <f t="array" ref="AH1087">IFERROR(INDEX($Z$4:$Z$1090, MATCH(AC1087&amp;AE1087&amp;AF1087,$V$4:$V$1090&amp;$W$4:$W$1090&amp;$X$4:$X$1090,0),1),"")</f>
        <v/>
      </c>
      <c r="AJ1087" s="186" t="str">
        <f t="shared" si="484"/>
        <v/>
      </c>
      <c r="AK1087" s="187" t="str">
        <f t="array" ref="AK1087">IFERROR(INDEX($AC$4:$AC$1137,SMALL($AB$4:$AB$1137,AJ1087),1),"")</f>
        <v/>
      </c>
      <c r="AL1087" s="187" t="str">
        <f t="array" ref="AL1087">IFERROR(INDEX($AF$4:$AF$1137,SMALL($AB$4:$AB$1137,AJ1087),1),"")</f>
        <v/>
      </c>
      <c r="AM1087" s="187" t="str">
        <f t="array" ref="AM1087">IFERROR(INDEX($AW$4:$AW$83,MATCH(AL1087&amp;INDEX($AG$4:$AG$1137,SMALL($AB$4:$AB$1137,AJ1087),1),$AU$4:$AU$83&amp;$AV$4:$AV$83,0),1),"")</f>
        <v/>
      </c>
      <c r="AN1087" s="187" t="str">
        <f t="array" ref="AN1087">IFERROR(INDEX($AW$4:$AW$83,MATCH(AL1087&amp;INDEX($AH$4:$AH$1137,SMALL($AB$4:$AB$1137,AJ1087),1),$AU$4:$AU$83&amp;$AV$4:$AV$83,0),1),"")</f>
        <v/>
      </c>
      <c r="AO1087" s="187" t="str">
        <f>IF(AND(ISNUMBER(Fixture!H1090),ISNUMBER(Fixture!J1090)),"YES","")</f>
        <v/>
      </c>
      <c r="AP1087" s="187" t="str">
        <f>IF(AO1087="YES",IF(Fixture!H1090&gt;Fixture!J1090,HWin,IF(Fixture!H1090=Fixture!J1090,IF(Fixture!H1090&gt;0,HDrawScore,HDraw),HLose)),"")</f>
        <v/>
      </c>
      <c r="AQ1087" s="188" t="str">
        <f>IF(AO1087="YES",IF(Fixture!H1090&lt;Fixture!J1090,AWin,IF(Fixture!H1090=Fixture!J1090,IF(Fixture!H1090&gt;0,ADrawScore,ADraw),ALose)),"")</f>
        <v/>
      </c>
      <c r="AR1087" s="187" t="str">
        <f>IF(AO1087="YES",IF(Fixture!H1090&gt;Fixture!J1090,"W",IF(Fixture!H1090=Fixture!J1090,IF(Fixture!H1090&gt;0,"D","D"),"L")),"")</f>
        <v/>
      </c>
      <c r="AS1087" s="187" t="str">
        <f>IF(AO1087="YES",IF(Fixture!H1090&lt;Fixture!J1090,"W",IF(Fixture!H1090=Fixture!J1090,IF(Fixture!H1090&gt;0,"D","D"),"L")),"")</f>
        <v/>
      </c>
    </row>
    <row r="1088" spans="22:45" x14ac:dyDescent="0.25">
      <c r="V1088" s="195" t="str">
        <f t="shared" si="498"/>
        <v/>
      </c>
      <c r="W1088" s="185" t="str">
        <f t="shared" si="499"/>
        <v/>
      </c>
      <c r="X1088" s="185" t="str">
        <f t="shared" si="493"/>
        <v/>
      </c>
      <c r="Y1088" s="185" t="str">
        <f t="shared" si="494"/>
        <v/>
      </c>
      <c r="Z1088" s="184" t="str">
        <f t="shared" si="495"/>
        <v/>
      </c>
      <c r="AB1088" s="186" t="str">
        <f t="shared" si="482"/>
        <v/>
      </c>
      <c r="AC1088" s="187" t="str">
        <f t="shared" si="483"/>
        <v/>
      </c>
      <c r="AD1088" s="187" t="str">
        <f t="shared" si="496"/>
        <v/>
      </c>
      <c r="AE1088" s="187" t="str">
        <f t="shared" si="497"/>
        <v/>
      </c>
      <c r="AF1088" s="187" t="str">
        <f t="shared" si="481"/>
        <v/>
      </c>
      <c r="AG1088" s="187" t="str">
        <f t="array" ref="AG1088">IFERROR(INDEX($Y$4:$Y$1090, MATCH(AC1088&amp;AE1088&amp;AF1088,$V$4:$V$1090&amp;$W$4:$W$1090&amp;$X$4:$X$1090,0),1),"")</f>
        <v/>
      </c>
      <c r="AH1088" s="188" t="str">
        <f t="array" ref="AH1088">IFERROR(INDEX($Z$4:$Z$1090, MATCH(AC1088&amp;AE1088&amp;AF1088,$V$4:$V$1090&amp;$W$4:$W$1090&amp;$X$4:$X$1090,0),1),"")</f>
        <v/>
      </c>
      <c r="AJ1088" s="186" t="str">
        <f t="shared" si="484"/>
        <v/>
      </c>
      <c r="AK1088" s="187" t="str">
        <f t="array" ref="AK1088">IFERROR(INDEX($AC$4:$AC$1137,SMALL($AB$4:$AB$1137,AJ1088),1),"")</f>
        <v/>
      </c>
      <c r="AL1088" s="187" t="str">
        <f t="array" ref="AL1088">IFERROR(INDEX($AF$4:$AF$1137,SMALL($AB$4:$AB$1137,AJ1088),1),"")</f>
        <v/>
      </c>
      <c r="AM1088" s="187" t="str">
        <f t="array" ref="AM1088">IFERROR(INDEX($AW$4:$AW$83,MATCH(AL1088&amp;INDEX($AG$4:$AG$1137,SMALL($AB$4:$AB$1137,AJ1088),1),$AU$4:$AU$83&amp;$AV$4:$AV$83,0),1),"")</f>
        <v/>
      </c>
      <c r="AN1088" s="187" t="str">
        <f t="array" ref="AN1088">IFERROR(INDEX($AW$4:$AW$83,MATCH(AL1088&amp;INDEX($AH$4:$AH$1137,SMALL($AB$4:$AB$1137,AJ1088),1),$AU$4:$AU$83&amp;$AV$4:$AV$83,0),1),"")</f>
        <v/>
      </c>
      <c r="AO1088" s="187" t="str">
        <f>IF(AND(ISNUMBER(Fixture!H1091),ISNUMBER(Fixture!J1091)),"YES","")</f>
        <v/>
      </c>
      <c r="AP1088" s="187" t="str">
        <f>IF(AO1088="YES",IF(Fixture!H1091&gt;Fixture!J1091,HWin,IF(Fixture!H1091=Fixture!J1091,IF(Fixture!H1091&gt;0,HDrawScore,HDraw),HLose)),"")</f>
        <v/>
      </c>
      <c r="AQ1088" s="188" t="str">
        <f>IF(AO1088="YES",IF(Fixture!H1091&lt;Fixture!J1091,AWin,IF(Fixture!H1091=Fixture!J1091,IF(Fixture!H1091&gt;0,ADrawScore,ADraw),ALose)),"")</f>
        <v/>
      </c>
      <c r="AR1088" s="187" t="str">
        <f>IF(AO1088="YES",IF(Fixture!H1091&gt;Fixture!J1091,"W",IF(Fixture!H1091=Fixture!J1091,IF(Fixture!H1091&gt;0,"D","D"),"L")),"")</f>
        <v/>
      </c>
      <c r="AS1088" s="187" t="str">
        <f>IF(AO1088="YES",IF(Fixture!H1091&lt;Fixture!J1091,"W",IF(Fixture!H1091=Fixture!J1091,IF(Fixture!H1091&gt;0,"D","D"),"L")),"")</f>
        <v/>
      </c>
    </row>
    <row r="1089" spans="22:45" x14ac:dyDescent="0.25">
      <c r="V1089" s="195" t="str">
        <f t="shared" si="498"/>
        <v/>
      </c>
      <c r="W1089" s="185" t="str">
        <f t="shared" si="499"/>
        <v/>
      </c>
      <c r="X1089" s="185" t="str">
        <f t="shared" si="493"/>
        <v/>
      </c>
      <c r="Y1089" s="185" t="str">
        <f t="shared" si="494"/>
        <v/>
      </c>
      <c r="Z1089" s="184" t="str">
        <f t="shared" si="495"/>
        <v/>
      </c>
      <c r="AB1089" s="186" t="str">
        <f t="shared" si="482"/>
        <v/>
      </c>
      <c r="AC1089" s="187" t="str">
        <f t="shared" si="483"/>
        <v/>
      </c>
      <c r="AD1089" s="187" t="str">
        <f t="shared" si="496"/>
        <v/>
      </c>
      <c r="AE1089" s="187" t="str">
        <f t="shared" si="497"/>
        <v/>
      </c>
      <c r="AF1089" s="187" t="str">
        <f t="shared" si="481"/>
        <v/>
      </c>
      <c r="AG1089" s="187" t="str">
        <f t="array" ref="AG1089">IFERROR(INDEX($Y$4:$Y$1090, MATCH(AC1089&amp;AE1089&amp;AF1089,$V$4:$V$1090&amp;$W$4:$W$1090&amp;$X$4:$X$1090,0),1),"")</f>
        <v/>
      </c>
      <c r="AH1089" s="188" t="str">
        <f t="array" ref="AH1089">IFERROR(INDEX($Z$4:$Z$1090, MATCH(AC1089&amp;AE1089&amp;AF1089,$V$4:$V$1090&amp;$W$4:$W$1090&amp;$X$4:$X$1090,0),1),"")</f>
        <v/>
      </c>
      <c r="AJ1089" s="186" t="str">
        <f t="shared" si="484"/>
        <v/>
      </c>
      <c r="AK1089" s="187" t="str">
        <f t="array" ref="AK1089">IFERROR(INDEX($AC$4:$AC$1137,SMALL($AB$4:$AB$1137,AJ1089),1),"")</f>
        <v/>
      </c>
      <c r="AL1089" s="187" t="str">
        <f t="array" ref="AL1089">IFERROR(INDEX($AF$4:$AF$1137,SMALL($AB$4:$AB$1137,AJ1089),1),"")</f>
        <v/>
      </c>
      <c r="AM1089" s="187" t="str">
        <f t="array" ref="AM1089">IFERROR(INDEX($AW$4:$AW$83,MATCH(AL1089&amp;INDEX($AG$4:$AG$1137,SMALL($AB$4:$AB$1137,AJ1089),1),$AU$4:$AU$83&amp;$AV$4:$AV$83,0),1),"")</f>
        <v/>
      </c>
      <c r="AN1089" s="187" t="str">
        <f t="array" ref="AN1089">IFERROR(INDEX($AW$4:$AW$83,MATCH(AL1089&amp;INDEX($AH$4:$AH$1137,SMALL($AB$4:$AB$1137,AJ1089),1),$AU$4:$AU$83&amp;$AV$4:$AV$83,0),1),"")</f>
        <v/>
      </c>
      <c r="AO1089" s="187" t="str">
        <f>IF(AND(ISNUMBER(Fixture!H1092),ISNUMBER(Fixture!J1092)),"YES","")</f>
        <v/>
      </c>
      <c r="AP1089" s="187" t="str">
        <f>IF(AO1089="YES",IF(Fixture!H1092&gt;Fixture!J1092,HWin,IF(Fixture!H1092=Fixture!J1092,IF(Fixture!H1092&gt;0,HDrawScore,HDraw),HLose)),"")</f>
        <v/>
      </c>
      <c r="AQ1089" s="188" t="str">
        <f>IF(AO1089="YES",IF(Fixture!H1092&lt;Fixture!J1092,AWin,IF(Fixture!H1092=Fixture!J1092,IF(Fixture!H1092&gt;0,ADrawScore,ADraw),ALose)),"")</f>
        <v/>
      </c>
      <c r="AR1089" s="187" t="str">
        <f>IF(AO1089="YES",IF(Fixture!H1092&gt;Fixture!J1092,"W",IF(Fixture!H1092=Fixture!J1092,IF(Fixture!H1092&gt;0,"D","D"),"L")),"")</f>
        <v/>
      </c>
      <c r="AS1089" s="187" t="str">
        <f>IF(AO1089="YES",IF(Fixture!H1092&lt;Fixture!J1092,"W",IF(Fixture!H1092=Fixture!J1092,IF(Fixture!H1092&gt;0,"D","D"),"L")),"")</f>
        <v/>
      </c>
    </row>
    <row r="1090" spans="22:45" x14ac:dyDescent="0.25">
      <c r="V1090" s="196" t="str">
        <f t="shared" si="498"/>
        <v/>
      </c>
      <c r="W1090" s="197" t="str">
        <f t="shared" si="499"/>
        <v/>
      </c>
      <c r="X1090" s="197" t="str">
        <f t="shared" si="493"/>
        <v/>
      </c>
      <c r="Y1090" s="197" t="str">
        <f t="shared" si="494"/>
        <v/>
      </c>
      <c r="Z1090" s="198" t="str">
        <f t="shared" si="495"/>
        <v/>
      </c>
      <c r="AB1090" s="186" t="str">
        <f t="shared" si="482"/>
        <v/>
      </c>
      <c r="AC1090" s="187" t="str">
        <f t="shared" si="483"/>
        <v/>
      </c>
      <c r="AD1090" s="187" t="str">
        <f t="shared" si="496"/>
        <v/>
      </c>
      <c r="AE1090" s="187" t="str">
        <f t="shared" si="497"/>
        <v/>
      </c>
      <c r="AF1090" s="187" t="str">
        <f t="shared" si="481"/>
        <v/>
      </c>
      <c r="AG1090" s="187" t="str">
        <f t="array" ref="AG1090">IFERROR(INDEX($Y$4:$Y$1090, MATCH(AC1090&amp;AE1090&amp;AF1090,$V$4:$V$1090&amp;$W$4:$W$1090&amp;$X$4:$X$1090,0),1),"")</f>
        <v/>
      </c>
      <c r="AH1090" s="188" t="str">
        <f t="array" ref="AH1090">IFERROR(INDEX($Z$4:$Z$1090, MATCH(AC1090&amp;AE1090&amp;AF1090,$V$4:$V$1090&amp;$W$4:$W$1090&amp;$X$4:$X$1090,0),1),"")</f>
        <v/>
      </c>
      <c r="AJ1090" s="186" t="str">
        <f t="shared" si="484"/>
        <v/>
      </c>
      <c r="AK1090" s="187" t="str">
        <f t="array" ref="AK1090">IFERROR(INDEX($AC$4:$AC$1137,SMALL($AB$4:$AB$1137,AJ1090),1),"")</f>
        <v/>
      </c>
      <c r="AL1090" s="187" t="str">
        <f t="array" ref="AL1090">IFERROR(INDEX($AF$4:$AF$1137,SMALL($AB$4:$AB$1137,AJ1090),1),"")</f>
        <v/>
      </c>
      <c r="AM1090" s="187" t="str">
        <f t="array" ref="AM1090">IFERROR(INDEX($AW$4:$AW$83,MATCH(AL1090&amp;INDEX($AG$4:$AG$1137,SMALL($AB$4:$AB$1137,AJ1090),1),$AU$4:$AU$83&amp;$AV$4:$AV$83,0),1),"")</f>
        <v/>
      </c>
      <c r="AN1090" s="187" t="str">
        <f t="array" ref="AN1090">IFERROR(INDEX($AW$4:$AW$83,MATCH(AL1090&amp;INDEX($AH$4:$AH$1137,SMALL($AB$4:$AB$1137,AJ1090),1),$AU$4:$AU$83&amp;$AV$4:$AV$83,0),1),"")</f>
        <v/>
      </c>
      <c r="AO1090" s="187" t="str">
        <f>IF(AND(ISNUMBER(Fixture!H1093),ISNUMBER(Fixture!J1093)),"YES","")</f>
        <v/>
      </c>
      <c r="AP1090" s="187" t="str">
        <f>IF(AO1090="YES",IF(Fixture!H1093&gt;Fixture!J1093,HWin,IF(Fixture!H1093=Fixture!J1093,IF(Fixture!H1093&gt;0,HDrawScore,HDraw),HLose)),"")</f>
        <v/>
      </c>
      <c r="AQ1090" s="188" t="str">
        <f>IF(AO1090="YES",IF(Fixture!H1093&lt;Fixture!J1093,AWin,IF(Fixture!H1093=Fixture!J1093,IF(Fixture!H1093&gt;0,ADrawScore,ADraw),ALose)),"")</f>
        <v/>
      </c>
      <c r="AR1090" s="187" t="str">
        <f>IF(AO1090="YES",IF(Fixture!H1093&gt;Fixture!J1093,"W",IF(Fixture!H1093=Fixture!J1093,IF(Fixture!H1093&gt;0,"D","D"),"L")),"")</f>
        <v/>
      </c>
      <c r="AS1090" s="187" t="str">
        <f>IF(AO1090="YES",IF(Fixture!H1093&lt;Fixture!J1093,"W",IF(Fixture!H1093=Fixture!J1093,IF(Fixture!H1093&gt;0,"D","D"),"L")),"")</f>
        <v/>
      </c>
    </row>
    <row r="1091" spans="22:45" x14ac:dyDescent="0.25">
      <c r="AB1091" s="186" t="str">
        <f t="shared" si="482"/>
        <v/>
      </c>
      <c r="AC1091" s="187" t="str">
        <f t="shared" si="483"/>
        <v/>
      </c>
      <c r="AD1091" s="187" t="str">
        <f t="shared" si="496"/>
        <v/>
      </c>
      <c r="AE1091" s="187" t="str">
        <f t="shared" si="497"/>
        <v/>
      </c>
      <c r="AF1091" s="187" t="str">
        <f t="shared" si="481"/>
        <v/>
      </c>
      <c r="AG1091" s="187" t="str">
        <f t="array" ref="AG1091">IFERROR(INDEX($Y$4:$Y$1090, MATCH(AC1091&amp;AE1091&amp;AF1091,$V$4:$V$1090&amp;$W$4:$W$1090&amp;$X$4:$X$1090,0),1),"")</f>
        <v/>
      </c>
      <c r="AH1091" s="188" t="str">
        <f t="array" ref="AH1091">IFERROR(INDEX($Z$4:$Z$1090, MATCH(AC1091&amp;AE1091&amp;AF1091,$V$4:$V$1090&amp;$W$4:$W$1090&amp;$X$4:$X$1090,0),1),"")</f>
        <v/>
      </c>
      <c r="AJ1091" s="186" t="str">
        <f t="shared" si="484"/>
        <v/>
      </c>
      <c r="AK1091" s="187" t="str">
        <f t="array" ref="AK1091">IFERROR(INDEX($AC$4:$AC$1137,SMALL($AB$4:$AB$1137,AJ1091),1),"")</f>
        <v/>
      </c>
      <c r="AL1091" s="187" t="str">
        <f t="array" ref="AL1091">IFERROR(INDEX($AF$4:$AF$1137,SMALL($AB$4:$AB$1137,AJ1091),1),"")</f>
        <v/>
      </c>
      <c r="AM1091" s="187" t="str">
        <f t="array" ref="AM1091">IFERROR(INDEX($AW$4:$AW$83,MATCH(AL1091&amp;INDEX($AG$4:$AG$1137,SMALL($AB$4:$AB$1137,AJ1091),1),$AU$4:$AU$83&amp;$AV$4:$AV$83,0),1),"")</f>
        <v/>
      </c>
      <c r="AN1091" s="187" t="str">
        <f t="array" ref="AN1091">IFERROR(INDEX($AW$4:$AW$83,MATCH(AL1091&amp;INDEX($AH$4:$AH$1137,SMALL($AB$4:$AB$1137,AJ1091),1),$AU$4:$AU$83&amp;$AV$4:$AV$83,0),1),"")</f>
        <v/>
      </c>
      <c r="AO1091" s="187" t="str">
        <f>IF(AND(ISNUMBER(Fixture!H1094),ISNUMBER(Fixture!J1094)),"YES","")</f>
        <v/>
      </c>
      <c r="AP1091" s="187" t="str">
        <f>IF(AO1091="YES",IF(Fixture!H1094&gt;Fixture!J1094,HWin,IF(Fixture!H1094=Fixture!J1094,IF(Fixture!H1094&gt;0,HDrawScore,HDraw),HLose)),"")</f>
        <v/>
      </c>
      <c r="AQ1091" s="188" t="str">
        <f>IF(AO1091="YES",IF(Fixture!H1094&lt;Fixture!J1094,AWin,IF(Fixture!H1094=Fixture!J1094,IF(Fixture!H1094&gt;0,ADrawScore,ADraw),ALose)),"")</f>
        <v/>
      </c>
      <c r="AR1091" s="187" t="str">
        <f>IF(AO1091="YES",IF(Fixture!H1094&gt;Fixture!J1094,"W",IF(Fixture!H1094=Fixture!J1094,IF(Fixture!H1094&gt;0,"D","D"),"L")),"")</f>
        <v/>
      </c>
      <c r="AS1091" s="187" t="str">
        <f>IF(AO1091="YES",IF(Fixture!H1094&lt;Fixture!J1094,"W",IF(Fixture!H1094=Fixture!J1094,IF(Fixture!H1094&gt;0,"D","D"),"L")),"")</f>
        <v/>
      </c>
    </row>
    <row r="1092" spans="22:45" x14ac:dyDescent="0.25">
      <c r="AB1092" s="186" t="str">
        <f t="shared" si="482"/>
        <v/>
      </c>
      <c r="AC1092" s="187" t="str">
        <f t="shared" si="483"/>
        <v/>
      </c>
      <c r="AD1092" s="187" t="str">
        <f t="shared" si="496"/>
        <v/>
      </c>
      <c r="AE1092" s="187" t="str">
        <f t="shared" si="497"/>
        <v/>
      </c>
      <c r="AF1092" s="187" t="str">
        <f t="shared" ref="AF1092:AF1137" si="500">IF(AND(AD1092&gt;0,AD1092&lt;=$O$4),$B$3,IF(AND(AD1092&gt;$O$4,AD1092&lt;=$O$4+$O$5),$B$34,IF(AND(AD1092&gt;$O$4+$O$5,AD1092&lt;=$O$4+$O$5+$O$6),$B$65,IF(AND(AD1092&gt;$O$4+$O$5+$O$6,AD1092&lt;=$O$4+$O$5+$O$6+$O$7),$B$96,
IF(AND(AD1092&gt;$O$4+$O$5+$O$6+$O$7,AD1092&lt;=$O$4+$O$5+$O$6+$O$7+$O$8),$B$127,
IF(AND(AD1092&gt;$O$4+$O$5+$O$6+$O$7+$O$8,AD1092&lt;=$O$4+$O$5+$O$6+$O$7+$O$8+$O$9),$B$158,
IF(AND(AD1092&gt;$O$4+$O$5+$O$6+$O$7+$O$8+$O$9,AD1092&lt;=$O$4+$O$5+$O$6+$O$7+$O$8+$O$9+$O$10),$B$189,
IF(AND(AD1092&gt;$O$4+$O$5+$O$6+$O$7+$O$8+$O$9+$O$10,AD1092&lt;=$O$4+$O$5+$O$6+$O$7+$O$8+$O$9+$O$10+$O$11),$B$220,"")
)))))))</f>
        <v/>
      </c>
      <c r="AG1092" s="187" t="str">
        <f t="array" ref="AG1092">IFERROR(INDEX($Y$4:$Y$1090, MATCH(AC1092&amp;AE1092&amp;AF1092,$V$4:$V$1090&amp;$W$4:$W$1090&amp;$X$4:$X$1090,0),1),"")</f>
        <v/>
      </c>
      <c r="AH1092" s="188" t="str">
        <f t="array" ref="AH1092">IFERROR(INDEX($Z$4:$Z$1090, MATCH(AC1092&amp;AE1092&amp;AF1092,$V$4:$V$1090&amp;$W$4:$W$1090&amp;$X$4:$X$1090,0),1),"")</f>
        <v/>
      </c>
      <c r="AJ1092" s="186" t="str">
        <f t="shared" si="484"/>
        <v/>
      </c>
      <c r="AK1092" s="187" t="str">
        <f t="array" ref="AK1092">IFERROR(INDEX($AC$4:$AC$1137,SMALL($AB$4:$AB$1137,AJ1092),1),"")</f>
        <v/>
      </c>
      <c r="AL1092" s="187" t="str">
        <f t="array" ref="AL1092">IFERROR(INDEX($AF$4:$AF$1137,SMALL($AB$4:$AB$1137,AJ1092),1),"")</f>
        <v/>
      </c>
      <c r="AM1092" s="187" t="str">
        <f t="array" ref="AM1092">IFERROR(INDEX($AW$4:$AW$83,MATCH(AL1092&amp;INDEX($AG$4:$AG$1137,SMALL($AB$4:$AB$1137,AJ1092),1),$AU$4:$AU$83&amp;$AV$4:$AV$83,0),1),"")</f>
        <v/>
      </c>
      <c r="AN1092" s="187" t="str">
        <f t="array" ref="AN1092">IFERROR(INDEX($AW$4:$AW$83,MATCH(AL1092&amp;INDEX($AH$4:$AH$1137,SMALL($AB$4:$AB$1137,AJ1092),1),$AU$4:$AU$83&amp;$AV$4:$AV$83,0),1),"")</f>
        <v/>
      </c>
      <c r="AO1092" s="187" t="str">
        <f>IF(AND(ISNUMBER(Fixture!H1095),ISNUMBER(Fixture!J1095)),"YES","")</f>
        <v/>
      </c>
      <c r="AP1092" s="187" t="str">
        <f>IF(AO1092="YES",IF(Fixture!H1095&gt;Fixture!J1095,HWin,IF(Fixture!H1095=Fixture!J1095,IF(Fixture!H1095&gt;0,HDrawScore,HDraw),HLose)),"")</f>
        <v/>
      </c>
      <c r="AQ1092" s="188" t="str">
        <f>IF(AO1092="YES",IF(Fixture!H1095&lt;Fixture!J1095,AWin,IF(Fixture!H1095=Fixture!J1095,IF(Fixture!H1095&gt;0,ADrawScore,ADraw),ALose)),"")</f>
        <v/>
      </c>
      <c r="AR1092" s="187" t="str">
        <f>IF(AO1092="YES",IF(Fixture!H1095&gt;Fixture!J1095,"W",IF(Fixture!H1095=Fixture!J1095,IF(Fixture!H1095&gt;0,"D","D"),"L")),"")</f>
        <v/>
      </c>
      <c r="AS1092" s="187" t="str">
        <f>IF(AO1092="YES",IF(Fixture!H1095&lt;Fixture!J1095,"W",IF(Fixture!H1095=Fixture!J1095,IF(Fixture!H1095&gt;0,"D","D"),"L")),"")</f>
        <v/>
      </c>
    </row>
    <row r="1093" spans="22:45" x14ac:dyDescent="0.25">
      <c r="AB1093" s="186" t="str">
        <f t="shared" ref="AB1093:AB1137" si="501">IF(OR(ISNUMBER(AC1093+AG1093),AND( ISNUMBER(AC1093),ISNUMBER(AE1093)=FALSE)),ROW(AB1093)-ROW($AB$3),"")</f>
        <v/>
      </c>
      <c r="AC1093" s="187" t="str">
        <f t="shared" ref="AC1093:AC1137" si="502">IFERROR(IF(AD1092+1&lt;=AD$2,AC1092,IF(AC1092+1&lt;=AF$2,AC1092+1,"")),"")</f>
        <v/>
      </c>
      <c r="AD1093" s="187" t="str">
        <f t="shared" si="496"/>
        <v/>
      </c>
      <c r="AE1093" s="187" t="str">
        <f t="shared" si="497"/>
        <v/>
      </c>
      <c r="AF1093" s="187" t="str">
        <f t="shared" si="500"/>
        <v/>
      </c>
      <c r="AG1093" s="187" t="str">
        <f t="array" ref="AG1093">IFERROR(INDEX($Y$4:$Y$1090, MATCH(AC1093&amp;AE1093&amp;AF1093,$V$4:$V$1090&amp;$W$4:$W$1090&amp;$X$4:$X$1090,0),1),"")</f>
        <v/>
      </c>
      <c r="AH1093" s="188" t="str">
        <f t="array" ref="AH1093">IFERROR(INDEX($Z$4:$Z$1090, MATCH(AC1093&amp;AE1093&amp;AF1093,$V$4:$V$1090&amp;$W$4:$W$1090&amp;$X$4:$X$1090,0),1),"")</f>
        <v/>
      </c>
      <c r="AJ1093" s="186" t="str">
        <f t="shared" si="484"/>
        <v/>
      </c>
      <c r="AK1093" s="187" t="str">
        <f t="array" ref="AK1093">IFERROR(INDEX($AC$4:$AC$1137,SMALL($AB$4:$AB$1137,AJ1093),1),"")</f>
        <v/>
      </c>
      <c r="AL1093" s="187" t="str">
        <f t="array" ref="AL1093">IFERROR(INDEX($AF$4:$AF$1137,SMALL($AB$4:$AB$1137,AJ1093),1),"")</f>
        <v/>
      </c>
      <c r="AM1093" s="187" t="str">
        <f t="array" ref="AM1093">IFERROR(INDEX($AW$4:$AW$83,MATCH(AL1093&amp;INDEX($AG$4:$AG$1137,SMALL($AB$4:$AB$1137,AJ1093),1),$AU$4:$AU$83&amp;$AV$4:$AV$83,0),1),"")</f>
        <v/>
      </c>
      <c r="AN1093" s="187" t="str">
        <f t="array" ref="AN1093">IFERROR(INDEX($AW$4:$AW$83,MATCH(AL1093&amp;INDEX($AH$4:$AH$1137,SMALL($AB$4:$AB$1137,AJ1093),1),$AU$4:$AU$83&amp;$AV$4:$AV$83,0),1),"")</f>
        <v/>
      </c>
      <c r="AO1093" s="187" t="str">
        <f>IF(AND(ISNUMBER(Fixture!H1096),ISNUMBER(Fixture!J1096)),"YES","")</f>
        <v/>
      </c>
      <c r="AP1093" s="187" t="str">
        <f>IF(AO1093="YES",IF(Fixture!H1096&gt;Fixture!J1096,HWin,IF(Fixture!H1096=Fixture!J1096,IF(Fixture!H1096&gt;0,HDrawScore,HDraw),HLose)),"")</f>
        <v/>
      </c>
      <c r="AQ1093" s="188" t="str">
        <f>IF(AO1093="YES",IF(Fixture!H1096&lt;Fixture!J1096,AWin,IF(Fixture!H1096=Fixture!J1096,IF(Fixture!H1096&gt;0,ADrawScore,ADraw),ALose)),"")</f>
        <v/>
      </c>
      <c r="AR1093" s="187" t="str">
        <f>IF(AO1093="YES",IF(Fixture!H1096&gt;Fixture!J1096,"W",IF(Fixture!H1096=Fixture!J1096,IF(Fixture!H1096&gt;0,"D","D"),"L")),"")</f>
        <v/>
      </c>
      <c r="AS1093" s="187" t="str">
        <f>IF(AO1093="YES",IF(Fixture!H1096&lt;Fixture!J1096,"W",IF(Fixture!H1096=Fixture!J1096,IF(Fixture!H1096&gt;0,"D","D"),"L")),"")</f>
        <v/>
      </c>
    </row>
    <row r="1094" spans="22:45" x14ac:dyDescent="0.25">
      <c r="AB1094" s="186" t="str">
        <f t="shared" si="501"/>
        <v/>
      </c>
      <c r="AC1094" s="187" t="str">
        <f t="shared" si="502"/>
        <v/>
      </c>
      <c r="AD1094" s="187" t="str">
        <f t="shared" si="496"/>
        <v/>
      </c>
      <c r="AE1094" s="187" t="str">
        <f t="shared" si="497"/>
        <v/>
      </c>
      <c r="AF1094" s="187" t="str">
        <f t="shared" si="500"/>
        <v/>
      </c>
      <c r="AG1094" s="187" t="str">
        <f t="array" ref="AG1094">IFERROR(INDEX($Y$4:$Y$1090, MATCH(AC1094&amp;AE1094&amp;AF1094,$V$4:$V$1090&amp;$W$4:$W$1090&amp;$X$4:$X$1090,0),1),"")</f>
        <v/>
      </c>
      <c r="AH1094" s="188" t="str">
        <f t="array" ref="AH1094">IFERROR(INDEX($Z$4:$Z$1090, MATCH(AC1094&amp;AE1094&amp;AF1094,$V$4:$V$1090&amp;$W$4:$W$1090&amp;$X$4:$X$1090,0),1),"")</f>
        <v/>
      </c>
      <c r="AJ1094" s="186" t="str">
        <f t="shared" ref="AJ1094:AJ1137" si="503">IFERROR(IF(AJ1093+1&gt;$AH$2,"",AJ1093+1),"")</f>
        <v/>
      </c>
      <c r="AK1094" s="187" t="str">
        <f t="array" ref="AK1094">IFERROR(INDEX($AC$4:$AC$1137,SMALL($AB$4:$AB$1137,AJ1094),1),"")</f>
        <v/>
      </c>
      <c r="AL1094" s="187" t="str">
        <f t="array" ref="AL1094">IFERROR(INDEX($AF$4:$AF$1137,SMALL($AB$4:$AB$1137,AJ1094),1),"")</f>
        <v/>
      </c>
      <c r="AM1094" s="187" t="str">
        <f t="array" ref="AM1094">IFERROR(INDEX($AW$4:$AW$83,MATCH(AL1094&amp;INDEX($AG$4:$AG$1137,SMALL($AB$4:$AB$1137,AJ1094),1),$AU$4:$AU$83&amp;$AV$4:$AV$83,0),1),"")</f>
        <v/>
      </c>
      <c r="AN1094" s="187" t="str">
        <f t="array" ref="AN1094">IFERROR(INDEX($AW$4:$AW$83,MATCH(AL1094&amp;INDEX($AH$4:$AH$1137,SMALL($AB$4:$AB$1137,AJ1094),1),$AU$4:$AU$83&amp;$AV$4:$AV$83,0),1),"")</f>
        <v/>
      </c>
      <c r="AO1094" s="187" t="str">
        <f>IF(AND(ISNUMBER(Fixture!H1097),ISNUMBER(Fixture!J1097)),"YES","")</f>
        <v/>
      </c>
      <c r="AP1094" s="187" t="str">
        <f>IF(AO1094="YES",IF(Fixture!H1097&gt;Fixture!J1097,HWin,IF(Fixture!H1097=Fixture!J1097,IF(Fixture!H1097&gt;0,HDrawScore,HDraw),HLose)),"")</f>
        <v/>
      </c>
      <c r="AQ1094" s="188" t="str">
        <f>IF(AO1094="YES",IF(Fixture!H1097&lt;Fixture!J1097,AWin,IF(Fixture!H1097=Fixture!J1097,IF(Fixture!H1097&gt;0,ADrawScore,ADraw),ALose)),"")</f>
        <v/>
      </c>
      <c r="AR1094" s="187" t="str">
        <f>IF(AO1094="YES",IF(Fixture!H1097&gt;Fixture!J1097,"W",IF(Fixture!H1097=Fixture!J1097,IF(Fixture!H1097&gt;0,"D","D"),"L")),"")</f>
        <v/>
      </c>
      <c r="AS1094" s="187" t="str">
        <f>IF(AO1094="YES",IF(Fixture!H1097&lt;Fixture!J1097,"W",IF(Fixture!H1097=Fixture!J1097,IF(Fixture!H1097&gt;0,"D","D"),"L")),"")</f>
        <v/>
      </c>
    </row>
    <row r="1095" spans="22:45" x14ac:dyDescent="0.25">
      <c r="AB1095" s="186" t="str">
        <f t="shared" si="501"/>
        <v/>
      </c>
      <c r="AC1095" s="187" t="str">
        <f t="shared" si="502"/>
        <v/>
      </c>
      <c r="AD1095" s="187" t="str">
        <f t="shared" si="496"/>
        <v/>
      </c>
      <c r="AE1095" s="187" t="str">
        <f t="shared" si="497"/>
        <v/>
      </c>
      <c r="AF1095" s="187" t="str">
        <f t="shared" si="500"/>
        <v/>
      </c>
      <c r="AG1095" s="187" t="str">
        <f t="array" ref="AG1095">IFERROR(INDEX($Y$4:$Y$1090, MATCH(AC1095&amp;AE1095&amp;AF1095,$V$4:$V$1090&amp;$W$4:$W$1090&amp;$X$4:$X$1090,0),1),"")</f>
        <v/>
      </c>
      <c r="AH1095" s="188" t="str">
        <f t="array" ref="AH1095">IFERROR(INDEX($Z$4:$Z$1090, MATCH(AC1095&amp;AE1095&amp;AF1095,$V$4:$V$1090&amp;$W$4:$W$1090&amp;$X$4:$X$1090,0),1),"")</f>
        <v/>
      </c>
      <c r="AJ1095" s="186" t="str">
        <f t="shared" si="503"/>
        <v/>
      </c>
      <c r="AK1095" s="187" t="str">
        <f t="array" ref="AK1095">IFERROR(INDEX($AC$4:$AC$1137,SMALL($AB$4:$AB$1137,AJ1095),1),"")</f>
        <v/>
      </c>
      <c r="AL1095" s="187" t="str">
        <f t="array" ref="AL1095">IFERROR(INDEX($AF$4:$AF$1137,SMALL($AB$4:$AB$1137,AJ1095),1),"")</f>
        <v/>
      </c>
      <c r="AM1095" s="187" t="str">
        <f t="array" ref="AM1095">IFERROR(INDEX($AW$4:$AW$83,MATCH(AL1095&amp;INDEX($AG$4:$AG$1137,SMALL($AB$4:$AB$1137,AJ1095),1),$AU$4:$AU$83&amp;$AV$4:$AV$83,0),1),"")</f>
        <v/>
      </c>
      <c r="AN1095" s="187" t="str">
        <f t="array" ref="AN1095">IFERROR(INDEX($AW$4:$AW$83,MATCH(AL1095&amp;INDEX($AH$4:$AH$1137,SMALL($AB$4:$AB$1137,AJ1095),1),$AU$4:$AU$83&amp;$AV$4:$AV$83,0),1),"")</f>
        <v/>
      </c>
      <c r="AO1095" s="187" t="str">
        <f>IF(AND(ISNUMBER(Fixture!H1098),ISNUMBER(Fixture!J1098)),"YES","")</f>
        <v/>
      </c>
      <c r="AP1095" s="187" t="str">
        <f>IF(AO1095="YES",IF(Fixture!H1098&gt;Fixture!J1098,HWin,IF(Fixture!H1098=Fixture!J1098,IF(Fixture!H1098&gt;0,HDrawScore,HDraw),HLose)),"")</f>
        <v/>
      </c>
      <c r="AQ1095" s="188" t="str">
        <f>IF(AO1095="YES",IF(Fixture!H1098&lt;Fixture!J1098,AWin,IF(Fixture!H1098=Fixture!J1098,IF(Fixture!H1098&gt;0,ADrawScore,ADraw),ALose)),"")</f>
        <v/>
      </c>
      <c r="AR1095" s="187" t="str">
        <f>IF(AO1095="YES",IF(Fixture!H1098&gt;Fixture!J1098,"W",IF(Fixture!H1098=Fixture!J1098,IF(Fixture!H1098&gt;0,"D","D"),"L")),"")</f>
        <v/>
      </c>
      <c r="AS1095" s="187" t="str">
        <f>IF(AO1095="YES",IF(Fixture!H1098&lt;Fixture!J1098,"W",IF(Fixture!H1098=Fixture!J1098,IF(Fixture!H1098&gt;0,"D","D"),"L")),"")</f>
        <v/>
      </c>
    </row>
    <row r="1096" spans="22:45" x14ac:dyDescent="0.25">
      <c r="AB1096" s="186" t="str">
        <f t="shared" si="501"/>
        <v/>
      </c>
      <c r="AC1096" s="187" t="str">
        <f t="shared" si="502"/>
        <v/>
      </c>
      <c r="AD1096" s="187" t="str">
        <f t="shared" si="496"/>
        <v/>
      </c>
      <c r="AE1096" s="187" t="str">
        <f t="shared" si="497"/>
        <v/>
      </c>
      <c r="AF1096" s="187" t="str">
        <f t="shared" si="500"/>
        <v/>
      </c>
      <c r="AG1096" s="187" t="str">
        <f t="array" ref="AG1096">IFERROR(INDEX($Y$4:$Y$1090, MATCH(AC1096&amp;AE1096&amp;AF1096,$V$4:$V$1090&amp;$W$4:$W$1090&amp;$X$4:$X$1090,0),1),"")</f>
        <v/>
      </c>
      <c r="AH1096" s="188" t="str">
        <f t="array" ref="AH1096">IFERROR(INDEX($Z$4:$Z$1090, MATCH(AC1096&amp;AE1096&amp;AF1096,$V$4:$V$1090&amp;$W$4:$W$1090&amp;$X$4:$X$1090,0),1),"")</f>
        <v/>
      </c>
      <c r="AJ1096" s="186" t="str">
        <f t="shared" si="503"/>
        <v/>
      </c>
      <c r="AK1096" s="187" t="str">
        <f t="array" ref="AK1096">IFERROR(INDEX($AC$4:$AC$1137,SMALL($AB$4:$AB$1137,AJ1096),1),"")</f>
        <v/>
      </c>
      <c r="AL1096" s="187" t="str">
        <f t="array" ref="AL1096">IFERROR(INDEX($AF$4:$AF$1137,SMALL($AB$4:$AB$1137,AJ1096),1),"")</f>
        <v/>
      </c>
      <c r="AM1096" s="187" t="str">
        <f t="array" ref="AM1096">IFERROR(INDEX($AW$4:$AW$83,MATCH(AL1096&amp;INDEX($AG$4:$AG$1137,SMALL($AB$4:$AB$1137,AJ1096),1),$AU$4:$AU$83&amp;$AV$4:$AV$83,0),1),"")</f>
        <v/>
      </c>
      <c r="AN1096" s="187" t="str">
        <f t="array" ref="AN1096">IFERROR(INDEX($AW$4:$AW$83,MATCH(AL1096&amp;INDEX($AH$4:$AH$1137,SMALL($AB$4:$AB$1137,AJ1096),1),$AU$4:$AU$83&amp;$AV$4:$AV$83,0),1),"")</f>
        <v/>
      </c>
      <c r="AO1096" s="187" t="str">
        <f>IF(AND(ISNUMBER(Fixture!H1099),ISNUMBER(Fixture!J1099)),"YES","")</f>
        <v/>
      </c>
      <c r="AP1096" s="187" t="str">
        <f>IF(AO1096="YES",IF(Fixture!H1099&gt;Fixture!J1099,HWin,IF(Fixture!H1099=Fixture!J1099,IF(Fixture!H1099&gt;0,HDrawScore,HDraw),HLose)),"")</f>
        <v/>
      </c>
      <c r="AQ1096" s="188" t="str">
        <f>IF(AO1096="YES",IF(Fixture!H1099&lt;Fixture!J1099,AWin,IF(Fixture!H1099=Fixture!J1099,IF(Fixture!H1099&gt;0,ADrawScore,ADraw),ALose)),"")</f>
        <v/>
      </c>
      <c r="AR1096" s="187" t="str">
        <f>IF(AO1096="YES",IF(Fixture!H1099&gt;Fixture!J1099,"W",IF(Fixture!H1099=Fixture!J1099,IF(Fixture!H1099&gt;0,"D","D"),"L")),"")</f>
        <v/>
      </c>
      <c r="AS1096" s="187" t="str">
        <f>IF(AO1096="YES",IF(Fixture!H1099&lt;Fixture!J1099,"W",IF(Fixture!H1099=Fixture!J1099,IF(Fixture!H1099&gt;0,"D","D"),"L")),"")</f>
        <v/>
      </c>
    </row>
    <row r="1097" spans="22:45" x14ac:dyDescent="0.25">
      <c r="AB1097" s="186" t="str">
        <f t="shared" si="501"/>
        <v/>
      </c>
      <c r="AC1097" s="187" t="str">
        <f t="shared" si="502"/>
        <v/>
      </c>
      <c r="AD1097" s="187" t="str">
        <f t="shared" si="496"/>
        <v/>
      </c>
      <c r="AE1097" s="187" t="str">
        <f t="shared" si="497"/>
        <v/>
      </c>
      <c r="AF1097" s="187" t="str">
        <f t="shared" si="500"/>
        <v/>
      </c>
      <c r="AG1097" s="187" t="str">
        <f t="array" ref="AG1097">IFERROR(INDEX($Y$4:$Y$1090, MATCH(AC1097&amp;AE1097&amp;AF1097,$V$4:$V$1090&amp;$W$4:$W$1090&amp;$X$4:$X$1090,0),1),"")</f>
        <v/>
      </c>
      <c r="AH1097" s="188" t="str">
        <f t="array" ref="AH1097">IFERROR(INDEX($Z$4:$Z$1090, MATCH(AC1097&amp;AE1097&amp;AF1097,$V$4:$V$1090&amp;$W$4:$W$1090&amp;$X$4:$X$1090,0),1),"")</f>
        <v/>
      </c>
      <c r="AJ1097" s="186" t="str">
        <f t="shared" si="503"/>
        <v/>
      </c>
      <c r="AK1097" s="187" t="str">
        <f t="array" ref="AK1097">IFERROR(INDEX($AC$4:$AC$1137,SMALL($AB$4:$AB$1137,AJ1097),1),"")</f>
        <v/>
      </c>
      <c r="AL1097" s="187" t="str">
        <f t="array" ref="AL1097">IFERROR(INDEX($AF$4:$AF$1137,SMALL($AB$4:$AB$1137,AJ1097),1),"")</f>
        <v/>
      </c>
      <c r="AM1097" s="187" t="str">
        <f t="array" ref="AM1097">IFERROR(INDEX($AW$4:$AW$83,MATCH(AL1097&amp;INDEX($AG$4:$AG$1137,SMALL($AB$4:$AB$1137,AJ1097),1),$AU$4:$AU$83&amp;$AV$4:$AV$83,0),1),"")</f>
        <v/>
      </c>
      <c r="AN1097" s="187" t="str">
        <f t="array" ref="AN1097">IFERROR(INDEX($AW$4:$AW$83,MATCH(AL1097&amp;INDEX($AH$4:$AH$1137,SMALL($AB$4:$AB$1137,AJ1097),1),$AU$4:$AU$83&amp;$AV$4:$AV$83,0),1),"")</f>
        <v/>
      </c>
      <c r="AO1097" s="187" t="str">
        <f>IF(AND(ISNUMBER(Fixture!H1100),ISNUMBER(Fixture!J1100)),"YES","")</f>
        <v/>
      </c>
      <c r="AP1097" s="187" t="str">
        <f>IF(AO1097="YES",IF(Fixture!H1100&gt;Fixture!J1100,HWin,IF(Fixture!H1100=Fixture!J1100,IF(Fixture!H1100&gt;0,HDrawScore,HDraw),HLose)),"")</f>
        <v/>
      </c>
      <c r="AQ1097" s="188" t="str">
        <f>IF(AO1097="YES",IF(Fixture!H1100&lt;Fixture!J1100,AWin,IF(Fixture!H1100=Fixture!J1100,IF(Fixture!H1100&gt;0,ADrawScore,ADraw),ALose)),"")</f>
        <v/>
      </c>
      <c r="AR1097" s="187" t="str">
        <f>IF(AO1097="YES",IF(Fixture!H1100&gt;Fixture!J1100,"W",IF(Fixture!H1100=Fixture!J1100,IF(Fixture!H1100&gt;0,"D","D"),"L")),"")</f>
        <v/>
      </c>
      <c r="AS1097" s="187" t="str">
        <f>IF(AO1097="YES",IF(Fixture!H1100&lt;Fixture!J1100,"W",IF(Fixture!H1100=Fixture!J1100,IF(Fixture!H1100&gt;0,"D","D"),"L")),"")</f>
        <v/>
      </c>
    </row>
    <row r="1098" spans="22:45" x14ac:dyDescent="0.25">
      <c r="AB1098" s="186" t="str">
        <f t="shared" si="501"/>
        <v/>
      </c>
      <c r="AC1098" s="187" t="str">
        <f t="shared" si="502"/>
        <v/>
      </c>
      <c r="AD1098" s="187" t="str">
        <f t="shared" si="496"/>
        <v/>
      </c>
      <c r="AE1098" s="187" t="str">
        <f t="shared" si="497"/>
        <v/>
      </c>
      <c r="AF1098" s="187" t="str">
        <f t="shared" si="500"/>
        <v/>
      </c>
      <c r="AG1098" s="187" t="str">
        <f t="array" ref="AG1098">IFERROR(INDEX($Y$4:$Y$1090, MATCH(AC1098&amp;AE1098&amp;AF1098,$V$4:$V$1090&amp;$W$4:$W$1090&amp;$X$4:$X$1090,0),1),"")</f>
        <v/>
      </c>
      <c r="AH1098" s="188" t="str">
        <f t="array" ref="AH1098">IFERROR(INDEX($Z$4:$Z$1090, MATCH(AC1098&amp;AE1098&amp;AF1098,$V$4:$V$1090&amp;$W$4:$W$1090&amp;$X$4:$X$1090,0),1),"")</f>
        <v/>
      </c>
      <c r="AJ1098" s="186" t="str">
        <f t="shared" si="503"/>
        <v/>
      </c>
      <c r="AK1098" s="187" t="str">
        <f t="array" ref="AK1098">IFERROR(INDEX($AC$4:$AC$1137,SMALL($AB$4:$AB$1137,AJ1098),1),"")</f>
        <v/>
      </c>
      <c r="AL1098" s="187" t="str">
        <f t="array" ref="AL1098">IFERROR(INDEX($AF$4:$AF$1137,SMALL($AB$4:$AB$1137,AJ1098),1),"")</f>
        <v/>
      </c>
      <c r="AM1098" s="187" t="str">
        <f t="array" ref="AM1098">IFERROR(INDEX($AW$4:$AW$83,MATCH(AL1098&amp;INDEX($AG$4:$AG$1137,SMALL($AB$4:$AB$1137,AJ1098),1),$AU$4:$AU$83&amp;$AV$4:$AV$83,0),1),"")</f>
        <v/>
      </c>
      <c r="AN1098" s="187" t="str">
        <f t="array" ref="AN1098">IFERROR(INDEX($AW$4:$AW$83,MATCH(AL1098&amp;INDEX($AH$4:$AH$1137,SMALL($AB$4:$AB$1137,AJ1098),1),$AU$4:$AU$83&amp;$AV$4:$AV$83,0),1),"")</f>
        <v/>
      </c>
      <c r="AO1098" s="187" t="str">
        <f>IF(AND(ISNUMBER(Fixture!H1101),ISNUMBER(Fixture!J1101)),"YES","")</f>
        <v/>
      </c>
      <c r="AP1098" s="187" t="str">
        <f>IF(AO1098="YES",IF(Fixture!H1101&gt;Fixture!J1101,HWin,IF(Fixture!H1101=Fixture!J1101,IF(Fixture!H1101&gt;0,HDrawScore,HDraw),HLose)),"")</f>
        <v/>
      </c>
      <c r="AQ1098" s="188" t="str">
        <f>IF(AO1098="YES",IF(Fixture!H1101&lt;Fixture!J1101,AWin,IF(Fixture!H1101=Fixture!J1101,IF(Fixture!H1101&gt;0,ADrawScore,ADraw),ALose)),"")</f>
        <v/>
      </c>
      <c r="AR1098" s="187" t="str">
        <f>IF(AO1098="YES",IF(Fixture!H1101&gt;Fixture!J1101,"W",IF(Fixture!H1101=Fixture!J1101,IF(Fixture!H1101&gt;0,"D","D"),"L")),"")</f>
        <v/>
      </c>
      <c r="AS1098" s="187" t="str">
        <f>IF(AO1098="YES",IF(Fixture!H1101&lt;Fixture!J1101,"W",IF(Fixture!H1101=Fixture!J1101,IF(Fixture!H1101&gt;0,"D","D"),"L")),"")</f>
        <v/>
      </c>
    </row>
    <row r="1099" spans="22:45" x14ac:dyDescent="0.25">
      <c r="AB1099" s="186" t="str">
        <f t="shared" si="501"/>
        <v/>
      </c>
      <c r="AC1099" s="187" t="str">
        <f t="shared" si="502"/>
        <v/>
      </c>
      <c r="AD1099" s="187" t="str">
        <f t="shared" si="496"/>
        <v/>
      </c>
      <c r="AE1099" s="187" t="str">
        <f t="shared" si="497"/>
        <v/>
      </c>
      <c r="AF1099" s="187" t="str">
        <f t="shared" si="500"/>
        <v/>
      </c>
      <c r="AG1099" s="187" t="str">
        <f t="array" ref="AG1099">IFERROR(INDEX($Y$4:$Y$1090, MATCH(AC1099&amp;AE1099&amp;AF1099,$V$4:$V$1090&amp;$W$4:$W$1090&amp;$X$4:$X$1090,0),1),"")</f>
        <v/>
      </c>
      <c r="AH1099" s="188" t="str">
        <f t="array" ref="AH1099">IFERROR(INDEX($Z$4:$Z$1090, MATCH(AC1099&amp;AE1099&amp;AF1099,$V$4:$V$1090&amp;$W$4:$W$1090&amp;$X$4:$X$1090,0),1),"")</f>
        <v/>
      </c>
      <c r="AJ1099" s="186" t="str">
        <f t="shared" si="503"/>
        <v/>
      </c>
      <c r="AK1099" s="187" t="str">
        <f t="array" ref="AK1099">IFERROR(INDEX($AC$4:$AC$1137,SMALL($AB$4:$AB$1137,AJ1099),1),"")</f>
        <v/>
      </c>
      <c r="AL1099" s="187" t="str">
        <f t="array" ref="AL1099">IFERROR(INDEX($AF$4:$AF$1137,SMALL($AB$4:$AB$1137,AJ1099),1),"")</f>
        <v/>
      </c>
      <c r="AM1099" s="187" t="str">
        <f t="array" ref="AM1099">IFERROR(INDEX($AW$4:$AW$83,MATCH(AL1099&amp;INDEX($AG$4:$AG$1137,SMALL($AB$4:$AB$1137,AJ1099),1),$AU$4:$AU$83&amp;$AV$4:$AV$83,0),1),"")</f>
        <v/>
      </c>
      <c r="AN1099" s="187" t="str">
        <f t="array" ref="AN1099">IFERROR(INDEX($AW$4:$AW$83,MATCH(AL1099&amp;INDEX($AH$4:$AH$1137,SMALL($AB$4:$AB$1137,AJ1099),1),$AU$4:$AU$83&amp;$AV$4:$AV$83,0),1),"")</f>
        <v/>
      </c>
      <c r="AO1099" s="187" t="str">
        <f>IF(AND(ISNUMBER(Fixture!H1102),ISNUMBER(Fixture!J1102)),"YES","")</f>
        <v/>
      </c>
      <c r="AP1099" s="187" t="str">
        <f>IF(AO1099="YES",IF(Fixture!H1102&gt;Fixture!J1102,HWin,IF(Fixture!H1102=Fixture!J1102,IF(Fixture!H1102&gt;0,HDrawScore,HDraw),HLose)),"")</f>
        <v/>
      </c>
      <c r="AQ1099" s="188" t="str">
        <f>IF(AO1099="YES",IF(Fixture!H1102&lt;Fixture!J1102,AWin,IF(Fixture!H1102=Fixture!J1102,IF(Fixture!H1102&gt;0,ADrawScore,ADraw),ALose)),"")</f>
        <v/>
      </c>
      <c r="AR1099" s="187" t="str">
        <f>IF(AO1099="YES",IF(Fixture!H1102&gt;Fixture!J1102,"W",IF(Fixture!H1102=Fixture!J1102,IF(Fixture!H1102&gt;0,"D","D"),"L")),"")</f>
        <v/>
      </c>
      <c r="AS1099" s="187" t="str">
        <f>IF(AO1099="YES",IF(Fixture!H1102&lt;Fixture!J1102,"W",IF(Fixture!H1102=Fixture!J1102,IF(Fixture!H1102&gt;0,"D","D"),"L")),"")</f>
        <v/>
      </c>
    </row>
    <row r="1100" spans="22:45" x14ac:dyDescent="0.25">
      <c r="AB1100" s="186" t="str">
        <f t="shared" si="501"/>
        <v/>
      </c>
      <c r="AC1100" s="187" t="str">
        <f t="shared" si="502"/>
        <v/>
      </c>
      <c r="AD1100" s="187" t="str">
        <f t="shared" si="496"/>
        <v/>
      </c>
      <c r="AE1100" s="187" t="str">
        <f t="shared" si="497"/>
        <v/>
      </c>
      <c r="AF1100" s="187" t="str">
        <f t="shared" si="500"/>
        <v/>
      </c>
      <c r="AG1100" s="187" t="str">
        <f t="array" ref="AG1100">IFERROR(INDEX($Y$4:$Y$1090, MATCH(AC1100&amp;AE1100&amp;AF1100,$V$4:$V$1090&amp;$W$4:$W$1090&amp;$X$4:$X$1090,0),1),"")</f>
        <v/>
      </c>
      <c r="AH1100" s="188" t="str">
        <f t="array" ref="AH1100">IFERROR(INDEX($Z$4:$Z$1090, MATCH(AC1100&amp;AE1100&amp;AF1100,$V$4:$V$1090&amp;$W$4:$W$1090&amp;$X$4:$X$1090,0),1),"")</f>
        <v/>
      </c>
      <c r="AJ1100" s="186" t="str">
        <f t="shared" si="503"/>
        <v/>
      </c>
      <c r="AK1100" s="187" t="str">
        <f t="array" ref="AK1100">IFERROR(INDEX($AC$4:$AC$1137,SMALL($AB$4:$AB$1137,AJ1100),1),"")</f>
        <v/>
      </c>
      <c r="AL1100" s="187" t="str">
        <f t="array" ref="AL1100">IFERROR(INDEX($AF$4:$AF$1137,SMALL($AB$4:$AB$1137,AJ1100),1),"")</f>
        <v/>
      </c>
      <c r="AM1100" s="187" t="str">
        <f t="array" ref="AM1100">IFERROR(INDEX($AW$4:$AW$83,MATCH(AL1100&amp;INDEX($AG$4:$AG$1137,SMALL($AB$4:$AB$1137,AJ1100),1),$AU$4:$AU$83&amp;$AV$4:$AV$83,0),1),"")</f>
        <v/>
      </c>
      <c r="AN1100" s="187" t="str">
        <f t="array" ref="AN1100">IFERROR(INDEX($AW$4:$AW$83,MATCH(AL1100&amp;INDEX($AH$4:$AH$1137,SMALL($AB$4:$AB$1137,AJ1100),1),$AU$4:$AU$83&amp;$AV$4:$AV$83,0),1),"")</f>
        <v/>
      </c>
      <c r="AO1100" s="187" t="str">
        <f>IF(AND(ISNUMBER(Fixture!H1103),ISNUMBER(Fixture!J1103)),"YES","")</f>
        <v/>
      </c>
      <c r="AP1100" s="187" t="str">
        <f>IF(AO1100="YES",IF(Fixture!H1103&gt;Fixture!J1103,HWin,IF(Fixture!H1103=Fixture!J1103,IF(Fixture!H1103&gt;0,HDrawScore,HDraw),HLose)),"")</f>
        <v/>
      </c>
      <c r="AQ1100" s="188" t="str">
        <f>IF(AO1100="YES",IF(Fixture!H1103&lt;Fixture!J1103,AWin,IF(Fixture!H1103=Fixture!J1103,IF(Fixture!H1103&gt;0,ADrawScore,ADraw),ALose)),"")</f>
        <v/>
      </c>
      <c r="AR1100" s="187" t="str">
        <f>IF(AO1100="YES",IF(Fixture!H1103&gt;Fixture!J1103,"W",IF(Fixture!H1103=Fixture!J1103,IF(Fixture!H1103&gt;0,"D","D"),"L")),"")</f>
        <v/>
      </c>
      <c r="AS1100" s="187" t="str">
        <f>IF(AO1100="YES",IF(Fixture!H1103&lt;Fixture!J1103,"W",IF(Fixture!H1103=Fixture!J1103,IF(Fixture!H1103&gt;0,"D","D"),"L")),"")</f>
        <v/>
      </c>
    </row>
    <row r="1101" spans="22:45" x14ac:dyDescent="0.25">
      <c r="AB1101" s="186" t="str">
        <f t="shared" si="501"/>
        <v/>
      </c>
      <c r="AC1101" s="187" t="str">
        <f t="shared" si="502"/>
        <v/>
      </c>
      <c r="AD1101" s="187" t="str">
        <f t="shared" si="496"/>
        <v/>
      </c>
      <c r="AE1101" s="187" t="str">
        <f t="shared" si="497"/>
        <v/>
      </c>
      <c r="AF1101" s="187" t="str">
        <f t="shared" si="500"/>
        <v/>
      </c>
      <c r="AG1101" s="187" t="str">
        <f t="array" ref="AG1101">IFERROR(INDEX($Y$4:$Y$1090, MATCH(AC1101&amp;AE1101&amp;AF1101,$V$4:$V$1090&amp;$W$4:$W$1090&amp;$X$4:$X$1090,0),1),"")</f>
        <v/>
      </c>
      <c r="AH1101" s="188" t="str">
        <f t="array" ref="AH1101">IFERROR(INDEX($Z$4:$Z$1090, MATCH(AC1101&amp;AE1101&amp;AF1101,$V$4:$V$1090&amp;$W$4:$W$1090&amp;$X$4:$X$1090,0),1),"")</f>
        <v/>
      </c>
      <c r="AJ1101" s="186" t="str">
        <f t="shared" si="503"/>
        <v/>
      </c>
      <c r="AK1101" s="187" t="str">
        <f t="array" ref="AK1101">IFERROR(INDEX($AC$4:$AC$1137,SMALL($AB$4:$AB$1137,AJ1101),1),"")</f>
        <v/>
      </c>
      <c r="AL1101" s="187" t="str">
        <f t="array" ref="AL1101">IFERROR(INDEX($AF$4:$AF$1137,SMALL($AB$4:$AB$1137,AJ1101),1),"")</f>
        <v/>
      </c>
      <c r="AM1101" s="187" t="str">
        <f t="array" ref="AM1101">IFERROR(INDEX($AW$4:$AW$83,MATCH(AL1101&amp;INDEX($AG$4:$AG$1137,SMALL($AB$4:$AB$1137,AJ1101),1),$AU$4:$AU$83&amp;$AV$4:$AV$83,0),1),"")</f>
        <v/>
      </c>
      <c r="AN1101" s="187" t="str">
        <f t="array" ref="AN1101">IFERROR(INDEX($AW$4:$AW$83,MATCH(AL1101&amp;INDEX($AH$4:$AH$1137,SMALL($AB$4:$AB$1137,AJ1101),1),$AU$4:$AU$83&amp;$AV$4:$AV$83,0),1),"")</f>
        <v/>
      </c>
      <c r="AO1101" s="187" t="str">
        <f>IF(AND(ISNUMBER(Fixture!H1104),ISNUMBER(Fixture!J1104)),"YES","")</f>
        <v/>
      </c>
      <c r="AP1101" s="187" t="str">
        <f>IF(AO1101="YES",IF(Fixture!H1104&gt;Fixture!J1104,HWin,IF(Fixture!H1104=Fixture!J1104,IF(Fixture!H1104&gt;0,HDrawScore,HDraw),HLose)),"")</f>
        <v/>
      </c>
      <c r="AQ1101" s="188" t="str">
        <f>IF(AO1101="YES",IF(Fixture!H1104&lt;Fixture!J1104,AWin,IF(Fixture!H1104=Fixture!J1104,IF(Fixture!H1104&gt;0,ADrawScore,ADraw),ALose)),"")</f>
        <v/>
      </c>
      <c r="AR1101" s="187" t="str">
        <f>IF(AO1101="YES",IF(Fixture!H1104&gt;Fixture!J1104,"W",IF(Fixture!H1104=Fixture!J1104,IF(Fixture!H1104&gt;0,"D","D"),"L")),"")</f>
        <v/>
      </c>
      <c r="AS1101" s="187" t="str">
        <f>IF(AO1101="YES",IF(Fixture!H1104&lt;Fixture!J1104,"W",IF(Fixture!H1104=Fixture!J1104,IF(Fixture!H1104&gt;0,"D","D"),"L")),"")</f>
        <v/>
      </c>
    </row>
    <row r="1102" spans="22:45" x14ac:dyDescent="0.25">
      <c r="AB1102" s="186" t="str">
        <f t="shared" si="501"/>
        <v/>
      </c>
      <c r="AC1102" s="187" t="str">
        <f t="shared" si="502"/>
        <v/>
      </c>
      <c r="AD1102" s="187" t="str">
        <f t="shared" si="496"/>
        <v/>
      </c>
      <c r="AE1102" s="187" t="str">
        <f t="shared" si="497"/>
        <v/>
      </c>
      <c r="AF1102" s="187" t="str">
        <f t="shared" si="500"/>
        <v/>
      </c>
      <c r="AG1102" s="187" t="str">
        <f t="array" ref="AG1102">IFERROR(INDEX($Y$4:$Y$1090, MATCH(AC1102&amp;AE1102&amp;AF1102,$V$4:$V$1090&amp;$W$4:$W$1090&amp;$X$4:$X$1090,0),1),"")</f>
        <v/>
      </c>
      <c r="AH1102" s="188" t="str">
        <f t="array" ref="AH1102">IFERROR(INDEX($Z$4:$Z$1090, MATCH(AC1102&amp;AE1102&amp;AF1102,$V$4:$V$1090&amp;$W$4:$W$1090&amp;$X$4:$X$1090,0),1),"")</f>
        <v/>
      </c>
      <c r="AJ1102" s="186" t="str">
        <f t="shared" si="503"/>
        <v/>
      </c>
      <c r="AK1102" s="187" t="str">
        <f t="array" ref="AK1102">IFERROR(INDEX($AC$4:$AC$1137,SMALL($AB$4:$AB$1137,AJ1102),1),"")</f>
        <v/>
      </c>
      <c r="AL1102" s="187" t="str">
        <f t="array" ref="AL1102">IFERROR(INDEX($AF$4:$AF$1137,SMALL($AB$4:$AB$1137,AJ1102),1),"")</f>
        <v/>
      </c>
      <c r="AM1102" s="187" t="str">
        <f t="array" ref="AM1102">IFERROR(INDEX($AW$4:$AW$83,MATCH(AL1102&amp;INDEX($AG$4:$AG$1137,SMALL($AB$4:$AB$1137,AJ1102),1),$AU$4:$AU$83&amp;$AV$4:$AV$83,0),1),"")</f>
        <v/>
      </c>
      <c r="AN1102" s="187" t="str">
        <f t="array" ref="AN1102">IFERROR(INDEX($AW$4:$AW$83,MATCH(AL1102&amp;INDEX($AH$4:$AH$1137,SMALL($AB$4:$AB$1137,AJ1102),1),$AU$4:$AU$83&amp;$AV$4:$AV$83,0),1),"")</f>
        <v/>
      </c>
      <c r="AO1102" s="187" t="str">
        <f>IF(AND(ISNUMBER(Fixture!H1105),ISNUMBER(Fixture!J1105)),"YES","")</f>
        <v/>
      </c>
      <c r="AP1102" s="187" t="str">
        <f>IF(AO1102="YES",IF(Fixture!H1105&gt;Fixture!J1105,HWin,IF(Fixture!H1105=Fixture!J1105,IF(Fixture!H1105&gt;0,HDrawScore,HDraw),HLose)),"")</f>
        <v/>
      </c>
      <c r="AQ1102" s="188" t="str">
        <f>IF(AO1102="YES",IF(Fixture!H1105&lt;Fixture!J1105,AWin,IF(Fixture!H1105=Fixture!J1105,IF(Fixture!H1105&gt;0,ADrawScore,ADraw),ALose)),"")</f>
        <v/>
      </c>
      <c r="AR1102" s="187" t="str">
        <f>IF(AO1102="YES",IF(Fixture!H1105&gt;Fixture!J1105,"W",IF(Fixture!H1105=Fixture!J1105,IF(Fixture!H1105&gt;0,"D","D"),"L")),"")</f>
        <v/>
      </c>
      <c r="AS1102" s="187" t="str">
        <f>IF(AO1102="YES",IF(Fixture!H1105&lt;Fixture!J1105,"W",IF(Fixture!H1105=Fixture!J1105,IF(Fixture!H1105&gt;0,"D","D"),"L")),"")</f>
        <v/>
      </c>
    </row>
    <row r="1103" spans="22:45" x14ac:dyDescent="0.25">
      <c r="AB1103" s="186" t="str">
        <f t="shared" si="501"/>
        <v/>
      </c>
      <c r="AC1103" s="187" t="str">
        <f t="shared" si="502"/>
        <v/>
      </c>
      <c r="AD1103" s="187" t="str">
        <f t="shared" si="496"/>
        <v/>
      </c>
      <c r="AE1103" s="187" t="str">
        <f t="shared" si="497"/>
        <v/>
      </c>
      <c r="AF1103" s="187" t="str">
        <f t="shared" si="500"/>
        <v/>
      </c>
      <c r="AG1103" s="187" t="str">
        <f t="array" ref="AG1103">IFERROR(INDEX($Y$4:$Y$1090, MATCH(AC1103&amp;AE1103&amp;AF1103,$V$4:$V$1090&amp;$W$4:$W$1090&amp;$X$4:$X$1090,0),1),"")</f>
        <v/>
      </c>
      <c r="AH1103" s="188" t="str">
        <f t="array" ref="AH1103">IFERROR(INDEX($Z$4:$Z$1090, MATCH(AC1103&amp;AE1103&amp;AF1103,$V$4:$V$1090&amp;$W$4:$W$1090&amp;$X$4:$X$1090,0),1),"")</f>
        <v/>
      </c>
      <c r="AJ1103" s="186" t="str">
        <f t="shared" si="503"/>
        <v/>
      </c>
      <c r="AK1103" s="187" t="str">
        <f t="array" ref="AK1103">IFERROR(INDEX($AC$4:$AC$1137,SMALL($AB$4:$AB$1137,AJ1103),1),"")</f>
        <v/>
      </c>
      <c r="AL1103" s="187" t="str">
        <f t="array" ref="AL1103">IFERROR(INDEX($AF$4:$AF$1137,SMALL($AB$4:$AB$1137,AJ1103),1),"")</f>
        <v/>
      </c>
      <c r="AM1103" s="187" t="str">
        <f t="array" ref="AM1103">IFERROR(INDEX($AW$4:$AW$83,MATCH(AL1103&amp;INDEX($AG$4:$AG$1137,SMALL($AB$4:$AB$1137,AJ1103),1),$AU$4:$AU$83&amp;$AV$4:$AV$83,0),1),"")</f>
        <v/>
      </c>
      <c r="AN1103" s="187" t="str">
        <f t="array" ref="AN1103">IFERROR(INDEX($AW$4:$AW$83,MATCH(AL1103&amp;INDEX($AH$4:$AH$1137,SMALL($AB$4:$AB$1137,AJ1103),1),$AU$4:$AU$83&amp;$AV$4:$AV$83,0),1),"")</f>
        <v/>
      </c>
      <c r="AO1103" s="187" t="str">
        <f>IF(AND(ISNUMBER(Fixture!H1106),ISNUMBER(Fixture!J1106)),"YES","")</f>
        <v/>
      </c>
      <c r="AP1103" s="187" t="str">
        <f>IF(AO1103="YES",IF(Fixture!H1106&gt;Fixture!J1106,HWin,IF(Fixture!H1106=Fixture!J1106,IF(Fixture!H1106&gt;0,HDrawScore,HDraw),HLose)),"")</f>
        <v/>
      </c>
      <c r="AQ1103" s="188" t="str">
        <f>IF(AO1103="YES",IF(Fixture!H1106&lt;Fixture!J1106,AWin,IF(Fixture!H1106=Fixture!J1106,IF(Fixture!H1106&gt;0,ADrawScore,ADraw),ALose)),"")</f>
        <v/>
      </c>
      <c r="AR1103" s="187" t="str">
        <f>IF(AO1103="YES",IF(Fixture!H1106&gt;Fixture!J1106,"W",IF(Fixture!H1106=Fixture!J1106,IF(Fixture!H1106&gt;0,"D","D"),"L")),"")</f>
        <v/>
      </c>
      <c r="AS1103" s="187" t="str">
        <f>IF(AO1103="YES",IF(Fixture!H1106&lt;Fixture!J1106,"W",IF(Fixture!H1106=Fixture!J1106,IF(Fixture!H1106&gt;0,"D","D"),"L")),"")</f>
        <v/>
      </c>
    </row>
    <row r="1104" spans="22:45" x14ac:dyDescent="0.25">
      <c r="AB1104" s="186" t="str">
        <f t="shared" si="501"/>
        <v/>
      </c>
      <c r="AC1104" s="187" t="str">
        <f t="shared" si="502"/>
        <v/>
      </c>
      <c r="AD1104" s="187" t="str">
        <f t="shared" si="496"/>
        <v/>
      </c>
      <c r="AE1104" s="187" t="str">
        <f t="shared" si="497"/>
        <v/>
      </c>
      <c r="AF1104" s="187" t="str">
        <f t="shared" si="500"/>
        <v/>
      </c>
      <c r="AG1104" s="187" t="str">
        <f t="array" ref="AG1104">IFERROR(INDEX($Y$4:$Y$1090, MATCH(AC1104&amp;AE1104&amp;AF1104,$V$4:$V$1090&amp;$W$4:$W$1090&amp;$X$4:$X$1090,0),1),"")</f>
        <v/>
      </c>
      <c r="AH1104" s="188" t="str">
        <f t="array" ref="AH1104">IFERROR(INDEX($Z$4:$Z$1090, MATCH(AC1104&amp;AE1104&amp;AF1104,$V$4:$V$1090&amp;$W$4:$W$1090&amp;$X$4:$X$1090,0),1),"")</f>
        <v/>
      </c>
      <c r="AJ1104" s="186" t="str">
        <f t="shared" si="503"/>
        <v/>
      </c>
      <c r="AK1104" s="187" t="str">
        <f t="array" ref="AK1104">IFERROR(INDEX($AC$4:$AC$1137,SMALL($AB$4:$AB$1137,AJ1104),1),"")</f>
        <v/>
      </c>
      <c r="AL1104" s="187" t="str">
        <f t="array" ref="AL1104">IFERROR(INDEX($AF$4:$AF$1137,SMALL($AB$4:$AB$1137,AJ1104),1),"")</f>
        <v/>
      </c>
      <c r="AM1104" s="187" t="str">
        <f t="array" ref="AM1104">IFERROR(INDEX($AW$4:$AW$83,MATCH(AL1104&amp;INDEX($AG$4:$AG$1137,SMALL($AB$4:$AB$1137,AJ1104),1),$AU$4:$AU$83&amp;$AV$4:$AV$83,0),1),"")</f>
        <v/>
      </c>
      <c r="AN1104" s="187" t="str">
        <f t="array" ref="AN1104">IFERROR(INDEX($AW$4:$AW$83,MATCH(AL1104&amp;INDEX($AH$4:$AH$1137,SMALL($AB$4:$AB$1137,AJ1104),1),$AU$4:$AU$83&amp;$AV$4:$AV$83,0),1),"")</f>
        <v/>
      </c>
      <c r="AO1104" s="187" t="str">
        <f>IF(AND(ISNUMBER(Fixture!H1107),ISNUMBER(Fixture!J1107)),"YES","")</f>
        <v/>
      </c>
      <c r="AP1104" s="187" t="str">
        <f>IF(AO1104="YES",IF(Fixture!H1107&gt;Fixture!J1107,HWin,IF(Fixture!H1107=Fixture!J1107,IF(Fixture!H1107&gt;0,HDrawScore,HDraw),HLose)),"")</f>
        <v/>
      </c>
      <c r="AQ1104" s="188" t="str">
        <f>IF(AO1104="YES",IF(Fixture!H1107&lt;Fixture!J1107,AWin,IF(Fixture!H1107=Fixture!J1107,IF(Fixture!H1107&gt;0,ADrawScore,ADraw),ALose)),"")</f>
        <v/>
      </c>
      <c r="AR1104" s="187" t="str">
        <f>IF(AO1104="YES",IF(Fixture!H1107&gt;Fixture!J1107,"W",IF(Fixture!H1107=Fixture!J1107,IF(Fixture!H1107&gt;0,"D","D"),"L")),"")</f>
        <v/>
      </c>
      <c r="AS1104" s="187" t="str">
        <f>IF(AO1104="YES",IF(Fixture!H1107&lt;Fixture!J1107,"W",IF(Fixture!H1107=Fixture!J1107,IF(Fixture!H1107&gt;0,"D","D"),"L")),"")</f>
        <v/>
      </c>
    </row>
    <row r="1105" spans="28:45" x14ac:dyDescent="0.25">
      <c r="AB1105" s="186" t="str">
        <f t="shared" si="501"/>
        <v/>
      </c>
      <c r="AC1105" s="187" t="str">
        <f t="shared" si="502"/>
        <v/>
      </c>
      <c r="AD1105" s="187" t="str">
        <f t="shared" si="496"/>
        <v/>
      </c>
      <c r="AE1105" s="187" t="str">
        <f t="shared" si="497"/>
        <v/>
      </c>
      <c r="AF1105" s="187" t="str">
        <f t="shared" si="500"/>
        <v/>
      </c>
      <c r="AG1105" s="187" t="str">
        <f t="array" ref="AG1105">IFERROR(INDEX($Y$4:$Y$1090, MATCH(AC1105&amp;AE1105&amp;AF1105,$V$4:$V$1090&amp;$W$4:$W$1090&amp;$X$4:$X$1090,0),1),"")</f>
        <v/>
      </c>
      <c r="AH1105" s="188" t="str">
        <f t="array" ref="AH1105">IFERROR(INDEX($Z$4:$Z$1090, MATCH(AC1105&amp;AE1105&amp;AF1105,$V$4:$V$1090&amp;$W$4:$W$1090&amp;$X$4:$X$1090,0),1),"")</f>
        <v/>
      </c>
      <c r="AJ1105" s="186" t="str">
        <f t="shared" si="503"/>
        <v/>
      </c>
      <c r="AK1105" s="187" t="str">
        <f t="array" ref="AK1105">IFERROR(INDEX($AC$4:$AC$1137,SMALL($AB$4:$AB$1137,AJ1105),1),"")</f>
        <v/>
      </c>
      <c r="AL1105" s="187" t="str">
        <f t="array" ref="AL1105">IFERROR(INDEX($AF$4:$AF$1137,SMALL($AB$4:$AB$1137,AJ1105),1),"")</f>
        <v/>
      </c>
      <c r="AM1105" s="187" t="str">
        <f t="array" ref="AM1105">IFERROR(INDEX($AW$4:$AW$83,MATCH(AL1105&amp;INDEX($AG$4:$AG$1137,SMALL($AB$4:$AB$1137,AJ1105),1),$AU$4:$AU$83&amp;$AV$4:$AV$83,0),1),"")</f>
        <v/>
      </c>
      <c r="AN1105" s="187" t="str">
        <f t="array" ref="AN1105">IFERROR(INDEX($AW$4:$AW$83,MATCH(AL1105&amp;INDEX($AH$4:$AH$1137,SMALL($AB$4:$AB$1137,AJ1105),1),$AU$4:$AU$83&amp;$AV$4:$AV$83,0),1),"")</f>
        <v/>
      </c>
      <c r="AO1105" s="187" t="str">
        <f>IF(AND(ISNUMBER(Fixture!H1108),ISNUMBER(Fixture!J1108)),"YES","")</f>
        <v/>
      </c>
      <c r="AP1105" s="187" t="str">
        <f>IF(AO1105="YES",IF(Fixture!H1108&gt;Fixture!J1108,HWin,IF(Fixture!H1108=Fixture!J1108,IF(Fixture!H1108&gt;0,HDrawScore,HDraw),HLose)),"")</f>
        <v/>
      </c>
      <c r="AQ1105" s="188" t="str">
        <f>IF(AO1105="YES",IF(Fixture!H1108&lt;Fixture!J1108,AWin,IF(Fixture!H1108=Fixture!J1108,IF(Fixture!H1108&gt;0,ADrawScore,ADraw),ALose)),"")</f>
        <v/>
      </c>
      <c r="AR1105" s="187" t="str">
        <f>IF(AO1105="YES",IF(Fixture!H1108&gt;Fixture!J1108,"W",IF(Fixture!H1108=Fixture!J1108,IF(Fixture!H1108&gt;0,"D","D"),"L")),"")</f>
        <v/>
      </c>
      <c r="AS1105" s="187" t="str">
        <f>IF(AO1105="YES",IF(Fixture!H1108&lt;Fixture!J1108,"W",IF(Fixture!H1108=Fixture!J1108,IF(Fixture!H1108&gt;0,"D","D"),"L")),"")</f>
        <v/>
      </c>
    </row>
    <row r="1106" spans="28:45" x14ac:dyDescent="0.25">
      <c r="AB1106" s="186" t="str">
        <f t="shared" si="501"/>
        <v/>
      </c>
      <c r="AC1106" s="187" t="str">
        <f t="shared" si="502"/>
        <v/>
      </c>
      <c r="AD1106" s="187" t="str">
        <f t="shared" si="496"/>
        <v/>
      </c>
      <c r="AE1106" s="187" t="str">
        <f t="shared" si="497"/>
        <v/>
      </c>
      <c r="AF1106" s="187" t="str">
        <f t="shared" si="500"/>
        <v/>
      </c>
      <c r="AG1106" s="187" t="str">
        <f t="array" ref="AG1106">IFERROR(INDEX($Y$4:$Y$1090, MATCH(AC1106&amp;AE1106&amp;AF1106,$V$4:$V$1090&amp;$W$4:$W$1090&amp;$X$4:$X$1090,0),1),"")</f>
        <v/>
      </c>
      <c r="AH1106" s="188" t="str">
        <f t="array" ref="AH1106">IFERROR(INDEX($Z$4:$Z$1090, MATCH(AC1106&amp;AE1106&amp;AF1106,$V$4:$V$1090&amp;$W$4:$W$1090&amp;$X$4:$X$1090,0),1),"")</f>
        <v/>
      </c>
      <c r="AJ1106" s="186" t="str">
        <f t="shared" si="503"/>
        <v/>
      </c>
      <c r="AK1106" s="187" t="str">
        <f t="array" ref="AK1106">IFERROR(INDEX($AC$4:$AC$1137,SMALL($AB$4:$AB$1137,AJ1106),1),"")</f>
        <v/>
      </c>
      <c r="AL1106" s="187" t="str">
        <f t="array" ref="AL1106">IFERROR(INDEX($AF$4:$AF$1137,SMALL($AB$4:$AB$1137,AJ1106),1),"")</f>
        <v/>
      </c>
      <c r="AM1106" s="187" t="str">
        <f t="array" ref="AM1106">IFERROR(INDEX($AW$4:$AW$83,MATCH(AL1106&amp;INDEX($AG$4:$AG$1137,SMALL($AB$4:$AB$1137,AJ1106),1),$AU$4:$AU$83&amp;$AV$4:$AV$83,0),1),"")</f>
        <v/>
      </c>
      <c r="AN1106" s="187" t="str">
        <f t="array" ref="AN1106">IFERROR(INDEX($AW$4:$AW$83,MATCH(AL1106&amp;INDEX($AH$4:$AH$1137,SMALL($AB$4:$AB$1137,AJ1106),1),$AU$4:$AU$83&amp;$AV$4:$AV$83,0),1),"")</f>
        <v/>
      </c>
      <c r="AO1106" s="187" t="str">
        <f>IF(AND(ISNUMBER(Fixture!H1109),ISNUMBER(Fixture!J1109)),"YES","")</f>
        <v/>
      </c>
      <c r="AP1106" s="187" t="str">
        <f>IF(AO1106="YES",IF(Fixture!H1109&gt;Fixture!J1109,HWin,IF(Fixture!H1109=Fixture!J1109,IF(Fixture!H1109&gt;0,HDrawScore,HDraw),HLose)),"")</f>
        <v/>
      </c>
      <c r="AQ1106" s="188" t="str">
        <f>IF(AO1106="YES",IF(Fixture!H1109&lt;Fixture!J1109,AWin,IF(Fixture!H1109=Fixture!J1109,IF(Fixture!H1109&gt;0,ADrawScore,ADraw),ALose)),"")</f>
        <v/>
      </c>
      <c r="AR1106" s="187" t="str">
        <f>IF(AO1106="YES",IF(Fixture!H1109&gt;Fixture!J1109,"W",IF(Fixture!H1109=Fixture!J1109,IF(Fixture!H1109&gt;0,"D","D"),"L")),"")</f>
        <v/>
      </c>
      <c r="AS1106" s="187" t="str">
        <f>IF(AO1106="YES",IF(Fixture!H1109&lt;Fixture!J1109,"W",IF(Fixture!H1109=Fixture!J1109,IF(Fixture!H1109&gt;0,"D","D"),"L")),"")</f>
        <v/>
      </c>
    </row>
    <row r="1107" spans="28:45" x14ac:dyDescent="0.25">
      <c r="AB1107" s="186" t="str">
        <f t="shared" si="501"/>
        <v/>
      </c>
      <c r="AC1107" s="187" t="str">
        <f t="shared" si="502"/>
        <v/>
      </c>
      <c r="AD1107" s="187" t="str">
        <f t="shared" si="496"/>
        <v/>
      </c>
      <c r="AE1107" s="187" t="str">
        <f t="shared" si="497"/>
        <v/>
      </c>
      <c r="AF1107" s="187" t="str">
        <f t="shared" si="500"/>
        <v/>
      </c>
      <c r="AG1107" s="187" t="str">
        <f t="array" ref="AG1107">IFERROR(INDEX($Y$4:$Y$1090, MATCH(AC1107&amp;AE1107&amp;AF1107,$V$4:$V$1090&amp;$W$4:$W$1090&amp;$X$4:$X$1090,0),1),"")</f>
        <v/>
      </c>
      <c r="AH1107" s="188" t="str">
        <f t="array" ref="AH1107">IFERROR(INDEX($Z$4:$Z$1090, MATCH(AC1107&amp;AE1107&amp;AF1107,$V$4:$V$1090&amp;$W$4:$W$1090&amp;$X$4:$X$1090,0),1),"")</f>
        <v/>
      </c>
      <c r="AJ1107" s="186" t="str">
        <f t="shared" si="503"/>
        <v/>
      </c>
      <c r="AK1107" s="187" t="str">
        <f t="array" ref="AK1107">IFERROR(INDEX($AC$4:$AC$1137,SMALL($AB$4:$AB$1137,AJ1107),1),"")</f>
        <v/>
      </c>
      <c r="AL1107" s="187" t="str">
        <f t="array" ref="AL1107">IFERROR(INDEX($AF$4:$AF$1137,SMALL($AB$4:$AB$1137,AJ1107),1),"")</f>
        <v/>
      </c>
      <c r="AM1107" s="187" t="str">
        <f t="array" ref="AM1107">IFERROR(INDEX($AW$4:$AW$83,MATCH(AL1107&amp;INDEX($AG$4:$AG$1137,SMALL($AB$4:$AB$1137,AJ1107),1),$AU$4:$AU$83&amp;$AV$4:$AV$83,0),1),"")</f>
        <v/>
      </c>
      <c r="AN1107" s="187" t="str">
        <f t="array" ref="AN1107">IFERROR(INDEX($AW$4:$AW$83,MATCH(AL1107&amp;INDEX($AH$4:$AH$1137,SMALL($AB$4:$AB$1137,AJ1107),1),$AU$4:$AU$83&amp;$AV$4:$AV$83,0),1),"")</f>
        <v/>
      </c>
      <c r="AO1107" s="187" t="str">
        <f>IF(AND(ISNUMBER(Fixture!H1110),ISNUMBER(Fixture!J1110)),"YES","")</f>
        <v/>
      </c>
      <c r="AP1107" s="187" t="str">
        <f>IF(AO1107="YES",IF(Fixture!H1110&gt;Fixture!J1110,HWin,IF(Fixture!H1110=Fixture!J1110,IF(Fixture!H1110&gt;0,HDrawScore,HDraw),HLose)),"")</f>
        <v/>
      </c>
      <c r="AQ1107" s="188" t="str">
        <f>IF(AO1107="YES",IF(Fixture!H1110&lt;Fixture!J1110,AWin,IF(Fixture!H1110=Fixture!J1110,IF(Fixture!H1110&gt;0,ADrawScore,ADraw),ALose)),"")</f>
        <v/>
      </c>
      <c r="AR1107" s="187" t="str">
        <f>IF(AO1107="YES",IF(Fixture!H1110&gt;Fixture!J1110,"W",IF(Fixture!H1110=Fixture!J1110,IF(Fixture!H1110&gt;0,"D","D"),"L")),"")</f>
        <v/>
      </c>
      <c r="AS1107" s="187" t="str">
        <f>IF(AO1107="YES",IF(Fixture!H1110&lt;Fixture!J1110,"W",IF(Fixture!H1110=Fixture!J1110,IF(Fixture!H1110&gt;0,"D","D"),"L")),"")</f>
        <v/>
      </c>
    </row>
    <row r="1108" spans="28:45" x14ac:dyDescent="0.25">
      <c r="AB1108" s="186" t="str">
        <f t="shared" si="501"/>
        <v/>
      </c>
      <c r="AC1108" s="187" t="str">
        <f t="shared" si="502"/>
        <v/>
      </c>
      <c r="AD1108" s="187" t="str">
        <f t="shared" si="496"/>
        <v/>
      </c>
      <c r="AE1108" s="187" t="str">
        <f t="shared" si="497"/>
        <v/>
      </c>
      <c r="AF1108" s="187" t="str">
        <f t="shared" si="500"/>
        <v/>
      </c>
      <c r="AG1108" s="187" t="str">
        <f t="array" ref="AG1108">IFERROR(INDEX($Y$4:$Y$1090, MATCH(AC1108&amp;AE1108&amp;AF1108,$V$4:$V$1090&amp;$W$4:$W$1090&amp;$X$4:$X$1090,0),1),"")</f>
        <v/>
      </c>
      <c r="AH1108" s="188" t="str">
        <f t="array" ref="AH1108">IFERROR(INDEX($Z$4:$Z$1090, MATCH(AC1108&amp;AE1108&amp;AF1108,$V$4:$V$1090&amp;$W$4:$W$1090&amp;$X$4:$X$1090,0),1),"")</f>
        <v/>
      </c>
      <c r="AJ1108" s="186" t="str">
        <f t="shared" si="503"/>
        <v/>
      </c>
      <c r="AK1108" s="187" t="str">
        <f t="array" ref="AK1108">IFERROR(INDEX($AC$4:$AC$1137,SMALL($AB$4:$AB$1137,AJ1108),1),"")</f>
        <v/>
      </c>
      <c r="AL1108" s="187" t="str">
        <f t="array" ref="AL1108">IFERROR(INDEX($AF$4:$AF$1137,SMALL($AB$4:$AB$1137,AJ1108),1),"")</f>
        <v/>
      </c>
      <c r="AM1108" s="187" t="str">
        <f t="array" ref="AM1108">IFERROR(INDEX($AW$4:$AW$83,MATCH(AL1108&amp;INDEX($AG$4:$AG$1137,SMALL($AB$4:$AB$1137,AJ1108),1),$AU$4:$AU$83&amp;$AV$4:$AV$83,0),1),"")</f>
        <v/>
      </c>
      <c r="AN1108" s="187" t="str">
        <f t="array" ref="AN1108">IFERROR(INDEX($AW$4:$AW$83,MATCH(AL1108&amp;INDEX($AH$4:$AH$1137,SMALL($AB$4:$AB$1137,AJ1108),1),$AU$4:$AU$83&amp;$AV$4:$AV$83,0),1),"")</f>
        <v/>
      </c>
      <c r="AO1108" s="187" t="str">
        <f>IF(AND(ISNUMBER(Fixture!H1111),ISNUMBER(Fixture!J1111)),"YES","")</f>
        <v/>
      </c>
      <c r="AP1108" s="187" t="str">
        <f>IF(AO1108="YES",IF(Fixture!H1111&gt;Fixture!J1111,HWin,IF(Fixture!H1111=Fixture!J1111,IF(Fixture!H1111&gt;0,HDrawScore,HDraw),HLose)),"")</f>
        <v/>
      </c>
      <c r="AQ1108" s="188" t="str">
        <f>IF(AO1108="YES",IF(Fixture!H1111&lt;Fixture!J1111,AWin,IF(Fixture!H1111=Fixture!J1111,IF(Fixture!H1111&gt;0,ADrawScore,ADraw),ALose)),"")</f>
        <v/>
      </c>
      <c r="AR1108" s="187" t="str">
        <f>IF(AO1108="YES",IF(Fixture!H1111&gt;Fixture!J1111,"W",IF(Fixture!H1111=Fixture!J1111,IF(Fixture!H1111&gt;0,"D","D"),"L")),"")</f>
        <v/>
      </c>
      <c r="AS1108" s="187" t="str">
        <f>IF(AO1108="YES",IF(Fixture!H1111&lt;Fixture!J1111,"W",IF(Fixture!H1111=Fixture!J1111,IF(Fixture!H1111&gt;0,"D","D"),"L")),"")</f>
        <v/>
      </c>
    </row>
    <row r="1109" spans="28:45" x14ac:dyDescent="0.25">
      <c r="AB1109" s="186" t="str">
        <f t="shared" si="501"/>
        <v/>
      </c>
      <c r="AC1109" s="187" t="str">
        <f t="shared" si="502"/>
        <v/>
      </c>
      <c r="AD1109" s="187" t="str">
        <f t="shared" si="496"/>
        <v/>
      </c>
      <c r="AE1109" s="187" t="str">
        <f t="shared" si="497"/>
        <v/>
      </c>
      <c r="AF1109" s="187" t="str">
        <f t="shared" si="500"/>
        <v/>
      </c>
      <c r="AG1109" s="187" t="str">
        <f t="array" ref="AG1109">IFERROR(INDEX($Y$4:$Y$1090, MATCH(AC1109&amp;AE1109&amp;AF1109,$V$4:$V$1090&amp;$W$4:$W$1090&amp;$X$4:$X$1090,0),1),"")</f>
        <v/>
      </c>
      <c r="AH1109" s="188" t="str">
        <f t="array" ref="AH1109">IFERROR(INDEX($Z$4:$Z$1090, MATCH(AC1109&amp;AE1109&amp;AF1109,$V$4:$V$1090&amp;$W$4:$W$1090&amp;$X$4:$X$1090,0),1),"")</f>
        <v/>
      </c>
      <c r="AJ1109" s="186" t="str">
        <f t="shared" si="503"/>
        <v/>
      </c>
      <c r="AK1109" s="187" t="str">
        <f t="array" ref="AK1109">IFERROR(INDEX($AC$4:$AC$1137,SMALL($AB$4:$AB$1137,AJ1109),1),"")</f>
        <v/>
      </c>
      <c r="AL1109" s="187" t="str">
        <f t="array" ref="AL1109">IFERROR(INDEX($AF$4:$AF$1137,SMALL($AB$4:$AB$1137,AJ1109),1),"")</f>
        <v/>
      </c>
      <c r="AM1109" s="187" t="str">
        <f t="array" ref="AM1109">IFERROR(INDEX($AW$4:$AW$83,MATCH(AL1109&amp;INDEX($AG$4:$AG$1137,SMALL($AB$4:$AB$1137,AJ1109),1),$AU$4:$AU$83&amp;$AV$4:$AV$83,0),1),"")</f>
        <v/>
      </c>
      <c r="AN1109" s="187" t="str">
        <f t="array" ref="AN1109">IFERROR(INDEX($AW$4:$AW$83,MATCH(AL1109&amp;INDEX($AH$4:$AH$1137,SMALL($AB$4:$AB$1137,AJ1109),1),$AU$4:$AU$83&amp;$AV$4:$AV$83,0),1),"")</f>
        <v/>
      </c>
      <c r="AO1109" s="187" t="str">
        <f>IF(AND(ISNUMBER(Fixture!H1112),ISNUMBER(Fixture!J1112)),"YES","")</f>
        <v/>
      </c>
      <c r="AP1109" s="187" t="str">
        <f>IF(AO1109="YES",IF(Fixture!H1112&gt;Fixture!J1112,HWin,IF(Fixture!H1112=Fixture!J1112,IF(Fixture!H1112&gt;0,HDrawScore,HDraw),HLose)),"")</f>
        <v/>
      </c>
      <c r="AQ1109" s="188" t="str">
        <f>IF(AO1109="YES",IF(Fixture!H1112&lt;Fixture!J1112,AWin,IF(Fixture!H1112=Fixture!J1112,IF(Fixture!H1112&gt;0,ADrawScore,ADraw),ALose)),"")</f>
        <v/>
      </c>
      <c r="AR1109" s="187" t="str">
        <f>IF(AO1109="YES",IF(Fixture!H1112&gt;Fixture!J1112,"W",IF(Fixture!H1112=Fixture!J1112,IF(Fixture!H1112&gt;0,"D","D"),"L")),"")</f>
        <v/>
      </c>
      <c r="AS1109" s="187" t="str">
        <f>IF(AO1109="YES",IF(Fixture!H1112&lt;Fixture!J1112,"W",IF(Fixture!H1112=Fixture!J1112,IF(Fixture!H1112&gt;0,"D","D"),"L")),"")</f>
        <v/>
      </c>
    </row>
    <row r="1110" spans="28:45" x14ac:dyDescent="0.25">
      <c r="AB1110" s="186" t="str">
        <f t="shared" si="501"/>
        <v/>
      </c>
      <c r="AC1110" s="187" t="str">
        <f t="shared" si="502"/>
        <v/>
      </c>
      <c r="AD1110" s="187" t="str">
        <f t="shared" si="496"/>
        <v/>
      </c>
      <c r="AE1110" s="187" t="str">
        <f t="shared" si="497"/>
        <v/>
      </c>
      <c r="AF1110" s="187" t="str">
        <f t="shared" si="500"/>
        <v/>
      </c>
      <c r="AG1110" s="187" t="str">
        <f t="array" ref="AG1110">IFERROR(INDEX($Y$4:$Y$1090, MATCH(AC1110&amp;AE1110&amp;AF1110,$V$4:$V$1090&amp;$W$4:$W$1090&amp;$X$4:$X$1090,0),1),"")</f>
        <v/>
      </c>
      <c r="AH1110" s="188" t="str">
        <f t="array" ref="AH1110">IFERROR(INDEX($Z$4:$Z$1090, MATCH(AC1110&amp;AE1110&amp;AF1110,$V$4:$V$1090&amp;$W$4:$W$1090&amp;$X$4:$X$1090,0),1),"")</f>
        <v/>
      </c>
      <c r="AJ1110" s="186" t="str">
        <f t="shared" si="503"/>
        <v/>
      </c>
      <c r="AK1110" s="187" t="str">
        <f t="array" ref="AK1110">IFERROR(INDEX($AC$4:$AC$1137,SMALL($AB$4:$AB$1137,AJ1110),1),"")</f>
        <v/>
      </c>
      <c r="AL1110" s="187" t="str">
        <f t="array" ref="AL1110">IFERROR(INDEX($AF$4:$AF$1137,SMALL($AB$4:$AB$1137,AJ1110),1),"")</f>
        <v/>
      </c>
      <c r="AM1110" s="187" t="str">
        <f t="array" ref="AM1110">IFERROR(INDEX($AW$4:$AW$83,MATCH(AL1110&amp;INDEX($AG$4:$AG$1137,SMALL($AB$4:$AB$1137,AJ1110),1),$AU$4:$AU$83&amp;$AV$4:$AV$83,0),1),"")</f>
        <v/>
      </c>
      <c r="AN1110" s="187" t="str">
        <f t="array" ref="AN1110">IFERROR(INDEX($AW$4:$AW$83,MATCH(AL1110&amp;INDEX($AH$4:$AH$1137,SMALL($AB$4:$AB$1137,AJ1110),1),$AU$4:$AU$83&amp;$AV$4:$AV$83,0),1),"")</f>
        <v/>
      </c>
      <c r="AO1110" s="187" t="str">
        <f>IF(AND(ISNUMBER(Fixture!H1113),ISNUMBER(Fixture!J1113)),"YES","")</f>
        <v/>
      </c>
      <c r="AP1110" s="187" t="str">
        <f>IF(AO1110="YES",IF(Fixture!H1113&gt;Fixture!J1113,HWin,IF(Fixture!H1113=Fixture!J1113,IF(Fixture!H1113&gt;0,HDrawScore,HDraw),HLose)),"")</f>
        <v/>
      </c>
      <c r="AQ1110" s="188" t="str">
        <f>IF(AO1110="YES",IF(Fixture!H1113&lt;Fixture!J1113,AWin,IF(Fixture!H1113=Fixture!J1113,IF(Fixture!H1113&gt;0,ADrawScore,ADraw),ALose)),"")</f>
        <v/>
      </c>
      <c r="AR1110" s="187" t="str">
        <f>IF(AO1110="YES",IF(Fixture!H1113&gt;Fixture!J1113,"W",IF(Fixture!H1113=Fixture!J1113,IF(Fixture!H1113&gt;0,"D","D"),"L")),"")</f>
        <v/>
      </c>
      <c r="AS1110" s="187" t="str">
        <f>IF(AO1110="YES",IF(Fixture!H1113&lt;Fixture!J1113,"W",IF(Fixture!H1113=Fixture!J1113,IF(Fixture!H1113&gt;0,"D","D"),"L")),"")</f>
        <v/>
      </c>
    </row>
    <row r="1111" spans="28:45" x14ac:dyDescent="0.25">
      <c r="AB1111" s="186" t="str">
        <f t="shared" si="501"/>
        <v/>
      </c>
      <c r="AC1111" s="187" t="str">
        <f t="shared" si="502"/>
        <v/>
      </c>
      <c r="AD1111" s="187" t="str">
        <f t="shared" si="496"/>
        <v/>
      </c>
      <c r="AE1111" s="187" t="str">
        <f t="shared" si="497"/>
        <v/>
      </c>
      <c r="AF1111" s="187" t="str">
        <f t="shared" si="500"/>
        <v/>
      </c>
      <c r="AG1111" s="187" t="str">
        <f t="array" ref="AG1111">IFERROR(INDEX($Y$4:$Y$1090, MATCH(AC1111&amp;AE1111&amp;AF1111,$V$4:$V$1090&amp;$W$4:$W$1090&amp;$X$4:$X$1090,0),1),"")</f>
        <v/>
      </c>
      <c r="AH1111" s="188" t="str">
        <f t="array" ref="AH1111">IFERROR(INDEX($Z$4:$Z$1090, MATCH(AC1111&amp;AE1111&amp;AF1111,$V$4:$V$1090&amp;$W$4:$W$1090&amp;$X$4:$X$1090,0),1),"")</f>
        <v/>
      </c>
      <c r="AJ1111" s="186" t="str">
        <f t="shared" si="503"/>
        <v/>
      </c>
      <c r="AK1111" s="187" t="str">
        <f t="array" ref="AK1111">IFERROR(INDEX($AC$4:$AC$1137,SMALL($AB$4:$AB$1137,AJ1111),1),"")</f>
        <v/>
      </c>
      <c r="AL1111" s="187" t="str">
        <f t="array" ref="AL1111">IFERROR(INDEX($AF$4:$AF$1137,SMALL($AB$4:$AB$1137,AJ1111),1),"")</f>
        <v/>
      </c>
      <c r="AM1111" s="187" t="str">
        <f t="array" ref="AM1111">IFERROR(INDEX($AW$4:$AW$83,MATCH(AL1111&amp;INDEX($AG$4:$AG$1137,SMALL($AB$4:$AB$1137,AJ1111),1),$AU$4:$AU$83&amp;$AV$4:$AV$83,0),1),"")</f>
        <v/>
      </c>
      <c r="AN1111" s="187" t="str">
        <f t="array" ref="AN1111">IFERROR(INDEX($AW$4:$AW$83,MATCH(AL1111&amp;INDEX($AH$4:$AH$1137,SMALL($AB$4:$AB$1137,AJ1111),1),$AU$4:$AU$83&amp;$AV$4:$AV$83,0),1),"")</f>
        <v/>
      </c>
      <c r="AO1111" s="187" t="str">
        <f>IF(AND(ISNUMBER(Fixture!H1114),ISNUMBER(Fixture!J1114)),"YES","")</f>
        <v/>
      </c>
      <c r="AP1111" s="187" t="str">
        <f>IF(AO1111="YES",IF(Fixture!H1114&gt;Fixture!J1114,HWin,IF(Fixture!H1114=Fixture!J1114,IF(Fixture!H1114&gt;0,HDrawScore,HDraw),HLose)),"")</f>
        <v/>
      </c>
      <c r="AQ1111" s="188" t="str">
        <f>IF(AO1111="YES",IF(Fixture!H1114&lt;Fixture!J1114,AWin,IF(Fixture!H1114=Fixture!J1114,IF(Fixture!H1114&gt;0,ADrawScore,ADraw),ALose)),"")</f>
        <v/>
      </c>
      <c r="AR1111" s="187" t="str">
        <f>IF(AO1111="YES",IF(Fixture!H1114&gt;Fixture!J1114,"W",IF(Fixture!H1114=Fixture!J1114,IF(Fixture!H1114&gt;0,"D","D"),"L")),"")</f>
        <v/>
      </c>
      <c r="AS1111" s="187" t="str">
        <f>IF(AO1111="YES",IF(Fixture!H1114&lt;Fixture!J1114,"W",IF(Fixture!H1114=Fixture!J1114,IF(Fixture!H1114&gt;0,"D","D"),"L")),"")</f>
        <v/>
      </c>
    </row>
    <row r="1112" spans="28:45" x14ac:dyDescent="0.25">
      <c r="AB1112" s="186" t="str">
        <f t="shared" si="501"/>
        <v/>
      </c>
      <c r="AC1112" s="187" t="str">
        <f t="shared" si="502"/>
        <v/>
      </c>
      <c r="AD1112" s="187" t="str">
        <f t="shared" si="496"/>
        <v/>
      </c>
      <c r="AE1112" s="187" t="str">
        <f t="shared" si="497"/>
        <v/>
      </c>
      <c r="AF1112" s="187" t="str">
        <f t="shared" si="500"/>
        <v/>
      </c>
      <c r="AG1112" s="187" t="str">
        <f t="array" ref="AG1112">IFERROR(INDEX($Y$4:$Y$1090, MATCH(AC1112&amp;AE1112&amp;AF1112,$V$4:$V$1090&amp;$W$4:$W$1090&amp;$X$4:$X$1090,0),1),"")</f>
        <v/>
      </c>
      <c r="AH1112" s="188" t="str">
        <f t="array" ref="AH1112">IFERROR(INDEX($Z$4:$Z$1090, MATCH(AC1112&amp;AE1112&amp;AF1112,$V$4:$V$1090&amp;$W$4:$W$1090&amp;$X$4:$X$1090,0),1),"")</f>
        <v/>
      </c>
      <c r="AJ1112" s="186" t="str">
        <f t="shared" si="503"/>
        <v/>
      </c>
      <c r="AK1112" s="187" t="str">
        <f t="array" ref="AK1112">IFERROR(INDEX($AC$4:$AC$1137,SMALL($AB$4:$AB$1137,AJ1112),1),"")</f>
        <v/>
      </c>
      <c r="AL1112" s="187" t="str">
        <f t="array" ref="AL1112">IFERROR(INDEX($AF$4:$AF$1137,SMALL($AB$4:$AB$1137,AJ1112),1),"")</f>
        <v/>
      </c>
      <c r="AM1112" s="187" t="str">
        <f t="array" ref="AM1112">IFERROR(INDEX($AW$4:$AW$83,MATCH(AL1112&amp;INDEX($AG$4:$AG$1137,SMALL($AB$4:$AB$1137,AJ1112),1),$AU$4:$AU$83&amp;$AV$4:$AV$83,0),1),"")</f>
        <v/>
      </c>
      <c r="AN1112" s="187" t="str">
        <f t="array" ref="AN1112">IFERROR(INDEX($AW$4:$AW$83,MATCH(AL1112&amp;INDEX($AH$4:$AH$1137,SMALL($AB$4:$AB$1137,AJ1112),1),$AU$4:$AU$83&amp;$AV$4:$AV$83,0),1),"")</f>
        <v/>
      </c>
      <c r="AO1112" s="187" t="str">
        <f>IF(AND(ISNUMBER(Fixture!H1115),ISNUMBER(Fixture!J1115)),"YES","")</f>
        <v/>
      </c>
      <c r="AP1112" s="187" t="str">
        <f>IF(AO1112="YES",IF(Fixture!H1115&gt;Fixture!J1115,HWin,IF(Fixture!H1115=Fixture!J1115,IF(Fixture!H1115&gt;0,HDrawScore,HDraw),HLose)),"")</f>
        <v/>
      </c>
      <c r="AQ1112" s="188" t="str">
        <f>IF(AO1112="YES",IF(Fixture!H1115&lt;Fixture!J1115,AWin,IF(Fixture!H1115=Fixture!J1115,IF(Fixture!H1115&gt;0,ADrawScore,ADraw),ALose)),"")</f>
        <v/>
      </c>
      <c r="AR1112" s="187" t="str">
        <f>IF(AO1112="YES",IF(Fixture!H1115&gt;Fixture!J1115,"W",IF(Fixture!H1115=Fixture!J1115,IF(Fixture!H1115&gt;0,"D","D"),"L")),"")</f>
        <v/>
      </c>
      <c r="AS1112" s="187" t="str">
        <f>IF(AO1112="YES",IF(Fixture!H1115&lt;Fixture!J1115,"W",IF(Fixture!H1115=Fixture!J1115,IF(Fixture!H1115&gt;0,"D","D"),"L")),"")</f>
        <v/>
      </c>
    </row>
    <row r="1113" spans="28:45" x14ac:dyDescent="0.25">
      <c r="AB1113" s="186" t="str">
        <f t="shared" si="501"/>
        <v/>
      </c>
      <c r="AC1113" s="187" t="str">
        <f t="shared" si="502"/>
        <v/>
      </c>
      <c r="AD1113" s="187" t="str">
        <f t="shared" si="496"/>
        <v/>
      </c>
      <c r="AE1113" s="187" t="str">
        <f t="shared" si="497"/>
        <v/>
      </c>
      <c r="AF1113" s="187" t="str">
        <f t="shared" si="500"/>
        <v/>
      </c>
      <c r="AG1113" s="187" t="str">
        <f t="array" ref="AG1113">IFERROR(INDEX($Y$4:$Y$1090, MATCH(AC1113&amp;AE1113&amp;AF1113,$V$4:$V$1090&amp;$W$4:$W$1090&amp;$X$4:$X$1090,0),1),"")</f>
        <v/>
      </c>
      <c r="AH1113" s="188" t="str">
        <f t="array" ref="AH1113">IFERROR(INDEX($Z$4:$Z$1090, MATCH(AC1113&amp;AE1113&amp;AF1113,$V$4:$V$1090&amp;$W$4:$W$1090&amp;$X$4:$X$1090,0),1),"")</f>
        <v/>
      </c>
      <c r="AJ1113" s="186" t="str">
        <f t="shared" si="503"/>
        <v/>
      </c>
      <c r="AK1113" s="187" t="str">
        <f t="array" ref="AK1113">IFERROR(INDEX($AC$4:$AC$1137,SMALL($AB$4:$AB$1137,AJ1113),1),"")</f>
        <v/>
      </c>
      <c r="AL1113" s="187" t="str">
        <f t="array" ref="AL1113">IFERROR(INDEX($AF$4:$AF$1137,SMALL($AB$4:$AB$1137,AJ1113),1),"")</f>
        <v/>
      </c>
      <c r="AM1113" s="187" t="str">
        <f t="array" ref="AM1113">IFERROR(INDEX($AW$4:$AW$83,MATCH(AL1113&amp;INDEX($AG$4:$AG$1137,SMALL($AB$4:$AB$1137,AJ1113),1),$AU$4:$AU$83&amp;$AV$4:$AV$83,0),1),"")</f>
        <v/>
      </c>
      <c r="AN1113" s="187" t="str">
        <f t="array" ref="AN1113">IFERROR(INDEX($AW$4:$AW$83,MATCH(AL1113&amp;INDEX($AH$4:$AH$1137,SMALL($AB$4:$AB$1137,AJ1113),1),$AU$4:$AU$83&amp;$AV$4:$AV$83,0),1),"")</f>
        <v/>
      </c>
      <c r="AO1113" s="187" t="str">
        <f>IF(AND(ISNUMBER(Fixture!H1116),ISNUMBER(Fixture!J1116)),"YES","")</f>
        <v/>
      </c>
      <c r="AP1113" s="187" t="str">
        <f>IF(AO1113="YES",IF(Fixture!H1116&gt;Fixture!J1116,HWin,IF(Fixture!H1116=Fixture!J1116,IF(Fixture!H1116&gt;0,HDrawScore,HDraw),HLose)),"")</f>
        <v/>
      </c>
      <c r="AQ1113" s="188" t="str">
        <f>IF(AO1113="YES",IF(Fixture!H1116&lt;Fixture!J1116,AWin,IF(Fixture!H1116=Fixture!J1116,IF(Fixture!H1116&gt;0,ADrawScore,ADraw),ALose)),"")</f>
        <v/>
      </c>
      <c r="AR1113" s="187" t="str">
        <f>IF(AO1113="YES",IF(Fixture!H1116&gt;Fixture!J1116,"W",IF(Fixture!H1116=Fixture!J1116,IF(Fixture!H1116&gt;0,"D","D"),"L")),"")</f>
        <v/>
      </c>
      <c r="AS1113" s="187" t="str">
        <f>IF(AO1113="YES",IF(Fixture!H1116&lt;Fixture!J1116,"W",IF(Fixture!H1116=Fixture!J1116,IF(Fixture!H1116&gt;0,"D","D"),"L")),"")</f>
        <v/>
      </c>
    </row>
    <row r="1114" spans="28:45" x14ac:dyDescent="0.25">
      <c r="AB1114" s="186" t="str">
        <f t="shared" si="501"/>
        <v/>
      </c>
      <c r="AC1114" s="187" t="str">
        <f t="shared" si="502"/>
        <v/>
      </c>
      <c r="AD1114" s="187" t="str">
        <f t="shared" si="496"/>
        <v/>
      </c>
      <c r="AE1114" s="187" t="str">
        <f t="shared" si="497"/>
        <v/>
      </c>
      <c r="AF1114" s="187" t="str">
        <f t="shared" si="500"/>
        <v/>
      </c>
      <c r="AG1114" s="187" t="str">
        <f t="array" ref="AG1114">IFERROR(INDEX($Y$4:$Y$1090, MATCH(AC1114&amp;AE1114&amp;AF1114,$V$4:$V$1090&amp;$W$4:$W$1090&amp;$X$4:$X$1090,0),1),"")</f>
        <v/>
      </c>
      <c r="AH1114" s="188" t="str">
        <f t="array" ref="AH1114">IFERROR(INDEX($Z$4:$Z$1090, MATCH(AC1114&amp;AE1114&amp;AF1114,$V$4:$V$1090&amp;$W$4:$W$1090&amp;$X$4:$X$1090,0),1),"")</f>
        <v/>
      </c>
      <c r="AJ1114" s="186" t="str">
        <f t="shared" si="503"/>
        <v/>
      </c>
      <c r="AK1114" s="187" t="str">
        <f t="array" ref="AK1114">IFERROR(INDEX($AC$4:$AC$1137,SMALL($AB$4:$AB$1137,AJ1114),1),"")</f>
        <v/>
      </c>
      <c r="AL1114" s="187" t="str">
        <f t="array" ref="AL1114">IFERROR(INDEX($AF$4:$AF$1137,SMALL($AB$4:$AB$1137,AJ1114),1),"")</f>
        <v/>
      </c>
      <c r="AM1114" s="187" t="str">
        <f t="array" ref="AM1114">IFERROR(INDEX($AW$4:$AW$83,MATCH(AL1114&amp;INDEX($AG$4:$AG$1137,SMALL($AB$4:$AB$1137,AJ1114),1),$AU$4:$AU$83&amp;$AV$4:$AV$83,0),1),"")</f>
        <v/>
      </c>
      <c r="AN1114" s="187" t="str">
        <f t="array" ref="AN1114">IFERROR(INDEX($AW$4:$AW$83,MATCH(AL1114&amp;INDEX($AH$4:$AH$1137,SMALL($AB$4:$AB$1137,AJ1114),1),$AU$4:$AU$83&amp;$AV$4:$AV$83,0),1),"")</f>
        <v/>
      </c>
      <c r="AO1114" s="187" t="str">
        <f>IF(AND(ISNUMBER(Fixture!H1117),ISNUMBER(Fixture!J1117)),"YES","")</f>
        <v/>
      </c>
      <c r="AP1114" s="187" t="str">
        <f>IF(AO1114="YES",IF(Fixture!H1117&gt;Fixture!J1117,HWin,IF(Fixture!H1117=Fixture!J1117,IF(Fixture!H1117&gt;0,HDrawScore,HDraw),HLose)),"")</f>
        <v/>
      </c>
      <c r="AQ1114" s="188" t="str">
        <f>IF(AO1114="YES",IF(Fixture!H1117&lt;Fixture!J1117,AWin,IF(Fixture!H1117=Fixture!J1117,IF(Fixture!H1117&gt;0,ADrawScore,ADraw),ALose)),"")</f>
        <v/>
      </c>
      <c r="AR1114" s="187" t="str">
        <f>IF(AO1114="YES",IF(Fixture!H1117&gt;Fixture!J1117,"W",IF(Fixture!H1117=Fixture!J1117,IF(Fixture!H1117&gt;0,"D","D"),"L")),"")</f>
        <v/>
      </c>
      <c r="AS1114" s="187" t="str">
        <f>IF(AO1114="YES",IF(Fixture!H1117&lt;Fixture!J1117,"W",IF(Fixture!H1117=Fixture!J1117,IF(Fixture!H1117&gt;0,"D","D"),"L")),"")</f>
        <v/>
      </c>
    </row>
    <row r="1115" spans="28:45" x14ac:dyDescent="0.25">
      <c r="AB1115" s="186" t="str">
        <f t="shared" si="501"/>
        <v/>
      </c>
      <c r="AC1115" s="187" t="str">
        <f t="shared" si="502"/>
        <v/>
      </c>
      <c r="AD1115" s="187" t="str">
        <f t="shared" si="496"/>
        <v/>
      </c>
      <c r="AE1115" s="187" t="str">
        <f t="shared" si="497"/>
        <v/>
      </c>
      <c r="AF1115" s="187" t="str">
        <f t="shared" si="500"/>
        <v/>
      </c>
      <c r="AG1115" s="187" t="str">
        <f t="array" ref="AG1115">IFERROR(INDEX($Y$4:$Y$1090, MATCH(AC1115&amp;AE1115&amp;AF1115,$V$4:$V$1090&amp;$W$4:$W$1090&amp;$X$4:$X$1090,0),1),"")</f>
        <v/>
      </c>
      <c r="AH1115" s="188" t="str">
        <f t="array" ref="AH1115">IFERROR(INDEX($Z$4:$Z$1090, MATCH(AC1115&amp;AE1115&amp;AF1115,$V$4:$V$1090&amp;$W$4:$W$1090&amp;$X$4:$X$1090,0),1),"")</f>
        <v/>
      </c>
      <c r="AJ1115" s="186" t="str">
        <f t="shared" si="503"/>
        <v/>
      </c>
      <c r="AK1115" s="187" t="str">
        <f t="array" ref="AK1115">IFERROR(INDEX($AC$4:$AC$1137,SMALL($AB$4:$AB$1137,AJ1115),1),"")</f>
        <v/>
      </c>
      <c r="AL1115" s="187" t="str">
        <f t="array" ref="AL1115">IFERROR(INDEX($AF$4:$AF$1137,SMALL($AB$4:$AB$1137,AJ1115),1),"")</f>
        <v/>
      </c>
      <c r="AM1115" s="187" t="str">
        <f t="array" ref="AM1115">IFERROR(INDEX($AW$4:$AW$83,MATCH(AL1115&amp;INDEX($AG$4:$AG$1137,SMALL($AB$4:$AB$1137,AJ1115),1),$AU$4:$AU$83&amp;$AV$4:$AV$83,0),1),"")</f>
        <v/>
      </c>
      <c r="AN1115" s="187" t="str">
        <f t="array" ref="AN1115">IFERROR(INDEX($AW$4:$AW$83,MATCH(AL1115&amp;INDEX($AH$4:$AH$1137,SMALL($AB$4:$AB$1137,AJ1115),1),$AU$4:$AU$83&amp;$AV$4:$AV$83,0),1),"")</f>
        <v/>
      </c>
      <c r="AO1115" s="187" t="str">
        <f>IF(AND(ISNUMBER(Fixture!H1118),ISNUMBER(Fixture!J1118)),"YES","")</f>
        <v/>
      </c>
      <c r="AP1115" s="187" t="str">
        <f>IF(AO1115="YES",IF(Fixture!H1118&gt;Fixture!J1118,HWin,IF(Fixture!H1118=Fixture!J1118,IF(Fixture!H1118&gt;0,HDrawScore,HDraw),HLose)),"")</f>
        <v/>
      </c>
      <c r="AQ1115" s="188" t="str">
        <f>IF(AO1115="YES",IF(Fixture!H1118&lt;Fixture!J1118,AWin,IF(Fixture!H1118=Fixture!J1118,IF(Fixture!H1118&gt;0,ADrawScore,ADraw),ALose)),"")</f>
        <v/>
      </c>
      <c r="AR1115" s="187" t="str">
        <f>IF(AO1115="YES",IF(Fixture!H1118&gt;Fixture!J1118,"W",IF(Fixture!H1118=Fixture!J1118,IF(Fixture!H1118&gt;0,"D","D"),"L")),"")</f>
        <v/>
      </c>
      <c r="AS1115" s="187" t="str">
        <f>IF(AO1115="YES",IF(Fixture!H1118&lt;Fixture!J1118,"W",IF(Fixture!H1118=Fixture!J1118,IF(Fixture!H1118&gt;0,"D","D"),"L")),"")</f>
        <v/>
      </c>
    </row>
    <row r="1116" spans="28:45" x14ac:dyDescent="0.25">
      <c r="AB1116" s="186" t="str">
        <f t="shared" si="501"/>
        <v/>
      </c>
      <c r="AC1116" s="187" t="str">
        <f t="shared" si="502"/>
        <v/>
      </c>
      <c r="AD1116" s="187" t="str">
        <f t="shared" si="496"/>
        <v/>
      </c>
      <c r="AE1116" s="187" t="str">
        <f t="shared" si="497"/>
        <v/>
      </c>
      <c r="AF1116" s="187" t="str">
        <f t="shared" si="500"/>
        <v/>
      </c>
      <c r="AG1116" s="187" t="str">
        <f t="array" ref="AG1116">IFERROR(INDEX($Y$4:$Y$1090, MATCH(AC1116&amp;AE1116&amp;AF1116,$V$4:$V$1090&amp;$W$4:$W$1090&amp;$X$4:$X$1090,0),1),"")</f>
        <v/>
      </c>
      <c r="AH1116" s="188" t="str">
        <f t="array" ref="AH1116">IFERROR(INDEX($Z$4:$Z$1090, MATCH(AC1116&amp;AE1116&amp;AF1116,$V$4:$V$1090&amp;$W$4:$W$1090&amp;$X$4:$X$1090,0),1),"")</f>
        <v/>
      </c>
      <c r="AJ1116" s="186" t="str">
        <f t="shared" si="503"/>
        <v/>
      </c>
      <c r="AK1116" s="187" t="str">
        <f t="array" ref="AK1116">IFERROR(INDEX($AC$4:$AC$1137,SMALL($AB$4:$AB$1137,AJ1116),1),"")</f>
        <v/>
      </c>
      <c r="AL1116" s="187" t="str">
        <f t="array" ref="AL1116">IFERROR(INDEX($AF$4:$AF$1137,SMALL($AB$4:$AB$1137,AJ1116),1),"")</f>
        <v/>
      </c>
      <c r="AM1116" s="187" t="str">
        <f t="array" ref="AM1116">IFERROR(INDEX($AW$4:$AW$83,MATCH(AL1116&amp;INDEX($AG$4:$AG$1137,SMALL($AB$4:$AB$1137,AJ1116),1),$AU$4:$AU$83&amp;$AV$4:$AV$83,0),1),"")</f>
        <v/>
      </c>
      <c r="AN1116" s="187" t="str">
        <f t="array" ref="AN1116">IFERROR(INDEX($AW$4:$AW$83,MATCH(AL1116&amp;INDEX($AH$4:$AH$1137,SMALL($AB$4:$AB$1137,AJ1116),1),$AU$4:$AU$83&amp;$AV$4:$AV$83,0),1),"")</f>
        <v/>
      </c>
      <c r="AO1116" s="187" t="str">
        <f>IF(AND(ISNUMBER(Fixture!H1119),ISNUMBER(Fixture!J1119)),"YES","")</f>
        <v/>
      </c>
      <c r="AP1116" s="187" t="str">
        <f>IF(AO1116="YES",IF(Fixture!H1119&gt;Fixture!J1119,HWin,IF(Fixture!H1119=Fixture!J1119,IF(Fixture!H1119&gt;0,HDrawScore,HDraw),HLose)),"")</f>
        <v/>
      </c>
      <c r="AQ1116" s="188" t="str">
        <f>IF(AO1116="YES",IF(Fixture!H1119&lt;Fixture!J1119,AWin,IF(Fixture!H1119=Fixture!J1119,IF(Fixture!H1119&gt;0,ADrawScore,ADraw),ALose)),"")</f>
        <v/>
      </c>
      <c r="AR1116" s="187" t="str">
        <f>IF(AO1116="YES",IF(Fixture!H1119&gt;Fixture!J1119,"W",IF(Fixture!H1119=Fixture!J1119,IF(Fixture!H1119&gt;0,"D","D"),"L")),"")</f>
        <v/>
      </c>
      <c r="AS1116" s="187" t="str">
        <f>IF(AO1116="YES",IF(Fixture!H1119&lt;Fixture!J1119,"W",IF(Fixture!H1119=Fixture!J1119,IF(Fixture!H1119&gt;0,"D","D"),"L")),"")</f>
        <v/>
      </c>
    </row>
    <row r="1117" spans="28:45" x14ac:dyDescent="0.25">
      <c r="AB1117" s="186" t="str">
        <f t="shared" si="501"/>
        <v/>
      </c>
      <c r="AC1117" s="187" t="str">
        <f t="shared" si="502"/>
        <v/>
      </c>
      <c r="AD1117" s="187" t="str">
        <f t="shared" si="496"/>
        <v/>
      </c>
      <c r="AE1117" s="187" t="str">
        <f t="shared" si="497"/>
        <v/>
      </c>
      <c r="AF1117" s="187" t="str">
        <f t="shared" si="500"/>
        <v/>
      </c>
      <c r="AG1117" s="187" t="str">
        <f t="array" ref="AG1117">IFERROR(INDEX($Y$4:$Y$1090, MATCH(AC1117&amp;AE1117&amp;AF1117,$V$4:$V$1090&amp;$W$4:$W$1090&amp;$X$4:$X$1090,0),1),"")</f>
        <v/>
      </c>
      <c r="AH1117" s="188" t="str">
        <f t="array" ref="AH1117">IFERROR(INDEX($Z$4:$Z$1090, MATCH(AC1117&amp;AE1117&amp;AF1117,$V$4:$V$1090&amp;$W$4:$W$1090&amp;$X$4:$X$1090,0),1),"")</f>
        <v/>
      </c>
      <c r="AJ1117" s="186" t="str">
        <f t="shared" si="503"/>
        <v/>
      </c>
      <c r="AK1117" s="187" t="str">
        <f t="array" ref="AK1117">IFERROR(INDEX($AC$4:$AC$1137,SMALL($AB$4:$AB$1137,AJ1117),1),"")</f>
        <v/>
      </c>
      <c r="AL1117" s="187" t="str">
        <f t="array" ref="AL1117">IFERROR(INDEX($AF$4:$AF$1137,SMALL($AB$4:$AB$1137,AJ1117),1),"")</f>
        <v/>
      </c>
      <c r="AM1117" s="187" t="str">
        <f t="array" ref="AM1117">IFERROR(INDEX($AW$4:$AW$83,MATCH(AL1117&amp;INDEX($AG$4:$AG$1137,SMALL($AB$4:$AB$1137,AJ1117),1),$AU$4:$AU$83&amp;$AV$4:$AV$83,0),1),"")</f>
        <v/>
      </c>
      <c r="AN1117" s="187" t="str">
        <f t="array" ref="AN1117">IFERROR(INDEX($AW$4:$AW$83,MATCH(AL1117&amp;INDEX($AH$4:$AH$1137,SMALL($AB$4:$AB$1137,AJ1117),1),$AU$4:$AU$83&amp;$AV$4:$AV$83,0),1),"")</f>
        <v/>
      </c>
      <c r="AO1117" s="187" t="str">
        <f>IF(AND(ISNUMBER(Fixture!H1120),ISNUMBER(Fixture!J1120)),"YES","")</f>
        <v/>
      </c>
      <c r="AP1117" s="187" t="str">
        <f>IF(AO1117="YES",IF(Fixture!H1120&gt;Fixture!J1120,HWin,IF(Fixture!H1120=Fixture!J1120,IF(Fixture!H1120&gt;0,HDrawScore,HDraw),HLose)),"")</f>
        <v/>
      </c>
      <c r="AQ1117" s="188" t="str">
        <f>IF(AO1117="YES",IF(Fixture!H1120&lt;Fixture!J1120,AWin,IF(Fixture!H1120=Fixture!J1120,IF(Fixture!H1120&gt;0,ADrawScore,ADraw),ALose)),"")</f>
        <v/>
      </c>
      <c r="AR1117" s="187" t="str">
        <f>IF(AO1117="YES",IF(Fixture!H1120&gt;Fixture!J1120,"W",IF(Fixture!H1120=Fixture!J1120,IF(Fixture!H1120&gt;0,"D","D"),"L")),"")</f>
        <v/>
      </c>
      <c r="AS1117" s="187" t="str">
        <f>IF(AO1117="YES",IF(Fixture!H1120&lt;Fixture!J1120,"W",IF(Fixture!H1120=Fixture!J1120,IF(Fixture!H1120&gt;0,"D","D"),"L")),"")</f>
        <v/>
      </c>
    </row>
    <row r="1118" spans="28:45" x14ac:dyDescent="0.25">
      <c r="AB1118" s="186" t="str">
        <f t="shared" si="501"/>
        <v/>
      </c>
      <c r="AC1118" s="187" t="str">
        <f t="shared" si="502"/>
        <v/>
      </c>
      <c r="AD1118" s="187" t="str">
        <f t="shared" si="496"/>
        <v/>
      </c>
      <c r="AE1118" s="187" t="str">
        <f t="shared" si="497"/>
        <v/>
      </c>
      <c r="AF1118" s="187" t="str">
        <f t="shared" si="500"/>
        <v/>
      </c>
      <c r="AG1118" s="187" t="str">
        <f t="array" ref="AG1118">IFERROR(INDEX($Y$4:$Y$1090, MATCH(AC1118&amp;AE1118&amp;AF1118,$V$4:$V$1090&amp;$W$4:$W$1090&amp;$X$4:$X$1090,0),1),"")</f>
        <v/>
      </c>
      <c r="AH1118" s="188" t="str">
        <f t="array" ref="AH1118">IFERROR(INDEX($Z$4:$Z$1090, MATCH(AC1118&amp;AE1118&amp;AF1118,$V$4:$V$1090&amp;$W$4:$W$1090&amp;$X$4:$X$1090,0),1),"")</f>
        <v/>
      </c>
      <c r="AJ1118" s="186" t="str">
        <f t="shared" si="503"/>
        <v/>
      </c>
      <c r="AK1118" s="187" t="str">
        <f t="array" ref="AK1118">IFERROR(INDEX($AC$4:$AC$1137,SMALL($AB$4:$AB$1137,AJ1118),1),"")</f>
        <v/>
      </c>
      <c r="AL1118" s="187" t="str">
        <f t="array" ref="AL1118">IFERROR(INDEX($AF$4:$AF$1137,SMALL($AB$4:$AB$1137,AJ1118),1),"")</f>
        <v/>
      </c>
      <c r="AM1118" s="187" t="str">
        <f t="array" ref="AM1118">IFERROR(INDEX($AW$4:$AW$83,MATCH(AL1118&amp;INDEX($AG$4:$AG$1137,SMALL($AB$4:$AB$1137,AJ1118),1),$AU$4:$AU$83&amp;$AV$4:$AV$83,0),1),"")</f>
        <v/>
      </c>
      <c r="AN1118" s="187" t="str">
        <f t="array" ref="AN1118">IFERROR(INDEX($AW$4:$AW$83,MATCH(AL1118&amp;INDEX($AH$4:$AH$1137,SMALL($AB$4:$AB$1137,AJ1118),1),$AU$4:$AU$83&amp;$AV$4:$AV$83,0),1),"")</f>
        <v/>
      </c>
      <c r="AO1118" s="187" t="str">
        <f>IF(AND(ISNUMBER(Fixture!H1121),ISNUMBER(Fixture!J1121)),"YES","")</f>
        <v/>
      </c>
      <c r="AP1118" s="187" t="str">
        <f>IF(AO1118="YES",IF(Fixture!H1121&gt;Fixture!J1121,HWin,IF(Fixture!H1121=Fixture!J1121,IF(Fixture!H1121&gt;0,HDrawScore,HDraw),HLose)),"")</f>
        <v/>
      </c>
      <c r="AQ1118" s="188" t="str">
        <f>IF(AO1118="YES",IF(Fixture!H1121&lt;Fixture!J1121,AWin,IF(Fixture!H1121=Fixture!J1121,IF(Fixture!H1121&gt;0,ADrawScore,ADraw),ALose)),"")</f>
        <v/>
      </c>
      <c r="AR1118" s="187" t="str">
        <f>IF(AO1118="YES",IF(Fixture!H1121&gt;Fixture!J1121,"W",IF(Fixture!H1121=Fixture!J1121,IF(Fixture!H1121&gt;0,"D","D"),"L")),"")</f>
        <v/>
      </c>
      <c r="AS1118" s="187" t="str">
        <f>IF(AO1118="YES",IF(Fixture!H1121&lt;Fixture!J1121,"W",IF(Fixture!H1121=Fixture!J1121,IF(Fixture!H1121&gt;0,"D","D"),"L")),"")</f>
        <v/>
      </c>
    </row>
    <row r="1119" spans="28:45" x14ac:dyDescent="0.25">
      <c r="AB1119" s="186" t="str">
        <f t="shared" si="501"/>
        <v/>
      </c>
      <c r="AC1119" s="187" t="str">
        <f t="shared" si="502"/>
        <v/>
      </c>
      <c r="AD1119" s="187" t="str">
        <f t="shared" si="496"/>
        <v/>
      </c>
      <c r="AE1119" s="187" t="str">
        <f t="shared" si="497"/>
        <v/>
      </c>
      <c r="AF1119" s="187" t="str">
        <f t="shared" si="500"/>
        <v/>
      </c>
      <c r="AG1119" s="187" t="str">
        <f t="array" ref="AG1119">IFERROR(INDEX($Y$4:$Y$1090, MATCH(AC1119&amp;AE1119&amp;AF1119,$V$4:$V$1090&amp;$W$4:$W$1090&amp;$X$4:$X$1090,0),1),"")</f>
        <v/>
      </c>
      <c r="AH1119" s="188" t="str">
        <f t="array" ref="AH1119">IFERROR(INDEX($Z$4:$Z$1090, MATCH(AC1119&amp;AE1119&amp;AF1119,$V$4:$V$1090&amp;$W$4:$W$1090&amp;$X$4:$X$1090,0),1),"")</f>
        <v/>
      </c>
      <c r="AJ1119" s="186" t="str">
        <f t="shared" si="503"/>
        <v/>
      </c>
      <c r="AK1119" s="187" t="str">
        <f t="array" ref="AK1119">IFERROR(INDEX($AC$4:$AC$1137,SMALL($AB$4:$AB$1137,AJ1119),1),"")</f>
        <v/>
      </c>
      <c r="AL1119" s="187" t="str">
        <f t="array" ref="AL1119">IFERROR(INDEX($AF$4:$AF$1137,SMALL($AB$4:$AB$1137,AJ1119),1),"")</f>
        <v/>
      </c>
      <c r="AM1119" s="187" t="str">
        <f t="array" ref="AM1119">IFERROR(INDEX($AW$4:$AW$83,MATCH(AL1119&amp;INDEX($AG$4:$AG$1137,SMALL($AB$4:$AB$1137,AJ1119),1),$AU$4:$AU$83&amp;$AV$4:$AV$83,0),1),"")</f>
        <v/>
      </c>
      <c r="AN1119" s="187" t="str">
        <f t="array" ref="AN1119">IFERROR(INDEX($AW$4:$AW$83,MATCH(AL1119&amp;INDEX($AH$4:$AH$1137,SMALL($AB$4:$AB$1137,AJ1119),1),$AU$4:$AU$83&amp;$AV$4:$AV$83,0),1),"")</f>
        <v/>
      </c>
      <c r="AO1119" s="187" t="str">
        <f>IF(AND(ISNUMBER(Fixture!H1122),ISNUMBER(Fixture!J1122)),"YES","")</f>
        <v/>
      </c>
      <c r="AP1119" s="187" t="str">
        <f>IF(AO1119="YES",IF(Fixture!H1122&gt;Fixture!J1122,HWin,IF(Fixture!H1122=Fixture!J1122,IF(Fixture!H1122&gt;0,HDrawScore,HDraw),HLose)),"")</f>
        <v/>
      </c>
      <c r="AQ1119" s="188" t="str">
        <f>IF(AO1119="YES",IF(Fixture!H1122&lt;Fixture!J1122,AWin,IF(Fixture!H1122=Fixture!J1122,IF(Fixture!H1122&gt;0,ADrawScore,ADraw),ALose)),"")</f>
        <v/>
      </c>
      <c r="AR1119" s="187" t="str">
        <f>IF(AO1119="YES",IF(Fixture!H1122&gt;Fixture!J1122,"W",IF(Fixture!H1122=Fixture!J1122,IF(Fixture!H1122&gt;0,"D","D"),"L")),"")</f>
        <v/>
      </c>
      <c r="AS1119" s="187" t="str">
        <f>IF(AO1119="YES",IF(Fixture!H1122&lt;Fixture!J1122,"W",IF(Fixture!H1122=Fixture!J1122,IF(Fixture!H1122&gt;0,"D","D"),"L")),"")</f>
        <v/>
      </c>
    </row>
    <row r="1120" spans="28:45" x14ac:dyDescent="0.25">
      <c r="AB1120" s="186" t="str">
        <f t="shared" si="501"/>
        <v/>
      </c>
      <c r="AC1120" s="187" t="str">
        <f t="shared" si="502"/>
        <v/>
      </c>
      <c r="AD1120" s="187" t="str">
        <f t="shared" si="496"/>
        <v/>
      </c>
      <c r="AE1120" s="187" t="str">
        <f t="shared" si="497"/>
        <v/>
      </c>
      <c r="AF1120" s="187" t="str">
        <f t="shared" si="500"/>
        <v/>
      </c>
      <c r="AG1120" s="187" t="str">
        <f t="array" ref="AG1120">IFERROR(INDEX($Y$4:$Y$1090, MATCH(AC1120&amp;AE1120&amp;AF1120,$V$4:$V$1090&amp;$W$4:$W$1090&amp;$X$4:$X$1090,0),1),"")</f>
        <v/>
      </c>
      <c r="AH1120" s="188" t="str">
        <f t="array" ref="AH1120">IFERROR(INDEX($Z$4:$Z$1090, MATCH(AC1120&amp;AE1120&amp;AF1120,$V$4:$V$1090&amp;$W$4:$W$1090&amp;$X$4:$X$1090,0),1),"")</f>
        <v/>
      </c>
      <c r="AJ1120" s="186" t="str">
        <f t="shared" si="503"/>
        <v/>
      </c>
      <c r="AK1120" s="187" t="str">
        <f t="array" ref="AK1120">IFERROR(INDEX($AC$4:$AC$1137,SMALL($AB$4:$AB$1137,AJ1120),1),"")</f>
        <v/>
      </c>
      <c r="AL1120" s="187" t="str">
        <f t="array" ref="AL1120">IFERROR(INDEX($AF$4:$AF$1137,SMALL($AB$4:$AB$1137,AJ1120),1),"")</f>
        <v/>
      </c>
      <c r="AM1120" s="187" t="str">
        <f t="array" ref="AM1120">IFERROR(INDEX($AW$4:$AW$83,MATCH(AL1120&amp;INDEX($AG$4:$AG$1137,SMALL($AB$4:$AB$1137,AJ1120),1),$AU$4:$AU$83&amp;$AV$4:$AV$83,0),1),"")</f>
        <v/>
      </c>
      <c r="AN1120" s="187" t="str">
        <f t="array" ref="AN1120">IFERROR(INDEX($AW$4:$AW$83,MATCH(AL1120&amp;INDEX($AH$4:$AH$1137,SMALL($AB$4:$AB$1137,AJ1120),1),$AU$4:$AU$83&amp;$AV$4:$AV$83,0),1),"")</f>
        <v/>
      </c>
      <c r="AO1120" s="187" t="str">
        <f>IF(AND(ISNUMBER(Fixture!H1123),ISNUMBER(Fixture!J1123)),"YES","")</f>
        <v/>
      </c>
      <c r="AP1120" s="187" t="str">
        <f>IF(AO1120="YES",IF(Fixture!H1123&gt;Fixture!J1123,HWin,IF(Fixture!H1123=Fixture!J1123,IF(Fixture!H1123&gt;0,HDrawScore,HDraw),HLose)),"")</f>
        <v/>
      </c>
      <c r="AQ1120" s="188" t="str">
        <f>IF(AO1120="YES",IF(Fixture!H1123&lt;Fixture!J1123,AWin,IF(Fixture!H1123=Fixture!J1123,IF(Fixture!H1123&gt;0,ADrawScore,ADraw),ALose)),"")</f>
        <v/>
      </c>
      <c r="AR1120" s="187" t="str">
        <f>IF(AO1120="YES",IF(Fixture!H1123&gt;Fixture!J1123,"W",IF(Fixture!H1123=Fixture!J1123,IF(Fixture!H1123&gt;0,"D","D"),"L")),"")</f>
        <v/>
      </c>
      <c r="AS1120" s="187" t="str">
        <f>IF(AO1120="YES",IF(Fixture!H1123&lt;Fixture!J1123,"W",IF(Fixture!H1123=Fixture!J1123,IF(Fixture!H1123&gt;0,"D","D"),"L")),"")</f>
        <v/>
      </c>
    </row>
    <row r="1121" spans="28:45" x14ac:dyDescent="0.25">
      <c r="AB1121" s="186" t="str">
        <f t="shared" si="501"/>
        <v/>
      </c>
      <c r="AC1121" s="187" t="str">
        <f t="shared" si="502"/>
        <v/>
      </c>
      <c r="AD1121" s="187" t="str">
        <f t="shared" si="496"/>
        <v/>
      </c>
      <c r="AE1121" s="187" t="str">
        <f t="shared" si="497"/>
        <v/>
      </c>
      <c r="AF1121" s="187" t="str">
        <f t="shared" si="500"/>
        <v/>
      </c>
      <c r="AG1121" s="187" t="str">
        <f t="array" ref="AG1121">IFERROR(INDEX($Y$4:$Y$1090, MATCH(AC1121&amp;AE1121&amp;AF1121,$V$4:$V$1090&amp;$W$4:$W$1090&amp;$X$4:$X$1090,0),1),"")</f>
        <v/>
      </c>
      <c r="AH1121" s="188" t="str">
        <f t="array" ref="AH1121">IFERROR(INDEX($Z$4:$Z$1090, MATCH(AC1121&amp;AE1121&amp;AF1121,$V$4:$V$1090&amp;$W$4:$W$1090&amp;$X$4:$X$1090,0),1),"")</f>
        <v/>
      </c>
      <c r="AJ1121" s="186" t="str">
        <f t="shared" si="503"/>
        <v/>
      </c>
      <c r="AK1121" s="187" t="str">
        <f t="array" ref="AK1121">IFERROR(INDEX($AC$4:$AC$1137,SMALL($AB$4:$AB$1137,AJ1121),1),"")</f>
        <v/>
      </c>
      <c r="AL1121" s="187" t="str">
        <f t="array" ref="AL1121">IFERROR(INDEX($AF$4:$AF$1137,SMALL($AB$4:$AB$1137,AJ1121),1),"")</f>
        <v/>
      </c>
      <c r="AM1121" s="187" t="str">
        <f t="array" ref="AM1121">IFERROR(INDEX($AW$4:$AW$83,MATCH(AL1121&amp;INDEX($AG$4:$AG$1137,SMALL($AB$4:$AB$1137,AJ1121),1),$AU$4:$AU$83&amp;$AV$4:$AV$83,0),1),"")</f>
        <v/>
      </c>
      <c r="AN1121" s="187" t="str">
        <f t="array" ref="AN1121">IFERROR(INDEX($AW$4:$AW$83,MATCH(AL1121&amp;INDEX($AH$4:$AH$1137,SMALL($AB$4:$AB$1137,AJ1121),1),$AU$4:$AU$83&amp;$AV$4:$AV$83,0),1),"")</f>
        <v/>
      </c>
      <c r="AO1121" s="187" t="str">
        <f>IF(AND(ISNUMBER(Fixture!H1124),ISNUMBER(Fixture!J1124)),"YES","")</f>
        <v/>
      </c>
      <c r="AP1121" s="187" t="str">
        <f>IF(AO1121="YES",IF(Fixture!H1124&gt;Fixture!J1124,HWin,IF(Fixture!H1124=Fixture!J1124,IF(Fixture!H1124&gt;0,HDrawScore,HDraw),HLose)),"")</f>
        <v/>
      </c>
      <c r="AQ1121" s="188" t="str">
        <f>IF(AO1121="YES",IF(Fixture!H1124&lt;Fixture!J1124,AWin,IF(Fixture!H1124=Fixture!J1124,IF(Fixture!H1124&gt;0,ADrawScore,ADraw),ALose)),"")</f>
        <v/>
      </c>
      <c r="AR1121" s="187" t="str">
        <f>IF(AO1121="YES",IF(Fixture!H1124&gt;Fixture!J1124,"W",IF(Fixture!H1124=Fixture!J1124,IF(Fixture!H1124&gt;0,"D","D"),"L")),"")</f>
        <v/>
      </c>
      <c r="AS1121" s="187" t="str">
        <f>IF(AO1121="YES",IF(Fixture!H1124&lt;Fixture!J1124,"W",IF(Fixture!H1124=Fixture!J1124,IF(Fixture!H1124&gt;0,"D","D"),"L")),"")</f>
        <v/>
      </c>
    </row>
    <row r="1122" spans="28:45" x14ac:dyDescent="0.25">
      <c r="AB1122" s="186" t="str">
        <f t="shared" si="501"/>
        <v/>
      </c>
      <c r="AC1122" s="187" t="str">
        <f t="shared" si="502"/>
        <v/>
      </c>
      <c r="AD1122" s="187" t="str">
        <f t="shared" si="496"/>
        <v/>
      </c>
      <c r="AE1122" s="187" t="str">
        <f t="shared" si="497"/>
        <v/>
      </c>
      <c r="AF1122" s="187" t="str">
        <f t="shared" si="500"/>
        <v/>
      </c>
      <c r="AG1122" s="187" t="str">
        <f t="array" ref="AG1122">IFERROR(INDEX($Y$4:$Y$1090, MATCH(AC1122&amp;AE1122&amp;AF1122,$V$4:$V$1090&amp;$W$4:$W$1090&amp;$X$4:$X$1090,0),1),"")</f>
        <v/>
      </c>
      <c r="AH1122" s="188" t="str">
        <f t="array" ref="AH1122">IFERROR(INDEX($Z$4:$Z$1090, MATCH(AC1122&amp;AE1122&amp;AF1122,$V$4:$V$1090&amp;$W$4:$W$1090&amp;$X$4:$X$1090,0),1),"")</f>
        <v/>
      </c>
      <c r="AJ1122" s="186" t="str">
        <f t="shared" si="503"/>
        <v/>
      </c>
      <c r="AK1122" s="187" t="str">
        <f t="array" ref="AK1122">IFERROR(INDEX($AC$4:$AC$1137,SMALL($AB$4:$AB$1137,AJ1122),1),"")</f>
        <v/>
      </c>
      <c r="AL1122" s="187" t="str">
        <f t="array" ref="AL1122">IFERROR(INDEX($AF$4:$AF$1137,SMALL($AB$4:$AB$1137,AJ1122),1),"")</f>
        <v/>
      </c>
      <c r="AM1122" s="187" t="str">
        <f t="array" ref="AM1122">IFERROR(INDEX($AW$4:$AW$83,MATCH(AL1122&amp;INDEX($AG$4:$AG$1137,SMALL($AB$4:$AB$1137,AJ1122),1),$AU$4:$AU$83&amp;$AV$4:$AV$83,0),1),"")</f>
        <v/>
      </c>
      <c r="AN1122" s="187" t="str">
        <f t="array" ref="AN1122">IFERROR(INDEX($AW$4:$AW$83,MATCH(AL1122&amp;INDEX($AH$4:$AH$1137,SMALL($AB$4:$AB$1137,AJ1122),1),$AU$4:$AU$83&amp;$AV$4:$AV$83,0),1),"")</f>
        <v/>
      </c>
      <c r="AO1122" s="187" t="str">
        <f>IF(AND(ISNUMBER(Fixture!H1125),ISNUMBER(Fixture!J1125)),"YES","")</f>
        <v/>
      </c>
      <c r="AP1122" s="187" t="str">
        <f>IF(AO1122="YES",IF(Fixture!H1125&gt;Fixture!J1125,HWin,IF(Fixture!H1125=Fixture!J1125,IF(Fixture!H1125&gt;0,HDrawScore,HDraw),HLose)),"")</f>
        <v/>
      </c>
      <c r="AQ1122" s="188" t="str">
        <f>IF(AO1122="YES",IF(Fixture!H1125&lt;Fixture!J1125,AWin,IF(Fixture!H1125=Fixture!J1125,IF(Fixture!H1125&gt;0,ADrawScore,ADraw),ALose)),"")</f>
        <v/>
      </c>
      <c r="AR1122" s="187" t="str">
        <f>IF(AO1122="YES",IF(Fixture!H1125&gt;Fixture!J1125,"W",IF(Fixture!H1125=Fixture!J1125,IF(Fixture!H1125&gt;0,"D","D"),"L")),"")</f>
        <v/>
      </c>
      <c r="AS1122" s="187" t="str">
        <f>IF(AO1122="YES",IF(Fixture!H1125&lt;Fixture!J1125,"W",IF(Fixture!H1125=Fixture!J1125,IF(Fixture!H1125&gt;0,"D","D"),"L")),"")</f>
        <v/>
      </c>
    </row>
    <row r="1123" spans="28:45" x14ac:dyDescent="0.25">
      <c r="AB1123" s="186" t="str">
        <f t="shared" si="501"/>
        <v/>
      </c>
      <c r="AC1123" s="187" t="str">
        <f t="shared" si="502"/>
        <v/>
      </c>
      <c r="AD1123" s="187" t="str">
        <f t="shared" ref="AD1123:AD1135" si="504">IF(ISNUMBER(AC1123),IF(AD1122+1&lt;=AD$2,AD1122+1,1),"")</f>
        <v/>
      </c>
      <c r="AE1123" s="187" t="str">
        <f t="shared" ref="AE1123:AE1135" si="505">IF(AF1123&lt;&gt;"",IF(AF1122=AF1123,AE1122+1,1),"")</f>
        <v/>
      </c>
      <c r="AF1123" s="187" t="str">
        <f t="shared" si="500"/>
        <v/>
      </c>
      <c r="AG1123" s="187" t="str">
        <f t="array" ref="AG1123">IFERROR(INDEX($Y$4:$Y$1090, MATCH(AC1123&amp;AE1123&amp;AF1123,$V$4:$V$1090&amp;$W$4:$W$1090&amp;$X$4:$X$1090,0),1),"")</f>
        <v/>
      </c>
      <c r="AH1123" s="188" t="str">
        <f t="array" ref="AH1123">IFERROR(INDEX($Z$4:$Z$1090, MATCH(AC1123&amp;AE1123&amp;AF1123,$V$4:$V$1090&amp;$W$4:$W$1090&amp;$X$4:$X$1090,0),1),"")</f>
        <v/>
      </c>
      <c r="AJ1123" s="186" t="str">
        <f t="shared" si="503"/>
        <v/>
      </c>
      <c r="AK1123" s="187" t="str">
        <f t="array" ref="AK1123">IFERROR(INDEX($AC$4:$AC$1137,SMALL($AB$4:$AB$1137,AJ1123),1),"")</f>
        <v/>
      </c>
      <c r="AL1123" s="187" t="str">
        <f t="array" ref="AL1123">IFERROR(INDEX($AF$4:$AF$1137,SMALL($AB$4:$AB$1137,AJ1123),1),"")</f>
        <v/>
      </c>
      <c r="AM1123" s="187" t="str">
        <f t="array" ref="AM1123">IFERROR(INDEX($AW$4:$AW$83,MATCH(AL1123&amp;INDEX($AG$4:$AG$1137,SMALL($AB$4:$AB$1137,AJ1123),1),$AU$4:$AU$83&amp;$AV$4:$AV$83,0),1),"")</f>
        <v/>
      </c>
      <c r="AN1123" s="187" t="str">
        <f t="array" ref="AN1123">IFERROR(INDEX($AW$4:$AW$83,MATCH(AL1123&amp;INDEX($AH$4:$AH$1137,SMALL($AB$4:$AB$1137,AJ1123),1),$AU$4:$AU$83&amp;$AV$4:$AV$83,0),1),"")</f>
        <v/>
      </c>
      <c r="AO1123" s="187" t="str">
        <f>IF(AND(ISNUMBER(Fixture!H1126),ISNUMBER(Fixture!J1126)),"YES","")</f>
        <v/>
      </c>
      <c r="AP1123" s="187" t="str">
        <f>IF(AO1123="YES",IF(Fixture!H1126&gt;Fixture!J1126,HWin,IF(Fixture!H1126=Fixture!J1126,IF(Fixture!H1126&gt;0,HDrawScore,HDraw),HLose)),"")</f>
        <v/>
      </c>
      <c r="AQ1123" s="188" t="str">
        <f>IF(AO1123="YES",IF(Fixture!H1126&lt;Fixture!J1126,AWin,IF(Fixture!H1126=Fixture!J1126,IF(Fixture!H1126&gt;0,ADrawScore,ADraw),ALose)),"")</f>
        <v/>
      </c>
      <c r="AR1123" s="187" t="str">
        <f>IF(AO1123="YES",IF(Fixture!H1126&gt;Fixture!J1126,"W",IF(Fixture!H1126=Fixture!J1126,IF(Fixture!H1126&gt;0,"D","D"),"L")),"")</f>
        <v/>
      </c>
      <c r="AS1123" s="187" t="str">
        <f>IF(AO1123="YES",IF(Fixture!H1126&lt;Fixture!J1126,"W",IF(Fixture!H1126=Fixture!J1126,IF(Fixture!H1126&gt;0,"D","D"),"L")),"")</f>
        <v/>
      </c>
    </row>
    <row r="1124" spans="28:45" x14ac:dyDescent="0.25">
      <c r="AB1124" s="186" t="str">
        <f t="shared" si="501"/>
        <v/>
      </c>
      <c r="AC1124" s="187" t="str">
        <f t="shared" si="502"/>
        <v/>
      </c>
      <c r="AD1124" s="187" t="str">
        <f t="shared" si="504"/>
        <v/>
      </c>
      <c r="AE1124" s="187" t="str">
        <f t="shared" si="505"/>
        <v/>
      </c>
      <c r="AF1124" s="187" t="str">
        <f t="shared" si="500"/>
        <v/>
      </c>
      <c r="AG1124" s="187" t="str">
        <f t="array" ref="AG1124">IFERROR(INDEX($Y$4:$Y$1090, MATCH(AC1124&amp;AE1124&amp;AF1124,$V$4:$V$1090&amp;$W$4:$W$1090&amp;$X$4:$X$1090,0),1),"")</f>
        <v/>
      </c>
      <c r="AH1124" s="188" t="str">
        <f t="array" ref="AH1124">IFERROR(INDEX($Z$4:$Z$1090, MATCH(AC1124&amp;AE1124&amp;AF1124,$V$4:$V$1090&amp;$W$4:$W$1090&amp;$X$4:$X$1090,0),1),"")</f>
        <v/>
      </c>
      <c r="AJ1124" s="186" t="str">
        <f t="shared" si="503"/>
        <v/>
      </c>
      <c r="AK1124" s="187" t="str">
        <f t="array" ref="AK1124">IFERROR(INDEX($AC$4:$AC$1137,SMALL($AB$4:$AB$1137,AJ1124),1),"")</f>
        <v/>
      </c>
      <c r="AL1124" s="187" t="str">
        <f t="array" ref="AL1124">IFERROR(INDEX($AF$4:$AF$1137,SMALL($AB$4:$AB$1137,AJ1124),1),"")</f>
        <v/>
      </c>
      <c r="AM1124" s="187" t="str">
        <f t="array" ref="AM1124">IFERROR(INDEX($AW$4:$AW$83,MATCH(AL1124&amp;INDEX($AG$4:$AG$1137,SMALL($AB$4:$AB$1137,AJ1124),1),$AU$4:$AU$83&amp;$AV$4:$AV$83,0),1),"")</f>
        <v/>
      </c>
      <c r="AN1124" s="187" t="str">
        <f t="array" ref="AN1124">IFERROR(INDEX($AW$4:$AW$83,MATCH(AL1124&amp;INDEX($AH$4:$AH$1137,SMALL($AB$4:$AB$1137,AJ1124),1),$AU$4:$AU$83&amp;$AV$4:$AV$83,0),1),"")</f>
        <v/>
      </c>
      <c r="AO1124" s="187" t="str">
        <f>IF(AND(ISNUMBER(Fixture!H1127),ISNUMBER(Fixture!J1127)),"YES","")</f>
        <v/>
      </c>
      <c r="AP1124" s="187" t="str">
        <f>IF(AO1124="YES",IF(Fixture!H1127&gt;Fixture!J1127,HWin,IF(Fixture!H1127=Fixture!J1127,IF(Fixture!H1127&gt;0,HDrawScore,HDraw),HLose)),"")</f>
        <v/>
      </c>
      <c r="AQ1124" s="188" t="str">
        <f>IF(AO1124="YES",IF(Fixture!H1127&lt;Fixture!J1127,AWin,IF(Fixture!H1127=Fixture!J1127,IF(Fixture!H1127&gt;0,ADrawScore,ADraw),ALose)),"")</f>
        <v/>
      </c>
      <c r="AR1124" s="187" t="str">
        <f>IF(AO1124="YES",IF(Fixture!H1127&gt;Fixture!J1127,"W",IF(Fixture!H1127=Fixture!J1127,IF(Fixture!H1127&gt;0,"D","D"),"L")),"")</f>
        <v/>
      </c>
      <c r="AS1124" s="187" t="str">
        <f>IF(AO1124="YES",IF(Fixture!H1127&lt;Fixture!J1127,"W",IF(Fixture!H1127=Fixture!J1127,IF(Fixture!H1127&gt;0,"D","D"),"L")),"")</f>
        <v/>
      </c>
    </row>
    <row r="1125" spans="28:45" x14ac:dyDescent="0.25">
      <c r="AB1125" s="186" t="str">
        <f t="shared" si="501"/>
        <v/>
      </c>
      <c r="AC1125" s="187" t="str">
        <f t="shared" si="502"/>
        <v/>
      </c>
      <c r="AD1125" s="187" t="str">
        <f t="shared" si="504"/>
        <v/>
      </c>
      <c r="AE1125" s="187" t="str">
        <f t="shared" si="505"/>
        <v/>
      </c>
      <c r="AF1125" s="187" t="str">
        <f t="shared" si="500"/>
        <v/>
      </c>
      <c r="AG1125" s="187" t="str">
        <f t="array" ref="AG1125">IFERROR(INDEX($Y$4:$Y$1090, MATCH(AC1125&amp;AE1125&amp;AF1125,$V$4:$V$1090&amp;$W$4:$W$1090&amp;$X$4:$X$1090,0),1),"")</f>
        <v/>
      </c>
      <c r="AH1125" s="188" t="str">
        <f t="array" ref="AH1125">IFERROR(INDEX($Z$4:$Z$1090, MATCH(AC1125&amp;AE1125&amp;AF1125,$V$4:$V$1090&amp;$W$4:$W$1090&amp;$X$4:$X$1090,0),1),"")</f>
        <v/>
      </c>
      <c r="AJ1125" s="186" t="str">
        <f t="shared" si="503"/>
        <v/>
      </c>
      <c r="AK1125" s="187" t="str">
        <f t="array" ref="AK1125">IFERROR(INDEX($AC$4:$AC$1137,SMALL($AB$4:$AB$1137,AJ1125),1),"")</f>
        <v/>
      </c>
      <c r="AL1125" s="187" t="str">
        <f t="array" ref="AL1125">IFERROR(INDEX($AF$4:$AF$1137,SMALL($AB$4:$AB$1137,AJ1125),1),"")</f>
        <v/>
      </c>
      <c r="AM1125" s="187" t="str">
        <f t="array" ref="AM1125">IFERROR(INDEX($AW$4:$AW$83,MATCH(AL1125&amp;INDEX($AG$4:$AG$1137,SMALL($AB$4:$AB$1137,AJ1125),1),$AU$4:$AU$83&amp;$AV$4:$AV$83,0),1),"")</f>
        <v/>
      </c>
      <c r="AN1125" s="187" t="str">
        <f t="array" ref="AN1125">IFERROR(INDEX($AW$4:$AW$83,MATCH(AL1125&amp;INDEX($AH$4:$AH$1137,SMALL($AB$4:$AB$1137,AJ1125),1),$AU$4:$AU$83&amp;$AV$4:$AV$83,0),1),"")</f>
        <v/>
      </c>
      <c r="AO1125" s="187" t="str">
        <f>IF(AND(ISNUMBER(Fixture!H1128),ISNUMBER(Fixture!J1128)),"YES","")</f>
        <v/>
      </c>
      <c r="AP1125" s="187" t="str">
        <f>IF(AO1125="YES",IF(Fixture!H1128&gt;Fixture!J1128,HWin,IF(Fixture!H1128=Fixture!J1128,IF(Fixture!H1128&gt;0,HDrawScore,HDraw),HLose)),"")</f>
        <v/>
      </c>
      <c r="AQ1125" s="188" t="str">
        <f>IF(AO1125="YES",IF(Fixture!H1128&lt;Fixture!J1128,AWin,IF(Fixture!H1128=Fixture!J1128,IF(Fixture!H1128&gt;0,ADrawScore,ADraw),ALose)),"")</f>
        <v/>
      </c>
      <c r="AR1125" s="187" t="str">
        <f>IF(AO1125="YES",IF(Fixture!H1128&gt;Fixture!J1128,"W",IF(Fixture!H1128=Fixture!J1128,IF(Fixture!H1128&gt;0,"D","D"),"L")),"")</f>
        <v/>
      </c>
      <c r="AS1125" s="187" t="str">
        <f>IF(AO1125="YES",IF(Fixture!H1128&lt;Fixture!J1128,"W",IF(Fixture!H1128=Fixture!J1128,IF(Fixture!H1128&gt;0,"D","D"),"L")),"")</f>
        <v/>
      </c>
    </row>
    <row r="1126" spans="28:45" x14ac:dyDescent="0.25">
      <c r="AB1126" s="186" t="str">
        <f t="shared" si="501"/>
        <v/>
      </c>
      <c r="AC1126" s="187" t="str">
        <f t="shared" si="502"/>
        <v/>
      </c>
      <c r="AD1126" s="187" t="str">
        <f t="shared" si="504"/>
        <v/>
      </c>
      <c r="AE1126" s="187" t="str">
        <f t="shared" si="505"/>
        <v/>
      </c>
      <c r="AF1126" s="187" t="str">
        <f t="shared" si="500"/>
        <v/>
      </c>
      <c r="AG1126" s="187" t="str">
        <f t="array" ref="AG1126">IFERROR(INDEX($Y$4:$Y$1090, MATCH(AC1126&amp;AE1126&amp;AF1126,$V$4:$V$1090&amp;$W$4:$W$1090&amp;$X$4:$X$1090,0),1),"")</f>
        <v/>
      </c>
      <c r="AH1126" s="188" t="str">
        <f t="array" ref="AH1126">IFERROR(INDEX($Z$4:$Z$1090, MATCH(AC1126&amp;AE1126&amp;AF1126,$V$4:$V$1090&amp;$W$4:$W$1090&amp;$X$4:$X$1090,0),1),"")</f>
        <v/>
      </c>
      <c r="AJ1126" s="186" t="str">
        <f t="shared" si="503"/>
        <v/>
      </c>
      <c r="AK1126" s="187" t="str">
        <f t="array" ref="AK1126">IFERROR(INDEX($AC$4:$AC$1137,SMALL($AB$4:$AB$1137,AJ1126),1),"")</f>
        <v/>
      </c>
      <c r="AL1126" s="187" t="str">
        <f t="array" ref="AL1126">IFERROR(INDEX($AF$4:$AF$1137,SMALL($AB$4:$AB$1137,AJ1126),1),"")</f>
        <v/>
      </c>
      <c r="AM1126" s="187" t="str">
        <f t="array" ref="AM1126">IFERROR(INDEX($AW$4:$AW$83,MATCH(AL1126&amp;INDEX($AG$4:$AG$1137,SMALL($AB$4:$AB$1137,AJ1126),1),$AU$4:$AU$83&amp;$AV$4:$AV$83,0),1),"")</f>
        <v/>
      </c>
      <c r="AN1126" s="187" t="str">
        <f t="array" ref="AN1126">IFERROR(INDEX($AW$4:$AW$83,MATCH(AL1126&amp;INDEX($AH$4:$AH$1137,SMALL($AB$4:$AB$1137,AJ1126),1),$AU$4:$AU$83&amp;$AV$4:$AV$83,0),1),"")</f>
        <v/>
      </c>
      <c r="AO1126" s="187" t="str">
        <f>IF(AND(ISNUMBER(Fixture!H1129),ISNUMBER(Fixture!J1129)),"YES","")</f>
        <v/>
      </c>
      <c r="AP1126" s="187" t="str">
        <f>IF(AO1126="YES",IF(Fixture!H1129&gt;Fixture!J1129,HWin,IF(Fixture!H1129=Fixture!J1129,IF(Fixture!H1129&gt;0,HDrawScore,HDraw),HLose)),"")</f>
        <v/>
      </c>
      <c r="AQ1126" s="188" t="str">
        <f>IF(AO1126="YES",IF(Fixture!H1129&lt;Fixture!J1129,AWin,IF(Fixture!H1129=Fixture!J1129,IF(Fixture!H1129&gt;0,ADrawScore,ADraw),ALose)),"")</f>
        <v/>
      </c>
      <c r="AR1126" s="187" t="str">
        <f>IF(AO1126="YES",IF(Fixture!H1129&gt;Fixture!J1129,"W",IF(Fixture!H1129=Fixture!J1129,IF(Fixture!H1129&gt;0,"D","D"),"L")),"")</f>
        <v/>
      </c>
      <c r="AS1126" s="187" t="str">
        <f>IF(AO1126="YES",IF(Fixture!H1129&lt;Fixture!J1129,"W",IF(Fixture!H1129=Fixture!J1129,IF(Fixture!H1129&gt;0,"D","D"),"L")),"")</f>
        <v/>
      </c>
    </row>
    <row r="1127" spans="28:45" x14ac:dyDescent="0.25">
      <c r="AB1127" s="186" t="str">
        <f t="shared" si="501"/>
        <v/>
      </c>
      <c r="AC1127" s="187" t="str">
        <f t="shared" si="502"/>
        <v/>
      </c>
      <c r="AD1127" s="187" t="str">
        <f t="shared" si="504"/>
        <v/>
      </c>
      <c r="AE1127" s="187" t="str">
        <f t="shared" si="505"/>
        <v/>
      </c>
      <c r="AF1127" s="187" t="str">
        <f t="shared" si="500"/>
        <v/>
      </c>
      <c r="AG1127" s="187" t="str">
        <f t="array" ref="AG1127">IFERROR(INDEX($Y$4:$Y$1090, MATCH(AC1127&amp;AE1127&amp;AF1127,$V$4:$V$1090&amp;$W$4:$W$1090&amp;$X$4:$X$1090,0),1),"")</f>
        <v/>
      </c>
      <c r="AH1127" s="188" t="str">
        <f t="array" ref="AH1127">IFERROR(INDEX($Z$4:$Z$1090, MATCH(AC1127&amp;AE1127&amp;AF1127,$V$4:$V$1090&amp;$W$4:$W$1090&amp;$X$4:$X$1090,0),1),"")</f>
        <v/>
      </c>
      <c r="AJ1127" s="186" t="str">
        <f t="shared" si="503"/>
        <v/>
      </c>
      <c r="AK1127" s="187" t="str">
        <f t="array" ref="AK1127">IFERROR(INDEX($AC$4:$AC$1137,SMALL($AB$4:$AB$1137,AJ1127),1),"")</f>
        <v/>
      </c>
      <c r="AL1127" s="187" t="str">
        <f t="array" ref="AL1127">IFERROR(INDEX($AF$4:$AF$1137,SMALL($AB$4:$AB$1137,AJ1127),1),"")</f>
        <v/>
      </c>
      <c r="AM1127" s="187" t="str">
        <f t="array" ref="AM1127">IFERROR(INDEX($AW$4:$AW$83,MATCH(AL1127&amp;INDEX($AG$4:$AG$1137,SMALL($AB$4:$AB$1137,AJ1127),1),$AU$4:$AU$83&amp;$AV$4:$AV$83,0),1),"")</f>
        <v/>
      </c>
      <c r="AN1127" s="187" t="str">
        <f t="array" ref="AN1127">IFERROR(INDEX($AW$4:$AW$83,MATCH(AL1127&amp;INDEX($AH$4:$AH$1137,SMALL($AB$4:$AB$1137,AJ1127),1),$AU$4:$AU$83&amp;$AV$4:$AV$83,0),1),"")</f>
        <v/>
      </c>
      <c r="AO1127" s="187" t="str">
        <f>IF(AND(ISNUMBER(Fixture!H1130),ISNUMBER(Fixture!J1130)),"YES","")</f>
        <v/>
      </c>
      <c r="AP1127" s="187" t="str">
        <f>IF(AO1127="YES",IF(Fixture!H1130&gt;Fixture!J1130,HWin,IF(Fixture!H1130=Fixture!J1130,IF(Fixture!H1130&gt;0,HDrawScore,HDraw),HLose)),"")</f>
        <v/>
      </c>
      <c r="AQ1127" s="188" t="str">
        <f>IF(AO1127="YES",IF(Fixture!H1130&lt;Fixture!J1130,AWin,IF(Fixture!H1130=Fixture!J1130,IF(Fixture!H1130&gt;0,ADrawScore,ADraw),ALose)),"")</f>
        <v/>
      </c>
      <c r="AR1127" s="187" t="str">
        <f>IF(AO1127="YES",IF(Fixture!H1130&gt;Fixture!J1130,"W",IF(Fixture!H1130=Fixture!J1130,IF(Fixture!H1130&gt;0,"D","D"),"L")),"")</f>
        <v/>
      </c>
      <c r="AS1127" s="187" t="str">
        <f>IF(AO1127="YES",IF(Fixture!H1130&lt;Fixture!J1130,"W",IF(Fixture!H1130=Fixture!J1130,IF(Fixture!H1130&gt;0,"D","D"),"L")),"")</f>
        <v/>
      </c>
    </row>
    <row r="1128" spans="28:45" x14ac:dyDescent="0.25">
      <c r="AB1128" s="186" t="str">
        <f t="shared" si="501"/>
        <v/>
      </c>
      <c r="AC1128" s="187" t="str">
        <f t="shared" si="502"/>
        <v/>
      </c>
      <c r="AD1128" s="187" t="str">
        <f t="shared" si="504"/>
        <v/>
      </c>
      <c r="AE1128" s="187" t="str">
        <f t="shared" si="505"/>
        <v/>
      </c>
      <c r="AF1128" s="187" t="str">
        <f t="shared" si="500"/>
        <v/>
      </c>
      <c r="AG1128" s="187" t="str">
        <f t="array" ref="AG1128">IFERROR(INDEX($Y$4:$Y$1090, MATCH(AC1128&amp;AE1128&amp;AF1128,$V$4:$V$1090&amp;$W$4:$W$1090&amp;$X$4:$X$1090,0),1),"")</f>
        <v/>
      </c>
      <c r="AH1128" s="188" t="str">
        <f t="array" ref="AH1128">IFERROR(INDEX($Z$4:$Z$1090, MATCH(AC1128&amp;AE1128&amp;AF1128,$V$4:$V$1090&amp;$W$4:$W$1090&amp;$X$4:$X$1090,0),1),"")</f>
        <v/>
      </c>
      <c r="AJ1128" s="186" t="str">
        <f t="shared" si="503"/>
        <v/>
      </c>
      <c r="AK1128" s="187" t="str">
        <f t="array" ref="AK1128">IFERROR(INDEX($AC$4:$AC$1137,SMALL($AB$4:$AB$1137,AJ1128),1),"")</f>
        <v/>
      </c>
      <c r="AL1128" s="187" t="str">
        <f t="array" ref="AL1128">IFERROR(INDEX($AF$4:$AF$1137,SMALL($AB$4:$AB$1137,AJ1128),1),"")</f>
        <v/>
      </c>
      <c r="AM1128" s="187" t="str">
        <f t="array" ref="AM1128">IFERROR(INDEX($AW$4:$AW$83,MATCH(AL1128&amp;INDEX($AG$4:$AG$1137,SMALL($AB$4:$AB$1137,AJ1128),1),$AU$4:$AU$83&amp;$AV$4:$AV$83,0),1),"")</f>
        <v/>
      </c>
      <c r="AN1128" s="187" t="str">
        <f t="array" ref="AN1128">IFERROR(INDEX($AW$4:$AW$83,MATCH(AL1128&amp;INDEX($AH$4:$AH$1137,SMALL($AB$4:$AB$1137,AJ1128),1),$AU$4:$AU$83&amp;$AV$4:$AV$83,0),1),"")</f>
        <v/>
      </c>
      <c r="AO1128" s="187" t="str">
        <f>IF(AND(ISNUMBER(Fixture!H1131),ISNUMBER(Fixture!J1131)),"YES","")</f>
        <v/>
      </c>
      <c r="AP1128" s="187" t="str">
        <f>IF(AO1128="YES",IF(Fixture!H1131&gt;Fixture!J1131,HWin,IF(Fixture!H1131=Fixture!J1131,IF(Fixture!H1131&gt;0,HDrawScore,HDraw),HLose)),"")</f>
        <v/>
      </c>
      <c r="AQ1128" s="188" t="str">
        <f>IF(AO1128="YES",IF(Fixture!H1131&lt;Fixture!J1131,AWin,IF(Fixture!H1131=Fixture!J1131,IF(Fixture!H1131&gt;0,ADrawScore,ADraw),ALose)),"")</f>
        <v/>
      </c>
      <c r="AR1128" s="187" t="str">
        <f>IF(AO1128="YES",IF(Fixture!H1131&gt;Fixture!J1131,"W",IF(Fixture!H1131=Fixture!J1131,IF(Fixture!H1131&gt;0,"D","D"),"L")),"")</f>
        <v/>
      </c>
      <c r="AS1128" s="187" t="str">
        <f>IF(AO1128="YES",IF(Fixture!H1131&lt;Fixture!J1131,"W",IF(Fixture!H1131=Fixture!J1131,IF(Fixture!H1131&gt;0,"D","D"),"L")),"")</f>
        <v/>
      </c>
    </row>
    <row r="1129" spans="28:45" x14ac:dyDescent="0.25">
      <c r="AB1129" s="186" t="str">
        <f t="shared" si="501"/>
        <v/>
      </c>
      <c r="AC1129" s="187" t="str">
        <f t="shared" si="502"/>
        <v/>
      </c>
      <c r="AD1129" s="187" t="str">
        <f t="shared" si="504"/>
        <v/>
      </c>
      <c r="AE1129" s="187" t="str">
        <f t="shared" si="505"/>
        <v/>
      </c>
      <c r="AF1129" s="187" t="str">
        <f t="shared" si="500"/>
        <v/>
      </c>
      <c r="AG1129" s="187" t="str">
        <f t="array" ref="AG1129">IFERROR(INDEX($Y$4:$Y$1090, MATCH(AC1129&amp;AE1129&amp;AF1129,$V$4:$V$1090&amp;$W$4:$W$1090&amp;$X$4:$X$1090,0),1),"")</f>
        <v/>
      </c>
      <c r="AH1129" s="188" t="str">
        <f t="array" ref="AH1129">IFERROR(INDEX($Z$4:$Z$1090, MATCH(AC1129&amp;AE1129&amp;AF1129,$V$4:$V$1090&amp;$W$4:$W$1090&amp;$X$4:$X$1090,0),1),"")</f>
        <v/>
      </c>
      <c r="AJ1129" s="186" t="str">
        <f t="shared" si="503"/>
        <v/>
      </c>
      <c r="AK1129" s="187" t="str">
        <f t="array" ref="AK1129">IFERROR(INDEX($AC$4:$AC$1137,SMALL($AB$4:$AB$1137,AJ1129),1),"")</f>
        <v/>
      </c>
      <c r="AL1129" s="187" t="str">
        <f t="array" ref="AL1129">IFERROR(INDEX($AF$4:$AF$1137,SMALL($AB$4:$AB$1137,AJ1129),1),"")</f>
        <v/>
      </c>
      <c r="AM1129" s="187" t="str">
        <f t="array" ref="AM1129">IFERROR(INDEX($AW$4:$AW$83,MATCH(AL1129&amp;INDEX($AG$4:$AG$1137,SMALL($AB$4:$AB$1137,AJ1129),1),$AU$4:$AU$83&amp;$AV$4:$AV$83,0),1),"")</f>
        <v/>
      </c>
      <c r="AN1129" s="187" t="str">
        <f t="array" ref="AN1129">IFERROR(INDEX($AW$4:$AW$83,MATCH(AL1129&amp;INDEX($AH$4:$AH$1137,SMALL($AB$4:$AB$1137,AJ1129),1),$AU$4:$AU$83&amp;$AV$4:$AV$83,0),1),"")</f>
        <v/>
      </c>
      <c r="AO1129" s="187" t="str">
        <f>IF(AND(ISNUMBER(Fixture!H1132),ISNUMBER(Fixture!J1132)),"YES","")</f>
        <v/>
      </c>
      <c r="AP1129" s="187" t="str">
        <f>IF(AO1129="YES",IF(Fixture!H1132&gt;Fixture!J1132,HWin,IF(Fixture!H1132=Fixture!J1132,IF(Fixture!H1132&gt;0,HDrawScore,HDraw),HLose)),"")</f>
        <v/>
      </c>
      <c r="AQ1129" s="188" t="str">
        <f>IF(AO1129="YES",IF(Fixture!H1132&lt;Fixture!J1132,AWin,IF(Fixture!H1132=Fixture!J1132,IF(Fixture!H1132&gt;0,ADrawScore,ADraw),ALose)),"")</f>
        <v/>
      </c>
      <c r="AR1129" s="187" t="str">
        <f>IF(AO1129="YES",IF(Fixture!H1132&gt;Fixture!J1132,"W",IF(Fixture!H1132=Fixture!J1132,IF(Fixture!H1132&gt;0,"D","D"),"L")),"")</f>
        <v/>
      </c>
      <c r="AS1129" s="187" t="str">
        <f>IF(AO1129="YES",IF(Fixture!H1132&lt;Fixture!J1132,"W",IF(Fixture!H1132=Fixture!J1132,IF(Fixture!H1132&gt;0,"D","D"),"L")),"")</f>
        <v/>
      </c>
    </row>
    <row r="1130" spans="28:45" x14ac:dyDescent="0.25">
      <c r="AB1130" s="186" t="str">
        <f t="shared" si="501"/>
        <v/>
      </c>
      <c r="AC1130" s="187" t="str">
        <f t="shared" si="502"/>
        <v/>
      </c>
      <c r="AD1130" s="187" t="str">
        <f t="shared" si="504"/>
        <v/>
      </c>
      <c r="AE1130" s="187" t="str">
        <f t="shared" si="505"/>
        <v/>
      </c>
      <c r="AF1130" s="187" t="str">
        <f t="shared" si="500"/>
        <v/>
      </c>
      <c r="AG1130" s="187" t="str">
        <f t="array" ref="AG1130">IFERROR(INDEX($Y$4:$Y$1090, MATCH(AC1130&amp;AE1130&amp;AF1130,$V$4:$V$1090&amp;$W$4:$W$1090&amp;$X$4:$X$1090,0),1),"")</f>
        <v/>
      </c>
      <c r="AH1130" s="188" t="str">
        <f t="array" ref="AH1130">IFERROR(INDEX($Z$4:$Z$1090, MATCH(AC1130&amp;AE1130&amp;AF1130,$V$4:$V$1090&amp;$W$4:$W$1090&amp;$X$4:$X$1090,0),1),"")</f>
        <v/>
      </c>
      <c r="AJ1130" s="186" t="str">
        <f t="shared" si="503"/>
        <v/>
      </c>
      <c r="AK1130" s="187" t="str">
        <f t="array" ref="AK1130">IFERROR(INDEX($AC$4:$AC$1137,SMALL($AB$4:$AB$1137,AJ1130),1),"")</f>
        <v/>
      </c>
      <c r="AL1130" s="187" t="str">
        <f t="array" ref="AL1130">IFERROR(INDEX($AF$4:$AF$1137,SMALL($AB$4:$AB$1137,AJ1130),1),"")</f>
        <v/>
      </c>
      <c r="AM1130" s="187" t="str">
        <f t="array" ref="AM1130">IFERROR(INDEX($AW$4:$AW$83,MATCH(AL1130&amp;INDEX($AG$4:$AG$1137,SMALL($AB$4:$AB$1137,AJ1130),1),$AU$4:$AU$83&amp;$AV$4:$AV$83,0),1),"")</f>
        <v/>
      </c>
      <c r="AN1130" s="187" t="str">
        <f t="array" ref="AN1130">IFERROR(INDEX($AW$4:$AW$83,MATCH(AL1130&amp;INDEX($AH$4:$AH$1137,SMALL($AB$4:$AB$1137,AJ1130),1),$AU$4:$AU$83&amp;$AV$4:$AV$83,0),1),"")</f>
        <v/>
      </c>
      <c r="AO1130" s="187" t="str">
        <f>IF(AND(ISNUMBER(Fixture!H1133),ISNUMBER(Fixture!J1133)),"YES","")</f>
        <v/>
      </c>
      <c r="AP1130" s="187" t="str">
        <f>IF(AO1130="YES",IF(Fixture!H1133&gt;Fixture!J1133,HWin,IF(Fixture!H1133=Fixture!J1133,IF(Fixture!H1133&gt;0,HDrawScore,HDraw),HLose)),"")</f>
        <v/>
      </c>
      <c r="AQ1130" s="188" t="str">
        <f>IF(AO1130="YES",IF(Fixture!H1133&lt;Fixture!J1133,AWin,IF(Fixture!H1133=Fixture!J1133,IF(Fixture!H1133&gt;0,ADrawScore,ADraw),ALose)),"")</f>
        <v/>
      </c>
      <c r="AR1130" s="187" t="str">
        <f>IF(AO1130="YES",IF(Fixture!H1133&gt;Fixture!J1133,"W",IF(Fixture!H1133=Fixture!J1133,IF(Fixture!H1133&gt;0,"D","D"),"L")),"")</f>
        <v/>
      </c>
      <c r="AS1130" s="187" t="str">
        <f>IF(AO1130="YES",IF(Fixture!H1133&lt;Fixture!J1133,"W",IF(Fixture!H1133=Fixture!J1133,IF(Fixture!H1133&gt;0,"D","D"),"L")),"")</f>
        <v/>
      </c>
    </row>
    <row r="1131" spans="28:45" x14ac:dyDescent="0.25">
      <c r="AB1131" s="186" t="str">
        <f t="shared" si="501"/>
        <v/>
      </c>
      <c r="AC1131" s="187" t="str">
        <f t="shared" si="502"/>
        <v/>
      </c>
      <c r="AD1131" s="187" t="str">
        <f t="shared" si="504"/>
        <v/>
      </c>
      <c r="AE1131" s="187" t="str">
        <f t="shared" si="505"/>
        <v/>
      </c>
      <c r="AF1131" s="187" t="str">
        <f t="shared" si="500"/>
        <v/>
      </c>
      <c r="AG1131" s="187" t="str">
        <f t="array" ref="AG1131">IFERROR(INDEX($Y$4:$Y$1090, MATCH(AC1131&amp;AE1131&amp;AF1131,$V$4:$V$1090&amp;$W$4:$W$1090&amp;$X$4:$X$1090,0),1),"")</f>
        <v/>
      </c>
      <c r="AH1131" s="188" t="str">
        <f t="array" ref="AH1131">IFERROR(INDEX($Z$4:$Z$1090, MATCH(AC1131&amp;AE1131&amp;AF1131,$V$4:$V$1090&amp;$W$4:$W$1090&amp;$X$4:$X$1090,0),1),"")</f>
        <v/>
      </c>
      <c r="AJ1131" s="186" t="str">
        <f t="shared" si="503"/>
        <v/>
      </c>
      <c r="AK1131" s="187" t="str">
        <f t="array" ref="AK1131">IFERROR(INDEX($AC$4:$AC$1137,SMALL($AB$4:$AB$1137,AJ1131),1),"")</f>
        <v/>
      </c>
      <c r="AL1131" s="187" t="str">
        <f t="array" ref="AL1131">IFERROR(INDEX($AF$4:$AF$1137,SMALL($AB$4:$AB$1137,AJ1131),1),"")</f>
        <v/>
      </c>
      <c r="AM1131" s="187" t="str">
        <f t="array" ref="AM1131">IFERROR(INDEX($AW$4:$AW$83,MATCH(AL1131&amp;INDEX($AG$4:$AG$1137,SMALL($AB$4:$AB$1137,AJ1131),1),$AU$4:$AU$83&amp;$AV$4:$AV$83,0),1),"")</f>
        <v/>
      </c>
      <c r="AN1131" s="187" t="str">
        <f t="array" ref="AN1131">IFERROR(INDEX($AW$4:$AW$83,MATCH(AL1131&amp;INDEX($AH$4:$AH$1137,SMALL($AB$4:$AB$1137,AJ1131),1),$AU$4:$AU$83&amp;$AV$4:$AV$83,0),1),"")</f>
        <v/>
      </c>
      <c r="AO1131" s="187" t="str">
        <f>IF(AND(ISNUMBER(Fixture!H1134),ISNUMBER(Fixture!J1134)),"YES","")</f>
        <v/>
      </c>
      <c r="AP1131" s="187" t="str">
        <f>IF(AO1131="YES",IF(Fixture!H1134&gt;Fixture!J1134,HWin,IF(Fixture!H1134=Fixture!J1134,IF(Fixture!H1134&gt;0,HDrawScore,HDraw),HLose)),"")</f>
        <v/>
      </c>
      <c r="AQ1131" s="188" t="str">
        <f>IF(AO1131="YES",IF(Fixture!H1134&lt;Fixture!J1134,AWin,IF(Fixture!H1134=Fixture!J1134,IF(Fixture!H1134&gt;0,ADrawScore,ADraw),ALose)),"")</f>
        <v/>
      </c>
      <c r="AR1131" s="187" t="str">
        <f>IF(AO1131="YES",IF(Fixture!H1134&gt;Fixture!J1134,"W",IF(Fixture!H1134=Fixture!J1134,IF(Fixture!H1134&gt;0,"D","D"),"L")),"")</f>
        <v/>
      </c>
      <c r="AS1131" s="187" t="str">
        <f>IF(AO1131="YES",IF(Fixture!H1134&lt;Fixture!J1134,"W",IF(Fixture!H1134=Fixture!J1134,IF(Fixture!H1134&gt;0,"D","D"),"L")),"")</f>
        <v/>
      </c>
    </row>
    <row r="1132" spans="28:45" x14ac:dyDescent="0.25">
      <c r="AB1132" s="186" t="str">
        <f t="shared" si="501"/>
        <v/>
      </c>
      <c r="AC1132" s="187" t="str">
        <f t="shared" si="502"/>
        <v/>
      </c>
      <c r="AD1132" s="187" t="str">
        <f t="shared" si="504"/>
        <v/>
      </c>
      <c r="AE1132" s="187" t="str">
        <f t="shared" si="505"/>
        <v/>
      </c>
      <c r="AF1132" s="187" t="str">
        <f t="shared" si="500"/>
        <v/>
      </c>
      <c r="AG1132" s="187" t="str">
        <f t="array" ref="AG1132">IFERROR(INDEX($Y$4:$Y$1090, MATCH(AC1132&amp;AE1132&amp;AF1132,$V$4:$V$1090&amp;$W$4:$W$1090&amp;$X$4:$X$1090,0),1),"")</f>
        <v/>
      </c>
      <c r="AH1132" s="188" t="str">
        <f t="array" ref="AH1132">IFERROR(INDEX($Z$4:$Z$1090, MATCH(AC1132&amp;AE1132&amp;AF1132,$V$4:$V$1090&amp;$W$4:$W$1090&amp;$X$4:$X$1090,0),1),"")</f>
        <v/>
      </c>
      <c r="AJ1132" s="186" t="str">
        <f t="shared" si="503"/>
        <v/>
      </c>
      <c r="AK1132" s="187" t="str">
        <f t="array" ref="AK1132">IFERROR(INDEX($AC$4:$AC$1137,SMALL($AB$4:$AB$1137,AJ1132),1),"")</f>
        <v/>
      </c>
      <c r="AL1132" s="187" t="str">
        <f t="array" ref="AL1132">IFERROR(INDEX($AF$4:$AF$1137,SMALL($AB$4:$AB$1137,AJ1132),1),"")</f>
        <v/>
      </c>
      <c r="AM1132" s="187" t="str">
        <f t="array" ref="AM1132">IFERROR(INDEX($AW$4:$AW$83,MATCH(AL1132&amp;INDEX($AG$4:$AG$1137,SMALL($AB$4:$AB$1137,AJ1132),1),$AU$4:$AU$83&amp;$AV$4:$AV$83,0),1),"")</f>
        <v/>
      </c>
      <c r="AN1132" s="187" t="str">
        <f t="array" ref="AN1132">IFERROR(INDEX($AW$4:$AW$83,MATCH(AL1132&amp;INDEX($AH$4:$AH$1137,SMALL($AB$4:$AB$1137,AJ1132),1),$AU$4:$AU$83&amp;$AV$4:$AV$83,0),1),"")</f>
        <v/>
      </c>
      <c r="AO1132" s="187" t="str">
        <f>IF(AND(ISNUMBER(Fixture!H1135),ISNUMBER(Fixture!J1135)),"YES","")</f>
        <v/>
      </c>
      <c r="AP1132" s="187" t="str">
        <f>IF(AO1132="YES",IF(Fixture!H1135&gt;Fixture!J1135,HWin,IF(Fixture!H1135=Fixture!J1135,IF(Fixture!H1135&gt;0,HDrawScore,HDraw),HLose)),"")</f>
        <v/>
      </c>
      <c r="AQ1132" s="188" t="str">
        <f>IF(AO1132="YES",IF(Fixture!H1135&lt;Fixture!J1135,AWin,IF(Fixture!H1135=Fixture!J1135,IF(Fixture!H1135&gt;0,ADrawScore,ADraw),ALose)),"")</f>
        <v/>
      </c>
      <c r="AR1132" s="187" t="str">
        <f>IF(AO1132="YES",IF(Fixture!H1135&gt;Fixture!J1135,"W",IF(Fixture!H1135=Fixture!J1135,IF(Fixture!H1135&gt;0,"D","D"),"L")),"")</f>
        <v/>
      </c>
      <c r="AS1132" s="187" t="str">
        <f>IF(AO1132="YES",IF(Fixture!H1135&lt;Fixture!J1135,"W",IF(Fixture!H1135=Fixture!J1135,IF(Fixture!H1135&gt;0,"D","D"),"L")),"")</f>
        <v/>
      </c>
    </row>
    <row r="1133" spans="28:45" x14ac:dyDescent="0.25">
      <c r="AB1133" s="186" t="str">
        <f t="shared" si="501"/>
        <v/>
      </c>
      <c r="AC1133" s="187" t="str">
        <f t="shared" si="502"/>
        <v/>
      </c>
      <c r="AD1133" s="187" t="str">
        <f t="shared" si="504"/>
        <v/>
      </c>
      <c r="AE1133" s="187" t="str">
        <f t="shared" si="505"/>
        <v/>
      </c>
      <c r="AF1133" s="187" t="str">
        <f t="shared" si="500"/>
        <v/>
      </c>
      <c r="AG1133" s="187" t="str">
        <f t="array" ref="AG1133">IFERROR(INDEX($Y$4:$Y$1090, MATCH(AC1133&amp;AE1133&amp;AF1133,$V$4:$V$1090&amp;$W$4:$W$1090&amp;$X$4:$X$1090,0),1),"")</f>
        <v/>
      </c>
      <c r="AH1133" s="188" t="str">
        <f t="array" ref="AH1133">IFERROR(INDEX($Z$4:$Z$1090, MATCH(AC1133&amp;AE1133&amp;AF1133,$V$4:$V$1090&amp;$W$4:$W$1090&amp;$X$4:$X$1090,0),1),"")</f>
        <v/>
      </c>
      <c r="AJ1133" s="186" t="str">
        <f t="shared" si="503"/>
        <v/>
      </c>
      <c r="AK1133" s="187" t="str">
        <f t="array" ref="AK1133">IFERROR(INDEX($AC$4:$AC$1137,SMALL($AB$4:$AB$1137,AJ1133),1),"")</f>
        <v/>
      </c>
      <c r="AL1133" s="187" t="str">
        <f t="array" ref="AL1133">IFERROR(INDEX($AF$4:$AF$1137,SMALL($AB$4:$AB$1137,AJ1133),1),"")</f>
        <v/>
      </c>
      <c r="AM1133" s="187" t="str">
        <f t="array" ref="AM1133">IFERROR(INDEX($AW$4:$AW$83,MATCH(AL1133&amp;INDEX($AG$4:$AG$1137,SMALL($AB$4:$AB$1137,AJ1133),1),$AU$4:$AU$83&amp;$AV$4:$AV$83,0),1),"")</f>
        <v/>
      </c>
      <c r="AN1133" s="187" t="str">
        <f t="array" ref="AN1133">IFERROR(INDEX($AW$4:$AW$83,MATCH(AL1133&amp;INDEX($AH$4:$AH$1137,SMALL($AB$4:$AB$1137,AJ1133),1),$AU$4:$AU$83&amp;$AV$4:$AV$83,0),1),"")</f>
        <v/>
      </c>
      <c r="AO1133" s="187" t="str">
        <f>IF(AND(ISNUMBER(Fixture!H1136),ISNUMBER(Fixture!J1136)),"YES","")</f>
        <v/>
      </c>
      <c r="AP1133" s="187" t="str">
        <f>IF(AO1133="YES",IF(Fixture!H1136&gt;Fixture!J1136,HWin,IF(Fixture!H1136=Fixture!J1136,IF(Fixture!H1136&gt;0,HDrawScore,HDraw),HLose)),"")</f>
        <v/>
      </c>
      <c r="AQ1133" s="188" t="str">
        <f>IF(AO1133="YES",IF(Fixture!H1136&lt;Fixture!J1136,AWin,IF(Fixture!H1136=Fixture!J1136,IF(Fixture!H1136&gt;0,ADrawScore,ADraw),ALose)),"")</f>
        <v/>
      </c>
      <c r="AR1133" s="187" t="str">
        <f>IF(AO1133="YES",IF(Fixture!H1136&gt;Fixture!J1136,"W",IF(Fixture!H1136=Fixture!J1136,IF(Fixture!H1136&gt;0,"D","D"),"L")),"")</f>
        <v/>
      </c>
      <c r="AS1133" s="187" t="str">
        <f>IF(AO1133="YES",IF(Fixture!H1136&lt;Fixture!J1136,"W",IF(Fixture!H1136=Fixture!J1136,IF(Fixture!H1136&gt;0,"D","D"),"L")),"")</f>
        <v/>
      </c>
    </row>
    <row r="1134" spans="28:45" x14ac:dyDescent="0.25">
      <c r="AB1134" s="186" t="str">
        <f t="shared" si="501"/>
        <v/>
      </c>
      <c r="AC1134" s="187" t="str">
        <f t="shared" si="502"/>
        <v/>
      </c>
      <c r="AD1134" s="187" t="str">
        <f t="shared" si="504"/>
        <v/>
      </c>
      <c r="AE1134" s="187" t="str">
        <f t="shared" si="505"/>
        <v/>
      </c>
      <c r="AF1134" s="187" t="str">
        <f t="shared" si="500"/>
        <v/>
      </c>
      <c r="AG1134" s="187" t="str">
        <f t="array" ref="AG1134">IFERROR(INDEX($Y$4:$Y$1090, MATCH(AC1134&amp;AE1134&amp;AF1134,$V$4:$V$1090&amp;$W$4:$W$1090&amp;$X$4:$X$1090,0),1),"")</f>
        <v/>
      </c>
      <c r="AH1134" s="188" t="str">
        <f t="array" ref="AH1134">IFERROR(INDEX($Z$4:$Z$1090, MATCH(AC1134&amp;AE1134&amp;AF1134,$V$4:$V$1090&amp;$W$4:$W$1090&amp;$X$4:$X$1090,0),1),"")</f>
        <v/>
      </c>
      <c r="AJ1134" s="186" t="str">
        <f t="shared" si="503"/>
        <v/>
      </c>
      <c r="AK1134" s="187" t="str">
        <f t="array" ref="AK1134">IFERROR(INDEX($AC$4:$AC$1137,SMALL($AB$4:$AB$1137,AJ1134),1),"")</f>
        <v/>
      </c>
      <c r="AL1134" s="187" t="str">
        <f t="array" ref="AL1134">IFERROR(INDEX($AF$4:$AF$1137,SMALL($AB$4:$AB$1137,AJ1134),1),"")</f>
        <v/>
      </c>
      <c r="AM1134" s="187" t="str">
        <f t="array" ref="AM1134">IFERROR(INDEX($AW$4:$AW$83,MATCH(AL1134&amp;INDEX($AG$4:$AG$1137,SMALL($AB$4:$AB$1137,AJ1134),1),$AU$4:$AU$83&amp;$AV$4:$AV$83,0),1),"")</f>
        <v/>
      </c>
      <c r="AN1134" s="187" t="str">
        <f t="array" ref="AN1134">IFERROR(INDEX($AW$4:$AW$83,MATCH(AL1134&amp;INDEX($AH$4:$AH$1137,SMALL($AB$4:$AB$1137,AJ1134),1),$AU$4:$AU$83&amp;$AV$4:$AV$83,0),1),"")</f>
        <v/>
      </c>
      <c r="AO1134" s="187" t="str">
        <f>IF(AND(ISNUMBER(Fixture!H1137),ISNUMBER(Fixture!J1137)),"YES","")</f>
        <v/>
      </c>
      <c r="AP1134" s="187" t="str">
        <f>IF(AO1134="YES",IF(Fixture!H1137&gt;Fixture!J1137,HWin,IF(Fixture!H1137=Fixture!J1137,IF(Fixture!H1137&gt;0,HDrawScore,HDraw),HLose)),"")</f>
        <v/>
      </c>
      <c r="AQ1134" s="188" t="str">
        <f>IF(AO1134="YES",IF(Fixture!H1137&lt;Fixture!J1137,AWin,IF(Fixture!H1137=Fixture!J1137,IF(Fixture!H1137&gt;0,ADrawScore,ADraw),ALose)),"")</f>
        <v/>
      </c>
      <c r="AR1134" s="187" t="str">
        <f>IF(AO1134="YES",IF(Fixture!H1137&gt;Fixture!J1137,"W",IF(Fixture!H1137=Fixture!J1137,IF(Fixture!H1137&gt;0,"D","D"),"L")),"")</f>
        <v/>
      </c>
      <c r="AS1134" s="187" t="str">
        <f>IF(AO1134="YES",IF(Fixture!H1137&lt;Fixture!J1137,"W",IF(Fixture!H1137=Fixture!J1137,IF(Fixture!H1137&gt;0,"D","D"),"L")),"")</f>
        <v/>
      </c>
    </row>
    <row r="1135" spans="28:45" x14ac:dyDescent="0.25">
      <c r="AB1135" s="186" t="str">
        <f t="shared" si="501"/>
        <v/>
      </c>
      <c r="AC1135" s="187" t="str">
        <f t="shared" si="502"/>
        <v/>
      </c>
      <c r="AD1135" s="187" t="str">
        <f t="shared" si="504"/>
        <v/>
      </c>
      <c r="AE1135" s="187" t="str">
        <f t="shared" si="505"/>
        <v/>
      </c>
      <c r="AF1135" s="187" t="str">
        <f t="shared" si="500"/>
        <v/>
      </c>
      <c r="AG1135" s="187" t="str">
        <f t="array" ref="AG1135">IFERROR(INDEX($Y$4:$Y$1090, MATCH(AC1135&amp;AE1135&amp;AF1135,$V$4:$V$1090&amp;$W$4:$W$1090&amp;$X$4:$X$1090,0),1),"")</f>
        <v/>
      </c>
      <c r="AH1135" s="188" t="str">
        <f t="array" ref="AH1135">IFERROR(INDEX($Z$4:$Z$1090, MATCH(AC1135&amp;AE1135&amp;AF1135,$V$4:$V$1090&amp;$W$4:$W$1090&amp;$X$4:$X$1090,0),1),"")</f>
        <v/>
      </c>
      <c r="AJ1135" s="186" t="str">
        <f t="shared" si="503"/>
        <v/>
      </c>
      <c r="AK1135" s="187" t="str">
        <f t="array" ref="AK1135">IFERROR(INDEX($AC$4:$AC$1137,SMALL($AB$4:$AB$1137,AJ1135),1),"")</f>
        <v/>
      </c>
      <c r="AL1135" s="187" t="str">
        <f t="array" ref="AL1135">IFERROR(INDEX($AF$4:$AF$1137,SMALL($AB$4:$AB$1137,AJ1135),1),"")</f>
        <v/>
      </c>
      <c r="AM1135" s="187" t="str">
        <f t="array" ref="AM1135">IFERROR(INDEX($AW$4:$AW$83,MATCH(AL1135&amp;INDEX($AG$4:$AG$1137,SMALL($AB$4:$AB$1137,AJ1135),1),$AU$4:$AU$83&amp;$AV$4:$AV$83,0),1),"")</f>
        <v/>
      </c>
      <c r="AN1135" s="187" t="str">
        <f t="array" ref="AN1135">IFERROR(INDEX($AW$4:$AW$83,MATCH(AL1135&amp;INDEX($AH$4:$AH$1137,SMALL($AB$4:$AB$1137,AJ1135),1),$AU$4:$AU$83&amp;$AV$4:$AV$83,0),1),"")</f>
        <v/>
      </c>
      <c r="AO1135" s="187" t="str">
        <f>IF(AND(ISNUMBER(Fixture!H1138),ISNUMBER(Fixture!J1138)),"YES","")</f>
        <v/>
      </c>
      <c r="AP1135" s="187" t="str">
        <f>IF(AO1135="YES",IF(Fixture!H1138&gt;Fixture!J1138,HWin,IF(Fixture!H1138=Fixture!J1138,IF(Fixture!H1138&gt;0,HDrawScore,HDraw),HLose)),"")</f>
        <v/>
      </c>
      <c r="AQ1135" s="188" t="str">
        <f>IF(AO1135="YES",IF(Fixture!H1138&lt;Fixture!J1138,AWin,IF(Fixture!H1138=Fixture!J1138,IF(Fixture!H1138&gt;0,ADrawScore,ADraw),ALose)),"")</f>
        <v/>
      </c>
      <c r="AR1135" s="187" t="str">
        <f>IF(AO1135="YES",IF(Fixture!H1138&gt;Fixture!J1138,"W",IF(Fixture!H1138=Fixture!J1138,IF(Fixture!H1138&gt;0,"D","D"),"L")),"")</f>
        <v/>
      </c>
      <c r="AS1135" s="187" t="str">
        <f>IF(AO1135="YES",IF(Fixture!H1138&lt;Fixture!J1138,"W",IF(Fixture!H1138=Fixture!J1138,IF(Fixture!H1138&gt;0,"D","D"),"L")),"")</f>
        <v/>
      </c>
    </row>
    <row r="1136" spans="28:45" x14ac:dyDescent="0.25">
      <c r="AB1136" s="186" t="str">
        <f t="shared" si="501"/>
        <v/>
      </c>
      <c r="AC1136" s="187" t="str">
        <f t="shared" si="502"/>
        <v/>
      </c>
      <c r="AD1136" s="187" t="str">
        <f>IF(ISNUMBER(AC1136),IF(AD1135+1&lt;=AD$2,AD1135+1,1),"")</f>
        <v/>
      </c>
      <c r="AE1136" s="187" t="str">
        <f>IF(AF1136&lt;&gt;"",IF(AF1135=AF1136,AE1135+1,1),"")</f>
        <v/>
      </c>
      <c r="AF1136" s="187" t="str">
        <f t="shared" si="500"/>
        <v/>
      </c>
      <c r="AG1136" s="187" t="str">
        <f t="array" ref="AG1136">IFERROR(INDEX($Y$4:$Y$1090, MATCH(AC1136&amp;AE1136&amp;AF1136,$V$4:$V$1090&amp;$W$4:$W$1090&amp;$X$4:$X$1090,0),1),"")</f>
        <v/>
      </c>
      <c r="AH1136" s="188" t="str">
        <f t="array" ref="AH1136">IFERROR(INDEX($Z$4:$Z$1090, MATCH(AC1136&amp;AE1136&amp;AF1136,$V$4:$V$1090&amp;$W$4:$W$1090&amp;$X$4:$X$1090,0),1),"")</f>
        <v/>
      </c>
      <c r="AJ1136" s="186" t="str">
        <f t="shared" si="503"/>
        <v/>
      </c>
      <c r="AK1136" s="187" t="str">
        <f t="array" ref="AK1136">IFERROR(INDEX($AC$4:$AC$1137,SMALL($AB$4:$AB$1137,AJ1136),1),"")</f>
        <v/>
      </c>
      <c r="AL1136" s="187" t="str">
        <f t="array" ref="AL1136">IFERROR(INDEX($AF$4:$AF$1137,SMALL($AB$4:$AB$1137,AJ1136),1),"")</f>
        <v/>
      </c>
      <c r="AM1136" s="187" t="str">
        <f t="array" ref="AM1136">IFERROR(INDEX($AW$4:$AW$83,MATCH(AL1136&amp;INDEX($AG$4:$AG$1137,SMALL($AB$4:$AB$1137,AJ1136),1),$AU$4:$AU$83&amp;$AV$4:$AV$83,0),1),"")</f>
        <v/>
      </c>
      <c r="AN1136" s="187" t="str">
        <f t="array" ref="AN1136">IFERROR(INDEX($AW$4:$AW$83,MATCH(AL1136&amp;INDEX($AH$4:$AH$1137,SMALL($AB$4:$AB$1137,AJ1136),1),$AU$4:$AU$83&amp;$AV$4:$AV$83,0),1),"")</f>
        <v/>
      </c>
      <c r="AO1136" s="187" t="str">
        <f>IF(AND(ISNUMBER(Fixture!H1139),ISNUMBER(Fixture!J1139)),"YES","")</f>
        <v/>
      </c>
      <c r="AP1136" s="187" t="str">
        <f>IF(AO1136="YES",IF(Fixture!H1139&gt;Fixture!J1139,HWin,IF(Fixture!H1139=Fixture!J1139,IF(Fixture!H1139&gt;0,HDrawScore,HDraw),HLose)),"")</f>
        <v/>
      </c>
      <c r="AQ1136" s="188" t="str">
        <f>IF(AO1136="YES",IF(Fixture!H1139&lt;Fixture!J1139,AWin,IF(Fixture!H1139=Fixture!J1139,IF(Fixture!H1139&gt;0,ADrawScore,ADraw),ALose)),"")</f>
        <v/>
      </c>
      <c r="AR1136" s="187" t="str">
        <f>IF(AO1136="YES",IF(Fixture!H1139&gt;Fixture!J1139,"W",IF(Fixture!H1139=Fixture!J1139,IF(Fixture!H1139&gt;0,"D","D"),"L")),"")</f>
        <v/>
      </c>
      <c r="AS1136" s="187" t="str">
        <f>IF(AO1136="YES",IF(Fixture!H1139&lt;Fixture!J1139,"W",IF(Fixture!H1139=Fixture!J1139,IF(Fixture!H1139&gt;0,"D","D"),"L")),"")</f>
        <v/>
      </c>
    </row>
    <row r="1137" spans="28:45" x14ac:dyDescent="0.25">
      <c r="AB1137" s="189" t="str">
        <f t="shared" si="501"/>
        <v/>
      </c>
      <c r="AC1137" s="190" t="str">
        <f t="shared" si="502"/>
        <v/>
      </c>
      <c r="AD1137" s="190" t="str">
        <f>IF(ISNUMBER(AC1137),IF(AD1136+1&lt;=AD$2,AD1136+1,1),"")</f>
        <v/>
      </c>
      <c r="AE1137" s="190" t="str">
        <f>IF(AF1137&lt;&gt;"",IF(AF1136=AF1137,AE1136+1,1),"")</f>
        <v/>
      </c>
      <c r="AF1137" s="190" t="str">
        <f t="shared" si="500"/>
        <v/>
      </c>
      <c r="AG1137" s="187" t="str">
        <f t="array" ref="AG1137">IFERROR(INDEX($Y$4:$Y$1090, MATCH(AC1137&amp;AE1137&amp;AF1137,$V$4:$V$1090&amp;$W$4:$W$1090&amp;$X$4:$X$1090,0),1),"")</f>
        <v/>
      </c>
      <c r="AH1137" s="188" t="str">
        <f t="array" ref="AH1137">IFERROR(INDEX($Z$4:$Z$1090, MATCH(AC1137&amp;AE1137&amp;AF1137,$V$4:$V$1090&amp;$W$4:$W$1090&amp;$X$4:$X$1090,0),1),"")</f>
        <v/>
      </c>
      <c r="AJ1137" s="189" t="str">
        <f t="shared" si="503"/>
        <v/>
      </c>
      <c r="AK1137" s="187" t="str">
        <f t="array" ref="AK1137">IFERROR(INDEX($AC$4:$AC$1137,SMALL($AB$4:$AB$1137,AJ1137),1),"")</f>
        <v/>
      </c>
      <c r="AL1137" s="187" t="str">
        <f t="array" ref="AL1137">IFERROR(INDEX($AF$4:$AF$1137,SMALL($AB$4:$AB$1137,AJ1137),1),"")</f>
        <v/>
      </c>
      <c r="AM1137" s="187" t="str">
        <f t="array" ref="AM1137">IFERROR(INDEX($AW$4:$AW$83,MATCH(AL1137&amp;INDEX($AG$4:$AG$1137,SMALL($AB$4:$AB$1137,AJ1137),1),$AU$4:$AU$83&amp;$AV$4:$AV$83,0),1),"")</f>
        <v/>
      </c>
      <c r="AN1137" s="187" t="str">
        <f t="array" ref="AN1137">IFERROR(INDEX($AW$4:$AW$83,MATCH(AL1137&amp;INDEX($AH$4:$AH$1137,SMALL($AB$4:$AB$1137,AJ1137),1),$AU$4:$AU$83&amp;$AV$4:$AV$83,0),1),"")</f>
        <v/>
      </c>
      <c r="AO1137" s="190" t="str">
        <f>IF(AND(ISNUMBER(Fixture!H1140),ISNUMBER(Fixture!J1140)),"YES","")</f>
        <v/>
      </c>
      <c r="AP1137" s="187" t="str">
        <f>IF(AO1137="YES",IF(Fixture!H1140&gt;Fixture!J1140,HWin,IF(Fixture!H1140=Fixture!J1140,IF(Fixture!H1140&gt;0,HDrawScore,HDraw),HLose)),"")</f>
        <v/>
      </c>
      <c r="AQ1137" s="188" t="str">
        <f>IF(AO1137="YES",IF(Fixture!H1140&lt;Fixture!J1140,AWin,IF(Fixture!H1140=Fixture!J1140,IF(Fixture!H1140&gt;0,ADrawScore,ADraw),ALose)),"")</f>
        <v/>
      </c>
      <c r="AR1137" s="190" t="str">
        <f>IF(AO1137="YES",IF(Fixture!H1140&gt;Fixture!J1140,"W",IF(Fixture!H1140=Fixture!J1140,IF(Fixture!H1140&gt;0,"D","D"),"L")),"")</f>
        <v/>
      </c>
      <c r="AS1137" s="190" t="str">
        <f>IF(AO1137="YES",IF(Fixture!H1140&lt;Fixture!J1140,"W",IF(Fixture!H1140=Fixture!J1140,IF(Fixture!H1140&gt;0,"D","D"),"L")),"")</f>
        <v/>
      </c>
    </row>
  </sheetData>
  <dataValidations count="2">
    <dataValidation type="whole" allowBlank="1" showInputMessage="1" showErrorMessage="1" sqref="C4 D3 D158 D96 C35 C66 D189 D220 D127 D34 D65 C97 C128 C159 C190 C221" xr:uid="{08EEDA98-2B64-4AB9-A6A0-1ACFE7E23573}">
      <formula1>0</formula1>
      <formula2>32</formula2>
    </dataValidation>
    <dataValidation type="list" allowBlank="1" showInputMessage="1" showErrorMessage="1" sqref="CC18 BP5 BP7 BP9 BP11 BP13 BP15 BP17 BS14 BS10 CF17 BS6 BS18 BV8 BV16 BZ8 BZ16 CC6 CC10 CC14 BP19 CF5 CF7 CF9 CF11 CF13 CF15 CF19" xr:uid="{C66FDDC1-D9D5-4E0F-B30A-C4C59CE8285C}">
      <formula1>manualDD</formula1>
    </dataValidation>
  </dataValidations>
  <pageMargins left="0.7" right="0.7" top="0.75" bottom="0.75" header="0.3" footer="0.3"/>
  <pageSetup orientation="portrait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1C5AF-39F3-44D2-8E22-AD2C633CB05A}">
  <sheetPr codeName="Sheet2"/>
  <dimension ref="B2:R83"/>
  <sheetViews>
    <sheetView showGridLines="0" showRowColHeaders="0" workbookViewId="0">
      <pane ySplit="3" topLeftCell="A4" activePane="bottomLeft" state="frozen"/>
      <selection pane="bottomLeft" activeCell="A4" sqref="A4"/>
    </sheetView>
  </sheetViews>
  <sheetFormatPr defaultRowHeight="15" x14ac:dyDescent="0.25"/>
  <cols>
    <col min="1" max="1" width="3.7109375" style="33" customWidth="1"/>
    <col min="2" max="2" width="14.42578125" style="33" bestFit="1" customWidth="1"/>
    <col min="3" max="4" width="14.140625" style="33" customWidth="1"/>
    <col min="5" max="14" width="10.7109375" style="33" customWidth="1"/>
    <col min="15" max="15" width="21.7109375" style="33" bestFit="1" customWidth="1"/>
    <col min="16" max="16" width="14.140625" style="33" customWidth="1"/>
    <col min="17" max="17" width="15.42578125" style="33" bestFit="1" customWidth="1"/>
    <col min="18" max="18" width="17.7109375" style="33" bestFit="1" customWidth="1"/>
    <col min="19" max="16384" width="9.140625" style="33"/>
  </cols>
  <sheetData>
    <row r="2" spans="2:18" x14ac:dyDescent="0.25">
      <c r="B2" s="49"/>
      <c r="I2" s="173">
        <f>IFERROR(MATCH(I3,Settings!$D$21:$D$25,0),"")</f>
        <v>5</v>
      </c>
      <c r="J2" s="173">
        <f>IFERROR(MATCH(J3,Settings!$D$21:$D$25,0),"")</f>
        <v>3</v>
      </c>
      <c r="K2" s="173">
        <f>IFERROR(MATCH(K3,Settings!$D$21:$D$25,0),"")</f>
        <v>1</v>
      </c>
      <c r="L2" s="173">
        <f>IFERROR(MATCH(L3,Settings!$D$21:$D$25,0),"")</f>
        <v>2</v>
      </c>
      <c r="M2" s="173" t="str">
        <f>IFERROR(MATCH(M3,Settings!$D$21:$D$25,0),"")</f>
        <v/>
      </c>
      <c r="N2" s="173">
        <f>IFERROR(MATCH(N3,Settings!$D$21:$D$25,0),"")</f>
        <v>4</v>
      </c>
      <c r="Q2" s="272"/>
    </row>
    <row r="3" spans="2:18" ht="24.95" customHeight="1" x14ac:dyDescent="0.25">
      <c r="B3" s="109" t="s">
        <v>63</v>
      </c>
      <c r="C3" s="109" t="s">
        <v>50</v>
      </c>
      <c r="D3" s="109" t="s">
        <v>29</v>
      </c>
      <c r="E3" s="109" t="s">
        <v>15</v>
      </c>
      <c r="F3" s="109" t="s">
        <v>16</v>
      </c>
      <c r="G3" s="109" t="s">
        <v>17</v>
      </c>
      <c r="H3" s="109" t="s">
        <v>18</v>
      </c>
      <c r="I3" s="109" t="s">
        <v>75</v>
      </c>
      <c r="J3" s="109" t="s">
        <v>7</v>
      </c>
      <c r="K3" s="109" t="s">
        <v>19</v>
      </c>
      <c r="L3" s="109" t="s">
        <v>6</v>
      </c>
      <c r="M3" s="109" t="s">
        <v>76</v>
      </c>
      <c r="N3" s="109" t="s">
        <v>5</v>
      </c>
      <c r="O3" s="109" t="s">
        <v>73</v>
      </c>
      <c r="P3" s="109" t="s">
        <v>77</v>
      </c>
      <c r="Q3" s="109" t="s">
        <v>74</v>
      </c>
      <c r="R3" s="109" t="s">
        <v>86</v>
      </c>
    </row>
    <row r="4" spans="2:18" x14ac:dyDescent="0.25">
      <c r="B4" s="172">
        <f>IF(D4="","",COUNTA($D$4:D4))</f>
        <v>1</v>
      </c>
      <c r="C4" s="172" t="str">
        <f>IF(B4&lt;&gt;"",Settings!$C$29,"")</f>
        <v>Group A</v>
      </c>
      <c r="D4" s="172" t="str">
        <f>IF(Settings!I8="","",Settings!I8)</f>
        <v>Team 1A</v>
      </c>
      <c r="E4" s="172">
        <f>IF(ISNUMBER(B4),SUM(F4:H4),"")</f>
        <v>0</v>
      </c>
      <c r="F4" s="172">
        <f>COUNTIFS(FixtureCalc!$AM$4:$AM$1137,D4,FixtureCalc!$AR$4:$AR$1137,"W")+COUNTIFS(FixtureCalc!$AN$4:$AN$1137,D4,FixtureCalc!$AS$4:$AS$1137,"W")</f>
        <v>0</v>
      </c>
      <c r="G4" s="172">
        <f>COUNTIFS(FixtureCalc!$AM$4:$AM$1137,D4,FixtureCalc!$AR$4:$AR$1137,"D")+COUNTIFS(FixtureCalc!$AN$4:$AN$1137,D4,FixtureCalc!$AS$4:$AS$1137,"D")</f>
        <v>0</v>
      </c>
      <c r="H4" s="172">
        <f>COUNTIFS(FixtureCalc!$AM$4:$AM$1137,D4,FixtureCalc!$AR$4:$AR$1137,"L")+COUNTIFS(FixtureCalc!$AN$4:$AN$1137,D4,FixtureCalc!$AS$4:$AS$1137,"L")</f>
        <v>0</v>
      </c>
      <c r="I4" s="174" t="str">
        <f>IFERROR(F4/E4,"")</f>
        <v/>
      </c>
      <c r="J4" s="172">
        <f>SUMIF(Fixture!$G$7:$G$1140,StandingsCalc!D4,Fixture!$H$7:$H$1140)+SUMIF(Fixture!$K$7:$K$1140,StandingsCalc!D4,Fixture!$J$7:$J$1140)</f>
        <v>0</v>
      </c>
      <c r="K4" s="172">
        <f>SUMIF(Fixture!$G$7:$G$1140,StandingsCalc!D4,Fixture!$J$7:$J$1140)+SUMIF(Fixture!$K$7:$K$1140,StandingsCalc!D4,Fixture!$H$7:$H$1140)</f>
        <v>0</v>
      </c>
      <c r="L4" s="172">
        <f>J4-K4</f>
        <v>0</v>
      </c>
      <c r="M4" s="174">
        <f>IFERROR(J4/K4,0)</f>
        <v>0</v>
      </c>
      <c r="N4" s="172">
        <f>SUMIF(FixtureCalc!$AM$4:$AM$1137,D4,FixtureCalc!$AP$4:$AP$1137)+SUMIF(FixtureCalc!$AN$4:$AN$1137,D4,FixtureCalc!$AQ$4:$AQ$1137)</f>
        <v>0</v>
      </c>
      <c r="O4" s="175">
        <f t="shared" ref="O4:O35" si="0">IF(B4="","",IFERROR(I4*100000000000/(100^$I$2),0)+IFERROR(J4*100000000000/(100^$J$2),0)+IFERROR(K4*100000000000/(100^$K$2),0)+IFERROR(L4*100000000000/(100^$L$2),0)+IFERROR(M4*100000000000/(100^$M$2),0)+IFERROR(N4*100000000000/(100^$N$2),0)+IFERROR(B4/100,0))</f>
        <v>0.01</v>
      </c>
      <c r="P4" s="172">
        <f>IF(B4="","",RANK(O4,$O$4:$O$13))</f>
        <v>4</v>
      </c>
      <c r="Q4" s="176">
        <f t="shared" ref="Q4:Q35" si="1">IF(B4="","",RANK(O4,$O$4:$O$83))</f>
        <v>16</v>
      </c>
      <c r="R4" s="172" t="str">
        <f>IF(AND(P4&lt;=Settings!$D$29,ISNUMBER(P4)),ROW(R4),"")</f>
        <v/>
      </c>
    </row>
    <row r="5" spans="2:18" x14ac:dyDescent="0.25">
      <c r="B5" s="172">
        <f>IF(D5="","",COUNTA($D$4:D5))</f>
        <v>2</v>
      </c>
      <c r="C5" s="172" t="str">
        <f>IF(B5&lt;&gt;"",Settings!$C$29,"")</f>
        <v>Group A</v>
      </c>
      <c r="D5" s="172" t="str">
        <f>IF(Settings!I9="","",Settings!I9)</f>
        <v>Team 2A</v>
      </c>
      <c r="E5" s="172">
        <f t="shared" ref="E5:E68" si="2">IF(ISNUMBER(B5),SUM(F5:H5),"")</f>
        <v>0</v>
      </c>
      <c r="F5" s="172">
        <f>COUNTIFS(FixtureCalc!$AM$4:$AM$1137,D5,FixtureCalc!$AR$4:$AR$1137,"W")+COUNTIFS(FixtureCalc!$AN$4:$AN$1137,D5,FixtureCalc!$AS$4:$AS$1137,"W")</f>
        <v>0</v>
      </c>
      <c r="G5" s="172">
        <f>COUNTIFS(FixtureCalc!$AM$4:$AM$1137,D5,FixtureCalc!$AR$4:$AR$1137,"D")+COUNTIFS(FixtureCalc!$AN$4:$AN$1137,D5,FixtureCalc!$AS$4:$AS$1137,"D")</f>
        <v>0</v>
      </c>
      <c r="H5" s="172">
        <f>COUNTIFS(FixtureCalc!$AM$4:$AM$1137,D5,FixtureCalc!$AR$4:$AR$1137,"L")+COUNTIFS(FixtureCalc!$AN$4:$AN$1137,D5,FixtureCalc!$AS$4:$AS$1137,"L")</f>
        <v>0</v>
      </c>
      <c r="I5" s="174" t="str">
        <f t="shared" ref="I5:I68" si="3">IFERROR(F5/E5,"")</f>
        <v/>
      </c>
      <c r="J5" s="172">
        <f>SUMIF(Fixture!$G$7:$G$1140,StandingsCalc!D5,Fixture!$H$7:$H$1140)+SUMIF(Fixture!$K$7:$K$1140,StandingsCalc!D5,Fixture!$J$7:$J$1140)</f>
        <v>0</v>
      </c>
      <c r="K5" s="172">
        <f>SUMIF(Fixture!$G$7:$G$1140,StandingsCalc!D5,Fixture!$J$7:$J$1140)+SUMIF(Fixture!$K$7:$K$1140,StandingsCalc!D5,Fixture!$H$7:$H$1140)</f>
        <v>0</v>
      </c>
      <c r="L5" s="172">
        <f t="shared" ref="L5:L68" si="4">J5-K5</f>
        <v>0</v>
      </c>
      <c r="M5" s="174">
        <f t="shared" ref="M5:M68" si="5">IFERROR(J5/K5,0)</f>
        <v>0</v>
      </c>
      <c r="N5" s="172">
        <f>SUMIF(FixtureCalc!$AM$4:$AM$1137,D5,FixtureCalc!$AP$4:$AP$1137)+SUMIF(FixtureCalc!$AN$4:$AN$1137,D5,FixtureCalc!$AQ$4:$AQ$1137)</f>
        <v>0</v>
      </c>
      <c r="O5" s="175">
        <f t="shared" si="0"/>
        <v>0.02</v>
      </c>
      <c r="P5" s="172">
        <f>IF(B5="","",RANK(O5,$O$4:$O$13))</f>
        <v>3</v>
      </c>
      <c r="Q5" s="176">
        <f t="shared" si="1"/>
        <v>15</v>
      </c>
      <c r="R5" s="172" t="str">
        <f>IF(AND(P5&lt;=Settings!$D$29,ISNUMBER(P5)),ROW(R5),"")</f>
        <v/>
      </c>
    </row>
    <row r="6" spans="2:18" x14ac:dyDescent="0.25">
      <c r="B6" s="172">
        <f>IF(D6="","",COUNTA($D$4:D6))</f>
        <v>3</v>
      </c>
      <c r="C6" s="172" t="str">
        <f>IF(B6&lt;&gt;"",Settings!$C$29,"")</f>
        <v>Group A</v>
      </c>
      <c r="D6" s="172" t="str">
        <f>IF(Settings!I10="","",Settings!I10)</f>
        <v>Team 3A</v>
      </c>
      <c r="E6" s="172">
        <f t="shared" si="2"/>
        <v>0</v>
      </c>
      <c r="F6" s="172">
        <f>COUNTIFS(FixtureCalc!$AM$4:$AM$1137,D6,FixtureCalc!$AR$4:$AR$1137,"W")+COUNTIFS(FixtureCalc!$AN$4:$AN$1137,D6,FixtureCalc!$AS$4:$AS$1137,"W")</f>
        <v>0</v>
      </c>
      <c r="G6" s="172">
        <f>COUNTIFS(FixtureCalc!$AM$4:$AM$1137,D6,FixtureCalc!$AR$4:$AR$1137,"D")+COUNTIFS(FixtureCalc!$AN$4:$AN$1137,D6,FixtureCalc!$AS$4:$AS$1137,"D")</f>
        <v>0</v>
      </c>
      <c r="H6" s="172">
        <f>COUNTIFS(FixtureCalc!$AM$4:$AM$1137,D6,FixtureCalc!$AR$4:$AR$1137,"L")+COUNTIFS(FixtureCalc!$AN$4:$AN$1137,D6,FixtureCalc!$AS$4:$AS$1137,"L")</f>
        <v>0</v>
      </c>
      <c r="I6" s="174" t="str">
        <f t="shared" si="3"/>
        <v/>
      </c>
      <c r="J6" s="172">
        <f>SUMIF(Fixture!$G$7:$G$1140,StandingsCalc!D6,Fixture!$H$7:$H$1140)+SUMIF(Fixture!$K$7:$K$1140,StandingsCalc!D6,Fixture!$J$7:$J$1140)</f>
        <v>0</v>
      </c>
      <c r="K6" s="172">
        <f>SUMIF(Fixture!$G$7:$G$1140,StandingsCalc!D6,Fixture!$J$7:$J$1140)+SUMIF(Fixture!$K$7:$K$1140,StandingsCalc!D6,Fixture!$H$7:$H$1140)</f>
        <v>0</v>
      </c>
      <c r="L6" s="172">
        <f>J6-K6</f>
        <v>0</v>
      </c>
      <c r="M6" s="174">
        <f t="shared" si="5"/>
        <v>0</v>
      </c>
      <c r="N6" s="172">
        <f>SUMIF(FixtureCalc!$AM$4:$AM$1137,D6,FixtureCalc!$AP$4:$AP$1137)+SUMIF(FixtureCalc!$AN$4:$AN$1137,D6,FixtureCalc!$AQ$4:$AQ$1137)</f>
        <v>0</v>
      </c>
      <c r="O6" s="175">
        <f t="shared" si="0"/>
        <v>0.03</v>
      </c>
      <c r="P6" s="172">
        <f>IF(B6="","",RANK(O6,$O$4:$O$13))</f>
        <v>2</v>
      </c>
      <c r="Q6" s="176">
        <f t="shared" si="1"/>
        <v>14</v>
      </c>
      <c r="R6" s="172">
        <f>IF(AND(P6&lt;=Settings!$D$29,ISNUMBER(P6)),ROW(R6),"")</f>
        <v>6</v>
      </c>
    </row>
    <row r="7" spans="2:18" x14ac:dyDescent="0.25">
      <c r="B7" s="172">
        <f>IF(D7="","",COUNTA($D$4:D7))</f>
        <v>4</v>
      </c>
      <c r="C7" s="172" t="str">
        <f>IF(B7&lt;&gt;"",Settings!$C$29,"")</f>
        <v>Group A</v>
      </c>
      <c r="D7" s="172" t="str">
        <f>IF(Settings!I11="","",Settings!I11)</f>
        <v>Team 4A</v>
      </c>
      <c r="E7" s="172">
        <f t="shared" si="2"/>
        <v>0</v>
      </c>
      <c r="F7" s="172">
        <f>COUNTIFS(FixtureCalc!$AM$4:$AM$1137,D7,FixtureCalc!$AR$4:$AR$1137,"W")+COUNTIFS(FixtureCalc!$AN$4:$AN$1137,D7,FixtureCalc!$AS$4:$AS$1137,"W")</f>
        <v>0</v>
      </c>
      <c r="G7" s="172">
        <f>COUNTIFS(FixtureCalc!$AM$4:$AM$1137,D7,FixtureCalc!$AR$4:$AR$1137,"D")+COUNTIFS(FixtureCalc!$AN$4:$AN$1137,D7,FixtureCalc!$AS$4:$AS$1137,"D")</f>
        <v>0</v>
      </c>
      <c r="H7" s="172">
        <f>COUNTIFS(FixtureCalc!$AM$4:$AM$1137,D7,FixtureCalc!$AR$4:$AR$1137,"L")+COUNTIFS(FixtureCalc!$AN$4:$AN$1137,D7,FixtureCalc!$AS$4:$AS$1137,"L")</f>
        <v>0</v>
      </c>
      <c r="I7" s="174" t="str">
        <f t="shared" si="3"/>
        <v/>
      </c>
      <c r="J7" s="172">
        <f>SUMIF(Fixture!$G$7:$G$1140,StandingsCalc!D7,Fixture!$H$7:$H$1140)+SUMIF(Fixture!$K$7:$K$1140,StandingsCalc!D7,Fixture!$J$7:$J$1140)</f>
        <v>0</v>
      </c>
      <c r="K7" s="172">
        <f>SUMIF(Fixture!$G$7:$G$1140,StandingsCalc!D7,Fixture!$J$7:$J$1140)+SUMIF(Fixture!$K$7:$K$1140,StandingsCalc!D7,Fixture!$H$7:$H$1140)</f>
        <v>0</v>
      </c>
      <c r="L7" s="172">
        <f t="shared" si="4"/>
        <v>0</v>
      </c>
      <c r="M7" s="174">
        <f t="shared" si="5"/>
        <v>0</v>
      </c>
      <c r="N7" s="172">
        <f>SUMIF(FixtureCalc!$AM$4:$AM$1137,D7,FixtureCalc!$AP$4:$AP$1137)+SUMIF(FixtureCalc!$AN$4:$AN$1137,D7,FixtureCalc!$AQ$4:$AQ$1137)</f>
        <v>0</v>
      </c>
      <c r="O7" s="175">
        <f t="shared" si="0"/>
        <v>0.04</v>
      </c>
      <c r="P7" s="172">
        <f>IF(B7="","",RANK(O7,$O$4:$O$13))</f>
        <v>1</v>
      </c>
      <c r="Q7" s="176">
        <f t="shared" si="1"/>
        <v>13</v>
      </c>
      <c r="R7" s="172">
        <f>IF(AND(P7&lt;=Settings!$D$29,ISNUMBER(P7)),ROW(R7),"")</f>
        <v>7</v>
      </c>
    </row>
    <row r="8" spans="2:18" x14ac:dyDescent="0.25">
      <c r="B8" s="172" t="str">
        <f>IF(D8="","",COUNTA($D$4:D8))</f>
        <v/>
      </c>
      <c r="C8" s="172" t="str">
        <f>IF(B8&lt;&gt;"",Settings!$C$29,"")</f>
        <v/>
      </c>
      <c r="D8" s="172" t="str">
        <f>IF(Settings!I12="","",Settings!I12)</f>
        <v/>
      </c>
      <c r="E8" s="172" t="str">
        <f t="shared" si="2"/>
        <v/>
      </c>
      <c r="F8" s="172">
        <f>COUNTIFS(FixtureCalc!$AM$4:$AM$1137,D8,FixtureCalc!$AR$4:$AR$1137,"W")+COUNTIFS(FixtureCalc!$AN$4:$AN$1137,D8,FixtureCalc!$AS$4:$AS$1137,"W")</f>
        <v>0</v>
      </c>
      <c r="G8" s="172">
        <f>COUNTIFS(FixtureCalc!$AM$4:$AM$1137,D8,FixtureCalc!$AR$4:$AR$1137,"D")+COUNTIFS(FixtureCalc!$AN$4:$AN$1137,D8,FixtureCalc!$AS$4:$AS$1137,"D")</f>
        <v>0</v>
      </c>
      <c r="H8" s="172">
        <f>COUNTIFS(FixtureCalc!$AM$4:$AM$1137,D8,FixtureCalc!$AR$4:$AR$1137,"L")+COUNTIFS(FixtureCalc!$AN$4:$AN$1137,D8,FixtureCalc!$AS$4:$AS$1137,"L")</f>
        <v>0</v>
      </c>
      <c r="I8" s="174" t="str">
        <f t="shared" si="3"/>
        <v/>
      </c>
      <c r="J8" s="172">
        <f>SUMIF(Fixture!$G$7:$G$1140,StandingsCalc!D8,Fixture!$H$7:$H$1140)+SUMIF(Fixture!$K$7:$K$1140,StandingsCalc!D8,Fixture!$J$7:$J$1140)</f>
        <v>0</v>
      </c>
      <c r="K8" s="172">
        <f>SUMIF(Fixture!$G$7:$G$1140,StandingsCalc!D8,Fixture!$J$7:$J$1140)+SUMIF(Fixture!$K$7:$K$1140,StandingsCalc!D8,Fixture!$H$7:$H$1140)</f>
        <v>0</v>
      </c>
      <c r="L8" s="172">
        <f t="shared" si="4"/>
        <v>0</v>
      </c>
      <c r="M8" s="174">
        <f t="shared" si="5"/>
        <v>0</v>
      </c>
      <c r="N8" s="172">
        <f>SUMIF(FixtureCalc!$AM$4:$AM$1137,D8,FixtureCalc!$AP$4:$AP$1137)+SUMIF(FixtureCalc!$AN$4:$AN$1137,D8,FixtureCalc!$AQ$4:$AQ$1137)</f>
        <v>0</v>
      </c>
      <c r="O8" s="175" t="str">
        <f t="shared" si="0"/>
        <v/>
      </c>
      <c r="P8" s="172" t="str">
        <f t="shared" ref="P8:P13" si="6">IF(B8="","",RANK(O8,$O$4:$O$13))</f>
        <v/>
      </c>
      <c r="Q8" s="176" t="str">
        <f t="shared" si="1"/>
        <v/>
      </c>
      <c r="R8" s="172" t="str">
        <f>IF(AND(P8&lt;=Settings!$D$29,ISNUMBER(P8)),ROW(R8),"")</f>
        <v/>
      </c>
    </row>
    <row r="9" spans="2:18" x14ac:dyDescent="0.25">
      <c r="B9" s="172" t="str">
        <f>IF(D9="","",COUNTA($D$4:D9))</f>
        <v/>
      </c>
      <c r="C9" s="172" t="str">
        <f>IF(B9&lt;&gt;"",Settings!$C$29,"")</f>
        <v/>
      </c>
      <c r="D9" s="172" t="str">
        <f>IF(Settings!I13="","",Settings!I13)</f>
        <v/>
      </c>
      <c r="E9" s="172" t="str">
        <f t="shared" si="2"/>
        <v/>
      </c>
      <c r="F9" s="172">
        <f>COUNTIFS(FixtureCalc!$AM$4:$AM$1137,D9,FixtureCalc!$AR$4:$AR$1137,"W")+COUNTIFS(FixtureCalc!$AN$4:$AN$1137,D9,FixtureCalc!$AS$4:$AS$1137,"W")</f>
        <v>0</v>
      </c>
      <c r="G9" s="172">
        <f>COUNTIFS(FixtureCalc!$AM$4:$AM$1137,D9,FixtureCalc!$AR$4:$AR$1137,"D")+COUNTIFS(FixtureCalc!$AN$4:$AN$1137,D9,FixtureCalc!$AS$4:$AS$1137,"D")</f>
        <v>0</v>
      </c>
      <c r="H9" s="172">
        <f>COUNTIFS(FixtureCalc!$AM$4:$AM$1137,D9,FixtureCalc!$AR$4:$AR$1137,"L")+COUNTIFS(FixtureCalc!$AN$4:$AN$1137,D9,FixtureCalc!$AS$4:$AS$1137,"L")</f>
        <v>0</v>
      </c>
      <c r="I9" s="174" t="str">
        <f t="shared" si="3"/>
        <v/>
      </c>
      <c r="J9" s="172">
        <f>SUMIF(Fixture!$G$7:$G$1140,StandingsCalc!D9,Fixture!$H$7:$H$1140)+SUMIF(Fixture!$K$7:$K$1140,StandingsCalc!D9,Fixture!$J$7:$J$1140)</f>
        <v>0</v>
      </c>
      <c r="K9" s="172">
        <f>SUMIF(Fixture!$G$7:$G$1140,StandingsCalc!D9,Fixture!$J$7:$J$1140)+SUMIF(Fixture!$K$7:$K$1140,StandingsCalc!D9,Fixture!$H$7:$H$1140)</f>
        <v>0</v>
      </c>
      <c r="L9" s="172">
        <f t="shared" si="4"/>
        <v>0</v>
      </c>
      <c r="M9" s="174">
        <f t="shared" si="5"/>
        <v>0</v>
      </c>
      <c r="N9" s="172">
        <f>SUMIF(FixtureCalc!$AM$4:$AM$1137,D9,FixtureCalc!$AP$4:$AP$1137)+SUMIF(FixtureCalc!$AN$4:$AN$1137,D9,FixtureCalc!$AQ$4:$AQ$1137)</f>
        <v>0</v>
      </c>
      <c r="O9" s="175" t="str">
        <f t="shared" si="0"/>
        <v/>
      </c>
      <c r="P9" s="172" t="str">
        <f t="shared" si="6"/>
        <v/>
      </c>
      <c r="Q9" s="176" t="str">
        <f t="shared" si="1"/>
        <v/>
      </c>
      <c r="R9" s="172" t="str">
        <f>IF(AND(P9&lt;=Settings!$D$29,ISNUMBER(P9)),ROW(R9),"")</f>
        <v/>
      </c>
    </row>
    <row r="10" spans="2:18" x14ac:dyDescent="0.25">
      <c r="B10" s="172" t="str">
        <f>IF(D10="","",COUNTA($D$4:D10))</f>
        <v/>
      </c>
      <c r="C10" s="172" t="str">
        <f>IF(B10&lt;&gt;"",Settings!$C$29,"")</f>
        <v/>
      </c>
      <c r="D10" s="172" t="str">
        <f>IF(Settings!I14="","",Settings!I14)</f>
        <v/>
      </c>
      <c r="E10" s="172" t="str">
        <f t="shared" si="2"/>
        <v/>
      </c>
      <c r="F10" s="172">
        <f>COUNTIFS(FixtureCalc!$AM$4:$AM$1137,D10,FixtureCalc!$AR$4:$AR$1137,"W")+COUNTIFS(FixtureCalc!$AN$4:$AN$1137,D10,FixtureCalc!$AS$4:$AS$1137,"W")</f>
        <v>0</v>
      </c>
      <c r="G10" s="172">
        <f>COUNTIFS(FixtureCalc!$AM$4:$AM$1137,D10,FixtureCalc!$AR$4:$AR$1137,"D")+COUNTIFS(FixtureCalc!$AN$4:$AN$1137,D10,FixtureCalc!$AS$4:$AS$1137,"D")</f>
        <v>0</v>
      </c>
      <c r="H10" s="172">
        <f>COUNTIFS(FixtureCalc!$AM$4:$AM$1137,D10,FixtureCalc!$AR$4:$AR$1137,"L")+COUNTIFS(FixtureCalc!$AN$4:$AN$1137,D10,FixtureCalc!$AS$4:$AS$1137,"L")</f>
        <v>0</v>
      </c>
      <c r="I10" s="174" t="str">
        <f t="shared" si="3"/>
        <v/>
      </c>
      <c r="J10" s="172">
        <f>SUMIF(Fixture!$G$7:$G$1140,StandingsCalc!D10,Fixture!$H$7:$H$1140)+SUMIF(Fixture!$K$7:$K$1140,StandingsCalc!D10,Fixture!$J$7:$J$1140)</f>
        <v>0</v>
      </c>
      <c r="K10" s="172">
        <f>SUMIF(Fixture!$G$7:$G$1140,StandingsCalc!D10,Fixture!$J$7:$J$1140)+SUMIF(Fixture!$K$7:$K$1140,StandingsCalc!D10,Fixture!$H$7:$H$1140)</f>
        <v>0</v>
      </c>
      <c r="L10" s="172">
        <f t="shared" si="4"/>
        <v>0</v>
      </c>
      <c r="M10" s="174">
        <f t="shared" si="5"/>
        <v>0</v>
      </c>
      <c r="N10" s="172">
        <f>SUMIF(FixtureCalc!$AM$4:$AM$1137,D10,FixtureCalc!$AP$4:$AP$1137)+SUMIF(FixtureCalc!$AN$4:$AN$1137,D10,FixtureCalc!$AQ$4:$AQ$1137)</f>
        <v>0</v>
      </c>
      <c r="O10" s="175" t="str">
        <f t="shared" si="0"/>
        <v/>
      </c>
      <c r="P10" s="172" t="str">
        <f t="shared" si="6"/>
        <v/>
      </c>
      <c r="Q10" s="176" t="str">
        <f t="shared" si="1"/>
        <v/>
      </c>
      <c r="R10" s="172" t="str">
        <f>IF(AND(P10&lt;=Settings!$D$29,ISNUMBER(P10)),ROW(R10),"")</f>
        <v/>
      </c>
    </row>
    <row r="11" spans="2:18" x14ac:dyDescent="0.25">
      <c r="B11" s="172" t="str">
        <f>IF(D11="","",COUNTA($D$4:D11))</f>
        <v/>
      </c>
      <c r="C11" s="172" t="str">
        <f>IF(B11&lt;&gt;"",Settings!$C$29,"")</f>
        <v/>
      </c>
      <c r="D11" s="172" t="str">
        <f>IF(Settings!I15="","",Settings!I15)</f>
        <v/>
      </c>
      <c r="E11" s="172" t="str">
        <f t="shared" si="2"/>
        <v/>
      </c>
      <c r="F11" s="172">
        <f>COUNTIFS(FixtureCalc!$AM$4:$AM$1137,D11,FixtureCalc!$AR$4:$AR$1137,"W")+COUNTIFS(FixtureCalc!$AN$4:$AN$1137,D11,FixtureCalc!$AS$4:$AS$1137,"W")</f>
        <v>0</v>
      </c>
      <c r="G11" s="172">
        <f>COUNTIFS(FixtureCalc!$AM$4:$AM$1137,D11,FixtureCalc!$AR$4:$AR$1137,"D")+COUNTIFS(FixtureCalc!$AN$4:$AN$1137,D11,FixtureCalc!$AS$4:$AS$1137,"D")</f>
        <v>0</v>
      </c>
      <c r="H11" s="172">
        <f>COUNTIFS(FixtureCalc!$AM$4:$AM$1137,D11,FixtureCalc!$AR$4:$AR$1137,"L")+COUNTIFS(FixtureCalc!$AN$4:$AN$1137,D11,FixtureCalc!$AS$4:$AS$1137,"L")</f>
        <v>0</v>
      </c>
      <c r="I11" s="174" t="str">
        <f t="shared" si="3"/>
        <v/>
      </c>
      <c r="J11" s="172">
        <f>SUMIF(Fixture!$G$7:$G$1140,StandingsCalc!D11,Fixture!$H$7:$H$1140)+SUMIF(Fixture!$K$7:$K$1140,StandingsCalc!D11,Fixture!$J$7:$J$1140)</f>
        <v>0</v>
      </c>
      <c r="K11" s="172">
        <f>SUMIF(Fixture!$G$7:$G$1140,StandingsCalc!D11,Fixture!$J$7:$J$1140)+SUMIF(Fixture!$K$7:$K$1140,StandingsCalc!D11,Fixture!$H$7:$H$1140)</f>
        <v>0</v>
      </c>
      <c r="L11" s="172">
        <f t="shared" si="4"/>
        <v>0</v>
      </c>
      <c r="M11" s="174">
        <f t="shared" si="5"/>
        <v>0</v>
      </c>
      <c r="N11" s="172">
        <f>SUMIF(FixtureCalc!$AM$4:$AM$1137,D11,FixtureCalc!$AP$4:$AP$1137)+SUMIF(FixtureCalc!$AN$4:$AN$1137,D11,FixtureCalc!$AQ$4:$AQ$1137)</f>
        <v>0</v>
      </c>
      <c r="O11" s="175" t="str">
        <f t="shared" si="0"/>
        <v/>
      </c>
      <c r="P11" s="172" t="str">
        <f t="shared" si="6"/>
        <v/>
      </c>
      <c r="Q11" s="176" t="str">
        <f t="shared" si="1"/>
        <v/>
      </c>
      <c r="R11" s="172" t="str">
        <f>IF(AND(P11&lt;=Settings!$D$29,ISNUMBER(P11)),ROW(R11),"")</f>
        <v/>
      </c>
    </row>
    <row r="12" spans="2:18" x14ac:dyDescent="0.25">
      <c r="B12" s="172" t="str">
        <f>IF(D12="","",COUNTA($D$4:D12))</f>
        <v/>
      </c>
      <c r="C12" s="172" t="str">
        <f>IF(B12&lt;&gt;"",Settings!$C$29,"")</f>
        <v/>
      </c>
      <c r="D12" s="172" t="str">
        <f>IF(Settings!I16="","",Settings!I16)</f>
        <v/>
      </c>
      <c r="E12" s="172" t="str">
        <f t="shared" si="2"/>
        <v/>
      </c>
      <c r="F12" s="172">
        <f>COUNTIFS(FixtureCalc!$AM$4:$AM$1137,D12,FixtureCalc!$AR$4:$AR$1137,"W")+COUNTIFS(FixtureCalc!$AN$4:$AN$1137,D12,FixtureCalc!$AS$4:$AS$1137,"W")</f>
        <v>0</v>
      </c>
      <c r="G12" s="172">
        <f>COUNTIFS(FixtureCalc!$AM$4:$AM$1137,D12,FixtureCalc!$AR$4:$AR$1137,"D")+COUNTIFS(FixtureCalc!$AN$4:$AN$1137,D12,FixtureCalc!$AS$4:$AS$1137,"D")</f>
        <v>0</v>
      </c>
      <c r="H12" s="172">
        <f>COUNTIFS(FixtureCalc!$AM$4:$AM$1137,D12,FixtureCalc!$AR$4:$AR$1137,"L")+COUNTIFS(FixtureCalc!$AN$4:$AN$1137,D12,FixtureCalc!$AS$4:$AS$1137,"L")</f>
        <v>0</v>
      </c>
      <c r="I12" s="174" t="str">
        <f t="shared" si="3"/>
        <v/>
      </c>
      <c r="J12" s="172">
        <f>SUMIF(Fixture!$G$7:$G$1140,StandingsCalc!D12,Fixture!$H$7:$H$1140)+SUMIF(Fixture!$K$7:$K$1140,StandingsCalc!D12,Fixture!$J$7:$J$1140)</f>
        <v>0</v>
      </c>
      <c r="K12" s="172">
        <f>SUMIF(Fixture!$G$7:$G$1140,StandingsCalc!D12,Fixture!$J$7:$J$1140)+SUMIF(Fixture!$K$7:$K$1140,StandingsCalc!D12,Fixture!$H$7:$H$1140)</f>
        <v>0</v>
      </c>
      <c r="L12" s="172">
        <f t="shared" si="4"/>
        <v>0</v>
      </c>
      <c r="M12" s="174">
        <f t="shared" si="5"/>
        <v>0</v>
      </c>
      <c r="N12" s="172">
        <f>SUMIF(FixtureCalc!$AM$4:$AM$1137,D12,FixtureCalc!$AP$4:$AP$1137)+SUMIF(FixtureCalc!$AN$4:$AN$1137,D12,FixtureCalc!$AQ$4:$AQ$1137)</f>
        <v>0</v>
      </c>
      <c r="O12" s="175" t="str">
        <f t="shared" si="0"/>
        <v/>
      </c>
      <c r="P12" s="172" t="str">
        <f t="shared" si="6"/>
        <v/>
      </c>
      <c r="Q12" s="176" t="str">
        <f t="shared" si="1"/>
        <v/>
      </c>
      <c r="R12" s="172" t="str">
        <f>IF(AND(P12&lt;=Settings!$D$29,ISNUMBER(P12)),ROW(R12),"")</f>
        <v/>
      </c>
    </row>
    <row r="13" spans="2:18" x14ac:dyDescent="0.25">
      <c r="B13" s="172" t="str">
        <f>IF(D13="","",COUNTA($D$4:D13))</f>
        <v/>
      </c>
      <c r="C13" s="172" t="str">
        <f>IF(B13&lt;&gt;"",Settings!$C$29,"")</f>
        <v/>
      </c>
      <c r="D13" s="172" t="str">
        <f>IF(Settings!I17="","",Settings!I17)</f>
        <v/>
      </c>
      <c r="E13" s="172" t="str">
        <f t="shared" si="2"/>
        <v/>
      </c>
      <c r="F13" s="172">
        <f>COUNTIFS(FixtureCalc!$AM$4:$AM$1137,D13,FixtureCalc!$AR$4:$AR$1137,"W")+COUNTIFS(FixtureCalc!$AN$4:$AN$1137,D13,FixtureCalc!$AS$4:$AS$1137,"W")</f>
        <v>0</v>
      </c>
      <c r="G13" s="172">
        <f>COUNTIFS(FixtureCalc!$AM$4:$AM$1137,D13,FixtureCalc!$AR$4:$AR$1137,"D")+COUNTIFS(FixtureCalc!$AN$4:$AN$1137,D13,FixtureCalc!$AS$4:$AS$1137,"D")</f>
        <v>0</v>
      </c>
      <c r="H13" s="172">
        <f>COUNTIFS(FixtureCalc!$AM$4:$AM$1137,D13,FixtureCalc!$AR$4:$AR$1137,"L")+COUNTIFS(FixtureCalc!$AN$4:$AN$1137,D13,FixtureCalc!$AS$4:$AS$1137,"L")</f>
        <v>0</v>
      </c>
      <c r="I13" s="174" t="str">
        <f t="shared" si="3"/>
        <v/>
      </c>
      <c r="J13" s="172">
        <f>SUMIF(Fixture!$G$7:$G$1140,StandingsCalc!D13,Fixture!$H$7:$H$1140)+SUMIF(Fixture!$K$7:$K$1140,StandingsCalc!D13,Fixture!$J$7:$J$1140)</f>
        <v>0</v>
      </c>
      <c r="K13" s="172">
        <f>SUMIF(Fixture!$G$7:$G$1140,StandingsCalc!D13,Fixture!$J$7:$J$1140)+SUMIF(Fixture!$K$7:$K$1140,StandingsCalc!D13,Fixture!$H$7:$H$1140)</f>
        <v>0</v>
      </c>
      <c r="L13" s="172">
        <f t="shared" si="4"/>
        <v>0</v>
      </c>
      <c r="M13" s="174">
        <f t="shared" si="5"/>
        <v>0</v>
      </c>
      <c r="N13" s="172">
        <f>SUMIF(FixtureCalc!$AM$4:$AM$1137,D13,FixtureCalc!$AP$4:$AP$1137)+SUMIF(FixtureCalc!$AN$4:$AN$1137,D13,FixtureCalc!$AQ$4:$AQ$1137)</f>
        <v>0</v>
      </c>
      <c r="O13" s="175" t="str">
        <f t="shared" si="0"/>
        <v/>
      </c>
      <c r="P13" s="172" t="str">
        <f t="shared" si="6"/>
        <v/>
      </c>
      <c r="Q13" s="176" t="str">
        <f t="shared" si="1"/>
        <v/>
      </c>
      <c r="R13" s="172" t="str">
        <f>IF(AND(P13&lt;=Settings!$D$29,ISNUMBER(P13)),ROW(R13),"")</f>
        <v/>
      </c>
    </row>
    <row r="14" spans="2:18" x14ac:dyDescent="0.25">
      <c r="B14" s="172">
        <f>IF(D14="","",COUNTA($D$4:D14))</f>
        <v>11</v>
      </c>
      <c r="C14" s="172" t="str">
        <f>IF(B14&lt;&gt;"",Settings!$C$30,"")</f>
        <v>Group B</v>
      </c>
      <c r="D14" s="172" t="str">
        <f>IF(Settings!L8="","",Settings!L8)</f>
        <v>Team B1</v>
      </c>
      <c r="E14" s="172">
        <f t="shared" si="2"/>
        <v>0</v>
      </c>
      <c r="F14" s="172">
        <f>COUNTIFS(FixtureCalc!$AM$4:$AM$1137,D14,FixtureCalc!$AR$4:$AR$1137,"W")+COUNTIFS(FixtureCalc!$AN$4:$AN$1137,D14,FixtureCalc!$AS$4:$AS$1137,"W")</f>
        <v>0</v>
      </c>
      <c r="G14" s="172">
        <f>COUNTIFS(FixtureCalc!$AM$4:$AM$1137,D14,FixtureCalc!$AR$4:$AR$1137,"D")+COUNTIFS(FixtureCalc!$AN$4:$AN$1137,D14,FixtureCalc!$AS$4:$AS$1137,"D")</f>
        <v>0</v>
      </c>
      <c r="H14" s="172">
        <f>COUNTIFS(FixtureCalc!$AM$4:$AM$1137,D14,FixtureCalc!$AR$4:$AR$1137,"L")+COUNTIFS(FixtureCalc!$AN$4:$AN$1137,D14,FixtureCalc!$AS$4:$AS$1137,"L")</f>
        <v>0</v>
      </c>
      <c r="I14" s="174" t="str">
        <f t="shared" si="3"/>
        <v/>
      </c>
      <c r="J14" s="172">
        <f>SUMIF(Fixture!$G$7:$G$1140,StandingsCalc!D14,Fixture!$H$7:$H$1140)+SUMIF(Fixture!$K$7:$K$1140,StandingsCalc!D14,Fixture!$J$7:$J$1140)</f>
        <v>0</v>
      </c>
      <c r="K14" s="172">
        <f>SUMIF(Fixture!$G$7:$G$1140,StandingsCalc!D14,Fixture!$J$7:$J$1140)+SUMIF(Fixture!$K$7:$K$1140,StandingsCalc!D14,Fixture!$H$7:$H$1140)</f>
        <v>0</v>
      </c>
      <c r="L14" s="172">
        <f t="shared" si="4"/>
        <v>0</v>
      </c>
      <c r="M14" s="174">
        <f t="shared" si="5"/>
        <v>0</v>
      </c>
      <c r="N14" s="172">
        <f>SUMIF(FixtureCalc!$AM$4:$AM$1137,D14,FixtureCalc!$AP$4:$AP$1137)+SUMIF(FixtureCalc!$AN$4:$AN$1137,D14,FixtureCalc!$AQ$4:$AQ$1137)</f>
        <v>0</v>
      </c>
      <c r="O14" s="175">
        <f t="shared" si="0"/>
        <v>0.11</v>
      </c>
      <c r="P14" s="172">
        <f t="shared" ref="P14:P23" si="7">IF(B14="","",RANK(O14,$O$14:$O$23))</f>
        <v>4</v>
      </c>
      <c r="Q14" s="176">
        <f t="shared" si="1"/>
        <v>12</v>
      </c>
      <c r="R14" s="172" t="str">
        <f>IF(AND(ISNUMBER(P14),P14&lt;=Settings!$D$30),ROW(R14),"")</f>
        <v/>
      </c>
    </row>
    <row r="15" spans="2:18" x14ac:dyDescent="0.25">
      <c r="B15" s="172">
        <f>IF(D15="","",COUNTA($D$4:D15))</f>
        <v>12</v>
      </c>
      <c r="C15" s="172" t="str">
        <f>IF(B15&lt;&gt;"",Settings!$C$30,"")</f>
        <v>Group B</v>
      </c>
      <c r="D15" s="172" t="str">
        <f>IF(Settings!L9="","",Settings!L9)</f>
        <v>Team B2</v>
      </c>
      <c r="E15" s="172">
        <f t="shared" si="2"/>
        <v>0</v>
      </c>
      <c r="F15" s="172">
        <f>COUNTIFS(FixtureCalc!$AM$4:$AM$1137,D15,FixtureCalc!$AR$4:$AR$1137,"W")+COUNTIFS(FixtureCalc!$AN$4:$AN$1137,D15,FixtureCalc!$AS$4:$AS$1137,"W")</f>
        <v>0</v>
      </c>
      <c r="G15" s="172">
        <f>COUNTIFS(FixtureCalc!$AM$4:$AM$1137,D15,FixtureCalc!$AR$4:$AR$1137,"D")+COUNTIFS(FixtureCalc!$AN$4:$AN$1137,D15,FixtureCalc!$AS$4:$AS$1137,"D")</f>
        <v>0</v>
      </c>
      <c r="H15" s="172">
        <f>COUNTIFS(FixtureCalc!$AM$4:$AM$1137,D15,FixtureCalc!$AR$4:$AR$1137,"L")+COUNTIFS(FixtureCalc!$AN$4:$AN$1137,D15,FixtureCalc!$AS$4:$AS$1137,"L")</f>
        <v>0</v>
      </c>
      <c r="I15" s="174" t="str">
        <f t="shared" si="3"/>
        <v/>
      </c>
      <c r="J15" s="172">
        <f>SUMIF(Fixture!$G$7:$G$1140,StandingsCalc!D15,Fixture!$H$7:$H$1140)+SUMIF(Fixture!$K$7:$K$1140,StandingsCalc!D15,Fixture!$J$7:$J$1140)</f>
        <v>0</v>
      </c>
      <c r="K15" s="172">
        <f>SUMIF(Fixture!$G$7:$G$1140,StandingsCalc!D15,Fixture!$J$7:$J$1140)+SUMIF(Fixture!$K$7:$K$1140,StandingsCalc!D15,Fixture!$H$7:$H$1140)</f>
        <v>0</v>
      </c>
      <c r="L15" s="172">
        <f t="shared" si="4"/>
        <v>0</v>
      </c>
      <c r="M15" s="174">
        <f t="shared" si="5"/>
        <v>0</v>
      </c>
      <c r="N15" s="172">
        <f>SUMIF(FixtureCalc!$AM$4:$AM$1137,D15,FixtureCalc!$AP$4:$AP$1137)+SUMIF(FixtureCalc!$AN$4:$AN$1137,D15,FixtureCalc!$AQ$4:$AQ$1137)</f>
        <v>0</v>
      </c>
      <c r="O15" s="175">
        <f t="shared" si="0"/>
        <v>0.12</v>
      </c>
      <c r="P15" s="172">
        <f t="shared" si="7"/>
        <v>3</v>
      </c>
      <c r="Q15" s="176">
        <f t="shared" si="1"/>
        <v>11</v>
      </c>
      <c r="R15" s="172" t="str">
        <f>IF(AND(ISNUMBER(P15),P15&lt;=Settings!$D$30),ROW(R15),"")</f>
        <v/>
      </c>
    </row>
    <row r="16" spans="2:18" x14ac:dyDescent="0.25">
      <c r="B16" s="172">
        <f>IF(D16="","",COUNTA($D$4:D16))</f>
        <v>13</v>
      </c>
      <c r="C16" s="172" t="str">
        <f>IF(B16&lt;&gt;"",Settings!$C$30,"")</f>
        <v>Group B</v>
      </c>
      <c r="D16" s="172" t="str">
        <f>IF(Settings!L10="","",Settings!L10)</f>
        <v>Team B3</v>
      </c>
      <c r="E16" s="172">
        <f t="shared" si="2"/>
        <v>0</v>
      </c>
      <c r="F16" s="172">
        <f>COUNTIFS(FixtureCalc!$AM$4:$AM$1137,D16,FixtureCalc!$AR$4:$AR$1137,"W")+COUNTIFS(FixtureCalc!$AN$4:$AN$1137,D16,FixtureCalc!$AS$4:$AS$1137,"W")</f>
        <v>0</v>
      </c>
      <c r="G16" s="172">
        <f>COUNTIFS(FixtureCalc!$AM$4:$AM$1137,D16,FixtureCalc!$AR$4:$AR$1137,"D")+COUNTIFS(FixtureCalc!$AN$4:$AN$1137,D16,FixtureCalc!$AS$4:$AS$1137,"D")</f>
        <v>0</v>
      </c>
      <c r="H16" s="172">
        <f>COUNTIFS(FixtureCalc!$AM$4:$AM$1137,D16,FixtureCalc!$AR$4:$AR$1137,"L")+COUNTIFS(FixtureCalc!$AN$4:$AN$1137,D16,FixtureCalc!$AS$4:$AS$1137,"L")</f>
        <v>0</v>
      </c>
      <c r="I16" s="174" t="str">
        <f t="shared" si="3"/>
        <v/>
      </c>
      <c r="J16" s="172">
        <f>SUMIF(Fixture!$G$7:$G$1140,StandingsCalc!D16,Fixture!$H$7:$H$1140)+SUMIF(Fixture!$K$7:$K$1140,StandingsCalc!D16,Fixture!$J$7:$J$1140)</f>
        <v>0</v>
      </c>
      <c r="K16" s="172">
        <f>SUMIF(Fixture!$G$7:$G$1140,StandingsCalc!D16,Fixture!$J$7:$J$1140)+SUMIF(Fixture!$K$7:$K$1140,StandingsCalc!D16,Fixture!$H$7:$H$1140)</f>
        <v>0</v>
      </c>
      <c r="L16" s="172">
        <f t="shared" si="4"/>
        <v>0</v>
      </c>
      <c r="M16" s="174">
        <f t="shared" si="5"/>
        <v>0</v>
      </c>
      <c r="N16" s="172">
        <f>SUMIF(FixtureCalc!$AM$4:$AM$1137,D16,FixtureCalc!$AP$4:$AP$1137)+SUMIF(FixtureCalc!$AN$4:$AN$1137,D16,FixtureCalc!$AQ$4:$AQ$1137)</f>
        <v>0</v>
      </c>
      <c r="O16" s="175">
        <f t="shared" si="0"/>
        <v>0.13</v>
      </c>
      <c r="P16" s="172">
        <f t="shared" si="7"/>
        <v>2</v>
      </c>
      <c r="Q16" s="176">
        <f t="shared" si="1"/>
        <v>10</v>
      </c>
      <c r="R16" s="172">
        <f>IF(AND(ISNUMBER(P16),P16&lt;=Settings!$D$30),ROW(R16),"")</f>
        <v>16</v>
      </c>
    </row>
    <row r="17" spans="2:18" x14ac:dyDescent="0.25">
      <c r="B17" s="172">
        <f>IF(D17="","",COUNTA($D$4:D17))</f>
        <v>14</v>
      </c>
      <c r="C17" s="172" t="str">
        <f>IF(B17&lt;&gt;"",Settings!$C$30,"")</f>
        <v>Group B</v>
      </c>
      <c r="D17" s="172" t="str">
        <f>IF(Settings!L11="","",Settings!L11)</f>
        <v>Team B4</v>
      </c>
      <c r="E17" s="172">
        <f t="shared" si="2"/>
        <v>0</v>
      </c>
      <c r="F17" s="172">
        <f>COUNTIFS(FixtureCalc!$AM$4:$AM$1137,D17,FixtureCalc!$AR$4:$AR$1137,"W")+COUNTIFS(FixtureCalc!$AN$4:$AN$1137,D17,FixtureCalc!$AS$4:$AS$1137,"W")</f>
        <v>0</v>
      </c>
      <c r="G17" s="172">
        <f>COUNTIFS(FixtureCalc!$AM$4:$AM$1137,D17,FixtureCalc!$AR$4:$AR$1137,"D")+COUNTIFS(FixtureCalc!$AN$4:$AN$1137,D17,FixtureCalc!$AS$4:$AS$1137,"D")</f>
        <v>0</v>
      </c>
      <c r="H17" s="172">
        <f>COUNTIFS(FixtureCalc!$AM$4:$AM$1137,D17,FixtureCalc!$AR$4:$AR$1137,"L")+COUNTIFS(FixtureCalc!$AN$4:$AN$1137,D17,FixtureCalc!$AS$4:$AS$1137,"L")</f>
        <v>0</v>
      </c>
      <c r="I17" s="174" t="str">
        <f t="shared" si="3"/>
        <v/>
      </c>
      <c r="J17" s="172">
        <f>SUMIF(Fixture!$G$7:$G$1140,StandingsCalc!D17,Fixture!$H$7:$H$1140)+SUMIF(Fixture!$K$7:$K$1140,StandingsCalc!D17,Fixture!$J$7:$J$1140)</f>
        <v>0</v>
      </c>
      <c r="K17" s="172">
        <f>SUMIF(Fixture!$G$7:$G$1140,StandingsCalc!D17,Fixture!$J$7:$J$1140)+SUMIF(Fixture!$K$7:$K$1140,StandingsCalc!D17,Fixture!$H$7:$H$1140)</f>
        <v>0</v>
      </c>
      <c r="L17" s="172">
        <f t="shared" si="4"/>
        <v>0</v>
      </c>
      <c r="M17" s="174">
        <f t="shared" si="5"/>
        <v>0</v>
      </c>
      <c r="N17" s="172">
        <f>SUMIF(FixtureCalc!$AM$4:$AM$1137,D17,FixtureCalc!$AP$4:$AP$1137)+SUMIF(FixtureCalc!$AN$4:$AN$1137,D17,FixtureCalc!$AQ$4:$AQ$1137)</f>
        <v>0</v>
      </c>
      <c r="O17" s="175">
        <f t="shared" si="0"/>
        <v>0.14000000000000001</v>
      </c>
      <c r="P17" s="172">
        <f t="shared" si="7"/>
        <v>1</v>
      </c>
      <c r="Q17" s="176">
        <f t="shared" si="1"/>
        <v>9</v>
      </c>
      <c r="R17" s="172">
        <f>IF(AND(ISNUMBER(P17),P17&lt;=Settings!$D$30),ROW(R17),"")</f>
        <v>17</v>
      </c>
    </row>
    <row r="18" spans="2:18" x14ac:dyDescent="0.25">
      <c r="B18" s="172" t="str">
        <f>IF(D18="","",COUNTA($D$4:D18))</f>
        <v/>
      </c>
      <c r="C18" s="172" t="str">
        <f>IF(B18&lt;&gt;"",Settings!$C$30,"")</f>
        <v/>
      </c>
      <c r="D18" s="172" t="str">
        <f>IF(Settings!L12="","",Settings!L12)</f>
        <v/>
      </c>
      <c r="E18" s="172" t="str">
        <f t="shared" si="2"/>
        <v/>
      </c>
      <c r="F18" s="172">
        <f>COUNTIFS(FixtureCalc!$AM$4:$AM$1137,D18,FixtureCalc!$AR$4:$AR$1137,"W")+COUNTIFS(FixtureCalc!$AN$4:$AN$1137,D18,FixtureCalc!$AS$4:$AS$1137,"W")</f>
        <v>0</v>
      </c>
      <c r="G18" s="172">
        <f>COUNTIFS(FixtureCalc!$AM$4:$AM$1137,D18,FixtureCalc!$AR$4:$AR$1137,"D")+COUNTIFS(FixtureCalc!$AN$4:$AN$1137,D18,FixtureCalc!$AS$4:$AS$1137,"D")</f>
        <v>0</v>
      </c>
      <c r="H18" s="172">
        <f>COUNTIFS(FixtureCalc!$AM$4:$AM$1137,D18,FixtureCalc!$AR$4:$AR$1137,"L")+COUNTIFS(FixtureCalc!$AN$4:$AN$1137,D18,FixtureCalc!$AS$4:$AS$1137,"L")</f>
        <v>0</v>
      </c>
      <c r="I18" s="174" t="str">
        <f t="shared" si="3"/>
        <v/>
      </c>
      <c r="J18" s="172">
        <f>SUMIF(Fixture!$G$7:$G$1140,StandingsCalc!D18,Fixture!$H$7:$H$1140)+SUMIF(Fixture!$K$7:$K$1140,StandingsCalc!D18,Fixture!$J$7:$J$1140)</f>
        <v>0</v>
      </c>
      <c r="K18" s="172">
        <f>SUMIF(Fixture!$G$7:$G$1140,StandingsCalc!D18,Fixture!$J$7:$J$1140)+SUMIF(Fixture!$K$7:$K$1140,StandingsCalc!D18,Fixture!$H$7:$H$1140)</f>
        <v>0</v>
      </c>
      <c r="L18" s="172">
        <f t="shared" si="4"/>
        <v>0</v>
      </c>
      <c r="M18" s="174">
        <f t="shared" si="5"/>
        <v>0</v>
      </c>
      <c r="N18" s="172">
        <f>SUMIF(FixtureCalc!$AM$4:$AM$1137,D18,FixtureCalc!$AP$4:$AP$1137)+SUMIF(FixtureCalc!$AN$4:$AN$1137,D18,FixtureCalc!$AQ$4:$AQ$1137)</f>
        <v>0</v>
      </c>
      <c r="O18" s="175" t="str">
        <f t="shared" si="0"/>
        <v/>
      </c>
      <c r="P18" s="172" t="str">
        <f t="shared" si="7"/>
        <v/>
      </c>
      <c r="Q18" s="176" t="str">
        <f t="shared" si="1"/>
        <v/>
      </c>
      <c r="R18" s="172" t="str">
        <f>IF(AND(ISNUMBER(P18),P18&lt;=Settings!$D$30),ROW(R18),"")</f>
        <v/>
      </c>
    </row>
    <row r="19" spans="2:18" x14ac:dyDescent="0.25">
      <c r="B19" s="172" t="str">
        <f>IF(D19="","",COUNTA($D$4:D19))</f>
        <v/>
      </c>
      <c r="C19" s="172" t="str">
        <f>IF(B19&lt;&gt;"",Settings!$C$30,"")</f>
        <v/>
      </c>
      <c r="D19" s="172" t="str">
        <f>IF(Settings!L13="","",Settings!L13)</f>
        <v/>
      </c>
      <c r="E19" s="172" t="str">
        <f t="shared" si="2"/>
        <v/>
      </c>
      <c r="F19" s="172">
        <f>COUNTIFS(FixtureCalc!$AM$4:$AM$1137,D19,FixtureCalc!$AR$4:$AR$1137,"W")+COUNTIFS(FixtureCalc!$AN$4:$AN$1137,D19,FixtureCalc!$AS$4:$AS$1137,"W")</f>
        <v>0</v>
      </c>
      <c r="G19" s="172">
        <f>COUNTIFS(FixtureCalc!$AM$4:$AM$1137,D19,FixtureCalc!$AR$4:$AR$1137,"D")+COUNTIFS(FixtureCalc!$AN$4:$AN$1137,D19,FixtureCalc!$AS$4:$AS$1137,"D")</f>
        <v>0</v>
      </c>
      <c r="H19" s="172">
        <f>COUNTIFS(FixtureCalc!$AM$4:$AM$1137,D19,FixtureCalc!$AR$4:$AR$1137,"L")+COUNTIFS(FixtureCalc!$AN$4:$AN$1137,D19,FixtureCalc!$AS$4:$AS$1137,"L")</f>
        <v>0</v>
      </c>
      <c r="I19" s="174" t="str">
        <f t="shared" si="3"/>
        <v/>
      </c>
      <c r="J19" s="172">
        <f>SUMIF(Fixture!$G$7:$G$1140,StandingsCalc!D19,Fixture!$H$7:$H$1140)+SUMIF(Fixture!$K$7:$K$1140,StandingsCalc!D19,Fixture!$J$7:$J$1140)</f>
        <v>0</v>
      </c>
      <c r="K19" s="172">
        <f>SUMIF(Fixture!$G$7:$G$1140,StandingsCalc!D19,Fixture!$J$7:$J$1140)+SUMIF(Fixture!$K$7:$K$1140,StandingsCalc!D19,Fixture!$H$7:$H$1140)</f>
        <v>0</v>
      </c>
      <c r="L19" s="172">
        <f t="shared" si="4"/>
        <v>0</v>
      </c>
      <c r="M19" s="174">
        <f t="shared" si="5"/>
        <v>0</v>
      </c>
      <c r="N19" s="172">
        <f>SUMIF(FixtureCalc!$AM$4:$AM$1137,D19,FixtureCalc!$AP$4:$AP$1137)+SUMIF(FixtureCalc!$AN$4:$AN$1137,D19,FixtureCalc!$AQ$4:$AQ$1137)</f>
        <v>0</v>
      </c>
      <c r="O19" s="175" t="str">
        <f t="shared" si="0"/>
        <v/>
      </c>
      <c r="P19" s="172" t="str">
        <f t="shared" si="7"/>
        <v/>
      </c>
      <c r="Q19" s="176" t="str">
        <f t="shared" si="1"/>
        <v/>
      </c>
      <c r="R19" s="172" t="str">
        <f>IF(AND(ISNUMBER(P19),P19&lt;=Settings!$D$30),ROW(R19),"")</f>
        <v/>
      </c>
    </row>
    <row r="20" spans="2:18" x14ac:dyDescent="0.25">
      <c r="B20" s="172" t="str">
        <f>IF(D20="","",COUNTA($D$4:D20))</f>
        <v/>
      </c>
      <c r="C20" s="172" t="str">
        <f>IF(B20&lt;&gt;"",Settings!$C$30,"")</f>
        <v/>
      </c>
      <c r="D20" s="172" t="str">
        <f>IF(Settings!L14="","",Settings!L14)</f>
        <v/>
      </c>
      <c r="E20" s="172" t="str">
        <f t="shared" si="2"/>
        <v/>
      </c>
      <c r="F20" s="172">
        <f>COUNTIFS(FixtureCalc!$AM$4:$AM$1137,D20,FixtureCalc!$AR$4:$AR$1137,"W")+COUNTIFS(FixtureCalc!$AN$4:$AN$1137,D20,FixtureCalc!$AS$4:$AS$1137,"W")</f>
        <v>0</v>
      </c>
      <c r="G20" s="172">
        <f>COUNTIFS(FixtureCalc!$AM$4:$AM$1137,D20,FixtureCalc!$AR$4:$AR$1137,"D")+COUNTIFS(FixtureCalc!$AN$4:$AN$1137,D20,FixtureCalc!$AS$4:$AS$1137,"D")</f>
        <v>0</v>
      </c>
      <c r="H20" s="172">
        <f>COUNTIFS(FixtureCalc!$AM$4:$AM$1137,D20,FixtureCalc!$AR$4:$AR$1137,"L")+COUNTIFS(FixtureCalc!$AN$4:$AN$1137,D20,FixtureCalc!$AS$4:$AS$1137,"L")</f>
        <v>0</v>
      </c>
      <c r="I20" s="174" t="str">
        <f t="shared" si="3"/>
        <v/>
      </c>
      <c r="J20" s="172">
        <f>SUMIF(Fixture!$G$7:$G$1140,StandingsCalc!D20,Fixture!$H$7:$H$1140)+SUMIF(Fixture!$K$7:$K$1140,StandingsCalc!D20,Fixture!$J$7:$J$1140)</f>
        <v>0</v>
      </c>
      <c r="K20" s="172">
        <f>SUMIF(Fixture!$G$7:$G$1140,StandingsCalc!D20,Fixture!$J$7:$J$1140)+SUMIF(Fixture!$K$7:$K$1140,StandingsCalc!D20,Fixture!$H$7:$H$1140)</f>
        <v>0</v>
      </c>
      <c r="L20" s="172">
        <f t="shared" si="4"/>
        <v>0</v>
      </c>
      <c r="M20" s="174">
        <f t="shared" si="5"/>
        <v>0</v>
      </c>
      <c r="N20" s="172">
        <f>SUMIF(FixtureCalc!$AM$4:$AM$1137,D20,FixtureCalc!$AP$4:$AP$1137)+SUMIF(FixtureCalc!$AN$4:$AN$1137,D20,FixtureCalc!$AQ$4:$AQ$1137)</f>
        <v>0</v>
      </c>
      <c r="O20" s="175" t="str">
        <f t="shared" si="0"/>
        <v/>
      </c>
      <c r="P20" s="172" t="str">
        <f t="shared" si="7"/>
        <v/>
      </c>
      <c r="Q20" s="176" t="str">
        <f t="shared" si="1"/>
        <v/>
      </c>
      <c r="R20" s="172" t="str">
        <f>IF(AND(ISNUMBER(P20),P20&lt;=Settings!$D$30),ROW(R20),"")</f>
        <v/>
      </c>
    </row>
    <row r="21" spans="2:18" x14ac:dyDescent="0.25">
      <c r="B21" s="172" t="str">
        <f>IF(D21="","",COUNTA($D$4:D21))</f>
        <v/>
      </c>
      <c r="C21" s="172" t="str">
        <f>IF(B21&lt;&gt;"",Settings!$C$30,"")</f>
        <v/>
      </c>
      <c r="D21" s="172" t="str">
        <f>IF(Settings!L15="","",Settings!L15)</f>
        <v/>
      </c>
      <c r="E21" s="172" t="str">
        <f t="shared" si="2"/>
        <v/>
      </c>
      <c r="F21" s="172">
        <f>COUNTIFS(FixtureCalc!$AM$4:$AM$1137,D21,FixtureCalc!$AR$4:$AR$1137,"W")+COUNTIFS(FixtureCalc!$AN$4:$AN$1137,D21,FixtureCalc!$AS$4:$AS$1137,"W")</f>
        <v>0</v>
      </c>
      <c r="G21" s="172">
        <f>COUNTIFS(FixtureCalc!$AM$4:$AM$1137,D21,FixtureCalc!$AR$4:$AR$1137,"D")+COUNTIFS(FixtureCalc!$AN$4:$AN$1137,D21,FixtureCalc!$AS$4:$AS$1137,"D")</f>
        <v>0</v>
      </c>
      <c r="H21" s="172">
        <f>COUNTIFS(FixtureCalc!$AM$4:$AM$1137,D21,FixtureCalc!$AR$4:$AR$1137,"L")+COUNTIFS(FixtureCalc!$AN$4:$AN$1137,D21,FixtureCalc!$AS$4:$AS$1137,"L")</f>
        <v>0</v>
      </c>
      <c r="I21" s="174" t="str">
        <f t="shared" si="3"/>
        <v/>
      </c>
      <c r="J21" s="172">
        <f>SUMIF(Fixture!$G$7:$G$1140,StandingsCalc!D21,Fixture!$H$7:$H$1140)+SUMIF(Fixture!$K$7:$K$1140,StandingsCalc!D21,Fixture!$J$7:$J$1140)</f>
        <v>0</v>
      </c>
      <c r="K21" s="172">
        <f>SUMIF(Fixture!$G$7:$G$1140,StandingsCalc!D21,Fixture!$J$7:$J$1140)+SUMIF(Fixture!$K$7:$K$1140,StandingsCalc!D21,Fixture!$H$7:$H$1140)</f>
        <v>0</v>
      </c>
      <c r="L21" s="172">
        <f t="shared" si="4"/>
        <v>0</v>
      </c>
      <c r="M21" s="174">
        <f t="shared" si="5"/>
        <v>0</v>
      </c>
      <c r="N21" s="172">
        <f>SUMIF(FixtureCalc!$AM$4:$AM$1137,D21,FixtureCalc!$AP$4:$AP$1137)+SUMIF(FixtureCalc!$AN$4:$AN$1137,D21,FixtureCalc!$AQ$4:$AQ$1137)</f>
        <v>0</v>
      </c>
      <c r="O21" s="175" t="str">
        <f t="shared" si="0"/>
        <v/>
      </c>
      <c r="P21" s="172" t="str">
        <f t="shared" si="7"/>
        <v/>
      </c>
      <c r="Q21" s="176" t="str">
        <f t="shared" si="1"/>
        <v/>
      </c>
      <c r="R21" s="172" t="str">
        <f>IF(AND(ISNUMBER(P21),P21&lt;=Settings!$D$30),ROW(R21),"")</f>
        <v/>
      </c>
    </row>
    <row r="22" spans="2:18" x14ac:dyDescent="0.25">
      <c r="B22" s="172" t="str">
        <f>IF(D22="","",COUNTA($D$4:D22))</f>
        <v/>
      </c>
      <c r="C22" s="172" t="str">
        <f>IF(B22&lt;&gt;"",Settings!$C$30,"")</f>
        <v/>
      </c>
      <c r="D22" s="172" t="str">
        <f>IF(Settings!L16="","",Settings!L16)</f>
        <v/>
      </c>
      <c r="E22" s="172" t="str">
        <f t="shared" si="2"/>
        <v/>
      </c>
      <c r="F22" s="172">
        <f>COUNTIFS(FixtureCalc!$AM$4:$AM$1137,D22,FixtureCalc!$AR$4:$AR$1137,"W")+COUNTIFS(FixtureCalc!$AN$4:$AN$1137,D22,FixtureCalc!$AS$4:$AS$1137,"W")</f>
        <v>0</v>
      </c>
      <c r="G22" s="172">
        <f>COUNTIFS(FixtureCalc!$AM$4:$AM$1137,D22,FixtureCalc!$AR$4:$AR$1137,"D")+COUNTIFS(FixtureCalc!$AN$4:$AN$1137,D22,FixtureCalc!$AS$4:$AS$1137,"D")</f>
        <v>0</v>
      </c>
      <c r="H22" s="172">
        <f>COUNTIFS(FixtureCalc!$AM$4:$AM$1137,D22,FixtureCalc!$AR$4:$AR$1137,"L")+COUNTIFS(FixtureCalc!$AN$4:$AN$1137,D22,FixtureCalc!$AS$4:$AS$1137,"L")</f>
        <v>0</v>
      </c>
      <c r="I22" s="174" t="str">
        <f t="shared" si="3"/>
        <v/>
      </c>
      <c r="J22" s="172">
        <f>SUMIF(Fixture!$G$7:$G$1140,StandingsCalc!D22,Fixture!$H$7:$H$1140)+SUMIF(Fixture!$K$7:$K$1140,StandingsCalc!D22,Fixture!$J$7:$J$1140)</f>
        <v>0</v>
      </c>
      <c r="K22" s="172">
        <f>SUMIF(Fixture!$G$7:$G$1140,StandingsCalc!D22,Fixture!$J$7:$J$1140)+SUMIF(Fixture!$K$7:$K$1140,StandingsCalc!D22,Fixture!$H$7:$H$1140)</f>
        <v>0</v>
      </c>
      <c r="L22" s="172">
        <f t="shared" si="4"/>
        <v>0</v>
      </c>
      <c r="M22" s="174">
        <f t="shared" si="5"/>
        <v>0</v>
      </c>
      <c r="N22" s="172">
        <f>SUMIF(FixtureCalc!$AM$4:$AM$1137,D22,FixtureCalc!$AP$4:$AP$1137)+SUMIF(FixtureCalc!$AN$4:$AN$1137,D22,FixtureCalc!$AQ$4:$AQ$1137)</f>
        <v>0</v>
      </c>
      <c r="O22" s="175" t="str">
        <f t="shared" si="0"/>
        <v/>
      </c>
      <c r="P22" s="172" t="str">
        <f t="shared" si="7"/>
        <v/>
      </c>
      <c r="Q22" s="176" t="str">
        <f t="shared" si="1"/>
        <v/>
      </c>
      <c r="R22" s="172" t="str">
        <f>IF(AND(ISNUMBER(P22),P22&lt;=Settings!$D$30),ROW(R22),"")</f>
        <v/>
      </c>
    </row>
    <row r="23" spans="2:18" x14ac:dyDescent="0.25">
      <c r="B23" s="172" t="str">
        <f>IF(D23="","",COUNTA($D$4:D23))</f>
        <v/>
      </c>
      <c r="C23" s="172" t="str">
        <f>IF(B23&lt;&gt;"",Settings!$C$30,"")</f>
        <v/>
      </c>
      <c r="D23" s="172" t="str">
        <f>IF(Settings!L17="","",Settings!L17)</f>
        <v/>
      </c>
      <c r="E23" s="172" t="str">
        <f t="shared" si="2"/>
        <v/>
      </c>
      <c r="F23" s="172">
        <f>COUNTIFS(FixtureCalc!$AM$4:$AM$1137,D23,FixtureCalc!$AR$4:$AR$1137,"W")+COUNTIFS(FixtureCalc!$AN$4:$AN$1137,D23,FixtureCalc!$AS$4:$AS$1137,"W")</f>
        <v>0</v>
      </c>
      <c r="G23" s="172">
        <f>COUNTIFS(FixtureCalc!$AM$4:$AM$1137,D23,FixtureCalc!$AR$4:$AR$1137,"D")+COUNTIFS(FixtureCalc!$AN$4:$AN$1137,D23,FixtureCalc!$AS$4:$AS$1137,"D")</f>
        <v>0</v>
      </c>
      <c r="H23" s="172">
        <f>COUNTIFS(FixtureCalc!$AM$4:$AM$1137,D23,FixtureCalc!$AR$4:$AR$1137,"L")+COUNTIFS(FixtureCalc!$AN$4:$AN$1137,D23,FixtureCalc!$AS$4:$AS$1137,"L")</f>
        <v>0</v>
      </c>
      <c r="I23" s="174" t="str">
        <f t="shared" si="3"/>
        <v/>
      </c>
      <c r="J23" s="172">
        <f>SUMIF(Fixture!$G$7:$G$1140,StandingsCalc!D23,Fixture!$H$7:$H$1140)+SUMIF(Fixture!$K$7:$K$1140,StandingsCalc!D23,Fixture!$J$7:$J$1140)</f>
        <v>0</v>
      </c>
      <c r="K23" s="172">
        <f>SUMIF(Fixture!$G$7:$G$1140,StandingsCalc!D23,Fixture!$J$7:$J$1140)+SUMIF(Fixture!$K$7:$K$1140,StandingsCalc!D23,Fixture!$H$7:$H$1140)</f>
        <v>0</v>
      </c>
      <c r="L23" s="172">
        <f t="shared" si="4"/>
        <v>0</v>
      </c>
      <c r="M23" s="174">
        <f t="shared" si="5"/>
        <v>0</v>
      </c>
      <c r="N23" s="172">
        <f>SUMIF(FixtureCalc!$AM$4:$AM$1137,D23,FixtureCalc!$AP$4:$AP$1137)+SUMIF(FixtureCalc!$AN$4:$AN$1137,D23,FixtureCalc!$AQ$4:$AQ$1137)</f>
        <v>0</v>
      </c>
      <c r="O23" s="175" t="str">
        <f t="shared" si="0"/>
        <v/>
      </c>
      <c r="P23" s="172" t="str">
        <f t="shared" si="7"/>
        <v/>
      </c>
      <c r="Q23" s="176" t="str">
        <f t="shared" si="1"/>
        <v/>
      </c>
      <c r="R23" s="172" t="str">
        <f>IF(AND(ISNUMBER(P23),P23&lt;=Settings!$D$30),ROW(R23),"")</f>
        <v/>
      </c>
    </row>
    <row r="24" spans="2:18" x14ac:dyDescent="0.25">
      <c r="B24" s="172">
        <f>IF(D24="","",COUNTA($D$4:D24))</f>
        <v>21</v>
      </c>
      <c r="C24" s="172" t="str">
        <f>IF(B24&lt;&gt;"",Settings!$C$31,"")</f>
        <v>Group C</v>
      </c>
      <c r="D24" s="172" t="str">
        <f>IF(Settings!O8="","",Settings!O8)</f>
        <v>Team 1C</v>
      </c>
      <c r="E24" s="172">
        <f t="shared" si="2"/>
        <v>0</v>
      </c>
      <c r="F24" s="172">
        <f>COUNTIFS(FixtureCalc!$AM$4:$AM$1137,D24,FixtureCalc!$AR$4:$AR$1137,"W")+COUNTIFS(FixtureCalc!$AN$4:$AN$1137,D24,FixtureCalc!$AS$4:$AS$1137,"W")</f>
        <v>0</v>
      </c>
      <c r="G24" s="172">
        <f>COUNTIFS(FixtureCalc!$AM$4:$AM$1137,D24,FixtureCalc!$AR$4:$AR$1137,"D")+COUNTIFS(FixtureCalc!$AN$4:$AN$1137,D24,FixtureCalc!$AS$4:$AS$1137,"D")</f>
        <v>0</v>
      </c>
      <c r="H24" s="172">
        <f>COUNTIFS(FixtureCalc!$AM$4:$AM$1137,D24,FixtureCalc!$AR$4:$AR$1137,"L")+COUNTIFS(FixtureCalc!$AN$4:$AN$1137,D24,FixtureCalc!$AS$4:$AS$1137,"L")</f>
        <v>0</v>
      </c>
      <c r="I24" s="174" t="str">
        <f t="shared" si="3"/>
        <v/>
      </c>
      <c r="J24" s="172">
        <f>SUMIF(Fixture!$G$7:$G$1140,StandingsCalc!D24,Fixture!$H$7:$H$1140)+SUMIF(Fixture!$K$7:$K$1140,StandingsCalc!D24,Fixture!$J$7:$J$1140)</f>
        <v>0</v>
      </c>
      <c r="K24" s="172">
        <f>SUMIF(Fixture!$G$7:$G$1140,StandingsCalc!D24,Fixture!$J$7:$J$1140)+SUMIF(Fixture!$K$7:$K$1140,StandingsCalc!D24,Fixture!$H$7:$H$1140)</f>
        <v>0</v>
      </c>
      <c r="L24" s="172">
        <f t="shared" si="4"/>
        <v>0</v>
      </c>
      <c r="M24" s="174">
        <f t="shared" si="5"/>
        <v>0</v>
      </c>
      <c r="N24" s="172">
        <f>SUMIF(FixtureCalc!$AM$4:$AM$1137,D24,FixtureCalc!$AP$4:$AP$1137)+SUMIF(FixtureCalc!$AN$4:$AN$1137,D24,FixtureCalc!$AQ$4:$AQ$1137)</f>
        <v>0</v>
      </c>
      <c r="O24" s="175">
        <f t="shared" si="0"/>
        <v>0.21</v>
      </c>
      <c r="P24" s="172">
        <f t="shared" ref="P24:P33" si="8">IF(B24="","",RANK(O24,$O$24:$O$33))</f>
        <v>4</v>
      </c>
      <c r="Q24" s="176">
        <f t="shared" si="1"/>
        <v>8</v>
      </c>
      <c r="R24" s="172" t="str">
        <f>IF(AND(ISNUMBER(P24),P24&lt;=Settings!$D$31),ROW(R24),"")</f>
        <v/>
      </c>
    </row>
    <row r="25" spans="2:18" x14ac:dyDescent="0.25">
      <c r="B25" s="172">
        <f>IF(D25="","",COUNTA($D$4:D25))</f>
        <v>22</v>
      </c>
      <c r="C25" s="172" t="str">
        <f>IF(B25&lt;&gt;"",Settings!$C$31,"")</f>
        <v>Group C</v>
      </c>
      <c r="D25" s="172" t="str">
        <f>IF(Settings!O9="","",Settings!O9)</f>
        <v>Team 2C</v>
      </c>
      <c r="E25" s="172">
        <f t="shared" si="2"/>
        <v>0</v>
      </c>
      <c r="F25" s="172">
        <f>COUNTIFS(FixtureCalc!$AM$4:$AM$1137,D25,FixtureCalc!$AR$4:$AR$1137,"W")+COUNTIFS(FixtureCalc!$AN$4:$AN$1137,D25,FixtureCalc!$AS$4:$AS$1137,"W")</f>
        <v>0</v>
      </c>
      <c r="G25" s="172">
        <f>COUNTIFS(FixtureCalc!$AM$4:$AM$1137,D25,FixtureCalc!$AR$4:$AR$1137,"D")+COUNTIFS(FixtureCalc!$AN$4:$AN$1137,D25,FixtureCalc!$AS$4:$AS$1137,"D")</f>
        <v>0</v>
      </c>
      <c r="H25" s="172">
        <f>COUNTIFS(FixtureCalc!$AM$4:$AM$1137,D25,FixtureCalc!$AR$4:$AR$1137,"L")+COUNTIFS(FixtureCalc!$AN$4:$AN$1137,D25,FixtureCalc!$AS$4:$AS$1137,"L")</f>
        <v>0</v>
      </c>
      <c r="I25" s="174" t="str">
        <f t="shared" si="3"/>
        <v/>
      </c>
      <c r="J25" s="172">
        <f>SUMIF(Fixture!$G$7:$G$1140,StandingsCalc!D25,Fixture!$H$7:$H$1140)+SUMIF(Fixture!$K$7:$K$1140,StandingsCalc!D25,Fixture!$J$7:$J$1140)</f>
        <v>0</v>
      </c>
      <c r="K25" s="172">
        <f>SUMIF(Fixture!$G$7:$G$1140,StandingsCalc!D25,Fixture!$J$7:$J$1140)+SUMIF(Fixture!$K$7:$K$1140,StandingsCalc!D25,Fixture!$H$7:$H$1140)</f>
        <v>0</v>
      </c>
      <c r="L25" s="172">
        <f t="shared" si="4"/>
        <v>0</v>
      </c>
      <c r="M25" s="174">
        <f t="shared" si="5"/>
        <v>0</v>
      </c>
      <c r="N25" s="172">
        <f>SUMIF(FixtureCalc!$AM$4:$AM$1137,D25,FixtureCalc!$AP$4:$AP$1137)+SUMIF(FixtureCalc!$AN$4:$AN$1137,D25,FixtureCalc!$AQ$4:$AQ$1137)</f>
        <v>0</v>
      </c>
      <c r="O25" s="175">
        <f t="shared" si="0"/>
        <v>0.22</v>
      </c>
      <c r="P25" s="172">
        <f t="shared" si="8"/>
        <v>3</v>
      </c>
      <c r="Q25" s="176">
        <f t="shared" si="1"/>
        <v>7</v>
      </c>
      <c r="R25" s="172" t="str">
        <f>IF(AND(ISNUMBER(P25),P25&lt;=Settings!$D$31),ROW(R25),"")</f>
        <v/>
      </c>
    </row>
    <row r="26" spans="2:18" x14ac:dyDescent="0.25">
      <c r="B26" s="172">
        <f>IF(D26="","",COUNTA($D$4:D26))</f>
        <v>23</v>
      </c>
      <c r="C26" s="172" t="str">
        <f>IF(B26&lt;&gt;"",Settings!$C$31,"")</f>
        <v>Group C</v>
      </c>
      <c r="D26" s="172" t="str">
        <f>IF(Settings!O10="","",Settings!O10)</f>
        <v>Team 3C</v>
      </c>
      <c r="E26" s="172">
        <f t="shared" si="2"/>
        <v>0</v>
      </c>
      <c r="F26" s="172">
        <f>COUNTIFS(FixtureCalc!$AM$4:$AM$1137,D26,FixtureCalc!$AR$4:$AR$1137,"W")+COUNTIFS(FixtureCalc!$AN$4:$AN$1137,D26,FixtureCalc!$AS$4:$AS$1137,"W")</f>
        <v>0</v>
      </c>
      <c r="G26" s="172">
        <f>COUNTIFS(FixtureCalc!$AM$4:$AM$1137,D26,FixtureCalc!$AR$4:$AR$1137,"D")+COUNTIFS(FixtureCalc!$AN$4:$AN$1137,D26,FixtureCalc!$AS$4:$AS$1137,"D")</f>
        <v>0</v>
      </c>
      <c r="H26" s="172">
        <f>COUNTIFS(FixtureCalc!$AM$4:$AM$1137,D26,FixtureCalc!$AR$4:$AR$1137,"L")+COUNTIFS(FixtureCalc!$AN$4:$AN$1137,D26,FixtureCalc!$AS$4:$AS$1137,"L")</f>
        <v>0</v>
      </c>
      <c r="I26" s="174" t="str">
        <f t="shared" si="3"/>
        <v/>
      </c>
      <c r="J26" s="172">
        <f>SUMIF(Fixture!$G$7:$G$1140,StandingsCalc!D26,Fixture!$H$7:$H$1140)+SUMIF(Fixture!$K$7:$K$1140,StandingsCalc!D26,Fixture!$J$7:$J$1140)</f>
        <v>0</v>
      </c>
      <c r="K26" s="172">
        <f>SUMIF(Fixture!$G$7:$G$1140,StandingsCalc!D26,Fixture!$J$7:$J$1140)+SUMIF(Fixture!$K$7:$K$1140,StandingsCalc!D26,Fixture!$H$7:$H$1140)</f>
        <v>0</v>
      </c>
      <c r="L26" s="172">
        <f t="shared" si="4"/>
        <v>0</v>
      </c>
      <c r="M26" s="174">
        <f t="shared" si="5"/>
        <v>0</v>
      </c>
      <c r="N26" s="172">
        <f>SUMIF(FixtureCalc!$AM$4:$AM$1137,D26,FixtureCalc!$AP$4:$AP$1137)+SUMIF(FixtureCalc!$AN$4:$AN$1137,D26,FixtureCalc!$AQ$4:$AQ$1137)</f>
        <v>0</v>
      </c>
      <c r="O26" s="175">
        <f t="shared" si="0"/>
        <v>0.23</v>
      </c>
      <c r="P26" s="172">
        <f t="shared" si="8"/>
        <v>2</v>
      </c>
      <c r="Q26" s="176">
        <f t="shared" si="1"/>
        <v>6</v>
      </c>
      <c r="R26" s="172">
        <f>IF(AND(ISNUMBER(P26),P26&lt;=Settings!$D$31),ROW(R26),"")</f>
        <v>26</v>
      </c>
    </row>
    <row r="27" spans="2:18" x14ac:dyDescent="0.25">
      <c r="B27" s="172">
        <f>IF(D27="","",COUNTA($D$4:D27))</f>
        <v>24</v>
      </c>
      <c r="C27" s="172" t="str">
        <f>IF(B27&lt;&gt;"",Settings!$C$31,"")</f>
        <v>Group C</v>
      </c>
      <c r="D27" s="172" t="str">
        <f>IF(Settings!O11="","",Settings!O11)</f>
        <v>Team 4C</v>
      </c>
      <c r="E27" s="172">
        <f t="shared" si="2"/>
        <v>0</v>
      </c>
      <c r="F27" s="172">
        <f>COUNTIFS(FixtureCalc!$AM$4:$AM$1137,D27,FixtureCalc!$AR$4:$AR$1137,"W")+COUNTIFS(FixtureCalc!$AN$4:$AN$1137,D27,FixtureCalc!$AS$4:$AS$1137,"W")</f>
        <v>0</v>
      </c>
      <c r="G27" s="172">
        <f>COUNTIFS(FixtureCalc!$AM$4:$AM$1137,D27,FixtureCalc!$AR$4:$AR$1137,"D")+COUNTIFS(FixtureCalc!$AN$4:$AN$1137,D27,FixtureCalc!$AS$4:$AS$1137,"D")</f>
        <v>0</v>
      </c>
      <c r="H27" s="172">
        <f>COUNTIFS(FixtureCalc!$AM$4:$AM$1137,D27,FixtureCalc!$AR$4:$AR$1137,"L")+COUNTIFS(FixtureCalc!$AN$4:$AN$1137,D27,FixtureCalc!$AS$4:$AS$1137,"L")</f>
        <v>0</v>
      </c>
      <c r="I27" s="174" t="str">
        <f t="shared" si="3"/>
        <v/>
      </c>
      <c r="J27" s="172">
        <f>SUMIF(Fixture!$G$7:$G$1140,StandingsCalc!D27,Fixture!$H$7:$H$1140)+SUMIF(Fixture!$K$7:$K$1140,StandingsCalc!D27,Fixture!$J$7:$J$1140)</f>
        <v>0</v>
      </c>
      <c r="K27" s="172">
        <f>SUMIF(Fixture!$G$7:$G$1140,StandingsCalc!D27,Fixture!$J$7:$J$1140)+SUMIF(Fixture!$K$7:$K$1140,StandingsCalc!D27,Fixture!$H$7:$H$1140)</f>
        <v>0</v>
      </c>
      <c r="L27" s="172">
        <f t="shared" si="4"/>
        <v>0</v>
      </c>
      <c r="M27" s="174">
        <f t="shared" si="5"/>
        <v>0</v>
      </c>
      <c r="N27" s="172">
        <f>SUMIF(FixtureCalc!$AM$4:$AM$1137,D27,FixtureCalc!$AP$4:$AP$1137)+SUMIF(FixtureCalc!$AN$4:$AN$1137,D27,FixtureCalc!$AQ$4:$AQ$1137)</f>
        <v>0</v>
      </c>
      <c r="O27" s="175">
        <f t="shared" si="0"/>
        <v>0.24</v>
      </c>
      <c r="P27" s="172">
        <f t="shared" si="8"/>
        <v>1</v>
      </c>
      <c r="Q27" s="176">
        <f t="shared" si="1"/>
        <v>5</v>
      </c>
      <c r="R27" s="172">
        <f>IF(AND(ISNUMBER(P27),P27&lt;=Settings!$D$31),ROW(R27),"")</f>
        <v>27</v>
      </c>
    </row>
    <row r="28" spans="2:18" x14ac:dyDescent="0.25">
      <c r="B28" s="172" t="str">
        <f>IF(D28="","",COUNTA($D$4:D28))</f>
        <v/>
      </c>
      <c r="C28" s="172" t="str">
        <f>IF(B28&lt;&gt;"",Settings!$C$31,"")</f>
        <v/>
      </c>
      <c r="D28" s="172" t="str">
        <f>IF(Settings!O12="","",Settings!O12)</f>
        <v/>
      </c>
      <c r="E28" s="172" t="str">
        <f t="shared" si="2"/>
        <v/>
      </c>
      <c r="F28" s="172">
        <f>COUNTIFS(FixtureCalc!$AM$4:$AM$1137,D28,FixtureCalc!$AR$4:$AR$1137,"W")+COUNTIFS(FixtureCalc!$AN$4:$AN$1137,D28,FixtureCalc!$AS$4:$AS$1137,"W")</f>
        <v>0</v>
      </c>
      <c r="G28" s="172">
        <f>COUNTIFS(FixtureCalc!$AM$4:$AM$1137,D28,FixtureCalc!$AR$4:$AR$1137,"D")+COUNTIFS(FixtureCalc!$AN$4:$AN$1137,D28,FixtureCalc!$AS$4:$AS$1137,"D")</f>
        <v>0</v>
      </c>
      <c r="H28" s="172">
        <f>COUNTIFS(FixtureCalc!$AM$4:$AM$1137,D28,FixtureCalc!$AR$4:$AR$1137,"L")+COUNTIFS(FixtureCalc!$AN$4:$AN$1137,D28,FixtureCalc!$AS$4:$AS$1137,"L")</f>
        <v>0</v>
      </c>
      <c r="I28" s="174" t="str">
        <f t="shared" si="3"/>
        <v/>
      </c>
      <c r="J28" s="172">
        <f>SUMIF(Fixture!$G$7:$G$1140,StandingsCalc!D28,Fixture!$H$7:$H$1140)+SUMIF(Fixture!$K$7:$K$1140,StandingsCalc!D28,Fixture!$J$7:$J$1140)</f>
        <v>0</v>
      </c>
      <c r="K28" s="172">
        <f>SUMIF(Fixture!$G$7:$G$1140,StandingsCalc!D28,Fixture!$J$7:$J$1140)+SUMIF(Fixture!$K$7:$K$1140,StandingsCalc!D28,Fixture!$H$7:$H$1140)</f>
        <v>0</v>
      </c>
      <c r="L28" s="172">
        <f t="shared" si="4"/>
        <v>0</v>
      </c>
      <c r="M28" s="174">
        <f t="shared" si="5"/>
        <v>0</v>
      </c>
      <c r="N28" s="172">
        <f>SUMIF(FixtureCalc!$AM$4:$AM$1137,D28,FixtureCalc!$AP$4:$AP$1137)+SUMIF(FixtureCalc!$AN$4:$AN$1137,D28,FixtureCalc!$AQ$4:$AQ$1137)</f>
        <v>0</v>
      </c>
      <c r="O28" s="175" t="str">
        <f t="shared" si="0"/>
        <v/>
      </c>
      <c r="P28" s="172" t="str">
        <f t="shared" si="8"/>
        <v/>
      </c>
      <c r="Q28" s="176" t="str">
        <f t="shared" si="1"/>
        <v/>
      </c>
      <c r="R28" s="172" t="str">
        <f>IF(AND(ISNUMBER(P28),P28&lt;=Settings!$D$31),ROW(R28),"")</f>
        <v/>
      </c>
    </row>
    <row r="29" spans="2:18" x14ac:dyDescent="0.25">
      <c r="B29" s="172" t="str">
        <f>IF(D29="","",COUNTA($D$4:D29))</f>
        <v/>
      </c>
      <c r="C29" s="172" t="str">
        <f>IF(B29&lt;&gt;"",Settings!$C$31,"")</f>
        <v/>
      </c>
      <c r="D29" s="172" t="str">
        <f>IF(Settings!O13="","",Settings!O13)</f>
        <v/>
      </c>
      <c r="E29" s="172" t="str">
        <f t="shared" si="2"/>
        <v/>
      </c>
      <c r="F29" s="172">
        <f>COUNTIFS(FixtureCalc!$AM$4:$AM$1137,D29,FixtureCalc!$AR$4:$AR$1137,"W")+COUNTIFS(FixtureCalc!$AN$4:$AN$1137,D29,FixtureCalc!$AS$4:$AS$1137,"W")</f>
        <v>0</v>
      </c>
      <c r="G29" s="172">
        <f>COUNTIFS(FixtureCalc!$AM$4:$AM$1137,D29,FixtureCalc!$AR$4:$AR$1137,"D")+COUNTIFS(FixtureCalc!$AN$4:$AN$1137,D29,FixtureCalc!$AS$4:$AS$1137,"D")</f>
        <v>0</v>
      </c>
      <c r="H29" s="172">
        <f>COUNTIFS(FixtureCalc!$AM$4:$AM$1137,D29,FixtureCalc!$AR$4:$AR$1137,"L")+COUNTIFS(FixtureCalc!$AN$4:$AN$1137,D29,FixtureCalc!$AS$4:$AS$1137,"L")</f>
        <v>0</v>
      </c>
      <c r="I29" s="174" t="str">
        <f t="shared" si="3"/>
        <v/>
      </c>
      <c r="J29" s="172">
        <f>SUMIF(Fixture!$G$7:$G$1140,StandingsCalc!D29,Fixture!$H$7:$H$1140)+SUMIF(Fixture!$K$7:$K$1140,StandingsCalc!D29,Fixture!$J$7:$J$1140)</f>
        <v>0</v>
      </c>
      <c r="K29" s="172">
        <f>SUMIF(Fixture!$G$7:$G$1140,StandingsCalc!D29,Fixture!$J$7:$J$1140)+SUMIF(Fixture!$K$7:$K$1140,StandingsCalc!D29,Fixture!$H$7:$H$1140)</f>
        <v>0</v>
      </c>
      <c r="L29" s="172">
        <f t="shared" si="4"/>
        <v>0</v>
      </c>
      <c r="M29" s="174">
        <f t="shared" si="5"/>
        <v>0</v>
      </c>
      <c r="N29" s="172">
        <f>SUMIF(FixtureCalc!$AM$4:$AM$1137,D29,FixtureCalc!$AP$4:$AP$1137)+SUMIF(FixtureCalc!$AN$4:$AN$1137,D29,FixtureCalc!$AQ$4:$AQ$1137)</f>
        <v>0</v>
      </c>
      <c r="O29" s="175" t="str">
        <f t="shared" si="0"/>
        <v/>
      </c>
      <c r="P29" s="172" t="str">
        <f t="shared" si="8"/>
        <v/>
      </c>
      <c r="Q29" s="176" t="str">
        <f t="shared" si="1"/>
        <v/>
      </c>
      <c r="R29" s="172" t="str">
        <f>IF(AND(ISNUMBER(P29),P29&lt;=Settings!$D$31),ROW(R29),"")</f>
        <v/>
      </c>
    </row>
    <row r="30" spans="2:18" x14ac:dyDescent="0.25">
      <c r="B30" s="172" t="str">
        <f>IF(D30="","",COUNTA($D$4:D30))</f>
        <v/>
      </c>
      <c r="C30" s="172" t="str">
        <f>IF(B30&lt;&gt;"",Settings!$C$31,"")</f>
        <v/>
      </c>
      <c r="D30" s="172" t="str">
        <f>IF(Settings!O14="","",Settings!O14)</f>
        <v/>
      </c>
      <c r="E30" s="172" t="str">
        <f t="shared" si="2"/>
        <v/>
      </c>
      <c r="F30" s="172">
        <f>COUNTIFS(FixtureCalc!$AM$4:$AM$1137,D30,FixtureCalc!$AR$4:$AR$1137,"W")+COUNTIFS(FixtureCalc!$AN$4:$AN$1137,D30,FixtureCalc!$AS$4:$AS$1137,"W")</f>
        <v>0</v>
      </c>
      <c r="G30" s="172">
        <f>COUNTIFS(FixtureCalc!$AM$4:$AM$1137,D30,FixtureCalc!$AR$4:$AR$1137,"D")+COUNTIFS(FixtureCalc!$AN$4:$AN$1137,D30,FixtureCalc!$AS$4:$AS$1137,"D")</f>
        <v>0</v>
      </c>
      <c r="H30" s="172">
        <f>COUNTIFS(FixtureCalc!$AM$4:$AM$1137,D30,FixtureCalc!$AR$4:$AR$1137,"L")+COUNTIFS(FixtureCalc!$AN$4:$AN$1137,D30,FixtureCalc!$AS$4:$AS$1137,"L")</f>
        <v>0</v>
      </c>
      <c r="I30" s="174" t="str">
        <f t="shared" si="3"/>
        <v/>
      </c>
      <c r="J30" s="172">
        <f>SUMIF(Fixture!$G$7:$G$1140,StandingsCalc!D30,Fixture!$H$7:$H$1140)+SUMIF(Fixture!$K$7:$K$1140,StandingsCalc!D30,Fixture!$J$7:$J$1140)</f>
        <v>0</v>
      </c>
      <c r="K30" s="172">
        <f>SUMIF(Fixture!$G$7:$G$1140,StandingsCalc!D30,Fixture!$J$7:$J$1140)+SUMIF(Fixture!$K$7:$K$1140,StandingsCalc!D30,Fixture!$H$7:$H$1140)</f>
        <v>0</v>
      </c>
      <c r="L30" s="172">
        <f t="shared" si="4"/>
        <v>0</v>
      </c>
      <c r="M30" s="174">
        <f t="shared" si="5"/>
        <v>0</v>
      </c>
      <c r="N30" s="172">
        <f>SUMIF(FixtureCalc!$AM$4:$AM$1137,D30,FixtureCalc!$AP$4:$AP$1137)+SUMIF(FixtureCalc!$AN$4:$AN$1137,D30,FixtureCalc!$AQ$4:$AQ$1137)</f>
        <v>0</v>
      </c>
      <c r="O30" s="175" t="str">
        <f t="shared" si="0"/>
        <v/>
      </c>
      <c r="P30" s="172" t="str">
        <f t="shared" si="8"/>
        <v/>
      </c>
      <c r="Q30" s="176" t="str">
        <f t="shared" si="1"/>
        <v/>
      </c>
      <c r="R30" s="172" t="str">
        <f>IF(AND(ISNUMBER(P30),P30&lt;=Settings!$D$31),ROW(R30),"")</f>
        <v/>
      </c>
    </row>
    <row r="31" spans="2:18" x14ac:dyDescent="0.25">
      <c r="B31" s="172" t="str">
        <f>IF(D31="","",COUNTA($D$4:D31))</f>
        <v/>
      </c>
      <c r="C31" s="172" t="str">
        <f>IF(B31&lt;&gt;"",Settings!$C$31,"")</f>
        <v/>
      </c>
      <c r="D31" s="172" t="str">
        <f>IF(Settings!O15="","",Settings!O15)</f>
        <v/>
      </c>
      <c r="E31" s="172" t="str">
        <f t="shared" si="2"/>
        <v/>
      </c>
      <c r="F31" s="172">
        <f>COUNTIFS(FixtureCalc!$AM$4:$AM$1137,D31,FixtureCalc!$AR$4:$AR$1137,"W")+COUNTIFS(FixtureCalc!$AN$4:$AN$1137,D31,FixtureCalc!$AS$4:$AS$1137,"W")</f>
        <v>0</v>
      </c>
      <c r="G31" s="172">
        <f>COUNTIFS(FixtureCalc!$AM$4:$AM$1137,D31,FixtureCalc!$AR$4:$AR$1137,"D")+COUNTIFS(FixtureCalc!$AN$4:$AN$1137,D31,FixtureCalc!$AS$4:$AS$1137,"D")</f>
        <v>0</v>
      </c>
      <c r="H31" s="172">
        <f>COUNTIFS(FixtureCalc!$AM$4:$AM$1137,D31,FixtureCalc!$AR$4:$AR$1137,"L")+COUNTIFS(FixtureCalc!$AN$4:$AN$1137,D31,FixtureCalc!$AS$4:$AS$1137,"L")</f>
        <v>0</v>
      </c>
      <c r="I31" s="174" t="str">
        <f t="shared" si="3"/>
        <v/>
      </c>
      <c r="J31" s="172">
        <f>SUMIF(Fixture!$G$7:$G$1140,StandingsCalc!D31,Fixture!$H$7:$H$1140)+SUMIF(Fixture!$K$7:$K$1140,StandingsCalc!D31,Fixture!$J$7:$J$1140)</f>
        <v>0</v>
      </c>
      <c r="K31" s="172">
        <f>SUMIF(Fixture!$G$7:$G$1140,StandingsCalc!D31,Fixture!$J$7:$J$1140)+SUMIF(Fixture!$K$7:$K$1140,StandingsCalc!D31,Fixture!$H$7:$H$1140)</f>
        <v>0</v>
      </c>
      <c r="L31" s="172">
        <f t="shared" si="4"/>
        <v>0</v>
      </c>
      <c r="M31" s="174">
        <f t="shared" si="5"/>
        <v>0</v>
      </c>
      <c r="N31" s="172">
        <f>SUMIF(FixtureCalc!$AM$4:$AM$1137,D31,FixtureCalc!$AP$4:$AP$1137)+SUMIF(FixtureCalc!$AN$4:$AN$1137,D31,FixtureCalc!$AQ$4:$AQ$1137)</f>
        <v>0</v>
      </c>
      <c r="O31" s="175" t="str">
        <f t="shared" si="0"/>
        <v/>
      </c>
      <c r="P31" s="172" t="str">
        <f t="shared" si="8"/>
        <v/>
      </c>
      <c r="Q31" s="176" t="str">
        <f t="shared" si="1"/>
        <v/>
      </c>
      <c r="R31" s="172" t="str">
        <f>IF(AND(ISNUMBER(P31),P31&lt;=Settings!$D$31),ROW(R31),"")</f>
        <v/>
      </c>
    </row>
    <row r="32" spans="2:18" x14ac:dyDescent="0.25">
      <c r="B32" s="172" t="str">
        <f>IF(D32="","",COUNTA($D$4:D32))</f>
        <v/>
      </c>
      <c r="C32" s="172" t="str">
        <f>IF(B32&lt;&gt;"",Settings!$C$31,"")</f>
        <v/>
      </c>
      <c r="D32" s="172" t="str">
        <f>IF(Settings!O16="","",Settings!O16)</f>
        <v/>
      </c>
      <c r="E32" s="172" t="str">
        <f t="shared" si="2"/>
        <v/>
      </c>
      <c r="F32" s="172">
        <f>COUNTIFS(FixtureCalc!$AM$4:$AM$1137,D32,FixtureCalc!$AR$4:$AR$1137,"W")+COUNTIFS(FixtureCalc!$AN$4:$AN$1137,D32,FixtureCalc!$AS$4:$AS$1137,"W")</f>
        <v>0</v>
      </c>
      <c r="G32" s="172">
        <f>COUNTIFS(FixtureCalc!$AM$4:$AM$1137,D32,FixtureCalc!$AR$4:$AR$1137,"D")+COUNTIFS(FixtureCalc!$AN$4:$AN$1137,D32,FixtureCalc!$AS$4:$AS$1137,"D")</f>
        <v>0</v>
      </c>
      <c r="H32" s="172">
        <f>COUNTIFS(FixtureCalc!$AM$4:$AM$1137,D32,FixtureCalc!$AR$4:$AR$1137,"L")+COUNTIFS(FixtureCalc!$AN$4:$AN$1137,D32,FixtureCalc!$AS$4:$AS$1137,"L")</f>
        <v>0</v>
      </c>
      <c r="I32" s="174" t="str">
        <f t="shared" si="3"/>
        <v/>
      </c>
      <c r="J32" s="172">
        <f>SUMIF(Fixture!$G$7:$G$1140,StandingsCalc!D32,Fixture!$H$7:$H$1140)+SUMIF(Fixture!$K$7:$K$1140,StandingsCalc!D32,Fixture!$J$7:$J$1140)</f>
        <v>0</v>
      </c>
      <c r="K32" s="172">
        <f>SUMIF(Fixture!$G$7:$G$1140,StandingsCalc!D32,Fixture!$J$7:$J$1140)+SUMIF(Fixture!$K$7:$K$1140,StandingsCalc!D32,Fixture!$H$7:$H$1140)</f>
        <v>0</v>
      </c>
      <c r="L32" s="172">
        <f t="shared" si="4"/>
        <v>0</v>
      </c>
      <c r="M32" s="174">
        <f t="shared" si="5"/>
        <v>0</v>
      </c>
      <c r="N32" s="172">
        <f>SUMIF(FixtureCalc!$AM$4:$AM$1137,D32,FixtureCalc!$AP$4:$AP$1137)+SUMIF(FixtureCalc!$AN$4:$AN$1137,D32,FixtureCalc!$AQ$4:$AQ$1137)</f>
        <v>0</v>
      </c>
      <c r="O32" s="175" t="str">
        <f t="shared" si="0"/>
        <v/>
      </c>
      <c r="P32" s="172" t="str">
        <f t="shared" si="8"/>
        <v/>
      </c>
      <c r="Q32" s="176" t="str">
        <f t="shared" si="1"/>
        <v/>
      </c>
      <c r="R32" s="172" t="str">
        <f>IF(AND(ISNUMBER(P32),P32&lt;=Settings!$D$31),ROW(R32),"")</f>
        <v/>
      </c>
    </row>
    <row r="33" spans="2:18" x14ac:dyDescent="0.25">
      <c r="B33" s="172" t="str">
        <f>IF(D33="","",COUNTA($D$4:D33))</f>
        <v/>
      </c>
      <c r="C33" s="172" t="str">
        <f>IF(B33&lt;&gt;"",Settings!$C$31,"")</f>
        <v/>
      </c>
      <c r="D33" s="172" t="str">
        <f>IF(Settings!O17="","",Settings!O17)</f>
        <v/>
      </c>
      <c r="E33" s="172" t="str">
        <f t="shared" si="2"/>
        <v/>
      </c>
      <c r="F33" s="172">
        <f>COUNTIFS(FixtureCalc!$AM$4:$AM$1137,D33,FixtureCalc!$AR$4:$AR$1137,"W")+COUNTIFS(FixtureCalc!$AN$4:$AN$1137,D33,FixtureCalc!$AS$4:$AS$1137,"W")</f>
        <v>0</v>
      </c>
      <c r="G33" s="172">
        <f>COUNTIFS(FixtureCalc!$AM$4:$AM$1137,D33,FixtureCalc!$AR$4:$AR$1137,"D")+COUNTIFS(FixtureCalc!$AN$4:$AN$1137,D33,FixtureCalc!$AS$4:$AS$1137,"D")</f>
        <v>0</v>
      </c>
      <c r="H33" s="172">
        <f>COUNTIFS(FixtureCalc!$AM$4:$AM$1137,D33,FixtureCalc!$AR$4:$AR$1137,"L")+COUNTIFS(FixtureCalc!$AN$4:$AN$1137,D33,FixtureCalc!$AS$4:$AS$1137,"L")</f>
        <v>0</v>
      </c>
      <c r="I33" s="174" t="str">
        <f t="shared" si="3"/>
        <v/>
      </c>
      <c r="J33" s="172">
        <f>SUMIF(Fixture!$G$7:$G$1140,StandingsCalc!D33,Fixture!$H$7:$H$1140)+SUMIF(Fixture!$K$7:$K$1140,StandingsCalc!D33,Fixture!$J$7:$J$1140)</f>
        <v>0</v>
      </c>
      <c r="K33" s="172">
        <f>SUMIF(Fixture!$G$7:$G$1140,StandingsCalc!D33,Fixture!$J$7:$J$1140)+SUMIF(Fixture!$K$7:$K$1140,StandingsCalc!D33,Fixture!$H$7:$H$1140)</f>
        <v>0</v>
      </c>
      <c r="L33" s="172">
        <f t="shared" si="4"/>
        <v>0</v>
      </c>
      <c r="M33" s="174">
        <f t="shared" si="5"/>
        <v>0</v>
      </c>
      <c r="N33" s="172">
        <f>SUMIF(FixtureCalc!$AM$4:$AM$1137,D33,FixtureCalc!$AP$4:$AP$1137)+SUMIF(FixtureCalc!$AN$4:$AN$1137,D33,FixtureCalc!$AQ$4:$AQ$1137)</f>
        <v>0</v>
      </c>
      <c r="O33" s="175" t="str">
        <f t="shared" si="0"/>
        <v/>
      </c>
      <c r="P33" s="172" t="str">
        <f t="shared" si="8"/>
        <v/>
      </c>
      <c r="Q33" s="176" t="str">
        <f t="shared" si="1"/>
        <v/>
      </c>
      <c r="R33" s="172" t="str">
        <f>IF(AND(ISNUMBER(P33),P33&lt;=Settings!$D$31),ROW(R33),"")</f>
        <v/>
      </c>
    </row>
    <row r="34" spans="2:18" x14ac:dyDescent="0.25">
      <c r="B34" s="172">
        <f>IF(D34="","",COUNTA($D$4:D34))</f>
        <v>31</v>
      </c>
      <c r="C34" s="172" t="str">
        <f>IF(B34&lt;&gt;"",Settings!$C$32,"")</f>
        <v>Group D</v>
      </c>
      <c r="D34" s="172" t="str">
        <f>IF(Settings!R8="","",Settings!R8)</f>
        <v>Team 1D</v>
      </c>
      <c r="E34" s="172">
        <f t="shared" si="2"/>
        <v>0</v>
      </c>
      <c r="F34" s="172">
        <f>COUNTIFS(FixtureCalc!$AM$4:$AM$1137,D34,FixtureCalc!$AR$4:$AR$1137,"W")+COUNTIFS(FixtureCalc!$AN$4:$AN$1137,D34,FixtureCalc!$AS$4:$AS$1137,"W")</f>
        <v>0</v>
      </c>
      <c r="G34" s="172">
        <f>COUNTIFS(FixtureCalc!$AM$4:$AM$1137,D34,FixtureCalc!$AR$4:$AR$1137,"D")+COUNTIFS(FixtureCalc!$AN$4:$AN$1137,D34,FixtureCalc!$AS$4:$AS$1137,"D")</f>
        <v>0</v>
      </c>
      <c r="H34" s="172">
        <f>COUNTIFS(FixtureCalc!$AM$4:$AM$1137,D34,FixtureCalc!$AR$4:$AR$1137,"L")+COUNTIFS(FixtureCalc!$AN$4:$AN$1137,D34,FixtureCalc!$AS$4:$AS$1137,"L")</f>
        <v>0</v>
      </c>
      <c r="I34" s="174" t="str">
        <f t="shared" si="3"/>
        <v/>
      </c>
      <c r="J34" s="172">
        <f>SUMIF(Fixture!$G$7:$G$1140,StandingsCalc!D34,Fixture!$H$7:$H$1140)+SUMIF(Fixture!$K$7:$K$1140,StandingsCalc!D34,Fixture!$J$7:$J$1140)</f>
        <v>0</v>
      </c>
      <c r="K34" s="172">
        <f>SUMIF(Fixture!$G$7:$G$1140,StandingsCalc!D34,Fixture!$J$7:$J$1140)+SUMIF(Fixture!$K$7:$K$1140,StandingsCalc!D34,Fixture!$H$7:$H$1140)</f>
        <v>0</v>
      </c>
      <c r="L34" s="172">
        <f t="shared" si="4"/>
        <v>0</v>
      </c>
      <c r="M34" s="174">
        <f t="shared" si="5"/>
        <v>0</v>
      </c>
      <c r="N34" s="172">
        <f>SUMIF(FixtureCalc!$AM$4:$AM$1137,D34,FixtureCalc!$AP$4:$AP$1137)+SUMIF(FixtureCalc!$AN$4:$AN$1137,D34,FixtureCalc!$AQ$4:$AQ$1137)</f>
        <v>0</v>
      </c>
      <c r="O34" s="175">
        <f t="shared" si="0"/>
        <v>0.31</v>
      </c>
      <c r="P34" s="172">
        <f t="shared" ref="P34:P43" si="9">IF(B34="","",RANK(O34,$O$34:$O$43))</f>
        <v>4</v>
      </c>
      <c r="Q34" s="176">
        <f t="shared" si="1"/>
        <v>4</v>
      </c>
      <c r="R34" s="172" t="str">
        <f>IF(AND(ISNUMBER(P34),P34&lt;=Settings!$D$32),ROW(R34),"")</f>
        <v/>
      </c>
    </row>
    <row r="35" spans="2:18" x14ac:dyDescent="0.25">
      <c r="B35" s="172">
        <f>IF(D35="","",COUNTA($D$4:D35))</f>
        <v>32</v>
      </c>
      <c r="C35" s="172" t="str">
        <f>IF(B35&lt;&gt;"",Settings!$C$32,"")</f>
        <v>Group D</v>
      </c>
      <c r="D35" s="172" t="str">
        <f>IF(Settings!R9="","",Settings!R9)</f>
        <v>Team 2D</v>
      </c>
      <c r="E35" s="172">
        <f t="shared" si="2"/>
        <v>0</v>
      </c>
      <c r="F35" s="172">
        <f>COUNTIFS(FixtureCalc!$AM$4:$AM$1137,D35,FixtureCalc!$AR$4:$AR$1137,"W")+COUNTIFS(FixtureCalc!$AN$4:$AN$1137,D35,FixtureCalc!$AS$4:$AS$1137,"W")</f>
        <v>0</v>
      </c>
      <c r="G35" s="172">
        <f>COUNTIFS(FixtureCalc!$AM$4:$AM$1137,D35,FixtureCalc!$AR$4:$AR$1137,"D")+COUNTIFS(FixtureCalc!$AN$4:$AN$1137,D35,FixtureCalc!$AS$4:$AS$1137,"D")</f>
        <v>0</v>
      </c>
      <c r="H35" s="172">
        <f>COUNTIFS(FixtureCalc!$AM$4:$AM$1137,D35,FixtureCalc!$AR$4:$AR$1137,"L")+COUNTIFS(FixtureCalc!$AN$4:$AN$1137,D35,FixtureCalc!$AS$4:$AS$1137,"L")</f>
        <v>0</v>
      </c>
      <c r="I35" s="174" t="str">
        <f t="shared" si="3"/>
        <v/>
      </c>
      <c r="J35" s="172">
        <f>SUMIF(Fixture!$G$7:$G$1140,StandingsCalc!D35,Fixture!$H$7:$H$1140)+SUMIF(Fixture!$K$7:$K$1140,StandingsCalc!D35,Fixture!$J$7:$J$1140)</f>
        <v>0</v>
      </c>
      <c r="K35" s="172">
        <f>SUMIF(Fixture!$G$7:$G$1140,StandingsCalc!D35,Fixture!$J$7:$J$1140)+SUMIF(Fixture!$K$7:$K$1140,StandingsCalc!D35,Fixture!$H$7:$H$1140)</f>
        <v>0</v>
      </c>
      <c r="L35" s="172">
        <f t="shared" si="4"/>
        <v>0</v>
      </c>
      <c r="M35" s="174">
        <f t="shared" si="5"/>
        <v>0</v>
      </c>
      <c r="N35" s="172">
        <f>SUMIF(FixtureCalc!$AM$4:$AM$1137,D35,FixtureCalc!$AP$4:$AP$1137)+SUMIF(FixtureCalc!$AN$4:$AN$1137,D35,FixtureCalc!$AQ$4:$AQ$1137)</f>
        <v>0</v>
      </c>
      <c r="O35" s="175">
        <f t="shared" si="0"/>
        <v>0.32</v>
      </c>
      <c r="P35" s="172">
        <f t="shared" si="9"/>
        <v>3</v>
      </c>
      <c r="Q35" s="176">
        <f t="shared" si="1"/>
        <v>3</v>
      </c>
      <c r="R35" s="172" t="str">
        <f>IF(AND(ISNUMBER(P35),P35&lt;=Settings!$D$32),ROW(R35),"")</f>
        <v/>
      </c>
    </row>
    <row r="36" spans="2:18" x14ac:dyDescent="0.25">
      <c r="B36" s="172">
        <f>IF(D36="","",COUNTA($D$4:D36))</f>
        <v>33</v>
      </c>
      <c r="C36" s="172" t="str">
        <f>IF(B36&lt;&gt;"",Settings!$C$32,"")</f>
        <v>Group D</v>
      </c>
      <c r="D36" s="172" t="str">
        <f>IF(Settings!R10="","",Settings!R10)</f>
        <v>Team 3D</v>
      </c>
      <c r="E36" s="172">
        <f t="shared" si="2"/>
        <v>0</v>
      </c>
      <c r="F36" s="172">
        <f>COUNTIFS(FixtureCalc!$AM$4:$AM$1137,D36,FixtureCalc!$AR$4:$AR$1137,"W")+COUNTIFS(FixtureCalc!$AN$4:$AN$1137,D36,FixtureCalc!$AS$4:$AS$1137,"W")</f>
        <v>0</v>
      </c>
      <c r="G36" s="172">
        <f>COUNTIFS(FixtureCalc!$AM$4:$AM$1137,D36,FixtureCalc!$AR$4:$AR$1137,"D")+COUNTIFS(FixtureCalc!$AN$4:$AN$1137,D36,FixtureCalc!$AS$4:$AS$1137,"D")</f>
        <v>0</v>
      </c>
      <c r="H36" s="172">
        <f>COUNTIFS(FixtureCalc!$AM$4:$AM$1137,D36,FixtureCalc!$AR$4:$AR$1137,"L")+COUNTIFS(FixtureCalc!$AN$4:$AN$1137,D36,FixtureCalc!$AS$4:$AS$1137,"L")</f>
        <v>0</v>
      </c>
      <c r="I36" s="174" t="str">
        <f t="shared" si="3"/>
        <v/>
      </c>
      <c r="J36" s="172">
        <f>SUMIF(Fixture!$G$7:$G$1140,StandingsCalc!D36,Fixture!$H$7:$H$1140)+SUMIF(Fixture!$K$7:$K$1140,StandingsCalc!D36,Fixture!$J$7:$J$1140)</f>
        <v>0</v>
      </c>
      <c r="K36" s="172">
        <f>SUMIF(Fixture!$G$7:$G$1140,StandingsCalc!D36,Fixture!$J$7:$J$1140)+SUMIF(Fixture!$K$7:$K$1140,StandingsCalc!D36,Fixture!$H$7:$H$1140)</f>
        <v>0</v>
      </c>
      <c r="L36" s="172">
        <f t="shared" si="4"/>
        <v>0</v>
      </c>
      <c r="M36" s="174">
        <f t="shared" si="5"/>
        <v>0</v>
      </c>
      <c r="N36" s="172">
        <f>SUMIF(FixtureCalc!$AM$4:$AM$1137,D36,FixtureCalc!$AP$4:$AP$1137)+SUMIF(FixtureCalc!$AN$4:$AN$1137,D36,FixtureCalc!$AQ$4:$AQ$1137)</f>
        <v>0</v>
      </c>
      <c r="O36" s="175">
        <f t="shared" ref="O36:O67" si="10">IF(B36="","",IFERROR(I36*100000000000/(100^$I$2),0)+IFERROR(J36*100000000000/(100^$J$2),0)+IFERROR(K36*100000000000/(100^$K$2),0)+IFERROR(L36*100000000000/(100^$L$2),0)+IFERROR(M36*100000000000/(100^$M$2),0)+IFERROR(N36*100000000000/(100^$N$2),0)+IFERROR(B36/100,0))</f>
        <v>0.33</v>
      </c>
      <c r="P36" s="172">
        <f t="shared" si="9"/>
        <v>2</v>
      </c>
      <c r="Q36" s="176">
        <f t="shared" ref="Q36:Q67" si="11">IF(B36="","",RANK(O36,$O$4:$O$83))</f>
        <v>2</v>
      </c>
      <c r="R36" s="172">
        <f>IF(AND(ISNUMBER(P36),P36&lt;=Settings!$D$32),ROW(R36),"")</f>
        <v>36</v>
      </c>
    </row>
    <row r="37" spans="2:18" x14ac:dyDescent="0.25">
      <c r="B37" s="172">
        <f>IF(D37="","",COUNTA($D$4:D37))</f>
        <v>34</v>
      </c>
      <c r="C37" s="172" t="str">
        <f>IF(B37&lt;&gt;"",Settings!$C$32,"")</f>
        <v>Group D</v>
      </c>
      <c r="D37" s="172" t="str">
        <f>IF(Settings!R11="","",Settings!R11)</f>
        <v>Team 4D</v>
      </c>
      <c r="E37" s="172">
        <f t="shared" si="2"/>
        <v>0</v>
      </c>
      <c r="F37" s="172">
        <f>COUNTIFS(FixtureCalc!$AM$4:$AM$1137,D37,FixtureCalc!$AR$4:$AR$1137,"W")+COUNTIFS(FixtureCalc!$AN$4:$AN$1137,D37,FixtureCalc!$AS$4:$AS$1137,"W")</f>
        <v>0</v>
      </c>
      <c r="G37" s="172">
        <f>COUNTIFS(FixtureCalc!$AM$4:$AM$1137,D37,FixtureCalc!$AR$4:$AR$1137,"D")+COUNTIFS(FixtureCalc!$AN$4:$AN$1137,D37,FixtureCalc!$AS$4:$AS$1137,"D")</f>
        <v>0</v>
      </c>
      <c r="H37" s="172">
        <f>COUNTIFS(FixtureCalc!$AM$4:$AM$1137,D37,FixtureCalc!$AR$4:$AR$1137,"L")+COUNTIFS(FixtureCalc!$AN$4:$AN$1137,D37,FixtureCalc!$AS$4:$AS$1137,"L")</f>
        <v>0</v>
      </c>
      <c r="I37" s="174" t="str">
        <f t="shared" si="3"/>
        <v/>
      </c>
      <c r="J37" s="172">
        <f>SUMIF(Fixture!$G$7:$G$1140,StandingsCalc!D37,Fixture!$H$7:$H$1140)+SUMIF(Fixture!$K$7:$K$1140,StandingsCalc!D37,Fixture!$J$7:$J$1140)</f>
        <v>0</v>
      </c>
      <c r="K37" s="172">
        <f>SUMIF(Fixture!$G$7:$G$1140,StandingsCalc!D37,Fixture!$J$7:$J$1140)+SUMIF(Fixture!$K$7:$K$1140,StandingsCalc!D37,Fixture!$H$7:$H$1140)</f>
        <v>0</v>
      </c>
      <c r="L37" s="172">
        <f t="shared" si="4"/>
        <v>0</v>
      </c>
      <c r="M37" s="174">
        <f t="shared" si="5"/>
        <v>0</v>
      </c>
      <c r="N37" s="172">
        <f>SUMIF(FixtureCalc!$AM$4:$AM$1137,D37,FixtureCalc!$AP$4:$AP$1137)+SUMIF(FixtureCalc!$AN$4:$AN$1137,D37,FixtureCalc!$AQ$4:$AQ$1137)</f>
        <v>0</v>
      </c>
      <c r="O37" s="175">
        <f t="shared" si="10"/>
        <v>0.34</v>
      </c>
      <c r="P37" s="172">
        <f t="shared" si="9"/>
        <v>1</v>
      </c>
      <c r="Q37" s="176">
        <f t="shared" si="11"/>
        <v>1</v>
      </c>
      <c r="R37" s="172">
        <f>IF(AND(ISNUMBER(P37),P37&lt;=Settings!$D$32),ROW(R37),"")</f>
        <v>37</v>
      </c>
    </row>
    <row r="38" spans="2:18" x14ac:dyDescent="0.25">
      <c r="B38" s="172" t="str">
        <f>IF(D38="","",COUNTA($D$4:D38))</f>
        <v/>
      </c>
      <c r="C38" s="172" t="str">
        <f>IF(B38&lt;&gt;"",Settings!$C$32,"")</f>
        <v/>
      </c>
      <c r="D38" s="172" t="str">
        <f>IF(Settings!R12="","",Settings!R12)</f>
        <v/>
      </c>
      <c r="E38" s="172" t="str">
        <f t="shared" si="2"/>
        <v/>
      </c>
      <c r="F38" s="172">
        <f>COUNTIFS(FixtureCalc!$AM$4:$AM$1137,D38,FixtureCalc!$AR$4:$AR$1137,"W")+COUNTIFS(FixtureCalc!$AN$4:$AN$1137,D38,FixtureCalc!$AS$4:$AS$1137,"W")</f>
        <v>0</v>
      </c>
      <c r="G38" s="172">
        <f>COUNTIFS(FixtureCalc!$AM$4:$AM$1137,D38,FixtureCalc!$AR$4:$AR$1137,"D")+COUNTIFS(FixtureCalc!$AN$4:$AN$1137,D38,FixtureCalc!$AS$4:$AS$1137,"D")</f>
        <v>0</v>
      </c>
      <c r="H38" s="172">
        <f>COUNTIFS(FixtureCalc!$AM$4:$AM$1137,D38,FixtureCalc!$AR$4:$AR$1137,"L")+COUNTIFS(FixtureCalc!$AN$4:$AN$1137,D38,FixtureCalc!$AS$4:$AS$1137,"L")</f>
        <v>0</v>
      </c>
      <c r="I38" s="174" t="str">
        <f t="shared" si="3"/>
        <v/>
      </c>
      <c r="J38" s="172">
        <f>SUMIF(Fixture!$G$7:$G$1140,StandingsCalc!D38,Fixture!$H$7:$H$1140)+SUMIF(Fixture!$K$7:$K$1140,StandingsCalc!D38,Fixture!$J$7:$J$1140)</f>
        <v>0</v>
      </c>
      <c r="K38" s="172">
        <f>SUMIF(Fixture!$G$7:$G$1140,StandingsCalc!D38,Fixture!$J$7:$J$1140)+SUMIF(Fixture!$K$7:$K$1140,StandingsCalc!D38,Fixture!$H$7:$H$1140)</f>
        <v>0</v>
      </c>
      <c r="L38" s="172">
        <f t="shared" si="4"/>
        <v>0</v>
      </c>
      <c r="M38" s="174">
        <f t="shared" si="5"/>
        <v>0</v>
      </c>
      <c r="N38" s="172">
        <f>SUMIF(FixtureCalc!$AM$4:$AM$1137,D38,FixtureCalc!$AP$4:$AP$1137)+SUMIF(FixtureCalc!$AN$4:$AN$1137,D38,FixtureCalc!$AQ$4:$AQ$1137)</f>
        <v>0</v>
      </c>
      <c r="O38" s="175" t="str">
        <f t="shared" si="10"/>
        <v/>
      </c>
      <c r="P38" s="172" t="str">
        <f t="shared" si="9"/>
        <v/>
      </c>
      <c r="Q38" s="176" t="str">
        <f t="shared" si="11"/>
        <v/>
      </c>
      <c r="R38" s="172" t="str">
        <f>IF(AND(ISNUMBER(P38),P38&lt;=Settings!$D$32),ROW(R38),"")</f>
        <v/>
      </c>
    </row>
    <row r="39" spans="2:18" x14ac:dyDescent="0.25">
      <c r="B39" s="172" t="str">
        <f>IF(D39="","",COUNTA($D$4:D39))</f>
        <v/>
      </c>
      <c r="C39" s="172" t="str">
        <f>IF(B39&lt;&gt;"",Settings!$C$32,"")</f>
        <v/>
      </c>
      <c r="D39" s="172" t="str">
        <f>IF(Settings!R13="","",Settings!R13)</f>
        <v/>
      </c>
      <c r="E39" s="172" t="str">
        <f t="shared" si="2"/>
        <v/>
      </c>
      <c r="F39" s="172">
        <f>COUNTIFS(FixtureCalc!$AM$4:$AM$1137,D39,FixtureCalc!$AR$4:$AR$1137,"W")+COUNTIFS(FixtureCalc!$AN$4:$AN$1137,D39,FixtureCalc!$AS$4:$AS$1137,"W")</f>
        <v>0</v>
      </c>
      <c r="G39" s="172">
        <f>COUNTIFS(FixtureCalc!$AM$4:$AM$1137,D39,FixtureCalc!$AR$4:$AR$1137,"D")+COUNTIFS(FixtureCalc!$AN$4:$AN$1137,D39,FixtureCalc!$AS$4:$AS$1137,"D")</f>
        <v>0</v>
      </c>
      <c r="H39" s="172">
        <f>COUNTIFS(FixtureCalc!$AM$4:$AM$1137,D39,FixtureCalc!$AR$4:$AR$1137,"L")+COUNTIFS(FixtureCalc!$AN$4:$AN$1137,D39,FixtureCalc!$AS$4:$AS$1137,"L")</f>
        <v>0</v>
      </c>
      <c r="I39" s="174" t="str">
        <f t="shared" si="3"/>
        <v/>
      </c>
      <c r="J39" s="172">
        <f>SUMIF(Fixture!$G$7:$G$1140,StandingsCalc!D39,Fixture!$H$7:$H$1140)+SUMIF(Fixture!$K$7:$K$1140,StandingsCalc!D39,Fixture!$J$7:$J$1140)</f>
        <v>0</v>
      </c>
      <c r="K39" s="172">
        <f>SUMIF(Fixture!$G$7:$G$1140,StandingsCalc!D39,Fixture!$J$7:$J$1140)+SUMIF(Fixture!$K$7:$K$1140,StandingsCalc!D39,Fixture!$H$7:$H$1140)</f>
        <v>0</v>
      </c>
      <c r="L39" s="172">
        <f t="shared" si="4"/>
        <v>0</v>
      </c>
      <c r="M39" s="174">
        <f t="shared" si="5"/>
        <v>0</v>
      </c>
      <c r="N39" s="172">
        <f>SUMIF(FixtureCalc!$AM$4:$AM$1137,D39,FixtureCalc!$AP$4:$AP$1137)+SUMIF(FixtureCalc!$AN$4:$AN$1137,D39,FixtureCalc!$AQ$4:$AQ$1137)</f>
        <v>0</v>
      </c>
      <c r="O39" s="175" t="str">
        <f t="shared" si="10"/>
        <v/>
      </c>
      <c r="P39" s="172" t="str">
        <f t="shared" si="9"/>
        <v/>
      </c>
      <c r="Q39" s="176" t="str">
        <f t="shared" si="11"/>
        <v/>
      </c>
      <c r="R39" s="172" t="str">
        <f>IF(AND(ISNUMBER(P39),P39&lt;=Settings!$D$32),ROW(R39),"")</f>
        <v/>
      </c>
    </row>
    <row r="40" spans="2:18" x14ac:dyDescent="0.25">
      <c r="B40" s="172" t="str">
        <f>IF(D40="","",COUNTA($D$4:D40))</f>
        <v/>
      </c>
      <c r="C40" s="172" t="str">
        <f>IF(B40&lt;&gt;"",Settings!$C$32,"")</f>
        <v/>
      </c>
      <c r="D40" s="172" t="str">
        <f>IF(Settings!R14="","",Settings!R14)</f>
        <v/>
      </c>
      <c r="E40" s="172" t="str">
        <f t="shared" si="2"/>
        <v/>
      </c>
      <c r="F40" s="172">
        <f>COUNTIFS(FixtureCalc!$AM$4:$AM$1137,D40,FixtureCalc!$AR$4:$AR$1137,"W")+COUNTIFS(FixtureCalc!$AN$4:$AN$1137,D40,FixtureCalc!$AS$4:$AS$1137,"W")</f>
        <v>0</v>
      </c>
      <c r="G40" s="172">
        <f>COUNTIFS(FixtureCalc!$AM$4:$AM$1137,D40,FixtureCalc!$AR$4:$AR$1137,"D")+COUNTIFS(FixtureCalc!$AN$4:$AN$1137,D40,FixtureCalc!$AS$4:$AS$1137,"D")</f>
        <v>0</v>
      </c>
      <c r="H40" s="172">
        <f>COUNTIFS(FixtureCalc!$AM$4:$AM$1137,D40,FixtureCalc!$AR$4:$AR$1137,"L")+COUNTIFS(FixtureCalc!$AN$4:$AN$1137,D40,FixtureCalc!$AS$4:$AS$1137,"L")</f>
        <v>0</v>
      </c>
      <c r="I40" s="174" t="str">
        <f t="shared" si="3"/>
        <v/>
      </c>
      <c r="J40" s="172">
        <f>SUMIF(Fixture!$G$7:$G$1140,StandingsCalc!D40,Fixture!$H$7:$H$1140)+SUMIF(Fixture!$K$7:$K$1140,StandingsCalc!D40,Fixture!$J$7:$J$1140)</f>
        <v>0</v>
      </c>
      <c r="K40" s="172">
        <f>SUMIF(Fixture!$G$7:$G$1140,StandingsCalc!D40,Fixture!$J$7:$J$1140)+SUMIF(Fixture!$K$7:$K$1140,StandingsCalc!D40,Fixture!$H$7:$H$1140)</f>
        <v>0</v>
      </c>
      <c r="L40" s="172">
        <f t="shared" si="4"/>
        <v>0</v>
      </c>
      <c r="M40" s="174">
        <f t="shared" si="5"/>
        <v>0</v>
      </c>
      <c r="N40" s="172">
        <f>SUMIF(FixtureCalc!$AM$4:$AM$1137,D40,FixtureCalc!$AP$4:$AP$1137)+SUMIF(FixtureCalc!$AN$4:$AN$1137,D40,FixtureCalc!$AQ$4:$AQ$1137)</f>
        <v>0</v>
      </c>
      <c r="O40" s="175" t="str">
        <f t="shared" si="10"/>
        <v/>
      </c>
      <c r="P40" s="172" t="str">
        <f t="shared" si="9"/>
        <v/>
      </c>
      <c r="Q40" s="176" t="str">
        <f t="shared" si="11"/>
        <v/>
      </c>
      <c r="R40" s="172" t="str">
        <f>IF(AND(ISNUMBER(P40),P40&lt;=Settings!$D$32),ROW(R40),"")</f>
        <v/>
      </c>
    </row>
    <row r="41" spans="2:18" x14ac:dyDescent="0.25">
      <c r="B41" s="172" t="str">
        <f>IF(D41="","",COUNTA($D$4:D41))</f>
        <v/>
      </c>
      <c r="C41" s="172" t="str">
        <f>IF(B41&lt;&gt;"",Settings!$C$32,"")</f>
        <v/>
      </c>
      <c r="D41" s="172" t="str">
        <f>IF(Settings!R15="","",Settings!R15)</f>
        <v/>
      </c>
      <c r="E41" s="172" t="str">
        <f t="shared" si="2"/>
        <v/>
      </c>
      <c r="F41" s="172">
        <f>COUNTIFS(FixtureCalc!$AM$4:$AM$1137,D41,FixtureCalc!$AR$4:$AR$1137,"W")+COUNTIFS(FixtureCalc!$AN$4:$AN$1137,D41,FixtureCalc!$AS$4:$AS$1137,"W")</f>
        <v>0</v>
      </c>
      <c r="G41" s="172">
        <f>COUNTIFS(FixtureCalc!$AM$4:$AM$1137,D41,FixtureCalc!$AR$4:$AR$1137,"D")+COUNTIFS(FixtureCalc!$AN$4:$AN$1137,D41,FixtureCalc!$AS$4:$AS$1137,"D")</f>
        <v>0</v>
      </c>
      <c r="H41" s="172">
        <f>COUNTIFS(FixtureCalc!$AM$4:$AM$1137,D41,FixtureCalc!$AR$4:$AR$1137,"L")+COUNTIFS(FixtureCalc!$AN$4:$AN$1137,D41,FixtureCalc!$AS$4:$AS$1137,"L")</f>
        <v>0</v>
      </c>
      <c r="I41" s="174" t="str">
        <f t="shared" si="3"/>
        <v/>
      </c>
      <c r="J41" s="172">
        <f>SUMIF(Fixture!$G$7:$G$1140,StandingsCalc!D41,Fixture!$H$7:$H$1140)+SUMIF(Fixture!$K$7:$K$1140,StandingsCalc!D41,Fixture!$J$7:$J$1140)</f>
        <v>0</v>
      </c>
      <c r="K41" s="172">
        <f>SUMIF(Fixture!$G$7:$G$1140,StandingsCalc!D41,Fixture!$J$7:$J$1140)+SUMIF(Fixture!$K$7:$K$1140,StandingsCalc!D41,Fixture!$H$7:$H$1140)</f>
        <v>0</v>
      </c>
      <c r="L41" s="172">
        <f t="shared" si="4"/>
        <v>0</v>
      </c>
      <c r="M41" s="174">
        <f t="shared" si="5"/>
        <v>0</v>
      </c>
      <c r="N41" s="172">
        <f>SUMIF(FixtureCalc!$AM$4:$AM$1137,D41,FixtureCalc!$AP$4:$AP$1137)+SUMIF(FixtureCalc!$AN$4:$AN$1137,D41,FixtureCalc!$AQ$4:$AQ$1137)</f>
        <v>0</v>
      </c>
      <c r="O41" s="175" t="str">
        <f t="shared" si="10"/>
        <v/>
      </c>
      <c r="P41" s="172" t="str">
        <f t="shared" si="9"/>
        <v/>
      </c>
      <c r="Q41" s="176" t="str">
        <f t="shared" si="11"/>
        <v/>
      </c>
      <c r="R41" s="172" t="str">
        <f>IF(AND(ISNUMBER(P41),P41&lt;=Settings!$D$32),ROW(R41),"")</f>
        <v/>
      </c>
    </row>
    <row r="42" spans="2:18" x14ac:dyDescent="0.25">
      <c r="B42" s="172" t="str">
        <f>IF(D42="","",COUNTA($D$4:D42))</f>
        <v/>
      </c>
      <c r="C42" s="172" t="str">
        <f>IF(B42&lt;&gt;"",Settings!$C$32,"")</f>
        <v/>
      </c>
      <c r="D42" s="172" t="str">
        <f>IF(Settings!R16="","",Settings!R16)</f>
        <v/>
      </c>
      <c r="E42" s="172" t="str">
        <f t="shared" si="2"/>
        <v/>
      </c>
      <c r="F42" s="172">
        <f>COUNTIFS(FixtureCalc!$AM$4:$AM$1137,D42,FixtureCalc!$AR$4:$AR$1137,"W")+COUNTIFS(FixtureCalc!$AN$4:$AN$1137,D42,FixtureCalc!$AS$4:$AS$1137,"W")</f>
        <v>0</v>
      </c>
      <c r="G42" s="172">
        <f>COUNTIFS(FixtureCalc!$AM$4:$AM$1137,D42,FixtureCalc!$AR$4:$AR$1137,"D")+COUNTIFS(FixtureCalc!$AN$4:$AN$1137,D42,FixtureCalc!$AS$4:$AS$1137,"D")</f>
        <v>0</v>
      </c>
      <c r="H42" s="172">
        <f>COUNTIFS(FixtureCalc!$AM$4:$AM$1137,D42,FixtureCalc!$AR$4:$AR$1137,"L")+COUNTIFS(FixtureCalc!$AN$4:$AN$1137,D42,FixtureCalc!$AS$4:$AS$1137,"L")</f>
        <v>0</v>
      </c>
      <c r="I42" s="174" t="str">
        <f t="shared" si="3"/>
        <v/>
      </c>
      <c r="J42" s="172">
        <f>SUMIF(Fixture!$G$7:$G$1140,StandingsCalc!D42,Fixture!$H$7:$H$1140)+SUMIF(Fixture!$K$7:$K$1140,StandingsCalc!D42,Fixture!$J$7:$J$1140)</f>
        <v>0</v>
      </c>
      <c r="K42" s="172">
        <f>SUMIF(Fixture!$G$7:$G$1140,StandingsCalc!D42,Fixture!$J$7:$J$1140)+SUMIF(Fixture!$K$7:$K$1140,StandingsCalc!D42,Fixture!$H$7:$H$1140)</f>
        <v>0</v>
      </c>
      <c r="L42" s="172">
        <f t="shared" si="4"/>
        <v>0</v>
      </c>
      <c r="M42" s="174">
        <f t="shared" si="5"/>
        <v>0</v>
      </c>
      <c r="N42" s="172">
        <f>SUMIF(FixtureCalc!$AM$4:$AM$1137,D42,FixtureCalc!$AP$4:$AP$1137)+SUMIF(FixtureCalc!$AN$4:$AN$1137,D42,FixtureCalc!$AQ$4:$AQ$1137)</f>
        <v>0</v>
      </c>
      <c r="O42" s="175" t="str">
        <f t="shared" si="10"/>
        <v/>
      </c>
      <c r="P42" s="172" t="str">
        <f t="shared" si="9"/>
        <v/>
      </c>
      <c r="Q42" s="176" t="str">
        <f t="shared" si="11"/>
        <v/>
      </c>
      <c r="R42" s="172" t="str">
        <f>IF(AND(ISNUMBER(P42),P42&lt;=Settings!$D$32),ROW(R42),"")</f>
        <v/>
      </c>
    </row>
    <row r="43" spans="2:18" x14ac:dyDescent="0.25">
      <c r="B43" s="172" t="str">
        <f>IF(D43="","",COUNTA($D$4:D43))</f>
        <v/>
      </c>
      <c r="C43" s="172" t="str">
        <f>IF(B43&lt;&gt;"",Settings!$C$32,"")</f>
        <v/>
      </c>
      <c r="D43" s="172" t="str">
        <f>IF(Settings!R17="","",Settings!R17)</f>
        <v/>
      </c>
      <c r="E43" s="172" t="str">
        <f t="shared" si="2"/>
        <v/>
      </c>
      <c r="F43" s="172">
        <f>COUNTIFS(FixtureCalc!$AM$4:$AM$1137,D43,FixtureCalc!$AR$4:$AR$1137,"W")+COUNTIFS(FixtureCalc!$AN$4:$AN$1137,D43,FixtureCalc!$AS$4:$AS$1137,"W")</f>
        <v>0</v>
      </c>
      <c r="G43" s="172">
        <f>COUNTIFS(FixtureCalc!$AM$4:$AM$1137,D43,FixtureCalc!$AR$4:$AR$1137,"D")+COUNTIFS(FixtureCalc!$AN$4:$AN$1137,D43,FixtureCalc!$AS$4:$AS$1137,"D")</f>
        <v>0</v>
      </c>
      <c r="H43" s="172">
        <f>COUNTIFS(FixtureCalc!$AM$4:$AM$1137,D43,FixtureCalc!$AR$4:$AR$1137,"L")+COUNTIFS(FixtureCalc!$AN$4:$AN$1137,D43,FixtureCalc!$AS$4:$AS$1137,"L")</f>
        <v>0</v>
      </c>
      <c r="I43" s="174" t="str">
        <f t="shared" si="3"/>
        <v/>
      </c>
      <c r="J43" s="172">
        <f>SUMIF(Fixture!$G$7:$G$1140,StandingsCalc!D43,Fixture!$H$7:$H$1140)+SUMIF(Fixture!$K$7:$K$1140,StandingsCalc!D43,Fixture!$J$7:$J$1140)</f>
        <v>0</v>
      </c>
      <c r="K43" s="172">
        <f>SUMIF(Fixture!$G$7:$G$1140,StandingsCalc!D43,Fixture!$J$7:$J$1140)+SUMIF(Fixture!$K$7:$K$1140,StandingsCalc!D43,Fixture!$H$7:$H$1140)</f>
        <v>0</v>
      </c>
      <c r="L43" s="172">
        <f t="shared" si="4"/>
        <v>0</v>
      </c>
      <c r="M43" s="174">
        <f t="shared" si="5"/>
        <v>0</v>
      </c>
      <c r="N43" s="172">
        <f>SUMIF(FixtureCalc!$AM$4:$AM$1137,D43,FixtureCalc!$AP$4:$AP$1137)+SUMIF(FixtureCalc!$AN$4:$AN$1137,D43,FixtureCalc!$AQ$4:$AQ$1137)</f>
        <v>0</v>
      </c>
      <c r="O43" s="175" t="str">
        <f t="shared" si="10"/>
        <v/>
      </c>
      <c r="P43" s="172" t="str">
        <f t="shared" si="9"/>
        <v/>
      </c>
      <c r="Q43" s="176" t="str">
        <f t="shared" si="11"/>
        <v/>
      </c>
      <c r="R43" s="172" t="str">
        <f>IF(AND(ISNUMBER(P43),P43&lt;=Settings!$D$32),ROW(R43),"")</f>
        <v/>
      </c>
    </row>
    <row r="44" spans="2:18" x14ac:dyDescent="0.25">
      <c r="B44" s="172" t="str">
        <f>IF(D44="","",COUNTA($D$4:D44))</f>
        <v/>
      </c>
      <c r="C44" s="172" t="str">
        <f>IF(B44&lt;&gt;"",Settings!$C$33,"")</f>
        <v/>
      </c>
      <c r="D44" s="172" t="str">
        <f>IF(Settings!U8="","",Settings!U8)</f>
        <v/>
      </c>
      <c r="E44" s="172" t="str">
        <f t="shared" si="2"/>
        <v/>
      </c>
      <c r="F44" s="172">
        <f>COUNTIFS(FixtureCalc!$AM$4:$AM$1137,D44,FixtureCalc!$AR$4:$AR$1137,"W")+COUNTIFS(FixtureCalc!$AN$4:$AN$1137,D44,FixtureCalc!$AS$4:$AS$1137,"W")</f>
        <v>0</v>
      </c>
      <c r="G44" s="172">
        <f>COUNTIFS(FixtureCalc!$AM$4:$AM$1137,D44,FixtureCalc!$AR$4:$AR$1137,"D")+COUNTIFS(FixtureCalc!$AN$4:$AN$1137,D44,FixtureCalc!$AS$4:$AS$1137,"D")</f>
        <v>0</v>
      </c>
      <c r="H44" s="172">
        <f>COUNTIFS(FixtureCalc!$AM$4:$AM$1137,D44,FixtureCalc!$AR$4:$AR$1137,"L")+COUNTIFS(FixtureCalc!$AN$4:$AN$1137,D44,FixtureCalc!$AS$4:$AS$1137,"L")</f>
        <v>0</v>
      </c>
      <c r="I44" s="174" t="str">
        <f t="shared" si="3"/>
        <v/>
      </c>
      <c r="J44" s="172">
        <f>SUMIF(Fixture!$G$7:$G$1140,StandingsCalc!D44,Fixture!$H$7:$H$1140)+SUMIF(Fixture!$K$7:$K$1140,StandingsCalc!D44,Fixture!$J$7:$J$1140)</f>
        <v>0</v>
      </c>
      <c r="K44" s="172">
        <f>SUMIF(Fixture!$G$7:$G$1140,StandingsCalc!D44,Fixture!$J$7:$J$1140)+SUMIF(Fixture!$K$7:$K$1140,StandingsCalc!D44,Fixture!$H$7:$H$1140)</f>
        <v>0</v>
      </c>
      <c r="L44" s="172">
        <f t="shared" si="4"/>
        <v>0</v>
      </c>
      <c r="M44" s="174">
        <f t="shared" si="5"/>
        <v>0</v>
      </c>
      <c r="N44" s="172">
        <f>SUMIF(FixtureCalc!$AM$4:$AM$1137,D44,FixtureCalc!$AP$4:$AP$1137)+SUMIF(FixtureCalc!$AN$4:$AN$1137,D44,FixtureCalc!$AQ$4:$AQ$1137)</f>
        <v>0</v>
      </c>
      <c r="O44" s="175" t="str">
        <f t="shared" si="10"/>
        <v/>
      </c>
      <c r="P44" s="172" t="str">
        <f t="shared" ref="P44:P53" si="12">IF(B44="","",RANK(O44,$O$44:$O$53))</f>
        <v/>
      </c>
      <c r="Q44" s="176" t="str">
        <f t="shared" si="11"/>
        <v/>
      </c>
      <c r="R44" s="172" t="str">
        <f>IF(AND(ISNUMBER(P44),P44&lt;=Settings!$D$33),ROW(R44),"")</f>
        <v/>
      </c>
    </row>
    <row r="45" spans="2:18" x14ac:dyDescent="0.25">
      <c r="B45" s="172" t="str">
        <f>IF(D45="","",COUNTA($D$4:D45))</f>
        <v/>
      </c>
      <c r="C45" s="172" t="str">
        <f>IF(B45&lt;&gt;"",Settings!$C$33,"")</f>
        <v/>
      </c>
      <c r="D45" s="172" t="str">
        <f>IF(Settings!U9="","",Settings!U9)</f>
        <v/>
      </c>
      <c r="E45" s="172" t="str">
        <f t="shared" si="2"/>
        <v/>
      </c>
      <c r="F45" s="172">
        <f>COUNTIFS(FixtureCalc!$AM$4:$AM$1137,D45,FixtureCalc!$AR$4:$AR$1137,"W")+COUNTIFS(FixtureCalc!$AN$4:$AN$1137,D45,FixtureCalc!$AS$4:$AS$1137,"W")</f>
        <v>0</v>
      </c>
      <c r="G45" s="172">
        <f>COUNTIFS(FixtureCalc!$AM$4:$AM$1137,D45,FixtureCalc!$AR$4:$AR$1137,"D")+COUNTIFS(FixtureCalc!$AN$4:$AN$1137,D45,FixtureCalc!$AS$4:$AS$1137,"D")</f>
        <v>0</v>
      </c>
      <c r="H45" s="172">
        <f>COUNTIFS(FixtureCalc!$AM$4:$AM$1137,D45,FixtureCalc!$AR$4:$AR$1137,"L")+COUNTIFS(FixtureCalc!$AN$4:$AN$1137,D45,FixtureCalc!$AS$4:$AS$1137,"L")</f>
        <v>0</v>
      </c>
      <c r="I45" s="174" t="str">
        <f t="shared" si="3"/>
        <v/>
      </c>
      <c r="J45" s="172">
        <f>SUMIF(Fixture!$G$7:$G$1140,StandingsCalc!D45,Fixture!$H$7:$H$1140)+SUMIF(Fixture!$K$7:$K$1140,StandingsCalc!D45,Fixture!$J$7:$J$1140)</f>
        <v>0</v>
      </c>
      <c r="K45" s="172">
        <f>SUMIF(Fixture!$G$7:$G$1140,StandingsCalc!D45,Fixture!$J$7:$J$1140)+SUMIF(Fixture!$K$7:$K$1140,StandingsCalc!D45,Fixture!$H$7:$H$1140)</f>
        <v>0</v>
      </c>
      <c r="L45" s="172">
        <f t="shared" si="4"/>
        <v>0</v>
      </c>
      <c r="M45" s="174">
        <f t="shared" si="5"/>
        <v>0</v>
      </c>
      <c r="N45" s="172">
        <f>SUMIF(FixtureCalc!$AM$4:$AM$1137,D45,FixtureCalc!$AP$4:$AP$1137)+SUMIF(FixtureCalc!$AN$4:$AN$1137,D45,FixtureCalc!$AQ$4:$AQ$1137)</f>
        <v>0</v>
      </c>
      <c r="O45" s="175" t="str">
        <f t="shared" si="10"/>
        <v/>
      </c>
      <c r="P45" s="172" t="str">
        <f t="shared" si="12"/>
        <v/>
      </c>
      <c r="Q45" s="176" t="str">
        <f t="shared" si="11"/>
        <v/>
      </c>
      <c r="R45" s="172" t="str">
        <f>IF(AND(ISNUMBER(P45),P45&lt;=Settings!$D$33),ROW(R45),"")</f>
        <v/>
      </c>
    </row>
    <row r="46" spans="2:18" x14ac:dyDescent="0.25">
      <c r="B46" s="172" t="str">
        <f>IF(D46="","",COUNTA($D$4:D46))</f>
        <v/>
      </c>
      <c r="C46" s="172" t="str">
        <f>IF(B46&lt;&gt;"",Settings!$C$33,"")</f>
        <v/>
      </c>
      <c r="D46" s="172" t="str">
        <f>IF(Settings!U10="","",Settings!U10)</f>
        <v/>
      </c>
      <c r="E46" s="172" t="str">
        <f t="shared" si="2"/>
        <v/>
      </c>
      <c r="F46" s="172">
        <f>COUNTIFS(FixtureCalc!$AM$4:$AM$1137,D46,FixtureCalc!$AR$4:$AR$1137,"W")+COUNTIFS(FixtureCalc!$AN$4:$AN$1137,D46,FixtureCalc!$AS$4:$AS$1137,"W")</f>
        <v>0</v>
      </c>
      <c r="G46" s="172">
        <f>COUNTIFS(FixtureCalc!$AM$4:$AM$1137,D46,FixtureCalc!$AR$4:$AR$1137,"D")+COUNTIFS(FixtureCalc!$AN$4:$AN$1137,D46,FixtureCalc!$AS$4:$AS$1137,"D")</f>
        <v>0</v>
      </c>
      <c r="H46" s="172">
        <f>COUNTIFS(FixtureCalc!$AM$4:$AM$1137,D46,FixtureCalc!$AR$4:$AR$1137,"L")+COUNTIFS(FixtureCalc!$AN$4:$AN$1137,D46,FixtureCalc!$AS$4:$AS$1137,"L")</f>
        <v>0</v>
      </c>
      <c r="I46" s="174" t="str">
        <f t="shared" si="3"/>
        <v/>
      </c>
      <c r="J46" s="172">
        <f>SUMIF(Fixture!$G$7:$G$1140,StandingsCalc!D46,Fixture!$H$7:$H$1140)+SUMIF(Fixture!$K$7:$K$1140,StandingsCalc!D46,Fixture!$J$7:$J$1140)</f>
        <v>0</v>
      </c>
      <c r="K46" s="172">
        <f>SUMIF(Fixture!$G$7:$G$1140,StandingsCalc!D46,Fixture!$J$7:$J$1140)+SUMIF(Fixture!$K$7:$K$1140,StandingsCalc!D46,Fixture!$H$7:$H$1140)</f>
        <v>0</v>
      </c>
      <c r="L46" s="172">
        <f t="shared" si="4"/>
        <v>0</v>
      </c>
      <c r="M46" s="174">
        <f t="shared" si="5"/>
        <v>0</v>
      </c>
      <c r="N46" s="172">
        <f>SUMIF(FixtureCalc!$AM$4:$AM$1137,D46,FixtureCalc!$AP$4:$AP$1137)+SUMIF(FixtureCalc!$AN$4:$AN$1137,D46,FixtureCalc!$AQ$4:$AQ$1137)</f>
        <v>0</v>
      </c>
      <c r="O46" s="175" t="str">
        <f t="shared" si="10"/>
        <v/>
      </c>
      <c r="P46" s="172" t="str">
        <f t="shared" si="12"/>
        <v/>
      </c>
      <c r="Q46" s="176" t="str">
        <f t="shared" si="11"/>
        <v/>
      </c>
      <c r="R46" s="172" t="str">
        <f>IF(AND(ISNUMBER(P46),P46&lt;=Settings!$D$33),ROW(R46),"")</f>
        <v/>
      </c>
    </row>
    <row r="47" spans="2:18" x14ac:dyDescent="0.25">
      <c r="B47" s="172" t="str">
        <f>IF(D47="","",COUNTA($D$4:D47))</f>
        <v/>
      </c>
      <c r="C47" s="172" t="str">
        <f>IF(B47&lt;&gt;"",Settings!$C$33,"")</f>
        <v/>
      </c>
      <c r="D47" s="172" t="str">
        <f>IF(Settings!U11="","",Settings!U11)</f>
        <v/>
      </c>
      <c r="E47" s="172" t="str">
        <f t="shared" si="2"/>
        <v/>
      </c>
      <c r="F47" s="172">
        <f>COUNTIFS(FixtureCalc!$AM$4:$AM$1137,D47,FixtureCalc!$AR$4:$AR$1137,"W")+COUNTIFS(FixtureCalc!$AN$4:$AN$1137,D47,FixtureCalc!$AS$4:$AS$1137,"W")</f>
        <v>0</v>
      </c>
      <c r="G47" s="172">
        <f>COUNTIFS(FixtureCalc!$AM$4:$AM$1137,D47,FixtureCalc!$AR$4:$AR$1137,"D")+COUNTIFS(FixtureCalc!$AN$4:$AN$1137,D47,FixtureCalc!$AS$4:$AS$1137,"D")</f>
        <v>0</v>
      </c>
      <c r="H47" s="172">
        <f>COUNTIFS(FixtureCalc!$AM$4:$AM$1137,D47,FixtureCalc!$AR$4:$AR$1137,"L")+COUNTIFS(FixtureCalc!$AN$4:$AN$1137,D47,FixtureCalc!$AS$4:$AS$1137,"L")</f>
        <v>0</v>
      </c>
      <c r="I47" s="174" t="str">
        <f t="shared" si="3"/>
        <v/>
      </c>
      <c r="J47" s="172">
        <f>SUMIF(Fixture!$G$7:$G$1140,StandingsCalc!D47,Fixture!$H$7:$H$1140)+SUMIF(Fixture!$K$7:$K$1140,StandingsCalc!D47,Fixture!$J$7:$J$1140)</f>
        <v>0</v>
      </c>
      <c r="K47" s="172">
        <f>SUMIF(Fixture!$G$7:$G$1140,StandingsCalc!D47,Fixture!$J$7:$J$1140)+SUMIF(Fixture!$K$7:$K$1140,StandingsCalc!D47,Fixture!$H$7:$H$1140)</f>
        <v>0</v>
      </c>
      <c r="L47" s="172">
        <f t="shared" si="4"/>
        <v>0</v>
      </c>
      <c r="M47" s="174">
        <f t="shared" si="5"/>
        <v>0</v>
      </c>
      <c r="N47" s="172">
        <f>SUMIF(FixtureCalc!$AM$4:$AM$1137,D47,FixtureCalc!$AP$4:$AP$1137)+SUMIF(FixtureCalc!$AN$4:$AN$1137,D47,FixtureCalc!$AQ$4:$AQ$1137)</f>
        <v>0</v>
      </c>
      <c r="O47" s="175" t="str">
        <f t="shared" si="10"/>
        <v/>
      </c>
      <c r="P47" s="172" t="str">
        <f t="shared" si="12"/>
        <v/>
      </c>
      <c r="Q47" s="176" t="str">
        <f t="shared" si="11"/>
        <v/>
      </c>
      <c r="R47" s="172" t="str">
        <f>IF(AND(ISNUMBER(P47),P47&lt;=Settings!$D$33),ROW(R47),"")</f>
        <v/>
      </c>
    </row>
    <row r="48" spans="2:18" x14ac:dyDescent="0.25">
      <c r="B48" s="172" t="str">
        <f>IF(D48="","",COUNTA($D$4:D48))</f>
        <v/>
      </c>
      <c r="C48" s="172" t="str">
        <f>IF(B48&lt;&gt;"",Settings!$C$33,"")</f>
        <v/>
      </c>
      <c r="D48" s="172" t="str">
        <f>IF(Settings!U12="","",Settings!U12)</f>
        <v/>
      </c>
      <c r="E48" s="172" t="str">
        <f t="shared" si="2"/>
        <v/>
      </c>
      <c r="F48" s="172">
        <f>COUNTIFS(FixtureCalc!$AM$4:$AM$1137,D48,FixtureCalc!$AR$4:$AR$1137,"W")+COUNTIFS(FixtureCalc!$AN$4:$AN$1137,D48,FixtureCalc!$AS$4:$AS$1137,"W")</f>
        <v>0</v>
      </c>
      <c r="G48" s="172">
        <f>COUNTIFS(FixtureCalc!$AM$4:$AM$1137,D48,FixtureCalc!$AR$4:$AR$1137,"D")+COUNTIFS(FixtureCalc!$AN$4:$AN$1137,D48,FixtureCalc!$AS$4:$AS$1137,"D")</f>
        <v>0</v>
      </c>
      <c r="H48" s="172">
        <f>COUNTIFS(FixtureCalc!$AM$4:$AM$1137,D48,FixtureCalc!$AR$4:$AR$1137,"L")+COUNTIFS(FixtureCalc!$AN$4:$AN$1137,D48,FixtureCalc!$AS$4:$AS$1137,"L")</f>
        <v>0</v>
      </c>
      <c r="I48" s="174" t="str">
        <f t="shared" si="3"/>
        <v/>
      </c>
      <c r="J48" s="172">
        <f>SUMIF(Fixture!$G$7:$G$1140,StandingsCalc!D48,Fixture!$H$7:$H$1140)+SUMIF(Fixture!$K$7:$K$1140,StandingsCalc!D48,Fixture!$J$7:$J$1140)</f>
        <v>0</v>
      </c>
      <c r="K48" s="172">
        <f>SUMIF(Fixture!$G$7:$G$1140,StandingsCalc!D48,Fixture!$J$7:$J$1140)+SUMIF(Fixture!$K$7:$K$1140,StandingsCalc!D48,Fixture!$H$7:$H$1140)</f>
        <v>0</v>
      </c>
      <c r="L48" s="172">
        <f t="shared" si="4"/>
        <v>0</v>
      </c>
      <c r="M48" s="174">
        <f t="shared" si="5"/>
        <v>0</v>
      </c>
      <c r="N48" s="172">
        <f>SUMIF(FixtureCalc!$AM$4:$AM$1137,D48,FixtureCalc!$AP$4:$AP$1137)+SUMIF(FixtureCalc!$AN$4:$AN$1137,D48,FixtureCalc!$AQ$4:$AQ$1137)</f>
        <v>0</v>
      </c>
      <c r="O48" s="175" t="str">
        <f t="shared" si="10"/>
        <v/>
      </c>
      <c r="P48" s="172" t="str">
        <f t="shared" si="12"/>
        <v/>
      </c>
      <c r="Q48" s="176" t="str">
        <f t="shared" si="11"/>
        <v/>
      </c>
      <c r="R48" s="172" t="str">
        <f>IF(AND(ISNUMBER(P48),P48&lt;=Settings!$D$33),ROW(R48),"")</f>
        <v/>
      </c>
    </row>
    <row r="49" spans="2:18" x14ac:dyDescent="0.25">
      <c r="B49" s="172" t="str">
        <f>IF(D49="","",COUNTA($D$4:D49))</f>
        <v/>
      </c>
      <c r="C49" s="172" t="str">
        <f>IF(B49&lt;&gt;"",Settings!$C$33,"")</f>
        <v/>
      </c>
      <c r="D49" s="172" t="str">
        <f>IF(Settings!U13="","",Settings!U13)</f>
        <v/>
      </c>
      <c r="E49" s="172" t="str">
        <f t="shared" si="2"/>
        <v/>
      </c>
      <c r="F49" s="172">
        <f>COUNTIFS(FixtureCalc!$AM$4:$AM$1137,D49,FixtureCalc!$AR$4:$AR$1137,"W")+COUNTIFS(FixtureCalc!$AN$4:$AN$1137,D49,FixtureCalc!$AS$4:$AS$1137,"W")</f>
        <v>0</v>
      </c>
      <c r="G49" s="172">
        <f>COUNTIFS(FixtureCalc!$AM$4:$AM$1137,D49,FixtureCalc!$AR$4:$AR$1137,"D")+COUNTIFS(FixtureCalc!$AN$4:$AN$1137,D49,FixtureCalc!$AS$4:$AS$1137,"D")</f>
        <v>0</v>
      </c>
      <c r="H49" s="172">
        <f>COUNTIFS(FixtureCalc!$AM$4:$AM$1137,D49,FixtureCalc!$AR$4:$AR$1137,"L")+COUNTIFS(FixtureCalc!$AN$4:$AN$1137,D49,FixtureCalc!$AS$4:$AS$1137,"L")</f>
        <v>0</v>
      </c>
      <c r="I49" s="174" t="str">
        <f t="shared" si="3"/>
        <v/>
      </c>
      <c r="J49" s="172">
        <f>SUMIF(Fixture!$G$7:$G$1140,StandingsCalc!D49,Fixture!$H$7:$H$1140)+SUMIF(Fixture!$K$7:$K$1140,StandingsCalc!D49,Fixture!$J$7:$J$1140)</f>
        <v>0</v>
      </c>
      <c r="K49" s="172">
        <f>SUMIF(Fixture!$G$7:$G$1140,StandingsCalc!D49,Fixture!$J$7:$J$1140)+SUMIF(Fixture!$K$7:$K$1140,StandingsCalc!D49,Fixture!$H$7:$H$1140)</f>
        <v>0</v>
      </c>
      <c r="L49" s="172">
        <f t="shared" si="4"/>
        <v>0</v>
      </c>
      <c r="M49" s="174">
        <f t="shared" si="5"/>
        <v>0</v>
      </c>
      <c r="N49" s="172">
        <f>SUMIF(FixtureCalc!$AM$4:$AM$1137,D49,FixtureCalc!$AP$4:$AP$1137)+SUMIF(FixtureCalc!$AN$4:$AN$1137,D49,FixtureCalc!$AQ$4:$AQ$1137)</f>
        <v>0</v>
      </c>
      <c r="O49" s="175" t="str">
        <f t="shared" si="10"/>
        <v/>
      </c>
      <c r="P49" s="172" t="str">
        <f t="shared" si="12"/>
        <v/>
      </c>
      <c r="Q49" s="176" t="str">
        <f t="shared" si="11"/>
        <v/>
      </c>
      <c r="R49" s="172" t="str">
        <f>IF(AND(ISNUMBER(P49),P49&lt;=Settings!$D$33),ROW(R49),"")</f>
        <v/>
      </c>
    </row>
    <row r="50" spans="2:18" x14ac:dyDescent="0.25">
      <c r="B50" s="172" t="str">
        <f>IF(D50="","",COUNTA($D$4:D50))</f>
        <v/>
      </c>
      <c r="C50" s="172" t="str">
        <f>IF(B50&lt;&gt;"",Settings!$C$33,"")</f>
        <v/>
      </c>
      <c r="D50" s="172" t="str">
        <f>IF(Settings!U14="","",Settings!U14)</f>
        <v/>
      </c>
      <c r="E50" s="172" t="str">
        <f t="shared" si="2"/>
        <v/>
      </c>
      <c r="F50" s="172">
        <f>COUNTIFS(FixtureCalc!$AM$4:$AM$1137,D50,FixtureCalc!$AR$4:$AR$1137,"W")+COUNTIFS(FixtureCalc!$AN$4:$AN$1137,D50,FixtureCalc!$AS$4:$AS$1137,"W")</f>
        <v>0</v>
      </c>
      <c r="G50" s="172">
        <f>COUNTIFS(FixtureCalc!$AM$4:$AM$1137,D50,FixtureCalc!$AR$4:$AR$1137,"D")+COUNTIFS(FixtureCalc!$AN$4:$AN$1137,D50,FixtureCalc!$AS$4:$AS$1137,"D")</f>
        <v>0</v>
      </c>
      <c r="H50" s="172">
        <f>COUNTIFS(FixtureCalc!$AM$4:$AM$1137,D50,FixtureCalc!$AR$4:$AR$1137,"L")+COUNTIFS(FixtureCalc!$AN$4:$AN$1137,D50,FixtureCalc!$AS$4:$AS$1137,"L")</f>
        <v>0</v>
      </c>
      <c r="I50" s="174" t="str">
        <f t="shared" si="3"/>
        <v/>
      </c>
      <c r="J50" s="172">
        <f>SUMIF(Fixture!$G$7:$G$1140,StandingsCalc!D50,Fixture!$H$7:$H$1140)+SUMIF(Fixture!$K$7:$K$1140,StandingsCalc!D50,Fixture!$J$7:$J$1140)</f>
        <v>0</v>
      </c>
      <c r="K50" s="172">
        <f>SUMIF(Fixture!$G$7:$G$1140,StandingsCalc!D50,Fixture!$J$7:$J$1140)+SUMIF(Fixture!$K$7:$K$1140,StandingsCalc!D50,Fixture!$H$7:$H$1140)</f>
        <v>0</v>
      </c>
      <c r="L50" s="172">
        <f t="shared" si="4"/>
        <v>0</v>
      </c>
      <c r="M50" s="174">
        <f t="shared" si="5"/>
        <v>0</v>
      </c>
      <c r="N50" s="172">
        <f>SUMIF(FixtureCalc!$AM$4:$AM$1137,D50,FixtureCalc!$AP$4:$AP$1137)+SUMIF(FixtureCalc!$AN$4:$AN$1137,D50,FixtureCalc!$AQ$4:$AQ$1137)</f>
        <v>0</v>
      </c>
      <c r="O50" s="175" t="str">
        <f t="shared" si="10"/>
        <v/>
      </c>
      <c r="P50" s="172" t="str">
        <f t="shared" si="12"/>
        <v/>
      </c>
      <c r="Q50" s="176" t="str">
        <f t="shared" si="11"/>
        <v/>
      </c>
      <c r="R50" s="172" t="str">
        <f>IF(AND(ISNUMBER(P50),P50&lt;=Settings!$D$33),ROW(R50),"")</f>
        <v/>
      </c>
    </row>
    <row r="51" spans="2:18" x14ac:dyDescent="0.25">
      <c r="B51" s="172" t="str">
        <f>IF(D51="","",COUNTA($D$4:D51))</f>
        <v/>
      </c>
      <c r="C51" s="172" t="str">
        <f>IF(B51&lt;&gt;"",Settings!$C$33,"")</f>
        <v/>
      </c>
      <c r="D51" s="172" t="str">
        <f>IF(Settings!U15="","",Settings!U15)</f>
        <v/>
      </c>
      <c r="E51" s="172" t="str">
        <f t="shared" si="2"/>
        <v/>
      </c>
      <c r="F51" s="172">
        <f>COUNTIFS(FixtureCalc!$AM$4:$AM$1137,D51,FixtureCalc!$AR$4:$AR$1137,"W")+COUNTIFS(FixtureCalc!$AN$4:$AN$1137,D51,FixtureCalc!$AS$4:$AS$1137,"W")</f>
        <v>0</v>
      </c>
      <c r="G51" s="172">
        <f>COUNTIFS(FixtureCalc!$AM$4:$AM$1137,D51,FixtureCalc!$AR$4:$AR$1137,"D")+COUNTIFS(FixtureCalc!$AN$4:$AN$1137,D51,FixtureCalc!$AS$4:$AS$1137,"D")</f>
        <v>0</v>
      </c>
      <c r="H51" s="172">
        <f>COUNTIFS(FixtureCalc!$AM$4:$AM$1137,D51,FixtureCalc!$AR$4:$AR$1137,"L")+COUNTIFS(FixtureCalc!$AN$4:$AN$1137,D51,FixtureCalc!$AS$4:$AS$1137,"L")</f>
        <v>0</v>
      </c>
      <c r="I51" s="174" t="str">
        <f t="shared" si="3"/>
        <v/>
      </c>
      <c r="J51" s="172">
        <f>SUMIF(Fixture!$G$7:$G$1140,StandingsCalc!D51,Fixture!$H$7:$H$1140)+SUMIF(Fixture!$K$7:$K$1140,StandingsCalc!D51,Fixture!$J$7:$J$1140)</f>
        <v>0</v>
      </c>
      <c r="K51" s="172">
        <f>SUMIF(Fixture!$G$7:$G$1140,StandingsCalc!D51,Fixture!$J$7:$J$1140)+SUMIF(Fixture!$K$7:$K$1140,StandingsCalc!D51,Fixture!$H$7:$H$1140)</f>
        <v>0</v>
      </c>
      <c r="L51" s="172">
        <f t="shared" si="4"/>
        <v>0</v>
      </c>
      <c r="M51" s="174">
        <f t="shared" si="5"/>
        <v>0</v>
      </c>
      <c r="N51" s="172">
        <f>SUMIF(FixtureCalc!$AM$4:$AM$1137,D51,FixtureCalc!$AP$4:$AP$1137)+SUMIF(FixtureCalc!$AN$4:$AN$1137,D51,FixtureCalc!$AQ$4:$AQ$1137)</f>
        <v>0</v>
      </c>
      <c r="O51" s="175" t="str">
        <f t="shared" si="10"/>
        <v/>
      </c>
      <c r="P51" s="172" t="str">
        <f t="shared" si="12"/>
        <v/>
      </c>
      <c r="Q51" s="176" t="str">
        <f t="shared" si="11"/>
        <v/>
      </c>
      <c r="R51" s="172" t="str">
        <f>IF(AND(ISNUMBER(P51),P51&lt;=Settings!$D$33),ROW(R51),"")</f>
        <v/>
      </c>
    </row>
    <row r="52" spans="2:18" x14ac:dyDescent="0.25">
      <c r="B52" s="172" t="str">
        <f>IF(D52="","",COUNTA($D$4:D52))</f>
        <v/>
      </c>
      <c r="C52" s="172" t="str">
        <f>IF(B52&lt;&gt;"",Settings!$C$33,"")</f>
        <v/>
      </c>
      <c r="D52" s="172" t="str">
        <f>IF(Settings!U16="","",Settings!U16)</f>
        <v/>
      </c>
      <c r="E52" s="172" t="str">
        <f t="shared" si="2"/>
        <v/>
      </c>
      <c r="F52" s="172">
        <f>COUNTIFS(FixtureCalc!$AM$4:$AM$1137,D52,FixtureCalc!$AR$4:$AR$1137,"W")+COUNTIFS(FixtureCalc!$AN$4:$AN$1137,D52,FixtureCalc!$AS$4:$AS$1137,"W")</f>
        <v>0</v>
      </c>
      <c r="G52" s="172">
        <f>COUNTIFS(FixtureCalc!$AM$4:$AM$1137,D52,FixtureCalc!$AR$4:$AR$1137,"D")+COUNTIFS(FixtureCalc!$AN$4:$AN$1137,D52,FixtureCalc!$AS$4:$AS$1137,"D")</f>
        <v>0</v>
      </c>
      <c r="H52" s="172">
        <f>COUNTIFS(FixtureCalc!$AM$4:$AM$1137,D52,FixtureCalc!$AR$4:$AR$1137,"L")+COUNTIFS(FixtureCalc!$AN$4:$AN$1137,D52,FixtureCalc!$AS$4:$AS$1137,"L")</f>
        <v>0</v>
      </c>
      <c r="I52" s="174" t="str">
        <f t="shared" si="3"/>
        <v/>
      </c>
      <c r="J52" s="172">
        <f>SUMIF(Fixture!$G$7:$G$1140,StandingsCalc!D52,Fixture!$H$7:$H$1140)+SUMIF(Fixture!$K$7:$K$1140,StandingsCalc!D52,Fixture!$J$7:$J$1140)</f>
        <v>0</v>
      </c>
      <c r="K52" s="172">
        <f>SUMIF(Fixture!$G$7:$G$1140,StandingsCalc!D52,Fixture!$J$7:$J$1140)+SUMIF(Fixture!$K$7:$K$1140,StandingsCalc!D52,Fixture!$H$7:$H$1140)</f>
        <v>0</v>
      </c>
      <c r="L52" s="172">
        <f t="shared" si="4"/>
        <v>0</v>
      </c>
      <c r="M52" s="174">
        <f t="shared" si="5"/>
        <v>0</v>
      </c>
      <c r="N52" s="172">
        <f>SUMIF(FixtureCalc!$AM$4:$AM$1137,D52,FixtureCalc!$AP$4:$AP$1137)+SUMIF(FixtureCalc!$AN$4:$AN$1137,D52,FixtureCalc!$AQ$4:$AQ$1137)</f>
        <v>0</v>
      </c>
      <c r="O52" s="175" t="str">
        <f t="shared" si="10"/>
        <v/>
      </c>
      <c r="P52" s="172" t="str">
        <f t="shared" si="12"/>
        <v/>
      </c>
      <c r="Q52" s="176" t="str">
        <f t="shared" si="11"/>
        <v/>
      </c>
      <c r="R52" s="172" t="str">
        <f>IF(AND(ISNUMBER(P52),P52&lt;=Settings!$D$33),ROW(R52),"")</f>
        <v/>
      </c>
    </row>
    <row r="53" spans="2:18" x14ac:dyDescent="0.25">
      <c r="B53" s="172" t="str">
        <f>IF(D53="","",COUNTA($D$4:D53))</f>
        <v/>
      </c>
      <c r="C53" s="172" t="str">
        <f>IF(B53&lt;&gt;"",Settings!$C$33,"")</f>
        <v/>
      </c>
      <c r="D53" s="172" t="str">
        <f>IF(Settings!U17="","",Settings!U17)</f>
        <v/>
      </c>
      <c r="E53" s="172" t="str">
        <f t="shared" si="2"/>
        <v/>
      </c>
      <c r="F53" s="172">
        <f>COUNTIFS(FixtureCalc!$AM$4:$AM$1137,D53,FixtureCalc!$AR$4:$AR$1137,"W")+COUNTIFS(FixtureCalc!$AN$4:$AN$1137,D53,FixtureCalc!$AS$4:$AS$1137,"W")</f>
        <v>0</v>
      </c>
      <c r="G53" s="172">
        <f>COUNTIFS(FixtureCalc!$AM$4:$AM$1137,D53,FixtureCalc!$AR$4:$AR$1137,"D")+COUNTIFS(FixtureCalc!$AN$4:$AN$1137,D53,FixtureCalc!$AS$4:$AS$1137,"D")</f>
        <v>0</v>
      </c>
      <c r="H53" s="172">
        <f>COUNTIFS(FixtureCalc!$AM$4:$AM$1137,D53,FixtureCalc!$AR$4:$AR$1137,"L")+COUNTIFS(FixtureCalc!$AN$4:$AN$1137,D53,FixtureCalc!$AS$4:$AS$1137,"L")</f>
        <v>0</v>
      </c>
      <c r="I53" s="174" t="str">
        <f t="shared" si="3"/>
        <v/>
      </c>
      <c r="J53" s="172">
        <f>SUMIF(Fixture!$G$7:$G$1140,StandingsCalc!D53,Fixture!$H$7:$H$1140)+SUMIF(Fixture!$K$7:$K$1140,StandingsCalc!D53,Fixture!$J$7:$J$1140)</f>
        <v>0</v>
      </c>
      <c r="K53" s="172">
        <f>SUMIF(Fixture!$G$7:$G$1140,StandingsCalc!D53,Fixture!$J$7:$J$1140)+SUMIF(Fixture!$K$7:$K$1140,StandingsCalc!D53,Fixture!$H$7:$H$1140)</f>
        <v>0</v>
      </c>
      <c r="L53" s="172">
        <f t="shared" si="4"/>
        <v>0</v>
      </c>
      <c r="M53" s="174">
        <f t="shared" si="5"/>
        <v>0</v>
      </c>
      <c r="N53" s="172">
        <f>SUMIF(FixtureCalc!$AM$4:$AM$1137,D53,FixtureCalc!$AP$4:$AP$1137)+SUMIF(FixtureCalc!$AN$4:$AN$1137,D53,FixtureCalc!$AQ$4:$AQ$1137)</f>
        <v>0</v>
      </c>
      <c r="O53" s="175" t="str">
        <f t="shared" si="10"/>
        <v/>
      </c>
      <c r="P53" s="172" t="str">
        <f t="shared" si="12"/>
        <v/>
      </c>
      <c r="Q53" s="176" t="str">
        <f t="shared" si="11"/>
        <v/>
      </c>
      <c r="R53" s="172" t="str">
        <f>IF(AND(ISNUMBER(P53),P53&lt;=Settings!$D$33),ROW(R53),"")</f>
        <v/>
      </c>
    </row>
    <row r="54" spans="2:18" x14ac:dyDescent="0.25">
      <c r="B54" s="172" t="str">
        <f>IF(D54="","",COUNTA($D$4:D54))</f>
        <v/>
      </c>
      <c r="C54" s="172" t="str">
        <f>IF(B54&lt;&gt;"",Settings!$C$34,"")</f>
        <v/>
      </c>
      <c r="D54" s="172" t="str">
        <f>IF(Settings!X8="","",Settings!X8)</f>
        <v/>
      </c>
      <c r="E54" s="172" t="str">
        <f t="shared" si="2"/>
        <v/>
      </c>
      <c r="F54" s="172">
        <f>COUNTIFS(FixtureCalc!$AM$4:$AM$1137,D54,FixtureCalc!$AR$4:$AR$1137,"W")+COUNTIFS(FixtureCalc!$AN$4:$AN$1137,D54,FixtureCalc!$AS$4:$AS$1137,"W")</f>
        <v>0</v>
      </c>
      <c r="G54" s="172">
        <f>COUNTIFS(FixtureCalc!$AM$4:$AM$1137,D54,FixtureCalc!$AR$4:$AR$1137,"D")+COUNTIFS(FixtureCalc!$AN$4:$AN$1137,D54,FixtureCalc!$AS$4:$AS$1137,"D")</f>
        <v>0</v>
      </c>
      <c r="H54" s="172">
        <f>COUNTIFS(FixtureCalc!$AM$4:$AM$1137,D54,FixtureCalc!$AR$4:$AR$1137,"L")+COUNTIFS(FixtureCalc!$AN$4:$AN$1137,D54,FixtureCalc!$AS$4:$AS$1137,"L")</f>
        <v>0</v>
      </c>
      <c r="I54" s="174" t="str">
        <f t="shared" si="3"/>
        <v/>
      </c>
      <c r="J54" s="172">
        <f>SUMIF(Fixture!$G$7:$G$1140,StandingsCalc!D54,Fixture!$H$7:$H$1140)+SUMIF(Fixture!$K$7:$K$1140,StandingsCalc!D54,Fixture!$J$7:$J$1140)</f>
        <v>0</v>
      </c>
      <c r="K54" s="172">
        <f>SUMIF(Fixture!$G$7:$G$1140,StandingsCalc!D54,Fixture!$J$7:$J$1140)+SUMIF(Fixture!$K$7:$K$1140,StandingsCalc!D54,Fixture!$H$7:$H$1140)</f>
        <v>0</v>
      </c>
      <c r="L54" s="172">
        <f t="shared" si="4"/>
        <v>0</v>
      </c>
      <c r="M54" s="174">
        <f t="shared" si="5"/>
        <v>0</v>
      </c>
      <c r="N54" s="172">
        <f>SUMIF(FixtureCalc!$AM$4:$AM$1137,D54,FixtureCalc!$AP$4:$AP$1137)+SUMIF(FixtureCalc!$AN$4:$AN$1137,D54,FixtureCalc!$AQ$4:$AQ$1137)</f>
        <v>0</v>
      </c>
      <c r="O54" s="175" t="str">
        <f t="shared" si="10"/>
        <v/>
      </c>
      <c r="P54" s="172" t="str">
        <f t="shared" ref="P54:P63" si="13">IF(B54="","",RANK(O54,$O$54:$O$63))</f>
        <v/>
      </c>
      <c r="Q54" s="176" t="str">
        <f t="shared" si="11"/>
        <v/>
      </c>
      <c r="R54" s="172" t="str">
        <f>IF(AND(ISNUMBER(P54),P54&lt;=Settings!$D$34),ROW(R54),"")</f>
        <v/>
      </c>
    </row>
    <row r="55" spans="2:18" x14ac:dyDescent="0.25">
      <c r="B55" s="172" t="str">
        <f>IF(D55="","",COUNTA($D$4:D55))</f>
        <v/>
      </c>
      <c r="C55" s="172" t="str">
        <f>IF(B55&lt;&gt;"",Settings!$C$34,"")</f>
        <v/>
      </c>
      <c r="D55" s="172" t="str">
        <f>IF(Settings!X9="","",Settings!X9)</f>
        <v/>
      </c>
      <c r="E55" s="172" t="str">
        <f t="shared" si="2"/>
        <v/>
      </c>
      <c r="F55" s="172">
        <f>COUNTIFS(FixtureCalc!$AM$4:$AM$1137,D55,FixtureCalc!$AR$4:$AR$1137,"W")+COUNTIFS(FixtureCalc!$AN$4:$AN$1137,D55,FixtureCalc!$AS$4:$AS$1137,"W")</f>
        <v>0</v>
      </c>
      <c r="G55" s="172">
        <f>COUNTIFS(FixtureCalc!$AM$4:$AM$1137,D55,FixtureCalc!$AR$4:$AR$1137,"D")+COUNTIFS(FixtureCalc!$AN$4:$AN$1137,D55,FixtureCalc!$AS$4:$AS$1137,"D")</f>
        <v>0</v>
      </c>
      <c r="H55" s="172">
        <f>COUNTIFS(FixtureCalc!$AM$4:$AM$1137,D55,FixtureCalc!$AR$4:$AR$1137,"L")+COUNTIFS(FixtureCalc!$AN$4:$AN$1137,D55,FixtureCalc!$AS$4:$AS$1137,"L")</f>
        <v>0</v>
      </c>
      <c r="I55" s="174" t="str">
        <f t="shared" si="3"/>
        <v/>
      </c>
      <c r="J55" s="172">
        <f>SUMIF(Fixture!$G$7:$G$1140,StandingsCalc!D55,Fixture!$H$7:$H$1140)+SUMIF(Fixture!$K$7:$K$1140,StandingsCalc!D55,Fixture!$J$7:$J$1140)</f>
        <v>0</v>
      </c>
      <c r="K55" s="172">
        <f>SUMIF(Fixture!$G$7:$G$1140,StandingsCalc!D55,Fixture!$J$7:$J$1140)+SUMIF(Fixture!$K$7:$K$1140,StandingsCalc!D55,Fixture!$H$7:$H$1140)</f>
        <v>0</v>
      </c>
      <c r="L55" s="172">
        <f t="shared" si="4"/>
        <v>0</v>
      </c>
      <c r="M55" s="174">
        <f t="shared" si="5"/>
        <v>0</v>
      </c>
      <c r="N55" s="172">
        <f>SUMIF(FixtureCalc!$AM$4:$AM$1137,D55,FixtureCalc!$AP$4:$AP$1137)+SUMIF(FixtureCalc!$AN$4:$AN$1137,D55,FixtureCalc!$AQ$4:$AQ$1137)</f>
        <v>0</v>
      </c>
      <c r="O55" s="175" t="str">
        <f t="shared" si="10"/>
        <v/>
      </c>
      <c r="P55" s="172" t="str">
        <f t="shared" si="13"/>
        <v/>
      </c>
      <c r="Q55" s="176" t="str">
        <f t="shared" si="11"/>
        <v/>
      </c>
      <c r="R55" s="172" t="str">
        <f>IF(AND(ISNUMBER(P55),P55&lt;=Settings!$D$34),ROW(R55),"")</f>
        <v/>
      </c>
    </row>
    <row r="56" spans="2:18" x14ac:dyDescent="0.25">
      <c r="B56" s="172" t="str">
        <f>IF(D56="","",COUNTA($D$4:D56))</f>
        <v/>
      </c>
      <c r="C56" s="172" t="str">
        <f>IF(B56&lt;&gt;"",Settings!$C$34,"")</f>
        <v/>
      </c>
      <c r="D56" s="172" t="str">
        <f>IF(Settings!X10="","",Settings!X10)</f>
        <v/>
      </c>
      <c r="E56" s="172" t="str">
        <f t="shared" si="2"/>
        <v/>
      </c>
      <c r="F56" s="172">
        <f>COUNTIFS(FixtureCalc!$AM$4:$AM$1137,D56,FixtureCalc!$AR$4:$AR$1137,"W")+COUNTIFS(FixtureCalc!$AN$4:$AN$1137,D56,FixtureCalc!$AS$4:$AS$1137,"W")</f>
        <v>0</v>
      </c>
      <c r="G56" s="172">
        <f>COUNTIFS(FixtureCalc!$AM$4:$AM$1137,D56,FixtureCalc!$AR$4:$AR$1137,"D")+COUNTIFS(FixtureCalc!$AN$4:$AN$1137,D56,FixtureCalc!$AS$4:$AS$1137,"D")</f>
        <v>0</v>
      </c>
      <c r="H56" s="172">
        <f>COUNTIFS(FixtureCalc!$AM$4:$AM$1137,D56,FixtureCalc!$AR$4:$AR$1137,"L")+COUNTIFS(FixtureCalc!$AN$4:$AN$1137,D56,FixtureCalc!$AS$4:$AS$1137,"L")</f>
        <v>0</v>
      </c>
      <c r="I56" s="174" t="str">
        <f t="shared" si="3"/>
        <v/>
      </c>
      <c r="J56" s="172">
        <f>SUMIF(Fixture!$G$7:$G$1140,StandingsCalc!D56,Fixture!$H$7:$H$1140)+SUMIF(Fixture!$K$7:$K$1140,StandingsCalc!D56,Fixture!$J$7:$J$1140)</f>
        <v>0</v>
      </c>
      <c r="K56" s="172">
        <f>SUMIF(Fixture!$G$7:$G$1140,StandingsCalc!D56,Fixture!$J$7:$J$1140)+SUMIF(Fixture!$K$7:$K$1140,StandingsCalc!D56,Fixture!$H$7:$H$1140)</f>
        <v>0</v>
      </c>
      <c r="L56" s="172">
        <f t="shared" si="4"/>
        <v>0</v>
      </c>
      <c r="M56" s="174">
        <f t="shared" si="5"/>
        <v>0</v>
      </c>
      <c r="N56" s="172">
        <f>SUMIF(FixtureCalc!$AM$4:$AM$1137,D56,FixtureCalc!$AP$4:$AP$1137)+SUMIF(FixtureCalc!$AN$4:$AN$1137,D56,FixtureCalc!$AQ$4:$AQ$1137)</f>
        <v>0</v>
      </c>
      <c r="O56" s="175" t="str">
        <f t="shared" si="10"/>
        <v/>
      </c>
      <c r="P56" s="172" t="str">
        <f t="shared" si="13"/>
        <v/>
      </c>
      <c r="Q56" s="176" t="str">
        <f t="shared" si="11"/>
        <v/>
      </c>
      <c r="R56" s="172" t="str">
        <f>IF(AND(ISNUMBER(P56),P56&lt;=Settings!$D$34),ROW(R56),"")</f>
        <v/>
      </c>
    </row>
    <row r="57" spans="2:18" x14ac:dyDescent="0.25">
      <c r="B57" s="172" t="str">
        <f>IF(D57="","",COUNTA($D$4:D57))</f>
        <v/>
      </c>
      <c r="C57" s="172" t="str">
        <f>IF(B57&lt;&gt;"",Settings!$C$34,"")</f>
        <v/>
      </c>
      <c r="D57" s="172" t="str">
        <f>IF(Settings!X11="","",Settings!X11)</f>
        <v/>
      </c>
      <c r="E57" s="172" t="str">
        <f t="shared" si="2"/>
        <v/>
      </c>
      <c r="F57" s="172">
        <f>COUNTIFS(FixtureCalc!$AM$4:$AM$1137,D57,FixtureCalc!$AR$4:$AR$1137,"W")+COUNTIFS(FixtureCalc!$AN$4:$AN$1137,D57,FixtureCalc!$AS$4:$AS$1137,"W")</f>
        <v>0</v>
      </c>
      <c r="G57" s="172">
        <f>COUNTIFS(FixtureCalc!$AM$4:$AM$1137,D57,FixtureCalc!$AR$4:$AR$1137,"D")+COUNTIFS(FixtureCalc!$AN$4:$AN$1137,D57,FixtureCalc!$AS$4:$AS$1137,"D")</f>
        <v>0</v>
      </c>
      <c r="H57" s="172">
        <f>COUNTIFS(FixtureCalc!$AM$4:$AM$1137,D57,FixtureCalc!$AR$4:$AR$1137,"L")+COUNTIFS(FixtureCalc!$AN$4:$AN$1137,D57,FixtureCalc!$AS$4:$AS$1137,"L")</f>
        <v>0</v>
      </c>
      <c r="I57" s="174" t="str">
        <f t="shared" si="3"/>
        <v/>
      </c>
      <c r="J57" s="172">
        <f>SUMIF(Fixture!$G$7:$G$1140,StandingsCalc!D57,Fixture!$H$7:$H$1140)+SUMIF(Fixture!$K$7:$K$1140,StandingsCalc!D57,Fixture!$J$7:$J$1140)</f>
        <v>0</v>
      </c>
      <c r="K57" s="172">
        <f>SUMIF(Fixture!$G$7:$G$1140,StandingsCalc!D57,Fixture!$J$7:$J$1140)+SUMIF(Fixture!$K$7:$K$1140,StandingsCalc!D57,Fixture!$H$7:$H$1140)</f>
        <v>0</v>
      </c>
      <c r="L57" s="172">
        <f t="shared" si="4"/>
        <v>0</v>
      </c>
      <c r="M57" s="174">
        <f t="shared" si="5"/>
        <v>0</v>
      </c>
      <c r="N57" s="172">
        <f>SUMIF(FixtureCalc!$AM$4:$AM$1137,D57,FixtureCalc!$AP$4:$AP$1137)+SUMIF(FixtureCalc!$AN$4:$AN$1137,D57,FixtureCalc!$AQ$4:$AQ$1137)</f>
        <v>0</v>
      </c>
      <c r="O57" s="175" t="str">
        <f t="shared" si="10"/>
        <v/>
      </c>
      <c r="P57" s="172" t="str">
        <f t="shared" si="13"/>
        <v/>
      </c>
      <c r="Q57" s="176" t="str">
        <f t="shared" si="11"/>
        <v/>
      </c>
      <c r="R57" s="172" t="str">
        <f>IF(AND(ISNUMBER(P57),P57&lt;=Settings!$D$34),ROW(R57),"")</f>
        <v/>
      </c>
    </row>
    <row r="58" spans="2:18" x14ac:dyDescent="0.25">
      <c r="B58" s="172" t="str">
        <f>IF(D58="","",COUNTA($D$4:D58))</f>
        <v/>
      </c>
      <c r="C58" s="172" t="str">
        <f>IF(B58&lt;&gt;"",Settings!$C$34,"")</f>
        <v/>
      </c>
      <c r="D58" s="172" t="str">
        <f>IF(Settings!X12="","",Settings!X12)</f>
        <v/>
      </c>
      <c r="E58" s="172" t="str">
        <f t="shared" si="2"/>
        <v/>
      </c>
      <c r="F58" s="172">
        <f>COUNTIFS(FixtureCalc!$AM$4:$AM$1137,D58,FixtureCalc!$AR$4:$AR$1137,"W")+COUNTIFS(FixtureCalc!$AN$4:$AN$1137,D58,FixtureCalc!$AS$4:$AS$1137,"W")</f>
        <v>0</v>
      </c>
      <c r="G58" s="172">
        <f>COUNTIFS(FixtureCalc!$AM$4:$AM$1137,D58,FixtureCalc!$AR$4:$AR$1137,"D")+COUNTIFS(FixtureCalc!$AN$4:$AN$1137,D58,FixtureCalc!$AS$4:$AS$1137,"D")</f>
        <v>0</v>
      </c>
      <c r="H58" s="172">
        <f>COUNTIFS(FixtureCalc!$AM$4:$AM$1137,D58,FixtureCalc!$AR$4:$AR$1137,"L")+COUNTIFS(FixtureCalc!$AN$4:$AN$1137,D58,FixtureCalc!$AS$4:$AS$1137,"L")</f>
        <v>0</v>
      </c>
      <c r="I58" s="174" t="str">
        <f t="shared" si="3"/>
        <v/>
      </c>
      <c r="J58" s="172">
        <f>SUMIF(Fixture!$G$7:$G$1140,StandingsCalc!D58,Fixture!$H$7:$H$1140)+SUMIF(Fixture!$K$7:$K$1140,StandingsCalc!D58,Fixture!$J$7:$J$1140)</f>
        <v>0</v>
      </c>
      <c r="K58" s="172">
        <f>SUMIF(Fixture!$G$7:$G$1140,StandingsCalc!D58,Fixture!$J$7:$J$1140)+SUMIF(Fixture!$K$7:$K$1140,StandingsCalc!D58,Fixture!$H$7:$H$1140)</f>
        <v>0</v>
      </c>
      <c r="L58" s="172">
        <f t="shared" si="4"/>
        <v>0</v>
      </c>
      <c r="M58" s="174">
        <f t="shared" si="5"/>
        <v>0</v>
      </c>
      <c r="N58" s="172">
        <f>SUMIF(FixtureCalc!$AM$4:$AM$1137,D58,FixtureCalc!$AP$4:$AP$1137)+SUMIF(FixtureCalc!$AN$4:$AN$1137,D58,FixtureCalc!$AQ$4:$AQ$1137)</f>
        <v>0</v>
      </c>
      <c r="O58" s="175" t="str">
        <f t="shared" si="10"/>
        <v/>
      </c>
      <c r="P58" s="172" t="str">
        <f t="shared" si="13"/>
        <v/>
      </c>
      <c r="Q58" s="176" t="str">
        <f t="shared" si="11"/>
        <v/>
      </c>
      <c r="R58" s="172" t="str">
        <f>IF(AND(ISNUMBER(P58),P58&lt;=Settings!$D$34),ROW(R58),"")</f>
        <v/>
      </c>
    </row>
    <row r="59" spans="2:18" x14ac:dyDescent="0.25">
      <c r="B59" s="172" t="str">
        <f>IF(D59="","",COUNTA($D$4:D59))</f>
        <v/>
      </c>
      <c r="C59" s="172" t="str">
        <f>IF(B59&lt;&gt;"",Settings!$C$34,"")</f>
        <v/>
      </c>
      <c r="D59" s="172" t="str">
        <f>IF(Settings!X13="","",Settings!X13)</f>
        <v/>
      </c>
      <c r="E59" s="172" t="str">
        <f t="shared" si="2"/>
        <v/>
      </c>
      <c r="F59" s="172">
        <f>COUNTIFS(FixtureCalc!$AM$4:$AM$1137,D59,FixtureCalc!$AR$4:$AR$1137,"W")+COUNTIFS(FixtureCalc!$AN$4:$AN$1137,D59,FixtureCalc!$AS$4:$AS$1137,"W")</f>
        <v>0</v>
      </c>
      <c r="G59" s="172">
        <f>COUNTIFS(FixtureCalc!$AM$4:$AM$1137,D59,FixtureCalc!$AR$4:$AR$1137,"D")+COUNTIFS(FixtureCalc!$AN$4:$AN$1137,D59,FixtureCalc!$AS$4:$AS$1137,"D")</f>
        <v>0</v>
      </c>
      <c r="H59" s="172">
        <f>COUNTIFS(FixtureCalc!$AM$4:$AM$1137,D59,FixtureCalc!$AR$4:$AR$1137,"L")+COUNTIFS(FixtureCalc!$AN$4:$AN$1137,D59,FixtureCalc!$AS$4:$AS$1137,"L")</f>
        <v>0</v>
      </c>
      <c r="I59" s="174" t="str">
        <f t="shared" si="3"/>
        <v/>
      </c>
      <c r="J59" s="172">
        <f>SUMIF(Fixture!$G$7:$G$1140,StandingsCalc!D59,Fixture!$H$7:$H$1140)+SUMIF(Fixture!$K$7:$K$1140,StandingsCalc!D59,Fixture!$J$7:$J$1140)</f>
        <v>0</v>
      </c>
      <c r="K59" s="172">
        <f>SUMIF(Fixture!$G$7:$G$1140,StandingsCalc!D59,Fixture!$J$7:$J$1140)+SUMIF(Fixture!$K$7:$K$1140,StandingsCalc!D59,Fixture!$H$7:$H$1140)</f>
        <v>0</v>
      </c>
      <c r="L59" s="172">
        <f t="shared" si="4"/>
        <v>0</v>
      </c>
      <c r="M59" s="174">
        <f t="shared" si="5"/>
        <v>0</v>
      </c>
      <c r="N59" s="172">
        <f>SUMIF(FixtureCalc!$AM$4:$AM$1137,D59,FixtureCalc!$AP$4:$AP$1137)+SUMIF(FixtureCalc!$AN$4:$AN$1137,D59,FixtureCalc!$AQ$4:$AQ$1137)</f>
        <v>0</v>
      </c>
      <c r="O59" s="175" t="str">
        <f t="shared" si="10"/>
        <v/>
      </c>
      <c r="P59" s="172" t="str">
        <f t="shared" si="13"/>
        <v/>
      </c>
      <c r="Q59" s="176" t="str">
        <f t="shared" si="11"/>
        <v/>
      </c>
      <c r="R59" s="172" t="str">
        <f>IF(AND(ISNUMBER(P59),P59&lt;=Settings!$D$34),ROW(R59),"")</f>
        <v/>
      </c>
    </row>
    <row r="60" spans="2:18" x14ac:dyDescent="0.25">
      <c r="B60" s="172" t="str">
        <f>IF(D60="","",COUNTA($D$4:D60))</f>
        <v/>
      </c>
      <c r="C60" s="172" t="str">
        <f>IF(B60&lt;&gt;"",Settings!$C$34,"")</f>
        <v/>
      </c>
      <c r="D60" s="172" t="str">
        <f>IF(Settings!X14="","",Settings!X14)</f>
        <v/>
      </c>
      <c r="E60" s="172" t="str">
        <f t="shared" si="2"/>
        <v/>
      </c>
      <c r="F60" s="172">
        <f>COUNTIFS(FixtureCalc!$AM$4:$AM$1137,D60,FixtureCalc!$AR$4:$AR$1137,"W")+COUNTIFS(FixtureCalc!$AN$4:$AN$1137,D60,FixtureCalc!$AS$4:$AS$1137,"W")</f>
        <v>0</v>
      </c>
      <c r="G60" s="172">
        <f>COUNTIFS(FixtureCalc!$AM$4:$AM$1137,D60,FixtureCalc!$AR$4:$AR$1137,"D")+COUNTIFS(FixtureCalc!$AN$4:$AN$1137,D60,FixtureCalc!$AS$4:$AS$1137,"D")</f>
        <v>0</v>
      </c>
      <c r="H60" s="172">
        <f>COUNTIFS(FixtureCalc!$AM$4:$AM$1137,D60,FixtureCalc!$AR$4:$AR$1137,"L")+COUNTIFS(FixtureCalc!$AN$4:$AN$1137,D60,FixtureCalc!$AS$4:$AS$1137,"L")</f>
        <v>0</v>
      </c>
      <c r="I60" s="174" t="str">
        <f t="shared" si="3"/>
        <v/>
      </c>
      <c r="J60" s="172">
        <f>SUMIF(Fixture!$G$7:$G$1140,StandingsCalc!D60,Fixture!$H$7:$H$1140)+SUMIF(Fixture!$K$7:$K$1140,StandingsCalc!D60,Fixture!$J$7:$J$1140)</f>
        <v>0</v>
      </c>
      <c r="K60" s="172">
        <f>SUMIF(Fixture!$G$7:$G$1140,StandingsCalc!D60,Fixture!$J$7:$J$1140)+SUMIF(Fixture!$K$7:$K$1140,StandingsCalc!D60,Fixture!$H$7:$H$1140)</f>
        <v>0</v>
      </c>
      <c r="L60" s="172">
        <f t="shared" si="4"/>
        <v>0</v>
      </c>
      <c r="M60" s="174">
        <f t="shared" si="5"/>
        <v>0</v>
      </c>
      <c r="N60" s="172">
        <f>SUMIF(FixtureCalc!$AM$4:$AM$1137,D60,FixtureCalc!$AP$4:$AP$1137)+SUMIF(FixtureCalc!$AN$4:$AN$1137,D60,FixtureCalc!$AQ$4:$AQ$1137)</f>
        <v>0</v>
      </c>
      <c r="O60" s="175" t="str">
        <f t="shared" si="10"/>
        <v/>
      </c>
      <c r="P60" s="172" t="str">
        <f t="shared" si="13"/>
        <v/>
      </c>
      <c r="Q60" s="176" t="str">
        <f t="shared" si="11"/>
        <v/>
      </c>
      <c r="R60" s="172" t="str">
        <f>IF(AND(ISNUMBER(P60),P60&lt;=Settings!$D$34),ROW(R60),"")</f>
        <v/>
      </c>
    </row>
    <row r="61" spans="2:18" x14ac:dyDescent="0.25">
      <c r="B61" s="172" t="str">
        <f>IF(D61="","",COUNTA($D$4:D61))</f>
        <v/>
      </c>
      <c r="C61" s="172" t="str">
        <f>IF(B61&lt;&gt;"",Settings!$C$34,"")</f>
        <v/>
      </c>
      <c r="D61" s="172" t="str">
        <f>IF(Settings!X15="","",Settings!X15)</f>
        <v/>
      </c>
      <c r="E61" s="172" t="str">
        <f t="shared" si="2"/>
        <v/>
      </c>
      <c r="F61" s="172">
        <f>COUNTIFS(FixtureCalc!$AM$4:$AM$1137,D61,FixtureCalc!$AR$4:$AR$1137,"W")+COUNTIFS(FixtureCalc!$AN$4:$AN$1137,D61,FixtureCalc!$AS$4:$AS$1137,"W")</f>
        <v>0</v>
      </c>
      <c r="G61" s="172">
        <f>COUNTIFS(FixtureCalc!$AM$4:$AM$1137,D61,FixtureCalc!$AR$4:$AR$1137,"D")+COUNTIFS(FixtureCalc!$AN$4:$AN$1137,D61,FixtureCalc!$AS$4:$AS$1137,"D")</f>
        <v>0</v>
      </c>
      <c r="H61" s="172">
        <f>COUNTIFS(FixtureCalc!$AM$4:$AM$1137,D61,FixtureCalc!$AR$4:$AR$1137,"L")+COUNTIFS(FixtureCalc!$AN$4:$AN$1137,D61,FixtureCalc!$AS$4:$AS$1137,"L")</f>
        <v>0</v>
      </c>
      <c r="I61" s="174" t="str">
        <f t="shared" si="3"/>
        <v/>
      </c>
      <c r="J61" s="172">
        <f>SUMIF(Fixture!$G$7:$G$1140,StandingsCalc!D61,Fixture!$H$7:$H$1140)+SUMIF(Fixture!$K$7:$K$1140,StandingsCalc!D61,Fixture!$J$7:$J$1140)</f>
        <v>0</v>
      </c>
      <c r="K61" s="172">
        <f>SUMIF(Fixture!$G$7:$G$1140,StandingsCalc!D61,Fixture!$J$7:$J$1140)+SUMIF(Fixture!$K$7:$K$1140,StandingsCalc!D61,Fixture!$H$7:$H$1140)</f>
        <v>0</v>
      </c>
      <c r="L61" s="172">
        <f t="shared" si="4"/>
        <v>0</v>
      </c>
      <c r="M61" s="174">
        <f t="shared" si="5"/>
        <v>0</v>
      </c>
      <c r="N61" s="172">
        <f>SUMIF(FixtureCalc!$AM$4:$AM$1137,D61,FixtureCalc!$AP$4:$AP$1137)+SUMIF(FixtureCalc!$AN$4:$AN$1137,D61,FixtureCalc!$AQ$4:$AQ$1137)</f>
        <v>0</v>
      </c>
      <c r="O61" s="175" t="str">
        <f t="shared" si="10"/>
        <v/>
      </c>
      <c r="P61" s="172" t="str">
        <f t="shared" si="13"/>
        <v/>
      </c>
      <c r="Q61" s="176" t="str">
        <f t="shared" si="11"/>
        <v/>
      </c>
      <c r="R61" s="172" t="str">
        <f>IF(AND(ISNUMBER(P61),P61&lt;=Settings!$D$34),ROW(R61),"")</f>
        <v/>
      </c>
    </row>
    <row r="62" spans="2:18" x14ac:dyDescent="0.25">
      <c r="B62" s="172" t="str">
        <f>IF(D62="","",COUNTA($D$4:D62))</f>
        <v/>
      </c>
      <c r="C62" s="172" t="str">
        <f>IF(B62&lt;&gt;"",Settings!$C$34,"")</f>
        <v/>
      </c>
      <c r="D62" s="172" t="str">
        <f>IF(Settings!X16="","",Settings!X16)</f>
        <v/>
      </c>
      <c r="E62" s="172" t="str">
        <f t="shared" si="2"/>
        <v/>
      </c>
      <c r="F62" s="172">
        <f>COUNTIFS(FixtureCalc!$AM$4:$AM$1137,D62,FixtureCalc!$AR$4:$AR$1137,"W")+COUNTIFS(FixtureCalc!$AN$4:$AN$1137,D62,FixtureCalc!$AS$4:$AS$1137,"W")</f>
        <v>0</v>
      </c>
      <c r="G62" s="172">
        <f>COUNTIFS(FixtureCalc!$AM$4:$AM$1137,D62,FixtureCalc!$AR$4:$AR$1137,"D")+COUNTIFS(FixtureCalc!$AN$4:$AN$1137,D62,FixtureCalc!$AS$4:$AS$1137,"D")</f>
        <v>0</v>
      </c>
      <c r="H62" s="172">
        <f>COUNTIFS(FixtureCalc!$AM$4:$AM$1137,D62,FixtureCalc!$AR$4:$AR$1137,"L")+COUNTIFS(FixtureCalc!$AN$4:$AN$1137,D62,FixtureCalc!$AS$4:$AS$1137,"L")</f>
        <v>0</v>
      </c>
      <c r="I62" s="174" t="str">
        <f t="shared" si="3"/>
        <v/>
      </c>
      <c r="J62" s="172">
        <f>SUMIF(Fixture!$G$7:$G$1140,StandingsCalc!D62,Fixture!$H$7:$H$1140)+SUMIF(Fixture!$K$7:$K$1140,StandingsCalc!D62,Fixture!$J$7:$J$1140)</f>
        <v>0</v>
      </c>
      <c r="K62" s="172">
        <f>SUMIF(Fixture!$G$7:$G$1140,StandingsCalc!D62,Fixture!$J$7:$J$1140)+SUMIF(Fixture!$K$7:$K$1140,StandingsCalc!D62,Fixture!$H$7:$H$1140)</f>
        <v>0</v>
      </c>
      <c r="L62" s="172">
        <f t="shared" si="4"/>
        <v>0</v>
      </c>
      <c r="M62" s="174">
        <f t="shared" si="5"/>
        <v>0</v>
      </c>
      <c r="N62" s="172">
        <f>SUMIF(FixtureCalc!$AM$4:$AM$1137,D62,FixtureCalc!$AP$4:$AP$1137)+SUMIF(FixtureCalc!$AN$4:$AN$1137,D62,FixtureCalc!$AQ$4:$AQ$1137)</f>
        <v>0</v>
      </c>
      <c r="O62" s="175" t="str">
        <f t="shared" si="10"/>
        <v/>
      </c>
      <c r="P62" s="172" t="str">
        <f t="shared" si="13"/>
        <v/>
      </c>
      <c r="Q62" s="176" t="str">
        <f t="shared" si="11"/>
        <v/>
      </c>
      <c r="R62" s="172" t="str">
        <f>IF(AND(ISNUMBER(P62),P62&lt;=Settings!$D$34),ROW(R62),"")</f>
        <v/>
      </c>
    </row>
    <row r="63" spans="2:18" x14ac:dyDescent="0.25">
      <c r="B63" s="172" t="str">
        <f>IF(D63="","",COUNTA($D$4:D63))</f>
        <v/>
      </c>
      <c r="C63" s="172" t="str">
        <f>IF(B63&lt;&gt;"",Settings!$C$34,"")</f>
        <v/>
      </c>
      <c r="D63" s="172" t="str">
        <f>IF(Settings!X17="","",Settings!X17)</f>
        <v/>
      </c>
      <c r="E63" s="172" t="str">
        <f t="shared" si="2"/>
        <v/>
      </c>
      <c r="F63" s="172">
        <f>COUNTIFS(FixtureCalc!$AM$4:$AM$1137,D63,FixtureCalc!$AR$4:$AR$1137,"W")+COUNTIFS(FixtureCalc!$AN$4:$AN$1137,D63,FixtureCalc!$AS$4:$AS$1137,"W")</f>
        <v>0</v>
      </c>
      <c r="G63" s="172">
        <f>COUNTIFS(FixtureCalc!$AM$4:$AM$1137,D63,FixtureCalc!$AR$4:$AR$1137,"D")+COUNTIFS(FixtureCalc!$AN$4:$AN$1137,D63,FixtureCalc!$AS$4:$AS$1137,"D")</f>
        <v>0</v>
      </c>
      <c r="H63" s="172">
        <f>COUNTIFS(FixtureCalc!$AM$4:$AM$1137,D63,FixtureCalc!$AR$4:$AR$1137,"L")+COUNTIFS(FixtureCalc!$AN$4:$AN$1137,D63,FixtureCalc!$AS$4:$AS$1137,"L")</f>
        <v>0</v>
      </c>
      <c r="I63" s="174" t="str">
        <f t="shared" si="3"/>
        <v/>
      </c>
      <c r="J63" s="172">
        <f>SUMIF(Fixture!$G$7:$G$1140,StandingsCalc!D63,Fixture!$H$7:$H$1140)+SUMIF(Fixture!$K$7:$K$1140,StandingsCalc!D63,Fixture!$J$7:$J$1140)</f>
        <v>0</v>
      </c>
      <c r="K63" s="172">
        <f>SUMIF(Fixture!$G$7:$G$1140,StandingsCalc!D63,Fixture!$J$7:$J$1140)+SUMIF(Fixture!$K$7:$K$1140,StandingsCalc!D63,Fixture!$H$7:$H$1140)</f>
        <v>0</v>
      </c>
      <c r="L63" s="172">
        <f t="shared" si="4"/>
        <v>0</v>
      </c>
      <c r="M63" s="174">
        <f t="shared" si="5"/>
        <v>0</v>
      </c>
      <c r="N63" s="172">
        <f>SUMIF(FixtureCalc!$AM$4:$AM$1137,D63,FixtureCalc!$AP$4:$AP$1137)+SUMIF(FixtureCalc!$AN$4:$AN$1137,D63,FixtureCalc!$AQ$4:$AQ$1137)</f>
        <v>0</v>
      </c>
      <c r="O63" s="175" t="str">
        <f t="shared" si="10"/>
        <v/>
      </c>
      <c r="P63" s="172" t="str">
        <f t="shared" si="13"/>
        <v/>
      </c>
      <c r="Q63" s="176" t="str">
        <f t="shared" si="11"/>
        <v/>
      </c>
      <c r="R63" s="172" t="str">
        <f>IF(AND(ISNUMBER(P63),P63&lt;=Settings!$D$34),ROW(R63),"")</f>
        <v/>
      </c>
    </row>
    <row r="64" spans="2:18" x14ac:dyDescent="0.25">
      <c r="B64" s="172" t="str">
        <f>IF(D64="","",COUNTA($D$4:D64))</f>
        <v/>
      </c>
      <c r="C64" s="172" t="str">
        <f>IF(B64&lt;&gt;"",Settings!$C$35,"")</f>
        <v/>
      </c>
      <c r="D64" s="172" t="str">
        <f>IF(Settings!AA8="","",Settings!AA8)</f>
        <v/>
      </c>
      <c r="E64" s="172" t="str">
        <f t="shared" si="2"/>
        <v/>
      </c>
      <c r="F64" s="172">
        <f>COUNTIFS(FixtureCalc!$AM$4:$AM$1137,D64,FixtureCalc!$AR$4:$AR$1137,"W")+COUNTIFS(FixtureCalc!$AN$4:$AN$1137,D64,FixtureCalc!$AS$4:$AS$1137,"W")</f>
        <v>0</v>
      </c>
      <c r="G64" s="172">
        <f>COUNTIFS(FixtureCalc!$AM$4:$AM$1137,D64,FixtureCalc!$AR$4:$AR$1137,"D")+COUNTIFS(FixtureCalc!$AN$4:$AN$1137,D64,FixtureCalc!$AS$4:$AS$1137,"D")</f>
        <v>0</v>
      </c>
      <c r="H64" s="172">
        <f>COUNTIFS(FixtureCalc!$AM$4:$AM$1137,D64,FixtureCalc!$AR$4:$AR$1137,"L")+COUNTIFS(FixtureCalc!$AN$4:$AN$1137,D64,FixtureCalc!$AS$4:$AS$1137,"L")</f>
        <v>0</v>
      </c>
      <c r="I64" s="174" t="str">
        <f t="shared" si="3"/>
        <v/>
      </c>
      <c r="J64" s="172">
        <f>SUMIF(Fixture!$G$7:$G$1140,StandingsCalc!D64,Fixture!$H$7:$H$1140)+SUMIF(Fixture!$K$7:$K$1140,StandingsCalc!D64,Fixture!$J$7:$J$1140)</f>
        <v>0</v>
      </c>
      <c r="K64" s="172">
        <f>SUMIF(Fixture!$G$7:$G$1140,StandingsCalc!D64,Fixture!$J$7:$J$1140)+SUMIF(Fixture!$K$7:$K$1140,StandingsCalc!D64,Fixture!$H$7:$H$1140)</f>
        <v>0</v>
      </c>
      <c r="L64" s="172">
        <f t="shared" si="4"/>
        <v>0</v>
      </c>
      <c r="M64" s="174">
        <f t="shared" si="5"/>
        <v>0</v>
      </c>
      <c r="N64" s="172">
        <f>SUMIF(FixtureCalc!$AM$4:$AM$1137,D64,FixtureCalc!$AP$4:$AP$1137)+SUMIF(FixtureCalc!$AN$4:$AN$1137,D64,FixtureCalc!$AQ$4:$AQ$1137)</f>
        <v>0</v>
      </c>
      <c r="O64" s="175" t="str">
        <f t="shared" si="10"/>
        <v/>
      </c>
      <c r="P64" s="172" t="str">
        <f t="shared" ref="P64:P73" si="14">IF(B64="","",RANK(O64,$O$64:$O$73))</f>
        <v/>
      </c>
      <c r="Q64" s="176" t="str">
        <f t="shared" si="11"/>
        <v/>
      </c>
      <c r="R64" s="172" t="str">
        <f>IF(AND(ISNUMBER(P64),P64&lt;=Settings!$D$35),ROW(R64),"")</f>
        <v/>
      </c>
    </row>
    <row r="65" spans="2:18" x14ac:dyDescent="0.25">
      <c r="B65" s="172" t="str">
        <f>IF(D65="","",COUNTA($D$4:D65))</f>
        <v/>
      </c>
      <c r="C65" s="172" t="str">
        <f>IF(B65&lt;&gt;"",Settings!$C$35,"")</f>
        <v/>
      </c>
      <c r="D65" s="172" t="str">
        <f>IF(Settings!AA9="","",Settings!AA9)</f>
        <v/>
      </c>
      <c r="E65" s="172" t="str">
        <f t="shared" si="2"/>
        <v/>
      </c>
      <c r="F65" s="172">
        <f>COUNTIFS(FixtureCalc!$AM$4:$AM$1137,D65,FixtureCalc!$AR$4:$AR$1137,"W")+COUNTIFS(FixtureCalc!$AN$4:$AN$1137,D65,FixtureCalc!$AS$4:$AS$1137,"W")</f>
        <v>0</v>
      </c>
      <c r="G65" s="172">
        <f>COUNTIFS(FixtureCalc!$AM$4:$AM$1137,D65,FixtureCalc!$AR$4:$AR$1137,"D")+COUNTIFS(FixtureCalc!$AN$4:$AN$1137,D65,FixtureCalc!$AS$4:$AS$1137,"D")</f>
        <v>0</v>
      </c>
      <c r="H65" s="172">
        <f>COUNTIFS(FixtureCalc!$AM$4:$AM$1137,D65,FixtureCalc!$AR$4:$AR$1137,"L")+COUNTIFS(FixtureCalc!$AN$4:$AN$1137,D65,FixtureCalc!$AS$4:$AS$1137,"L")</f>
        <v>0</v>
      </c>
      <c r="I65" s="174" t="str">
        <f t="shared" si="3"/>
        <v/>
      </c>
      <c r="J65" s="172">
        <f>SUMIF(Fixture!$G$7:$G$1140,StandingsCalc!D65,Fixture!$H$7:$H$1140)+SUMIF(Fixture!$K$7:$K$1140,StandingsCalc!D65,Fixture!$J$7:$J$1140)</f>
        <v>0</v>
      </c>
      <c r="K65" s="172">
        <f>SUMIF(Fixture!$G$7:$G$1140,StandingsCalc!D65,Fixture!$J$7:$J$1140)+SUMIF(Fixture!$K$7:$K$1140,StandingsCalc!D65,Fixture!$H$7:$H$1140)</f>
        <v>0</v>
      </c>
      <c r="L65" s="172">
        <f t="shared" si="4"/>
        <v>0</v>
      </c>
      <c r="M65" s="174">
        <f t="shared" si="5"/>
        <v>0</v>
      </c>
      <c r="N65" s="172">
        <f>SUMIF(FixtureCalc!$AM$4:$AM$1137,D65,FixtureCalc!$AP$4:$AP$1137)+SUMIF(FixtureCalc!$AN$4:$AN$1137,D65,FixtureCalc!$AQ$4:$AQ$1137)</f>
        <v>0</v>
      </c>
      <c r="O65" s="175" t="str">
        <f t="shared" si="10"/>
        <v/>
      </c>
      <c r="P65" s="172" t="str">
        <f t="shared" si="14"/>
        <v/>
      </c>
      <c r="Q65" s="176" t="str">
        <f t="shared" si="11"/>
        <v/>
      </c>
      <c r="R65" s="172" t="str">
        <f>IF(AND(ISNUMBER(P65),P65&lt;=Settings!$D$35),ROW(R65),"")</f>
        <v/>
      </c>
    </row>
    <row r="66" spans="2:18" x14ac:dyDescent="0.25">
      <c r="B66" s="172" t="str">
        <f>IF(D66="","",COUNTA($D$4:D66))</f>
        <v/>
      </c>
      <c r="C66" s="172" t="str">
        <f>IF(B66&lt;&gt;"",Settings!$C$35,"")</f>
        <v/>
      </c>
      <c r="D66" s="172" t="str">
        <f>IF(Settings!AA10="","",Settings!AA10)</f>
        <v/>
      </c>
      <c r="E66" s="172" t="str">
        <f t="shared" si="2"/>
        <v/>
      </c>
      <c r="F66" s="172">
        <f>COUNTIFS(FixtureCalc!$AM$4:$AM$1137,D66,FixtureCalc!$AR$4:$AR$1137,"W")+COUNTIFS(FixtureCalc!$AN$4:$AN$1137,D66,FixtureCalc!$AS$4:$AS$1137,"W")</f>
        <v>0</v>
      </c>
      <c r="G66" s="172">
        <f>COUNTIFS(FixtureCalc!$AM$4:$AM$1137,D66,FixtureCalc!$AR$4:$AR$1137,"D")+COUNTIFS(FixtureCalc!$AN$4:$AN$1137,D66,FixtureCalc!$AS$4:$AS$1137,"D")</f>
        <v>0</v>
      </c>
      <c r="H66" s="172">
        <f>COUNTIFS(FixtureCalc!$AM$4:$AM$1137,D66,FixtureCalc!$AR$4:$AR$1137,"L")+COUNTIFS(FixtureCalc!$AN$4:$AN$1137,D66,FixtureCalc!$AS$4:$AS$1137,"L")</f>
        <v>0</v>
      </c>
      <c r="I66" s="174" t="str">
        <f t="shared" si="3"/>
        <v/>
      </c>
      <c r="J66" s="172">
        <f>SUMIF(Fixture!$G$7:$G$1140,StandingsCalc!D66,Fixture!$H$7:$H$1140)+SUMIF(Fixture!$K$7:$K$1140,StandingsCalc!D66,Fixture!$J$7:$J$1140)</f>
        <v>0</v>
      </c>
      <c r="K66" s="172">
        <f>SUMIF(Fixture!$G$7:$G$1140,StandingsCalc!D66,Fixture!$J$7:$J$1140)+SUMIF(Fixture!$K$7:$K$1140,StandingsCalc!D66,Fixture!$H$7:$H$1140)</f>
        <v>0</v>
      </c>
      <c r="L66" s="172">
        <f t="shared" si="4"/>
        <v>0</v>
      </c>
      <c r="M66" s="174">
        <f t="shared" si="5"/>
        <v>0</v>
      </c>
      <c r="N66" s="172">
        <f>SUMIF(FixtureCalc!$AM$4:$AM$1137,D66,FixtureCalc!$AP$4:$AP$1137)+SUMIF(FixtureCalc!$AN$4:$AN$1137,D66,FixtureCalc!$AQ$4:$AQ$1137)</f>
        <v>0</v>
      </c>
      <c r="O66" s="175" t="str">
        <f t="shared" si="10"/>
        <v/>
      </c>
      <c r="P66" s="172" t="str">
        <f t="shared" si="14"/>
        <v/>
      </c>
      <c r="Q66" s="176" t="str">
        <f t="shared" si="11"/>
        <v/>
      </c>
      <c r="R66" s="172" t="str">
        <f>IF(AND(ISNUMBER(P66),P66&lt;=Settings!$D$35),ROW(R66),"")</f>
        <v/>
      </c>
    </row>
    <row r="67" spans="2:18" x14ac:dyDescent="0.25">
      <c r="B67" s="172" t="str">
        <f>IF(D67="","",COUNTA($D$4:D67))</f>
        <v/>
      </c>
      <c r="C67" s="172" t="str">
        <f>IF(B67&lt;&gt;"",Settings!$C$35,"")</f>
        <v/>
      </c>
      <c r="D67" s="172" t="str">
        <f>IF(Settings!AA11="","",Settings!AA11)</f>
        <v/>
      </c>
      <c r="E67" s="172" t="str">
        <f t="shared" si="2"/>
        <v/>
      </c>
      <c r="F67" s="172">
        <f>COUNTIFS(FixtureCalc!$AM$4:$AM$1137,D67,FixtureCalc!$AR$4:$AR$1137,"W")+COUNTIFS(FixtureCalc!$AN$4:$AN$1137,D67,FixtureCalc!$AS$4:$AS$1137,"W")</f>
        <v>0</v>
      </c>
      <c r="G67" s="172">
        <f>COUNTIFS(FixtureCalc!$AM$4:$AM$1137,D67,FixtureCalc!$AR$4:$AR$1137,"D")+COUNTIFS(FixtureCalc!$AN$4:$AN$1137,D67,FixtureCalc!$AS$4:$AS$1137,"D")</f>
        <v>0</v>
      </c>
      <c r="H67" s="172">
        <f>COUNTIFS(FixtureCalc!$AM$4:$AM$1137,D67,FixtureCalc!$AR$4:$AR$1137,"L")+COUNTIFS(FixtureCalc!$AN$4:$AN$1137,D67,FixtureCalc!$AS$4:$AS$1137,"L")</f>
        <v>0</v>
      </c>
      <c r="I67" s="174" t="str">
        <f t="shared" si="3"/>
        <v/>
      </c>
      <c r="J67" s="172">
        <f>SUMIF(Fixture!$G$7:$G$1140,StandingsCalc!D67,Fixture!$H$7:$H$1140)+SUMIF(Fixture!$K$7:$K$1140,StandingsCalc!D67,Fixture!$J$7:$J$1140)</f>
        <v>0</v>
      </c>
      <c r="K67" s="172">
        <f>SUMIF(Fixture!$G$7:$G$1140,StandingsCalc!D67,Fixture!$J$7:$J$1140)+SUMIF(Fixture!$K$7:$K$1140,StandingsCalc!D67,Fixture!$H$7:$H$1140)</f>
        <v>0</v>
      </c>
      <c r="L67" s="172">
        <f t="shared" si="4"/>
        <v>0</v>
      </c>
      <c r="M67" s="174">
        <f t="shared" si="5"/>
        <v>0</v>
      </c>
      <c r="N67" s="172">
        <f>SUMIF(FixtureCalc!$AM$4:$AM$1137,D67,FixtureCalc!$AP$4:$AP$1137)+SUMIF(FixtureCalc!$AN$4:$AN$1137,D67,FixtureCalc!$AQ$4:$AQ$1137)</f>
        <v>0</v>
      </c>
      <c r="O67" s="175" t="str">
        <f t="shared" si="10"/>
        <v/>
      </c>
      <c r="P67" s="172" t="str">
        <f t="shared" si="14"/>
        <v/>
      </c>
      <c r="Q67" s="176" t="str">
        <f t="shared" si="11"/>
        <v/>
      </c>
      <c r="R67" s="172" t="str">
        <f>IF(AND(ISNUMBER(P67),P67&lt;=Settings!$D$35),ROW(R67),"")</f>
        <v/>
      </c>
    </row>
    <row r="68" spans="2:18" x14ac:dyDescent="0.25">
      <c r="B68" s="172" t="str">
        <f>IF(D68="","",COUNTA($D$4:D68))</f>
        <v/>
      </c>
      <c r="C68" s="172" t="str">
        <f>IF(B68&lt;&gt;"",Settings!$C$35,"")</f>
        <v/>
      </c>
      <c r="D68" s="172" t="str">
        <f>IF(Settings!AA12="","",Settings!AA12)</f>
        <v/>
      </c>
      <c r="E68" s="172" t="str">
        <f t="shared" si="2"/>
        <v/>
      </c>
      <c r="F68" s="172">
        <f>COUNTIFS(FixtureCalc!$AM$4:$AM$1137,D68,FixtureCalc!$AR$4:$AR$1137,"W")+COUNTIFS(FixtureCalc!$AN$4:$AN$1137,D68,FixtureCalc!$AS$4:$AS$1137,"W")</f>
        <v>0</v>
      </c>
      <c r="G68" s="172">
        <f>COUNTIFS(FixtureCalc!$AM$4:$AM$1137,D68,FixtureCalc!$AR$4:$AR$1137,"D")+COUNTIFS(FixtureCalc!$AN$4:$AN$1137,D68,FixtureCalc!$AS$4:$AS$1137,"D")</f>
        <v>0</v>
      </c>
      <c r="H68" s="172">
        <f>COUNTIFS(FixtureCalc!$AM$4:$AM$1137,D68,FixtureCalc!$AR$4:$AR$1137,"L")+COUNTIFS(FixtureCalc!$AN$4:$AN$1137,D68,FixtureCalc!$AS$4:$AS$1137,"L")</f>
        <v>0</v>
      </c>
      <c r="I68" s="174" t="str">
        <f t="shared" si="3"/>
        <v/>
      </c>
      <c r="J68" s="172">
        <f>SUMIF(Fixture!$G$7:$G$1140,StandingsCalc!D68,Fixture!$H$7:$H$1140)+SUMIF(Fixture!$K$7:$K$1140,StandingsCalc!D68,Fixture!$J$7:$J$1140)</f>
        <v>0</v>
      </c>
      <c r="K68" s="172">
        <f>SUMIF(Fixture!$G$7:$G$1140,StandingsCalc!D68,Fixture!$J$7:$J$1140)+SUMIF(Fixture!$K$7:$K$1140,StandingsCalc!D68,Fixture!$H$7:$H$1140)</f>
        <v>0</v>
      </c>
      <c r="L68" s="172">
        <f t="shared" si="4"/>
        <v>0</v>
      </c>
      <c r="M68" s="174">
        <f t="shared" si="5"/>
        <v>0</v>
      </c>
      <c r="N68" s="172">
        <f>SUMIF(FixtureCalc!$AM$4:$AM$1137,D68,FixtureCalc!$AP$4:$AP$1137)+SUMIF(FixtureCalc!$AN$4:$AN$1137,D68,FixtureCalc!$AQ$4:$AQ$1137)</f>
        <v>0</v>
      </c>
      <c r="O68" s="175" t="str">
        <f t="shared" ref="O68:O83" si="15">IF(B68="","",IFERROR(I68*100000000000/(100^$I$2),0)+IFERROR(J68*100000000000/(100^$J$2),0)+IFERROR(K68*100000000000/(100^$K$2),0)+IFERROR(L68*100000000000/(100^$L$2),0)+IFERROR(M68*100000000000/(100^$M$2),0)+IFERROR(N68*100000000000/(100^$N$2),0)+IFERROR(B68/100,0))</f>
        <v/>
      </c>
      <c r="P68" s="172" t="str">
        <f t="shared" si="14"/>
        <v/>
      </c>
      <c r="Q68" s="176" t="str">
        <f t="shared" ref="Q68:Q83" si="16">IF(B68="","",RANK(O68,$O$4:$O$83))</f>
        <v/>
      </c>
      <c r="R68" s="172" t="str">
        <f>IF(AND(ISNUMBER(P68),P68&lt;=Settings!$D$35),ROW(R68),"")</f>
        <v/>
      </c>
    </row>
    <row r="69" spans="2:18" x14ac:dyDescent="0.25">
      <c r="B69" s="172" t="str">
        <f>IF(D69="","",COUNTA($D$4:D69))</f>
        <v/>
      </c>
      <c r="C69" s="172" t="str">
        <f>IF(B69&lt;&gt;"",Settings!$C$35,"")</f>
        <v/>
      </c>
      <c r="D69" s="172" t="str">
        <f>IF(Settings!AA13="","",Settings!AA13)</f>
        <v/>
      </c>
      <c r="E69" s="172" t="str">
        <f t="shared" ref="E69:E83" si="17">IF(ISNUMBER(B69),SUM(F69:H69),"")</f>
        <v/>
      </c>
      <c r="F69" s="172">
        <f>COUNTIFS(FixtureCalc!$AM$4:$AM$1137,D69,FixtureCalc!$AR$4:$AR$1137,"W")+COUNTIFS(FixtureCalc!$AN$4:$AN$1137,D69,FixtureCalc!$AS$4:$AS$1137,"W")</f>
        <v>0</v>
      </c>
      <c r="G69" s="172">
        <f>COUNTIFS(FixtureCalc!$AM$4:$AM$1137,D69,FixtureCalc!$AR$4:$AR$1137,"D")+COUNTIFS(FixtureCalc!$AN$4:$AN$1137,D69,FixtureCalc!$AS$4:$AS$1137,"D")</f>
        <v>0</v>
      </c>
      <c r="H69" s="172">
        <f>COUNTIFS(FixtureCalc!$AM$4:$AM$1137,D69,FixtureCalc!$AR$4:$AR$1137,"L")+COUNTIFS(FixtureCalc!$AN$4:$AN$1137,D69,FixtureCalc!$AS$4:$AS$1137,"L")</f>
        <v>0</v>
      </c>
      <c r="I69" s="174" t="str">
        <f t="shared" ref="I69:I83" si="18">IFERROR(F69/E69,"")</f>
        <v/>
      </c>
      <c r="J69" s="172">
        <f>SUMIF(Fixture!$G$7:$G$1140,StandingsCalc!D69,Fixture!$H$7:$H$1140)+SUMIF(Fixture!$K$7:$K$1140,StandingsCalc!D69,Fixture!$J$7:$J$1140)</f>
        <v>0</v>
      </c>
      <c r="K69" s="172">
        <f>SUMIF(Fixture!$G$7:$G$1140,StandingsCalc!D69,Fixture!$J$7:$J$1140)+SUMIF(Fixture!$K$7:$K$1140,StandingsCalc!D69,Fixture!$H$7:$H$1140)</f>
        <v>0</v>
      </c>
      <c r="L69" s="172">
        <f t="shared" ref="L69:L83" si="19">J69-K69</f>
        <v>0</v>
      </c>
      <c r="M69" s="174">
        <f t="shared" ref="M69:M83" si="20">IFERROR(J69/K69,0)</f>
        <v>0</v>
      </c>
      <c r="N69" s="172">
        <f>SUMIF(FixtureCalc!$AM$4:$AM$1137,D69,FixtureCalc!$AP$4:$AP$1137)+SUMIF(FixtureCalc!$AN$4:$AN$1137,D69,FixtureCalc!$AQ$4:$AQ$1137)</f>
        <v>0</v>
      </c>
      <c r="O69" s="175" t="str">
        <f t="shared" si="15"/>
        <v/>
      </c>
      <c r="P69" s="172" t="str">
        <f t="shared" si="14"/>
        <v/>
      </c>
      <c r="Q69" s="176" t="str">
        <f t="shared" si="16"/>
        <v/>
      </c>
      <c r="R69" s="172" t="str">
        <f>IF(AND(ISNUMBER(P69),P69&lt;=Settings!$D$35),ROW(R69),"")</f>
        <v/>
      </c>
    </row>
    <row r="70" spans="2:18" x14ac:dyDescent="0.25">
      <c r="B70" s="172" t="str">
        <f>IF(D70="","",COUNTA($D$4:D70))</f>
        <v/>
      </c>
      <c r="C70" s="172" t="str">
        <f>IF(B70&lt;&gt;"",Settings!$C$35,"")</f>
        <v/>
      </c>
      <c r="D70" s="172" t="str">
        <f>IF(Settings!AA14="","",Settings!AA14)</f>
        <v/>
      </c>
      <c r="E70" s="172" t="str">
        <f t="shared" si="17"/>
        <v/>
      </c>
      <c r="F70" s="172">
        <f>COUNTIFS(FixtureCalc!$AM$4:$AM$1137,D70,FixtureCalc!$AR$4:$AR$1137,"W")+COUNTIFS(FixtureCalc!$AN$4:$AN$1137,D70,FixtureCalc!$AS$4:$AS$1137,"W")</f>
        <v>0</v>
      </c>
      <c r="G70" s="172">
        <f>COUNTIFS(FixtureCalc!$AM$4:$AM$1137,D70,FixtureCalc!$AR$4:$AR$1137,"D")+COUNTIFS(FixtureCalc!$AN$4:$AN$1137,D70,FixtureCalc!$AS$4:$AS$1137,"D")</f>
        <v>0</v>
      </c>
      <c r="H70" s="172">
        <f>COUNTIFS(FixtureCalc!$AM$4:$AM$1137,D70,FixtureCalc!$AR$4:$AR$1137,"L")+COUNTIFS(FixtureCalc!$AN$4:$AN$1137,D70,FixtureCalc!$AS$4:$AS$1137,"L")</f>
        <v>0</v>
      </c>
      <c r="I70" s="174" t="str">
        <f t="shared" si="18"/>
        <v/>
      </c>
      <c r="J70" s="172">
        <f>SUMIF(Fixture!$G$7:$G$1140,StandingsCalc!D70,Fixture!$H$7:$H$1140)+SUMIF(Fixture!$K$7:$K$1140,StandingsCalc!D70,Fixture!$J$7:$J$1140)</f>
        <v>0</v>
      </c>
      <c r="K70" s="172">
        <f>SUMIF(Fixture!$G$7:$G$1140,StandingsCalc!D70,Fixture!$J$7:$J$1140)+SUMIF(Fixture!$K$7:$K$1140,StandingsCalc!D70,Fixture!$H$7:$H$1140)</f>
        <v>0</v>
      </c>
      <c r="L70" s="172">
        <f t="shared" si="19"/>
        <v>0</v>
      </c>
      <c r="M70" s="174">
        <f t="shared" si="20"/>
        <v>0</v>
      </c>
      <c r="N70" s="172">
        <f>SUMIF(FixtureCalc!$AM$4:$AM$1137,D70,FixtureCalc!$AP$4:$AP$1137)+SUMIF(FixtureCalc!$AN$4:$AN$1137,D70,FixtureCalc!$AQ$4:$AQ$1137)</f>
        <v>0</v>
      </c>
      <c r="O70" s="175" t="str">
        <f t="shared" si="15"/>
        <v/>
      </c>
      <c r="P70" s="172" t="str">
        <f t="shared" si="14"/>
        <v/>
      </c>
      <c r="Q70" s="176" t="str">
        <f t="shared" si="16"/>
        <v/>
      </c>
      <c r="R70" s="172" t="str">
        <f>IF(AND(ISNUMBER(P70),P70&lt;=Settings!$D$35),ROW(R70),"")</f>
        <v/>
      </c>
    </row>
    <row r="71" spans="2:18" x14ac:dyDescent="0.25">
      <c r="B71" s="172" t="str">
        <f>IF(D71="","",COUNTA($D$4:D71))</f>
        <v/>
      </c>
      <c r="C71" s="172" t="str">
        <f>IF(B71&lt;&gt;"",Settings!$C$35,"")</f>
        <v/>
      </c>
      <c r="D71" s="172" t="str">
        <f>IF(Settings!AA15="","",Settings!AA15)</f>
        <v/>
      </c>
      <c r="E71" s="172" t="str">
        <f t="shared" si="17"/>
        <v/>
      </c>
      <c r="F71" s="172">
        <f>COUNTIFS(FixtureCalc!$AM$4:$AM$1137,D71,FixtureCalc!$AR$4:$AR$1137,"W")+COUNTIFS(FixtureCalc!$AN$4:$AN$1137,D71,FixtureCalc!$AS$4:$AS$1137,"W")</f>
        <v>0</v>
      </c>
      <c r="G71" s="172">
        <f>COUNTIFS(FixtureCalc!$AM$4:$AM$1137,D71,FixtureCalc!$AR$4:$AR$1137,"D")+COUNTIFS(FixtureCalc!$AN$4:$AN$1137,D71,FixtureCalc!$AS$4:$AS$1137,"D")</f>
        <v>0</v>
      </c>
      <c r="H71" s="172">
        <f>COUNTIFS(FixtureCalc!$AM$4:$AM$1137,D71,FixtureCalc!$AR$4:$AR$1137,"L")+COUNTIFS(FixtureCalc!$AN$4:$AN$1137,D71,FixtureCalc!$AS$4:$AS$1137,"L")</f>
        <v>0</v>
      </c>
      <c r="I71" s="174" t="str">
        <f t="shared" si="18"/>
        <v/>
      </c>
      <c r="J71" s="172">
        <f>SUMIF(Fixture!$G$7:$G$1140,StandingsCalc!D71,Fixture!$H$7:$H$1140)+SUMIF(Fixture!$K$7:$K$1140,StandingsCalc!D71,Fixture!$J$7:$J$1140)</f>
        <v>0</v>
      </c>
      <c r="K71" s="172">
        <f>SUMIF(Fixture!$G$7:$G$1140,StandingsCalc!D71,Fixture!$J$7:$J$1140)+SUMIF(Fixture!$K$7:$K$1140,StandingsCalc!D71,Fixture!$H$7:$H$1140)</f>
        <v>0</v>
      </c>
      <c r="L71" s="172">
        <f t="shared" si="19"/>
        <v>0</v>
      </c>
      <c r="M71" s="174">
        <f t="shared" si="20"/>
        <v>0</v>
      </c>
      <c r="N71" s="172">
        <f>SUMIF(FixtureCalc!$AM$4:$AM$1137,D71,FixtureCalc!$AP$4:$AP$1137)+SUMIF(FixtureCalc!$AN$4:$AN$1137,D71,FixtureCalc!$AQ$4:$AQ$1137)</f>
        <v>0</v>
      </c>
      <c r="O71" s="175" t="str">
        <f t="shared" si="15"/>
        <v/>
      </c>
      <c r="P71" s="172" t="str">
        <f t="shared" si="14"/>
        <v/>
      </c>
      <c r="Q71" s="176" t="str">
        <f t="shared" si="16"/>
        <v/>
      </c>
      <c r="R71" s="172" t="str">
        <f>IF(AND(ISNUMBER(P71),P71&lt;=Settings!$D$35),ROW(R71),"")</f>
        <v/>
      </c>
    </row>
    <row r="72" spans="2:18" x14ac:dyDescent="0.25">
      <c r="B72" s="172" t="str">
        <f>IF(D72="","",COUNTA($D$4:D72))</f>
        <v/>
      </c>
      <c r="C72" s="172" t="str">
        <f>IF(B72&lt;&gt;"",Settings!$C$35,"")</f>
        <v/>
      </c>
      <c r="D72" s="172" t="str">
        <f>IF(Settings!AA16="","",Settings!AA16)</f>
        <v/>
      </c>
      <c r="E72" s="172" t="str">
        <f t="shared" si="17"/>
        <v/>
      </c>
      <c r="F72" s="172">
        <f>COUNTIFS(FixtureCalc!$AM$4:$AM$1137,D72,FixtureCalc!$AR$4:$AR$1137,"W")+COUNTIFS(FixtureCalc!$AN$4:$AN$1137,D72,FixtureCalc!$AS$4:$AS$1137,"W")</f>
        <v>0</v>
      </c>
      <c r="G72" s="172">
        <f>COUNTIFS(FixtureCalc!$AM$4:$AM$1137,D72,FixtureCalc!$AR$4:$AR$1137,"D")+COUNTIFS(FixtureCalc!$AN$4:$AN$1137,D72,FixtureCalc!$AS$4:$AS$1137,"D")</f>
        <v>0</v>
      </c>
      <c r="H72" s="172">
        <f>COUNTIFS(FixtureCalc!$AM$4:$AM$1137,D72,FixtureCalc!$AR$4:$AR$1137,"L")+COUNTIFS(FixtureCalc!$AN$4:$AN$1137,D72,FixtureCalc!$AS$4:$AS$1137,"L")</f>
        <v>0</v>
      </c>
      <c r="I72" s="174" t="str">
        <f t="shared" si="18"/>
        <v/>
      </c>
      <c r="J72" s="172">
        <f>SUMIF(Fixture!$G$7:$G$1140,StandingsCalc!D72,Fixture!$H$7:$H$1140)+SUMIF(Fixture!$K$7:$K$1140,StandingsCalc!D72,Fixture!$J$7:$J$1140)</f>
        <v>0</v>
      </c>
      <c r="K72" s="172">
        <f>SUMIF(Fixture!$G$7:$G$1140,StandingsCalc!D72,Fixture!$J$7:$J$1140)+SUMIF(Fixture!$K$7:$K$1140,StandingsCalc!D72,Fixture!$H$7:$H$1140)</f>
        <v>0</v>
      </c>
      <c r="L72" s="172">
        <f t="shared" si="19"/>
        <v>0</v>
      </c>
      <c r="M72" s="174">
        <f t="shared" si="20"/>
        <v>0</v>
      </c>
      <c r="N72" s="172">
        <f>SUMIF(FixtureCalc!$AM$4:$AM$1137,D72,FixtureCalc!$AP$4:$AP$1137)+SUMIF(FixtureCalc!$AN$4:$AN$1137,D72,FixtureCalc!$AQ$4:$AQ$1137)</f>
        <v>0</v>
      </c>
      <c r="O72" s="175" t="str">
        <f t="shared" si="15"/>
        <v/>
      </c>
      <c r="P72" s="172" t="str">
        <f t="shared" si="14"/>
        <v/>
      </c>
      <c r="Q72" s="176" t="str">
        <f t="shared" si="16"/>
        <v/>
      </c>
      <c r="R72" s="172" t="str">
        <f>IF(AND(ISNUMBER(P72),P72&lt;=Settings!$D$35),ROW(R72),"")</f>
        <v/>
      </c>
    </row>
    <row r="73" spans="2:18" x14ac:dyDescent="0.25">
      <c r="B73" s="172" t="str">
        <f>IF(D73="","",COUNTA($D$4:D73))</f>
        <v/>
      </c>
      <c r="C73" s="172" t="str">
        <f>IF(B73&lt;&gt;"",Settings!$C$35,"")</f>
        <v/>
      </c>
      <c r="D73" s="172" t="str">
        <f>IF(Settings!AA17="","",Settings!AA17)</f>
        <v/>
      </c>
      <c r="E73" s="172" t="str">
        <f t="shared" si="17"/>
        <v/>
      </c>
      <c r="F73" s="172">
        <f>COUNTIFS(FixtureCalc!$AM$4:$AM$1137,D73,FixtureCalc!$AR$4:$AR$1137,"W")+COUNTIFS(FixtureCalc!$AN$4:$AN$1137,D73,FixtureCalc!$AS$4:$AS$1137,"W")</f>
        <v>0</v>
      </c>
      <c r="G73" s="172">
        <f>COUNTIFS(FixtureCalc!$AM$4:$AM$1137,D73,FixtureCalc!$AR$4:$AR$1137,"D")+COUNTIFS(FixtureCalc!$AN$4:$AN$1137,D73,FixtureCalc!$AS$4:$AS$1137,"D")</f>
        <v>0</v>
      </c>
      <c r="H73" s="172">
        <f>COUNTIFS(FixtureCalc!$AM$4:$AM$1137,D73,FixtureCalc!$AR$4:$AR$1137,"L")+COUNTIFS(FixtureCalc!$AN$4:$AN$1137,D73,FixtureCalc!$AS$4:$AS$1137,"L")</f>
        <v>0</v>
      </c>
      <c r="I73" s="174" t="str">
        <f t="shared" si="18"/>
        <v/>
      </c>
      <c r="J73" s="172">
        <f>SUMIF(Fixture!$G$7:$G$1140,StandingsCalc!D73,Fixture!$H$7:$H$1140)+SUMIF(Fixture!$K$7:$K$1140,StandingsCalc!D73,Fixture!$J$7:$J$1140)</f>
        <v>0</v>
      </c>
      <c r="K73" s="172">
        <f>SUMIF(Fixture!$G$7:$G$1140,StandingsCalc!D73,Fixture!$J$7:$J$1140)+SUMIF(Fixture!$K$7:$K$1140,StandingsCalc!D73,Fixture!$H$7:$H$1140)</f>
        <v>0</v>
      </c>
      <c r="L73" s="172">
        <f t="shared" si="19"/>
        <v>0</v>
      </c>
      <c r="M73" s="174">
        <f t="shared" si="20"/>
        <v>0</v>
      </c>
      <c r="N73" s="172">
        <f>SUMIF(FixtureCalc!$AM$4:$AM$1137,D73,FixtureCalc!$AP$4:$AP$1137)+SUMIF(FixtureCalc!$AN$4:$AN$1137,D73,FixtureCalc!$AQ$4:$AQ$1137)</f>
        <v>0</v>
      </c>
      <c r="O73" s="175" t="str">
        <f t="shared" si="15"/>
        <v/>
      </c>
      <c r="P73" s="172" t="str">
        <f t="shared" si="14"/>
        <v/>
      </c>
      <c r="Q73" s="176" t="str">
        <f t="shared" si="16"/>
        <v/>
      </c>
      <c r="R73" s="172" t="str">
        <f>IF(AND(ISNUMBER(P73),P73&lt;=Settings!$D$35),ROW(R73),"")</f>
        <v/>
      </c>
    </row>
    <row r="74" spans="2:18" x14ac:dyDescent="0.25">
      <c r="B74" s="172" t="str">
        <f>IF(D74="","",COUNTA($D$4:D74))</f>
        <v/>
      </c>
      <c r="C74" s="172" t="str">
        <f>IF(B74&lt;&gt;"",Settings!$C$36,"")</f>
        <v/>
      </c>
      <c r="D74" s="172" t="str">
        <f>IF(Settings!AD8="","",Settings!AD8)</f>
        <v/>
      </c>
      <c r="E74" s="172" t="str">
        <f t="shared" si="17"/>
        <v/>
      </c>
      <c r="F74" s="172">
        <f>COUNTIFS(FixtureCalc!$AM$4:$AM$1137,D74,FixtureCalc!$AR$4:$AR$1137,"W")+COUNTIFS(FixtureCalc!$AN$4:$AN$1137,D74,FixtureCalc!$AS$4:$AS$1137,"W")</f>
        <v>0</v>
      </c>
      <c r="G74" s="172">
        <f>COUNTIFS(FixtureCalc!$AM$4:$AM$1137,D74,FixtureCalc!$AR$4:$AR$1137,"D")+COUNTIFS(FixtureCalc!$AN$4:$AN$1137,D74,FixtureCalc!$AS$4:$AS$1137,"D")</f>
        <v>0</v>
      </c>
      <c r="H74" s="172">
        <f>COUNTIFS(FixtureCalc!$AM$4:$AM$1137,D74,FixtureCalc!$AR$4:$AR$1137,"L")+COUNTIFS(FixtureCalc!$AN$4:$AN$1137,D74,FixtureCalc!$AS$4:$AS$1137,"L")</f>
        <v>0</v>
      </c>
      <c r="I74" s="174" t="str">
        <f t="shared" si="18"/>
        <v/>
      </c>
      <c r="J74" s="172">
        <f>SUMIF(Fixture!$G$7:$G$1140,StandingsCalc!D74,Fixture!$H$7:$H$1140)+SUMIF(Fixture!$K$7:$K$1140,StandingsCalc!D74,Fixture!$J$7:$J$1140)</f>
        <v>0</v>
      </c>
      <c r="K74" s="172">
        <f>SUMIF(Fixture!$G$7:$G$1140,StandingsCalc!D74,Fixture!$J$7:$J$1140)+SUMIF(Fixture!$K$7:$K$1140,StandingsCalc!D74,Fixture!$H$7:$H$1140)</f>
        <v>0</v>
      </c>
      <c r="L74" s="172">
        <f t="shared" si="19"/>
        <v>0</v>
      </c>
      <c r="M74" s="174">
        <f t="shared" si="20"/>
        <v>0</v>
      </c>
      <c r="N74" s="172">
        <f>SUMIF(FixtureCalc!$AM$4:$AM$1137,D74,FixtureCalc!$AP$4:$AP$1137)+SUMIF(FixtureCalc!$AN$4:$AN$1137,D74,FixtureCalc!$AQ$4:$AQ$1137)</f>
        <v>0</v>
      </c>
      <c r="O74" s="175" t="str">
        <f t="shared" si="15"/>
        <v/>
      </c>
      <c r="P74" s="172" t="str">
        <f t="shared" ref="P74:P83" si="21">IF(B74="","",RANK(O74,$O$74:$O$83))</f>
        <v/>
      </c>
      <c r="Q74" s="176" t="str">
        <f t="shared" si="16"/>
        <v/>
      </c>
      <c r="R74" s="172" t="str">
        <f>IF(AND(ISNUMBER(P74),P74&lt;=Settings!$D$36),ROW(R74),"")</f>
        <v/>
      </c>
    </row>
    <row r="75" spans="2:18" x14ac:dyDescent="0.25">
      <c r="B75" s="172" t="str">
        <f>IF(D75="","",COUNTA($D$4:D75))</f>
        <v/>
      </c>
      <c r="C75" s="172" t="str">
        <f>IF(B75&lt;&gt;"",Settings!$C$36,"")</f>
        <v/>
      </c>
      <c r="D75" s="172" t="str">
        <f>IF(Settings!AD9="","",Settings!AD9)</f>
        <v/>
      </c>
      <c r="E75" s="172" t="str">
        <f t="shared" si="17"/>
        <v/>
      </c>
      <c r="F75" s="172">
        <f>COUNTIFS(FixtureCalc!$AM$4:$AM$1137,D75,FixtureCalc!$AR$4:$AR$1137,"W")+COUNTIFS(FixtureCalc!$AN$4:$AN$1137,D75,FixtureCalc!$AS$4:$AS$1137,"W")</f>
        <v>0</v>
      </c>
      <c r="G75" s="172">
        <f>COUNTIFS(FixtureCalc!$AM$4:$AM$1137,D75,FixtureCalc!$AR$4:$AR$1137,"D")+COUNTIFS(FixtureCalc!$AN$4:$AN$1137,D75,FixtureCalc!$AS$4:$AS$1137,"D")</f>
        <v>0</v>
      </c>
      <c r="H75" s="172">
        <f>COUNTIFS(FixtureCalc!$AM$4:$AM$1137,D75,FixtureCalc!$AR$4:$AR$1137,"L")+COUNTIFS(FixtureCalc!$AN$4:$AN$1137,D75,FixtureCalc!$AS$4:$AS$1137,"L")</f>
        <v>0</v>
      </c>
      <c r="I75" s="174" t="str">
        <f t="shared" si="18"/>
        <v/>
      </c>
      <c r="J75" s="172">
        <f>SUMIF(Fixture!$G$7:$G$1140,StandingsCalc!D75,Fixture!$H$7:$H$1140)+SUMIF(Fixture!$K$7:$K$1140,StandingsCalc!D75,Fixture!$J$7:$J$1140)</f>
        <v>0</v>
      </c>
      <c r="K75" s="172">
        <f>SUMIF(Fixture!$G$7:$G$1140,StandingsCalc!D75,Fixture!$J$7:$J$1140)+SUMIF(Fixture!$K$7:$K$1140,StandingsCalc!D75,Fixture!$H$7:$H$1140)</f>
        <v>0</v>
      </c>
      <c r="L75" s="172">
        <f t="shared" si="19"/>
        <v>0</v>
      </c>
      <c r="M75" s="174">
        <f t="shared" si="20"/>
        <v>0</v>
      </c>
      <c r="N75" s="172">
        <f>SUMIF(FixtureCalc!$AM$4:$AM$1137,D75,FixtureCalc!$AP$4:$AP$1137)+SUMIF(FixtureCalc!$AN$4:$AN$1137,D75,FixtureCalc!$AQ$4:$AQ$1137)</f>
        <v>0</v>
      </c>
      <c r="O75" s="175" t="str">
        <f t="shared" si="15"/>
        <v/>
      </c>
      <c r="P75" s="172" t="str">
        <f t="shared" si="21"/>
        <v/>
      </c>
      <c r="Q75" s="176" t="str">
        <f t="shared" si="16"/>
        <v/>
      </c>
      <c r="R75" s="172" t="str">
        <f>IF(AND(ISNUMBER(P75),P75&lt;=Settings!$D$36),ROW(R75),"")</f>
        <v/>
      </c>
    </row>
    <row r="76" spans="2:18" x14ac:dyDescent="0.25">
      <c r="B76" s="172" t="str">
        <f>IF(D76="","",COUNTA($D$4:D76))</f>
        <v/>
      </c>
      <c r="C76" s="172" t="str">
        <f>IF(B76&lt;&gt;"",Settings!$C$36,"")</f>
        <v/>
      </c>
      <c r="D76" s="172" t="str">
        <f>IF(Settings!AD10="","",Settings!AD10)</f>
        <v/>
      </c>
      <c r="E76" s="172" t="str">
        <f t="shared" si="17"/>
        <v/>
      </c>
      <c r="F76" s="172">
        <f>COUNTIFS(FixtureCalc!$AM$4:$AM$1137,D76,FixtureCalc!$AR$4:$AR$1137,"W")+COUNTIFS(FixtureCalc!$AN$4:$AN$1137,D76,FixtureCalc!$AS$4:$AS$1137,"W")</f>
        <v>0</v>
      </c>
      <c r="G76" s="172">
        <f>COUNTIFS(FixtureCalc!$AM$4:$AM$1137,D76,FixtureCalc!$AR$4:$AR$1137,"D")+COUNTIFS(FixtureCalc!$AN$4:$AN$1137,D76,FixtureCalc!$AS$4:$AS$1137,"D")</f>
        <v>0</v>
      </c>
      <c r="H76" s="172">
        <f>COUNTIFS(FixtureCalc!$AM$4:$AM$1137,D76,FixtureCalc!$AR$4:$AR$1137,"L")+COUNTIFS(FixtureCalc!$AN$4:$AN$1137,D76,FixtureCalc!$AS$4:$AS$1137,"L")</f>
        <v>0</v>
      </c>
      <c r="I76" s="174" t="str">
        <f t="shared" si="18"/>
        <v/>
      </c>
      <c r="J76" s="172">
        <f>SUMIF(Fixture!$G$7:$G$1140,StandingsCalc!D76,Fixture!$H$7:$H$1140)+SUMIF(Fixture!$K$7:$K$1140,StandingsCalc!D76,Fixture!$J$7:$J$1140)</f>
        <v>0</v>
      </c>
      <c r="K76" s="172">
        <f>SUMIF(Fixture!$G$7:$G$1140,StandingsCalc!D76,Fixture!$J$7:$J$1140)+SUMIF(Fixture!$K$7:$K$1140,StandingsCalc!D76,Fixture!$H$7:$H$1140)</f>
        <v>0</v>
      </c>
      <c r="L76" s="172">
        <f t="shared" si="19"/>
        <v>0</v>
      </c>
      <c r="M76" s="174">
        <f t="shared" si="20"/>
        <v>0</v>
      </c>
      <c r="N76" s="172">
        <f>SUMIF(FixtureCalc!$AM$4:$AM$1137,D76,FixtureCalc!$AP$4:$AP$1137)+SUMIF(FixtureCalc!$AN$4:$AN$1137,D76,FixtureCalc!$AQ$4:$AQ$1137)</f>
        <v>0</v>
      </c>
      <c r="O76" s="175" t="str">
        <f t="shared" si="15"/>
        <v/>
      </c>
      <c r="P76" s="172" t="str">
        <f t="shared" si="21"/>
        <v/>
      </c>
      <c r="Q76" s="176" t="str">
        <f t="shared" si="16"/>
        <v/>
      </c>
      <c r="R76" s="172" t="str">
        <f>IF(AND(ISNUMBER(P76),P76&lt;=Settings!$D$36),ROW(R76),"")</f>
        <v/>
      </c>
    </row>
    <row r="77" spans="2:18" x14ac:dyDescent="0.25">
      <c r="B77" s="172" t="str">
        <f>IF(D77="","",COUNTA($D$4:D77))</f>
        <v/>
      </c>
      <c r="C77" s="172" t="str">
        <f>IF(B77&lt;&gt;"",Settings!$C$36,"")</f>
        <v/>
      </c>
      <c r="D77" s="172" t="str">
        <f>IF(Settings!AD11="","",Settings!AD11)</f>
        <v/>
      </c>
      <c r="E77" s="172" t="str">
        <f t="shared" si="17"/>
        <v/>
      </c>
      <c r="F77" s="172">
        <f>COUNTIFS(FixtureCalc!$AM$4:$AM$1137,D77,FixtureCalc!$AR$4:$AR$1137,"W")+COUNTIFS(FixtureCalc!$AN$4:$AN$1137,D77,FixtureCalc!$AS$4:$AS$1137,"W")</f>
        <v>0</v>
      </c>
      <c r="G77" s="172">
        <f>COUNTIFS(FixtureCalc!$AM$4:$AM$1137,D77,FixtureCalc!$AR$4:$AR$1137,"D")+COUNTIFS(FixtureCalc!$AN$4:$AN$1137,D77,FixtureCalc!$AS$4:$AS$1137,"D")</f>
        <v>0</v>
      </c>
      <c r="H77" s="172">
        <f>COUNTIFS(FixtureCalc!$AM$4:$AM$1137,D77,FixtureCalc!$AR$4:$AR$1137,"L")+COUNTIFS(FixtureCalc!$AN$4:$AN$1137,D77,FixtureCalc!$AS$4:$AS$1137,"L")</f>
        <v>0</v>
      </c>
      <c r="I77" s="174" t="str">
        <f t="shared" si="18"/>
        <v/>
      </c>
      <c r="J77" s="172">
        <f>SUMIF(Fixture!$G$7:$G$1140,StandingsCalc!D77,Fixture!$H$7:$H$1140)+SUMIF(Fixture!$K$7:$K$1140,StandingsCalc!D77,Fixture!$J$7:$J$1140)</f>
        <v>0</v>
      </c>
      <c r="K77" s="172">
        <f>SUMIF(Fixture!$G$7:$G$1140,StandingsCalc!D77,Fixture!$J$7:$J$1140)+SUMIF(Fixture!$K$7:$K$1140,StandingsCalc!D77,Fixture!$H$7:$H$1140)</f>
        <v>0</v>
      </c>
      <c r="L77" s="172">
        <f t="shared" si="19"/>
        <v>0</v>
      </c>
      <c r="M77" s="174">
        <f t="shared" si="20"/>
        <v>0</v>
      </c>
      <c r="N77" s="172">
        <f>SUMIF(FixtureCalc!$AM$4:$AM$1137,D77,FixtureCalc!$AP$4:$AP$1137)+SUMIF(FixtureCalc!$AN$4:$AN$1137,D77,FixtureCalc!$AQ$4:$AQ$1137)</f>
        <v>0</v>
      </c>
      <c r="O77" s="175" t="str">
        <f t="shared" si="15"/>
        <v/>
      </c>
      <c r="P77" s="172" t="str">
        <f t="shared" si="21"/>
        <v/>
      </c>
      <c r="Q77" s="176" t="str">
        <f t="shared" si="16"/>
        <v/>
      </c>
      <c r="R77" s="172" t="str">
        <f>IF(AND(ISNUMBER(P77),P77&lt;=Settings!$D$36),ROW(R77),"")</f>
        <v/>
      </c>
    </row>
    <row r="78" spans="2:18" x14ac:dyDescent="0.25">
      <c r="B78" s="172" t="str">
        <f>IF(D78="","",COUNTA($D$4:D78))</f>
        <v/>
      </c>
      <c r="C78" s="172" t="str">
        <f>IF(B78&lt;&gt;"",Settings!$C$36,"")</f>
        <v/>
      </c>
      <c r="D78" s="172" t="str">
        <f>IF(Settings!AD12="","",Settings!AD12)</f>
        <v/>
      </c>
      <c r="E78" s="172" t="str">
        <f t="shared" si="17"/>
        <v/>
      </c>
      <c r="F78" s="172">
        <f>COUNTIFS(FixtureCalc!$AM$4:$AM$1137,D78,FixtureCalc!$AR$4:$AR$1137,"W")+COUNTIFS(FixtureCalc!$AN$4:$AN$1137,D78,FixtureCalc!$AS$4:$AS$1137,"W")</f>
        <v>0</v>
      </c>
      <c r="G78" s="172">
        <f>COUNTIFS(FixtureCalc!$AM$4:$AM$1137,D78,FixtureCalc!$AR$4:$AR$1137,"D")+COUNTIFS(FixtureCalc!$AN$4:$AN$1137,D78,FixtureCalc!$AS$4:$AS$1137,"D")</f>
        <v>0</v>
      </c>
      <c r="H78" s="172">
        <f>COUNTIFS(FixtureCalc!$AM$4:$AM$1137,D78,FixtureCalc!$AR$4:$AR$1137,"L")+COUNTIFS(FixtureCalc!$AN$4:$AN$1137,D78,FixtureCalc!$AS$4:$AS$1137,"L")</f>
        <v>0</v>
      </c>
      <c r="I78" s="174" t="str">
        <f t="shared" si="18"/>
        <v/>
      </c>
      <c r="J78" s="172">
        <f>SUMIF(Fixture!$G$7:$G$1140,StandingsCalc!D78,Fixture!$H$7:$H$1140)+SUMIF(Fixture!$K$7:$K$1140,StandingsCalc!D78,Fixture!$J$7:$J$1140)</f>
        <v>0</v>
      </c>
      <c r="K78" s="172">
        <f>SUMIF(Fixture!$G$7:$G$1140,StandingsCalc!D78,Fixture!$J$7:$J$1140)+SUMIF(Fixture!$K$7:$K$1140,StandingsCalc!D78,Fixture!$H$7:$H$1140)</f>
        <v>0</v>
      </c>
      <c r="L78" s="172">
        <f t="shared" si="19"/>
        <v>0</v>
      </c>
      <c r="M78" s="174">
        <f t="shared" si="20"/>
        <v>0</v>
      </c>
      <c r="N78" s="172">
        <f>SUMIF(FixtureCalc!$AM$4:$AM$1137,D78,FixtureCalc!$AP$4:$AP$1137)+SUMIF(FixtureCalc!$AN$4:$AN$1137,D78,FixtureCalc!$AQ$4:$AQ$1137)</f>
        <v>0</v>
      </c>
      <c r="O78" s="175" t="str">
        <f t="shared" si="15"/>
        <v/>
      </c>
      <c r="P78" s="172" t="str">
        <f t="shared" si="21"/>
        <v/>
      </c>
      <c r="Q78" s="176" t="str">
        <f t="shared" si="16"/>
        <v/>
      </c>
      <c r="R78" s="172" t="str">
        <f>IF(AND(ISNUMBER(P78),P78&lt;=Settings!$D$36),ROW(R78),"")</f>
        <v/>
      </c>
    </row>
    <row r="79" spans="2:18" x14ac:dyDescent="0.25">
      <c r="B79" s="172" t="str">
        <f>IF(D79="","",COUNTA($D$4:D79))</f>
        <v/>
      </c>
      <c r="C79" s="172" t="str">
        <f>IF(B79&lt;&gt;"",Settings!$C$36,"")</f>
        <v/>
      </c>
      <c r="D79" s="172" t="str">
        <f>IF(Settings!AD13="","",Settings!AD13)</f>
        <v/>
      </c>
      <c r="E79" s="172" t="str">
        <f t="shared" si="17"/>
        <v/>
      </c>
      <c r="F79" s="172">
        <f>COUNTIFS(FixtureCalc!$AM$4:$AM$1137,D79,FixtureCalc!$AR$4:$AR$1137,"W")+COUNTIFS(FixtureCalc!$AN$4:$AN$1137,D79,FixtureCalc!$AS$4:$AS$1137,"W")</f>
        <v>0</v>
      </c>
      <c r="G79" s="172">
        <f>COUNTIFS(FixtureCalc!$AM$4:$AM$1137,D79,FixtureCalc!$AR$4:$AR$1137,"D")+COUNTIFS(FixtureCalc!$AN$4:$AN$1137,D79,FixtureCalc!$AS$4:$AS$1137,"D")</f>
        <v>0</v>
      </c>
      <c r="H79" s="172">
        <f>COUNTIFS(FixtureCalc!$AM$4:$AM$1137,D79,FixtureCalc!$AR$4:$AR$1137,"L")+COUNTIFS(FixtureCalc!$AN$4:$AN$1137,D79,FixtureCalc!$AS$4:$AS$1137,"L")</f>
        <v>0</v>
      </c>
      <c r="I79" s="174" t="str">
        <f t="shared" si="18"/>
        <v/>
      </c>
      <c r="J79" s="172">
        <f>SUMIF(Fixture!$G$7:$G$1140,StandingsCalc!D79,Fixture!$H$7:$H$1140)+SUMIF(Fixture!$K$7:$K$1140,StandingsCalc!D79,Fixture!$J$7:$J$1140)</f>
        <v>0</v>
      </c>
      <c r="K79" s="172">
        <f>SUMIF(Fixture!$G$7:$G$1140,StandingsCalc!D79,Fixture!$J$7:$J$1140)+SUMIF(Fixture!$K$7:$K$1140,StandingsCalc!D79,Fixture!$H$7:$H$1140)</f>
        <v>0</v>
      </c>
      <c r="L79" s="172">
        <f t="shared" si="19"/>
        <v>0</v>
      </c>
      <c r="M79" s="174">
        <f t="shared" si="20"/>
        <v>0</v>
      </c>
      <c r="N79" s="172">
        <f>SUMIF(FixtureCalc!$AM$4:$AM$1137,D79,FixtureCalc!$AP$4:$AP$1137)+SUMIF(FixtureCalc!$AN$4:$AN$1137,D79,FixtureCalc!$AQ$4:$AQ$1137)</f>
        <v>0</v>
      </c>
      <c r="O79" s="175" t="str">
        <f t="shared" si="15"/>
        <v/>
      </c>
      <c r="P79" s="172" t="str">
        <f t="shared" si="21"/>
        <v/>
      </c>
      <c r="Q79" s="176" t="str">
        <f t="shared" si="16"/>
        <v/>
      </c>
      <c r="R79" s="172" t="str">
        <f>IF(AND(ISNUMBER(P79),P79&lt;=Settings!$D$36),ROW(R79),"")</f>
        <v/>
      </c>
    </row>
    <row r="80" spans="2:18" x14ac:dyDescent="0.25">
      <c r="B80" s="172" t="str">
        <f>IF(D80="","",COUNTA($D$4:D80))</f>
        <v/>
      </c>
      <c r="C80" s="172" t="str">
        <f>IF(B80&lt;&gt;"",Settings!$C$36,"")</f>
        <v/>
      </c>
      <c r="D80" s="172" t="str">
        <f>IF(Settings!AD14="","",Settings!AD14)</f>
        <v/>
      </c>
      <c r="E80" s="172" t="str">
        <f t="shared" si="17"/>
        <v/>
      </c>
      <c r="F80" s="172">
        <f>COUNTIFS(FixtureCalc!$AM$4:$AM$1137,D80,FixtureCalc!$AR$4:$AR$1137,"W")+COUNTIFS(FixtureCalc!$AN$4:$AN$1137,D80,FixtureCalc!$AS$4:$AS$1137,"W")</f>
        <v>0</v>
      </c>
      <c r="G80" s="172">
        <f>COUNTIFS(FixtureCalc!$AM$4:$AM$1137,D80,FixtureCalc!$AR$4:$AR$1137,"D")+COUNTIFS(FixtureCalc!$AN$4:$AN$1137,D80,FixtureCalc!$AS$4:$AS$1137,"D")</f>
        <v>0</v>
      </c>
      <c r="H80" s="172">
        <f>COUNTIFS(FixtureCalc!$AM$4:$AM$1137,D80,FixtureCalc!$AR$4:$AR$1137,"L")+COUNTIFS(FixtureCalc!$AN$4:$AN$1137,D80,FixtureCalc!$AS$4:$AS$1137,"L")</f>
        <v>0</v>
      </c>
      <c r="I80" s="174" t="str">
        <f t="shared" si="18"/>
        <v/>
      </c>
      <c r="J80" s="172">
        <f>SUMIF(Fixture!$G$7:$G$1140,StandingsCalc!D80,Fixture!$H$7:$H$1140)+SUMIF(Fixture!$K$7:$K$1140,StandingsCalc!D80,Fixture!$J$7:$J$1140)</f>
        <v>0</v>
      </c>
      <c r="K80" s="172">
        <f>SUMIF(Fixture!$G$7:$G$1140,StandingsCalc!D80,Fixture!$J$7:$J$1140)+SUMIF(Fixture!$K$7:$K$1140,StandingsCalc!D80,Fixture!$H$7:$H$1140)</f>
        <v>0</v>
      </c>
      <c r="L80" s="172">
        <f t="shared" si="19"/>
        <v>0</v>
      </c>
      <c r="M80" s="174">
        <f t="shared" si="20"/>
        <v>0</v>
      </c>
      <c r="N80" s="172">
        <f>SUMIF(FixtureCalc!$AM$4:$AM$1137,D80,FixtureCalc!$AP$4:$AP$1137)+SUMIF(FixtureCalc!$AN$4:$AN$1137,D80,FixtureCalc!$AQ$4:$AQ$1137)</f>
        <v>0</v>
      </c>
      <c r="O80" s="175" t="str">
        <f t="shared" si="15"/>
        <v/>
      </c>
      <c r="P80" s="172" t="str">
        <f t="shared" si="21"/>
        <v/>
      </c>
      <c r="Q80" s="176" t="str">
        <f t="shared" si="16"/>
        <v/>
      </c>
      <c r="R80" s="172" t="str">
        <f>IF(AND(ISNUMBER(P80),P80&lt;=Settings!$D$36),ROW(R80),"")</f>
        <v/>
      </c>
    </row>
    <row r="81" spans="2:18" x14ac:dyDescent="0.25">
      <c r="B81" s="172" t="str">
        <f>IF(D81="","",COUNTA($D$4:D81))</f>
        <v/>
      </c>
      <c r="C81" s="172" t="str">
        <f>IF(B81&lt;&gt;"",Settings!$C$36,"")</f>
        <v/>
      </c>
      <c r="D81" s="172" t="str">
        <f>IF(Settings!AD15="","",Settings!AD15)</f>
        <v/>
      </c>
      <c r="E81" s="172" t="str">
        <f t="shared" si="17"/>
        <v/>
      </c>
      <c r="F81" s="172">
        <f>COUNTIFS(FixtureCalc!$AM$4:$AM$1137,D81,FixtureCalc!$AR$4:$AR$1137,"W")+COUNTIFS(FixtureCalc!$AN$4:$AN$1137,D81,FixtureCalc!$AS$4:$AS$1137,"W")</f>
        <v>0</v>
      </c>
      <c r="G81" s="172">
        <f>COUNTIFS(FixtureCalc!$AM$4:$AM$1137,D81,FixtureCalc!$AR$4:$AR$1137,"D")+COUNTIFS(FixtureCalc!$AN$4:$AN$1137,D81,FixtureCalc!$AS$4:$AS$1137,"D")</f>
        <v>0</v>
      </c>
      <c r="H81" s="172">
        <f>COUNTIFS(FixtureCalc!$AM$4:$AM$1137,D81,FixtureCalc!$AR$4:$AR$1137,"L")+COUNTIFS(FixtureCalc!$AN$4:$AN$1137,D81,FixtureCalc!$AS$4:$AS$1137,"L")</f>
        <v>0</v>
      </c>
      <c r="I81" s="174" t="str">
        <f t="shared" si="18"/>
        <v/>
      </c>
      <c r="J81" s="172">
        <f>SUMIF(Fixture!$G$7:$G$1140,StandingsCalc!D81,Fixture!$H$7:$H$1140)+SUMIF(Fixture!$K$7:$K$1140,StandingsCalc!D81,Fixture!$J$7:$J$1140)</f>
        <v>0</v>
      </c>
      <c r="K81" s="172">
        <f>SUMIF(Fixture!$G$7:$G$1140,StandingsCalc!D81,Fixture!$J$7:$J$1140)+SUMIF(Fixture!$K$7:$K$1140,StandingsCalc!D81,Fixture!$H$7:$H$1140)</f>
        <v>0</v>
      </c>
      <c r="L81" s="172">
        <f t="shared" si="19"/>
        <v>0</v>
      </c>
      <c r="M81" s="174">
        <f t="shared" si="20"/>
        <v>0</v>
      </c>
      <c r="N81" s="172">
        <f>SUMIF(FixtureCalc!$AM$4:$AM$1137,D81,FixtureCalc!$AP$4:$AP$1137)+SUMIF(FixtureCalc!$AN$4:$AN$1137,D81,FixtureCalc!$AQ$4:$AQ$1137)</f>
        <v>0</v>
      </c>
      <c r="O81" s="175" t="str">
        <f t="shared" si="15"/>
        <v/>
      </c>
      <c r="P81" s="172" t="str">
        <f t="shared" si="21"/>
        <v/>
      </c>
      <c r="Q81" s="176" t="str">
        <f t="shared" si="16"/>
        <v/>
      </c>
      <c r="R81" s="172" t="str">
        <f>IF(AND(ISNUMBER(P81),P81&lt;=Settings!$D$36),ROW(R81),"")</f>
        <v/>
      </c>
    </row>
    <row r="82" spans="2:18" x14ac:dyDescent="0.25">
      <c r="B82" s="172" t="str">
        <f>IF(D82="","",COUNTA($D$4:D82))</f>
        <v/>
      </c>
      <c r="C82" s="172" t="str">
        <f>IF(B82&lt;&gt;"",Settings!$C$36,"")</f>
        <v/>
      </c>
      <c r="D82" s="172" t="str">
        <f>IF(Settings!AD16="","",Settings!AD16)</f>
        <v/>
      </c>
      <c r="E82" s="172" t="str">
        <f t="shared" si="17"/>
        <v/>
      </c>
      <c r="F82" s="172">
        <f>COUNTIFS(FixtureCalc!$AM$4:$AM$1137,D82,FixtureCalc!$AR$4:$AR$1137,"W")+COUNTIFS(FixtureCalc!$AN$4:$AN$1137,D82,FixtureCalc!$AS$4:$AS$1137,"W")</f>
        <v>0</v>
      </c>
      <c r="G82" s="172">
        <f>COUNTIFS(FixtureCalc!$AM$4:$AM$1137,D82,FixtureCalc!$AR$4:$AR$1137,"D")+COUNTIFS(FixtureCalc!$AN$4:$AN$1137,D82,FixtureCalc!$AS$4:$AS$1137,"D")</f>
        <v>0</v>
      </c>
      <c r="H82" s="172">
        <f>COUNTIFS(FixtureCalc!$AM$4:$AM$1137,D82,FixtureCalc!$AR$4:$AR$1137,"L")+COUNTIFS(FixtureCalc!$AN$4:$AN$1137,D82,FixtureCalc!$AS$4:$AS$1137,"L")</f>
        <v>0</v>
      </c>
      <c r="I82" s="174" t="str">
        <f t="shared" si="18"/>
        <v/>
      </c>
      <c r="J82" s="172">
        <f>SUMIF(Fixture!$G$7:$G$1140,StandingsCalc!D82,Fixture!$H$7:$H$1140)+SUMIF(Fixture!$K$7:$K$1140,StandingsCalc!D82,Fixture!$J$7:$J$1140)</f>
        <v>0</v>
      </c>
      <c r="K82" s="172">
        <f>SUMIF(Fixture!$G$7:$G$1140,StandingsCalc!D82,Fixture!$J$7:$J$1140)+SUMIF(Fixture!$K$7:$K$1140,StandingsCalc!D82,Fixture!$H$7:$H$1140)</f>
        <v>0</v>
      </c>
      <c r="L82" s="172">
        <f t="shared" si="19"/>
        <v>0</v>
      </c>
      <c r="M82" s="174">
        <f t="shared" si="20"/>
        <v>0</v>
      </c>
      <c r="N82" s="172">
        <f>SUMIF(FixtureCalc!$AM$4:$AM$1137,D82,FixtureCalc!$AP$4:$AP$1137)+SUMIF(FixtureCalc!$AN$4:$AN$1137,D82,FixtureCalc!$AQ$4:$AQ$1137)</f>
        <v>0</v>
      </c>
      <c r="O82" s="175" t="str">
        <f t="shared" si="15"/>
        <v/>
      </c>
      <c r="P82" s="172" t="str">
        <f t="shared" si="21"/>
        <v/>
      </c>
      <c r="Q82" s="176" t="str">
        <f t="shared" si="16"/>
        <v/>
      </c>
      <c r="R82" s="172" t="str">
        <f>IF(AND(ISNUMBER(P82),P82&lt;=Settings!$D$36),ROW(R82),"")</f>
        <v/>
      </c>
    </row>
    <row r="83" spans="2:18" x14ac:dyDescent="0.25">
      <c r="B83" s="172" t="str">
        <f>IF(D83="","",COUNTA($D$4:D83))</f>
        <v/>
      </c>
      <c r="C83" s="172" t="str">
        <f>IF(B83&lt;&gt;"",Settings!$C$36,"")</f>
        <v/>
      </c>
      <c r="D83" s="172" t="str">
        <f>IF(Settings!AD17="","",Settings!AD17)</f>
        <v/>
      </c>
      <c r="E83" s="172" t="str">
        <f t="shared" si="17"/>
        <v/>
      </c>
      <c r="F83" s="172">
        <f>COUNTIFS(FixtureCalc!$AM$4:$AM$1137,D83,FixtureCalc!$AR$4:$AR$1137,"W")+COUNTIFS(FixtureCalc!$AN$4:$AN$1137,D83,FixtureCalc!$AS$4:$AS$1137,"W")</f>
        <v>0</v>
      </c>
      <c r="G83" s="172">
        <f>COUNTIFS(FixtureCalc!$AM$4:$AM$1137,D83,FixtureCalc!$AR$4:$AR$1137,"D")+COUNTIFS(FixtureCalc!$AN$4:$AN$1137,D83,FixtureCalc!$AS$4:$AS$1137,"D")</f>
        <v>0</v>
      </c>
      <c r="H83" s="172">
        <f>COUNTIFS(FixtureCalc!$AM$4:$AM$1137,D83,FixtureCalc!$AR$4:$AR$1137,"L")+COUNTIFS(FixtureCalc!$AN$4:$AN$1137,D83,FixtureCalc!$AS$4:$AS$1137,"L")</f>
        <v>0</v>
      </c>
      <c r="I83" s="174" t="str">
        <f t="shared" si="18"/>
        <v/>
      </c>
      <c r="J83" s="172">
        <f>SUMIF(Fixture!$G$7:$G$1140,StandingsCalc!D83,Fixture!$H$7:$H$1140)+SUMIF(Fixture!$K$7:$K$1140,StandingsCalc!D83,Fixture!$J$7:$J$1140)</f>
        <v>0</v>
      </c>
      <c r="K83" s="172">
        <f>SUMIF(Fixture!$G$7:$G$1140,StandingsCalc!D83,Fixture!$J$7:$J$1140)+SUMIF(Fixture!$K$7:$K$1140,StandingsCalc!D83,Fixture!$H$7:$H$1140)</f>
        <v>0</v>
      </c>
      <c r="L83" s="172">
        <f t="shared" si="19"/>
        <v>0</v>
      </c>
      <c r="M83" s="174">
        <f t="shared" si="20"/>
        <v>0</v>
      </c>
      <c r="N83" s="172">
        <f>SUMIF(FixtureCalc!$AM$4:$AM$1137,D83,FixtureCalc!$AP$4:$AP$1137)+SUMIF(FixtureCalc!$AN$4:$AN$1137,D83,FixtureCalc!$AQ$4:$AQ$1137)</f>
        <v>0</v>
      </c>
      <c r="O83" s="175" t="str">
        <f t="shared" si="15"/>
        <v/>
      </c>
      <c r="P83" s="172" t="str">
        <f t="shared" si="21"/>
        <v/>
      </c>
      <c r="Q83" s="176" t="str">
        <f t="shared" si="16"/>
        <v/>
      </c>
      <c r="R83" s="172" t="str">
        <f>IF(AND(ISNUMBER(P83),P83&lt;=Settings!$D$36),ROW(R83),"")</f>
        <v/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79</vt:i4>
      </vt:variant>
    </vt:vector>
  </HeadingPairs>
  <TitlesOfParts>
    <vt:vector size="88" baseType="lpstr">
      <vt:lpstr>Dashboard</vt:lpstr>
      <vt:lpstr>Settings</vt:lpstr>
      <vt:lpstr>Fixture</vt:lpstr>
      <vt:lpstr>Groups</vt:lpstr>
      <vt:lpstr>AllTeamsRankinng</vt:lpstr>
      <vt:lpstr>Playoffs</vt:lpstr>
      <vt:lpstr>FixtureCalc</vt:lpstr>
      <vt:lpstr>StandingsCalc</vt:lpstr>
      <vt:lpstr>ToU</vt:lpstr>
      <vt:lpstr>Groups!_FilterDatabase</vt:lpstr>
      <vt:lpstr>ADraw</vt:lpstr>
      <vt:lpstr>ADrawScore</vt:lpstr>
      <vt:lpstr>ALose</vt:lpstr>
      <vt:lpstr>automatic16</vt:lpstr>
      <vt:lpstr>automatic4</vt:lpstr>
      <vt:lpstr>automatic8</vt:lpstr>
      <vt:lpstr>AWin</vt:lpstr>
      <vt:lpstr>champsList</vt:lpstr>
      <vt:lpstr>chosenGroup</vt:lpstr>
      <vt:lpstr>chosenGroupList</vt:lpstr>
      <vt:lpstr>clearArea</vt:lpstr>
      <vt:lpstr>clearFX</vt:lpstr>
      <vt:lpstr>columnLetter</vt:lpstr>
      <vt:lpstr>combineStart</vt:lpstr>
      <vt:lpstr>CopyA</vt:lpstr>
      <vt:lpstr>CopyB</vt:lpstr>
      <vt:lpstr>CopyC</vt:lpstr>
      <vt:lpstr>CopyD</vt:lpstr>
      <vt:lpstr>CopyE</vt:lpstr>
      <vt:lpstr>CopyF</vt:lpstr>
      <vt:lpstr>CopyG</vt:lpstr>
      <vt:lpstr>CopyH</vt:lpstr>
      <vt:lpstr>copyManual</vt:lpstr>
      <vt:lpstr>copyTo</vt:lpstr>
      <vt:lpstr>countTeamsError</vt:lpstr>
      <vt:lpstr>eachother</vt:lpstr>
      <vt:lpstr>editable</vt:lpstr>
      <vt:lpstr>editableCells</vt:lpstr>
      <vt:lpstr>finalResults</vt:lpstr>
      <vt:lpstr>firstRoundL</vt:lpstr>
      <vt:lpstr>firstRoundR</vt:lpstr>
      <vt:lpstr>fizturesize</vt:lpstr>
      <vt:lpstr>GA</vt:lpstr>
      <vt:lpstr>GAStart</vt:lpstr>
      <vt:lpstr>GB</vt:lpstr>
      <vt:lpstr>GBStart</vt:lpstr>
      <vt:lpstr>GC</vt:lpstr>
      <vt:lpstr>GCStart</vt:lpstr>
      <vt:lpstr>GD</vt:lpstr>
      <vt:lpstr>GDStart</vt:lpstr>
      <vt:lpstr>GE</vt:lpstr>
      <vt:lpstr>GEStart</vt:lpstr>
      <vt:lpstr>GF</vt:lpstr>
      <vt:lpstr>GFStart</vt:lpstr>
      <vt:lpstr>GG</vt:lpstr>
      <vt:lpstr>GGStart</vt:lpstr>
      <vt:lpstr>GH</vt:lpstr>
      <vt:lpstr>GHStart</vt:lpstr>
      <vt:lpstr>HDraw</vt:lpstr>
      <vt:lpstr>HDrawScore</vt:lpstr>
      <vt:lpstr>hide2Start</vt:lpstr>
      <vt:lpstr>hide2Stop</vt:lpstr>
      <vt:lpstr>hideStart</vt:lpstr>
      <vt:lpstr>hideStop</vt:lpstr>
      <vt:lpstr>HLose</vt:lpstr>
      <vt:lpstr>HWin</vt:lpstr>
      <vt:lpstr>lastrow</vt:lpstr>
      <vt:lpstr>manualCopy</vt:lpstr>
      <vt:lpstr>maxMatches</vt:lpstr>
      <vt:lpstr>pastePO</vt:lpstr>
      <vt:lpstr>pasteStart</vt:lpstr>
      <vt:lpstr>playoffNew</vt:lpstr>
      <vt:lpstr>playoffTeams</vt:lpstr>
      <vt:lpstr>Dashboard!Print_Area</vt:lpstr>
      <vt:lpstr>Groups!Print_Area</vt:lpstr>
      <vt:lpstr>Playoffs!Print_Area</vt:lpstr>
      <vt:lpstr>Settings!Print_Area</vt:lpstr>
      <vt:lpstr>ToU!Print_Area</vt:lpstr>
      <vt:lpstr>AllTeamsRankinng!Print_Titles</vt:lpstr>
      <vt:lpstr>Fixture!Print_Titles</vt:lpstr>
      <vt:lpstr>rulesList</vt:lpstr>
      <vt:lpstr>secondRoundL</vt:lpstr>
      <vt:lpstr>secondRoundR</vt:lpstr>
      <vt:lpstr>startRow</vt:lpstr>
      <vt:lpstr>structure</vt:lpstr>
      <vt:lpstr>temsmax</vt:lpstr>
      <vt:lpstr>testPO</vt:lpstr>
      <vt:lpstr>totalRows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2022-11-14T14:22:36Z</cp:lastPrinted>
  <dcterms:created xsi:type="dcterms:W3CDTF">2020-07-02T06:30:08Z</dcterms:created>
  <dcterms:modified xsi:type="dcterms:W3CDTF">2023-01-26T06:40:27Z</dcterms:modified>
  <dc:title>Tournament Fixture Generator V6 Template</dc:title>
  <dc:subject>Tournament Fixture Generator V6</dc:subject>
  <dc:description>Tournament Fixture Generator V6 template by Master Productivity Kit — masterproductivitykit.com</dc:description>
  <cp:keywords>Master Productivity Kit, Excel template, Google Sheets template</cp:keywords>
  <cp:category>Business Template</cp:category>
</cp:coreProperties>
</file>