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232_Itineary Excel Template\"/>
    </mc:Choice>
  </mc:AlternateContent>
  <xr:revisionPtr revIDLastSave="0" documentId="8_{3B83E043-EA8F-40C6-8468-F5FBBC94B119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Itınerary" sheetId="11" r:id="rId1"/>
    <sheet name="Checklist" sheetId="12" r:id="rId2"/>
    <sheet name="Planner" sheetId="7" r:id="rId3"/>
    <sheet name="Schedule" sheetId="5" r:id="rId4"/>
    <sheet name="Calc" sheetId="9" state="hidden" r:id="rId5"/>
  </sheets>
  <definedNames>
    <definedName name="day_1">Calc!$AG$8:$AI$55</definedName>
    <definedName name="day_2">Calc!$AL$8:$AN$55</definedName>
    <definedName name="day_3">Calc!$AQ$8:$AS$55</definedName>
    <definedName name="day_4">Calc!$AV$8:$AX$55</definedName>
    <definedName name="day_5">Calc!$BA$8:$BC$55</definedName>
    <definedName name="day_6">Calc!$BF$8:$BH$55</definedName>
    <definedName name="day_7">Calc!$BK$8:$BM$55</definedName>
    <definedName name="_xlnm.Print_Area" localSheetId="1">Checklist!$B$2:$K$43</definedName>
    <definedName name="_xlnm.Print_Area" localSheetId="2">OFFSET(Planner!$B$2,0,0,Calc!$I$31,Calc!$I$34)</definedName>
    <definedName name="_xlnm.Print_Area" localSheetId="3">Schedule!$B$2:$Y$60</definedName>
    <definedName name="_xlnm.Print_Titles" localSheetId="2">Planner!$5:$5</definedName>
    <definedName name="step">Calc!$I$22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I55" i="9" l="1" a="1"/>
  <c r="BI55" i="9" s="1"/>
  <c r="BI54" i="9" a="1"/>
  <c r="BI54" i="9" s="1"/>
  <c r="BI53" i="9" a="1"/>
  <c r="BI53" i="9" s="1"/>
  <c r="BI52" i="9" a="1"/>
  <c r="BI52" i="9" s="1"/>
  <c r="BI51" i="9" a="1"/>
  <c r="BI51" i="9" s="1"/>
  <c r="BI50" i="9" a="1"/>
  <c r="BI50" i="9" s="1"/>
  <c r="BI49" i="9" a="1"/>
  <c r="BI49" i="9" s="1"/>
  <c r="BI48" i="9" a="1"/>
  <c r="BI48" i="9" s="1"/>
  <c r="BI47" i="9" a="1"/>
  <c r="BI47" i="9" s="1"/>
  <c r="BI46" i="9" a="1"/>
  <c r="BI46" i="9" s="1"/>
  <c r="BI45" i="9" a="1"/>
  <c r="BI45" i="9" s="1"/>
  <c r="BI44" i="9" a="1"/>
  <c r="BI44" i="9" s="1"/>
  <c r="BI43" i="9" a="1"/>
  <c r="BI43" i="9" s="1"/>
  <c r="BI42" i="9" a="1"/>
  <c r="BI42" i="9" s="1"/>
  <c r="BI41" i="9" a="1"/>
  <c r="BI41" i="9" s="1"/>
  <c r="BI40" i="9" a="1"/>
  <c r="BI40" i="9" s="1"/>
  <c r="BI39" i="9" a="1"/>
  <c r="BI39" i="9" s="1"/>
  <c r="BI38" i="9" a="1"/>
  <c r="BI38" i="9" s="1"/>
  <c r="BI37" i="9" a="1"/>
  <c r="BI37" i="9" s="1"/>
  <c r="BI36" i="9" a="1"/>
  <c r="BI36" i="9" s="1"/>
  <c r="BI35" i="9" a="1"/>
  <c r="BI35" i="9" s="1"/>
  <c r="BI34" i="9" a="1"/>
  <c r="BI34" i="9" s="1"/>
  <c r="BI33" i="9" a="1"/>
  <c r="BI33" i="9" s="1"/>
  <c r="BI32" i="9" a="1"/>
  <c r="BI32" i="9" s="1"/>
  <c r="BI31" i="9" a="1"/>
  <c r="BI31" i="9" s="1"/>
  <c r="BI30" i="9" a="1"/>
  <c r="BI30" i="9" s="1"/>
  <c r="BI29" i="9" a="1"/>
  <c r="BI29" i="9" s="1"/>
  <c r="BI28" i="9" a="1"/>
  <c r="BI28" i="9" s="1"/>
  <c r="BI27" i="9" a="1"/>
  <c r="BI27" i="9" s="1"/>
  <c r="BI26" i="9" a="1"/>
  <c r="BI26" i="9" s="1"/>
  <c r="BI25" i="9" a="1"/>
  <c r="BI25" i="9" s="1"/>
  <c r="BI24" i="9" a="1"/>
  <c r="BI24" i="9" s="1"/>
  <c r="BI23" i="9" a="1"/>
  <c r="BI23" i="9" s="1"/>
  <c r="BI22" i="9" a="1"/>
  <c r="BI22" i="9" s="1"/>
  <c r="BI21" i="9" a="1"/>
  <c r="BI21" i="9" s="1"/>
  <c r="BI20" i="9" a="1"/>
  <c r="BI20" i="9" s="1"/>
  <c r="BI19" i="9" a="1"/>
  <c r="BI19" i="9" s="1"/>
  <c r="BI18" i="9" a="1"/>
  <c r="BI18" i="9" s="1"/>
  <c r="BI17" i="9" a="1"/>
  <c r="BI17" i="9" s="1"/>
  <c r="BI16" i="9" a="1"/>
  <c r="BI16" i="9" s="1"/>
  <c r="BI15" i="9" a="1"/>
  <c r="BI15" i="9" s="1"/>
  <c r="BI14" i="9" a="1"/>
  <c r="BI14" i="9" s="1"/>
  <c r="BI13" i="9" a="1"/>
  <c r="BI13" i="9" s="1"/>
  <c r="BI12" i="9" a="1"/>
  <c r="BI12" i="9" s="1"/>
  <c r="BI11" i="9" a="1"/>
  <c r="BI11" i="9" s="1"/>
  <c r="BI10" i="9" a="1"/>
  <c r="BI10" i="9" s="1"/>
  <c r="BI9" i="9" a="1"/>
  <c r="BI9" i="9" s="1"/>
  <c r="BI8" i="9" a="1"/>
  <c r="BI8" i="9" s="1"/>
  <c r="BD55" i="9" a="1"/>
  <c r="BD55" i="9" s="1"/>
  <c r="BD54" i="9" a="1"/>
  <c r="BD54" i="9" s="1"/>
  <c r="BD53" i="9" a="1"/>
  <c r="BD53" i="9" s="1"/>
  <c r="BD52" i="9" a="1"/>
  <c r="BD52" i="9" s="1"/>
  <c r="BD51" i="9" a="1"/>
  <c r="BD51" i="9" s="1"/>
  <c r="BD50" i="9" a="1"/>
  <c r="BD50" i="9" s="1"/>
  <c r="BD49" i="9" a="1"/>
  <c r="BD49" i="9" s="1"/>
  <c r="BD48" i="9" a="1"/>
  <c r="BD48" i="9" s="1"/>
  <c r="BD47" i="9" a="1"/>
  <c r="BD47" i="9" s="1"/>
  <c r="BD46" i="9" a="1"/>
  <c r="BD46" i="9" s="1"/>
  <c r="BD45" i="9" a="1"/>
  <c r="BD45" i="9" s="1"/>
  <c r="BD44" i="9" a="1"/>
  <c r="BD44" i="9" s="1"/>
  <c r="BD43" i="9" a="1"/>
  <c r="BD43" i="9" s="1"/>
  <c r="BD42" i="9" a="1"/>
  <c r="BD42" i="9" s="1"/>
  <c r="BD41" i="9" a="1"/>
  <c r="BD41" i="9" s="1"/>
  <c r="BD40" i="9" a="1"/>
  <c r="BD40" i="9" s="1"/>
  <c r="BD39" i="9" a="1"/>
  <c r="BD39" i="9" s="1"/>
  <c r="BD38" i="9" a="1"/>
  <c r="BD38" i="9" s="1"/>
  <c r="BD37" i="9" a="1"/>
  <c r="BD37" i="9" s="1"/>
  <c r="BD36" i="9" a="1"/>
  <c r="BD36" i="9" s="1"/>
  <c r="BD35" i="9" a="1"/>
  <c r="BD35" i="9" s="1"/>
  <c r="BD34" i="9" a="1"/>
  <c r="BD34" i="9" s="1"/>
  <c r="BD33" i="9" a="1"/>
  <c r="BD33" i="9" s="1"/>
  <c r="BD32" i="9" a="1"/>
  <c r="BD32" i="9" s="1"/>
  <c r="BD31" i="9" a="1"/>
  <c r="BD31" i="9" s="1"/>
  <c r="BD30" i="9" a="1"/>
  <c r="BD30" i="9" s="1"/>
  <c r="BD29" i="9" a="1"/>
  <c r="BD29" i="9" s="1"/>
  <c r="BD28" i="9" a="1"/>
  <c r="BD28" i="9" s="1"/>
  <c r="BD27" i="9" a="1"/>
  <c r="BD27" i="9" s="1"/>
  <c r="BD26" i="9" a="1"/>
  <c r="BD26" i="9" s="1"/>
  <c r="BD25" i="9" a="1"/>
  <c r="BD25" i="9" s="1"/>
  <c r="BD24" i="9" a="1"/>
  <c r="BD24" i="9" s="1"/>
  <c r="BD23" i="9" a="1"/>
  <c r="BD23" i="9" s="1"/>
  <c r="BD22" i="9" a="1"/>
  <c r="BD22" i="9" s="1"/>
  <c r="BD21" i="9" a="1"/>
  <c r="BD21" i="9" s="1"/>
  <c r="BD20" i="9" a="1"/>
  <c r="BD20" i="9" s="1"/>
  <c r="BD19" i="9" a="1"/>
  <c r="BD19" i="9" s="1"/>
  <c r="BD18" i="9" a="1"/>
  <c r="BD18" i="9" s="1"/>
  <c r="BD17" i="9" a="1"/>
  <c r="BD17" i="9" s="1"/>
  <c r="BD16" i="9" a="1"/>
  <c r="BD16" i="9" s="1"/>
  <c r="BD15" i="9" a="1"/>
  <c r="BD15" i="9" s="1"/>
  <c r="BD14" i="9" a="1"/>
  <c r="BD14" i="9" s="1"/>
  <c r="BD13" i="9" a="1"/>
  <c r="BD13" i="9" s="1"/>
  <c r="BD12" i="9" a="1"/>
  <c r="BD12" i="9" s="1"/>
  <c r="BD11" i="9" a="1"/>
  <c r="BD11" i="9" s="1"/>
  <c r="BD10" i="9" a="1"/>
  <c r="BD10" i="9" s="1"/>
  <c r="BD9" i="9" a="1"/>
  <c r="BD9" i="9" s="1"/>
  <c r="BD8" i="9" a="1"/>
  <c r="BD8" i="9" s="1"/>
  <c r="AY55" i="9" a="1"/>
  <c r="AY55" i="9" s="1"/>
  <c r="AY54" i="9" a="1"/>
  <c r="AY54" i="9" s="1"/>
  <c r="AY53" i="9" a="1"/>
  <c r="AY53" i="9" s="1"/>
  <c r="AY52" i="9" a="1"/>
  <c r="AY52" i="9" s="1"/>
  <c r="AY51" i="9" a="1"/>
  <c r="AY51" i="9" s="1"/>
  <c r="AY50" i="9" a="1"/>
  <c r="AY50" i="9" s="1"/>
  <c r="AY49" i="9" a="1"/>
  <c r="AY49" i="9" s="1"/>
  <c r="AY48" i="9" a="1"/>
  <c r="AY48" i="9" s="1"/>
  <c r="AY47" i="9" a="1"/>
  <c r="AY47" i="9" s="1"/>
  <c r="AY46" i="9" a="1"/>
  <c r="AY46" i="9" s="1"/>
  <c r="AY45" i="9" a="1"/>
  <c r="AY45" i="9" s="1"/>
  <c r="AY44" i="9" a="1"/>
  <c r="AY44" i="9" s="1"/>
  <c r="AY43" i="9" a="1"/>
  <c r="AY43" i="9" s="1"/>
  <c r="AY42" i="9" a="1"/>
  <c r="AY42" i="9" s="1"/>
  <c r="AY41" i="9" a="1"/>
  <c r="AY41" i="9" s="1"/>
  <c r="AY40" i="9" a="1"/>
  <c r="AY40" i="9" s="1"/>
  <c r="AY39" i="9" a="1"/>
  <c r="AY39" i="9" s="1"/>
  <c r="AY38" i="9" a="1"/>
  <c r="AY38" i="9" s="1"/>
  <c r="AY37" i="9" a="1"/>
  <c r="AY37" i="9" s="1"/>
  <c r="AY36" i="9" a="1"/>
  <c r="AY36" i="9" s="1"/>
  <c r="AY35" i="9" a="1"/>
  <c r="AY35" i="9" s="1"/>
  <c r="AY34" i="9" a="1"/>
  <c r="AY34" i="9" s="1"/>
  <c r="AY33" i="9" a="1"/>
  <c r="AY33" i="9" s="1"/>
  <c r="AY32" i="9" a="1"/>
  <c r="AY32" i="9" s="1"/>
  <c r="AY31" i="9" a="1"/>
  <c r="AY31" i="9" s="1"/>
  <c r="AY30" i="9" a="1"/>
  <c r="AY30" i="9" s="1"/>
  <c r="AY29" i="9" a="1"/>
  <c r="AY29" i="9" s="1"/>
  <c r="AY28" i="9" a="1"/>
  <c r="AY28" i="9" s="1"/>
  <c r="AY27" i="9" a="1"/>
  <c r="AY27" i="9" s="1"/>
  <c r="AY26" i="9" a="1"/>
  <c r="AY26" i="9" s="1"/>
  <c r="AY25" i="9" a="1"/>
  <c r="AY25" i="9" s="1"/>
  <c r="AY24" i="9" a="1"/>
  <c r="AY24" i="9" s="1"/>
  <c r="AY23" i="9" a="1"/>
  <c r="AY23" i="9" s="1"/>
  <c r="AY22" i="9" a="1"/>
  <c r="AY22" i="9" s="1"/>
  <c r="AY21" i="9" a="1"/>
  <c r="AY21" i="9" s="1"/>
  <c r="AY20" i="9" a="1"/>
  <c r="AY20" i="9" s="1"/>
  <c r="AY19" i="9" a="1"/>
  <c r="AY19" i="9" s="1"/>
  <c r="AY18" i="9" a="1"/>
  <c r="AY18" i="9" s="1"/>
  <c r="AY17" i="9" a="1"/>
  <c r="AY17" i="9" s="1"/>
  <c r="AY16" i="9" a="1"/>
  <c r="AY16" i="9" s="1"/>
  <c r="AY15" i="9" a="1"/>
  <c r="AY15" i="9" s="1"/>
  <c r="AY14" i="9" a="1"/>
  <c r="AY14" i="9" s="1"/>
  <c r="AY13" i="9" a="1"/>
  <c r="AY13" i="9" s="1"/>
  <c r="AY12" i="9" a="1"/>
  <c r="AY12" i="9" s="1"/>
  <c r="AY11" i="9" a="1"/>
  <c r="AY11" i="9" s="1"/>
  <c r="AY10" i="9" a="1"/>
  <c r="AY10" i="9" s="1"/>
  <c r="AY9" i="9" a="1"/>
  <c r="AY9" i="9" s="1"/>
  <c r="AY8" i="9" a="1"/>
  <c r="AY8" i="9" s="1"/>
  <c r="AT55" i="9" a="1"/>
  <c r="AT55" i="9" s="1"/>
  <c r="AT54" i="9" a="1"/>
  <c r="AT54" i="9" s="1"/>
  <c r="AT53" i="9" a="1"/>
  <c r="AT53" i="9" s="1"/>
  <c r="AT52" i="9" a="1"/>
  <c r="AT52" i="9" s="1"/>
  <c r="AT51" i="9" a="1"/>
  <c r="AT51" i="9" s="1"/>
  <c r="AT50" i="9" a="1"/>
  <c r="AT50" i="9" s="1"/>
  <c r="AT49" i="9" a="1"/>
  <c r="AT49" i="9" s="1"/>
  <c r="AT48" i="9" a="1"/>
  <c r="AT48" i="9" s="1"/>
  <c r="AT47" i="9" a="1"/>
  <c r="AT47" i="9" s="1"/>
  <c r="AT46" i="9" a="1"/>
  <c r="AT46" i="9" s="1"/>
  <c r="AT45" i="9" a="1"/>
  <c r="AT45" i="9" s="1"/>
  <c r="AT44" i="9" a="1"/>
  <c r="AT44" i="9" s="1"/>
  <c r="AT43" i="9" a="1"/>
  <c r="AT43" i="9" s="1"/>
  <c r="AT42" i="9" a="1"/>
  <c r="AT42" i="9" s="1"/>
  <c r="AT41" i="9" a="1"/>
  <c r="AT41" i="9" s="1"/>
  <c r="AT40" i="9" a="1"/>
  <c r="AT40" i="9" s="1"/>
  <c r="AT39" i="9" a="1"/>
  <c r="AT39" i="9" s="1"/>
  <c r="AT38" i="9" a="1"/>
  <c r="AT38" i="9" s="1"/>
  <c r="AT37" i="9" a="1"/>
  <c r="AT37" i="9" s="1"/>
  <c r="AT36" i="9" a="1"/>
  <c r="AT36" i="9" s="1"/>
  <c r="AT35" i="9" a="1"/>
  <c r="AT35" i="9" s="1"/>
  <c r="AT34" i="9" a="1"/>
  <c r="AT34" i="9" s="1"/>
  <c r="AT33" i="9" a="1"/>
  <c r="AT33" i="9" s="1"/>
  <c r="AT32" i="9" a="1"/>
  <c r="AT32" i="9" s="1"/>
  <c r="AT31" i="9" a="1"/>
  <c r="AT31" i="9" s="1"/>
  <c r="AT30" i="9" a="1"/>
  <c r="AT30" i="9" s="1"/>
  <c r="AT29" i="9" a="1"/>
  <c r="AT29" i="9" s="1"/>
  <c r="AT28" i="9" a="1"/>
  <c r="AT28" i="9" s="1"/>
  <c r="AT27" i="9" a="1"/>
  <c r="AT27" i="9" s="1"/>
  <c r="AT26" i="9" a="1"/>
  <c r="AT26" i="9" s="1"/>
  <c r="AT25" i="9" a="1"/>
  <c r="AT25" i="9" s="1"/>
  <c r="AT24" i="9" a="1"/>
  <c r="AT24" i="9" s="1"/>
  <c r="AT23" i="9" a="1"/>
  <c r="AT23" i="9" s="1"/>
  <c r="AT22" i="9" a="1"/>
  <c r="AT22" i="9" s="1"/>
  <c r="AT21" i="9" a="1"/>
  <c r="AT21" i="9" s="1"/>
  <c r="AT20" i="9" a="1"/>
  <c r="AT20" i="9" s="1"/>
  <c r="AT19" i="9" a="1"/>
  <c r="AT19" i="9" s="1"/>
  <c r="AT18" i="9" a="1"/>
  <c r="AT18" i="9" s="1"/>
  <c r="AT17" i="9" a="1"/>
  <c r="AT17" i="9" s="1"/>
  <c r="AT16" i="9" a="1"/>
  <c r="AT16" i="9" s="1"/>
  <c r="AT15" i="9" a="1"/>
  <c r="AT15" i="9" s="1"/>
  <c r="AT14" i="9" a="1"/>
  <c r="AT14" i="9" s="1"/>
  <c r="AT13" i="9" a="1"/>
  <c r="AT13" i="9" s="1"/>
  <c r="AT12" i="9" a="1"/>
  <c r="AT12" i="9" s="1"/>
  <c r="AT11" i="9" a="1"/>
  <c r="AT11" i="9" s="1"/>
  <c r="AT10" i="9" a="1"/>
  <c r="AT10" i="9" s="1"/>
  <c r="AT9" i="9" a="1"/>
  <c r="AT9" i="9" s="1"/>
  <c r="AT8" i="9" a="1"/>
  <c r="AT8" i="9" s="1"/>
  <c r="AO55" i="9" a="1"/>
  <c r="AO55" i="9" s="1"/>
  <c r="AO54" i="9"/>
  <c r="AO54" i="9" a="1"/>
  <c r="AO53" i="9" a="1"/>
  <c r="AO53" i="9" s="1"/>
  <c r="AO52" i="9" a="1"/>
  <c r="AO52" i="9" s="1"/>
  <c r="AO51" i="9" a="1"/>
  <c r="AO51" i="9" s="1"/>
  <c r="AO50" i="9" a="1"/>
  <c r="AO50" i="9" s="1"/>
  <c r="AO49" i="9" a="1"/>
  <c r="AO49" i="9" s="1"/>
  <c r="AO48" i="9" a="1"/>
  <c r="AO48" i="9" s="1"/>
  <c r="AO47" i="9" a="1"/>
  <c r="AO47" i="9" s="1"/>
  <c r="AO46" i="9" a="1"/>
  <c r="AO46" i="9" s="1"/>
  <c r="AO45" i="9" a="1"/>
  <c r="AO45" i="9" s="1"/>
  <c r="AO44" i="9" a="1"/>
  <c r="AO44" i="9" s="1"/>
  <c r="AO43" i="9" a="1"/>
  <c r="AO43" i="9" s="1"/>
  <c r="AO42" i="9" a="1"/>
  <c r="AO42" i="9" s="1"/>
  <c r="AO41" i="9" a="1"/>
  <c r="AO41" i="9" s="1"/>
  <c r="AO40" i="9" a="1"/>
  <c r="AO40" i="9" s="1"/>
  <c r="AO39" i="9" a="1"/>
  <c r="AO39" i="9" s="1"/>
  <c r="AO38" i="9" a="1"/>
  <c r="AO38" i="9" s="1"/>
  <c r="AO37" i="9" a="1"/>
  <c r="AO37" i="9" s="1"/>
  <c r="AO36" i="9" a="1"/>
  <c r="AO36" i="9" s="1"/>
  <c r="AO35" i="9" a="1"/>
  <c r="AO35" i="9" s="1"/>
  <c r="AO34" i="9" a="1"/>
  <c r="AO34" i="9" s="1"/>
  <c r="AO33" i="9" a="1"/>
  <c r="AO33" i="9" s="1"/>
  <c r="AO32" i="9" a="1"/>
  <c r="AO32" i="9" s="1"/>
  <c r="AO31" i="9" a="1"/>
  <c r="AO31" i="9" s="1"/>
  <c r="AO30" i="9" a="1"/>
  <c r="AO30" i="9" s="1"/>
  <c r="AO29" i="9" a="1"/>
  <c r="AO29" i="9" s="1"/>
  <c r="AO28" i="9" a="1"/>
  <c r="AO28" i="9" s="1"/>
  <c r="AO27" i="9" a="1"/>
  <c r="AO27" i="9" s="1"/>
  <c r="AO26" i="9" a="1"/>
  <c r="AO26" i="9" s="1"/>
  <c r="AO25" i="9" a="1"/>
  <c r="AO25" i="9" s="1"/>
  <c r="AO24" i="9" a="1"/>
  <c r="AO24" i="9" s="1"/>
  <c r="AO23" i="9" a="1"/>
  <c r="AO23" i="9" s="1"/>
  <c r="AO22" i="9" a="1"/>
  <c r="AO22" i="9" s="1"/>
  <c r="AO21" i="9" a="1"/>
  <c r="AO21" i="9" s="1"/>
  <c r="AO20" i="9" a="1"/>
  <c r="AO20" i="9" s="1"/>
  <c r="AO19" i="9" a="1"/>
  <c r="AO19" i="9" s="1"/>
  <c r="AO18" i="9" a="1"/>
  <c r="AO18" i="9" s="1"/>
  <c r="AO17" i="9" a="1"/>
  <c r="AO17" i="9" s="1"/>
  <c r="AO16" i="9" a="1"/>
  <c r="AO16" i="9" s="1"/>
  <c r="AO15" i="9" a="1"/>
  <c r="AO15" i="9" s="1"/>
  <c r="AO14" i="9" a="1"/>
  <c r="AO14" i="9" s="1"/>
  <c r="AO13" i="9" a="1"/>
  <c r="AO13" i="9" s="1"/>
  <c r="AO12" i="9" a="1"/>
  <c r="AO12" i="9" s="1"/>
  <c r="AO11" i="9" a="1"/>
  <c r="AO11" i="9" s="1"/>
  <c r="AO10" i="9" a="1"/>
  <c r="AO10" i="9" s="1"/>
  <c r="AO9" i="9" a="1"/>
  <c r="AO9" i="9" s="1"/>
  <c r="AO8" i="9" a="1"/>
  <c r="AO8" i="9" s="1"/>
  <c r="AJ55" i="9" a="1"/>
  <c r="AJ55" i="9" s="1"/>
  <c r="AJ54" i="9" a="1"/>
  <c r="AJ54" i="9" s="1"/>
  <c r="AJ53" i="9" a="1"/>
  <c r="AJ53" i="9" s="1"/>
  <c r="AJ52" i="9" a="1"/>
  <c r="AJ52" i="9" s="1"/>
  <c r="AJ51" i="9" a="1"/>
  <c r="AJ51" i="9" s="1"/>
  <c r="AJ50" i="9" a="1"/>
  <c r="AJ50" i="9" s="1"/>
  <c r="AJ49" i="9" a="1"/>
  <c r="AJ49" i="9" s="1"/>
  <c r="AJ48" i="9" a="1"/>
  <c r="AJ48" i="9" s="1"/>
  <c r="AJ47" i="9" a="1"/>
  <c r="AJ47" i="9" s="1"/>
  <c r="AJ46" i="9" a="1"/>
  <c r="AJ46" i="9" s="1"/>
  <c r="AJ45" i="9" a="1"/>
  <c r="AJ45" i="9" s="1"/>
  <c r="AJ44" i="9" a="1"/>
  <c r="AJ44" i="9" s="1"/>
  <c r="AJ43" i="9" a="1"/>
  <c r="AJ43" i="9" s="1"/>
  <c r="AJ42" i="9" a="1"/>
  <c r="AJ42" i="9" s="1"/>
  <c r="AJ41" i="9" a="1"/>
  <c r="AJ41" i="9" s="1"/>
  <c r="AJ40" i="9" a="1"/>
  <c r="AJ40" i="9" s="1"/>
  <c r="AJ39" i="9" a="1"/>
  <c r="AJ39" i="9" s="1"/>
  <c r="AJ38" i="9" a="1"/>
  <c r="AJ38" i="9" s="1"/>
  <c r="AJ37" i="9" a="1"/>
  <c r="AJ37" i="9" s="1"/>
  <c r="AJ36" i="9" a="1"/>
  <c r="AJ36" i="9" s="1"/>
  <c r="AJ35" i="9" a="1"/>
  <c r="AJ35" i="9" s="1"/>
  <c r="AJ34" i="9" a="1"/>
  <c r="AJ34" i="9" s="1"/>
  <c r="AJ33" i="9" a="1"/>
  <c r="AJ33" i="9" s="1"/>
  <c r="AJ32" i="9" a="1"/>
  <c r="AJ32" i="9" s="1"/>
  <c r="AJ31" i="9" a="1"/>
  <c r="AJ31" i="9" s="1"/>
  <c r="AJ30" i="9" a="1"/>
  <c r="AJ30" i="9" s="1"/>
  <c r="AJ29" i="9" a="1"/>
  <c r="AJ29" i="9" s="1"/>
  <c r="AJ28" i="9" a="1"/>
  <c r="AJ28" i="9" s="1"/>
  <c r="AJ27" i="9" a="1"/>
  <c r="AJ27" i="9" s="1"/>
  <c r="AJ26" i="9" a="1"/>
  <c r="AJ26" i="9" s="1"/>
  <c r="AJ25" i="9" a="1"/>
  <c r="AJ25" i="9" s="1"/>
  <c r="AJ24" i="9" a="1"/>
  <c r="AJ24" i="9" s="1"/>
  <c r="AJ23" i="9" a="1"/>
  <c r="AJ23" i="9" s="1"/>
  <c r="AJ22" i="9" a="1"/>
  <c r="AJ22" i="9" s="1"/>
  <c r="AJ21" i="9" a="1"/>
  <c r="AJ21" i="9" s="1"/>
  <c r="AJ20" i="9" a="1"/>
  <c r="AJ20" i="9" s="1"/>
  <c r="AJ19" i="9" a="1"/>
  <c r="AJ19" i="9" s="1"/>
  <c r="AJ18" i="9" a="1"/>
  <c r="AJ18" i="9" s="1"/>
  <c r="AJ17" i="9" a="1"/>
  <c r="AJ17" i="9" s="1"/>
  <c r="AJ16" i="9" a="1"/>
  <c r="AJ16" i="9" s="1"/>
  <c r="AJ15" i="9" a="1"/>
  <c r="AJ15" i="9" s="1"/>
  <c r="AJ14" i="9" a="1"/>
  <c r="AJ14" i="9" s="1"/>
  <c r="AJ13" i="9" a="1"/>
  <c r="AJ13" i="9" s="1"/>
  <c r="AJ12" i="9" a="1"/>
  <c r="AJ12" i="9" s="1"/>
  <c r="AJ11" i="9" a="1"/>
  <c r="AJ11" i="9" s="1"/>
  <c r="AJ10" i="9" a="1"/>
  <c r="AJ10" i="9" s="1"/>
  <c r="AJ9" i="9" a="1"/>
  <c r="AJ9" i="9" s="1"/>
  <c r="AJ8" i="9" a="1"/>
  <c r="AJ8" i="9" s="1"/>
  <c r="AE55" i="9" a="1"/>
  <c r="AE55" i="9" s="1"/>
  <c r="AE54" i="9" a="1"/>
  <c r="AE54" i="9" s="1"/>
  <c r="AE53" i="9" a="1"/>
  <c r="AE53" i="9" s="1"/>
  <c r="AE52" i="9" a="1"/>
  <c r="AE52" i="9" s="1"/>
  <c r="AE51" i="9" a="1"/>
  <c r="AE51" i="9" s="1"/>
  <c r="AE50" i="9" a="1"/>
  <c r="AE50" i="9" s="1"/>
  <c r="AE49" i="9" a="1"/>
  <c r="AE49" i="9" s="1"/>
  <c r="AE48" i="9"/>
  <c r="AE48" i="9" a="1"/>
  <c r="AE47" i="9" a="1"/>
  <c r="AE47" i="9" s="1"/>
  <c r="AE46" i="9" a="1"/>
  <c r="AE46" i="9" s="1"/>
  <c r="AE45" i="9" a="1"/>
  <c r="AE45" i="9" s="1"/>
  <c r="AE44" i="9"/>
  <c r="AE44" i="9" a="1"/>
  <c r="AE43" i="9" a="1"/>
  <c r="AE43" i="9" s="1"/>
  <c r="AE42" i="9" a="1"/>
  <c r="AE42" i="9" s="1"/>
  <c r="AE41" i="9" a="1"/>
  <c r="AE41" i="9" s="1"/>
  <c r="AE40" i="9"/>
  <c r="AE40" i="9" a="1"/>
  <c r="AE39" i="9" a="1"/>
  <c r="AE39" i="9" s="1"/>
  <c r="AE38" i="9" a="1"/>
  <c r="AE38" i="9" s="1"/>
  <c r="AE37" i="9" a="1"/>
  <c r="AE37" i="9" s="1"/>
  <c r="AE36" i="9"/>
  <c r="AE36" i="9" a="1"/>
  <c r="AE35" i="9" a="1"/>
  <c r="AE35" i="9" s="1"/>
  <c r="AE34" i="9" a="1"/>
  <c r="AE34" i="9" s="1"/>
  <c r="AE33" i="9" a="1"/>
  <c r="AE33" i="9" s="1"/>
  <c r="AE32" i="9"/>
  <c r="AE32" i="9" a="1"/>
  <c r="AE31" i="9" a="1"/>
  <c r="AE31" i="9" s="1"/>
  <c r="AE30" i="9" a="1"/>
  <c r="AE30" i="9" s="1"/>
  <c r="AE29" i="9" a="1"/>
  <c r="AE29" i="9" s="1"/>
  <c r="AE28" i="9"/>
  <c r="AE28" i="9" a="1"/>
  <c r="AE27" i="9" a="1"/>
  <c r="AE27" i="9" s="1"/>
  <c r="AE26" i="9" a="1"/>
  <c r="AE26" i="9" s="1"/>
  <c r="AE25" i="9" a="1"/>
  <c r="AE25" i="9" s="1"/>
  <c r="AE24" i="9"/>
  <c r="AE24" i="9" a="1"/>
  <c r="AE23" i="9" a="1"/>
  <c r="AE23" i="9" s="1"/>
  <c r="AE22" i="9" a="1"/>
  <c r="AE22" i="9" s="1"/>
  <c r="AE21" i="9" a="1"/>
  <c r="AE21" i="9" s="1"/>
  <c r="AE20" i="9"/>
  <c r="AE20" i="9" a="1"/>
  <c r="AE19" i="9" a="1"/>
  <c r="AE19" i="9" s="1"/>
  <c r="AE18" i="9" a="1"/>
  <c r="AE18" i="9" s="1"/>
  <c r="AE17" i="9" a="1"/>
  <c r="AE17" i="9" s="1"/>
  <c r="AE16" i="9" a="1"/>
  <c r="AE16" i="9" s="1"/>
  <c r="AE15" i="9" a="1"/>
  <c r="AE15" i="9" s="1"/>
  <c r="AE14" i="9" a="1"/>
  <c r="AE14" i="9" s="1"/>
  <c r="AE13" i="9" a="1"/>
  <c r="AE13" i="9" s="1"/>
  <c r="AE12" i="9" a="1"/>
  <c r="AE12" i="9" s="1"/>
  <c r="AE11" i="9" a="1"/>
  <c r="AE11" i="9" s="1"/>
  <c r="AE10" i="9" a="1"/>
  <c r="AE10" i="9" s="1"/>
  <c r="AE9" i="9" a="1"/>
  <c r="AE9" i="9" s="1"/>
  <c r="AE8" i="9" a="1"/>
  <c r="AE8" i="9" s="1"/>
  <c r="H20" i="7"/>
  <c r="H19" i="7"/>
  <c r="H18" i="7"/>
  <c r="H17" i="7"/>
  <c r="U18" i="9"/>
  <c r="V18" i="9" s="1"/>
  <c r="S18" i="9"/>
  <c r="W18" i="9"/>
  <c r="X18" i="9"/>
  <c r="Z18" i="9" l="1"/>
  <c r="Y18" i="9"/>
  <c r="AA18" i="9" l="1"/>
  <c r="I34" i="9"/>
  <c r="I31" i="9"/>
  <c r="I28" i="9"/>
  <c r="AE6" i="9"/>
  <c r="I8" i="5"/>
  <c r="L8" i="5" s="1"/>
  <c r="O8" i="5" s="1"/>
  <c r="R8" i="5" s="1"/>
  <c r="U8" i="5" s="1"/>
  <c r="X8" i="5" s="1"/>
  <c r="C7" i="9"/>
  <c r="C5" i="9"/>
  <c r="C6" i="9" s="1"/>
  <c r="C4" i="9"/>
  <c r="G13" i="9" s="1"/>
  <c r="W5" i="9"/>
  <c r="X5" i="9"/>
  <c r="W6" i="9"/>
  <c r="X6" i="9"/>
  <c r="W7" i="9"/>
  <c r="X7" i="9"/>
  <c r="W8" i="9"/>
  <c r="X8" i="9"/>
  <c r="W9" i="9"/>
  <c r="X9" i="9"/>
  <c r="W10" i="9"/>
  <c r="X10" i="9"/>
  <c r="W11" i="9"/>
  <c r="X11" i="9"/>
  <c r="W12" i="9"/>
  <c r="X12" i="9"/>
  <c r="W13" i="9"/>
  <c r="X13" i="9"/>
  <c r="W14" i="9"/>
  <c r="X14" i="9"/>
  <c r="W15" i="9"/>
  <c r="X15" i="9"/>
  <c r="W16" i="9"/>
  <c r="X16" i="9"/>
  <c r="W17" i="9"/>
  <c r="X17" i="9"/>
  <c r="X4" i="9"/>
  <c r="W4" i="9"/>
  <c r="U5" i="9"/>
  <c r="V5" i="9" s="1"/>
  <c r="U6" i="9"/>
  <c r="V6" i="9" s="1"/>
  <c r="U7" i="9"/>
  <c r="V7" i="9" s="1"/>
  <c r="U8" i="9"/>
  <c r="V8" i="9" s="1"/>
  <c r="U9" i="9"/>
  <c r="V9" i="9" s="1"/>
  <c r="U10" i="9"/>
  <c r="V10" i="9" s="1"/>
  <c r="U11" i="9"/>
  <c r="V11" i="9" s="1"/>
  <c r="U12" i="9"/>
  <c r="V12" i="9" s="1"/>
  <c r="U13" i="9"/>
  <c r="V13" i="9" s="1"/>
  <c r="U14" i="9"/>
  <c r="V14" i="9" s="1"/>
  <c r="U15" i="9"/>
  <c r="V15" i="9" s="1"/>
  <c r="U16" i="9"/>
  <c r="V16" i="9" s="1"/>
  <c r="U17" i="9"/>
  <c r="V17" i="9" s="1"/>
  <c r="U4" i="9"/>
  <c r="S5" i="9"/>
  <c r="S6" i="9"/>
  <c r="S7" i="9"/>
  <c r="S8" i="9"/>
  <c r="S9" i="9"/>
  <c r="S10" i="9"/>
  <c r="S11" i="9"/>
  <c r="S12" i="9"/>
  <c r="S13" i="9"/>
  <c r="S14" i="9"/>
  <c r="S15" i="9"/>
  <c r="S16" i="9"/>
  <c r="S17" i="9"/>
  <c r="S4" i="9"/>
  <c r="V4" i="9" l="1"/>
  <c r="Z4" i="9" s="1"/>
  <c r="AF52" i="9"/>
  <c r="AF47" i="9"/>
  <c r="AF42" i="9"/>
  <c r="AF36" i="9"/>
  <c r="AF31" i="9"/>
  <c r="AF26" i="9"/>
  <c r="AF20" i="9"/>
  <c r="AF15" i="9"/>
  <c r="AF10" i="9"/>
  <c r="AF11" i="9"/>
  <c r="AF41" i="9"/>
  <c r="AF25" i="9"/>
  <c r="AF9" i="9"/>
  <c r="AF54" i="9"/>
  <c r="AF43" i="9"/>
  <c r="AF16" i="9"/>
  <c r="AF51" i="9"/>
  <c r="AF46" i="9"/>
  <c r="AF40" i="9"/>
  <c r="AF35" i="9"/>
  <c r="AF30" i="9"/>
  <c r="AF24" i="9"/>
  <c r="AF19" i="9"/>
  <c r="AF14" i="9"/>
  <c r="AF22" i="9"/>
  <c r="AF21" i="9"/>
  <c r="AF45" i="9"/>
  <c r="AF29" i="9"/>
  <c r="AF13" i="9"/>
  <c r="AF32" i="9"/>
  <c r="AF53" i="9"/>
  <c r="AF37" i="9"/>
  <c r="AF55" i="9"/>
  <c r="AF50" i="9"/>
  <c r="AF44" i="9"/>
  <c r="AF39" i="9"/>
  <c r="AF34" i="9"/>
  <c r="AF28" i="9"/>
  <c r="AF23" i="9"/>
  <c r="AF18" i="9"/>
  <c r="AF12" i="9"/>
  <c r="AF8" i="9"/>
  <c r="AF17" i="9"/>
  <c r="AF48" i="9"/>
  <c r="AF27" i="9"/>
  <c r="AF49" i="9"/>
  <c r="AF33" i="9"/>
  <c r="AF38" i="9"/>
  <c r="AG8" i="9"/>
  <c r="Y11" i="9"/>
  <c r="Y13" i="9"/>
  <c r="Y5" i="9"/>
  <c r="Y4" i="9"/>
  <c r="Y12" i="9"/>
  <c r="Y10" i="9"/>
  <c r="Y16" i="9"/>
  <c r="Y8" i="9"/>
  <c r="Y15" i="9"/>
  <c r="Y7" i="9"/>
  <c r="Y14" i="9"/>
  <c r="Y6" i="9"/>
  <c r="Z17" i="9"/>
  <c r="Y17" i="9"/>
  <c r="Z9" i="9"/>
  <c r="Y9" i="9"/>
  <c r="Z12" i="9"/>
  <c r="Z11" i="9"/>
  <c r="Z10" i="9"/>
  <c r="Z16" i="9"/>
  <c r="Z8" i="9"/>
  <c r="Z15" i="9"/>
  <c r="Z7" i="9"/>
  <c r="Z14" i="9"/>
  <c r="Z6" i="9"/>
  <c r="Z13" i="9"/>
  <c r="Z5" i="9"/>
  <c r="C9" i="9"/>
  <c r="C8" i="9"/>
  <c r="AD8" i="9"/>
  <c r="I22" i="9"/>
  <c r="C11" i="5" s="1"/>
  <c r="R18" i="9" l="1"/>
  <c r="T18" i="9" s="1"/>
  <c r="AB16" i="9" a="1"/>
  <c r="AB16" i="9" s="1"/>
  <c r="AB17" i="9" a="1"/>
  <c r="AB17" i="9" s="1"/>
  <c r="AA6" i="9"/>
  <c r="AB18" i="9" a="1"/>
  <c r="AB18" i="9" s="1"/>
  <c r="AA13" i="9"/>
  <c r="AI29" i="9"/>
  <c r="AH29" i="9" s="1"/>
  <c r="AG29" i="9"/>
  <c r="AI15" i="9"/>
  <c r="AG15" i="9"/>
  <c r="AG42" i="9"/>
  <c r="AI42" i="9"/>
  <c r="AH42" i="9" s="1"/>
  <c r="AI35" i="9"/>
  <c r="AH35" i="9" s="1"/>
  <c r="AG35" i="9"/>
  <c r="AI20" i="9"/>
  <c r="AG20" i="9"/>
  <c r="AI37" i="9"/>
  <c r="AH37" i="9" s="1"/>
  <c r="AG37" i="9"/>
  <c r="AG14" i="9"/>
  <c r="AI14" i="9"/>
  <c r="AG46" i="9"/>
  <c r="AI46" i="9"/>
  <c r="AH46" i="9" s="1"/>
  <c r="AG33" i="9"/>
  <c r="AI33" i="9"/>
  <c r="AH33" i="9" s="1"/>
  <c r="AI28" i="9"/>
  <c r="AH28" i="9" s="1"/>
  <c r="AG28" i="9"/>
  <c r="AI12" i="9"/>
  <c r="AG12" i="9"/>
  <c r="AI40" i="9"/>
  <c r="AH40" i="9" s="1"/>
  <c r="AG40" i="9"/>
  <c r="AI31" i="9"/>
  <c r="AH31" i="9" s="1"/>
  <c r="AG31" i="9"/>
  <c r="AI9" i="9"/>
  <c r="AH9" i="9" s="1"/>
  <c r="AG9" i="9"/>
  <c r="AG41" i="9"/>
  <c r="AI41" i="9"/>
  <c r="AH41" i="9" s="1"/>
  <c r="AG18" i="9"/>
  <c r="AI18" i="9"/>
  <c r="AG50" i="9"/>
  <c r="AI50" i="9"/>
  <c r="AH50" i="9" s="1"/>
  <c r="AG19" i="9"/>
  <c r="AI19" i="9"/>
  <c r="AG38" i="9"/>
  <c r="AI38" i="9"/>
  <c r="AH38" i="9" s="1"/>
  <c r="AG10" i="9"/>
  <c r="AI10" i="9"/>
  <c r="AI39" i="9"/>
  <c r="AH39" i="9" s="1"/>
  <c r="AG39" i="9"/>
  <c r="AI23" i="9"/>
  <c r="AG23" i="9"/>
  <c r="AI51" i="9"/>
  <c r="AH51" i="9" s="1"/>
  <c r="AG51" i="9"/>
  <c r="AI36" i="9"/>
  <c r="AH36" i="9" s="1"/>
  <c r="AG36" i="9"/>
  <c r="AG13" i="9"/>
  <c r="AI13" i="9"/>
  <c r="AI45" i="9"/>
  <c r="AH45" i="9" s="1"/>
  <c r="AG45" i="9"/>
  <c r="AG22" i="9"/>
  <c r="AI22" i="9"/>
  <c r="AG54" i="9"/>
  <c r="AI54" i="9"/>
  <c r="AH54" i="9" s="1"/>
  <c r="AI24" i="9"/>
  <c r="AG24" i="9"/>
  <c r="AI44" i="9"/>
  <c r="AH44" i="9" s="1"/>
  <c r="AG44" i="9"/>
  <c r="AI47" i="9"/>
  <c r="AH47" i="9" s="1"/>
  <c r="AG47" i="9"/>
  <c r="AI43" i="9"/>
  <c r="AH43" i="9" s="1"/>
  <c r="AG43" i="9"/>
  <c r="AG17" i="9"/>
  <c r="AI17" i="9"/>
  <c r="AI49" i="9"/>
  <c r="AH49" i="9" s="1"/>
  <c r="AG49" i="9"/>
  <c r="AG26" i="9"/>
  <c r="AI26" i="9"/>
  <c r="AH26" i="9" s="1"/>
  <c r="AG16" i="9"/>
  <c r="AI16" i="9"/>
  <c r="AI55" i="9"/>
  <c r="AH55" i="9" s="1"/>
  <c r="AG55" i="9"/>
  <c r="AI52" i="9"/>
  <c r="AH52" i="9" s="1"/>
  <c r="AG52" i="9"/>
  <c r="AI11" i="9"/>
  <c r="AG11" i="9"/>
  <c r="AI21" i="9"/>
  <c r="AG21" i="9"/>
  <c r="AG53" i="9"/>
  <c r="AI53" i="9"/>
  <c r="AH53" i="9" s="1"/>
  <c r="AG30" i="9"/>
  <c r="AI30" i="9"/>
  <c r="AH30" i="9" s="1"/>
  <c r="AI48" i="9"/>
  <c r="AH48" i="9" s="1"/>
  <c r="AG48" i="9"/>
  <c r="AI32" i="9"/>
  <c r="AH32" i="9" s="1"/>
  <c r="AG32" i="9"/>
  <c r="AI27" i="9"/>
  <c r="AH27" i="9" s="1"/>
  <c r="AG27" i="9"/>
  <c r="AG25" i="9"/>
  <c r="AI25" i="9"/>
  <c r="AG34" i="9"/>
  <c r="AI34" i="9"/>
  <c r="AH34" i="9" s="1"/>
  <c r="AB15" i="9" a="1"/>
  <c r="AB15" i="9" s="1"/>
  <c r="AB12" i="9" a="1"/>
  <c r="AB12" i="9" s="1"/>
  <c r="H14" i="7" s="1"/>
  <c r="AB14" i="9" a="1"/>
  <c r="AB14" i="9" s="1"/>
  <c r="H16" i="7" s="1"/>
  <c r="AB10" i="9" a="1"/>
  <c r="AB10" i="9" s="1"/>
  <c r="H12" i="7" s="1"/>
  <c r="AB11" i="9" a="1"/>
  <c r="AB11" i="9" s="1"/>
  <c r="H13" i="7" s="1"/>
  <c r="AB4" i="9" a="1"/>
  <c r="AB4" i="9" s="1"/>
  <c r="H6" i="7" s="1"/>
  <c r="AB7" i="9" a="1"/>
  <c r="AB7" i="9" s="1"/>
  <c r="H9" i="7" s="1"/>
  <c r="AB9" i="9" a="1"/>
  <c r="AB9" i="9" s="1"/>
  <c r="H11" i="7" s="1"/>
  <c r="AB5" i="9" a="1"/>
  <c r="AB5" i="9" s="1"/>
  <c r="H7" i="7" s="1"/>
  <c r="AB6" i="9" a="1"/>
  <c r="AB6" i="9" s="1"/>
  <c r="H8" i="7" s="1"/>
  <c r="AB13" i="9" a="1"/>
  <c r="AB13" i="9" s="1"/>
  <c r="H15" i="7" s="1"/>
  <c r="AB8" i="9" a="1"/>
  <c r="AB8" i="9" s="1"/>
  <c r="H10" i="7" s="1"/>
  <c r="AA8" i="9"/>
  <c r="AA14" i="9"/>
  <c r="AA12" i="9"/>
  <c r="AA15" i="9"/>
  <c r="AA11" i="9"/>
  <c r="AA7" i="9"/>
  <c r="AA10" i="9"/>
  <c r="AA16" i="9"/>
  <c r="AA5" i="9"/>
  <c r="AA9" i="9"/>
  <c r="AA17" i="9"/>
  <c r="AA4" i="9"/>
  <c r="O4" i="9"/>
  <c r="L5" i="9"/>
  <c r="L6" i="9" s="1"/>
  <c r="L7" i="9" s="1"/>
  <c r="L8" i="9" s="1"/>
  <c r="L9" i="9" s="1"/>
  <c r="L10" i="9" s="1"/>
  <c r="L11" i="9" s="1"/>
  <c r="L12" i="9" s="1"/>
  <c r="L13" i="9" s="1"/>
  <c r="L14" i="9" s="1"/>
  <c r="L15" i="9" s="1"/>
  <c r="L16" i="9" s="1"/>
  <c r="L17" i="9" s="1"/>
  <c r="L18" i="9" s="1"/>
  <c r="L19" i="9" s="1"/>
  <c r="L20" i="9" s="1"/>
  <c r="L21" i="9" s="1"/>
  <c r="L22" i="9" s="1"/>
  <c r="L23" i="9" s="1"/>
  <c r="L24" i="9" s="1"/>
  <c r="L25" i="9" s="1"/>
  <c r="L26" i="9" s="1"/>
  <c r="L27" i="9" s="1"/>
  <c r="L28" i="9" s="1"/>
  <c r="L29" i="9" s="1"/>
  <c r="L30" i="9" s="1"/>
  <c r="L31" i="9" s="1"/>
  <c r="L32" i="9" s="1"/>
  <c r="L33" i="9" s="1"/>
  <c r="L34" i="9" s="1"/>
  <c r="L35" i="9" s="1"/>
  <c r="L36" i="9" s="1"/>
  <c r="L37" i="9" s="1"/>
  <c r="L38" i="9" s="1"/>
  <c r="L39" i="9" s="1"/>
  <c r="L40" i="9" s="1"/>
  <c r="L41" i="9" s="1"/>
  <c r="L42" i="9" s="1"/>
  <c r="L43" i="9" s="1"/>
  <c r="L44" i="9" s="1"/>
  <c r="L45" i="9" s="1"/>
  <c r="L46" i="9" s="1"/>
  <c r="L47" i="9" s="1"/>
  <c r="L48" i="9" s="1"/>
  <c r="L49" i="9" s="1"/>
  <c r="L50" i="9" s="1"/>
  <c r="L51" i="9" s="1"/>
  <c r="O5" i="9" l="1"/>
  <c r="O6" i="9" s="1"/>
  <c r="O7" i="9" s="1"/>
  <c r="O8" i="9" s="1"/>
  <c r="O9" i="9" s="1"/>
  <c r="O10" i="9" s="1"/>
  <c r="O11" i="9" s="1"/>
  <c r="O12" i="9" s="1"/>
  <c r="O13" i="9" s="1"/>
  <c r="O14" i="9" s="1"/>
  <c r="O15" i="9" s="1"/>
  <c r="O16" i="9" s="1"/>
  <c r="O17" i="9" s="1"/>
  <c r="O18" i="9" s="1"/>
  <c r="O19" i="9" s="1"/>
  <c r="O20" i="9" s="1"/>
  <c r="O21" i="9" s="1"/>
  <c r="O22" i="9" s="1"/>
  <c r="O23" i="9" s="1"/>
  <c r="O24" i="9" s="1"/>
  <c r="O25" i="9" s="1"/>
  <c r="O26" i="9" s="1"/>
  <c r="O27" i="9" s="1"/>
  <c r="O28" i="9" s="1"/>
  <c r="O29" i="9" s="1"/>
  <c r="O30" i="9" s="1"/>
  <c r="O31" i="9" s="1"/>
  <c r="O32" i="9" s="1"/>
  <c r="O33" i="9" s="1"/>
  <c r="O34" i="9" s="1"/>
  <c r="O35" i="9" s="1"/>
  <c r="O36" i="9" s="1"/>
  <c r="O37" i="9" s="1"/>
  <c r="O38" i="9" s="1"/>
  <c r="O39" i="9" s="1"/>
  <c r="O40" i="9" s="1"/>
  <c r="O41" i="9" s="1"/>
  <c r="O42" i="9" s="1"/>
  <c r="O43" i="9" s="1"/>
  <c r="O44" i="9" s="1"/>
  <c r="O45" i="9" s="1"/>
  <c r="O46" i="9" s="1"/>
  <c r="O47" i="9" s="1"/>
  <c r="O48" i="9" s="1"/>
  <c r="O49" i="9" s="1"/>
  <c r="O50" i="9" s="1"/>
  <c r="O51" i="9" s="1"/>
  <c r="O52" i="9" s="1"/>
  <c r="O53" i="9" s="1"/>
  <c r="O54" i="9" s="1"/>
  <c r="O55" i="9" s="1"/>
  <c r="O56" i="9" s="1"/>
  <c r="O57" i="9" s="1"/>
  <c r="O58" i="9" s="1"/>
  <c r="O59" i="9" s="1"/>
  <c r="O60" i="9" s="1"/>
  <c r="O61" i="9" s="1"/>
  <c r="O62" i="9" s="1"/>
  <c r="O63" i="9" s="1"/>
  <c r="O64" i="9" s="1"/>
  <c r="O65" i="9" s="1"/>
  <c r="O66" i="9" s="1"/>
  <c r="O67" i="9" s="1"/>
  <c r="O68" i="9" s="1"/>
  <c r="O69" i="9" s="1"/>
  <c r="O70" i="9" s="1"/>
  <c r="O71" i="9" s="1"/>
  <c r="O72" i="9" s="1"/>
  <c r="O73" i="9" s="1"/>
  <c r="O74" i="9" s="1"/>
  <c r="O75" i="9" s="1"/>
  <c r="O76" i="9" s="1"/>
  <c r="O77" i="9" s="1"/>
  <c r="O78" i="9" s="1"/>
  <c r="O79" i="9" s="1"/>
  <c r="O80" i="9" s="1"/>
  <c r="O81" i="9" s="1"/>
  <c r="O82" i="9" s="1"/>
  <c r="O83" i="9" s="1"/>
  <c r="O84" i="9" s="1"/>
  <c r="O85" i="9" s="1"/>
  <c r="O86" i="9" s="1"/>
  <c r="O87" i="9" s="1"/>
  <c r="O88" i="9" s="1"/>
  <c r="O89" i="9" s="1"/>
  <c r="O90" i="9" s="1"/>
  <c r="O91" i="9" s="1"/>
  <c r="O92" i="9" s="1"/>
  <c r="O93" i="9" s="1"/>
  <c r="O94" i="9" s="1"/>
  <c r="O95" i="9" s="1"/>
  <c r="O96" i="9" s="1"/>
  <c r="O97" i="9" s="1"/>
  <c r="O98" i="9" s="1"/>
  <c r="O99" i="9" s="1"/>
  <c r="O100" i="9" s="1"/>
  <c r="O101" i="9" s="1"/>
  <c r="O102" i="9" s="1"/>
  <c r="O103" i="9" s="1"/>
  <c r="O104" i="9" s="1"/>
  <c r="O105" i="9" s="1"/>
  <c r="O106" i="9" s="1"/>
  <c r="O107" i="9" s="1"/>
  <c r="O108" i="9" s="1"/>
  <c r="O109" i="9" s="1"/>
  <c r="O110" i="9" s="1"/>
  <c r="O111" i="9" s="1"/>
  <c r="O112" i="9" s="1"/>
  <c r="O113" i="9" s="1"/>
  <c r="O114" i="9" s="1"/>
  <c r="O115" i="9" s="1"/>
  <c r="O116" i="9" s="1"/>
  <c r="O117" i="9" s="1"/>
  <c r="O118" i="9" s="1"/>
  <c r="O119" i="9" s="1"/>
  <c r="O120" i="9" s="1"/>
  <c r="O121" i="9" s="1"/>
  <c r="O122" i="9" s="1"/>
  <c r="O123" i="9" s="1"/>
  <c r="O124" i="9" s="1"/>
  <c r="O125" i="9" s="1"/>
  <c r="O126" i="9" s="1"/>
  <c r="O127" i="9" s="1"/>
  <c r="O128" i="9" s="1"/>
  <c r="O129" i="9" s="1"/>
  <c r="O130" i="9" s="1"/>
  <c r="O131" i="9" s="1"/>
  <c r="O132" i="9" s="1"/>
  <c r="O133" i="9" s="1"/>
  <c r="O134" i="9" s="1"/>
  <c r="O135" i="9" s="1"/>
  <c r="O136" i="9" s="1"/>
  <c r="O137" i="9" s="1"/>
  <c r="O138" i="9" s="1"/>
  <c r="O139" i="9" s="1"/>
  <c r="O140" i="9" s="1"/>
  <c r="O141" i="9" s="1"/>
  <c r="O142" i="9" s="1"/>
  <c r="O143" i="9" s="1"/>
  <c r="O144" i="9" s="1"/>
  <c r="O145" i="9" s="1"/>
  <c r="O146" i="9" s="1"/>
  <c r="O147" i="9" s="1"/>
  <c r="O148" i="9" s="1"/>
  <c r="O149" i="9" s="1"/>
  <c r="O150" i="9" s="1"/>
  <c r="O151" i="9" s="1"/>
  <c r="O152" i="9" s="1"/>
  <c r="O153" i="9" s="1"/>
  <c r="O154" i="9" s="1"/>
  <c r="O155" i="9" s="1"/>
  <c r="O156" i="9" s="1"/>
  <c r="O157" i="9" s="1"/>
  <c r="O158" i="9" s="1"/>
  <c r="O159" i="9" s="1"/>
  <c r="O160" i="9" s="1"/>
  <c r="O161" i="9" s="1"/>
  <c r="O162" i="9" s="1"/>
  <c r="O163" i="9" s="1"/>
  <c r="O164" i="9" s="1"/>
  <c r="O165" i="9" s="1"/>
  <c r="O166" i="9" s="1"/>
  <c r="O167" i="9" s="1"/>
  <c r="O168" i="9" s="1"/>
  <c r="O169" i="9" s="1"/>
  <c r="O170" i="9" s="1"/>
  <c r="O171" i="9" s="1"/>
  <c r="O172" i="9" s="1"/>
  <c r="O173" i="9" s="1"/>
  <c r="O174" i="9" s="1"/>
  <c r="O175" i="9" s="1"/>
  <c r="O176" i="9" s="1"/>
  <c r="O177" i="9" s="1"/>
  <c r="O178" i="9" s="1"/>
  <c r="O179" i="9" s="1"/>
  <c r="O180" i="9" s="1"/>
  <c r="O181" i="9" s="1"/>
  <c r="O182" i="9" s="1"/>
  <c r="O183" i="9" s="1"/>
  <c r="O184" i="9" s="1"/>
  <c r="O185" i="9" s="1"/>
  <c r="O186" i="9" s="1"/>
  <c r="O187" i="9" s="1"/>
  <c r="O188" i="9" s="1"/>
  <c r="O189" i="9" s="1"/>
  <c r="O190" i="9" s="1"/>
  <c r="O191" i="9" s="1"/>
  <c r="O192" i="9" s="1"/>
  <c r="O193" i="9" s="1"/>
  <c r="O194" i="9" s="1"/>
  <c r="O195" i="9" s="1"/>
  <c r="O196" i="9" s="1"/>
  <c r="O197" i="9" s="1"/>
  <c r="O198" i="9" s="1"/>
  <c r="O199" i="9" s="1"/>
  <c r="O200" i="9" s="1"/>
  <c r="O201" i="9" s="1"/>
  <c r="O202" i="9" s="1"/>
  <c r="O203" i="9" s="1"/>
  <c r="O204" i="9" s="1"/>
  <c r="O205" i="9" s="1"/>
  <c r="O206" i="9" s="1"/>
  <c r="O207" i="9" s="1"/>
  <c r="O208" i="9" s="1"/>
  <c r="O209" i="9" s="1"/>
  <c r="O210" i="9" s="1"/>
  <c r="O211" i="9" s="1"/>
  <c r="O212" i="9" s="1"/>
  <c r="O213" i="9" s="1"/>
  <c r="O214" i="9" s="1"/>
  <c r="O215" i="9" s="1"/>
  <c r="O216" i="9" s="1"/>
  <c r="O217" i="9" s="1"/>
  <c r="O218" i="9" s="1"/>
  <c r="O219" i="9" s="1"/>
  <c r="O220" i="9" s="1"/>
  <c r="O221" i="9" s="1"/>
  <c r="O222" i="9" s="1"/>
  <c r="O223" i="9" s="1"/>
  <c r="O224" i="9" s="1"/>
  <c r="O225" i="9" s="1"/>
  <c r="O226" i="9" s="1"/>
  <c r="O227" i="9" s="1"/>
  <c r="O228" i="9" s="1"/>
  <c r="O229" i="9" s="1"/>
  <c r="O230" i="9" s="1"/>
  <c r="O231" i="9" s="1"/>
  <c r="O232" i="9" s="1"/>
  <c r="O233" i="9" s="1"/>
  <c r="O234" i="9" s="1"/>
  <c r="O235" i="9" s="1"/>
  <c r="O236" i="9" s="1"/>
  <c r="O237" i="9" s="1"/>
  <c r="O238" i="9" s="1"/>
  <c r="O239" i="9" s="1"/>
  <c r="O240" i="9" s="1"/>
  <c r="O241" i="9" s="1"/>
  <c r="O242" i="9" s="1"/>
  <c r="O243" i="9" s="1"/>
  <c r="O244" i="9" s="1"/>
  <c r="O245" i="9" s="1"/>
  <c r="O246" i="9" s="1"/>
  <c r="O247" i="9" s="1"/>
  <c r="O248" i="9" s="1"/>
  <c r="O249" i="9" s="1"/>
  <c r="O250" i="9" s="1"/>
  <c r="O251" i="9" s="1"/>
  <c r="O252" i="9" s="1"/>
  <c r="O253" i="9" s="1"/>
  <c r="O254" i="9" s="1"/>
  <c r="O255" i="9" s="1"/>
  <c r="O256" i="9" s="1"/>
  <c r="O257" i="9" s="1"/>
  <c r="O258" i="9" s="1"/>
  <c r="O259" i="9" s="1"/>
  <c r="O260" i="9" s="1"/>
  <c r="O261" i="9" s="1"/>
  <c r="O262" i="9" s="1"/>
  <c r="O263" i="9" s="1"/>
  <c r="O264" i="9" s="1"/>
  <c r="O265" i="9" s="1"/>
  <c r="O266" i="9" s="1"/>
  <c r="O267" i="9" s="1"/>
  <c r="O268" i="9" s="1"/>
  <c r="O269" i="9" s="1"/>
  <c r="O270" i="9" s="1"/>
  <c r="O271" i="9" s="1"/>
  <c r="O272" i="9" s="1"/>
  <c r="O273" i="9" s="1"/>
  <c r="O274" i="9" s="1"/>
  <c r="O275" i="9" s="1"/>
  <c r="O276" i="9" s="1"/>
  <c r="O277" i="9" s="1"/>
  <c r="O278" i="9" s="1"/>
  <c r="O279" i="9" s="1"/>
  <c r="O280" i="9" s="1"/>
  <c r="O281" i="9" s="1"/>
  <c r="O282" i="9" s="1"/>
  <c r="O283" i="9" s="1"/>
  <c r="O284" i="9" s="1"/>
  <c r="O285" i="9" s="1"/>
  <c r="O286" i="9" s="1"/>
  <c r="O287" i="9" s="1"/>
  <c r="O288" i="9" s="1"/>
  <c r="O289" i="9" s="1"/>
  <c r="O290" i="9" s="1"/>
  <c r="O291" i="9" s="1"/>
  <c r="O292" i="9" s="1"/>
  <c r="O293" i="9" s="1"/>
  <c r="O294" i="9" s="1"/>
  <c r="O295" i="9" s="1"/>
  <c r="O296" i="9" s="1"/>
  <c r="O297" i="9" s="1"/>
  <c r="O298" i="9" s="1"/>
  <c r="O299" i="9" s="1"/>
  <c r="O300" i="9" s="1"/>
  <c r="O301" i="9" s="1"/>
  <c r="O302" i="9" s="1"/>
  <c r="O303" i="9" s="1"/>
  <c r="O304" i="9" s="1"/>
  <c r="O305" i="9" s="1"/>
  <c r="O306" i="9" s="1"/>
  <c r="O307" i="9" s="1"/>
  <c r="O308" i="9" s="1"/>
  <c r="O309" i="9" s="1"/>
  <c r="O310" i="9" s="1"/>
  <c r="O311" i="9" s="1"/>
  <c r="O312" i="9" s="1"/>
  <c r="O313" i="9" s="1"/>
  <c r="O314" i="9" s="1"/>
  <c r="O315" i="9" s="1"/>
  <c r="O316" i="9" s="1"/>
  <c r="O317" i="9" s="1"/>
  <c r="O318" i="9" s="1"/>
  <c r="O319" i="9" s="1"/>
  <c r="O320" i="9" s="1"/>
  <c r="O321" i="9" s="1"/>
  <c r="O322" i="9" s="1"/>
  <c r="O323" i="9" s="1"/>
  <c r="O324" i="9" s="1"/>
  <c r="O325" i="9" s="1"/>
  <c r="O326" i="9" s="1"/>
  <c r="O327" i="9" s="1"/>
  <c r="O328" i="9" s="1"/>
  <c r="O329" i="9" s="1"/>
  <c r="O330" i="9" s="1"/>
  <c r="O331" i="9" s="1"/>
  <c r="O332" i="9" s="1"/>
  <c r="O333" i="9" s="1"/>
  <c r="O334" i="9" s="1"/>
  <c r="O335" i="9" s="1"/>
  <c r="O336" i="9" s="1"/>
  <c r="O337" i="9" s="1"/>
  <c r="O338" i="9" s="1"/>
  <c r="O339" i="9" s="1"/>
  <c r="O340" i="9" s="1"/>
  <c r="O341" i="9" s="1"/>
  <c r="O342" i="9" s="1"/>
  <c r="O343" i="9" s="1"/>
  <c r="O344" i="9" s="1"/>
  <c r="O345" i="9" s="1"/>
  <c r="O346" i="9" s="1"/>
  <c r="O347" i="9" s="1"/>
  <c r="O348" i="9" s="1"/>
  <c r="O349" i="9" s="1"/>
  <c r="O350" i="9" s="1"/>
  <c r="O351" i="9" s="1"/>
  <c r="O352" i="9" s="1"/>
  <c r="O353" i="9" s="1"/>
  <c r="O354" i="9" s="1"/>
  <c r="O355" i="9" s="1"/>
  <c r="O356" i="9" s="1"/>
  <c r="O357" i="9" s="1"/>
  <c r="O358" i="9" s="1"/>
  <c r="O359" i="9" s="1"/>
  <c r="O360" i="9" s="1"/>
  <c r="O361" i="9" s="1"/>
  <c r="O362" i="9" s="1"/>
  <c r="O363" i="9" s="1"/>
  <c r="O364" i="9" s="1"/>
  <c r="O365" i="9" s="1"/>
  <c r="O366" i="9" s="1"/>
  <c r="O367" i="9" s="1"/>
  <c r="O368" i="9" s="1"/>
  <c r="F9" i="5" l="1"/>
  <c r="L9" i="5"/>
  <c r="U9" i="5"/>
  <c r="X9" i="5"/>
  <c r="R9" i="5"/>
  <c r="O9" i="5"/>
  <c r="I9" i="5"/>
  <c r="AJ6" i="9"/>
  <c r="AE5" i="9"/>
  <c r="AK43" i="9" l="1"/>
  <c r="AK39" i="9"/>
  <c r="AK52" i="9"/>
  <c r="AK10" i="9"/>
  <c r="AK53" i="9"/>
  <c r="AK24" i="9"/>
  <c r="AK13" i="9"/>
  <c r="AK23" i="9"/>
  <c r="AK22" i="9"/>
  <c r="AK48" i="9"/>
  <c r="AK50" i="9"/>
  <c r="AK32" i="9"/>
  <c r="AK19" i="9"/>
  <c r="AK36" i="9"/>
  <c r="AK9" i="9"/>
  <c r="AK8" i="9"/>
  <c r="AK33" i="9"/>
  <c r="AK55" i="9"/>
  <c r="AK31" i="9"/>
  <c r="AK49" i="9"/>
  <c r="AK44" i="9"/>
  <c r="AK17" i="9"/>
  <c r="AK47" i="9"/>
  <c r="AK46" i="9"/>
  <c r="AK38" i="9"/>
  <c r="AK34" i="9"/>
  <c r="AK35" i="9"/>
  <c r="AK16" i="9"/>
  <c r="AK20" i="9"/>
  <c r="AK41" i="9"/>
  <c r="AK51" i="9"/>
  <c r="AK42" i="9"/>
  <c r="AK28" i="9"/>
  <c r="AK15" i="9"/>
  <c r="AK45" i="9"/>
  <c r="AK29" i="9"/>
  <c r="AK27" i="9"/>
  <c r="AK40" i="9"/>
  <c r="AK26" i="9"/>
  <c r="AK30" i="9"/>
  <c r="AK18" i="9"/>
  <c r="AK25" i="9"/>
  <c r="AK14" i="9"/>
  <c r="AK12" i="9"/>
  <c r="AK37" i="9"/>
  <c r="AK21" i="9"/>
  <c r="AK11" i="9"/>
  <c r="AK54" i="9"/>
  <c r="AJ5" i="9"/>
  <c r="AI8" i="9"/>
  <c r="AH8" i="9" s="1"/>
  <c r="AO6" i="9"/>
  <c r="R9" i="9"/>
  <c r="R7" i="9"/>
  <c r="R10" i="9"/>
  <c r="R15" i="9"/>
  <c r="R14" i="9"/>
  <c r="R6" i="9"/>
  <c r="R13" i="9"/>
  <c r="R17" i="9"/>
  <c r="R11" i="9"/>
  <c r="R5" i="9"/>
  <c r="R12" i="9"/>
  <c r="R4" i="9"/>
  <c r="R8" i="9"/>
  <c r="R16" i="9"/>
  <c r="AL8" i="9" l="1"/>
  <c r="AN8" i="9"/>
  <c r="AM8" i="9" s="1"/>
  <c r="AN31" i="9"/>
  <c r="AM31" i="9" s="1"/>
  <c r="AL31" i="9"/>
  <c r="AN43" i="9"/>
  <c r="AM43" i="9" s="1"/>
  <c r="AL43" i="9"/>
  <c r="AL33" i="9"/>
  <c r="AN33" i="9"/>
  <c r="AM33" i="9" s="1"/>
  <c r="AN19" i="9"/>
  <c r="AL19" i="9"/>
  <c r="AN55" i="9"/>
  <c r="AM55" i="9" s="1"/>
  <c r="AL55" i="9"/>
  <c r="AL48" i="9"/>
  <c r="AN48" i="9"/>
  <c r="AM48" i="9" s="1"/>
  <c r="AN9" i="9"/>
  <c r="AM9" i="9" s="1"/>
  <c r="AL9" i="9"/>
  <c r="AN13" i="9"/>
  <c r="AL13" i="9"/>
  <c r="AL27" i="9"/>
  <c r="AN27" i="9"/>
  <c r="AN44" i="9"/>
  <c r="AM44" i="9" s="1"/>
  <c r="AL44" i="9"/>
  <c r="AN10" i="9"/>
  <c r="AM10" i="9" s="1"/>
  <c r="AL10" i="9"/>
  <c r="AN37" i="9"/>
  <c r="AM37" i="9" s="1"/>
  <c r="AL37" i="9"/>
  <c r="AN49" i="9"/>
  <c r="AM49" i="9" s="1"/>
  <c r="AL49" i="9"/>
  <c r="AL42" i="9"/>
  <c r="AN42" i="9"/>
  <c r="AM42" i="9" s="1"/>
  <c r="AL35" i="9"/>
  <c r="AN35" i="9"/>
  <c r="AM35" i="9" s="1"/>
  <c r="AN16" i="9"/>
  <c r="AL16" i="9"/>
  <c r="AN51" i="9"/>
  <c r="AM51" i="9" s="1"/>
  <c r="AL51" i="9"/>
  <c r="AN20" i="9"/>
  <c r="AL20" i="9"/>
  <c r="AL21" i="9"/>
  <c r="AN21" i="9"/>
  <c r="AN54" i="9"/>
  <c r="AM54" i="9" s="1"/>
  <c r="AL54" i="9"/>
  <c r="AN38" i="9"/>
  <c r="AM38" i="9" s="1"/>
  <c r="AL38" i="9"/>
  <c r="AN22" i="9"/>
  <c r="AL22" i="9"/>
  <c r="AN12" i="9"/>
  <c r="AL12" i="9"/>
  <c r="AP27" i="9"/>
  <c r="AP30" i="9"/>
  <c r="AP55" i="9"/>
  <c r="AP23" i="9"/>
  <c r="AP26" i="9"/>
  <c r="AP45" i="9"/>
  <c r="AP40" i="9"/>
  <c r="AP10" i="9"/>
  <c r="AP14" i="9"/>
  <c r="AP36" i="9"/>
  <c r="AP51" i="9"/>
  <c r="AP19" i="9"/>
  <c r="AP54" i="9"/>
  <c r="AP22" i="9"/>
  <c r="AP41" i="9"/>
  <c r="AP43" i="9"/>
  <c r="AP11" i="9"/>
  <c r="AP46" i="9"/>
  <c r="AP33" i="9"/>
  <c r="AP28" i="9"/>
  <c r="AP9" i="9"/>
  <c r="AP39" i="9"/>
  <c r="AP42" i="9"/>
  <c r="AP29" i="9"/>
  <c r="AP12" i="9"/>
  <c r="AP24" i="9"/>
  <c r="AP25" i="9"/>
  <c r="AP16" i="9"/>
  <c r="AP18" i="9"/>
  <c r="AP8" i="9"/>
  <c r="AP48" i="9"/>
  <c r="AP21" i="9"/>
  <c r="AP13" i="9"/>
  <c r="AP53" i="9"/>
  <c r="AP44" i="9"/>
  <c r="AP15" i="9"/>
  <c r="AP17" i="9"/>
  <c r="AP49" i="9"/>
  <c r="AP47" i="9"/>
  <c r="AP50" i="9"/>
  <c r="AP52" i="9"/>
  <c r="AP35" i="9"/>
  <c r="AP38" i="9"/>
  <c r="AP31" i="9"/>
  <c r="AP34" i="9"/>
  <c r="AP32" i="9"/>
  <c r="AP37" i="9"/>
  <c r="AP20" i="9"/>
  <c r="AN11" i="9"/>
  <c r="AM11" i="9" s="1"/>
  <c r="AL11" i="9"/>
  <c r="AN45" i="9"/>
  <c r="AM45" i="9" s="1"/>
  <c r="AL45" i="9"/>
  <c r="AN39" i="9"/>
  <c r="AM39" i="9" s="1"/>
  <c r="AL39" i="9"/>
  <c r="AN53" i="9"/>
  <c r="AM53" i="9" s="1"/>
  <c r="AL53" i="9"/>
  <c r="AL32" i="9"/>
  <c r="AN32" i="9"/>
  <c r="AM32" i="9" s="1"/>
  <c r="AL18" i="9"/>
  <c r="AN18" i="9"/>
  <c r="AL29" i="9"/>
  <c r="AN29" i="9"/>
  <c r="AN28" i="9"/>
  <c r="AL28" i="9"/>
  <c r="AL46" i="9"/>
  <c r="AN46" i="9"/>
  <c r="AM46" i="9" s="1"/>
  <c r="AL17" i="9"/>
  <c r="AN17" i="9"/>
  <c r="AN41" i="9"/>
  <c r="AM41" i="9" s="1"/>
  <c r="AL41" i="9"/>
  <c r="AL26" i="9"/>
  <c r="AN26" i="9"/>
  <c r="AN36" i="9"/>
  <c r="AM36" i="9" s="1"/>
  <c r="AL36" i="9"/>
  <c r="AL30" i="9"/>
  <c r="AN30" i="9"/>
  <c r="AM30" i="9" s="1"/>
  <c r="AN25" i="9"/>
  <c r="AL25" i="9"/>
  <c r="AN50" i="9"/>
  <c r="AM50" i="9" s="1"/>
  <c r="AL50" i="9"/>
  <c r="AL15" i="9"/>
  <c r="AN15" i="9"/>
  <c r="AL14" i="9"/>
  <c r="AN14" i="9"/>
  <c r="AN24" i="9"/>
  <c r="AL24" i="9"/>
  <c r="AN52" i="9"/>
  <c r="AM52" i="9" s="1"/>
  <c r="AL52" i="9"/>
  <c r="AN23" i="9"/>
  <c r="AL23" i="9"/>
  <c r="AN40" i="9"/>
  <c r="AM40" i="9" s="1"/>
  <c r="AL40" i="9"/>
  <c r="AL34" i="9"/>
  <c r="AN34" i="9"/>
  <c r="AM34" i="9" s="1"/>
  <c r="AN47" i="9"/>
  <c r="AM47" i="9" s="1"/>
  <c r="AL47" i="9"/>
  <c r="AO5" i="9"/>
  <c r="AT6" i="9"/>
  <c r="T12" i="9"/>
  <c r="T14" i="9"/>
  <c r="T10" i="9"/>
  <c r="T11" i="9"/>
  <c r="T7" i="9"/>
  <c r="T5" i="9"/>
  <c r="T16" i="9"/>
  <c r="T17" i="9"/>
  <c r="T9" i="9"/>
  <c r="T8" i="9"/>
  <c r="T13" i="9"/>
  <c r="T15" i="9"/>
  <c r="T4" i="9"/>
  <c r="T6" i="9"/>
  <c r="AM26" i="9" l="1"/>
  <c r="AM28" i="9"/>
  <c r="AM29" i="9"/>
  <c r="AH17" i="9"/>
  <c r="AH14" i="9"/>
  <c r="AH22" i="9"/>
  <c r="AH24" i="9"/>
  <c r="AH11" i="9"/>
  <c r="AH20" i="9"/>
  <c r="AH25" i="9"/>
  <c r="AH16" i="9"/>
  <c r="AH19" i="9"/>
  <c r="AH15" i="9"/>
  <c r="AH10" i="9"/>
  <c r="AH23" i="9"/>
  <c r="AH18" i="9"/>
  <c r="AH21" i="9"/>
  <c r="AM27" i="9"/>
  <c r="AH13" i="9"/>
  <c r="AH12" i="9"/>
  <c r="AM12" i="9"/>
  <c r="AM24" i="9"/>
  <c r="AM25" i="9"/>
  <c r="AM22" i="9"/>
  <c r="AM20" i="9"/>
  <c r="AM21" i="9"/>
  <c r="AM14" i="9"/>
  <c r="AM17" i="9"/>
  <c r="AM18" i="9"/>
  <c r="AM15" i="9"/>
  <c r="AM23" i="9"/>
  <c r="AM16" i="9"/>
  <c r="AM13" i="9"/>
  <c r="AM19" i="9"/>
  <c r="AS41" i="9"/>
  <c r="AR41" i="9" s="1"/>
  <c r="AQ41" i="9"/>
  <c r="AS43" i="9"/>
  <c r="AR43" i="9" s="1"/>
  <c r="AQ43" i="9"/>
  <c r="AS45" i="9"/>
  <c r="AR45" i="9" s="1"/>
  <c r="AQ45" i="9"/>
  <c r="AS25" i="9"/>
  <c r="AR25" i="9" s="1"/>
  <c r="AQ25" i="9"/>
  <c r="AS52" i="9"/>
  <c r="AR52" i="9" s="1"/>
  <c r="AQ52" i="9"/>
  <c r="AS27" i="9"/>
  <c r="AR27" i="9" s="1"/>
  <c r="AQ27" i="9"/>
  <c r="AS20" i="9"/>
  <c r="AR20" i="9" s="1"/>
  <c r="AQ20" i="9"/>
  <c r="AQ30" i="9"/>
  <c r="AS30" i="9"/>
  <c r="AR30" i="9" s="1"/>
  <c r="AS39" i="9"/>
  <c r="AR39" i="9" s="1"/>
  <c r="AQ39" i="9"/>
  <c r="AS48" i="9"/>
  <c r="AR48" i="9" s="1"/>
  <c r="AQ48" i="9"/>
  <c r="AQ18" i="9"/>
  <c r="AS18" i="9"/>
  <c r="AR18" i="9" s="1"/>
  <c r="AQ28" i="9"/>
  <c r="AS28" i="9"/>
  <c r="AR28" i="9" s="1"/>
  <c r="AQ50" i="9"/>
  <c r="AS50" i="9"/>
  <c r="AR50" i="9" s="1"/>
  <c r="AS12" i="9"/>
  <c r="AR12" i="9" s="1"/>
  <c r="AQ12" i="9"/>
  <c r="AS23" i="9"/>
  <c r="AR23" i="9" s="1"/>
  <c r="AQ23" i="9"/>
  <c r="AS51" i="9"/>
  <c r="AR51" i="9" s="1"/>
  <c r="AQ51" i="9"/>
  <c r="AQ33" i="9"/>
  <c r="AS33" i="9"/>
  <c r="AR33" i="9" s="1"/>
  <c r="AS16" i="9"/>
  <c r="AR16" i="9" s="1"/>
  <c r="AQ16" i="9"/>
  <c r="AS26" i="9"/>
  <c r="AR26" i="9" s="1"/>
  <c r="AQ26" i="9"/>
  <c r="AS40" i="9"/>
  <c r="AR40" i="9" s="1"/>
  <c r="AQ40" i="9"/>
  <c r="AS32" i="9"/>
  <c r="AR32" i="9" s="1"/>
  <c r="AQ32" i="9"/>
  <c r="AS35" i="9"/>
  <c r="AR35" i="9" s="1"/>
  <c r="AQ35" i="9"/>
  <c r="AS42" i="9"/>
  <c r="AR42" i="9" s="1"/>
  <c r="AQ42" i="9"/>
  <c r="AQ54" i="9"/>
  <c r="AS54" i="9"/>
  <c r="AR54" i="9" s="1"/>
  <c r="AQ14" i="9"/>
  <c r="AS14" i="9"/>
  <c r="AR14" i="9" s="1"/>
  <c r="AQ34" i="9"/>
  <c r="AS34" i="9"/>
  <c r="AR34" i="9" s="1"/>
  <c r="AS19" i="9"/>
  <c r="AR19" i="9" s="1"/>
  <c r="AQ19" i="9"/>
  <c r="AS55" i="9"/>
  <c r="AR55" i="9" s="1"/>
  <c r="AQ55" i="9"/>
  <c r="AQ22" i="9"/>
  <c r="AS22" i="9"/>
  <c r="AR22" i="9" s="1"/>
  <c r="AQ24" i="9"/>
  <c r="AS24" i="9"/>
  <c r="AR24" i="9" s="1"/>
  <c r="AS10" i="9"/>
  <c r="AR10" i="9" s="1"/>
  <c r="AQ10" i="9"/>
  <c r="AU43" i="9"/>
  <c r="AU11" i="9"/>
  <c r="AU46" i="9"/>
  <c r="AU14" i="9"/>
  <c r="AU39" i="9"/>
  <c r="AU42" i="9"/>
  <c r="AU10" i="9"/>
  <c r="AU29" i="9"/>
  <c r="AU24" i="9"/>
  <c r="AU52" i="9"/>
  <c r="AU20" i="9"/>
  <c r="AU35" i="9"/>
  <c r="AU38" i="9"/>
  <c r="AU25" i="9"/>
  <c r="AU27" i="9"/>
  <c r="AU30" i="9"/>
  <c r="AU49" i="9"/>
  <c r="AU17" i="9"/>
  <c r="AU44" i="9"/>
  <c r="AU12" i="9"/>
  <c r="AU55" i="9"/>
  <c r="AU23" i="9"/>
  <c r="AU26" i="9"/>
  <c r="AU45" i="9"/>
  <c r="AU13" i="9"/>
  <c r="AU40" i="9"/>
  <c r="AU8" i="9"/>
  <c r="AU31" i="9"/>
  <c r="AU34" i="9"/>
  <c r="AU41" i="9"/>
  <c r="AU32" i="9"/>
  <c r="AU28" i="9"/>
  <c r="AU19" i="9"/>
  <c r="AU22" i="9"/>
  <c r="AU37" i="9"/>
  <c r="AU51" i="9"/>
  <c r="AU54" i="9"/>
  <c r="AU47" i="9"/>
  <c r="AU50" i="9"/>
  <c r="AU53" i="9"/>
  <c r="AU15" i="9"/>
  <c r="AU18" i="9"/>
  <c r="AU33" i="9"/>
  <c r="AU16" i="9"/>
  <c r="AU21" i="9"/>
  <c r="AU9" i="9"/>
  <c r="AU48" i="9"/>
  <c r="AU36" i="9"/>
  <c r="AQ31" i="9"/>
  <c r="AS31" i="9"/>
  <c r="AR31" i="9" s="1"/>
  <c r="AS29" i="9"/>
  <c r="AR29" i="9" s="1"/>
  <c r="AQ29" i="9"/>
  <c r="AS15" i="9"/>
  <c r="AR15" i="9" s="1"/>
  <c r="AQ15" i="9"/>
  <c r="AS44" i="9"/>
  <c r="AR44" i="9" s="1"/>
  <c r="AQ44" i="9"/>
  <c r="AQ46" i="9"/>
  <c r="AS46" i="9"/>
  <c r="AR46" i="9" s="1"/>
  <c r="AS21" i="9"/>
  <c r="AR21" i="9" s="1"/>
  <c r="AQ21" i="9"/>
  <c r="AS47" i="9"/>
  <c r="AR47" i="9" s="1"/>
  <c r="AQ47" i="9"/>
  <c r="AQ49" i="9"/>
  <c r="AS49" i="9"/>
  <c r="AR49" i="9" s="1"/>
  <c r="AQ13" i="9"/>
  <c r="AS13" i="9"/>
  <c r="AR13" i="9" s="1"/>
  <c r="AS37" i="9"/>
  <c r="AR37" i="9" s="1"/>
  <c r="AQ37" i="9"/>
  <c r="AS36" i="9"/>
  <c r="AR36" i="9" s="1"/>
  <c r="AQ36" i="9"/>
  <c r="AQ38" i="9"/>
  <c r="AS38" i="9"/>
  <c r="AR38" i="9" s="1"/>
  <c r="AS11" i="9"/>
  <c r="AR11" i="9" s="1"/>
  <c r="AQ11" i="9"/>
  <c r="AS8" i="9"/>
  <c r="AR8" i="9" s="1"/>
  <c r="AQ8" i="9"/>
  <c r="AS9" i="9"/>
  <c r="AR9" i="9" s="1"/>
  <c r="AQ9" i="9"/>
  <c r="AS17" i="9"/>
  <c r="AR17" i="9" s="1"/>
  <c r="AQ17" i="9"/>
  <c r="AQ53" i="9"/>
  <c r="AS53" i="9"/>
  <c r="AR53" i="9" s="1"/>
  <c r="AT5" i="9"/>
  <c r="L10" i="5"/>
  <c r="AY6" i="9"/>
  <c r="H10" i="5"/>
  <c r="AV26" i="9" l="1"/>
  <c r="AX26" i="9"/>
  <c r="AW26" i="9" s="1"/>
  <c r="AV22" i="9"/>
  <c r="AX22" i="9"/>
  <c r="AW22" i="9" s="1"/>
  <c r="AV55" i="9"/>
  <c r="AX55" i="9"/>
  <c r="AW55" i="9" s="1"/>
  <c r="AX20" i="9"/>
  <c r="AW20" i="9" s="1"/>
  <c r="AV20" i="9"/>
  <c r="AX23" i="9"/>
  <c r="AW23" i="9" s="1"/>
  <c r="AV23" i="9"/>
  <c r="AV46" i="9"/>
  <c r="AX46" i="9"/>
  <c r="AW46" i="9" s="1"/>
  <c r="AX13" i="9"/>
  <c r="AW13" i="9" s="1"/>
  <c r="AV13" i="9"/>
  <c r="AV33" i="9"/>
  <c r="AX33" i="9"/>
  <c r="AW33" i="9" s="1"/>
  <c r="AX27" i="9"/>
  <c r="AW27" i="9" s="1"/>
  <c r="AV27" i="9"/>
  <c r="AX54" i="9"/>
  <c r="AW54" i="9" s="1"/>
  <c r="AV54" i="9"/>
  <c r="AV47" i="9"/>
  <c r="AX47" i="9"/>
  <c r="AW47" i="9" s="1"/>
  <c r="AV41" i="9"/>
  <c r="AX41" i="9"/>
  <c r="AW41" i="9" s="1"/>
  <c r="AV16" i="9"/>
  <c r="AX16" i="9"/>
  <c r="AW16" i="9" s="1"/>
  <c r="AV10" i="9"/>
  <c r="AX10" i="9"/>
  <c r="AW10" i="9" s="1"/>
  <c r="AV44" i="9"/>
  <c r="AX44" i="9"/>
  <c r="AW44" i="9" s="1"/>
  <c r="AX8" i="9"/>
  <c r="AW8" i="9" s="1"/>
  <c r="AV8" i="9"/>
  <c r="O10" i="5" s="1"/>
  <c r="AV42" i="9"/>
  <c r="AX42" i="9"/>
  <c r="AW42" i="9" s="1"/>
  <c r="AV18" i="9"/>
  <c r="AX18" i="9"/>
  <c r="AW18" i="9" s="1"/>
  <c r="AV9" i="9"/>
  <c r="AX9" i="9"/>
  <c r="AW9" i="9" s="1"/>
  <c r="AV36" i="9"/>
  <c r="AX36" i="9"/>
  <c r="AW36" i="9" s="1"/>
  <c r="AX48" i="9"/>
  <c r="AW48" i="9" s="1"/>
  <c r="AV48" i="9"/>
  <c r="AX40" i="9"/>
  <c r="AW40" i="9" s="1"/>
  <c r="AV40" i="9"/>
  <c r="AX25" i="9"/>
  <c r="AW25" i="9" s="1"/>
  <c r="AV25" i="9"/>
  <c r="AV32" i="9"/>
  <c r="AX32" i="9"/>
  <c r="AW32" i="9" s="1"/>
  <c r="AZ27" i="9"/>
  <c r="AZ30" i="9"/>
  <c r="AZ55" i="9"/>
  <c r="AZ23" i="9"/>
  <c r="AZ26" i="9"/>
  <c r="AZ45" i="9"/>
  <c r="AZ13" i="9"/>
  <c r="AZ40" i="9"/>
  <c r="AZ8" i="9"/>
  <c r="AZ36" i="9"/>
  <c r="AZ51" i="9"/>
  <c r="AZ19" i="9"/>
  <c r="AZ54" i="9"/>
  <c r="AZ22" i="9"/>
  <c r="AZ41" i="9"/>
  <c r="AZ9" i="9"/>
  <c r="AZ43" i="9"/>
  <c r="AZ11" i="9"/>
  <c r="AZ46" i="9"/>
  <c r="AZ14" i="9"/>
  <c r="AZ33" i="9"/>
  <c r="AZ28" i="9"/>
  <c r="AZ39" i="9"/>
  <c r="AZ42" i="9"/>
  <c r="AZ10" i="9"/>
  <c r="AZ29" i="9"/>
  <c r="AZ24" i="9"/>
  <c r="AZ48" i="9"/>
  <c r="AZ44" i="9"/>
  <c r="AZ16" i="9"/>
  <c r="AZ53" i="9"/>
  <c r="AZ21" i="9"/>
  <c r="AZ12" i="9"/>
  <c r="AZ17" i="9"/>
  <c r="AZ47" i="9"/>
  <c r="AZ50" i="9"/>
  <c r="AZ49" i="9"/>
  <c r="AZ32" i="9"/>
  <c r="AZ35" i="9"/>
  <c r="AZ38" i="9"/>
  <c r="AZ37" i="9"/>
  <c r="AZ20" i="9"/>
  <c r="AZ31" i="9"/>
  <c r="AZ34" i="9"/>
  <c r="AZ25" i="9"/>
  <c r="AZ15" i="9"/>
  <c r="AZ18" i="9"/>
  <c r="AZ52" i="9"/>
  <c r="AV38" i="9"/>
  <c r="AX38" i="9"/>
  <c r="AW38" i="9" s="1"/>
  <c r="AX51" i="9"/>
  <c r="AW51" i="9" s="1"/>
  <c r="AV51" i="9"/>
  <c r="AX39" i="9"/>
  <c r="AW39" i="9" s="1"/>
  <c r="AV39" i="9"/>
  <c r="AV37" i="9"/>
  <c r="AX37" i="9"/>
  <c r="AW37" i="9" s="1"/>
  <c r="AX50" i="9"/>
  <c r="AW50" i="9" s="1"/>
  <c r="AV50" i="9"/>
  <c r="AV15" i="9"/>
  <c r="AX15" i="9"/>
  <c r="AW15" i="9" s="1"/>
  <c r="AX11" i="9"/>
  <c r="AW11" i="9" s="1"/>
  <c r="AV11" i="9"/>
  <c r="AV28" i="9"/>
  <c r="AX28" i="9"/>
  <c r="AW28" i="9" s="1"/>
  <c r="AV24" i="9"/>
  <c r="AX24" i="9"/>
  <c r="AW24" i="9" s="1"/>
  <c r="AX19" i="9"/>
  <c r="AW19" i="9" s="1"/>
  <c r="AV19" i="9"/>
  <c r="AV17" i="9"/>
  <c r="AX17" i="9"/>
  <c r="AW17" i="9" s="1"/>
  <c r="AV34" i="9"/>
  <c r="AX34" i="9"/>
  <c r="AW34" i="9" s="1"/>
  <c r="AX49" i="9"/>
  <c r="AW49" i="9" s="1"/>
  <c r="AV49" i="9"/>
  <c r="AV30" i="9"/>
  <c r="AX30" i="9"/>
  <c r="AW30" i="9" s="1"/>
  <c r="AV29" i="9"/>
  <c r="AX29" i="9"/>
  <c r="AW29" i="9" s="1"/>
  <c r="AV43" i="9"/>
  <c r="AX43" i="9"/>
  <c r="AW43" i="9" s="1"/>
  <c r="AX21" i="9"/>
  <c r="AW21" i="9" s="1"/>
  <c r="AV21" i="9"/>
  <c r="AV12" i="9"/>
  <c r="AX12" i="9"/>
  <c r="AW12" i="9" s="1"/>
  <c r="AX35" i="9"/>
  <c r="AW35" i="9" s="1"/>
  <c r="AV35" i="9"/>
  <c r="AV45" i="9"/>
  <c r="AX45" i="9"/>
  <c r="AW45" i="9" s="1"/>
  <c r="AV31" i="9"/>
  <c r="AX31" i="9"/>
  <c r="AW31" i="9" s="1"/>
  <c r="AV53" i="9"/>
  <c r="AX53" i="9"/>
  <c r="AW53" i="9" s="1"/>
  <c r="AX52" i="9"/>
  <c r="AW52" i="9" s="1"/>
  <c r="AV52" i="9"/>
  <c r="AV14" i="9"/>
  <c r="AX14" i="9"/>
  <c r="AW14" i="9" s="1"/>
  <c r="AY5" i="9"/>
  <c r="BD6" i="9"/>
  <c r="I10" i="5"/>
  <c r="K10" i="5"/>
  <c r="E10" i="5"/>
  <c r="F10" i="5"/>
  <c r="BC45" i="9" l="1"/>
  <c r="BB45" i="9" s="1"/>
  <c r="BA45" i="9"/>
  <c r="BC20" i="9"/>
  <c r="BB20" i="9" s="1"/>
  <c r="BA20" i="9"/>
  <c r="BC19" i="9"/>
  <c r="BB19" i="9" s="1"/>
  <c r="BA19" i="9"/>
  <c r="BC49" i="9"/>
  <c r="BB49" i="9" s="1"/>
  <c r="BA49" i="9"/>
  <c r="BC32" i="9"/>
  <c r="BB32" i="9" s="1"/>
  <c r="BA32" i="9"/>
  <c r="BA28" i="9"/>
  <c r="BC28" i="9"/>
  <c r="BB28" i="9" s="1"/>
  <c r="BA24" i="9"/>
  <c r="BC24" i="9"/>
  <c r="BB24" i="9" s="1"/>
  <c r="BC8" i="9"/>
  <c r="BB8" i="9" s="1"/>
  <c r="BA8" i="9"/>
  <c r="R10" i="5" s="1"/>
  <c r="BA18" i="9"/>
  <c r="BC18" i="9"/>
  <c r="BB18" i="9" s="1"/>
  <c r="BC12" i="9"/>
  <c r="BB12" i="9" s="1"/>
  <c r="BA12" i="9"/>
  <c r="BC30" i="9"/>
  <c r="BB30" i="9" s="1"/>
  <c r="BA30" i="9"/>
  <c r="BA50" i="9"/>
  <c r="BC50" i="9"/>
  <c r="BB50" i="9" s="1"/>
  <c r="BC33" i="9"/>
  <c r="BB33" i="9" s="1"/>
  <c r="BA33" i="9"/>
  <c r="BC22" i="9"/>
  <c r="BB22" i="9" s="1"/>
  <c r="BA22" i="9"/>
  <c r="BC44" i="9"/>
  <c r="BB44" i="9" s="1"/>
  <c r="BA44" i="9"/>
  <c r="BA42" i="9"/>
  <c r="BC42" i="9"/>
  <c r="BB42" i="9" s="1"/>
  <c r="BC55" i="9"/>
  <c r="BB55" i="9" s="1"/>
  <c r="BA55" i="9"/>
  <c r="BC25" i="9"/>
  <c r="BB25" i="9" s="1"/>
  <c r="BA25" i="9"/>
  <c r="BA47" i="9"/>
  <c r="BC47" i="9"/>
  <c r="BB47" i="9" s="1"/>
  <c r="BC15" i="9"/>
  <c r="BB15" i="9" s="1"/>
  <c r="BA15" i="9"/>
  <c r="BC37" i="9"/>
  <c r="BB37" i="9" s="1"/>
  <c r="BA37" i="9"/>
  <c r="BC36" i="9"/>
  <c r="BB36" i="9" s="1"/>
  <c r="BA36" i="9"/>
  <c r="BC16" i="9"/>
  <c r="BB16" i="9" s="1"/>
  <c r="BA16" i="9"/>
  <c r="BA29" i="9"/>
  <c r="BC29" i="9"/>
  <c r="BB29" i="9" s="1"/>
  <c r="BC23" i="9"/>
  <c r="BB23" i="9" s="1"/>
  <c r="BA23" i="9"/>
  <c r="BC43" i="9"/>
  <c r="BB43" i="9" s="1"/>
  <c r="BA43" i="9"/>
  <c r="BA14" i="9"/>
  <c r="BC14" i="9"/>
  <c r="BB14" i="9" s="1"/>
  <c r="BA21" i="9"/>
  <c r="BC21" i="9"/>
  <c r="BB21" i="9" s="1"/>
  <c r="BA34" i="9"/>
  <c r="BC34" i="9"/>
  <c r="BB34" i="9" s="1"/>
  <c r="BC39" i="9"/>
  <c r="BB39" i="9" s="1"/>
  <c r="BA39" i="9"/>
  <c r="BA35" i="9"/>
  <c r="BC35" i="9"/>
  <c r="BB35" i="9" s="1"/>
  <c r="BC13" i="9"/>
  <c r="BB13" i="9" s="1"/>
  <c r="BA13" i="9"/>
  <c r="BE43" i="9"/>
  <c r="BE11" i="9"/>
  <c r="BE46" i="9"/>
  <c r="BE14" i="9"/>
  <c r="BE39" i="9"/>
  <c r="BE42" i="9"/>
  <c r="BE10" i="9"/>
  <c r="BE29" i="9"/>
  <c r="BE24" i="9"/>
  <c r="BE52" i="9"/>
  <c r="BE20" i="9"/>
  <c r="BE35" i="9"/>
  <c r="BE38" i="9"/>
  <c r="BE25" i="9"/>
  <c r="BE27" i="9"/>
  <c r="BE30" i="9"/>
  <c r="BE49" i="9"/>
  <c r="BE17" i="9"/>
  <c r="BE44" i="9"/>
  <c r="BE12" i="9"/>
  <c r="BE55" i="9"/>
  <c r="BE23" i="9"/>
  <c r="BE26" i="9"/>
  <c r="BE45" i="9"/>
  <c r="BE13" i="9"/>
  <c r="BE40" i="9"/>
  <c r="BE8" i="9"/>
  <c r="BE19" i="9"/>
  <c r="BE22" i="9"/>
  <c r="BE9" i="9"/>
  <c r="BE32" i="9"/>
  <c r="BE15" i="9"/>
  <c r="BE18" i="9"/>
  <c r="BE37" i="9"/>
  <c r="BE28" i="9"/>
  <c r="BE50" i="9"/>
  <c r="BE33" i="9"/>
  <c r="BE34" i="9"/>
  <c r="BE21" i="9"/>
  <c r="BE48" i="9"/>
  <c r="BE47" i="9"/>
  <c r="BE53" i="9"/>
  <c r="BE36" i="9"/>
  <c r="BE41" i="9"/>
  <c r="BE51" i="9"/>
  <c r="BE54" i="9"/>
  <c r="BE16" i="9"/>
  <c r="BE31" i="9"/>
  <c r="BA10" i="9"/>
  <c r="BC10" i="9"/>
  <c r="BB10" i="9" s="1"/>
  <c r="BC31" i="9"/>
  <c r="BB31" i="9" s="1"/>
  <c r="BA31" i="9"/>
  <c r="BA46" i="9"/>
  <c r="BC46" i="9"/>
  <c r="BB46" i="9" s="1"/>
  <c r="BC9" i="9"/>
  <c r="BB9" i="9" s="1"/>
  <c r="BA9" i="9"/>
  <c r="BC53" i="9"/>
  <c r="BB53" i="9" s="1"/>
  <c r="BA53" i="9"/>
  <c r="BA40" i="9"/>
  <c r="BC40" i="9"/>
  <c r="BB40" i="9" s="1"/>
  <c r="BC51" i="9"/>
  <c r="BB51" i="9" s="1"/>
  <c r="BA51" i="9"/>
  <c r="BC52" i="9"/>
  <c r="BB52" i="9" s="1"/>
  <c r="BA52" i="9"/>
  <c r="BC11" i="9"/>
  <c r="BB11" i="9" s="1"/>
  <c r="BA11" i="9"/>
  <c r="BC26" i="9"/>
  <c r="BB26" i="9" s="1"/>
  <c r="BA26" i="9"/>
  <c r="BA54" i="9"/>
  <c r="BC54" i="9"/>
  <c r="BB54" i="9" s="1"/>
  <c r="BC38" i="9"/>
  <c r="BB38" i="9" s="1"/>
  <c r="BA38" i="9"/>
  <c r="BC27" i="9"/>
  <c r="BB27" i="9" s="1"/>
  <c r="BA27" i="9"/>
  <c r="BC48" i="9"/>
  <c r="BB48" i="9" s="1"/>
  <c r="BA48" i="9"/>
  <c r="BC41" i="9"/>
  <c r="BB41" i="9" s="1"/>
  <c r="BA41" i="9"/>
  <c r="BC17" i="9"/>
  <c r="BB17" i="9" s="1"/>
  <c r="BA17" i="9"/>
  <c r="BD5" i="9"/>
  <c r="BI6" i="9"/>
  <c r="N10" i="5"/>
  <c r="BH32" i="9" l="1"/>
  <c r="BG32" i="9" s="1"/>
  <c r="BF32" i="9"/>
  <c r="BH29" i="9"/>
  <c r="BG29" i="9" s="1"/>
  <c r="BF29" i="9"/>
  <c r="BH28" i="9"/>
  <c r="BG28" i="9" s="1"/>
  <c r="BF28" i="9"/>
  <c r="BF33" i="9"/>
  <c r="BH33" i="9"/>
  <c r="BG33" i="9" s="1"/>
  <c r="BH47" i="9"/>
  <c r="BG47" i="9" s="1"/>
  <c r="BF47" i="9"/>
  <c r="BF55" i="9"/>
  <c r="BH55" i="9"/>
  <c r="BG55" i="9" s="1"/>
  <c r="BH8" i="9"/>
  <c r="BG8" i="9" s="1"/>
  <c r="BF8" i="9"/>
  <c r="U10" i="5" s="1"/>
  <c r="BH13" i="9"/>
  <c r="BG13" i="9" s="1"/>
  <c r="BF13" i="9"/>
  <c r="BH40" i="9"/>
  <c r="BG40" i="9" s="1"/>
  <c r="BF40" i="9"/>
  <c r="BF30" i="9"/>
  <c r="BH30" i="9"/>
  <c r="BG30" i="9" s="1"/>
  <c r="BF35" i="9"/>
  <c r="BH35" i="9"/>
  <c r="BG35" i="9" s="1"/>
  <c r="BH27" i="9"/>
  <c r="BG27" i="9" s="1"/>
  <c r="BF27" i="9"/>
  <c r="BH15" i="9"/>
  <c r="BG15" i="9" s="1"/>
  <c r="BF15" i="9"/>
  <c r="BH25" i="9"/>
  <c r="BG25" i="9" s="1"/>
  <c r="BF25" i="9"/>
  <c r="BH9" i="9"/>
  <c r="BG9" i="9" s="1"/>
  <c r="BF9" i="9"/>
  <c r="BF42" i="9"/>
  <c r="BH42" i="9"/>
  <c r="BG42" i="9" s="1"/>
  <c r="BH37" i="9"/>
  <c r="BG37" i="9" s="1"/>
  <c r="BF37" i="9"/>
  <c r="BF50" i="9"/>
  <c r="BH50" i="9"/>
  <c r="BG50" i="9" s="1"/>
  <c r="BH38" i="9"/>
  <c r="BG38" i="9" s="1"/>
  <c r="BF38" i="9"/>
  <c r="BF22" i="9"/>
  <c r="BH22" i="9"/>
  <c r="BG22" i="9" s="1"/>
  <c r="BF19" i="9"/>
  <c r="BH19" i="9"/>
  <c r="BG19" i="9" s="1"/>
  <c r="BH49" i="9"/>
  <c r="BG49" i="9" s="1"/>
  <c r="BF49" i="9"/>
  <c r="BF43" i="9"/>
  <c r="BH43" i="9"/>
  <c r="BG43" i="9" s="1"/>
  <c r="BF51" i="9"/>
  <c r="BH51" i="9"/>
  <c r="BG51" i="9" s="1"/>
  <c r="BH21" i="9"/>
  <c r="BG21" i="9" s="1"/>
  <c r="BF21" i="9"/>
  <c r="BH11" i="9"/>
  <c r="BG11" i="9" s="1"/>
  <c r="BF11" i="9"/>
  <c r="BF34" i="9"/>
  <c r="BH34" i="9"/>
  <c r="BG34" i="9" s="1"/>
  <c r="BF14" i="9"/>
  <c r="BH14" i="9"/>
  <c r="BG14" i="9" s="1"/>
  <c r="BF54" i="9"/>
  <c r="BH54" i="9"/>
  <c r="BG54" i="9" s="1"/>
  <c r="BF23" i="9"/>
  <c r="BH23" i="9"/>
  <c r="BG23" i="9" s="1"/>
  <c r="BF10" i="9"/>
  <c r="BH10" i="9"/>
  <c r="BG10" i="9" s="1"/>
  <c r="BH20" i="9"/>
  <c r="BG20" i="9" s="1"/>
  <c r="BF20" i="9"/>
  <c r="BH52" i="9"/>
  <c r="BG52" i="9" s="1"/>
  <c r="BF52" i="9"/>
  <c r="BJ27" i="9"/>
  <c r="BJ30" i="9"/>
  <c r="BJ55" i="9"/>
  <c r="BJ23" i="9"/>
  <c r="BJ26" i="9"/>
  <c r="BJ45" i="9"/>
  <c r="BJ13" i="9"/>
  <c r="BJ40" i="9"/>
  <c r="BJ8" i="9"/>
  <c r="BJ36" i="9"/>
  <c r="BJ51" i="9"/>
  <c r="BJ19" i="9"/>
  <c r="BJ54" i="9"/>
  <c r="BJ22" i="9"/>
  <c r="BJ41" i="9"/>
  <c r="BJ9" i="9"/>
  <c r="BJ43" i="9"/>
  <c r="BJ11" i="9"/>
  <c r="BJ46" i="9"/>
  <c r="BJ14" i="9"/>
  <c r="BJ33" i="9"/>
  <c r="BJ28" i="9"/>
  <c r="BJ39" i="9"/>
  <c r="BJ42" i="9"/>
  <c r="BJ10" i="9"/>
  <c r="BJ29" i="9"/>
  <c r="BJ24" i="9"/>
  <c r="BJ25" i="9"/>
  <c r="BJ16" i="9"/>
  <c r="BJ12" i="9"/>
  <c r="BJ48" i="9"/>
  <c r="BJ47" i="9"/>
  <c r="BJ50" i="9"/>
  <c r="BJ21" i="9"/>
  <c r="BJ53" i="9"/>
  <c r="BJ44" i="9"/>
  <c r="BJ49" i="9"/>
  <c r="BJ35" i="9"/>
  <c r="BJ38" i="9"/>
  <c r="BJ17" i="9"/>
  <c r="BJ31" i="9"/>
  <c r="BJ34" i="9"/>
  <c r="BJ52" i="9"/>
  <c r="BJ15" i="9"/>
  <c r="BJ18" i="9"/>
  <c r="BJ32" i="9"/>
  <c r="BJ37" i="9"/>
  <c r="BJ20" i="9"/>
  <c r="BH24" i="9"/>
  <c r="BG24" i="9" s="1"/>
  <c r="BF24" i="9"/>
  <c r="BH48" i="9"/>
  <c r="BG48" i="9" s="1"/>
  <c r="BF48" i="9"/>
  <c r="BH31" i="9"/>
  <c r="BG31" i="9" s="1"/>
  <c r="BF31" i="9"/>
  <c r="BH45" i="9"/>
  <c r="BG45" i="9" s="1"/>
  <c r="BF45" i="9"/>
  <c r="BH53" i="9"/>
  <c r="BG53" i="9" s="1"/>
  <c r="BF53" i="9"/>
  <c r="BH44" i="9"/>
  <c r="BG44" i="9" s="1"/>
  <c r="BF44" i="9"/>
  <c r="BF46" i="9"/>
  <c r="BH46" i="9"/>
  <c r="BG46" i="9" s="1"/>
  <c r="BH17" i="9"/>
  <c r="BG17" i="9" s="1"/>
  <c r="BF17" i="9"/>
  <c r="BH12" i="9"/>
  <c r="BG12" i="9" s="1"/>
  <c r="BF12" i="9"/>
  <c r="BF18" i="9"/>
  <c r="BH18" i="9"/>
  <c r="BG18" i="9" s="1"/>
  <c r="BF26" i="9"/>
  <c r="BH26" i="9"/>
  <c r="BG26" i="9" s="1"/>
  <c r="BF39" i="9"/>
  <c r="BH39" i="9"/>
  <c r="BG39" i="9" s="1"/>
  <c r="BH41" i="9"/>
  <c r="BG41" i="9" s="1"/>
  <c r="BF41" i="9"/>
  <c r="BH36" i="9"/>
  <c r="BG36" i="9" s="1"/>
  <c r="BF36" i="9"/>
  <c r="BH16" i="9"/>
  <c r="BG16" i="9" s="1"/>
  <c r="BF16" i="9"/>
  <c r="BI5" i="9"/>
  <c r="Q10" i="5"/>
  <c r="BM35" i="9" l="1"/>
  <c r="BL35" i="9" s="1"/>
  <c r="BK35" i="9"/>
  <c r="BK31" i="9"/>
  <c r="BM31" i="9"/>
  <c r="BL31" i="9" s="1"/>
  <c r="BM24" i="9"/>
  <c r="BL24" i="9" s="1"/>
  <c r="BK24" i="9"/>
  <c r="BM32" i="9"/>
  <c r="BL32" i="9" s="1"/>
  <c r="BK32" i="9"/>
  <c r="BM48" i="9"/>
  <c r="BL48" i="9" s="1"/>
  <c r="BK48" i="9"/>
  <c r="BK36" i="9"/>
  <c r="BM36" i="9"/>
  <c r="BL36" i="9" s="1"/>
  <c r="BM23" i="9"/>
  <c r="BL23" i="9" s="1"/>
  <c r="BK23" i="9"/>
  <c r="BM52" i="9"/>
  <c r="BL52" i="9" s="1"/>
  <c r="BK52" i="9"/>
  <c r="BK27" i="9"/>
  <c r="BM27" i="9"/>
  <c r="BL27" i="9" s="1"/>
  <c r="BK37" i="9"/>
  <c r="BM37" i="9"/>
  <c r="BL37" i="9" s="1"/>
  <c r="BM8" i="9"/>
  <c r="BL8" i="9" s="1"/>
  <c r="BK8" i="9"/>
  <c r="X10" i="5" s="1"/>
  <c r="BK42" i="9"/>
  <c r="BM42" i="9"/>
  <c r="BL42" i="9" s="1"/>
  <c r="BK14" i="9"/>
  <c r="BM14" i="9"/>
  <c r="BL14" i="9" s="1"/>
  <c r="BK17" i="9"/>
  <c r="BM17" i="9"/>
  <c r="BL17" i="9" s="1"/>
  <c r="BM21" i="9"/>
  <c r="BL21" i="9" s="1"/>
  <c r="BK21" i="9"/>
  <c r="BM34" i="9"/>
  <c r="BL34" i="9" s="1"/>
  <c r="BK34" i="9"/>
  <c r="BM43" i="9"/>
  <c r="BL43" i="9" s="1"/>
  <c r="BK43" i="9"/>
  <c r="BM28" i="9"/>
  <c r="BL28" i="9" s="1"/>
  <c r="BK28" i="9"/>
  <c r="BM38" i="9"/>
  <c r="BL38" i="9" s="1"/>
  <c r="BK38" i="9"/>
  <c r="BK46" i="9"/>
  <c r="BM46" i="9"/>
  <c r="BL46" i="9" s="1"/>
  <c r="BK49" i="9"/>
  <c r="BM49" i="9"/>
  <c r="BL49" i="9" s="1"/>
  <c r="BM53" i="9"/>
  <c r="BL53" i="9" s="1"/>
  <c r="BK53" i="9"/>
  <c r="BK9" i="9"/>
  <c r="BM9" i="9"/>
  <c r="BL9" i="9" s="1"/>
  <c r="BM25" i="9"/>
  <c r="BL25" i="9" s="1"/>
  <c r="BK25" i="9"/>
  <c r="BM29" i="9"/>
  <c r="BL29" i="9" s="1"/>
  <c r="BK29" i="9"/>
  <c r="BM40" i="9"/>
  <c r="BL40" i="9" s="1"/>
  <c r="BK40" i="9"/>
  <c r="BM18" i="9"/>
  <c r="BL18" i="9" s="1"/>
  <c r="BK18" i="9"/>
  <c r="BK11" i="9"/>
  <c r="BM11" i="9"/>
  <c r="BL11" i="9" s="1"/>
  <c r="BK13" i="9"/>
  <c r="BM13" i="9"/>
  <c r="BL13" i="9" s="1"/>
  <c r="BM45" i="9"/>
  <c r="BL45" i="9" s="1"/>
  <c r="BK45" i="9"/>
  <c r="BK41" i="9"/>
  <c r="BM41" i="9"/>
  <c r="BL41" i="9" s="1"/>
  <c r="BM33" i="9"/>
  <c r="BL33" i="9" s="1"/>
  <c r="BK33" i="9"/>
  <c r="BM12" i="9"/>
  <c r="BL12" i="9" s="1"/>
  <c r="BK12" i="9"/>
  <c r="BM47" i="9"/>
  <c r="BL47" i="9" s="1"/>
  <c r="BK47" i="9"/>
  <c r="BM51" i="9"/>
  <c r="BL51" i="9" s="1"/>
  <c r="BK51" i="9"/>
  <c r="BK50" i="9"/>
  <c r="BM50" i="9"/>
  <c r="BL50" i="9" s="1"/>
  <c r="BM44" i="9"/>
  <c r="BL44" i="9" s="1"/>
  <c r="BK44" i="9"/>
  <c r="BK22" i="9"/>
  <c r="BM22" i="9"/>
  <c r="BL22" i="9" s="1"/>
  <c r="BM39" i="9"/>
  <c r="BL39" i="9" s="1"/>
  <c r="BK39" i="9"/>
  <c r="BM19" i="9"/>
  <c r="BL19" i="9" s="1"/>
  <c r="BK19" i="9"/>
  <c r="BK10" i="9"/>
  <c r="BM10" i="9"/>
  <c r="BL10" i="9" s="1"/>
  <c r="BM54" i="9"/>
  <c r="BL54" i="9" s="1"/>
  <c r="BK54" i="9"/>
  <c r="BM15" i="9"/>
  <c r="BL15" i="9" s="1"/>
  <c r="BK15" i="9"/>
  <c r="BK55" i="9"/>
  <c r="BM55" i="9"/>
  <c r="BL55" i="9" s="1"/>
  <c r="BM20" i="9"/>
  <c r="BL20" i="9" s="1"/>
  <c r="BK20" i="9"/>
  <c r="BM26" i="9"/>
  <c r="BL26" i="9" s="1"/>
  <c r="BK26" i="9"/>
  <c r="BM16" i="9"/>
  <c r="BL16" i="9" s="1"/>
  <c r="BK16" i="9"/>
  <c r="BK30" i="9"/>
  <c r="BM30" i="9"/>
  <c r="BL30" i="9" s="1"/>
  <c r="T10" i="5"/>
  <c r="W10" i="5" l="1"/>
  <c r="AD9" i="9"/>
  <c r="C12" i="5"/>
  <c r="AD10" i="9" s="1"/>
  <c r="C13" i="5" l="1"/>
  <c r="AD11" i="9" l="1"/>
  <c r="C14" i="5"/>
  <c r="R12" i="5"/>
  <c r="Q12" i="5"/>
  <c r="X12" i="5"/>
  <c r="W12" i="5"/>
  <c r="I11" i="5"/>
  <c r="H11" i="5"/>
  <c r="Q11" i="5"/>
  <c r="R11" i="5"/>
  <c r="T12" i="5"/>
  <c r="U12" i="5"/>
  <c r="O12" i="5"/>
  <c r="N12" i="5"/>
  <c r="N11" i="5"/>
  <c r="O11" i="5"/>
  <c r="K12" i="5"/>
  <c r="L12" i="5"/>
  <c r="X11" i="5"/>
  <c r="W11" i="5"/>
  <c r="F12" i="5"/>
  <c r="E12" i="5"/>
  <c r="U11" i="5"/>
  <c r="T11" i="5"/>
  <c r="L11" i="5"/>
  <c r="K11" i="5"/>
  <c r="I12" i="5"/>
  <c r="H12" i="5"/>
  <c r="E11" i="5"/>
  <c r="F11" i="5"/>
  <c r="C15" i="5" l="1"/>
  <c r="AD12" i="9"/>
  <c r="E13" i="5" l="1"/>
  <c r="H13" i="5"/>
  <c r="I13" i="5"/>
  <c r="K13" i="5"/>
  <c r="L13" i="5"/>
  <c r="Q13" i="5"/>
  <c r="R13" i="5"/>
  <c r="W13" i="5"/>
  <c r="X13" i="5"/>
  <c r="N13" i="5"/>
  <c r="O13" i="5"/>
  <c r="F13" i="5"/>
  <c r="U13" i="5"/>
  <c r="T13" i="5"/>
  <c r="C16" i="5"/>
  <c r="AD13" i="9"/>
  <c r="R14" i="5" l="1"/>
  <c r="Q14" i="5"/>
  <c r="N14" i="5"/>
  <c r="O14" i="5"/>
  <c r="T14" i="5"/>
  <c r="U14" i="5"/>
  <c r="H14" i="5"/>
  <c r="I14" i="5"/>
  <c r="C17" i="5"/>
  <c r="AD14" i="9"/>
  <c r="E14" i="5"/>
  <c r="F14" i="5"/>
  <c r="L14" i="5"/>
  <c r="K14" i="5"/>
  <c r="W14" i="5"/>
  <c r="X14" i="5"/>
  <c r="F15" i="5" l="1"/>
  <c r="E15" i="5"/>
  <c r="AD15" i="9"/>
  <c r="C18" i="5"/>
  <c r="L15" i="5"/>
  <c r="K15" i="5"/>
  <c r="W15" i="5"/>
  <c r="X15" i="5"/>
  <c r="I15" i="5"/>
  <c r="H15" i="5"/>
  <c r="R15" i="5"/>
  <c r="Q15" i="5"/>
  <c r="O15" i="5"/>
  <c r="N15" i="5"/>
  <c r="T15" i="5"/>
  <c r="U15" i="5"/>
  <c r="E16" i="5" l="1"/>
  <c r="F16" i="5"/>
  <c r="L16" i="5"/>
  <c r="K16" i="5"/>
  <c r="T16" i="5"/>
  <c r="U16" i="5"/>
  <c r="I16" i="5"/>
  <c r="H16" i="5"/>
  <c r="N16" i="5"/>
  <c r="O16" i="5"/>
  <c r="AD16" i="9"/>
  <c r="C19" i="5"/>
  <c r="W16" i="5"/>
  <c r="X16" i="5"/>
  <c r="Q16" i="5"/>
  <c r="R16" i="5"/>
  <c r="T17" i="5" l="1"/>
  <c r="U17" i="5"/>
  <c r="H17" i="5"/>
  <c r="I17" i="5"/>
  <c r="O17" i="5"/>
  <c r="N17" i="5"/>
  <c r="F17" i="5"/>
  <c r="E17" i="5"/>
  <c r="AD17" i="9"/>
  <c r="C20" i="5"/>
  <c r="K17" i="5"/>
  <c r="L17" i="5"/>
  <c r="Q17" i="5"/>
  <c r="R17" i="5"/>
  <c r="X17" i="5"/>
  <c r="W17" i="5"/>
  <c r="N18" i="5" l="1"/>
  <c r="O18" i="5"/>
  <c r="R18" i="5"/>
  <c r="Q18" i="5"/>
  <c r="I18" i="5"/>
  <c r="H18" i="5"/>
  <c r="F18" i="5"/>
  <c r="E18" i="5"/>
  <c r="X18" i="5"/>
  <c r="W18" i="5"/>
  <c r="C21" i="5"/>
  <c r="AD18" i="9"/>
  <c r="T18" i="5"/>
  <c r="U18" i="5"/>
  <c r="L18" i="5"/>
  <c r="K18" i="5"/>
  <c r="L19" i="5" l="1"/>
  <c r="K19" i="5"/>
  <c r="H19" i="5"/>
  <c r="I19" i="5"/>
  <c r="R19" i="5"/>
  <c r="Q19" i="5"/>
  <c r="X19" i="5"/>
  <c r="W19" i="5"/>
  <c r="T19" i="5"/>
  <c r="U19" i="5"/>
  <c r="AD19" i="9"/>
  <c r="C22" i="5"/>
  <c r="E19" i="5"/>
  <c r="F19" i="5"/>
  <c r="O19" i="5"/>
  <c r="N19" i="5"/>
  <c r="Q20" i="5" l="1"/>
  <c r="R20" i="5"/>
  <c r="K20" i="5"/>
  <c r="L20" i="5"/>
  <c r="N20" i="5"/>
  <c r="O20" i="5"/>
  <c r="X20" i="5"/>
  <c r="W20" i="5"/>
  <c r="H20" i="5"/>
  <c r="I20" i="5"/>
  <c r="AD20" i="9"/>
  <c r="C23" i="5"/>
  <c r="U20" i="5"/>
  <c r="T20" i="5"/>
  <c r="F20" i="5"/>
  <c r="E20" i="5"/>
  <c r="E21" i="5" l="1"/>
  <c r="F21" i="5"/>
  <c r="O21" i="5"/>
  <c r="N21" i="5"/>
  <c r="X21" i="5"/>
  <c r="W21" i="5"/>
  <c r="AD21" i="9"/>
  <c r="C24" i="5"/>
  <c r="Q21" i="5"/>
  <c r="R21" i="5"/>
  <c r="U21" i="5"/>
  <c r="T21" i="5"/>
  <c r="L21" i="5"/>
  <c r="K21" i="5"/>
  <c r="I21" i="5"/>
  <c r="H21" i="5"/>
  <c r="C25" i="5" l="1"/>
  <c r="AD22" i="9"/>
  <c r="Q22" i="5"/>
  <c r="R22" i="5"/>
  <c r="U22" i="5"/>
  <c r="T22" i="5"/>
  <c r="H22" i="5"/>
  <c r="I22" i="5"/>
  <c r="K22" i="5"/>
  <c r="L22" i="5"/>
  <c r="N22" i="5"/>
  <c r="O22" i="5"/>
  <c r="W22" i="5"/>
  <c r="X22" i="5"/>
  <c r="F22" i="5"/>
  <c r="E22" i="5"/>
  <c r="H23" i="5" l="1"/>
  <c r="I23" i="5"/>
  <c r="X23" i="5"/>
  <c r="W23" i="5"/>
  <c r="O23" i="5"/>
  <c r="N23" i="5"/>
  <c r="E23" i="5"/>
  <c r="F23" i="5"/>
  <c r="L23" i="5"/>
  <c r="K23" i="5"/>
  <c r="Q23" i="5"/>
  <c r="R23" i="5"/>
  <c r="U23" i="5"/>
  <c r="T23" i="5"/>
  <c r="AD23" i="9"/>
  <c r="C26" i="5"/>
  <c r="I24" i="5" l="1"/>
  <c r="H24" i="5"/>
  <c r="X24" i="5"/>
  <c r="W24" i="5"/>
  <c r="E24" i="5"/>
  <c r="F24" i="5"/>
  <c r="O24" i="5"/>
  <c r="N24" i="5"/>
  <c r="L24" i="5"/>
  <c r="K24" i="5"/>
  <c r="T24" i="5"/>
  <c r="U24" i="5"/>
  <c r="Q24" i="5"/>
  <c r="R24" i="5"/>
  <c r="AD24" i="9"/>
  <c r="C27" i="5"/>
  <c r="Q25" i="5" l="1"/>
  <c r="R25" i="5"/>
  <c r="C28" i="5"/>
  <c r="AD25" i="9"/>
  <c r="L25" i="5"/>
  <c r="K25" i="5"/>
  <c r="F25" i="5"/>
  <c r="E25" i="5"/>
  <c r="X25" i="5"/>
  <c r="W25" i="5"/>
  <c r="I25" i="5"/>
  <c r="H25" i="5"/>
  <c r="N25" i="5"/>
  <c r="O25" i="5"/>
  <c r="T25" i="5"/>
  <c r="U25" i="5"/>
  <c r="F26" i="5" l="1"/>
  <c r="E26" i="5"/>
  <c r="T26" i="5"/>
  <c r="U26" i="5"/>
  <c r="R26" i="5"/>
  <c r="Q26" i="5"/>
  <c r="L26" i="5"/>
  <c r="K26" i="5"/>
  <c r="AD26" i="9"/>
  <c r="C29" i="5"/>
  <c r="X26" i="5"/>
  <c r="W26" i="5"/>
  <c r="I26" i="5"/>
  <c r="H26" i="5"/>
  <c r="O26" i="5"/>
  <c r="N26" i="5"/>
  <c r="Q27" i="5" l="1"/>
  <c r="R27" i="5"/>
  <c r="I27" i="5"/>
  <c r="H27" i="5"/>
  <c r="AD27" i="9"/>
  <c r="C30" i="5"/>
  <c r="E27" i="5"/>
  <c r="F27" i="5"/>
  <c r="K27" i="5"/>
  <c r="L27" i="5"/>
  <c r="X27" i="5"/>
  <c r="W27" i="5"/>
  <c r="T27" i="5"/>
  <c r="U27" i="5"/>
  <c r="N27" i="5"/>
  <c r="O27" i="5"/>
  <c r="X28" i="5" l="1"/>
  <c r="W28" i="5"/>
  <c r="L28" i="5"/>
  <c r="K28" i="5"/>
  <c r="R28" i="5"/>
  <c r="Q28" i="5"/>
  <c r="T28" i="5"/>
  <c r="U28" i="5"/>
  <c r="AD28" i="9"/>
  <c r="C31" i="5"/>
  <c r="F28" i="5"/>
  <c r="E28" i="5"/>
  <c r="I28" i="5"/>
  <c r="H28" i="5"/>
  <c r="O28" i="5"/>
  <c r="N28" i="5"/>
  <c r="Q29" i="5" l="1"/>
  <c r="R29" i="5"/>
  <c r="F29" i="5"/>
  <c r="E29" i="5"/>
  <c r="U29" i="5"/>
  <c r="T29" i="5"/>
  <c r="O29" i="5"/>
  <c r="N29" i="5"/>
  <c r="L29" i="5"/>
  <c r="K29" i="5"/>
  <c r="C32" i="5"/>
  <c r="AD29" i="9"/>
  <c r="H29" i="5"/>
  <c r="I29" i="5"/>
  <c r="X29" i="5"/>
  <c r="W29" i="5"/>
  <c r="I30" i="5" l="1"/>
  <c r="H30" i="5"/>
  <c r="N30" i="5"/>
  <c r="O30" i="5"/>
  <c r="X30" i="5"/>
  <c r="W30" i="5"/>
  <c r="R30" i="5"/>
  <c r="Q30" i="5"/>
  <c r="L30" i="5"/>
  <c r="K30" i="5"/>
  <c r="C33" i="5"/>
  <c r="AD30" i="9"/>
  <c r="E30" i="5"/>
  <c r="F30" i="5"/>
  <c r="T30" i="5"/>
  <c r="U30" i="5"/>
  <c r="L31" i="5" l="1"/>
  <c r="K31" i="5"/>
  <c r="C34" i="5"/>
  <c r="AD31" i="9"/>
  <c r="O31" i="5"/>
  <c r="N31" i="5"/>
  <c r="I31" i="5"/>
  <c r="H31" i="5"/>
  <c r="E31" i="5"/>
  <c r="F31" i="5"/>
  <c r="W31" i="5"/>
  <c r="X31" i="5"/>
  <c r="R31" i="5"/>
  <c r="Q31" i="5"/>
  <c r="T31" i="5"/>
  <c r="U31" i="5"/>
  <c r="F32" i="5" l="1"/>
  <c r="E32" i="5"/>
  <c r="T32" i="5"/>
  <c r="U32" i="5"/>
  <c r="K32" i="5"/>
  <c r="L32" i="5"/>
  <c r="Q32" i="5"/>
  <c r="R32" i="5"/>
  <c r="X32" i="5"/>
  <c r="W32" i="5"/>
  <c r="I32" i="5"/>
  <c r="H32" i="5"/>
  <c r="C35" i="5"/>
  <c r="AD32" i="9"/>
  <c r="N32" i="5"/>
  <c r="O32" i="5"/>
  <c r="I33" i="5" l="1"/>
  <c r="H33" i="5"/>
  <c r="C36" i="5"/>
  <c r="AD33" i="9"/>
  <c r="W33" i="5"/>
  <c r="X33" i="5"/>
  <c r="E33" i="5"/>
  <c r="F33" i="5"/>
  <c r="K33" i="5"/>
  <c r="L33" i="5"/>
  <c r="R33" i="5"/>
  <c r="Q33" i="5"/>
  <c r="O33" i="5"/>
  <c r="N33" i="5"/>
  <c r="U33" i="5"/>
  <c r="T33" i="5"/>
  <c r="Q34" i="5" l="1"/>
  <c r="R34" i="5"/>
  <c r="I34" i="5"/>
  <c r="H34" i="5"/>
  <c r="N34" i="5"/>
  <c r="O34" i="5"/>
  <c r="F34" i="5"/>
  <c r="E34" i="5"/>
  <c r="W34" i="5"/>
  <c r="X34" i="5"/>
  <c r="L34" i="5"/>
  <c r="K34" i="5"/>
  <c r="C37" i="5"/>
  <c r="AD34" i="9"/>
  <c r="U34" i="5"/>
  <c r="T34" i="5"/>
  <c r="X35" i="5" l="1"/>
  <c r="W35" i="5"/>
  <c r="L35" i="5"/>
  <c r="K35" i="5"/>
  <c r="I35" i="5"/>
  <c r="H35" i="5"/>
  <c r="O35" i="5"/>
  <c r="N35" i="5"/>
  <c r="E35" i="5"/>
  <c r="F35" i="5"/>
  <c r="Q35" i="5"/>
  <c r="R35" i="5"/>
  <c r="T35" i="5"/>
  <c r="U35" i="5"/>
  <c r="AD35" i="9"/>
  <c r="C38" i="5"/>
  <c r="F36" i="5" l="1"/>
  <c r="E36" i="5"/>
  <c r="U36" i="5"/>
  <c r="T36" i="5"/>
  <c r="I36" i="5"/>
  <c r="H36" i="5"/>
  <c r="R36" i="5"/>
  <c r="Q36" i="5"/>
  <c r="C39" i="5"/>
  <c r="AD36" i="9"/>
  <c r="K36" i="5"/>
  <c r="L36" i="5"/>
  <c r="W36" i="5"/>
  <c r="X36" i="5"/>
  <c r="N36" i="5"/>
  <c r="O36" i="5"/>
  <c r="I37" i="5" l="1"/>
  <c r="H37" i="5"/>
  <c r="N37" i="5"/>
  <c r="O37" i="5"/>
  <c r="F37" i="5"/>
  <c r="E37" i="5"/>
  <c r="K37" i="5"/>
  <c r="L37" i="5"/>
  <c r="U37" i="5"/>
  <c r="T37" i="5"/>
  <c r="Q37" i="5"/>
  <c r="R37" i="5"/>
  <c r="W37" i="5"/>
  <c r="X37" i="5"/>
  <c r="AD37" i="9"/>
  <c r="C40" i="5"/>
  <c r="L38" i="5" l="1"/>
  <c r="K38" i="5"/>
  <c r="C41" i="5"/>
  <c r="AD38" i="9"/>
  <c r="H38" i="5"/>
  <c r="I38" i="5"/>
  <c r="T38" i="5"/>
  <c r="U38" i="5"/>
  <c r="X38" i="5"/>
  <c r="W38" i="5"/>
  <c r="F38" i="5"/>
  <c r="E38" i="5"/>
  <c r="R38" i="5"/>
  <c r="Q38" i="5"/>
  <c r="N38" i="5"/>
  <c r="O38" i="5"/>
  <c r="X39" i="5" l="1"/>
  <c r="W39" i="5"/>
  <c r="U39" i="5"/>
  <c r="T39" i="5"/>
  <c r="I39" i="5"/>
  <c r="H39" i="5"/>
  <c r="N39" i="5"/>
  <c r="O39" i="5"/>
  <c r="E39" i="5"/>
  <c r="F39" i="5"/>
  <c r="AD39" i="9"/>
  <c r="C42" i="5"/>
  <c r="Q39" i="5"/>
  <c r="R39" i="5"/>
  <c r="L39" i="5"/>
  <c r="K39" i="5"/>
  <c r="W40" i="5" l="1"/>
  <c r="X40" i="5"/>
  <c r="U40" i="5"/>
  <c r="T40" i="5"/>
  <c r="Q40" i="5"/>
  <c r="R40" i="5"/>
  <c r="K40" i="5"/>
  <c r="L40" i="5"/>
  <c r="E40" i="5"/>
  <c r="F40" i="5"/>
  <c r="AD40" i="9"/>
  <c r="C43" i="5"/>
  <c r="N40" i="5"/>
  <c r="O40" i="5"/>
  <c r="I40" i="5"/>
  <c r="H40" i="5"/>
  <c r="O41" i="5" l="1"/>
  <c r="N41" i="5"/>
  <c r="X41" i="5"/>
  <c r="W41" i="5"/>
  <c r="K41" i="5"/>
  <c r="L41" i="5"/>
  <c r="F41" i="5"/>
  <c r="E41" i="5"/>
  <c r="H41" i="5"/>
  <c r="I41" i="5"/>
  <c r="C44" i="5"/>
  <c r="AD41" i="9"/>
  <c r="Q41" i="5"/>
  <c r="R41" i="5"/>
  <c r="T41" i="5"/>
  <c r="U41" i="5"/>
  <c r="Q42" i="5" l="1"/>
  <c r="R42" i="5"/>
  <c r="N42" i="5"/>
  <c r="O42" i="5"/>
  <c r="H42" i="5"/>
  <c r="I42" i="5"/>
  <c r="U42" i="5"/>
  <c r="T42" i="5"/>
  <c r="W42" i="5"/>
  <c r="X42" i="5"/>
  <c r="C45" i="5"/>
  <c r="AD42" i="9"/>
  <c r="L42" i="5"/>
  <c r="K42" i="5"/>
  <c r="E42" i="5"/>
  <c r="F42" i="5"/>
  <c r="R43" i="5" l="1"/>
  <c r="Q43" i="5"/>
  <c r="AD43" i="9"/>
  <c r="C46" i="5"/>
  <c r="E43" i="5"/>
  <c r="F43" i="5"/>
  <c r="L43" i="5"/>
  <c r="K43" i="5"/>
  <c r="T43" i="5"/>
  <c r="U43" i="5"/>
  <c r="I43" i="5"/>
  <c r="H43" i="5"/>
  <c r="W43" i="5"/>
  <c r="X43" i="5"/>
  <c r="N43" i="5"/>
  <c r="O43" i="5"/>
  <c r="O44" i="5" l="1"/>
  <c r="N44" i="5"/>
  <c r="U44" i="5"/>
  <c r="T44" i="5"/>
  <c r="E44" i="5"/>
  <c r="F44" i="5"/>
  <c r="Q44" i="5"/>
  <c r="R44" i="5"/>
  <c r="C47" i="5"/>
  <c r="AD44" i="9"/>
  <c r="L44" i="5"/>
  <c r="K44" i="5"/>
  <c r="H44" i="5"/>
  <c r="I44" i="5"/>
  <c r="W44" i="5"/>
  <c r="X44" i="5"/>
  <c r="K45" i="5" l="1"/>
  <c r="L45" i="5"/>
  <c r="T45" i="5"/>
  <c r="U45" i="5"/>
  <c r="Q45" i="5"/>
  <c r="R45" i="5"/>
  <c r="I45" i="5"/>
  <c r="H45" i="5"/>
  <c r="F45" i="5"/>
  <c r="E45" i="5"/>
  <c r="W45" i="5"/>
  <c r="X45" i="5"/>
  <c r="N45" i="5"/>
  <c r="O45" i="5"/>
  <c r="AD45" i="9"/>
  <c r="C48" i="5"/>
  <c r="X46" i="5" l="1"/>
  <c r="W46" i="5"/>
  <c r="L46" i="5"/>
  <c r="K46" i="5"/>
  <c r="AD46" i="9"/>
  <c r="C49" i="5"/>
  <c r="F46" i="5"/>
  <c r="E46" i="5"/>
  <c r="H46" i="5"/>
  <c r="I46" i="5"/>
  <c r="R46" i="5"/>
  <c r="Q46" i="5"/>
  <c r="T46" i="5"/>
  <c r="U46" i="5"/>
  <c r="N46" i="5"/>
  <c r="O46" i="5"/>
  <c r="U47" i="5" l="1"/>
  <c r="T47" i="5"/>
  <c r="AD47" i="9"/>
  <c r="C50" i="5"/>
  <c r="K47" i="5"/>
  <c r="L47" i="5"/>
  <c r="X47" i="5"/>
  <c r="W47" i="5"/>
  <c r="E47" i="5"/>
  <c r="F47" i="5"/>
  <c r="R47" i="5"/>
  <c r="Q47" i="5"/>
  <c r="O47" i="5"/>
  <c r="N47" i="5"/>
  <c r="I47" i="5"/>
  <c r="H47" i="5"/>
  <c r="T48" i="5" l="1"/>
  <c r="U48" i="5"/>
  <c r="L48" i="5"/>
  <c r="K48" i="5"/>
  <c r="Q48" i="5"/>
  <c r="R48" i="5"/>
  <c r="I48" i="5"/>
  <c r="H48" i="5"/>
  <c r="AD48" i="9"/>
  <c r="C51" i="5"/>
  <c r="E48" i="5"/>
  <c r="F48" i="5"/>
  <c r="O48" i="5"/>
  <c r="N48" i="5"/>
  <c r="W48" i="5"/>
  <c r="X48" i="5"/>
  <c r="F49" i="5" l="1"/>
  <c r="E49" i="5"/>
  <c r="T49" i="5"/>
  <c r="U49" i="5"/>
  <c r="L49" i="5"/>
  <c r="K49" i="5"/>
  <c r="Q49" i="5"/>
  <c r="R49" i="5"/>
  <c r="W49" i="5"/>
  <c r="X49" i="5"/>
  <c r="N49" i="5"/>
  <c r="O49" i="5"/>
  <c r="C52" i="5"/>
  <c r="AD49" i="9"/>
  <c r="I49" i="5"/>
  <c r="H49" i="5"/>
  <c r="N50" i="5" l="1"/>
  <c r="O50" i="5"/>
  <c r="F50" i="5"/>
  <c r="E50" i="5"/>
  <c r="W50" i="5"/>
  <c r="X50" i="5"/>
  <c r="C53" i="5"/>
  <c r="AD50" i="9"/>
  <c r="I50" i="5"/>
  <c r="H50" i="5"/>
  <c r="L50" i="5"/>
  <c r="K50" i="5"/>
  <c r="T50" i="5"/>
  <c r="U50" i="5"/>
  <c r="R50" i="5"/>
  <c r="Q50" i="5"/>
  <c r="X51" i="5" l="1"/>
  <c r="W51" i="5"/>
  <c r="N51" i="5"/>
  <c r="O51" i="5"/>
  <c r="E51" i="5"/>
  <c r="F51" i="5"/>
  <c r="U51" i="5"/>
  <c r="T51" i="5"/>
  <c r="C54" i="5"/>
  <c r="AD51" i="9"/>
  <c r="K51" i="5"/>
  <c r="L51" i="5"/>
  <c r="Q51" i="5"/>
  <c r="R51" i="5"/>
  <c r="I51" i="5"/>
  <c r="H51" i="5"/>
  <c r="W52" i="5" l="1"/>
  <c r="X52" i="5"/>
  <c r="I52" i="5"/>
  <c r="H52" i="5"/>
  <c r="O52" i="5"/>
  <c r="N52" i="5"/>
  <c r="E52" i="5"/>
  <c r="F52" i="5"/>
  <c r="U52" i="5"/>
  <c r="T52" i="5"/>
  <c r="Q52" i="5"/>
  <c r="R52" i="5"/>
  <c r="C55" i="5"/>
  <c r="AD52" i="9"/>
  <c r="K52" i="5"/>
  <c r="L52" i="5"/>
  <c r="U53" i="5" l="1"/>
  <c r="T53" i="5"/>
  <c r="E53" i="5"/>
  <c r="F53" i="5"/>
  <c r="K53" i="5"/>
  <c r="L53" i="5"/>
  <c r="X53" i="5"/>
  <c r="W53" i="5"/>
  <c r="O53" i="5"/>
  <c r="N53" i="5"/>
  <c r="I53" i="5"/>
  <c r="H53" i="5"/>
  <c r="AD53" i="9"/>
  <c r="C56" i="5"/>
  <c r="Q53" i="5"/>
  <c r="R53" i="5"/>
  <c r="K54" i="5" l="1"/>
  <c r="L54" i="5"/>
  <c r="I54" i="5"/>
  <c r="H54" i="5"/>
  <c r="N54" i="5"/>
  <c r="O54" i="5"/>
  <c r="R54" i="5"/>
  <c r="Q54" i="5"/>
  <c r="C57" i="5"/>
  <c r="AD55" i="9" s="1"/>
  <c r="AD54" i="9"/>
  <c r="U54" i="5"/>
  <c r="T54" i="5"/>
  <c r="E54" i="5"/>
  <c r="F54" i="5"/>
  <c r="W54" i="5"/>
  <c r="X54" i="5"/>
  <c r="O55" i="5" l="1"/>
  <c r="N55" i="5"/>
  <c r="F55" i="5"/>
  <c r="E55" i="5"/>
  <c r="U55" i="5"/>
  <c r="T55" i="5"/>
  <c r="R55" i="5"/>
  <c r="Q55" i="5"/>
  <c r="L55" i="5"/>
  <c r="K55" i="5"/>
  <c r="H55" i="5"/>
  <c r="I55" i="5"/>
  <c r="X55" i="5"/>
  <c r="W55" i="5"/>
  <c r="I57" i="5" l="1"/>
  <c r="H57" i="5"/>
  <c r="L56" i="5"/>
  <c r="K56" i="5"/>
  <c r="O56" i="5"/>
  <c r="N56" i="5"/>
  <c r="I56" i="5"/>
  <c r="H56" i="5"/>
  <c r="U57" i="5"/>
  <c r="T57" i="5"/>
  <c r="W56" i="5"/>
  <c r="X56" i="5"/>
  <c r="O57" i="5"/>
  <c r="N57" i="5"/>
  <c r="Q57" i="5"/>
  <c r="R57" i="5"/>
  <c r="X57" i="5"/>
  <c r="W57" i="5"/>
  <c r="E56" i="5"/>
  <c r="F56" i="5"/>
  <c r="L57" i="5"/>
  <c r="K57" i="5"/>
  <c r="U56" i="5"/>
  <c r="T56" i="5"/>
  <c r="E57" i="5"/>
  <c r="F57" i="5"/>
  <c r="Q56" i="5"/>
  <c r="R56" i="5"/>
</calcChain>
</file>

<file path=xl/sharedStrings.xml><?xml version="1.0" encoding="utf-8"?>
<sst xmlns="http://schemas.openxmlformats.org/spreadsheetml/2006/main" count="633" uniqueCount="568">
  <si>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</si>
  <si>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</si>
  <si>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</si>
  <si>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</si>
  <si>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</si>
  <si>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</si>
  <si>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</si>
  <si>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</si>
  <si>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</si>
  <si>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</si>
  <si>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</si>
  <si>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</si>
  <si>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</si>
  <si>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</si>
  <si>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</si>
  <si>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</si>
  <si>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</si>
  <si>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</si>
  <si>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</si>
  <si>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</si>
  <si>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</si>
  <si>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</si>
  <si>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</si>
  <si>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Monday</t>
  </si>
  <si>
    <t>Tuesday</t>
  </si>
  <si>
    <t>Wednesday</t>
  </si>
  <si>
    <t>Thursday</t>
  </si>
  <si>
    <t>Friday</t>
  </si>
  <si>
    <t>Saturday</t>
  </si>
  <si>
    <t>Sunday</t>
  </si>
  <si>
    <t>Event Name</t>
  </si>
  <si>
    <t>Date</t>
  </si>
  <si>
    <t>Event Type</t>
  </si>
  <si>
    <t>Notes</t>
  </si>
  <si>
    <t>Start Date</t>
  </si>
  <si>
    <t>Title</t>
  </si>
  <si>
    <t>End date</t>
  </si>
  <si>
    <t>S Time</t>
  </si>
  <si>
    <t>E Time</t>
  </si>
  <si>
    <t>Start</t>
  </si>
  <si>
    <t>End</t>
  </si>
  <si>
    <t>Real Index</t>
  </si>
  <si>
    <t>Type</t>
  </si>
  <si>
    <t>Text</t>
  </si>
  <si>
    <t>Overlap</t>
  </si>
  <si>
    <t>ID</t>
  </si>
  <si>
    <t>Length</t>
  </si>
  <si>
    <t>Apr</t>
  </si>
  <si>
    <t>Day</t>
  </si>
  <si>
    <t>Start Year</t>
  </si>
  <si>
    <t>Start Month</t>
  </si>
  <si>
    <t>Start Month #</t>
  </si>
  <si>
    <t>Start Day</t>
  </si>
  <si>
    <t>Month Day #</t>
  </si>
  <si>
    <t>Month Short</t>
  </si>
  <si>
    <t>Month #</t>
  </si>
  <si>
    <t>Day #</t>
  </si>
  <si>
    <t>Jan</t>
  </si>
  <si>
    <t>Feb</t>
  </si>
  <si>
    <t>Mar</t>
  </si>
  <si>
    <t>Jun</t>
  </si>
  <si>
    <t>Jul</t>
  </si>
  <si>
    <t>Aug</t>
  </si>
  <si>
    <t>Sep</t>
  </si>
  <si>
    <t>Oct</t>
  </si>
  <si>
    <t>Nov</t>
  </si>
  <si>
    <t>Dec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</si>
  <si>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</si>
  <si>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</si>
  <si>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</si>
  <si>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</si>
  <si>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</si>
  <si>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</si>
  <si>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</si>
  <si>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</si>
  <si>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</si>
  <si>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</si>
  <si>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</si>
  <si>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</si>
  <si>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</si>
  <si>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</si>
  <si>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</si>
  <si>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</si>
  <si>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</si>
  <si>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</si>
  <si>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</si>
  <si>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</si>
  <si>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</si>
  <si>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</si>
  <si>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</si>
  <si>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</si>
  <si>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</si>
  <si>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</si>
  <si>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</si>
  <si>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</si>
  <si>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</si>
  <si>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</si>
  <si>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</si>
  <si>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Day 32</t>
  </si>
  <si>
    <t>Day 33</t>
  </si>
  <si>
    <t>Day 34</t>
  </si>
  <si>
    <t>Day 35</t>
  </si>
  <si>
    <t>Day 36</t>
  </si>
  <si>
    <t>Day 37</t>
  </si>
  <si>
    <t>Day 38</t>
  </si>
  <si>
    <t>Day 39</t>
  </si>
  <si>
    <t>Day 40</t>
  </si>
  <si>
    <t>Day 41</t>
  </si>
  <si>
    <t>Day 42</t>
  </si>
  <si>
    <t>Day 43</t>
  </si>
  <si>
    <t>Day 44</t>
  </si>
  <si>
    <t>Day 45</t>
  </si>
  <si>
    <t>Day 46</t>
  </si>
  <si>
    <t>Day 47</t>
  </si>
  <si>
    <t>Day 48</t>
  </si>
  <si>
    <t>Day 49</t>
  </si>
  <si>
    <t>Day 50</t>
  </si>
  <si>
    <t>Day 51</t>
  </si>
  <si>
    <t>Day 52</t>
  </si>
  <si>
    <t>Day 53</t>
  </si>
  <si>
    <t>Day 54</t>
  </si>
  <si>
    <t>Day 55</t>
  </si>
  <si>
    <t>Day 56</t>
  </si>
  <si>
    <t>Day 57</t>
  </si>
  <si>
    <t>Day 58</t>
  </si>
  <si>
    <t>Day 59</t>
  </si>
  <si>
    <t>Day 60</t>
  </si>
  <si>
    <t>Day 61</t>
  </si>
  <si>
    <t>Day 62</t>
  </si>
  <si>
    <t>Day 63</t>
  </si>
  <si>
    <t>Day 64</t>
  </si>
  <si>
    <t>Day 65</t>
  </si>
  <si>
    <t>Day 66</t>
  </si>
  <si>
    <t>Day 67</t>
  </si>
  <si>
    <t>Day 68</t>
  </si>
  <si>
    <t>Day 69</t>
  </si>
  <si>
    <t>Day 70</t>
  </si>
  <si>
    <t>Day 71</t>
  </si>
  <si>
    <t>Day 72</t>
  </si>
  <si>
    <t>Day 73</t>
  </si>
  <si>
    <t>Day 74</t>
  </si>
  <si>
    <t>Day 75</t>
  </si>
  <si>
    <t>Day 76</t>
  </si>
  <si>
    <t>Day 77</t>
  </si>
  <si>
    <t>Day 78</t>
  </si>
  <si>
    <t>Day 79</t>
  </si>
  <si>
    <t>Day 80</t>
  </si>
  <si>
    <t>Day 81</t>
  </si>
  <si>
    <t>Day 82</t>
  </si>
  <si>
    <t>Day 83</t>
  </si>
  <si>
    <t>Day 84</t>
  </si>
  <si>
    <t>Day 85</t>
  </si>
  <si>
    <t>Day 86</t>
  </si>
  <si>
    <t>Day 87</t>
  </si>
  <si>
    <t>Day 88</t>
  </si>
  <si>
    <t>Day 89</t>
  </si>
  <si>
    <t>Day 90</t>
  </si>
  <si>
    <t>Day 91</t>
  </si>
  <si>
    <t>Day 92</t>
  </si>
  <si>
    <t>Day 93</t>
  </si>
  <si>
    <t>Day 94</t>
  </si>
  <si>
    <t>Day 95</t>
  </si>
  <si>
    <t>Day 96</t>
  </si>
  <si>
    <t>Day 97</t>
  </si>
  <si>
    <t>Day 98</t>
  </si>
  <si>
    <t>Day 99</t>
  </si>
  <si>
    <t>Day 100</t>
  </si>
  <si>
    <t>Day 101</t>
  </si>
  <si>
    <t>Day 102</t>
  </si>
  <si>
    <t>Day 103</t>
  </si>
  <si>
    <t>Day 104</t>
  </si>
  <si>
    <t>Day 105</t>
  </si>
  <si>
    <t>Day 106</t>
  </si>
  <si>
    <t>Day 107</t>
  </si>
  <si>
    <t>Day 108</t>
  </si>
  <si>
    <t>Day 109</t>
  </si>
  <si>
    <t>Day 110</t>
  </si>
  <si>
    <t>Day 111</t>
  </si>
  <si>
    <t>Day 112</t>
  </si>
  <si>
    <t>Day 113</t>
  </si>
  <si>
    <t>Day 114</t>
  </si>
  <si>
    <t>Day 115</t>
  </si>
  <si>
    <t>Day 116</t>
  </si>
  <si>
    <t>Day 117</t>
  </si>
  <si>
    <t>Day 118</t>
  </si>
  <si>
    <t>Day 119</t>
  </si>
  <si>
    <t>Day 120</t>
  </si>
  <si>
    <t>Day 121</t>
  </si>
  <si>
    <t>Day 122</t>
  </si>
  <si>
    <t>Day 123</t>
  </si>
  <si>
    <t>Day 124</t>
  </si>
  <si>
    <t>Day 125</t>
  </si>
  <si>
    <t>Day 126</t>
  </si>
  <si>
    <t>Day 127</t>
  </si>
  <si>
    <t>Day 128</t>
  </si>
  <si>
    <t>Day 129</t>
  </si>
  <si>
    <t>Day 130</t>
  </si>
  <si>
    <t>Day 131</t>
  </si>
  <si>
    <t>Day 132</t>
  </si>
  <si>
    <t>Day 133</t>
  </si>
  <si>
    <t>Day 134</t>
  </si>
  <si>
    <t>Day 135</t>
  </si>
  <si>
    <t>Day 136</t>
  </si>
  <si>
    <t>Day 137</t>
  </si>
  <si>
    <t>Day 138</t>
  </si>
  <si>
    <t>Day 139</t>
  </si>
  <si>
    <t>Day 140</t>
  </si>
  <si>
    <t>Day 141</t>
  </si>
  <si>
    <t>Day 142</t>
  </si>
  <si>
    <t>Day 143</t>
  </si>
  <si>
    <t>Day 144</t>
  </si>
  <si>
    <t>Day 145</t>
  </si>
  <si>
    <t>Day 146</t>
  </si>
  <si>
    <t>Day 147</t>
  </si>
  <si>
    <t>Day 148</t>
  </si>
  <si>
    <t>Day 149</t>
  </si>
  <si>
    <t>Day 150</t>
  </si>
  <si>
    <t>Day 151</t>
  </si>
  <si>
    <t>Day 152</t>
  </si>
  <si>
    <t>Day 153</t>
  </si>
  <si>
    <t>Day 154</t>
  </si>
  <si>
    <t>Day 155</t>
  </si>
  <si>
    <t>Day 156</t>
  </si>
  <si>
    <t>Day 157</t>
  </si>
  <si>
    <t>Day 158</t>
  </si>
  <si>
    <t>Day 159</t>
  </si>
  <si>
    <t>Day 160</t>
  </si>
  <si>
    <t>Day 161</t>
  </si>
  <si>
    <t>Day 162</t>
  </si>
  <si>
    <t>Day 163</t>
  </si>
  <si>
    <t>Day 164</t>
  </si>
  <si>
    <t>Day 165</t>
  </si>
  <si>
    <t>Day 166</t>
  </si>
  <si>
    <t>Day 167</t>
  </si>
  <si>
    <t>Day 168</t>
  </si>
  <si>
    <t>Day 169</t>
  </si>
  <si>
    <t>Day 170</t>
  </si>
  <si>
    <t>Day 171</t>
  </si>
  <si>
    <t>Day 172</t>
  </si>
  <si>
    <t>Day 173</t>
  </si>
  <si>
    <t>Day 174</t>
  </si>
  <si>
    <t>Day 175</t>
  </si>
  <si>
    <t>Day 176</t>
  </si>
  <si>
    <t>Day 177</t>
  </si>
  <si>
    <t>Day 178</t>
  </si>
  <si>
    <t>Day 179</t>
  </si>
  <si>
    <t>Day 180</t>
  </si>
  <si>
    <t>Day 181</t>
  </si>
  <si>
    <t>Day 182</t>
  </si>
  <si>
    <t>Day 183</t>
  </si>
  <si>
    <t>Day 184</t>
  </si>
  <si>
    <t>Day 185</t>
  </si>
  <si>
    <t>Day 186</t>
  </si>
  <si>
    <t>Day 187</t>
  </si>
  <si>
    <t>Day 188</t>
  </si>
  <si>
    <t>Day 189</t>
  </si>
  <si>
    <t>Day 190</t>
  </si>
  <si>
    <t>Day 191</t>
  </si>
  <si>
    <t>Day 192</t>
  </si>
  <si>
    <t>Day 193</t>
  </si>
  <si>
    <t>Day 194</t>
  </si>
  <si>
    <t>Day 195</t>
  </si>
  <si>
    <t>Day 196</t>
  </si>
  <si>
    <t>Day 197</t>
  </si>
  <si>
    <t>Day 198</t>
  </si>
  <si>
    <t>Day 199</t>
  </si>
  <si>
    <t>Day 200</t>
  </si>
  <si>
    <t>Day 201</t>
  </si>
  <si>
    <t>Day 202</t>
  </si>
  <si>
    <t>Day 203</t>
  </si>
  <si>
    <t>Day 204</t>
  </si>
  <si>
    <t>Day 205</t>
  </si>
  <si>
    <t>Day 206</t>
  </si>
  <si>
    <t>Day 207</t>
  </si>
  <si>
    <t>Day 208</t>
  </si>
  <si>
    <t>Day 209</t>
  </si>
  <si>
    <t>Day 210</t>
  </si>
  <si>
    <t>Day 211</t>
  </si>
  <si>
    <t>Day 212</t>
  </si>
  <si>
    <t>Day 213</t>
  </si>
  <si>
    <t>Day 214</t>
  </si>
  <si>
    <t>Day 215</t>
  </si>
  <si>
    <t>Day 216</t>
  </si>
  <si>
    <t>Day 217</t>
  </si>
  <si>
    <t>Day 218</t>
  </si>
  <si>
    <t>Day 219</t>
  </si>
  <si>
    <t>Day 220</t>
  </si>
  <si>
    <t>Day 221</t>
  </si>
  <si>
    <t>Day 222</t>
  </si>
  <si>
    <t>Day 223</t>
  </si>
  <si>
    <t>Day 224</t>
  </si>
  <si>
    <t>Day 225</t>
  </si>
  <si>
    <t>Day 226</t>
  </si>
  <si>
    <t>Day 227</t>
  </si>
  <si>
    <t>Day 228</t>
  </si>
  <si>
    <t>Day 229</t>
  </si>
  <si>
    <t>Day 230</t>
  </si>
  <si>
    <t>Day 231</t>
  </si>
  <si>
    <t>Day 232</t>
  </si>
  <si>
    <t>Day 233</t>
  </si>
  <si>
    <t>Day 234</t>
  </si>
  <si>
    <t>Day 235</t>
  </si>
  <si>
    <t>Day 236</t>
  </si>
  <si>
    <t>Day 237</t>
  </si>
  <si>
    <t>Day 238</t>
  </si>
  <si>
    <t>Day 239</t>
  </si>
  <si>
    <t>Day 240</t>
  </si>
  <si>
    <t>Day 241</t>
  </si>
  <si>
    <t>Day 242</t>
  </si>
  <si>
    <t>Day 243</t>
  </si>
  <si>
    <t>Day 244</t>
  </si>
  <si>
    <t>Day 245</t>
  </si>
  <si>
    <t>Day 246</t>
  </si>
  <si>
    <t>Day 247</t>
  </si>
  <si>
    <t>Day 248</t>
  </si>
  <si>
    <t>Day 249</t>
  </si>
  <si>
    <t>Day 250</t>
  </si>
  <si>
    <t>Day 251</t>
  </si>
  <si>
    <t>Day 252</t>
  </si>
  <si>
    <t>Day 253</t>
  </si>
  <si>
    <t>Day 254</t>
  </si>
  <si>
    <t>Day 255</t>
  </si>
  <si>
    <t>Day 256</t>
  </si>
  <si>
    <t>Day 257</t>
  </si>
  <si>
    <t>Day 258</t>
  </si>
  <si>
    <t>Day 259</t>
  </si>
  <si>
    <t>Day 260</t>
  </si>
  <si>
    <t>Day 261</t>
  </si>
  <si>
    <t>Day 262</t>
  </si>
  <si>
    <t>Day 263</t>
  </si>
  <si>
    <t>Day 264</t>
  </si>
  <si>
    <t>Day 265</t>
  </si>
  <si>
    <t>Day 266</t>
  </si>
  <si>
    <t>Day 267</t>
  </si>
  <si>
    <t>Day 268</t>
  </si>
  <si>
    <t>Day 269</t>
  </si>
  <si>
    <t>Day 270</t>
  </si>
  <si>
    <t>Day 271</t>
  </si>
  <si>
    <t>Day 272</t>
  </si>
  <si>
    <t>Day 273</t>
  </si>
  <si>
    <t>Day 274</t>
  </si>
  <si>
    <t>Day 275</t>
  </si>
  <si>
    <t>Day 276</t>
  </si>
  <si>
    <t>Day 277</t>
  </si>
  <si>
    <t>Day 278</t>
  </si>
  <si>
    <t>Day 279</t>
  </si>
  <si>
    <t>Day 280</t>
  </si>
  <si>
    <t>Day 281</t>
  </si>
  <si>
    <t>Day 282</t>
  </si>
  <si>
    <t>Day 283</t>
  </si>
  <si>
    <t>Day 284</t>
  </si>
  <si>
    <t>Day 285</t>
  </si>
  <si>
    <t>Day 286</t>
  </si>
  <si>
    <t>Day 287</t>
  </si>
  <si>
    <t>Day 288</t>
  </si>
  <si>
    <t>Day 289</t>
  </si>
  <si>
    <t>Day 290</t>
  </si>
  <si>
    <t>Day 291</t>
  </si>
  <si>
    <t>Day 292</t>
  </si>
  <si>
    <t>Day 293</t>
  </si>
  <si>
    <t>Day 294</t>
  </si>
  <si>
    <t>Day 295</t>
  </si>
  <si>
    <t>Day 296</t>
  </si>
  <si>
    <t>Day 297</t>
  </si>
  <si>
    <t>Day 298</t>
  </si>
  <si>
    <t>Day 299</t>
  </si>
  <si>
    <t>Day 300</t>
  </si>
  <si>
    <t>Day 301</t>
  </si>
  <si>
    <t>Day 302</t>
  </si>
  <si>
    <t>Day 303</t>
  </si>
  <si>
    <t>Day 304</t>
  </si>
  <si>
    <t>Day 305</t>
  </si>
  <si>
    <t>Day 306</t>
  </si>
  <si>
    <t>Day 307</t>
  </si>
  <si>
    <t>Day 308</t>
  </si>
  <si>
    <t>Day 309</t>
  </si>
  <si>
    <t>Day 310</t>
  </si>
  <si>
    <t>Day 311</t>
  </si>
  <si>
    <t>Day 312</t>
  </si>
  <si>
    <t>Day 313</t>
  </si>
  <si>
    <t>Day 314</t>
  </si>
  <si>
    <t>Day 315</t>
  </si>
  <si>
    <t>Day 316</t>
  </si>
  <si>
    <t>Day 317</t>
  </si>
  <si>
    <t>Day 318</t>
  </si>
  <si>
    <t>Day 319</t>
  </si>
  <si>
    <t>Day 320</t>
  </si>
  <si>
    <t>Day 321</t>
  </si>
  <si>
    <t>Day 322</t>
  </si>
  <si>
    <t>Day 323</t>
  </si>
  <si>
    <t>Day 324</t>
  </si>
  <si>
    <t>Day 325</t>
  </si>
  <si>
    <t>Day 326</t>
  </si>
  <si>
    <t>Day 327</t>
  </si>
  <si>
    <t>Day 328</t>
  </si>
  <si>
    <t>Day 329</t>
  </si>
  <si>
    <t>Day 330</t>
  </si>
  <si>
    <t>Day 331</t>
  </si>
  <si>
    <t>Day 332</t>
  </si>
  <si>
    <t>Day 333</t>
  </si>
  <si>
    <t>Day 334</t>
  </si>
  <si>
    <t>Day 335</t>
  </si>
  <si>
    <t>Day 336</t>
  </si>
  <si>
    <t>Day 337</t>
  </si>
  <si>
    <t>Day 338</t>
  </si>
  <si>
    <t>Day 339</t>
  </si>
  <si>
    <t>Day 340</t>
  </si>
  <si>
    <t>Day 341</t>
  </si>
  <si>
    <t>Day 342</t>
  </si>
  <si>
    <t>Day 343</t>
  </si>
  <si>
    <t>Day 344</t>
  </si>
  <si>
    <t>Day 345</t>
  </si>
  <si>
    <t>Day 346</t>
  </si>
  <si>
    <t>Day 347</t>
  </si>
  <si>
    <t>Day 348</t>
  </si>
  <si>
    <t>Day 349</t>
  </si>
  <si>
    <t>Day 350</t>
  </si>
  <si>
    <t>Day 351</t>
  </si>
  <si>
    <t>Day 352</t>
  </si>
  <si>
    <t>Day 353</t>
  </si>
  <si>
    <t>Day 354</t>
  </si>
  <si>
    <t>Day 355</t>
  </si>
  <si>
    <t>Day 356</t>
  </si>
  <si>
    <t>Day 357</t>
  </si>
  <si>
    <t>Day 358</t>
  </si>
  <si>
    <t>Day 359</t>
  </si>
  <si>
    <t>Day 360</t>
  </si>
  <si>
    <t>Day 361</t>
  </si>
  <si>
    <t>Day 362</t>
  </si>
  <si>
    <t>Day 363</t>
  </si>
  <si>
    <t>Day 364</t>
  </si>
  <si>
    <t>Day 365</t>
  </si>
  <si>
    <t>Days</t>
  </si>
  <si>
    <t>Dates</t>
  </si>
  <si>
    <t>Travel Itinerary</t>
  </si>
  <si>
    <t>Purpose</t>
  </si>
  <si>
    <t>Destination</t>
  </si>
  <si>
    <t>Time</t>
  </si>
  <si>
    <t>Airline</t>
  </si>
  <si>
    <t>Departure</t>
  </si>
  <si>
    <t>Arrival</t>
  </si>
  <si>
    <t>HOTEL</t>
  </si>
  <si>
    <t>City</t>
  </si>
  <si>
    <t>Checkout Date</t>
  </si>
  <si>
    <t>Arrival Date</t>
  </si>
  <si>
    <t>Hotel Name</t>
  </si>
  <si>
    <t>Reservation</t>
  </si>
  <si>
    <t>CAR RENTAL</t>
  </si>
  <si>
    <t>Number of Travelers</t>
  </si>
  <si>
    <t>Duration</t>
  </si>
  <si>
    <t>Number of Pets</t>
  </si>
  <si>
    <t>Duration (Days)</t>
  </si>
  <si>
    <t>OTHER TRANSPORTATION</t>
  </si>
  <si>
    <t>Mode</t>
  </si>
  <si>
    <t>From</t>
  </si>
  <si>
    <t>To</t>
  </si>
  <si>
    <t>Company</t>
  </si>
  <si>
    <t>Confirmation</t>
  </si>
  <si>
    <t>Location</t>
  </si>
  <si>
    <t>OTHER NOTES</t>
  </si>
  <si>
    <t>FLIGHTS</t>
  </si>
  <si>
    <t>CLOTHING</t>
  </si>
  <si>
    <t>Jeans</t>
  </si>
  <si>
    <t>T-shirts</t>
  </si>
  <si>
    <t>Jackets</t>
  </si>
  <si>
    <t>Shorts</t>
  </si>
  <si>
    <t>Underwear</t>
  </si>
  <si>
    <t>Socks</t>
  </si>
  <si>
    <t>Pajamas</t>
  </si>
  <si>
    <t>Swimsuits</t>
  </si>
  <si>
    <t>Sandals</t>
  </si>
  <si>
    <t>TOILETRIES</t>
  </si>
  <si>
    <t>Shampoo</t>
  </si>
  <si>
    <t>Body wash</t>
  </si>
  <si>
    <t>Sunscreen</t>
  </si>
  <si>
    <t>Toothbrush &amp; Toothpaste</t>
  </si>
  <si>
    <t>Floss</t>
  </si>
  <si>
    <t>Hairbrush</t>
  </si>
  <si>
    <t>Contact Lenses</t>
  </si>
  <si>
    <t>Pain Reliever</t>
  </si>
  <si>
    <t>Vitamins</t>
  </si>
  <si>
    <t>Razor</t>
  </si>
  <si>
    <t>ELECTRONICS</t>
  </si>
  <si>
    <t>Phone</t>
  </si>
  <si>
    <t>Camara</t>
  </si>
  <si>
    <t>TRAVEL PACKING CHECKLIST</t>
  </si>
  <si>
    <t>Kindle</t>
  </si>
  <si>
    <t>Headphones</t>
  </si>
  <si>
    <t>Speaker</t>
  </si>
  <si>
    <t>Chargers</t>
  </si>
  <si>
    <t>DOCUMENTATION</t>
  </si>
  <si>
    <t>Passport</t>
  </si>
  <si>
    <t>Credit Cards</t>
  </si>
  <si>
    <t>Insurance Card</t>
  </si>
  <si>
    <t>Vaccination Doc</t>
  </si>
  <si>
    <t>Drone</t>
  </si>
  <si>
    <t>MISCELLANEOUS</t>
  </si>
  <si>
    <t>Dairy</t>
  </si>
  <si>
    <t>Travel Pillow</t>
  </si>
  <si>
    <t>Water Bottle</t>
  </si>
  <si>
    <t>Suits</t>
  </si>
  <si>
    <t>Dresses</t>
  </si>
  <si>
    <t>Ties</t>
  </si>
  <si>
    <t>Laundry Bag</t>
  </si>
  <si>
    <t>Guide Book</t>
  </si>
  <si>
    <t>Jewelry</t>
  </si>
  <si>
    <t>Driver's License</t>
  </si>
  <si>
    <t>Travel Document</t>
  </si>
  <si>
    <t>Tickets</t>
  </si>
  <si>
    <t>Snacks</t>
  </si>
  <si>
    <t>Pen</t>
  </si>
  <si>
    <t>Cash</t>
  </si>
  <si>
    <t>Perfume</t>
  </si>
  <si>
    <t>Family trip</t>
  </si>
  <si>
    <t>Paris</t>
  </si>
  <si>
    <t>2 Adults, 3 Kids</t>
  </si>
  <si>
    <t>None</t>
  </si>
  <si>
    <t>New York</t>
  </si>
  <si>
    <t>Sky Airlines</t>
  </si>
  <si>
    <t>Train</t>
  </si>
  <si>
    <t>Paris Hotel</t>
  </si>
  <si>
    <t>Done</t>
  </si>
  <si>
    <t>5 Days</t>
  </si>
  <si>
    <t>Lines Rent-A-Car</t>
  </si>
  <si>
    <t>In case of any delay in flight, we should give an update to the hotel.</t>
  </si>
  <si>
    <t>Insect Repellant</t>
  </si>
  <si>
    <t>iPad</t>
  </si>
  <si>
    <t>Start Time</t>
  </si>
  <si>
    <t>End Time</t>
  </si>
  <si>
    <t>Lyon</t>
  </si>
  <si>
    <t>We have an optional visit to Nice, but this will be subject to approval from the hotel.</t>
  </si>
  <si>
    <t>Flight from New York to Paris</t>
  </si>
  <si>
    <t>Flight</t>
  </si>
  <si>
    <t>Cultural</t>
  </si>
  <si>
    <t>Amusement</t>
  </si>
  <si>
    <t>Journey</t>
  </si>
  <si>
    <t>Night Life</t>
  </si>
  <si>
    <t>Event Type Number</t>
  </si>
  <si>
    <t>Visit to Eiffel</t>
  </si>
  <si>
    <t>City sightseeing</t>
  </si>
  <si>
    <t>Visit to Louvre Museum</t>
  </si>
  <si>
    <t>Dinner at Moulin Rouge</t>
  </si>
  <si>
    <t>Flight from Paris to New York</t>
  </si>
  <si>
    <t>Visit to Lyon</t>
  </si>
  <si>
    <t>Shopping at Champs-Elysées</t>
  </si>
  <si>
    <t>Shopping</t>
  </si>
  <si>
    <t>Lafayette Haussmann Gallery</t>
  </si>
  <si>
    <t>Père Lachaise</t>
  </si>
  <si>
    <t>Visit to Disneyland</t>
  </si>
  <si>
    <t>Need to check tickets.</t>
  </si>
  <si>
    <t>May need more time here.</t>
  </si>
  <si>
    <t>SCHEDULE</t>
  </si>
  <si>
    <t>ITINERARY TEMPLATE</t>
  </si>
  <si>
    <t>PACKING CHECKLIST</t>
  </si>
  <si>
    <t xml:space="preserve">TRAVEL ITINERARY </t>
  </si>
  <si>
    <t>EVENTS PLANNER</t>
  </si>
  <si>
    <t>Check</t>
  </si>
  <si>
    <t>START DATE SETTINGS</t>
  </si>
  <si>
    <t>Week Days</t>
  </si>
  <si>
    <t>Step Setting</t>
  </si>
  <si>
    <t>Start Hours</t>
  </si>
  <si>
    <t>SCHEDULE DAYS</t>
  </si>
  <si>
    <t>Planner Print Row</t>
  </si>
  <si>
    <t>Planner Print Column</t>
  </si>
  <si>
    <t>Travel Start Year</t>
  </si>
  <si>
    <t>Travel Start Month</t>
  </si>
  <si>
    <t>Travel Start Day</t>
  </si>
  <si>
    <t>Overlap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</si>
</sst>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h:mm;@"/>
    <numFmt numFmtId="165" formatCode="yyyy\-mm\-dd;@"/>
    <numFmt numFmtId="166" formatCode="m/d/yy\ h:mm;@"/>
    <numFmt numFmtId="167" formatCode="[$-409]d\-mmm\-yy;@"/>
  </numFmts>
  <fonts count="4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i/>
      <sz val="11"/>
      <color rgb="FF2E86AB"/>
      <name val="Arial"/>
      <family val="2"/>
      <charset val="162"/>
      <scheme val="minor"/>
    </font>
    <font>
      <b/>
      <i/>
      <sz val="10"/>
      <color rgb="FF2E86AB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26"/>
      <color rgb="FFFFC000"/>
      <name val="Arial"/>
      <family val="2"/>
      <charset val="162"/>
      <scheme val="minor"/>
    </font>
    <font>
      <b/>
      <sz val="36"/>
      <color rgb="FFFFC000"/>
      <name val="Arial"/>
      <family val="2"/>
      <charset val="162"/>
      <scheme val="minor"/>
    </font>
    <font>
      <sz val="16"/>
      <color theme="1"/>
      <name val="Arial"/>
      <family val="2"/>
      <scheme val="minor"/>
    </font>
    <font>
      <b/>
      <sz val="16"/>
      <color rgb="FFFFC000"/>
      <name val="Arial"/>
      <family val="2"/>
      <scheme val="minor"/>
    </font>
    <font>
      <sz val="16"/>
      <name val="Arial"/>
      <family val="2"/>
      <scheme val="minor"/>
    </font>
    <font>
      <sz val="14"/>
      <color theme="1"/>
      <name val="Arial"/>
      <family val="2"/>
      <scheme val="minor"/>
    </font>
    <font>
      <b/>
      <i/>
      <sz val="10"/>
      <color theme="0" tint="-0.34998626667073579"/>
      <name val="Arial"/>
      <family val="2"/>
      <charset val="162"/>
      <scheme val="minor"/>
    </font>
    <font>
      <sz val="11"/>
      <color theme="0" tint="-4.9989318521683403E-2"/>
      <name val="Arial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FF2F1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264653"/>
      </left>
      <right style="thin">
        <color rgb="FF264653"/>
      </right>
      <top style="thin">
        <color rgb="FF264653"/>
      </top>
      <bottom style="thin">
        <color rgb="FF264653"/>
      </bottom>
      <diagonal/>
    </border>
    <border>
      <left style="thin">
        <color rgb="FF264653"/>
      </left>
      <right/>
      <top style="thin">
        <color rgb="FF264653"/>
      </top>
      <bottom style="thin">
        <color rgb="FF264653"/>
      </bottom>
      <diagonal/>
    </border>
    <border>
      <left/>
      <right style="thin">
        <color rgb="FF264653"/>
      </right>
      <top style="thin">
        <color rgb="FF264653"/>
      </top>
      <bottom style="thin">
        <color rgb="FF264653"/>
      </bottom>
      <diagonal/>
    </border>
    <border>
      <left/>
      <right/>
      <top/>
      <bottom style="thin">
        <color theme="3" tint="0.79998168889431442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6B9AC4"/>
      </bottom>
      <diagonal/>
    </border>
    <border>
      <left/>
      <right/>
      <top style="thin">
        <color rgb="FF6B9AC4"/>
      </top>
      <bottom style="thin">
        <color rgb="FF6B9AC4"/>
      </bottom>
      <diagonal/>
    </border>
    <border>
      <left style="thin">
        <color rgb="FF4059AD"/>
      </left>
      <right style="thin">
        <color rgb="FF4059AD"/>
      </right>
      <top style="thin">
        <color rgb="FF4059AD"/>
      </top>
      <bottom style="thin">
        <color rgb="FF4059AD"/>
      </bottom>
      <diagonal/>
    </border>
    <border>
      <left style="medium">
        <color rgb="FF4059AD"/>
      </left>
      <right/>
      <top style="medium">
        <color rgb="FF4059AD"/>
      </top>
      <bottom/>
      <diagonal/>
    </border>
    <border>
      <left/>
      <right/>
      <top style="medium">
        <color rgb="FF4059AD"/>
      </top>
      <bottom/>
      <diagonal/>
    </border>
    <border>
      <left/>
      <right style="medium">
        <color rgb="FF4059AD"/>
      </right>
      <top style="medium">
        <color rgb="FF4059AD"/>
      </top>
      <bottom/>
      <diagonal/>
    </border>
    <border>
      <left style="medium">
        <color rgb="FF4059AD"/>
      </left>
      <right/>
      <top/>
      <bottom/>
      <diagonal/>
    </border>
    <border>
      <left/>
      <right style="medium">
        <color rgb="FF4059AD"/>
      </right>
      <top/>
      <bottom/>
      <diagonal/>
    </border>
    <border>
      <left style="medium">
        <color rgb="FF4059AD"/>
      </left>
      <right/>
      <top/>
      <bottom style="medium">
        <color rgb="FF4059AD"/>
      </bottom>
      <diagonal/>
    </border>
    <border>
      <left/>
      <right/>
      <top/>
      <bottom style="medium">
        <color rgb="FF4059AD"/>
      </bottom>
      <diagonal/>
    </border>
    <border>
      <left/>
      <right style="medium">
        <color rgb="FF4059AD"/>
      </right>
      <top/>
      <bottom style="medium">
        <color rgb="FF4059AD"/>
      </bottom>
      <diagonal/>
    </border>
    <border>
      <left/>
      <right/>
      <top/>
      <bottom style="medium">
        <color rgb="FFF4B942"/>
      </bottom>
      <diagonal/>
    </border>
    <border>
      <left/>
      <right/>
      <top style="medium">
        <color rgb="FFF4B942"/>
      </top>
      <bottom style="hair">
        <color rgb="FFF4B942"/>
      </bottom>
      <diagonal/>
    </border>
    <border>
      <left/>
      <right/>
      <top style="hair">
        <color rgb="FFF4B942"/>
      </top>
      <bottom style="hair">
        <color rgb="FFF4B942"/>
      </bottom>
      <diagonal/>
    </border>
    <border>
      <left style="thin">
        <color rgb="FF6B9AC4"/>
      </left>
      <right style="thin">
        <color rgb="FF6B9AC4"/>
      </right>
      <top style="thin">
        <color rgb="FF6B9AC4"/>
      </top>
      <bottom style="thin">
        <color rgb="FF6B9AC4"/>
      </bottom>
      <diagonal/>
    </border>
    <border>
      <left style="thin">
        <color rgb="FF6B9AC4"/>
      </left>
      <right/>
      <top/>
      <bottom style="thin">
        <color rgb="FF6B9AC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6B9AC4"/>
      </left>
      <right style="thin">
        <color rgb="FF6B9AC4"/>
      </right>
      <top style="thin">
        <color rgb="FF6B9AC4"/>
      </top>
      <bottom/>
      <diagonal/>
    </border>
    <border>
      <left style="thin">
        <color rgb="FF6B9AC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6B9AC4"/>
      </right>
      <top style="thin">
        <color rgb="FFA6A6A6"/>
      </top>
      <bottom style="thin">
        <color rgb="FFA6A6A6"/>
      </bottom>
      <diagonal/>
    </border>
    <border>
      <left style="thin">
        <color rgb="FF6B9AC4"/>
      </left>
      <right style="thin">
        <color rgb="FFA6A6A6"/>
      </right>
      <top style="thin">
        <color rgb="FFA6A6A6"/>
      </top>
      <bottom style="thin">
        <color rgb="FF6B9AC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6B9AC4"/>
      </bottom>
      <diagonal/>
    </border>
    <border>
      <left style="thin">
        <color rgb="FFA6A6A6"/>
      </left>
      <right style="thin">
        <color rgb="FF6B9AC4"/>
      </right>
      <top style="thin">
        <color rgb="FFA6A6A6"/>
      </top>
      <bottom style="thin">
        <color rgb="FF6B9AC4"/>
      </bottom>
      <diagonal/>
    </border>
    <border>
      <left style="thin">
        <color rgb="FF6B9AC4"/>
      </left>
      <right style="thin">
        <color rgb="FFA6A6A6"/>
      </right>
      <top style="thin">
        <color rgb="FF6B9AC4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6B9AC4"/>
      </top>
      <bottom style="thin">
        <color rgb="FFA6A6A6"/>
      </bottom>
      <diagonal/>
    </border>
    <border>
      <left style="thin">
        <color rgb="FFA6A6A6"/>
      </left>
      <right style="thin">
        <color rgb="FF6B9AC4"/>
      </right>
      <top style="thin">
        <color rgb="FF6B9AC4"/>
      </top>
      <bottom style="thin">
        <color rgb="FFA6A6A6"/>
      </bottom>
      <diagonal/>
    </border>
  </borders>
  <cellStyleXfs count="8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0" fontId="4" fillId="0" borderId="0"/>
    <xf numFmtId="0" fontId="2" fillId="0" borderId="0"/>
    <xf numFmtId="0" fontId="1" fillId="0" borderId="0"/>
  </cellStyleXfs>
  <cellXfs count="244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ill="1" applyAlignment="1">
      <alignment vertical="center"/>
    </xf>
    <xf numFmtId="0" fontId="7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0" fontId="11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49" fontId="12" fillId="3" borderId="0" xfId="0" applyNumberFormat="1" applyFont="1" applyFill="1" applyAlignment="1">
      <alignment horizontal="left" vertical="center" indent="1"/>
    </xf>
    <xf numFmtId="0" fontId="21" fillId="4" borderId="0" xfId="0" applyFont="1" applyFill="1" applyAlignment="1">
      <alignment horizontal="right" vertical="center"/>
    </xf>
    <xf numFmtId="0" fontId="23" fillId="2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49" fontId="9" fillId="5" borderId="0" xfId="0" applyNumberFormat="1" applyFont="1" applyFill="1" applyAlignment="1">
      <alignment horizontal="left" vertical="center" indent="2"/>
    </xf>
    <xf numFmtId="0" fontId="22" fillId="2" borderId="0" xfId="0" applyFont="1" applyFill="1" applyAlignment="1">
      <alignment horizontal="right" vertical="center"/>
    </xf>
    <xf numFmtId="0" fontId="0" fillId="2" borderId="0" xfId="0" applyFill="1"/>
    <xf numFmtId="0" fontId="15" fillId="2" borderId="0" xfId="4" applyFont="1" applyFill="1" applyAlignment="1">
      <alignment vertical="center"/>
    </xf>
    <xf numFmtId="0" fontId="4" fillId="0" borderId="9" xfId="5" applyBorder="1" applyAlignment="1">
      <alignment horizontal="left" wrapText="1" indent="1"/>
    </xf>
    <xf numFmtId="0" fontId="4" fillId="2" borderId="0" xfId="5" applyFill="1"/>
    <xf numFmtId="0" fontId="16" fillId="2" borderId="0" xfId="4" applyFont="1" applyFill="1" applyAlignment="1">
      <alignment vertical="center"/>
    </xf>
    <xf numFmtId="0" fontId="4" fillId="0" borderId="10" xfId="5" applyBorder="1" applyAlignment="1">
      <alignment horizontal="left" indent="1"/>
    </xf>
    <xf numFmtId="0" fontId="4" fillId="0" borderId="10" xfId="5" applyBorder="1" applyAlignment="1">
      <alignment horizontal="left" vertical="center" wrapText="1" indent="1"/>
    </xf>
    <xf numFmtId="0" fontId="4" fillId="0" borderId="10" xfId="5" applyBorder="1" applyAlignment="1">
      <alignment horizontal="left" vertical="top" wrapText="1" indent="2"/>
    </xf>
    <xf numFmtId="0" fontId="17" fillId="2" borderId="0" xfId="4" applyFont="1" applyFill="1" applyAlignment="1">
      <alignment vertical="center"/>
    </xf>
    <xf numFmtId="0" fontId="13" fillId="0" borderId="10" xfId="5" applyFont="1" applyBorder="1" applyAlignment="1">
      <alignment horizontal="left" indent="1"/>
    </xf>
    <xf numFmtId="0" fontId="3" fillId="0" borderId="10" xfId="5" applyFont="1" applyBorder="1" applyAlignment="1">
      <alignment horizontal="left" indent="1"/>
    </xf>
    <xf numFmtId="0" fontId="4" fillId="0" borderId="11" xfId="5" applyBorder="1" applyAlignment="1">
      <alignment horizontal="left" indent="1"/>
    </xf>
    <xf numFmtId="0" fontId="12" fillId="3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49" fontId="25" fillId="5" borderId="0" xfId="0" applyNumberFormat="1" applyFont="1" applyFill="1" applyAlignment="1">
      <alignment horizontal="left" vertical="center" indent="1"/>
    </xf>
    <xf numFmtId="49" fontId="25" fillId="5" borderId="0" xfId="0" applyNumberFormat="1" applyFont="1" applyFill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6" borderId="0" xfId="0" applyFont="1" applyFill="1" applyAlignment="1">
      <alignment horizontal="right" vertical="center"/>
    </xf>
    <xf numFmtId="0" fontId="2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8" fillId="0" borderId="0" xfId="0" applyFont="1" applyAlignment="1">
      <alignment horizontal="center" vertical="center"/>
    </xf>
    <xf numFmtId="49" fontId="12" fillId="3" borderId="0" xfId="0" applyNumberFormat="1" applyFont="1" applyFill="1" applyAlignment="1">
      <alignment horizontal="center" vertical="center"/>
    </xf>
    <xf numFmtId="49" fontId="25" fillId="5" borderId="0" xfId="0" applyNumberFormat="1" applyFont="1" applyFill="1" applyAlignment="1">
      <alignment horizontal="center" vertical="center"/>
    </xf>
    <xf numFmtId="0" fontId="6" fillId="2" borderId="0" xfId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8" borderId="17" xfId="0" applyFont="1" applyFill="1" applyBorder="1"/>
    <xf numFmtId="0" fontId="7" fillId="9" borderId="17" xfId="0" applyFont="1" applyFill="1" applyBorder="1"/>
    <xf numFmtId="0" fontId="7" fillId="10" borderId="17" xfId="0" applyFont="1" applyFill="1" applyBorder="1"/>
    <xf numFmtId="0" fontId="7" fillId="11" borderId="17" xfId="0" applyFont="1" applyFill="1" applyBorder="1"/>
    <xf numFmtId="0" fontId="7" fillId="12" borderId="17" xfId="0" applyFont="1" applyFill="1" applyBorder="1"/>
    <xf numFmtId="0" fontId="7" fillId="13" borderId="17" xfId="0" applyFont="1" applyFill="1" applyBorder="1"/>
    <xf numFmtId="0" fontId="7" fillId="14" borderId="17" xfId="0" applyFont="1" applyFill="1" applyBorder="1"/>
    <xf numFmtId="0" fontId="7" fillId="15" borderId="17" xfId="0" applyFont="1" applyFill="1" applyBorder="1"/>
    <xf numFmtId="0" fontId="7" fillId="16" borderId="17" xfId="0" applyFont="1" applyFill="1" applyBorder="1"/>
    <xf numFmtId="0" fontId="7" fillId="17" borderId="17" xfId="0" applyFont="1" applyFill="1" applyBorder="1"/>
    <xf numFmtId="0" fontId="0" fillId="0" borderId="0" xfId="0" applyAlignment="1">
      <alignment vertical="center" shrinkToFit="1"/>
    </xf>
    <xf numFmtId="0" fontId="0" fillId="0" borderId="7" xfId="0" applyBorder="1" applyAlignment="1">
      <alignment shrinkToFit="1"/>
    </xf>
    <xf numFmtId="0" fontId="0" fillId="0" borderId="0" xfId="0" applyAlignment="1" applyProtection="1">
      <alignment shrinkToFit="1"/>
      <protection hidden="1"/>
    </xf>
    <xf numFmtId="0" fontId="0" fillId="0" borderId="14" xfId="0" applyBorder="1" applyAlignment="1" applyProtection="1">
      <alignment vertical="center" shrinkToFi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vertical="center" shrinkToFit="1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164" fontId="0" fillId="0" borderId="12" xfId="0" applyNumberFormat="1" applyBorder="1" applyAlignment="1" applyProtection="1">
      <alignment horizontal="center" vertical="center"/>
      <protection hidden="1"/>
    </xf>
    <xf numFmtId="165" fontId="0" fillId="0" borderId="12" xfId="0" applyNumberFormat="1" applyBorder="1" applyAlignment="1" applyProtection="1">
      <alignment horizontal="center" vertical="center"/>
      <protection hidden="1"/>
    </xf>
    <xf numFmtId="166" fontId="0" fillId="0" borderId="12" xfId="0" applyNumberFormat="1" applyBorder="1" applyAlignment="1" applyProtection="1">
      <alignment horizontal="center" vertical="center"/>
      <protection hidden="1"/>
    </xf>
    <xf numFmtId="0" fontId="28" fillId="0" borderId="12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0" fillId="0" borderId="13" xfId="0" applyBorder="1" applyAlignment="1" applyProtection="1">
      <alignment vertical="center" shrinkToFit="1"/>
      <protection hidden="1"/>
    </xf>
    <xf numFmtId="0" fontId="0" fillId="0" borderId="17" xfId="0" applyBorder="1" applyAlignment="1" applyProtection="1">
      <alignment shrinkToFit="1"/>
      <protection locked="0"/>
    </xf>
    <xf numFmtId="14" fontId="0" fillId="0" borderId="0" xfId="0" applyNumberFormat="1"/>
    <xf numFmtId="0" fontId="0" fillId="0" borderId="0" xfId="0" applyAlignment="1" applyProtection="1">
      <alignment horizontal="center" vertical="center"/>
      <protection hidden="1"/>
    </xf>
    <xf numFmtId="0" fontId="33" fillId="0" borderId="20" xfId="0" applyFont="1" applyBorder="1" applyAlignment="1">
      <alignment vertical="center"/>
    </xf>
    <xf numFmtId="49" fontId="9" fillId="5" borderId="0" xfId="0" applyNumberFormat="1" applyFont="1" applyFill="1" applyAlignment="1">
      <alignment horizontal="left" vertical="center" indent="1"/>
    </xf>
    <xf numFmtId="0" fontId="9" fillId="5" borderId="0" xfId="0" applyFont="1" applyFill="1" applyAlignment="1">
      <alignment horizontal="center" vertical="center"/>
    </xf>
    <xf numFmtId="0" fontId="1" fillId="2" borderId="0" xfId="7" applyFill="1" applyAlignment="1">
      <alignment vertical="center"/>
    </xf>
    <xf numFmtId="0" fontId="35" fillId="18" borderId="0" xfId="0" applyFont="1" applyFill="1"/>
    <xf numFmtId="0" fontId="7" fillId="0" borderId="0" xfId="0" applyFont="1"/>
    <xf numFmtId="0" fontId="9" fillId="18" borderId="0" xfId="0" applyFont="1" applyFill="1" applyAlignment="1">
      <alignment horizontal="left" vertical="center" indent="6"/>
    </xf>
    <xf numFmtId="0" fontId="7" fillId="0" borderId="0" xfId="0" applyFont="1" applyAlignment="1">
      <alignment vertical="center"/>
    </xf>
    <xf numFmtId="0" fontId="0" fillId="21" borderId="25" xfId="0" applyFill="1" applyBorder="1" applyAlignment="1">
      <alignment vertical="center"/>
    </xf>
    <xf numFmtId="0" fontId="31" fillId="19" borderId="0" xfId="0" applyFont="1" applyFill="1" applyAlignment="1">
      <alignment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15" fillId="0" borderId="0" xfId="0" applyFont="1" applyAlignment="1">
      <alignment horizontal="left" vertical="center" indent="6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7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38" fillId="2" borderId="0" xfId="0" applyFont="1" applyFill="1"/>
    <xf numFmtId="0" fontId="38" fillId="0" borderId="29" xfId="0" applyFont="1" applyBorder="1"/>
    <xf numFmtId="0" fontId="39" fillId="0" borderId="34" xfId="0" applyFont="1" applyBorder="1" applyAlignment="1">
      <alignment horizontal="left" vertical="center"/>
    </xf>
    <xf numFmtId="0" fontId="40" fillId="0" borderId="34" xfId="0" applyFont="1" applyBorder="1" applyAlignment="1">
      <alignment horizontal="left" vertical="center"/>
    </xf>
    <xf numFmtId="0" fontId="40" fillId="0" borderId="34" xfId="0" applyFont="1" applyBorder="1" applyAlignment="1">
      <alignment horizontal="left" vertical="center" indent="1"/>
    </xf>
    <xf numFmtId="0" fontId="38" fillId="0" borderId="30" xfId="0" applyFont="1" applyBorder="1"/>
    <xf numFmtId="0" fontId="37" fillId="0" borderId="27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36" fillId="0" borderId="0" xfId="0" applyFont="1" applyAlignment="1">
      <alignment horizontal="left" vertical="center" indent="10"/>
    </xf>
    <xf numFmtId="0" fontId="30" fillId="20" borderId="18" xfId="0" applyFont="1" applyFill="1" applyBorder="1" applyAlignment="1">
      <alignment horizontal="centerContinuous" vertical="center"/>
    </xf>
    <xf numFmtId="0" fontId="30" fillId="20" borderId="19" xfId="0" applyFont="1" applyFill="1" applyBorder="1" applyAlignment="1">
      <alignment horizontal="centerContinuous" vertical="center"/>
    </xf>
    <xf numFmtId="0" fontId="0" fillId="0" borderId="37" xfId="0" applyBorder="1" applyAlignment="1" applyProtection="1">
      <alignment shrinkToFit="1"/>
      <protection locked="0"/>
    </xf>
    <xf numFmtId="167" fontId="0" fillId="0" borderId="37" xfId="0" applyNumberFormat="1" applyBorder="1" applyAlignment="1" applyProtection="1">
      <alignment horizontal="center" shrinkToFit="1"/>
      <protection locked="0"/>
    </xf>
    <xf numFmtId="164" fontId="0" fillId="0" borderId="37" xfId="0" applyNumberFormat="1" applyBorder="1" applyAlignment="1" applyProtection="1">
      <alignment horizontal="center" shrinkToFit="1"/>
      <protection locked="0"/>
    </xf>
    <xf numFmtId="0" fontId="0" fillId="18" borderId="37" xfId="0" applyFill="1" applyBorder="1" applyAlignment="1">
      <alignment horizontal="center" vertical="center" wrapText="1"/>
    </xf>
    <xf numFmtId="0" fontId="0" fillId="18" borderId="37" xfId="0" applyFill="1" applyBorder="1" applyAlignment="1">
      <alignment horizontal="center" vertical="center"/>
    </xf>
    <xf numFmtId="0" fontId="0" fillId="18" borderId="0" xfId="0" applyFill="1" applyAlignment="1">
      <alignment vertical="center"/>
    </xf>
    <xf numFmtId="167" fontId="29" fillId="18" borderId="0" xfId="0" applyNumberFormat="1" applyFont="1" applyFill="1" applyAlignment="1" applyProtection="1">
      <alignment horizontal="center" vertical="center"/>
      <protection hidden="1"/>
    </xf>
    <xf numFmtId="0" fontId="28" fillId="18" borderId="0" xfId="0" applyFont="1" applyFill="1" applyAlignment="1">
      <alignment horizontal="center" vertical="center"/>
    </xf>
    <xf numFmtId="20" fontId="30" fillId="19" borderId="20" xfId="0" applyNumberFormat="1" applyFont="1" applyFill="1" applyBorder="1" applyAlignment="1" applyProtection="1">
      <alignment horizontal="center" vertical="center"/>
      <protection locked="0"/>
    </xf>
    <xf numFmtId="20" fontId="30" fillId="19" borderId="21" xfId="0" applyNumberFormat="1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>
      <alignment horizontal="center" vertical="top"/>
    </xf>
    <xf numFmtId="0" fontId="34" fillId="0" borderId="20" xfId="0" applyFont="1" applyBorder="1" applyAlignment="1">
      <alignment horizontal="center" vertical="top"/>
    </xf>
    <xf numFmtId="167" fontId="42" fillId="0" borderId="20" xfId="0" applyNumberFormat="1" applyFont="1" applyBorder="1" applyAlignment="1" applyProtection="1">
      <alignment horizontal="center" vertical="top"/>
      <protection hidden="1"/>
    </xf>
    <xf numFmtId="49" fontId="12" fillId="3" borderId="0" xfId="0" applyNumberFormat="1" applyFont="1" applyFill="1" applyAlignment="1">
      <alignment horizontal="left" vertical="center" indent="5"/>
    </xf>
    <xf numFmtId="49" fontId="9" fillId="5" borderId="0" xfId="0" applyNumberFormat="1" applyFont="1" applyFill="1" applyAlignment="1">
      <alignment horizontal="left" vertical="center" indent="5"/>
    </xf>
    <xf numFmtId="0" fontId="15" fillId="2" borderId="0" xfId="7" applyFont="1" applyFill="1" applyAlignment="1">
      <alignment vertical="center"/>
    </xf>
    <xf numFmtId="49" fontId="12" fillId="3" borderId="0" xfId="0" applyNumberFormat="1" applyFont="1" applyFill="1" applyAlignment="1">
      <alignment horizontal="left" vertical="center" indent="3"/>
    </xf>
    <xf numFmtId="49" fontId="9" fillId="5" borderId="0" xfId="0" applyNumberFormat="1" applyFont="1" applyFill="1" applyAlignment="1">
      <alignment horizontal="left" vertical="center" indent="3"/>
    </xf>
    <xf numFmtId="0" fontId="12" fillId="3" borderId="0" xfId="0" applyFont="1" applyFill="1" applyAlignment="1">
      <alignment horizontal="left" vertical="center" indent="8"/>
    </xf>
    <xf numFmtId="49" fontId="25" fillId="5" borderId="0" xfId="0" applyNumberFormat="1" applyFont="1" applyFill="1" applyAlignment="1">
      <alignment horizontal="left" vertical="center" indent="8"/>
    </xf>
    <xf numFmtId="0" fontId="0" fillId="0" borderId="7" xfId="0" applyBorder="1" applyAlignment="1">
      <alignment vertical="center"/>
    </xf>
    <xf numFmtId="0" fontId="28" fillId="0" borderId="0" xfId="0" applyFont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28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2" fontId="0" fillId="0" borderId="12" xfId="0" applyNumberFormat="1" applyBorder="1" applyAlignment="1" applyProtection="1">
      <alignment vertical="center"/>
      <protection hidden="1"/>
    </xf>
    <xf numFmtId="0" fontId="28" fillId="0" borderId="16" xfId="0" applyFont="1" applyBorder="1" applyAlignment="1">
      <alignment vertical="center"/>
    </xf>
    <xf numFmtId="20" fontId="0" fillId="0" borderId="12" xfId="0" applyNumberFormat="1" applyBorder="1" applyAlignment="1" applyProtection="1">
      <alignment vertical="center"/>
      <protection hidden="1"/>
    </xf>
    <xf numFmtId="20" fontId="0" fillId="0" borderId="12" xfId="0" applyNumberFormat="1" applyBorder="1" applyAlignment="1">
      <alignment vertical="center"/>
    </xf>
    <xf numFmtId="20" fontId="0" fillId="0" borderId="0" xfId="0" applyNumberFormat="1" applyAlignment="1">
      <alignment vertical="center"/>
    </xf>
    <xf numFmtId="167" fontId="1" fillId="0" borderId="12" xfId="0" applyNumberFormat="1" applyFont="1" applyBorder="1" applyAlignment="1">
      <alignment vertical="center"/>
    </xf>
    <xf numFmtId="20" fontId="0" fillId="0" borderId="0" xfId="0" applyNumberFormat="1" applyAlignment="1" applyProtection="1">
      <alignment vertical="center"/>
      <protection hidden="1"/>
    </xf>
    <xf numFmtId="0" fontId="28" fillId="0" borderId="22" xfId="0" applyFont="1" applyBorder="1" applyAlignment="1">
      <alignment vertical="center" shrinkToFit="1"/>
    </xf>
    <xf numFmtId="14" fontId="28" fillId="0" borderId="22" xfId="0" applyNumberFormat="1" applyFont="1" applyBorder="1" applyAlignment="1">
      <alignment vertical="center" shrinkToFit="1"/>
    </xf>
    <xf numFmtId="0" fontId="28" fillId="0" borderId="12" xfId="0" applyFont="1" applyBorder="1" applyAlignment="1">
      <alignment vertical="center" shrinkToFit="1"/>
    </xf>
    <xf numFmtId="0" fontId="28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22" borderId="15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28" fillId="22" borderId="15" xfId="0" applyFont="1" applyFill="1" applyBorder="1" applyAlignment="1">
      <alignment vertical="center"/>
    </xf>
    <xf numFmtId="0" fontId="28" fillId="22" borderId="16" xfId="0" applyFont="1" applyFill="1" applyBorder="1" applyAlignment="1">
      <alignment vertical="center"/>
    </xf>
    <xf numFmtId="0" fontId="13" fillId="22" borderId="16" xfId="0" applyFont="1" applyFill="1" applyBorder="1" applyAlignment="1">
      <alignment vertical="center"/>
    </xf>
    <xf numFmtId="0" fontId="13" fillId="22" borderId="15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13" fillId="22" borderId="12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 wrapText="1"/>
    </xf>
    <xf numFmtId="0" fontId="28" fillId="22" borderId="12" xfId="0" applyFont="1" applyFill="1" applyBorder="1" applyAlignment="1">
      <alignment horizontal="center" vertical="center"/>
    </xf>
    <xf numFmtId="0" fontId="28" fillId="22" borderId="16" xfId="0" applyFont="1" applyFill="1" applyBorder="1" applyAlignment="1">
      <alignment horizontal="center" vertical="center"/>
    </xf>
    <xf numFmtId="0" fontId="28" fillId="22" borderId="12" xfId="0" applyFont="1" applyFill="1" applyBorder="1" applyAlignment="1">
      <alignment horizontal="center" vertical="center" wrapText="1"/>
    </xf>
    <xf numFmtId="0" fontId="28" fillId="0" borderId="16" xfId="0" applyFont="1" applyBorder="1" applyAlignment="1">
      <alignment horizontal="left" vertical="center"/>
    </xf>
    <xf numFmtId="0" fontId="28" fillId="0" borderId="16" xfId="0" applyFont="1" applyBorder="1" applyAlignment="1" applyProtection="1">
      <alignment horizontal="left" vertical="center"/>
      <protection hidden="1"/>
    </xf>
    <xf numFmtId="14" fontId="28" fillId="0" borderId="16" xfId="0" applyNumberFormat="1" applyFont="1" applyBorder="1" applyAlignment="1" applyProtection="1">
      <alignment horizontal="left" vertical="center" shrinkToFit="1"/>
      <protection hidden="1"/>
    </xf>
    <xf numFmtId="0" fontId="13" fillId="22" borderId="22" xfId="0" applyFont="1" applyFill="1" applyBorder="1" applyAlignment="1">
      <alignment vertical="center"/>
    </xf>
    <xf numFmtId="0" fontId="28" fillId="2" borderId="16" xfId="0" applyFont="1" applyFill="1" applyBorder="1" applyAlignment="1">
      <alignment horizontal="left" vertical="center"/>
    </xf>
    <xf numFmtId="0" fontId="28" fillId="2" borderId="22" xfId="0" applyFont="1" applyFill="1" applyBorder="1" applyAlignment="1">
      <alignment horizontal="center" vertical="center"/>
    </xf>
    <xf numFmtId="0" fontId="28" fillId="2" borderId="16" xfId="0" applyFont="1" applyFill="1" applyBorder="1" applyAlignment="1" applyProtection="1">
      <alignment horizontal="left" vertical="center"/>
      <protection hidden="1"/>
    </xf>
    <xf numFmtId="14" fontId="28" fillId="2" borderId="16" xfId="0" applyNumberFormat="1" applyFont="1" applyFill="1" applyBorder="1" applyAlignment="1" applyProtection="1">
      <alignment horizontal="left" vertical="center" shrinkToFit="1"/>
      <protection hidden="1"/>
    </xf>
    <xf numFmtId="14" fontId="28" fillId="2" borderId="22" xfId="0" applyNumberFormat="1" applyFont="1" applyFill="1" applyBorder="1" applyAlignment="1">
      <alignment horizontal="center" vertical="center" shrinkToFit="1"/>
    </xf>
    <xf numFmtId="0" fontId="28" fillId="2" borderId="22" xfId="0" applyFont="1" applyFill="1" applyBorder="1" applyAlignment="1">
      <alignment vertical="center" shrinkToFit="1"/>
    </xf>
    <xf numFmtId="0" fontId="28" fillId="2" borderId="12" xfId="0" applyFont="1" applyFill="1" applyBorder="1" applyAlignment="1">
      <alignment horizontal="center" vertical="center" shrinkToFit="1"/>
    </xf>
    <xf numFmtId="0" fontId="28" fillId="2" borderId="12" xfId="0" applyFont="1" applyFill="1" applyBorder="1" applyAlignment="1">
      <alignment vertical="center" shrinkToFit="1"/>
    </xf>
    <xf numFmtId="0" fontId="0" fillId="2" borderId="12" xfId="0" applyFill="1" applyBorder="1" applyAlignment="1" applyProtection="1">
      <alignment horizontal="center" vertical="center"/>
      <protection hidden="1"/>
    </xf>
    <xf numFmtId="14" fontId="28" fillId="2" borderId="22" xfId="0" applyNumberFormat="1" applyFont="1" applyFill="1" applyBorder="1" applyAlignment="1">
      <alignment vertical="center" shrinkToFit="1"/>
    </xf>
    <xf numFmtId="0" fontId="28" fillId="2" borderId="15" xfId="0" applyFont="1" applyFill="1" applyBorder="1" applyAlignment="1">
      <alignment horizontal="center" vertical="center"/>
    </xf>
    <xf numFmtId="14" fontId="28" fillId="2" borderId="22" xfId="0" applyNumberFormat="1" applyFont="1" applyFill="1" applyBorder="1" applyAlignment="1">
      <alignment vertical="center"/>
    </xf>
    <xf numFmtId="0" fontId="28" fillId="2" borderId="15" xfId="0" applyFont="1" applyFill="1" applyBorder="1" applyAlignment="1">
      <alignment vertical="center"/>
    </xf>
    <xf numFmtId="0" fontId="0" fillId="0" borderId="12" xfId="0" applyBorder="1" applyAlignment="1">
      <alignment horizontal="left" vertical="center"/>
    </xf>
    <xf numFmtId="167" fontId="0" fillId="0" borderId="12" xfId="0" applyNumberFormat="1" applyBorder="1" applyAlignment="1">
      <alignment horizontal="left" vertical="center"/>
    </xf>
    <xf numFmtId="0" fontId="41" fillId="0" borderId="25" xfId="0" applyFont="1" applyBorder="1" applyAlignment="1" applyProtection="1">
      <alignment horizontal="left" vertical="center" indent="1"/>
      <protection locked="0"/>
    </xf>
    <xf numFmtId="167" fontId="0" fillId="0" borderId="23" xfId="0" applyNumberFormat="1" applyBorder="1" applyAlignment="1" applyProtection="1">
      <alignment horizontal="left" shrinkToFit="1"/>
      <protection locked="0"/>
    </xf>
    <xf numFmtId="164" fontId="0" fillId="0" borderId="23" xfId="0" applyNumberFormat="1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164" fontId="0" fillId="0" borderId="24" xfId="0" applyNumberFormat="1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15" fillId="0" borderId="35" xfId="0" applyFont="1" applyBorder="1" applyAlignment="1" applyProtection="1">
      <alignment horizontal="left"/>
      <protection locked="0"/>
    </xf>
    <xf numFmtId="0" fontId="15" fillId="0" borderId="36" xfId="0" applyFont="1" applyBorder="1" applyAlignment="1" applyProtection="1">
      <alignment horizontal="left"/>
      <protection locked="0"/>
    </xf>
    <xf numFmtId="0" fontId="32" fillId="0" borderId="0" xfId="0" applyFont="1" applyAlignment="1" applyProtection="1">
      <alignment horizontal="left"/>
      <protection locked="0"/>
    </xf>
    <xf numFmtId="167" fontId="29" fillId="18" borderId="0" xfId="0" applyNumberFormat="1" applyFont="1" applyFill="1" applyAlignment="1" applyProtection="1">
      <alignment horizontal="center" vertical="center"/>
      <protection locked="0" hidden="1"/>
    </xf>
    <xf numFmtId="0" fontId="7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6" fillId="2" borderId="0" xfId="1" applyFill="1" applyAlignment="1">
      <alignment horizontal="left" vertical="center"/>
    </xf>
    <xf numFmtId="0" fontId="7" fillId="2" borderId="38" xfId="0" applyFont="1" applyFill="1" applyBorder="1" applyAlignment="1">
      <alignment horizontal="left" vertical="center" wrapText="1"/>
    </xf>
    <xf numFmtId="0" fontId="43" fillId="2" borderId="0" xfId="0" applyFont="1" applyFill="1" applyAlignment="1" applyProtection="1">
      <alignment horizontal="left" shrinkToFit="1"/>
      <protection hidden="1"/>
    </xf>
    <xf numFmtId="0" fontId="7" fillId="2" borderId="0" xfId="0" applyFont="1" applyFill="1" applyAlignment="1">
      <alignment horizontal="left"/>
    </xf>
    <xf numFmtId="0" fontId="0" fillId="0" borderId="40" xfId="0" applyBorder="1" applyAlignment="1" applyProtection="1">
      <alignment shrinkToFit="1"/>
      <protection locked="0"/>
    </xf>
    <xf numFmtId="167" fontId="0" fillId="0" borderId="40" xfId="0" applyNumberFormat="1" applyBorder="1" applyAlignment="1" applyProtection="1">
      <alignment horizontal="center" shrinkToFit="1"/>
      <protection locked="0"/>
    </xf>
    <xf numFmtId="164" fontId="0" fillId="0" borderId="40" xfId="0" applyNumberFormat="1" applyBorder="1" applyAlignment="1" applyProtection="1">
      <alignment horizontal="center" shrinkToFit="1"/>
      <protection locked="0"/>
    </xf>
    <xf numFmtId="0" fontId="0" fillId="0" borderId="2" xfId="0" applyBorder="1" applyAlignment="1">
      <alignment vertical="center"/>
    </xf>
    <xf numFmtId="2" fontId="0" fillId="0" borderId="2" xfId="0" applyNumberFormat="1" applyBorder="1" applyAlignment="1" applyProtection="1">
      <alignment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165" fontId="0" fillId="0" borderId="2" xfId="0" applyNumberFormat="1" applyBorder="1" applyAlignment="1" applyProtection="1">
      <alignment horizontal="center" vertical="center"/>
      <protection hidden="1"/>
    </xf>
    <xf numFmtId="164" fontId="0" fillId="0" borderId="2" xfId="0" applyNumberFormat="1" applyBorder="1" applyAlignment="1" applyProtection="1">
      <alignment horizontal="center" vertical="center"/>
      <protection hidden="1"/>
    </xf>
    <xf numFmtId="166" fontId="0" fillId="0" borderId="2" xfId="0" applyNumberFormat="1" applyBorder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vertical="center"/>
      <protection hidden="1"/>
    </xf>
    <xf numFmtId="165" fontId="0" fillId="0" borderId="0" xfId="0" applyNumberForma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166" fontId="0" fillId="0" borderId="0" xfId="0" applyNumberFormat="1" applyAlignment="1" applyProtection="1">
      <alignment horizontal="center" vertical="center"/>
      <protection hidden="1"/>
    </xf>
    <xf numFmtId="0" fontId="0" fillId="23" borderId="46" xfId="0" applyFill="1" applyBorder="1" applyAlignment="1">
      <alignment shrinkToFit="1"/>
    </xf>
    <xf numFmtId="167" fontId="0" fillId="23" borderId="47" xfId="0" applyNumberFormat="1" applyFill="1" applyBorder="1" applyAlignment="1">
      <alignment horizontal="center" shrinkToFit="1"/>
    </xf>
    <xf numFmtId="164" fontId="0" fillId="23" borderId="47" xfId="0" applyNumberFormat="1" applyFill="1" applyBorder="1" applyAlignment="1">
      <alignment horizontal="center" shrinkToFit="1"/>
    </xf>
    <xf numFmtId="0" fontId="0" fillId="23" borderId="47" xfId="0" applyFill="1" applyBorder="1" applyAlignment="1">
      <alignment shrinkToFit="1"/>
    </xf>
    <xf numFmtId="0" fontId="0" fillId="23" borderId="48" xfId="0" applyFill="1" applyBorder="1" applyAlignment="1">
      <alignment shrinkToFit="1"/>
    </xf>
    <xf numFmtId="0" fontId="0" fillId="23" borderId="41" xfId="0" applyFill="1" applyBorder="1" applyAlignment="1">
      <alignment shrinkToFit="1"/>
    </xf>
    <xf numFmtId="167" fontId="0" fillId="23" borderId="39" xfId="0" applyNumberFormat="1" applyFill="1" applyBorder="1" applyAlignment="1">
      <alignment horizontal="center" shrinkToFit="1"/>
    </xf>
    <xf numFmtId="164" fontId="0" fillId="23" borderId="39" xfId="0" applyNumberFormat="1" applyFill="1" applyBorder="1" applyAlignment="1">
      <alignment horizontal="center" shrinkToFit="1"/>
    </xf>
    <xf numFmtId="0" fontId="0" fillId="23" borderId="39" xfId="0" applyFill="1" applyBorder="1" applyAlignment="1">
      <alignment shrinkToFit="1"/>
    </xf>
    <xf numFmtId="0" fontId="0" fillId="23" borderId="42" xfId="0" applyFill="1" applyBorder="1" applyAlignment="1">
      <alignment shrinkToFit="1"/>
    </xf>
    <xf numFmtId="0" fontId="7" fillId="23" borderId="41" xfId="0" applyFont="1" applyFill="1" applyBorder="1" applyAlignment="1">
      <alignment shrinkToFit="1"/>
    </xf>
    <xf numFmtId="167" fontId="7" fillId="23" borderId="39" xfId="0" applyNumberFormat="1" applyFont="1" applyFill="1" applyBorder="1" applyAlignment="1">
      <alignment horizontal="center" shrinkToFit="1"/>
    </xf>
    <xf numFmtId="164" fontId="7" fillId="23" borderId="39" xfId="0" applyNumberFormat="1" applyFont="1" applyFill="1" applyBorder="1" applyAlignment="1">
      <alignment horizontal="center" shrinkToFit="1"/>
    </xf>
    <xf numFmtId="0" fontId="7" fillId="23" borderId="39" xfId="0" applyFont="1" applyFill="1" applyBorder="1" applyAlignment="1">
      <alignment shrinkToFit="1"/>
    </xf>
    <xf numFmtId="0" fontId="7" fillId="23" borderId="42" xfId="0" applyFont="1" applyFill="1" applyBorder="1" applyAlignment="1">
      <alignment shrinkToFit="1"/>
    </xf>
    <xf numFmtId="0" fontId="7" fillId="23" borderId="43" xfId="0" applyFont="1" applyFill="1" applyBorder="1" applyAlignment="1">
      <alignment shrinkToFit="1"/>
    </xf>
    <xf numFmtId="167" fontId="7" fillId="23" borderId="44" xfId="0" applyNumberFormat="1" applyFont="1" applyFill="1" applyBorder="1" applyAlignment="1">
      <alignment horizontal="center" shrinkToFit="1"/>
    </xf>
    <xf numFmtId="164" fontId="7" fillId="23" borderId="44" xfId="0" applyNumberFormat="1" applyFont="1" applyFill="1" applyBorder="1" applyAlignment="1">
      <alignment horizontal="center" shrinkToFit="1"/>
    </xf>
    <xf numFmtId="0" fontId="7" fillId="23" borderId="44" xfId="0" applyFont="1" applyFill="1" applyBorder="1" applyAlignment="1">
      <alignment shrinkToFit="1"/>
    </xf>
    <xf numFmtId="0" fontId="7" fillId="23" borderId="45" xfId="0" applyFont="1" applyFill="1" applyBorder="1" applyAlignment="1">
      <alignment shrinkToFit="1"/>
    </xf>
    <xf numFmtId="0" fontId="0" fillId="0" borderId="24" xfId="0" applyBorder="1" applyAlignment="1" applyProtection="1">
      <alignment horizontal="left" vertical="center" indent="1"/>
      <protection locked="0"/>
    </xf>
    <xf numFmtId="0" fontId="0" fillId="0" borderId="23" xfId="0" applyBorder="1" applyAlignment="1" applyProtection="1">
      <alignment horizontal="left" vertical="center" indent="1"/>
      <protection locked="0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7" xr:uid="{3514E597-BCC7-4E2A-9AB0-0A04FE3F5C81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36">
    <dxf>
      <font>
        <color auto="1"/>
      </font>
      <fill>
        <patternFill>
          <bgColor rgb="FFB2D0DC"/>
        </patternFill>
      </fill>
      <border>
        <top/>
      </border>
    </dxf>
    <dxf>
      <font>
        <color auto="1"/>
      </font>
      <fill>
        <patternFill>
          <bgColor rgb="FF9CE4DB"/>
        </patternFill>
      </fill>
      <border>
        <top/>
      </border>
    </dxf>
    <dxf>
      <font>
        <color auto="1"/>
      </font>
      <fill>
        <patternFill>
          <bgColor rgb="FFF5E5BD"/>
        </patternFill>
      </fill>
      <border>
        <top/>
      </border>
    </dxf>
    <dxf>
      <font>
        <color auto="1"/>
      </font>
      <fill>
        <patternFill>
          <bgColor rgb="FFFAD8BC"/>
        </patternFill>
      </fill>
      <border>
        <top/>
      </border>
    </dxf>
    <dxf>
      <font>
        <color auto="1"/>
      </font>
      <fill>
        <patternFill>
          <bgColor rgb="FFF5C4B9"/>
        </patternFill>
      </fill>
      <border>
        <top/>
      </border>
    </dxf>
    <dxf>
      <font>
        <color auto="1"/>
      </font>
      <fill>
        <patternFill>
          <bgColor rgb="FFC0D8E2"/>
        </patternFill>
      </fill>
      <border>
        <top/>
      </border>
    </dxf>
    <dxf>
      <font>
        <color auto="1"/>
      </font>
      <fill>
        <patternFill>
          <bgColor rgb="FFCEF1ED"/>
        </patternFill>
      </fill>
      <border>
        <top/>
      </border>
    </dxf>
    <dxf>
      <font>
        <color auto="1"/>
      </font>
      <fill>
        <patternFill>
          <bgColor rgb="FFF6E7C2"/>
        </patternFill>
      </fill>
      <border>
        <top/>
      </border>
    </dxf>
    <dxf>
      <font>
        <color auto="1"/>
      </font>
      <fill>
        <patternFill>
          <bgColor rgb="FFFCE4D0"/>
        </patternFill>
      </fill>
      <border>
        <top/>
      </border>
    </dxf>
    <dxf>
      <font>
        <color auto="1"/>
      </font>
      <fill>
        <patternFill>
          <bgColor rgb="FFF7CFC5"/>
        </patternFill>
      </fill>
      <border>
        <top/>
      </border>
    </dxf>
    <dxf>
      <font>
        <color rgb="FF264653"/>
      </font>
      <fill>
        <patternFill>
          <bgColor rgb="FF264653"/>
        </patternFill>
      </fill>
    </dxf>
    <dxf>
      <font>
        <color rgb="FF2A9D8F"/>
      </font>
      <fill>
        <patternFill>
          <bgColor rgb="FF2A9D8F"/>
        </patternFill>
      </fill>
    </dxf>
    <dxf>
      <font>
        <color rgb="FFE9C46A"/>
      </font>
      <fill>
        <patternFill>
          <bgColor rgb="FFE9C46A"/>
        </patternFill>
      </fill>
    </dxf>
    <dxf>
      <font>
        <color rgb="FFF4A261"/>
      </font>
      <fill>
        <patternFill>
          <bgColor rgb="FFF4A261"/>
        </patternFill>
      </fill>
    </dxf>
    <dxf>
      <font>
        <color rgb="FFE76F51"/>
      </font>
      <fill>
        <patternFill>
          <bgColor rgb="FFE76F51"/>
        </patternFill>
      </fill>
    </dxf>
    <dxf>
      <font>
        <color rgb="FF437C93"/>
      </font>
      <fill>
        <patternFill>
          <bgColor rgb="FF437C93"/>
        </patternFill>
      </fill>
    </dxf>
    <dxf>
      <font>
        <color rgb="FF40CCBB"/>
      </font>
      <fill>
        <patternFill>
          <bgColor rgb="FF40CCBB"/>
        </patternFill>
      </fill>
    </dxf>
    <dxf>
      <font>
        <color rgb="FFF0D798"/>
      </font>
      <fill>
        <patternFill>
          <bgColor rgb="FFF0D798"/>
        </patternFill>
      </fill>
    </dxf>
    <dxf>
      <font>
        <color rgb="FFF8C296"/>
      </font>
      <fill>
        <patternFill>
          <bgColor rgb="FFF8C296"/>
        </patternFill>
      </fill>
    </dxf>
    <dxf>
      <font>
        <color rgb="FFEF9C89"/>
      </font>
      <fill>
        <patternFill>
          <bgColor rgb="FFEF9C89"/>
        </patternFill>
      </fill>
    </dxf>
    <dxf>
      <fill>
        <patternFill patternType="none">
          <bgColor auto="1"/>
        </patternFill>
      </fill>
      <border>
        <bottom/>
      </border>
    </dxf>
    <dxf>
      <font>
        <b/>
        <i val="0"/>
        <color rgb="FFC00000"/>
      </font>
    </dxf>
    <dxf>
      <fill>
        <patternFill>
          <bgColor rgb="FFFFFF00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b val="0"/>
        <i/>
        <strike/>
        <color theme="1" tint="0.499984740745262"/>
      </font>
    </dxf>
    <dxf>
      <alignment vertical="bottom" textRotation="0" wrapText="0" justifyLastLine="0" shrinkToFit="1" readingOrder="0"/>
      <border diagonalUp="0" diagonalDown="0">
        <left style="thin">
          <color rgb="FF6B9AC4"/>
        </left>
        <right style="thin">
          <color rgb="FF6B9AC4"/>
        </right>
        <top style="thin">
          <color rgb="FF6B9AC4"/>
        </top>
        <bottom style="thin">
          <color rgb="FF6B9AC4"/>
        </bottom>
        <vertical style="thin">
          <color rgb="FF6B9AC4"/>
        </vertical>
        <horizontal style="thin">
          <color rgb="FF6B9AC4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rgb="FF6B9AC4"/>
        </left>
        <right style="thin">
          <color rgb="FF6B9AC4"/>
        </right>
        <top style="thin">
          <color rgb="FF6B9AC4"/>
        </top>
        <bottom style="thin">
          <color rgb="FF6B9AC4"/>
        </bottom>
        <vertical style="thin">
          <color rgb="FF6B9AC4"/>
        </vertical>
        <horizontal style="thin">
          <color rgb="FF6B9AC4"/>
        </horizontal>
      </border>
      <protection locked="0" hidden="0"/>
    </dxf>
    <dxf>
      <numFmt numFmtId="164" formatCode="h:mm;@"/>
      <alignment horizontal="center" vertical="bottom" textRotation="0" wrapText="0" indent="0" justifyLastLine="0" shrinkToFit="1" readingOrder="0"/>
      <border diagonalUp="0" diagonalDown="0">
        <left style="thin">
          <color rgb="FF6B9AC4"/>
        </left>
        <right style="thin">
          <color rgb="FF6B9AC4"/>
        </right>
        <top style="thin">
          <color rgb="FF6B9AC4"/>
        </top>
        <bottom style="thin">
          <color rgb="FF6B9AC4"/>
        </bottom>
        <vertical style="thin">
          <color rgb="FF6B9AC4"/>
        </vertical>
        <horizontal style="thin">
          <color rgb="FF6B9AC4"/>
        </horizontal>
      </border>
      <protection locked="0" hidden="0"/>
    </dxf>
    <dxf>
      <numFmt numFmtId="164" formatCode="h:mm;@"/>
      <alignment horizontal="center" vertical="bottom" textRotation="0" wrapText="0" indent="0" justifyLastLine="0" shrinkToFit="1" readingOrder="0"/>
      <border diagonalUp="0" diagonalDown="0">
        <left style="thin">
          <color rgb="FF6B9AC4"/>
        </left>
        <right style="thin">
          <color rgb="FF6B9AC4"/>
        </right>
        <top style="thin">
          <color rgb="FF6B9AC4"/>
        </top>
        <bottom style="thin">
          <color rgb="FF6B9AC4"/>
        </bottom>
        <vertical style="thin">
          <color rgb="FF6B9AC4"/>
        </vertical>
        <horizontal style="thin">
          <color rgb="FF6B9AC4"/>
        </horizontal>
      </border>
      <protection locked="0" hidden="0"/>
    </dxf>
    <dxf>
      <numFmt numFmtId="167" formatCode="[$-409]d\-mmm\-yy;@"/>
      <alignment horizontal="center" vertical="bottom" textRotation="0" wrapText="0" indent="0" justifyLastLine="0" shrinkToFit="1" readingOrder="0"/>
      <border diagonalUp="0" diagonalDown="0">
        <left style="thin">
          <color rgb="FF6B9AC4"/>
        </left>
        <right style="thin">
          <color rgb="FF6B9AC4"/>
        </right>
        <top style="thin">
          <color rgb="FF6B9AC4"/>
        </top>
        <bottom style="thin">
          <color rgb="FF6B9AC4"/>
        </bottom>
        <vertical style="thin">
          <color rgb="FF6B9AC4"/>
        </vertical>
        <horizontal style="thin">
          <color rgb="FF6B9AC4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rgb="FF6B9AC4"/>
        </left>
        <right style="thin">
          <color rgb="FF6B9AC4"/>
        </right>
        <top style="thin">
          <color rgb="FF6B9AC4"/>
        </top>
        <bottom style="thin">
          <color rgb="FF6B9AC4"/>
        </bottom>
        <vertical style="thin">
          <color rgb="FF6B9AC4"/>
        </vertical>
        <horizontal style="thin">
          <color rgb="FF6B9AC4"/>
        </horizontal>
      </border>
      <protection locked="0" hidden="0"/>
    </dxf>
    <dxf>
      <border>
        <top style="thin">
          <color rgb="FFEFF2F1"/>
        </top>
      </border>
    </dxf>
    <dxf>
      <border diagonalUp="0" diagonalDown="0">
        <left style="thin">
          <color rgb="FF6B9AC4"/>
        </left>
        <right style="thin">
          <color rgb="FF6B9AC4"/>
        </right>
        <top style="thin">
          <color rgb="FF6B9AC4"/>
        </top>
        <bottom style="thin">
          <color rgb="FF6B9AC4"/>
        </bottom>
      </border>
    </dxf>
    <dxf>
      <alignment vertical="bottom" textRotation="0" wrapText="0" justifyLastLine="0" shrinkToFit="1" readingOrder="0"/>
    </dxf>
    <dxf>
      <border>
        <bottom style="thin">
          <color rgb="FF6B9AC4"/>
        </bottom>
      </border>
    </dxf>
    <dxf>
      <fill>
        <patternFill patternType="solid">
          <fgColor indexed="64"/>
          <bgColor rgb="FF4059AD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6B9AC4"/>
        </left>
        <right style="thin">
          <color rgb="FF6B9AC4"/>
        </right>
        <top/>
        <bottom/>
        <vertical style="thin">
          <color rgb="FF6B9AC4"/>
        </vertical>
        <horizontal/>
      </border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CEF1ED"/>
      <color rgb="FFB6F6EE"/>
      <color rgb="FF6B9AC4"/>
      <color rgb="FFCCCCCC"/>
      <color rgb="FFA6A6A6"/>
      <color rgb="FF9A348E"/>
      <color rgb="FF00BD9D"/>
      <color rgb="FF4059AD"/>
      <color rgb="FF97D8C4"/>
      <color rgb="FFEFF2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C10" lockText="1" noThreeD="1"/>
</file>

<file path=xl/ctrlProps/ctrlProp2.xml><?xml version="1.0" encoding="utf-8"?>
<formControlPr xmlns="http://schemas.microsoft.com/office/spreadsheetml/2009/9/main" objectType="CheckBox" checked="Checked" fmlaLink="C11" lockText="1" noThreeD="1"/>
</file>

<file path=xl/ctrlProps/ctrlProp3.xml><?xml version="1.0" encoding="utf-8"?>
<formControlPr xmlns="http://schemas.microsoft.com/office/spreadsheetml/2009/9/main" objectType="CheckBox" checked="Checked" fmlaLink="C12" lockText="1" noThreeD="1"/>
</file>

<file path=xl/ctrlProps/ctrlProp4.xml><?xml version="1.0" encoding="utf-8"?>
<formControlPr xmlns="http://schemas.microsoft.com/office/spreadsheetml/2009/9/main" objectType="CheckBox" fmlaLink="C13" lockText="1" noThreeD="1"/>
</file>

<file path=xl/ctrlProps/ctrlProp5.xml><?xml version="1.0" encoding="utf-8"?>
<formControlPr xmlns="http://schemas.microsoft.com/office/spreadsheetml/2009/9/main" objectType="CheckBox" fmlaLink="C14" lockText="1" noThreeD="1"/>
</file>

<file path=xl/ctrlProps/ctrlProp6.xml><?xml version="1.0" encoding="utf-8"?>
<formControlPr xmlns="http://schemas.microsoft.com/office/spreadsheetml/2009/9/main" objectType="CheckBox" checked="Checked" fmlaLink="F10" lockText="1" noThreeD="1"/>
</file>

<file path=xl/ctrlProps/ctrlProp7.xml><?xml version="1.0" encoding="utf-8"?>
<formControlPr xmlns="http://schemas.microsoft.com/office/spreadsheetml/2009/9/main" objectType="CheckBox" checked="Checked" fmlaLink="F11" lockText="1" noThreeD="1"/>
</file>

<file path=xl/ctrlProps/ctrlProp8.xml><?xml version="1.0" encoding="utf-8"?>
<formControlPr xmlns="http://schemas.microsoft.com/office/spreadsheetml/2009/9/main" objectType="CheckBox" fmlaLink="F12" lockText="1" noThreeD="1"/>
</file>

<file path=xl/ctrlProps/ctrlProp9.xml><?xml version="1.0" encoding="utf-8"?>
<formControlPr xmlns="http://schemas.microsoft.com/office/spreadsheetml/2009/9/main" objectType="CheckBox" fmlaLink="F13" lockText="1" noThreeD="1"/>
</file>

<file path=xl/ctrlProps/ctrlProp10.xml><?xml version="1.0" encoding="utf-8"?>
<formControlPr xmlns="http://schemas.microsoft.com/office/spreadsheetml/2009/9/main" objectType="CheckBox" fmlaLink="F14" lockText="1" noThreeD="1"/>
</file>

<file path=xl/ctrlProps/ctrlProp11.xml><?xml version="1.0" encoding="utf-8"?>
<formControlPr xmlns="http://schemas.microsoft.com/office/spreadsheetml/2009/9/main" objectType="CheckBox" fmlaLink="I10" lockText="1" noThreeD="1"/>
</file>

<file path=xl/ctrlProps/ctrlProp12.xml><?xml version="1.0" encoding="utf-8"?>
<formControlPr xmlns="http://schemas.microsoft.com/office/spreadsheetml/2009/9/main" objectType="CheckBox" fmlaLink="I13" lockText="1" noThreeD="1"/>
</file>

<file path=xl/ctrlProps/ctrlProp13.xml><?xml version="1.0" encoding="utf-8"?>
<formControlPr xmlns="http://schemas.microsoft.com/office/spreadsheetml/2009/9/main" objectType="CheckBox" fmlaLink="I14" lockText="1" noThreeD="1"/>
</file>

<file path=xl/ctrlProps/ctrlProp14.xml><?xml version="1.0" encoding="utf-8"?>
<formControlPr xmlns="http://schemas.microsoft.com/office/spreadsheetml/2009/9/main" objectType="CheckBox" checked="Checked" fmlaLink="C17" lockText="1" noThreeD="1"/>
</file>

<file path=xl/ctrlProps/ctrlProp15.xml><?xml version="1.0" encoding="utf-8"?>
<formControlPr xmlns="http://schemas.microsoft.com/office/spreadsheetml/2009/9/main" objectType="CheckBox" fmlaLink="C18" lockText="1" noThreeD="1"/>
</file>

<file path=xl/ctrlProps/ctrlProp16.xml><?xml version="1.0" encoding="utf-8"?>
<formControlPr xmlns="http://schemas.microsoft.com/office/spreadsheetml/2009/9/main" objectType="CheckBox" checked="Checked" fmlaLink="C19" lockText="1" noThreeD="1"/>
</file>

<file path=xl/ctrlProps/ctrlProp17.xml><?xml version="1.0" encoding="utf-8"?>
<formControlPr xmlns="http://schemas.microsoft.com/office/spreadsheetml/2009/9/main" objectType="CheckBox" fmlaLink="C20" lockText="1" noThreeD="1"/>
</file>

<file path=xl/ctrlProps/ctrlProp18.xml><?xml version="1.0" encoding="utf-8"?>
<formControlPr xmlns="http://schemas.microsoft.com/office/spreadsheetml/2009/9/main" objectType="CheckBox" checked="Checked" fmlaLink="C21" lockText="1" noThreeD="1"/>
</file>

<file path=xl/ctrlProps/ctrlProp19.xml><?xml version="1.0" encoding="utf-8"?>
<formControlPr xmlns="http://schemas.microsoft.com/office/spreadsheetml/2009/9/main" objectType="CheckBox" checked="Checked" fmlaLink="F17" lockText="1" noThreeD="1"/>
</file>

<file path=xl/ctrlProps/ctrlProp20.xml><?xml version="1.0" encoding="utf-8"?>
<formControlPr xmlns="http://schemas.microsoft.com/office/spreadsheetml/2009/9/main" objectType="CheckBox" fmlaLink="F18" lockText="1" noThreeD="1"/>
</file>

<file path=xl/ctrlProps/ctrlProp21.xml><?xml version="1.0" encoding="utf-8"?>
<formControlPr xmlns="http://schemas.microsoft.com/office/spreadsheetml/2009/9/main" objectType="CheckBox" fmlaLink="F19" lockText="1" noThreeD="1"/>
</file>

<file path=xl/ctrlProps/ctrlProp22.xml><?xml version="1.0" encoding="utf-8"?>
<formControlPr xmlns="http://schemas.microsoft.com/office/spreadsheetml/2009/9/main" objectType="CheckBox" checked="Checked" fmlaLink="F20" lockText="1" noThreeD="1"/>
</file>

<file path=xl/ctrlProps/ctrlProp23.xml><?xml version="1.0" encoding="utf-8"?>
<formControlPr xmlns="http://schemas.microsoft.com/office/spreadsheetml/2009/9/main" objectType="CheckBox" checked="Checked" fmlaLink="F21" lockText="1" noThreeD="1"/>
</file>

<file path=xl/ctrlProps/ctrlProp24.xml><?xml version="1.0" encoding="utf-8"?>
<formControlPr xmlns="http://schemas.microsoft.com/office/spreadsheetml/2009/9/main" objectType="CheckBox" fmlaLink="I17" lockText="1" noThreeD="1"/>
</file>

<file path=xl/ctrlProps/ctrlProp25.xml><?xml version="1.0" encoding="utf-8"?>
<formControlPr xmlns="http://schemas.microsoft.com/office/spreadsheetml/2009/9/main" objectType="CheckBox" fmlaLink="I18" lockText="1" noThreeD="1"/>
</file>

<file path=xl/ctrlProps/ctrlProp26.xml><?xml version="1.0" encoding="utf-8"?>
<formControlPr xmlns="http://schemas.microsoft.com/office/spreadsheetml/2009/9/main" objectType="CheckBox" fmlaLink="I19" lockText="1" noThreeD="1"/>
</file>

<file path=xl/ctrlProps/ctrlProp27.xml><?xml version="1.0" encoding="utf-8"?>
<formControlPr xmlns="http://schemas.microsoft.com/office/spreadsheetml/2009/9/main" objectType="CheckBox" fmlaLink="I20" lockText="1" noThreeD="1"/>
</file>

<file path=xl/ctrlProps/ctrlProp28.xml><?xml version="1.0" encoding="utf-8"?>
<formControlPr xmlns="http://schemas.microsoft.com/office/spreadsheetml/2009/9/main" objectType="CheckBox" fmlaLink="I21" lockText="1" noThreeD="1"/>
</file>

<file path=xl/ctrlProps/ctrlProp29.xml><?xml version="1.0" encoding="utf-8"?>
<formControlPr xmlns="http://schemas.microsoft.com/office/spreadsheetml/2009/9/main" objectType="CheckBox" fmlaLink="C24" lockText="1" noThreeD="1"/>
</file>

<file path=xl/ctrlProps/ctrlProp30.xml><?xml version="1.0" encoding="utf-8"?>
<formControlPr xmlns="http://schemas.microsoft.com/office/spreadsheetml/2009/9/main" objectType="CheckBox" checked="Checked" fmlaLink="C25" lockText="1" noThreeD="1"/>
</file>

<file path=xl/ctrlProps/ctrlProp31.xml><?xml version="1.0" encoding="utf-8"?>
<formControlPr xmlns="http://schemas.microsoft.com/office/spreadsheetml/2009/9/main" objectType="CheckBox" checked="Checked" fmlaLink="C26" lockText="1" noThreeD="1"/>
</file>

<file path=xl/ctrlProps/ctrlProp32.xml><?xml version="1.0" encoding="utf-8"?>
<formControlPr xmlns="http://schemas.microsoft.com/office/spreadsheetml/2009/9/main" objectType="CheckBox" checked="Checked" fmlaLink="C27" lockText="1" noThreeD="1"/>
</file>

<file path=xl/ctrlProps/ctrlProp33.xml><?xml version="1.0" encoding="utf-8"?>
<formControlPr xmlns="http://schemas.microsoft.com/office/spreadsheetml/2009/9/main" objectType="CheckBox" fmlaLink="C28" lockText="1" noThreeD="1"/>
</file>

<file path=xl/ctrlProps/ctrlProp34.xml><?xml version="1.0" encoding="utf-8"?>
<formControlPr xmlns="http://schemas.microsoft.com/office/spreadsheetml/2009/9/main" objectType="CheckBox" fmlaLink="F24" lockText="1" noThreeD="1"/>
</file>

<file path=xl/ctrlProps/ctrlProp35.xml><?xml version="1.0" encoding="utf-8"?>
<formControlPr xmlns="http://schemas.microsoft.com/office/spreadsheetml/2009/9/main" objectType="CheckBox" fmlaLink="F25" lockText="1" noThreeD="1"/>
</file>

<file path=xl/ctrlProps/ctrlProp36.xml><?xml version="1.0" encoding="utf-8"?>
<formControlPr xmlns="http://schemas.microsoft.com/office/spreadsheetml/2009/9/main" objectType="CheckBox" fmlaLink="F26" lockText="1" noThreeD="1"/>
</file>

<file path=xl/ctrlProps/ctrlProp37.xml><?xml version="1.0" encoding="utf-8"?>
<formControlPr xmlns="http://schemas.microsoft.com/office/spreadsheetml/2009/9/main" objectType="CheckBox" fmlaLink="F27" lockText="1" noThreeD="1"/>
</file>

<file path=xl/ctrlProps/ctrlProp38.xml><?xml version="1.0" encoding="utf-8"?>
<formControlPr xmlns="http://schemas.microsoft.com/office/spreadsheetml/2009/9/main" objectType="CheckBox" fmlaLink="F28" lockText="1" noThreeD="1"/>
</file>

<file path=xl/ctrlProps/ctrlProp39.xml><?xml version="1.0" encoding="utf-8"?>
<formControlPr xmlns="http://schemas.microsoft.com/office/spreadsheetml/2009/9/main" objectType="CheckBox" fmlaLink="I24" lockText="1" noThreeD="1"/>
</file>

<file path=xl/ctrlProps/ctrlProp40.xml><?xml version="1.0" encoding="utf-8"?>
<formControlPr xmlns="http://schemas.microsoft.com/office/spreadsheetml/2009/9/main" objectType="CheckBox" fmlaLink="I25" lockText="1" noThreeD="1"/>
</file>

<file path=xl/ctrlProps/ctrlProp41.xml><?xml version="1.0" encoding="utf-8"?>
<formControlPr xmlns="http://schemas.microsoft.com/office/spreadsheetml/2009/9/main" objectType="CheckBox" fmlaLink="I26" lockText="1" noThreeD="1"/>
</file>

<file path=xl/ctrlProps/ctrlProp42.xml><?xml version="1.0" encoding="utf-8"?>
<formControlPr xmlns="http://schemas.microsoft.com/office/spreadsheetml/2009/9/main" objectType="CheckBox" fmlaLink="I27" lockText="1" noThreeD="1"/>
</file>

<file path=xl/ctrlProps/ctrlProp43.xml><?xml version="1.0" encoding="utf-8"?>
<formControlPr xmlns="http://schemas.microsoft.com/office/spreadsheetml/2009/9/main" objectType="CheckBox" fmlaLink="I28" lockText="1" noThreeD="1"/>
</file>

<file path=xl/ctrlProps/ctrlProp44.xml><?xml version="1.0" encoding="utf-8"?>
<formControlPr xmlns="http://schemas.microsoft.com/office/spreadsheetml/2009/9/main" objectType="CheckBox" fmlaLink="C31" lockText="1" noThreeD="1"/>
</file>

<file path=xl/ctrlProps/ctrlProp45.xml><?xml version="1.0" encoding="utf-8"?>
<formControlPr xmlns="http://schemas.microsoft.com/office/spreadsheetml/2009/9/main" objectType="CheckBox" checked="Checked" fmlaLink="C32" lockText="1" noThreeD="1"/>
</file>

<file path=xl/ctrlProps/ctrlProp46.xml><?xml version="1.0" encoding="utf-8"?>
<formControlPr xmlns="http://schemas.microsoft.com/office/spreadsheetml/2009/9/main" objectType="CheckBox" checked="Checked" fmlaLink="C33" lockText="1" noThreeD="1"/>
</file>

<file path=xl/ctrlProps/ctrlProp47.xml><?xml version="1.0" encoding="utf-8"?>
<formControlPr xmlns="http://schemas.microsoft.com/office/spreadsheetml/2009/9/main" objectType="CheckBox" fmlaLink="C34" lockText="1" noThreeD="1"/>
</file>

<file path=xl/ctrlProps/ctrlProp48.xml><?xml version="1.0" encoding="utf-8"?>
<formControlPr xmlns="http://schemas.microsoft.com/office/spreadsheetml/2009/9/main" objectType="CheckBox" checked="Checked" fmlaLink="C35" lockText="1" noThreeD="1"/>
</file>

<file path=xl/ctrlProps/ctrlProp49.xml><?xml version="1.0" encoding="utf-8"?>
<formControlPr xmlns="http://schemas.microsoft.com/office/spreadsheetml/2009/9/main" objectType="CheckBox" checked="Checked" fmlaLink="F31" lockText="1" noThreeD="1"/>
</file>

<file path=xl/ctrlProps/ctrlProp50.xml><?xml version="1.0" encoding="utf-8"?>
<formControlPr xmlns="http://schemas.microsoft.com/office/spreadsheetml/2009/9/main" objectType="CheckBox" fmlaLink="F32" lockText="1" noThreeD="1"/>
</file>

<file path=xl/ctrlProps/ctrlProp51.xml><?xml version="1.0" encoding="utf-8"?>
<formControlPr xmlns="http://schemas.microsoft.com/office/spreadsheetml/2009/9/main" objectType="CheckBox" fmlaLink="F33" lockText="1" noThreeD="1"/>
</file>

<file path=xl/ctrlProps/ctrlProp52.xml><?xml version="1.0" encoding="utf-8"?>
<formControlPr xmlns="http://schemas.microsoft.com/office/spreadsheetml/2009/9/main" objectType="CheckBox" fmlaLink="F34" lockText="1" noThreeD="1"/>
</file>

<file path=xl/ctrlProps/ctrlProp53.xml><?xml version="1.0" encoding="utf-8"?>
<formControlPr xmlns="http://schemas.microsoft.com/office/spreadsheetml/2009/9/main" objectType="CheckBox" fmlaLink="F35" lockText="1" noThreeD="1"/>
</file>

<file path=xl/ctrlProps/ctrlProp54.xml><?xml version="1.0" encoding="utf-8"?>
<formControlPr xmlns="http://schemas.microsoft.com/office/spreadsheetml/2009/9/main" objectType="CheckBox" fmlaLink="I31" lockText="1" noThreeD="1"/>
</file>

<file path=xl/ctrlProps/ctrlProp55.xml><?xml version="1.0" encoding="utf-8"?>
<formControlPr xmlns="http://schemas.microsoft.com/office/spreadsheetml/2009/9/main" objectType="CheckBox" fmlaLink="I32" lockText="1" noThreeD="1"/>
</file>

<file path=xl/ctrlProps/ctrlProp56.xml><?xml version="1.0" encoding="utf-8"?>
<formControlPr xmlns="http://schemas.microsoft.com/office/spreadsheetml/2009/9/main" objectType="CheckBox" fmlaLink="I33" lockText="1" noThreeD="1"/>
</file>

<file path=xl/ctrlProps/ctrlProp57.xml><?xml version="1.0" encoding="utf-8"?>
<formControlPr xmlns="http://schemas.microsoft.com/office/spreadsheetml/2009/9/main" objectType="CheckBox" fmlaLink="I34" lockText="1" noThreeD="1"/>
</file>

<file path=xl/ctrlProps/ctrlProp58.xml><?xml version="1.0" encoding="utf-8"?>
<formControlPr xmlns="http://schemas.microsoft.com/office/spreadsheetml/2009/9/main" objectType="CheckBox" fmlaLink="I35" lockText="1" noThreeD="1"/>
</file>

<file path=xl/ctrlProps/ctrlProp59.xml><?xml version="1.0" encoding="utf-8"?>
<formControlPr xmlns="http://schemas.microsoft.com/office/spreadsheetml/2009/9/main" objectType="CheckBox" fmlaLink="C38" lockText="1" noThreeD="1"/>
</file>

<file path=xl/ctrlProps/ctrlProp60.xml><?xml version="1.0" encoding="utf-8"?>
<formControlPr xmlns="http://schemas.microsoft.com/office/spreadsheetml/2009/9/main" objectType="CheckBox" checked="Checked" fmlaLink="C39" lockText="1" noThreeD="1"/>
</file>

<file path=xl/ctrlProps/ctrlProp61.xml><?xml version="1.0" encoding="utf-8"?>
<formControlPr xmlns="http://schemas.microsoft.com/office/spreadsheetml/2009/9/main" objectType="CheckBox" fmlaLink="C40" lockText="1" noThreeD="1"/>
</file>

<file path=xl/ctrlProps/ctrlProp62.xml><?xml version="1.0" encoding="utf-8"?>
<formControlPr xmlns="http://schemas.microsoft.com/office/spreadsheetml/2009/9/main" objectType="CheckBox" fmlaLink="C41" lockText="1" noThreeD="1"/>
</file>

<file path=xl/ctrlProps/ctrlProp63.xml><?xml version="1.0" encoding="utf-8"?>
<formControlPr xmlns="http://schemas.microsoft.com/office/spreadsheetml/2009/9/main" objectType="CheckBox" checked="Checked" fmlaLink="C42" lockText="1" noThreeD="1"/>
</file>

<file path=xl/ctrlProps/ctrlProp64.xml><?xml version="1.0" encoding="utf-8"?>
<formControlPr xmlns="http://schemas.microsoft.com/office/spreadsheetml/2009/9/main" objectType="CheckBox" checked="Checked" fmlaLink="F38" lockText="1" noThreeD="1"/>
</file>

<file path=xl/ctrlProps/ctrlProp65.xml><?xml version="1.0" encoding="utf-8"?>
<formControlPr xmlns="http://schemas.microsoft.com/office/spreadsheetml/2009/9/main" objectType="CheckBox" fmlaLink="F39" lockText="1" noThreeD="1"/>
</file>

<file path=xl/ctrlProps/ctrlProp66.xml><?xml version="1.0" encoding="utf-8"?>
<formControlPr xmlns="http://schemas.microsoft.com/office/spreadsheetml/2009/9/main" objectType="CheckBox" checked="Checked" fmlaLink="F40" lockText="1" noThreeD="1"/>
</file>

<file path=xl/ctrlProps/ctrlProp67.xml><?xml version="1.0" encoding="utf-8"?>
<formControlPr xmlns="http://schemas.microsoft.com/office/spreadsheetml/2009/9/main" objectType="CheckBox" fmlaLink="F41" lockText="1" noThreeD="1"/>
</file>

<file path=xl/ctrlProps/ctrlProp68.xml><?xml version="1.0" encoding="utf-8"?>
<formControlPr xmlns="http://schemas.microsoft.com/office/spreadsheetml/2009/9/main" objectType="CheckBox" fmlaLink="F42" lockText="1" noThreeD="1"/>
</file>

<file path=xl/ctrlProps/ctrlProp69.xml><?xml version="1.0" encoding="utf-8"?>
<formControlPr xmlns="http://schemas.microsoft.com/office/spreadsheetml/2009/9/main" objectType="CheckBox" fmlaLink="I38" lockText="1" noThreeD="1"/>
</file>

<file path=xl/ctrlProps/ctrlProp70.xml><?xml version="1.0" encoding="utf-8"?>
<formControlPr xmlns="http://schemas.microsoft.com/office/spreadsheetml/2009/9/main" objectType="CheckBox" fmlaLink="I39" lockText="1" noThreeD="1"/>
</file>

<file path=xl/ctrlProps/ctrlProp71.xml><?xml version="1.0" encoding="utf-8"?>
<formControlPr xmlns="http://schemas.microsoft.com/office/spreadsheetml/2009/9/main" objectType="CheckBox" fmlaLink="I40" lockText="1" noThreeD="1"/>
</file>

<file path=xl/ctrlProps/ctrlProp72.xml><?xml version="1.0" encoding="utf-8"?>
<formControlPr xmlns="http://schemas.microsoft.com/office/spreadsheetml/2009/9/main" objectType="CheckBox" fmlaLink="I41" lockText="1" noThreeD="1"/>
</file>

<file path=xl/ctrlProps/ctrlProp73.xml><?xml version="1.0" encoding="utf-8"?>
<formControlPr xmlns="http://schemas.microsoft.com/office/spreadsheetml/2009/9/main" objectType="CheckBox" fmlaLink="I42" lockText="1" noThreeD="1"/>
</file>

<file path=xl/ctrlProps/ctrlProp74.xml><?xml version="1.0" encoding="utf-8"?>
<formControlPr xmlns="http://schemas.microsoft.com/office/spreadsheetml/2009/9/main" objectType="CheckBox" checked="Checked" fmlaLink="I11" lockText="1" noThreeD="1"/>
</file>

<file path=xl/ctrlProps/ctrlProp75.xml><?xml version="1.0" encoding="utf-8"?>
<formControlPr xmlns="http://schemas.microsoft.com/office/spreadsheetml/2009/9/main" objectType="CheckBox" fmlaLink="I12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12" Type="http://schemas.openxmlformats.org/officeDocument/2006/relationships/hyperlink" Target="#Schedule!A5"/><Relationship Id="rId17" Type="http://schemas.microsoft.com/office/2007/relationships/hdphoto" Target="../media/hdphoto1.wdp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hyperlink" Target="#Planner!A6"/><Relationship Id="rId5" Type="http://schemas.openxmlformats.org/officeDocument/2006/relationships/image" Target="../media/image5.png"/><Relationship Id="rId10" Type="http://schemas.openxmlformats.org/officeDocument/2006/relationships/hyperlink" Target="#Checklist!A5"/><Relationship Id="rId4" Type="http://schemas.openxmlformats.org/officeDocument/2006/relationships/image" Target="../media/image4.png"/><Relationship Id="rId9" Type="http://schemas.openxmlformats.org/officeDocument/2006/relationships/hyperlink" Target="#It&#305;nerary!A5"/><Relationship Id="rId14" Type="http://schemas.openxmlformats.org/officeDocument/2006/relationships/image" Target="../media/image8.png"/><Relationship Id="rId18" Type="http://schemas.openxmlformats.org/officeDocument/2006/relationships/image" Target="../media/image13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chedule!A5"/><Relationship Id="rId7" Type="http://schemas.openxmlformats.org/officeDocument/2006/relationships/hyperlink" Target="#Planner!A6"/><Relationship Id="rId2" Type="http://schemas.openxmlformats.org/officeDocument/2006/relationships/image" Target="../media/image6.png"/><Relationship Id="rId1" Type="http://schemas.openxmlformats.org/officeDocument/2006/relationships/image" Target="../media/image10.png"/><Relationship Id="rId6" Type="http://schemas.openxmlformats.org/officeDocument/2006/relationships/hyperlink" Target="#Checklist!A5"/><Relationship Id="rId5" Type="http://schemas.openxmlformats.org/officeDocument/2006/relationships/hyperlink" Target="#It&#305;nerary!A5"/><Relationship Id="rId10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hyperlink" Target="#Schedule!A5"/><Relationship Id="rId1" Type="http://schemas.openxmlformats.org/officeDocument/2006/relationships/image" Target="../media/image6.png"/><Relationship Id="rId6" Type="http://schemas.openxmlformats.org/officeDocument/2006/relationships/hyperlink" Target="#Planner!A6"/><Relationship Id="rId5" Type="http://schemas.openxmlformats.org/officeDocument/2006/relationships/hyperlink" Target="#Checklist!A5"/><Relationship Id="rId4" Type="http://schemas.openxmlformats.org/officeDocument/2006/relationships/hyperlink" Target="#It&#305;nerary!A5"/><Relationship Id="rId9" Type="http://schemas.openxmlformats.org/officeDocument/2006/relationships/image" Target="../media/image11.png"/><Relationship Id="rId10" Type="http://schemas.openxmlformats.org/officeDocument/2006/relationships/image" Target="../media/image14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Schedule!A5"/><Relationship Id="rId7" Type="http://schemas.openxmlformats.org/officeDocument/2006/relationships/hyperlink" Target="#Planner!A6"/><Relationship Id="rId2" Type="http://schemas.openxmlformats.org/officeDocument/2006/relationships/image" Target="../media/image6.png"/><Relationship Id="rId6" Type="http://schemas.openxmlformats.org/officeDocument/2006/relationships/hyperlink" Target="#Checklist!A5"/><Relationship Id="rId5" Type="http://schemas.openxmlformats.org/officeDocument/2006/relationships/hyperlink" Target="#It&#305;nerary!A5"/><Relationship Id="rId10" Type="http://schemas.openxmlformats.org/officeDocument/2006/relationships/image" Target="../media/image8.png"/><Relationship Id="rId4" Type="http://schemas.openxmlformats.org/officeDocument/2006/relationships/image" Target="../media/image7.png"/><Relationship Id="rId11" Type="http://schemas.openxmlformats.org/officeDocument/2006/relationships/image" Target="../media/image15.png"/><Relationship Id="rId12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hyperlink" Target="#It&#305;nerary!A5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13</xdr:row>
      <xdr:rowOff>9525</xdr:rowOff>
    </xdr:from>
    <xdr:to>
      <xdr:col>2</xdr:col>
      <xdr:colOff>426675</xdr:colOff>
      <xdr:row>13</xdr:row>
      <xdr:rowOff>369525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bright="70000" contrast="-70000"/>
        </a:blip>
        <a:stretch>
          <a:fillRect/>
        </a:stretch>
      </xdr:blipFill>
      <xdr:spPr>
        <a:xfrm>
          <a:off x="561975" y="310515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22</xdr:row>
      <xdr:rowOff>76200</xdr:rowOff>
    </xdr:from>
    <xdr:to>
      <xdr:col>2</xdr:col>
      <xdr:colOff>295275</xdr:colOff>
      <xdr:row>22</xdr:row>
      <xdr:rowOff>304800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 bright="70000" contrast="-70000"/>
        </a:blip>
        <a:stretch>
          <a:fillRect/>
        </a:stretch>
      </xdr:blipFill>
      <xdr:spPr>
        <a:xfrm>
          <a:off x="1095375" y="4638675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31</xdr:row>
      <xdr:rowOff>47625</xdr:rowOff>
    </xdr:from>
    <xdr:to>
      <xdr:col>2</xdr:col>
      <xdr:colOff>304800</xdr:colOff>
      <xdr:row>31</xdr:row>
      <xdr:rowOff>285750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 bright="70000" contrast="-70000"/>
        </a:blip>
        <a:stretch>
          <a:fillRect/>
        </a:stretch>
      </xdr:blipFill>
      <xdr:spPr>
        <a:xfrm>
          <a:off x="1095375" y="6324600"/>
          <a:ext cx="238125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49</xdr:row>
      <xdr:rowOff>57150</xdr:rowOff>
    </xdr:from>
    <xdr:to>
      <xdr:col>2</xdr:col>
      <xdr:colOff>314325</xdr:colOff>
      <xdr:row>49</xdr:row>
      <xdr:rowOff>304800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 bright="70000" contrast="-70000"/>
        </a:blip>
        <a:stretch>
          <a:fillRect/>
        </a:stretch>
      </xdr:blipFill>
      <xdr:spPr>
        <a:xfrm>
          <a:off x="1095375" y="10525125"/>
          <a:ext cx="247650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40</xdr:row>
      <xdr:rowOff>57150</xdr:rowOff>
    </xdr:from>
    <xdr:to>
      <xdr:col>2</xdr:col>
      <xdr:colOff>342900</xdr:colOff>
      <xdr:row>40</xdr:row>
      <xdr:rowOff>333375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 bright="70000" contrast="-70000"/>
        </a:blip>
        <a:stretch>
          <a:fillRect/>
        </a:stretch>
      </xdr:blipFill>
      <xdr:spPr>
        <a:xfrm>
          <a:off x="1095375" y="8429625"/>
          <a:ext cx="276225" cy="2762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</xdr:row>
      <xdr:rowOff>57150</xdr:rowOff>
    </xdr:from>
    <xdr:to>
      <xdr:col>2</xdr:col>
      <xdr:colOff>298650</xdr:colOff>
      <xdr:row>2</xdr:row>
      <xdr:rowOff>241500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1628775</xdr:colOff>
      <xdr:row>1</xdr:row>
      <xdr:rowOff>80962</xdr:rowOff>
    </xdr:from>
    <xdr:to>
      <xdr:col>4</xdr:col>
      <xdr:colOff>556500</xdr:colOff>
      <xdr:row>2</xdr:row>
      <xdr:rowOff>232912</xdr:rowOff>
    </xdr:to>
    <xdr:sp macro="" textlink="">
      <xdr:nvSpPr>
        <xdr:cNvPr id="6" name="Rectangle: Rounded Corners 5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17195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ITINERARY</a:t>
          </a:r>
        </a:p>
      </xdr:txBody>
    </xdr:sp>
    <xdr:clientData fPrintsWithSheet="0"/>
  </xdr:twoCellAnchor>
  <xdr:twoCellAnchor editAs="oneCell">
    <xdr:from>
      <xdr:col>4</xdr:col>
      <xdr:colOff>714375</xdr:colOff>
      <xdr:row>1</xdr:row>
      <xdr:rowOff>80962</xdr:rowOff>
    </xdr:from>
    <xdr:to>
      <xdr:col>4</xdr:col>
      <xdr:colOff>1689975</xdr:colOff>
      <xdr:row>2</xdr:row>
      <xdr:rowOff>232912</xdr:rowOff>
    </xdr:to>
    <xdr:sp macro="" textlink="">
      <xdr:nvSpPr>
        <xdr:cNvPr id="7" name="Rectangle: Rounded Corners 6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0542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 fPrintsWithSheet="0"/>
  </xdr:twoCellAnchor>
  <xdr:twoCellAnchor editAs="oneCell">
    <xdr:from>
      <xdr:col>4</xdr:col>
      <xdr:colOff>1847850</xdr:colOff>
      <xdr:row>1</xdr:row>
      <xdr:rowOff>80962</xdr:rowOff>
    </xdr:from>
    <xdr:to>
      <xdr:col>5</xdr:col>
      <xdr:colOff>775575</xdr:colOff>
      <xdr:row>2</xdr:row>
      <xdr:rowOff>232912</xdr:rowOff>
    </xdr:to>
    <xdr:sp macro="" textlink="">
      <xdr:nvSpPr>
        <xdr:cNvPr id="8" name="Rectangle: Rounded Corners 7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43890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PLANNER</a:t>
          </a:r>
        </a:p>
      </xdr:txBody>
    </xdr:sp>
    <xdr:clientData fPrintsWithSheet="0"/>
  </xdr:twoCellAnchor>
  <xdr:twoCellAnchor editAs="oneCell">
    <xdr:from>
      <xdr:col>5</xdr:col>
      <xdr:colOff>933450</xdr:colOff>
      <xdr:row>1</xdr:row>
      <xdr:rowOff>80962</xdr:rowOff>
    </xdr:from>
    <xdr:to>
      <xdr:col>5</xdr:col>
      <xdr:colOff>1909050</xdr:colOff>
      <xdr:row>2</xdr:row>
      <xdr:rowOff>232912</xdr:rowOff>
    </xdr:to>
    <xdr:sp macro="" textlink="">
      <xdr:nvSpPr>
        <xdr:cNvPr id="9" name="Rectangle: Rounded Corners 8">
          <a:hlinkClick xmlns:r="http://schemas.openxmlformats.org/officeDocument/2006/relationships" r:id="rId12" tooltip="Go to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57237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SCHEDULE</a:t>
          </a:r>
        </a:p>
      </xdr:txBody>
    </xdr:sp>
    <xdr:clientData fPrintsWithSheet="0"/>
  </xdr:twoCellAnchor>
  <xdr:oneCellAnchor>
    <xdr:from>
      <xdr:col>6</xdr:col>
      <xdr:colOff>685800</xdr:colOff>
      <xdr:row>1</xdr:row>
      <xdr:rowOff>104775</xdr:rowOff>
    </xdr:from>
    <xdr:ext cx="1014221" cy="291600"/>
    <xdr:pic>
      <xdr:nvPicPr>
        <xdr:cNvPr id="1030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19050</xdr:rowOff>
        </xdr:from>
        <xdr:to>
          <xdr:col>3</xdr:col>
          <xdr:colOff>9525</xdr:colOff>
          <xdr:row>10</xdr:row>
          <xdr:rowOff>47625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19050</xdr:rowOff>
        </xdr:from>
        <xdr:to>
          <xdr:col>3</xdr:col>
          <xdr:colOff>9525</xdr:colOff>
          <xdr:row>11</xdr:row>
          <xdr:rowOff>47625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19050</xdr:rowOff>
        </xdr:from>
        <xdr:to>
          <xdr:col>3</xdr:col>
          <xdr:colOff>9525</xdr:colOff>
          <xdr:row>12</xdr:row>
          <xdr:rowOff>47625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1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19050</xdr:rowOff>
        </xdr:from>
        <xdr:to>
          <xdr:col>3</xdr:col>
          <xdr:colOff>9525</xdr:colOff>
          <xdr:row>13</xdr:row>
          <xdr:rowOff>47625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1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19050</xdr:rowOff>
        </xdr:from>
        <xdr:to>
          <xdr:col>3</xdr:col>
          <xdr:colOff>9525</xdr:colOff>
          <xdr:row>14</xdr:row>
          <xdr:rowOff>47625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1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9</xdr:row>
          <xdr:rowOff>19050</xdr:rowOff>
        </xdr:from>
        <xdr:to>
          <xdr:col>6</xdr:col>
          <xdr:colOff>9525</xdr:colOff>
          <xdr:row>10</xdr:row>
          <xdr:rowOff>47625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1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10</xdr:row>
          <xdr:rowOff>19050</xdr:rowOff>
        </xdr:from>
        <xdr:to>
          <xdr:col>6</xdr:col>
          <xdr:colOff>9525</xdr:colOff>
          <xdr:row>11</xdr:row>
          <xdr:rowOff>47625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1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11</xdr:row>
          <xdr:rowOff>19050</xdr:rowOff>
        </xdr:from>
        <xdr:to>
          <xdr:col>6</xdr:col>
          <xdr:colOff>9525</xdr:colOff>
          <xdr:row>12</xdr:row>
          <xdr:rowOff>47625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1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12</xdr:row>
          <xdr:rowOff>19050</xdr:rowOff>
        </xdr:from>
        <xdr:to>
          <xdr:col>6</xdr:col>
          <xdr:colOff>9525</xdr:colOff>
          <xdr:row>13</xdr:row>
          <xdr:rowOff>47625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1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13</xdr:row>
          <xdr:rowOff>19050</xdr:rowOff>
        </xdr:from>
        <xdr:to>
          <xdr:col>6</xdr:col>
          <xdr:colOff>9525</xdr:colOff>
          <xdr:row>14</xdr:row>
          <xdr:rowOff>47625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1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19050</xdr:rowOff>
        </xdr:from>
        <xdr:to>
          <xdr:col>9</xdr:col>
          <xdr:colOff>9525</xdr:colOff>
          <xdr:row>10</xdr:row>
          <xdr:rowOff>47625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1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19050</xdr:rowOff>
        </xdr:from>
        <xdr:to>
          <xdr:col>9</xdr:col>
          <xdr:colOff>9525</xdr:colOff>
          <xdr:row>11</xdr:row>
          <xdr:rowOff>47625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1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</xdr:row>
          <xdr:rowOff>19050</xdr:rowOff>
        </xdr:from>
        <xdr:to>
          <xdr:col>9</xdr:col>
          <xdr:colOff>9525</xdr:colOff>
          <xdr:row>12</xdr:row>
          <xdr:rowOff>47625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1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19050</xdr:rowOff>
        </xdr:from>
        <xdr:to>
          <xdr:col>9</xdr:col>
          <xdr:colOff>9525</xdr:colOff>
          <xdr:row>13</xdr:row>
          <xdr:rowOff>47625</xdr:rowOff>
        </xdr:to>
        <xdr:sp macro="" textlink=""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1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19050</xdr:rowOff>
        </xdr:from>
        <xdr:to>
          <xdr:col>9</xdr:col>
          <xdr:colOff>9525</xdr:colOff>
          <xdr:row>14</xdr:row>
          <xdr:rowOff>47625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1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19050</xdr:rowOff>
        </xdr:from>
        <xdr:to>
          <xdr:col>3</xdr:col>
          <xdr:colOff>9525</xdr:colOff>
          <xdr:row>17</xdr:row>
          <xdr:rowOff>47625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1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19050</xdr:rowOff>
        </xdr:from>
        <xdr:to>
          <xdr:col>3</xdr:col>
          <xdr:colOff>9525</xdr:colOff>
          <xdr:row>18</xdr:row>
          <xdr:rowOff>47625</xdr:rowOff>
        </xdr:to>
        <xdr:sp macro="" textlink=""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100-00001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19050</xdr:rowOff>
        </xdr:from>
        <xdr:to>
          <xdr:col>3</xdr:col>
          <xdr:colOff>9525</xdr:colOff>
          <xdr:row>19</xdr:row>
          <xdr:rowOff>47625</xdr:rowOff>
        </xdr:to>
        <xdr:sp macro="" textlink="">
          <xdr:nvSpPr>
            <xdr:cNvPr id="10260" name="Check Box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100-00001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19050</xdr:rowOff>
        </xdr:from>
        <xdr:to>
          <xdr:col>3</xdr:col>
          <xdr:colOff>9525</xdr:colOff>
          <xdr:row>20</xdr:row>
          <xdr:rowOff>47625</xdr:rowOff>
        </xdr:to>
        <xdr:sp macro="" textlink=""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1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19050</xdr:rowOff>
        </xdr:from>
        <xdr:to>
          <xdr:col>3</xdr:col>
          <xdr:colOff>9525</xdr:colOff>
          <xdr:row>21</xdr:row>
          <xdr:rowOff>47625</xdr:rowOff>
        </xdr:to>
        <xdr:sp macro="" textlink="">
          <xdr:nvSpPr>
            <xdr:cNvPr id="10262" name="Check Box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1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16</xdr:row>
          <xdr:rowOff>19050</xdr:rowOff>
        </xdr:from>
        <xdr:to>
          <xdr:col>6</xdr:col>
          <xdr:colOff>9525</xdr:colOff>
          <xdr:row>17</xdr:row>
          <xdr:rowOff>47625</xdr:rowOff>
        </xdr:to>
        <xdr:sp macro="" textlink="">
          <xdr:nvSpPr>
            <xdr:cNvPr id="10263" name="Check Box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1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17</xdr:row>
          <xdr:rowOff>19050</xdr:rowOff>
        </xdr:from>
        <xdr:to>
          <xdr:col>6</xdr:col>
          <xdr:colOff>9525</xdr:colOff>
          <xdr:row>18</xdr:row>
          <xdr:rowOff>47625</xdr:rowOff>
        </xdr:to>
        <xdr:sp macro="" textlink="">
          <xdr:nvSpPr>
            <xdr:cNvPr id="10264" name="Check Box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00000000-0008-0000-0100-00001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18</xdr:row>
          <xdr:rowOff>19050</xdr:rowOff>
        </xdr:from>
        <xdr:to>
          <xdr:col>6</xdr:col>
          <xdr:colOff>9525</xdr:colOff>
          <xdr:row>19</xdr:row>
          <xdr:rowOff>47625</xdr:rowOff>
        </xdr:to>
        <xdr:sp macro="" textlink="">
          <xdr:nvSpPr>
            <xdr:cNvPr id="10265" name="Check Box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1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19</xdr:row>
          <xdr:rowOff>19050</xdr:rowOff>
        </xdr:from>
        <xdr:to>
          <xdr:col>6</xdr:col>
          <xdr:colOff>9525</xdr:colOff>
          <xdr:row>20</xdr:row>
          <xdr:rowOff>47625</xdr:rowOff>
        </xdr:to>
        <xdr:sp macro="" textlink="">
          <xdr:nvSpPr>
            <xdr:cNvPr id="10266" name="Check Box 26" hidden="1">
              <a:extLst>
                <a:ext uri="{63B3BB69-23CF-44E3-9099-C40C66FF867C}">
                  <a14:compatExt spid="_x0000_s10266"/>
                </a:ext>
                <a:ext uri="{FF2B5EF4-FFF2-40B4-BE49-F238E27FC236}">
                  <a16:creationId xmlns:a16="http://schemas.microsoft.com/office/drawing/2014/main" id="{00000000-0008-0000-0100-00001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20</xdr:row>
          <xdr:rowOff>19050</xdr:rowOff>
        </xdr:from>
        <xdr:to>
          <xdr:col>6</xdr:col>
          <xdr:colOff>9525</xdr:colOff>
          <xdr:row>21</xdr:row>
          <xdr:rowOff>47625</xdr:rowOff>
        </xdr:to>
        <xdr:sp macro="" textlink="">
          <xdr:nvSpPr>
            <xdr:cNvPr id="10267" name="Check Box 27" hidden="1">
              <a:extLst>
                <a:ext uri="{63B3BB69-23CF-44E3-9099-C40C66FF867C}">
                  <a14:compatExt spid="_x0000_s10267"/>
                </a:ext>
                <a:ext uri="{FF2B5EF4-FFF2-40B4-BE49-F238E27FC236}">
                  <a16:creationId xmlns:a16="http://schemas.microsoft.com/office/drawing/2014/main" id="{00000000-0008-0000-0100-00001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19050</xdr:rowOff>
        </xdr:from>
        <xdr:to>
          <xdr:col>9</xdr:col>
          <xdr:colOff>9525</xdr:colOff>
          <xdr:row>17</xdr:row>
          <xdr:rowOff>47625</xdr:rowOff>
        </xdr:to>
        <xdr:sp macro="" textlink="">
          <xdr:nvSpPr>
            <xdr:cNvPr id="10268" name="Check Box 28" hidden="1">
              <a:extLst>
                <a:ext uri="{63B3BB69-23CF-44E3-9099-C40C66FF867C}">
                  <a14:compatExt spid="_x0000_s10268"/>
                </a:ext>
                <a:ext uri="{FF2B5EF4-FFF2-40B4-BE49-F238E27FC236}">
                  <a16:creationId xmlns:a16="http://schemas.microsoft.com/office/drawing/2014/main" id="{00000000-0008-0000-0100-00001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19050</xdr:rowOff>
        </xdr:from>
        <xdr:to>
          <xdr:col>9</xdr:col>
          <xdr:colOff>9525</xdr:colOff>
          <xdr:row>18</xdr:row>
          <xdr:rowOff>47625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00000000-0008-0000-0100-00001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19050</xdr:rowOff>
        </xdr:from>
        <xdr:to>
          <xdr:col>9</xdr:col>
          <xdr:colOff>9525</xdr:colOff>
          <xdr:row>19</xdr:row>
          <xdr:rowOff>47625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00000000-0008-0000-0100-00001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19050</xdr:rowOff>
        </xdr:from>
        <xdr:to>
          <xdr:col>9</xdr:col>
          <xdr:colOff>9525</xdr:colOff>
          <xdr:row>20</xdr:row>
          <xdr:rowOff>47625</xdr:rowOff>
        </xdr:to>
        <xdr:sp macro="" textlink="">
          <xdr:nvSpPr>
            <xdr:cNvPr id="10271" name="Check Box 31" hidden="1">
              <a:extLst>
                <a:ext uri="{63B3BB69-23CF-44E3-9099-C40C66FF867C}">
                  <a14:compatExt spid="_x0000_s10271"/>
                </a:ext>
                <a:ext uri="{FF2B5EF4-FFF2-40B4-BE49-F238E27FC236}">
                  <a16:creationId xmlns:a16="http://schemas.microsoft.com/office/drawing/2014/main" id="{00000000-0008-0000-0100-00001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19050</xdr:rowOff>
        </xdr:from>
        <xdr:to>
          <xdr:col>9</xdr:col>
          <xdr:colOff>9525</xdr:colOff>
          <xdr:row>21</xdr:row>
          <xdr:rowOff>47625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00000000-0008-0000-0100-00002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19050</xdr:rowOff>
        </xdr:from>
        <xdr:to>
          <xdr:col>3</xdr:col>
          <xdr:colOff>9525</xdr:colOff>
          <xdr:row>24</xdr:row>
          <xdr:rowOff>47625</xdr:rowOff>
        </xdr:to>
        <xdr:sp macro="" textlink="">
          <xdr:nvSpPr>
            <xdr:cNvPr id="10273" name="Check Box 33" hidden="1">
              <a:extLst>
                <a:ext uri="{63B3BB69-23CF-44E3-9099-C40C66FF867C}">
                  <a14:compatExt spid="_x0000_s10273"/>
                </a:ext>
                <a:ext uri="{FF2B5EF4-FFF2-40B4-BE49-F238E27FC236}">
                  <a16:creationId xmlns:a16="http://schemas.microsoft.com/office/drawing/2014/main" id="{00000000-0008-0000-0100-00002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19050</xdr:rowOff>
        </xdr:from>
        <xdr:to>
          <xdr:col>3</xdr:col>
          <xdr:colOff>9525</xdr:colOff>
          <xdr:row>25</xdr:row>
          <xdr:rowOff>47625</xdr:rowOff>
        </xdr:to>
        <xdr:sp macro="" textlink="">
          <xdr:nvSpPr>
            <xdr:cNvPr id="10274" name="Check Box 34" hidden="1">
              <a:extLst>
                <a:ext uri="{63B3BB69-23CF-44E3-9099-C40C66FF867C}">
                  <a14:compatExt spid="_x0000_s10274"/>
                </a:ext>
                <a:ext uri="{FF2B5EF4-FFF2-40B4-BE49-F238E27FC236}">
                  <a16:creationId xmlns:a16="http://schemas.microsoft.com/office/drawing/2014/main" id="{00000000-0008-0000-0100-00002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19050</xdr:rowOff>
        </xdr:from>
        <xdr:to>
          <xdr:col>3</xdr:col>
          <xdr:colOff>9525</xdr:colOff>
          <xdr:row>26</xdr:row>
          <xdr:rowOff>47625</xdr:rowOff>
        </xdr:to>
        <xdr:sp macro="" textlink="">
          <xdr:nvSpPr>
            <xdr:cNvPr id="10275" name="Check Box 35" hidden="1">
              <a:extLst>
                <a:ext uri="{63B3BB69-23CF-44E3-9099-C40C66FF867C}">
                  <a14:compatExt spid="_x0000_s10275"/>
                </a:ext>
                <a:ext uri="{FF2B5EF4-FFF2-40B4-BE49-F238E27FC236}">
                  <a16:creationId xmlns:a16="http://schemas.microsoft.com/office/drawing/2014/main" id="{00000000-0008-0000-0100-00002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19050</xdr:rowOff>
        </xdr:from>
        <xdr:to>
          <xdr:col>3</xdr:col>
          <xdr:colOff>9525</xdr:colOff>
          <xdr:row>27</xdr:row>
          <xdr:rowOff>47625</xdr:rowOff>
        </xdr:to>
        <xdr:sp macro="" textlink="">
          <xdr:nvSpPr>
            <xdr:cNvPr id="10276" name="Check Box 36" hidden="1">
              <a:extLst>
                <a:ext uri="{63B3BB69-23CF-44E3-9099-C40C66FF867C}">
                  <a14:compatExt spid="_x0000_s10276"/>
                </a:ext>
                <a:ext uri="{FF2B5EF4-FFF2-40B4-BE49-F238E27FC236}">
                  <a16:creationId xmlns:a16="http://schemas.microsoft.com/office/drawing/2014/main" id="{00000000-0008-0000-0100-00002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19050</xdr:rowOff>
        </xdr:from>
        <xdr:to>
          <xdr:col>3</xdr:col>
          <xdr:colOff>9525</xdr:colOff>
          <xdr:row>28</xdr:row>
          <xdr:rowOff>47625</xdr:rowOff>
        </xdr:to>
        <xdr:sp macro="" textlink="">
          <xdr:nvSpPr>
            <xdr:cNvPr id="10278" name="Check Box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00000000-0008-0000-0100-00002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23</xdr:row>
          <xdr:rowOff>19050</xdr:rowOff>
        </xdr:from>
        <xdr:to>
          <xdr:col>6</xdr:col>
          <xdr:colOff>9525</xdr:colOff>
          <xdr:row>24</xdr:row>
          <xdr:rowOff>47625</xdr:rowOff>
        </xdr:to>
        <xdr:sp macro="" textlink="">
          <xdr:nvSpPr>
            <xdr:cNvPr id="10279" name="Check Box 39" hidden="1">
              <a:extLst>
                <a:ext uri="{63B3BB69-23CF-44E3-9099-C40C66FF867C}">
                  <a14:compatExt spid="_x0000_s10279"/>
                </a:ext>
                <a:ext uri="{FF2B5EF4-FFF2-40B4-BE49-F238E27FC236}">
                  <a16:creationId xmlns:a16="http://schemas.microsoft.com/office/drawing/2014/main" id="{00000000-0008-0000-0100-00002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24</xdr:row>
          <xdr:rowOff>19050</xdr:rowOff>
        </xdr:from>
        <xdr:to>
          <xdr:col>6</xdr:col>
          <xdr:colOff>9525</xdr:colOff>
          <xdr:row>25</xdr:row>
          <xdr:rowOff>47625</xdr:rowOff>
        </xdr:to>
        <xdr:sp macro="" textlink="">
          <xdr:nvSpPr>
            <xdr:cNvPr id="10280" name="Check Box 40" hidden="1">
              <a:extLst>
                <a:ext uri="{63B3BB69-23CF-44E3-9099-C40C66FF867C}">
                  <a14:compatExt spid="_x0000_s10280"/>
                </a:ext>
                <a:ext uri="{FF2B5EF4-FFF2-40B4-BE49-F238E27FC236}">
                  <a16:creationId xmlns:a16="http://schemas.microsoft.com/office/drawing/2014/main" id="{00000000-0008-0000-0100-00002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25</xdr:row>
          <xdr:rowOff>19050</xdr:rowOff>
        </xdr:from>
        <xdr:to>
          <xdr:col>6</xdr:col>
          <xdr:colOff>9525</xdr:colOff>
          <xdr:row>26</xdr:row>
          <xdr:rowOff>47625</xdr:rowOff>
        </xdr:to>
        <xdr:sp macro="" textlink="">
          <xdr:nvSpPr>
            <xdr:cNvPr id="10282" name="Check Box 42" hidden="1">
              <a:extLst>
                <a:ext uri="{63B3BB69-23CF-44E3-9099-C40C66FF867C}">
                  <a14:compatExt spid="_x0000_s10282"/>
                </a:ext>
                <a:ext uri="{FF2B5EF4-FFF2-40B4-BE49-F238E27FC236}">
                  <a16:creationId xmlns:a16="http://schemas.microsoft.com/office/drawing/2014/main" id="{00000000-0008-0000-0100-00002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26</xdr:row>
          <xdr:rowOff>19050</xdr:rowOff>
        </xdr:from>
        <xdr:to>
          <xdr:col>6</xdr:col>
          <xdr:colOff>9525</xdr:colOff>
          <xdr:row>27</xdr:row>
          <xdr:rowOff>47625</xdr:rowOff>
        </xdr:to>
        <xdr:sp macro="" textlink="">
          <xdr:nvSpPr>
            <xdr:cNvPr id="10283" name="Check Box 43" hidden="1">
              <a:extLst>
                <a:ext uri="{63B3BB69-23CF-44E3-9099-C40C66FF867C}">
                  <a14:compatExt spid="_x0000_s10283"/>
                </a:ext>
                <a:ext uri="{FF2B5EF4-FFF2-40B4-BE49-F238E27FC236}">
                  <a16:creationId xmlns:a16="http://schemas.microsoft.com/office/drawing/2014/main" id="{00000000-0008-0000-0100-00002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27</xdr:row>
          <xdr:rowOff>19050</xdr:rowOff>
        </xdr:from>
        <xdr:to>
          <xdr:col>6</xdr:col>
          <xdr:colOff>9525</xdr:colOff>
          <xdr:row>28</xdr:row>
          <xdr:rowOff>47625</xdr:rowOff>
        </xdr:to>
        <xdr:sp macro="" textlink="">
          <xdr:nvSpPr>
            <xdr:cNvPr id="10284" name="Check Box 44" hidden="1">
              <a:extLst>
                <a:ext uri="{63B3BB69-23CF-44E3-9099-C40C66FF867C}">
                  <a14:compatExt spid="_x0000_s10284"/>
                </a:ext>
                <a:ext uri="{FF2B5EF4-FFF2-40B4-BE49-F238E27FC236}">
                  <a16:creationId xmlns:a16="http://schemas.microsoft.com/office/drawing/2014/main" id="{00000000-0008-0000-0100-00002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19050</xdr:rowOff>
        </xdr:from>
        <xdr:to>
          <xdr:col>9</xdr:col>
          <xdr:colOff>9525</xdr:colOff>
          <xdr:row>24</xdr:row>
          <xdr:rowOff>47625</xdr:rowOff>
        </xdr:to>
        <xdr:sp macro="" textlink="">
          <xdr:nvSpPr>
            <xdr:cNvPr id="10285" name="Check Box 45" hidden="1">
              <a:extLst>
                <a:ext uri="{63B3BB69-23CF-44E3-9099-C40C66FF867C}">
                  <a14:compatExt spid="_x0000_s10285"/>
                </a:ext>
                <a:ext uri="{FF2B5EF4-FFF2-40B4-BE49-F238E27FC236}">
                  <a16:creationId xmlns:a16="http://schemas.microsoft.com/office/drawing/2014/main" id="{00000000-0008-0000-0100-00002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19050</xdr:rowOff>
        </xdr:from>
        <xdr:to>
          <xdr:col>9</xdr:col>
          <xdr:colOff>9525</xdr:colOff>
          <xdr:row>25</xdr:row>
          <xdr:rowOff>47625</xdr:rowOff>
        </xdr:to>
        <xdr:sp macro="" textlink="">
          <xdr:nvSpPr>
            <xdr:cNvPr id="10286" name="Check Box 46" hidden="1">
              <a:extLst>
                <a:ext uri="{63B3BB69-23CF-44E3-9099-C40C66FF867C}">
                  <a14:compatExt spid="_x0000_s10286"/>
                </a:ext>
                <a:ext uri="{FF2B5EF4-FFF2-40B4-BE49-F238E27FC236}">
                  <a16:creationId xmlns:a16="http://schemas.microsoft.com/office/drawing/2014/main" id="{00000000-0008-0000-0100-00002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19050</xdr:rowOff>
        </xdr:from>
        <xdr:to>
          <xdr:col>9</xdr:col>
          <xdr:colOff>9525</xdr:colOff>
          <xdr:row>26</xdr:row>
          <xdr:rowOff>47625</xdr:rowOff>
        </xdr:to>
        <xdr:sp macro="" textlink="">
          <xdr:nvSpPr>
            <xdr:cNvPr id="10287" name="Check Box 47" hidden="1">
              <a:extLst>
                <a:ext uri="{63B3BB69-23CF-44E3-9099-C40C66FF867C}">
                  <a14:compatExt spid="_x0000_s10287"/>
                </a:ext>
                <a:ext uri="{FF2B5EF4-FFF2-40B4-BE49-F238E27FC236}">
                  <a16:creationId xmlns:a16="http://schemas.microsoft.com/office/drawing/2014/main" id="{00000000-0008-0000-0100-00002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19050</xdr:rowOff>
        </xdr:from>
        <xdr:to>
          <xdr:col>9</xdr:col>
          <xdr:colOff>9525</xdr:colOff>
          <xdr:row>27</xdr:row>
          <xdr:rowOff>47625</xdr:rowOff>
        </xdr:to>
        <xdr:sp macro="" textlink="">
          <xdr:nvSpPr>
            <xdr:cNvPr id="10288" name="Check Box 48" hidden="1">
              <a:extLst>
                <a:ext uri="{63B3BB69-23CF-44E3-9099-C40C66FF867C}">
                  <a14:compatExt spid="_x0000_s10288"/>
                </a:ext>
                <a:ext uri="{FF2B5EF4-FFF2-40B4-BE49-F238E27FC236}">
                  <a16:creationId xmlns:a16="http://schemas.microsoft.com/office/drawing/2014/main" id="{00000000-0008-0000-0100-00003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19050</xdr:rowOff>
        </xdr:from>
        <xdr:to>
          <xdr:col>9</xdr:col>
          <xdr:colOff>9525</xdr:colOff>
          <xdr:row>28</xdr:row>
          <xdr:rowOff>47625</xdr:rowOff>
        </xdr:to>
        <xdr:sp macro="" textlink="">
          <xdr:nvSpPr>
            <xdr:cNvPr id="10289" name="Check Box 49" hidden="1">
              <a:extLst>
                <a:ext uri="{63B3BB69-23CF-44E3-9099-C40C66FF867C}">
                  <a14:compatExt spid="_x0000_s10289"/>
                </a:ext>
                <a:ext uri="{FF2B5EF4-FFF2-40B4-BE49-F238E27FC236}">
                  <a16:creationId xmlns:a16="http://schemas.microsoft.com/office/drawing/2014/main" id="{00000000-0008-0000-0100-00003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19050</xdr:rowOff>
        </xdr:from>
        <xdr:to>
          <xdr:col>3</xdr:col>
          <xdr:colOff>9525</xdr:colOff>
          <xdr:row>31</xdr:row>
          <xdr:rowOff>47625</xdr:rowOff>
        </xdr:to>
        <xdr:sp macro="" textlink="">
          <xdr:nvSpPr>
            <xdr:cNvPr id="10290" name="Check Box 50" hidden="1">
              <a:extLst>
                <a:ext uri="{63B3BB69-23CF-44E3-9099-C40C66FF867C}">
                  <a14:compatExt spid="_x0000_s10290"/>
                </a:ext>
                <a:ext uri="{FF2B5EF4-FFF2-40B4-BE49-F238E27FC236}">
                  <a16:creationId xmlns:a16="http://schemas.microsoft.com/office/drawing/2014/main" id="{00000000-0008-0000-0100-00003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19050</xdr:rowOff>
        </xdr:from>
        <xdr:to>
          <xdr:col>3</xdr:col>
          <xdr:colOff>9525</xdr:colOff>
          <xdr:row>32</xdr:row>
          <xdr:rowOff>47625</xdr:rowOff>
        </xdr:to>
        <xdr:sp macro="" textlink="">
          <xdr:nvSpPr>
            <xdr:cNvPr id="10291" name="Check Box 51" hidden="1">
              <a:extLst>
                <a:ext uri="{63B3BB69-23CF-44E3-9099-C40C66FF867C}">
                  <a14:compatExt spid="_x0000_s10291"/>
                </a:ext>
                <a:ext uri="{FF2B5EF4-FFF2-40B4-BE49-F238E27FC236}">
                  <a16:creationId xmlns:a16="http://schemas.microsoft.com/office/drawing/2014/main" id="{00000000-0008-0000-0100-00003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32</xdr:row>
          <xdr:rowOff>19050</xdr:rowOff>
        </xdr:from>
        <xdr:to>
          <xdr:col>3</xdr:col>
          <xdr:colOff>9525</xdr:colOff>
          <xdr:row>33</xdr:row>
          <xdr:rowOff>47625</xdr:rowOff>
        </xdr:to>
        <xdr:sp macro="" textlink="">
          <xdr:nvSpPr>
            <xdr:cNvPr id="10292" name="Check Box 52" hidden="1">
              <a:extLst>
                <a:ext uri="{63B3BB69-23CF-44E3-9099-C40C66FF867C}">
                  <a14:compatExt spid="_x0000_s10292"/>
                </a:ext>
                <a:ext uri="{FF2B5EF4-FFF2-40B4-BE49-F238E27FC236}">
                  <a16:creationId xmlns:a16="http://schemas.microsoft.com/office/drawing/2014/main" id="{00000000-0008-0000-0100-00003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19050</xdr:rowOff>
        </xdr:from>
        <xdr:to>
          <xdr:col>3</xdr:col>
          <xdr:colOff>9525</xdr:colOff>
          <xdr:row>34</xdr:row>
          <xdr:rowOff>47625</xdr:rowOff>
        </xdr:to>
        <xdr:sp macro="" textlink="">
          <xdr:nvSpPr>
            <xdr:cNvPr id="10293" name="Check Box 53" hidden="1">
              <a:extLst>
                <a:ext uri="{63B3BB69-23CF-44E3-9099-C40C66FF867C}">
                  <a14:compatExt spid="_x0000_s10293"/>
                </a:ext>
                <a:ext uri="{FF2B5EF4-FFF2-40B4-BE49-F238E27FC236}">
                  <a16:creationId xmlns:a16="http://schemas.microsoft.com/office/drawing/2014/main" id="{00000000-0008-0000-0100-00003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34</xdr:row>
          <xdr:rowOff>19050</xdr:rowOff>
        </xdr:from>
        <xdr:to>
          <xdr:col>3</xdr:col>
          <xdr:colOff>9525</xdr:colOff>
          <xdr:row>35</xdr:row>
          <xdr:rowOff>47625</xdr:rowOff>
        </xdr:to>
        <xdr:sp macro="" textlink="">
          <xdr:nvSpPr>
            <xdr:cNvPr id="10294" name="Check Box 54" hidden="1">
              <a:extLst>
                <a:ext uri="{63B3BB69-23CF-44E3-9099-C40C66FF867C}">
                  <a14:compatExt spid="_x0000_s10294"/>
                </a:ext>
                <a:ext uri="{FF2B5EF4-FFF2-40B4-BE49-F238E27FC236}">
                  <a16:creationId xmlns:a16="http://schemas.microsoft.com/office/drawing/2014/main" id="{00000000-0008-0000-0100-00003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30</xdr:row>
          <xdr:rowOff>19050</xdr:rowOff>
        </xdr:from>
        <xdr:to>
          <xdr:col>6</xdr:col>
          <xdr:colOff>9525</xdr:colOff>
          <xdr:row>31</xdr:row>
          <xdr:rowOff>47625</xdr:rowOff>
        </xdr:to>
        <xdr:sp macro="" textlink="">
          <xdr:nvSpPr>
            <xdr:cNvPr id="10295" name="Check Box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1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19050</xdr:rowOff>
        </xdr:from>
        <xdr:to>
          <xdr:col>6</xdr:col>
          <xdr:colOff>9525</xdr:colOff>
          <xdr:row>32</xdr:row>
          <xdr:rowOff>47625</xdr:rowOff>
        </xdr:to>
        <xdr:sp macro="" textlink="">
          <xdr:nvSpPr>
            <xdr:cNvPr id="10296" name="Check Box 56" hidden="1">
              <a:extLst>
                <a:ext uri="{63B3BB69-23CF-44E3-9099-C40C66FF867C}">
                  <a14:compatExt spid="_x0000_s10296"/>
                </a:ext>
                <a:ext uri="{FF2B5EF4-FFF2-40B4-BE49-F238E27FC236}">
                  <a16:creationId xmlns:a16="http://schemas.microsoft.com/office/drawing/2014/main" id="{00000000-0008-0000-0100-00003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19050</xdr:rowOff>
        </xdr:from>
        <xdr:to>
          <xdr:col>6</xdr:col>
          <xdr:colOff>9525</xdr:colOff>
          <xdr:row>33</xdr:row>
          <xdr:rowOff>47625</xdr:rowOff>
        </xdr:to>
        <xdr:sp macro="" textlink="">
          <xdr:nvSpPr>
            <xdr:cNvPr id="10297" name="Check Box 57" hidden="1">
              <a:extLst>
                <a:ext uri="{63B3BB69-23CF-44E3-9099-C40C66FF867C}">
                  <a14:compatExt spid="_x0000_s10297"/>
                </a:ext>
                <a:ext uri="{FF2B5EF4-FFF2-40B4-BE49-F238E27FC236}">
                  <a16:creationId xmlns:a16="http://schemas.microsoft.com/office/drawing/2014/main" id="{00000000-0008-0000-0100-00003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19050</xdr:rowOff>
        </xdr:from>
        <xdr:to>
          <xdr:col>6</xdr:col>
          <xdr:colOff>9525</xdr:colOff>
          <xdr:row>34</xdr:row>
          <xdr:rowOff>47625</xdr:rowOff>
        </xdr:to>
        <xdr:sp macro="" textlink="">
          <xdr:nvSpPr>
            <xdr:cNvPr id="10298" name="Check Box 58" hidden="1">
              <a:extLst>
                <a:ext uri="{63B3BB69-23CF-44E3-9099-C40C66FF867C}">
                  <a14:compatExt spid="_x0000_s10298"/>
                </a:ext>
                <a:ext uri="{FF2B5EF4-FFF2-40B4-BE49-F238E27FC236}">
                  <a16:creationId xmlns:a16="http://schemas.microsoft.com/office/drawing/2014/main" id="{00000000-0008-0000-0100-00003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34</xdr:row>
          <xdr:rowOff>19050</xdr:rowOff>
        </xdr:from>
        <xdr:to>
          <xdr:col>6</xdr:col>
          <xdr:colOff>9525</xdr:colOff>
          <xdr:row>35</xdr:row>
          <xdr:rowOff>47625</xdr:rowOff>
        </xdr:to>
        <xdr:sp macro="" textlink="">
          <xdr:nvSpPr>
            <xdr:cNvPr id="10299" name="Check Box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1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19050</xdr:rowOff>
        </xdr:from>
        <xdr:to>
          <xdr:col>9</xdr:col>
          <xdr:colOff>9525</xdr:colOff>
          <xdr:row>31</xdr:row>
          <xdr:rowOff>47625</xdr:rowOff>
        </xdr:to>
        <xdr:sp macro="" textlink="">
          <xdr:nvSpPr>
            <xdr:cNvPr id="10300" name="Check Box 60" hidden="1">
              <a:extLst>
                <a:ext uri="{63B3BB69-23CF-44E3-9099-C40C66FF867C}">
                  <a14:compatExt spid="_x0000_s10300"/>
                </a:ext>
                <a:ext uri="{FF2B5EF4-FFF2-40B4-BE49-F238E27FC236}">
                  <a16:creationId xmlns:a16="http://schemas.microsoft.com/office/drawing/2014/main" id="{00000000-0008-0000-0100-00003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19050</xdr:rowOff>
        </xdr:from>
        <xdr:to>
          <xdr:col>9</xdr:col>
          <xdr:colOff>9525</xdr:colOff>
          <xdr:row>32</xdr:row>
          <xdr:rowOff>47625</xdr:rowOff>
        </xdr:to>
        <xdr:sp macro="" textlink="">
          <xdr:nvSpPr>
            <xdr:cNvPr id="10301" name="Check Box 61" hidden="1">
              <a:extLst>
                <a:ext uri="{63B3BB69-23CF-44E3-9099-C40C66FF867C}">
                  <a14:compatExt spid="_x0000_s10301"/>
                </a:ext>
                <a:ext uri="{FF2B5EF4-FFF2-40B4-BE49-F238E27FC236}">
                  <a16:creationId xmlns:a16="http://schemas.microsoft.com/office/drawing/2014/main" id="{00000000-0008-0000-0100-00003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19050</xdr:rowOff>
        </xdr:from>
        <xdr:to>
          <xdr:col>9</xdr:col>
          <xdr:colOff>9525</xdr:colOff>
          <xdr:row>33</xdr:row>
          <xdr:rowOff>47625</xdr:rowOff>
        </xdr:to>
        <xdr:sp macro="" textlink="">
          <xdr:nvSpPr>
            <xdr:cNvPr id="10302" name="Check Box 62" hidden="1">
              <a:extLst>
                <a:ext uri="{63B3BB69-23CF-44E3-9099-C40C66FF867C}">
                  <a14:compatExt spid="_x0000_s10302"/>
                </a:ext>
                <a:ext uri="{FF2B5EF4-FFF2-40B4-BE49-F238E27FC236}">
                  <a16:creationId xmlns:a16="http://schemas.microsoft.com/office/drawing/2014/main" id="{00000000-0008-0000-0100-00003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19050</xdr:rowOff>
        </xdr:from>
        <xdr:to>
          <xdr:col>9</xdr:col>
          <xdr:colOff>9525</xdr:colOff>
          <xdr:row>34</xdr:row>
          <xdr:rowOff>47625</xdr:rowOff>
        </xdr:to>
        <xdr:sp macro="" textlink="">
          <xdr:nvSpPr>
            <xdr:cNvPr id="10303" name="Check Box 63" hidden="1">
              <a:extLst>
                <a:ext uri="{63B3BB69-23CF-44E3-9099-C40C66FF867C}">
                  <a14:compatExt spid="_x0000_s10303"/>
                </a:ext>
                <a:ext uri="{FF2B5EF4-FFF2-40B4-BE49-F238E27FC236}">
                  <a16:creationId xmlns:a16="http://schemas.microsoft.com/office/drawing/2014/main" id="{00000000-0008-0000-0100-00003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34</xdr:row>
          <xdr:rowOff>19050</xdr:rowOff>
        </xdr:from>
        <xdr:to>
          <xdr:col>9</xdr:col>
          <xdr:colOff>9525</xdr:colOff>
          <xdr:row>35</xdr:row>
          <xdr:rowOff>47625</xdr:rowOff>
        </xdr:to>
        <xdr:sp macro="" textlink="">
          <xdr:nvSpPr>
            <xdr:cNvPr id="10304" name="Check Box 64" hidden="1">
              <a:extLst>
                <a:ext uri="{63B3BB69-23CF-44E3-9099-C40C66FF867C}">
                  <a14:compatExt spid="_x0000_s10304"/>
                </a:ext>
                <a:ext uri="{FF2B5EF4-FFF2-40B4-BE49-F238E27FC236}">
                  <a16:creationId xmlns:a16="http://schemas.microsoft.com/office/drawing/2014/main" id="{00000000-0008-0000-0100-00004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37</xdr:row>
          <xdr:rowOff>19050</xdr:rowOff>
        </xdr:from>
        <xdr:to>
          <xdr:col>3</xdr:col>
          <xdr:colOff>9525</xdr:colOff>
          <xdr:row>38</xdr:row>
          <xdr:rowOff>47625</xdr:rowOff>
        </xdr:to>
        <xdr:sp macro="" textlink="">
          <xdr:nvSpPr>
            <xdr:cNvPr id="10305" name="Check Box 65" hidden="1">
              <a:extLst>
                <a:ext uri="{63B3BB69-23CF-44E3-9099-C40C66FF867C}">
                  <a14:compatExt spid="_x0000_s10305"/>
                </a:ext>
                <a:ext uri="{FF2B5EF4-FFF2-40B4-BE49-F238E27FC236}">
                  <a16:creationId xmlns:a16="http://schemas.microsoft.com/office/drawing/2014/main" id="{00000000-0008-0000-0100-00004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38</xdr:row>
          <xdr:rowOff>19050</xdr:rowOff>
        </xdr:from>
        <xdr:to>
          <xdr:col>3</xdr:col>
          <xdr:colOff>9525</xdr:colOff>
          <xdr:row>39</xdr:row>
          <xdr:rowOff>47625</xdr:rowOff>
        </xdr:to>
        <xdr:sp macro="" textlink="">
          <xdr:nvSpPr>
            <xdr:cNvPr id="10306" name="Check Box 66" hidden="1">
              <a:extLst>
                <a:ext uri="{63B3BB69-23CF-44E3-9099-C40C66FF867C}">
                  <a14:compatExt spid="_x0000_s10306"/>
                </a:ext>
                <a:ext uri="{FF2B5EF4-FFF2-40B4-BE49-F238E27FC236}">
                  <a16:creationId xmlns:a16="http://schemas.microsoft.com/office/drawing/2014/main" id="{00000000-0008-0000-0100-00004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39</xdr:row>
          <xdr:rowOff>19050</xdr:rowOff>
        </xdr:from>
        <xdr:to>
          <xdr:col>3</xdr:col>
          <xdr:colOff>9525</xdr:colOff>
          <xdr:row>40</xdr:row>
          <xdr:rowOff>47625</xdr:rowOff>
        </xdr:to>
        <xdr:sp macro="" textlink="">
          <xdr:nvSpPr>
            <xdr:cNvPr id="10307" name="Check Box 67" hidden="1">
              <a:extLst>
                <a:ext uri="{63B3BB69-23CF-44E3-9099-C40C66FF867C}">
                  <a14:compatExt spid="_x0000_s10307"/>
                </a:ext>
                <a:ext uri="{FF2B5EF4-FFF2-40B4-BE49-F238E27FC236}">
                  <a16:creationId xmlns:a16="http://schemas.microsoft.com/office/drawing/2014/main" id="{00000000-0008-0000-0100-00004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40</xdr:row>
          <xdr:rowOff>19050</xdr:rowOff>
        </xdr:from>
        <xdr:to>
          <xdr:col>3</xdr:col>
          <xdr:colOff>9525</xdr:colOff>
          <xdr:row>41</xdr:row>
          <xdr:rowOff>47625</xdr:rowOff>
        </xdr:to>
        <xdr:sp macro="" textlink="">
          <xdr:nvSpPr>
            <xdr:cNvPr id="10308" name="Check Box 68" hidden="1">
              <a:extLst>
                <a:ext uri="{63B3BB69-23CF-44E3-9099-C40C66FF867C}">
                  <a14:compatExt spid="_x0000_s10308"/>
                </a:ext>
                <a:ext uri="{FF2B5EF4-FFF2-40B4-BE49-F238E27FC236}">
                  <a16:creationId xmlns:a16="http://schemas.microsoft.com/office/drawing/2014/main" id="{00000000-0008-0000-0100-00004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19050</xdr:rowOff>
        </xdr:from>
        <xdr:to>
          <xdr:col>3</xdr:col>
          <xdr:colOff>9525</xdr:colOff>
          <xdr:row>42</xdr:row>
          <xdr:rowOff>47625</xdr:rowOff>
        </xdr:to>
        <xdr:sp macro="" textlink="">
          <xdr:nvSpPr>
            <xdr:cNvPr id="10309" name="Check Box 69" hidden="1">
              <a:extLst>
                <a:ext uri="{63B3BB69-23CF-44E3-9099-C40C66FF867C}">
                  <a14:compatExt spid="_x0000_s10309"/>
                </a:ext>
                <a:ext uri="{FF2B5EF4-FFF2-40B4-BE49-F238E27FC236}">
                  <a16:creationId xmlns:a16="http://schemas.microsoft.com/office/drawing/2014/main" id="{00000000-0008-0000-0100-00004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37</xdr:row>
          <xdr:rowOff>19050</xdr:rowOff>
        </xdr:from>
        <xdr:to>
          <xdr:col>6</xdr:col>
          <xdr:colOff>9525</xdr:colOff>
          <xdr:row>38</xdr:row>
          <xdr:rowOff>47625</xdr:rowOff>
        </xdr:to>
        <xdr:sp macro="" textlink="">
          <xdr:nvSpPr>
            <xdr:cNvPr id="10310" name="Check Box 70" hidden="1">
              <a:extLst>
                <a:ext uri="{63B3BB69-23CF-44E3-9099-C40C66FF867C}">
                  <a14:compatExt spid="_x0000_s10310"/>
                </a:ext>
                <a:ext uri="{FF2B5EF4-FFF2-40B4-BE49-F238E27FC236}">
                  <a16:creationId xmlns:a16="http://schemas.microsoft.com/office/drawing/2014/main" id="{00000000-0008-0000-0100-00004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38</xdr:row>
          <xdr:rowOff>19050</xdr:rowOff>
        </xdr:from>
        <xdr:to>
          <xdr:col>6</xdr:col>
          <xdr:colOff>9525</xdr:colOff>
          <xdr:row>39</xdr:row>
          <xdr:rowOff>47625</xdr:rowOff>
        </xdr:to>
        <xdr:sp macro="" textlink="">
          <xdr:nvSpPr>
            <xdr:cNvPr id="10311" name="Check Box 71" hidden="1">
              <a:extLst>
                <a:ext uri="{63B3BB69-23CF-44E3-9099-C40C66FF867C}">
                  <a14:compatExt spid="_x0000_s10311"/>
                </a:ext>
                <a:ext uri="{FF2B5EF4-FFF2-40B4-BE49-F238E27FC236}">
                  <a16:creationId xmlns:a16="http://schemas.microsoft.com/office/drawing/2014/main" id="{00000000-0008-0000-0100-00004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39</xdr:row>
          <xdr:rowOff>19050</xdr:rowOff>
        </xdr:from>
        <xdr:to>
          <xdr:col>6</xdr:col>
          <xdr:colOff>9525</xdr:colOff>
          <xdr:row>40</xdr:row>
          <xdr:rowOff>47625</xdr:rowOff>
        </xdr:to>
        <xdr:sp macro="" textlink="">
          <xdr:nvSpPr>
            <xdr:cNvPr id="10312" name="Check Box 72" hidden="1">
              <a:extLst>
                <a:ext uri="{63B3BB69-23CF-44E3-9099-C40C66FF867C}">
                  <a14:compatExt spid="_x0000_s10312"/>
                </a:ext>
                <a:ext uri="{FF2B5EF4-FFF2-40B4-BE49-F238E27FC236}">
                  <a16:creationId xmlns:a16="http://schemas.microsoft.com/office/drawing/2014/main" id="{00000000-0008-0000-0100-00004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40</xdr:row>
          <xdr:rowOff>19050</xdr:rowOff>
        </xdr:from>
        <xdr:to>
          <xdr:col>6</xdr:col>
          <xdr:colOff>9525</xdr:colOff>
          <xdr:row>41</xdr:row>
          <xdr:rowOff>47625</xdr:rowOff>
        </xdr:to>
        <xdr:sp macro="" textlink="">
          <xdr:nvSpPr>
            <xdr:cNvPr id="10313" name="Check Box 73" hidden="1">
              <a:extLst>
                <a:ext uri="{63B3BB69-23CF-44E3-9099-C40C66FF867C}">
                  <a14:compatExt spid="_x0000_s10313"/>
                </a:ext>
                <a:ext uri="{FF2B5EF4-FFF2-40B4-BE49-F238E27FC236}">
                  <a16:creationId xmlns:a16="http://schemas.microsoft.com/office/drawing/2014/main" id="{00000000-0008-0000-0100-00004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41</xdr:row>
          <xdr:rowOff>19050</xdr:rowOff>
        </xdr:from>
        <xdr:to>
          <xdr:col>6</xdr:col>
          <xdr:colOff>9525</xdr:colOff>
          <xdr:row>42</xdr:row>
          <xdr:rowOff>47625</xdr:rowOff>
        </xdr:to>
        <xdr:sp macro="" textlink="">
          <xdr:nvSpPr>
            <xdr:cNvPr id="10314" name="Check Box 74" hidden="1">
              <a:extLst>
                <a:ext uri="{63B3BB69-23CF-44E3-9099-C40C66FF867C}">
                  <a14:compatExt spid="_x0000_s10314"/>
                </a:ext>
                <a:ext uri="{FF2B5EF4-FFF2-40B4-BE49-F238E27FC236}">
                  <a16:creationId xmlns:a16="http://schemas.microsoft.com/office/drawing/2014/main" id="{00000000-0008-0000-0100-00004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37</xdr:row>
          <xdr:rowOff>19050</xdr:rowOff>
        </xdr:from>
        <xdr:to>
          <xdr:col>9</xdr:col>
          <xdr:colOff>9525</xdr:colOff>
          <xdr:row>38</xdr:row>
          <xdr:rowOff>47625</xdr:rowOff>
        </xdr:to>
        <xdr:sp macro="" textlink="">
          <xdr:nvSpPr>
            <xdr:cNvPr id="10315" name="Check Box 75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100-00004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38</xdr:row>
          <xdr:rowOff>19050</xdr:rowOff>
        </xdr:from>
        <xdr:to>
          <xdr:col>9</xdr:col>
          <xdr:colOff>9525</xdr:colOff>
          <xdr:row>39</xdr:row>
          <xdr:rowOff>47625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  <a:ext uri="{FF2B5EF4-FFF2-40B4-BE49-F238E27FC236}">
                  <a16:creationId xmlns:a16="http://schemas.microsoft.com/office/drawing/2014/main" id="{00000000-0008-0000-0100-00004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19050</xdr:rowOff>
        </xdr:from>
        <xdr:to>
          <xdr:col>9</xdr:col>
          <xdr:colOff>9525</xdr:colOff>
          <xdr:row>40</xdr:row>
          <xdr:rowOff>47625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  <a:ext uri="{FF2B5EF4-FFF2-40B4-BE49-F238E27FC236}">
                  <a16:creationId xmlns:a16="http://schemas.microsoft.com/office/drawing/2014/main" id="{00000000-0008-0000-0100-00004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19050</xdr:rowOff>
        </xdr:from>
        <xdr:to>
          <xdr:col>9</xdr:col>
          <xdr:colOff>9525</xdr:colOff>
          <xdr:row>41</xdr:row>
          <xdr:rowOff>47625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100-00004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19050</xdr:rowOff>
        </xdr:from>
        <xdr:to>
          <xdr:col>9</xdr:col>
          <xdr:colOff>9525</xdr:colOff>
          <xdr:row>42</xdr:row>
          <xdr:rowOff>47625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  <a:ext uri="{FF2B5EF4-FFF2-40B4-BE49-F238E27FC236}">
                  <a16:creationId xmlns:a16="http://schemas.microsoft.com/office/drawing/2014/main" id="{00000000-0008-0000-0100-00004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5</xdr:row>
      <xdr:rowOff>95251</xdr:rowOff>
    </xdr:from>
    <xdr:to>
      <xdr:col>3</xdr:col>
      <xdr:colOff>666749</xdr:colOff>
      <xdr:row>7</xdr:row>
      <xdr:rowOff>114300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847726"/>
          <a:ext cx="914399" cy="914399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</xdr:row>
      <xdr:rowOff>57150</xdr:rowOff>
    </xdr:from>
    <xdr:to>
      <xdr:col>3</xdr:col>
      <xdr:colOff>89100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1</xdr:row>
      <xdr:rowOff>80962</xdr:rowOff>
    </xdr:from>
    <xdr:to>
      <xdr:col>6</xdr:col>
      <xdr:colOff>937500</xdr:colOff>
      <xdr:row>2</xdr:row>
      <xdr:rowOff>232912</xdr:rowOff>
    </xdr:to>
    <xdr:sp macro="" textlink="">
      <xdr:nvSpPr>
        <xdr:cNvPr id="6" name="Rectangle: Rounded Corners 5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17195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ITINERARY</a:t>
          </a:r>
        </a:p>
      </xdr:txBody>
    </xdr:sp>
    <xdr:clientData fPrintsWithSheet="0"/>
  </xdr:twoCellAnchor>
  <xdr:twoCellAnchor editAs="oneCell">
    <xdr:from>
      <xdr:col>6</xdr:col>
      <xdr:colOff>1095375</xdr:colOff>
      <xdr:row>1</xdr:row>
      <xdr:rowOff>80962</xdr:rowOff>
    </xdr:from>
    <xdr:to>
      <xdr:col>6</xdr:col>
      <xdr:colOff>2070975</xdr:colOff>
      <xdr:row>2</xdr:row>
      <xdr:rowOff>232912</xdr:rowOff>
    </xdr:to>
    <xdr:sp macro="" textlink="">
      <xdr:nvSpPr>
        <xdr:cNvPr id="7" name="Rectangle: Rounded Corners 6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30542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 fPrintsWithSheet="0"/>
  </xdr:twoCellAnchor>
  <xdr:twoCellAnchor editAs="oneCell">
    <xdr:from>
      <xdr:col>6</xdr:col>
      <xdr:colOff>2228850</xdr:colOff>
      <xdr:row>1</xdr:row>
      <xdr:rowOff>80962</xdr:rowOff>
    </xdr:from>
    <xdr:to>
      <xdr:col>7</xdr:col>
      <xdr:colOff>156450</xdr:colOff>
      <xdr:row>2</xdr:row>
      <xdr:rowOff>232912</xdr:rowOff>
    </xdr:to>
    <xdr:sp macro="" textlink="">
      <xdr:nvSpPr>
        <xdr:cNvPr id="8" name="Rectangle: Rounded Corners 7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43890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PLANNER</a:t>
          </a:r>
        </a:p>
      </xdr:txBody>
    </xdr:sp>
    <xdr:clientData fPrintsWithSheet="0"/>
  </xdr:twoCellAnchor>
  <xdr:twoCellAnchor editAs="oneCell">
    <xdr:from>
      <xdr:col>8</xdr:col>
      <xdr:colOff>104775</xdr:colOff>
      <xdr:row>1</xdr:row>
      <xdr:rowOff>80962</xdr:rowOff>
    </xdr:from>
    <xdr:to>
      <xdr:col>9</xdr:col>
      <xdr:colOff>832725</xdr:colOff>
      <xdr:row>2</xdr:row>
      <xdr:rowOff>232912</xdr:rowOff>
    </xdr:to>
    <xdr:sp macro="" textlink="">
      <xdr:nvSpPr>
        <xdr:cNvPr id="9" name="Rectangle: Rounded Corners 8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57237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SCHEDULE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546300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1</xdr:row>
      <xdr:rowOff>80962</xdr:rowOff>
    </xdr:from>
    <xdr:to>
      <xdr:col>3</xdr:col>
      <xdr:colOff>404100</xdr:colOff>
      <xdr:row>2</xdr:row>
      <xdr:rowOff>232912</xdr:rowOff>
    </xdr:to>
    <xdr:sp macro="" textlink="">
      <xdr:nvSpPr>
        <xdr:cNvPr id="10" name="Rectangle: Rounded Corners 9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17195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ITINERARY</a:t>
          </a:r>
        </a:p>
      </xdr:txBody>
    </xdr:sp>
    <xdr:clientData fPrintsWithSheet="0"/>
  </xdr:twoCellAnchor>
  <xdr:twoCellAnchor editAs="oneCell">
    <xdr:from>
      <xdr:col>3</xdr:col>
      <xdr:colOff>561975</xdr:colOff>
      <xdr:row>1</xdr:row>
      <xdr:rowOff>80962</xdr:rowOff>
    </xdr:from>
    <xdr:to>
      <xdr:col>4</xdr:col>
      <xdr:colOff>289800</xdr:colOff>
      <xdr:row>2</xdr:row>
      <xdr:rowOff>232912</xdr:rowOff>
    </xdr:to>
    <xdr:sp macro="" textlink="">
      <xdr:nvSpPr>
        <xdr:cNvPr id="11" name="Rectangle: Rounded Corners 10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530542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 fPrintsWithSheet="0"/>
  </xdr:twoCellAnchor>
  <xdr:twoCellAnchor editAs="oneCell">
    <xdr:from>
      <xdr:col>4</xdr:col>
      <xdr:colOff>447675</xdr:colOff>
      <xdr:row>1</xdr:row>
      <xdr:rowOff>80962</xdr:rowOff>
    </xdr:from>
    <xdr:to>
      <xdr:col>5</xdr:col>
      <xdr:colOff>175500</xdr:colOff>
      <xdr:row>2</xdr:row>
      <xdr:rowOff>232912</xdr:rowOff>
    </xdr:to>
    <xdr:sp macro="" textlink="">
      <xdr:nvSpPr>
        <xdr:cNvPr id="15" name="Rectangle: Rounded Corners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643890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PLANNER</a:t>
          </a:r>
        </a:p>
      </xdr:txBody>
    </xdr:sp>
    <xdr:clientData fPrintsWithSheet="0"/>
  </xdr:twoCellAnchor>
  <xdr:twoCellAnchor editAs="oneCell">
    <xdr:from>
      <xdr:col>5</xdr:col>
      <xdr:colOff>333375</xdr:colOff>
      <xdr:row>1</xdr:row>
      <xdr:rowOff>80962</xdr:rowOff>
    </xdr:from>
    <xdr:to>
      <xdr:col>6</xdr:col>
      <xdr:colOff>61200</xdr:colOff>
      <xdr:row>2</xdr:row>
      <xdr:rowOff>232912</xdr:rowOff>
    </xdr:to>
    <xdr:sp macro="" textlink="">
      <xdr:nvSpPr>
        <xdr:cNvPr id="16" name="Rectangle: Rounded Corners 15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757237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SCHEDULE</a:t>
          </a:r>
        </a:p>
      </xdr:txBody>
    </xdr:sp>
    <xdr:clientData fPrintsWithSheet="0"/>
  </xdr:twoCellAnchor>
  <xdr:oneCellAnchor>
    <xdr:from>
      <xdr:col>6</xdr:col>
      <xdr:colOff>885825</xdr:colOff>
      <xdr:row>1</xdr:row>
      <xdr:rowOff>104775</xdr:rowOff>
    </xdr:from>
    <xdr:ext cx="1014221" cy="291600"/>
    <xdr:pic>
      <xdr:nvPicPr>
        <xdr:cNvPr id="1016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117333</xdr:colOff>
      <xdr:row>7</xdr:row>
      <xdr:rowOff>76203</xdr:rowOff>
    </xdr:from>
    <xdr:ext cx="288000" cy="373722"/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16200000">
          <a:off x="436422" y="1214439"/>
          <a:ext cx="373722" cy="288000"/>
        </a:xfrm>
        <a:prstGeom prst="leftArrow">
          <a:avLst>
            <a:gd name="adj1" fmla="val 43385"/>
            <a:gd name="adj2" fmla="val 50000"/>
          </a:avLst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5</xdr:col>
      <xdr:colOff>1323976</xdr:colOff>
      <xdr:row>5</xdr:row>
      <xdr:rowOff>85724</xdr:rowOff>
    </xdr:from>
    <xdr:ext cx="288000" cy="230852"/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rot="16200000">
          <a:off x="2428875" y="809625"/>
          <a:ext cx="230852" cy="288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1304925</xdr:colOff>
      <xdr:row>1</xdr:row>
      <xdr:rowOff>80962</xdr:rowOff>
    </xdr:from>
    <xdr:to>
      <xdr:col>11</xdr:col>
      <xdr:colOff>489825</xdr:colOff>
      <xdr:row>2</xdr:row>
      <xdr:rowOff>232912</xdr:rowOff>
    </xdr:to>
    <xdr:sp macro="" textlink="">
      <xdr:nvSpPr>
        <xdr:cNvPr id="12" name="Rectangle: Rounded Corners 11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417195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ITINERARY</a:t>
          </a:r>
        </a:p>
      </xdr:txBody>
    </xdr:sp>
    <xdr:clientData fPrintsWithSheet="0"/>
  </xdr:twoCellAnchor>
  <xdr:twoCellAnchor editAs="oneCell">
    <xdr:from>
      <xdr:col>11</xdr:col>
      <xdr:colOff>647700</xdr:colOff>
      <xdr:row>1</xdr:row>
      <xdr:rowOff>80962</xdr:rowOff>
    </xdr:from>
    <xdr:to>
      <xdr:col>12</xdr:col>
      <xdr:colOff>61200</xdr:colOff>
      <xdr:row>2</xdr:row>
      <xdr:rowOff>232912</xdr:rowOff>
    </xdr:to>
    <xdr:sp macro="" textlink="">
      <xdr:nvSpPr>
        <xdr:cNvPr id="13" name="Rectangle: Rounded Corners 12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30542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 fPrintsWithSheet="0"/>
  </xdr:twoCellAnchor>
  <xdr:twoCellAnchor editAs="oneCell">
    <xdr:from>
      <xdr:col>13</xdr:col>
      <xdr:colOff>104775</xdr:colOff>
      <xdr:row>1</xdr:row>
      <xdr:rowOff>80962</xdr:rowOff>
    </xdr:from>
    <xdr:to>
      <xdr:col>14</xdr:col>
      <xdr:colOff>966075</xdr:colOff>
      <xdr:row>2</xdr:row>
      <xdr:rowOff>232912</xdr:rowOff>
    </xdr:to>
    <xdr:sp macro="" textlink="">
      <xdr:nvSpPr>
        <xdr:cNvPr id="14" name="Rectangle: Rounded Corners 13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643890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PLANNER</a:t>
          </a:r>
        </a:p>
      </xdr:txBody>
    </xdr:sp>
    <xdr:clientData fPrintsWithSheet="0"/>
  </xdr:twoCellAnchor>
  <xdr:twoCellAnchor editAs="oneCell">
    <xdr:from>
      <xdr:col>14</xdr:col>
      <xdr:colOff>1123950</xdr:colOff>
      <xdr:row>1</xdr:row>
      <xdr:rowOff>80962</xdr:rowOff>
    </xdr:from>
    <xdr:to>
      <xdr:col>17</xdr:col>
      <xdr:colOff>308850</xdr:colOff>
      <xdr:row>2</xdr:row>
      <xdr:rowOff>232912</xdr:rowOff>
    </xdr:to>
    <xdr:sp macro="" textlink="">
      <xdr:nvSpPr>
        <xdr:cNvPr id="15" name="Rectangle: Rounded Corners 14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7572375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SCHEDULE</a:t>
          </a:r>
        </a:p>
      </xdr:txBody>
    </xdr:sp>
    <xdr:clientData fPrintsWithSheet="0"/>
  </xdr:twoCellAnchor>
  <xdr:oneCellAnchor>
    <xdr:from>
      <xdr:col>23</xdr:col>
      <xdr:colOff>66675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7A05C0-D64A-4425-95BF-D62536C40D5E}" name="EventsDB" displayName="EventsDB" ref="B5:G1005" totalsRowShown="0" headerRowDxfId="35" dataDxfId="33" headerRowBorderDxfId="34" tableBorderDxfId="32" totalsRowBorderDxfId="31">
  <tableColumns count="6">
    <tableColumn id="1" xr3:uid="{2EA147FB-D6BB-4DCD-940E-E0CBEFB9E8A5}" name="Event Name" dataDxfId="30"/>
    <tableColumn id="2" xr3:uid="{3BBB69EC-E8CB-42FC-BDD6-CA252F84B83C}" name="Date" dataDxfId="29"/>
    <tableColumn id="3" xr3:uid="{17A6C88E-B905-4488-A3A4-7569890E674D}" name="Start Time" dataDxfId="28"/>
    <tableColumn id="4" xr3:uid="{0B921AAD-AF80-43BE-A679-2EF4A1390CC2}" name="End Time" dataDxfId="27"/>
    <tableColumn id="5" xr3:uid="{9A6882CC-6472-4B1B-BF05-8364D640A81D}" name="Event Type" dataDxfId="26"/>
    <tableColumn id="10" xr3:uid="{A0E3880C-0D5C-4A11-863C-706B5375CB05}" name="Notes" dataDxfId="25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216A-FCF4-44EB-9C50-556B8F642E05}">
  <sheetPr>
    <pageSetUpPr autoPageBreaks="0" fitToPage="1"/>
  </sheetPr>
  <dimension ref="A1:I60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7" customWidth="1"/>
    <col min="3" max="7" width="30.7109375" style="7" customWidth="1"/>
    <col min="8" max="8" width="3.7109375" style="7" customWidth="1"/>
    <col min="9" max="9" width="1.7109375" style="7" customWidth="1"/>
    <col min="10" max="16384" width="8.85546875" style="7"/>
  </cols>
  <sheetData>
    <row r="1" spans="1:9" s="1" customFormat="1" ht="6.75" customHeight="1" x14ac:dyDescent="0.25">
      <c r="B1" s="2"/>
      <c r="E1" s="3"/>
      <c r="F1" s="3"/>
      <c r="G1" s="3"/>
    </row>
    <row r="2" spans="1:9" s="22" customFormat="1" ht="20.100000000000001" customHeight="1" x14ac:dyDescent="0.25">
      <c r="B2" s="20"/>
      <c r="C2" s="135" t="s">
        <v>552</v>
      </c>
      <c r="D2" s="23"/>
      <c r="E2" s="23"/>
      <c r="F2" s="23"/>
      <c r="G2" s="23"/>
      <c r="H2" s="23"/>
      <c r="I2" s="24"/>
    </row>
    <row r="3" spans="1:9" s="4" customFormat="1" ht="24" customHeight="1" x14ac:dyDescent="0.25">
      <c r="B3" s="87"/>
      <c r="C3" s="136" t="s">
        <v>554</v>
      </c>
      <c r="D3" s="88"/>
      <c r="E3" s="88"/>
      <c r="F3" s="88"/>
      <c r="G3" s="88"/>
      <c r="H3" s="88"/>
      <c r="I3" s="5"/>
    </row>
    <row r="4" spans="1:9" ht="4.9000000000000004" customHeight="1" x14ac:dyDescent="0.25">
      <c r="A4" s="89"/>
      <c r="B4" s="89"/>
      <c r="C4" s="89"/>
      <c r="D4" s="89"/>
      <c r="E4" s="89"/>
      <c r="F4" s="89"/>
      <c r="G4" s="89"/>
      <c r="H4" s="89"/>
      <c r="I4" s="89"/>
    </row>
    <row r="5" spans="1:9" ht="4.9000000000000004" customHeight="1" thickBot="1" x14ac:dyDescent="0.3">
      <c r="A5" s="137"/>
      <c r="B5" s="89"/>
      <c r="C5" s="89"/>
      <c r="D5" s="89"/>
      <c r="E5" s="89"/>
      <c r="F5" s="89"/>
      <c r="G5" s="89"/>
      <c r="H5" s="89"/>
      <c r="I5" s="89"/>
    </row>
    <row r="6" spans="1:9" ht="75" customHeight="1" x14ac:dyDescent="0.25">
      <c r="B6" s="96"/>
      <c r="C6" s="117" t="s">
        <v>434</v>
      </c>
      <c r="D6" s="118"/>
      <c r="E6" s="118"/>
      <c r="F6" s="118"/>
      <c r="G6" s="118"/>
      <c r="H6" s="98"/>
    </row>
    <row r="7" spans="1:9" x14ac:dyDescent="0.25">
      <c r="B7" s="99"/>
      <c r="C7"/>
      <c r="D7"/>
      <c r="E7" s="91"/>
      <c r="F7" s="91"/>
      <c r="G7"/>
      <c r="H7" s="100"/>
    </row>
    <row r="8" spans="1:9" ht="30" customHeight="1" x14ac:dyDescent="0.25">
      <c r="B8" s="99"/>
      <c r="C8" s="94" t="s">
        <v>435</v>
      </c>
      <c r="D8" s="192" t="s">
        <v>513</v>
      </c>
      <c r="E8" s="93"/>
      <c r="F8" s="94" t="s">
        <v>564</v>
      </c>
      <c r="G8" s="192">
        <v>2024</v>
      </c>
      <c r="H8" s="100"/>
    </row>
    <row r="9" spans="1:9" ht="30" customHeight="1" x14ac:dyDescent="0.25">
      <c r="B9" s="99"/>
      <c r="C9" s="94" t="s">
        <v>436</v>
      </c>
      <c r="D9" s="192" t="s">
        <v>514</v>
      </c>
      <c r="E9" s="93"/>
      <c r="F9" s="94" t="s">
        <v>565</v>
      </c>
      <c r="G9" s="192" t="s">
        <v>47</v>
      </c>
      <c r="H9" s="100"/>
    </row>
    <row r="10" spans="1:9" ht="30" customHeight="1" x14ac:dyDescent="0.25">
      <c r="B10" s="99"/>
      <c r="C10" s="94" t="s">
        <v>448</v>
      </c>
      <c r="D10" s="192" t="s">
        <v>515</v>
      </c>
      <c r="E10" s="93"/>
      <c r="F10" s="94" t="s">
        <v>566</v>
      </c>
      <c r="G10" s="192">
        <v>20</v>
      </c>
      <c r="H10" s="100"/>
    </row>
    <row r="11" spans="1:9" ht="30" customHeight="1" x14ac:dyDescent="0.25">
      <c r="B11" s="99"/>
      <c r="C11" s="94" t="s">
        <v>450</v>
      </c>
      <c r="D11" s="192" t="s">
        <v>516</v>
      </c>
      <c r="E11" s="93"/>
      <c r="F11" s="94" t="s">
        <v>451</v>
      </c>
      <c r="G11" s="192">
        <v>7</v>
      </c>
      <c r="H11" s="100"/>
    </row>
    <row r="12" spans="1:9" x14ac:dyDescent="0.25">
      <c r="B12" s="99"/>
      <c r="C12"/>
      <c r="D12"/>
      <c r="E12"/>
      <c r="F12"/>
      <c r="G12"/>
      <c r="H12" s="100"/>
    </row>
    <row r="13" spans="1:9" x14ac:dyDescent="0.25">
      <c r="B13" s="99"/>
      <c r="C13"/>
      <c r="D13"/>
      <c r="E13"/>
      <c r="F13"/>
      <c r="G13"/>
      <c r="H13" s="100"/>
    </row>
    <row r="14" spans="1:9" ht="30" customHeight="1" x14ac:dyDescent="0.25">
      <c r="B14" s="99"/>
      <c r="C14" s="92" t="s">
        <v>460</v>
      </c>
      <c r="D14" s="90"/>
      <c r="E14" s="90"/>
      <c r="F14" s="90"/>
      <c r="G14" s="90"/>
      <c r="H14" s="100"/>
    </row>
    <row r="15" spans="1:9" ht="20.100000000000001" customHeight="1" x14ac:dyDescent="0.25">
      <c r="B15" s="99"/>
      <c r="C15" s="95" t="s">
        <v>31</v>
      </c>
      <c r="D15" s="95" t="s">
        <v>437</v>
      </c>
      <c r="E15" s="95" t="s">
        <v>439</v>
      </c>
      <c r="F15" s="95" t="s">
        <v>440</v>
      </c>
      <c r="G15" s="95" t="s">
        <v>438</v>
      </c>
      <c r="H15" s="100"/>
    </row>
    <row r="16" spans="1:9" ht="20.100000000000001" customHeight="1" x14ac:dyDescent="0.25">
      <c r="B16" s="99"/>
      <c r="C16" s="193">
        <v>45402</v>
      </c>
      <c r="D16" s="194">
        <v>0.33333333333333331</v>
      </c>
      <c r="E16" s="195" t="s">
        <v>517</v>
      </c>
      <c r="F16" s="195" t="s">
        <v>514</v>
      </c>
      <c r="G16" s="195" t="s">
        <v>518</v>
      </c>
      <c r="H16" s="100"/>
    </row>
    <row r="17" spans="2:8" ht="20.100000000000001" customHeight="1" x14ac:dyDescent="0.25">
      <c r="B17" s="99"/>
      <c r="C17" s="193">
        <v>45409</v>
      </c>
      <c r="D17" s="196">
        <v>0.375</v>
      </c>
      <c r="E17" s="197" t="s">
        <v>514</v>
      </c>
      <c r="F17" s="197" t="s">
        <v>517</v>
      </c>
      <c r="G17" s="197" t="s">
        <v>518</v>
      </c>
      <c r="H17" s="100"/>
    </row>
    <row r="18" spans="2:8" ht="20.100000000000001" customHeight="1" x14ac:dyDescent="0.25">
      <c r="B18" s="99"/>
      <c r="C18" s="193"/>
      <c r="D18" s="196"/>
      <c r="E18" s="197"/>
      <c r="F18" s="197"/>
      <c r="G18" s="197"/>
      <c r="H18" s="100"/>
    </row>
    <row r="19" spans="2:8" ht="20.100000000000001" customHeight="1" x14ac:dyDescent="0.25">
      <c r="B19" s="99"/>
      <c r="C19" s="193"/>
      <c r="D19" s="196"/>
      <c r="E19" s="197"/>
      <c r="F19" s="197"/>
      <c r="G19" s="197"/>
      <c r="H19" s="100"/>
    </row>
    <row r="20" spans="2:8" ht="20.100000000000001" customHeight="1" x14ac:dyDescent="0.25">
      <c r="B20" s="99"/>
      <c r="C20" s="193"/>
      <c r="D20" s="196"/>
      <c r="E20" s="197"/>
      <c r="F20" s="197"/>
      <c r="G20" s="197"/>
      <c r="H20" s="100"/>
    </row>
    <row r="21" spans="2:8" ht="15" customHeight="1" x14ac:dyDescent="0.25">
      <c r="B21" s="99"/>
      <c r="C21"/>
      <c r="D21"/>
      <c r="E21"/>
      <c r="F21"/>
      <c r="G21"/>
      <c r="H21" s="100"/>
    </row>
    <row r="22" spans="2:8" ht="15" customHeight="1" x14ac:dyDescent="0.25">
      <c r="B22" s="99"/>
      <c r="C22"/>
      <c r="D22"/>
      <c r="E22"/>
      <c r="F22"/>
      <c r="G22"/>
      <c r="H22" s="100"/>
    </row>
    <row r="23" spans="2:8" ht="30" customHeight="1" x14ac:dyDescent="0.25">
      <c r="B23" s="99"/>
      <c r="C23" s="92" t="s">
        <v>452</v>
      </c>
      <c r="D23" s="90"/>
      <c r="E23" s="90"/>
      <c r="F23" s="90"/>
      <c r="G23" s="90"/>
      <c r="H23" s="100"/>
    </row>
    <row r="24" spans="2:8" ht="20.100000000000001" customHeight="1" x14ac:dyDescent="0.25">
      <c r="B24" s="99"/>
      <c r="C24" s="95" t="s">
        <v>31</v>
      </c>
      <c r="D24" s="95" t="s">
        <v>437</v>
      </c>
      <c r="E24" s="95" t="s">
        <v>453</v>
      </c>
      <c r="F24" s="95" t="s">
        <v>454</v>
      </c>
      <c r="G24" s="95" t="s">
        <v>455</v>
      </c>
      <c r="H24" s="100"/>
    </row>
    <row r="25" spans="2:8" ht="20.100000000000001" customHeight="1" x14ac:dyDescent="0.25">
      <c r="B25" s="99"/>
      <c r="C25" s="193">
        <v>45407</v>
      </c>
      <c r="D25" s="194">
        <v>0.375</v>
      </c>
      <c r="E25" s="195" t="s">
        <v>519</v>
      </c>
      <c r="F25" s="195" t="s">
        <v>514</v>
      </c>
      <c r="G25" s="195" t="s">
        <v>529</v>
      </c>
      <c r="H25" s="100"/>
    </row>
    <row r="26" spans="2:8" ht="20.100000000000001" customHeight="1" x14ac:dyDescent="0.25">
      <c r="B26" s="99"/>
      <c r="C26" s="193">
        <v>45407</v>
      </c>
      <c r="D26" s="196">
        <v>0.66666666666666663</v>
      </c>
      <c r="E26" s="197" t="s">
        <v>519</v>
      </c>
      <c r="F26" s="197" t="s">
        <v>529</v>
      </c>
      <c r="G26" s="197" t="s">
        <v>514</v>
      </c>
      <c r="H26" s="100"/>
    </row>
    <row r="27" spans="2:8" ht="20.100000000000001" customHeight="1" x14ac:dyDescent="0.25">
      <c r="B27" s="99"/>
      <c r="C27" s="193"/>
      <c r="D27" s="196"/>
      <c r="E27" s="197"/>
      <c r="F27" s="197"/>
      <c r="G27" s="197"/>
      <c r="H27" s="100"/>
    </row>
    <row r="28" spans="2:8" ht="20.100000000000001" customHeight="1" x14ac:dyDescent="0.25">
      <c r="B28" s="99"/>
      <c r="C28" s="193"/>
      <c r="D28" s="196"/>
      <c r="E28" s="197"/>
      <c r="F28" s="197"/>
      <c r="G28" s="197"/>
      <c r="H28" s="100"/>
    </row>
    <row r="29" spans="2:8" ht="20.100000000000001" customHeight="1" x14ac:dyDescent="0.25">
      <c r="B29" s="99"/>
      <c r="C29" s="193"/>
      <c r="D29" s="196"/>
      <c r="E29" s="197"/>
      <c r="F29" s="197"/>
      <c r="G29" s="197"/>
      <c r="H29" s="100"/>
    </row>
    <row r="30" spans="2:8" ht="15" customHeight="1" x14ac:dyDescent="0.25">
      <c r="B30" s="99"/>
      <c r="C30" s="51"/>
      <c r="D30" s="51"/>
      <c r="E30" s="51"/>
      <c r="F30" s="51"/>
      <c r="G30" s="51"/>
      <c r="H30" s="100"/>
    </row>
    <row r="31" spans="2:8" ht="15" customHeight="1" x14ac:dyDescent="0.25">
      <c r="B31" s="99"/>
      <c r="C31"/>
      <c r="D31"/>
      <c r="E31"/>
      <c r="F31"/>
      <c r="G31"/>
      <c r="H31" s="100"/>
    </row>
    <row r="32" spans="2:8" ht="30" customHeight="1" x14ac:dyDescent="0.25">
      <c r="B32" s="99"/>
      <c r="C32" s="92" t="s">
        <v>441</v>
      </c>
      <c r="D32" s="90"/>
      <c r="E32" s="90"/>
      <c r="F32" s="90"/>
      <c r="G32" s="90"/>
      <c r="H32" s="100"/>
    </row>
    <row r="33" spans="2:8" ht="20.100000000000001" customHeight="1" x14ac:dyDescent="0.25">
      <c r="B33" s="99"/>
      <c r="C33" s="95" t="s">
        <v>444</v>
      </c>
      <c r="D33" s="95" t="s">
        <v>445</v>
      </c>
      <c r="E33" s="95" t="s">
        <v>442</v>
      </c>
      <c r="F33" s="95" t="s">
        <v>446</v>
      </c>
      <c r="G33" s="95" t="s">
        <v>443</v>
      </c>
      <c r="H33" s="100"/>
    </row>
    <row r="34" spans="2:8" ht="20.100000000000001" customHeight="1" x14ac:dyDescent="0.25">
      <c r="B34" s="99"/>
      <c r="C34" s="193">
        <v>45402</v>
      </c>
      <c r="D34" s="195" t="s">
        <v>520</v>
      </c>
      <c r="E34" s="195" t="s">
        <v>514</v>
      </c>
      <c r="F34" s="195" t="s">
        <v>521</v>
      </c>
      <c r="G34" s="193">
        <v>46504</v>
      </c>
      <c r="H34" s="100"/>
    </row>
    <row r="35" spans="2:8" ht="20.100000000000001" customHeight="1" x14ac:dyDescent="0.25">
      <c r="B35" s="99"/>
      <c r="C35" s="193"/>
      <c r="D35" s="197"/>
      <c r="E35" s="197"/>
      <c r="F35" s="197"/>
      <c r="G35" s="193"/>
      <c r="H35" s="100"/>
    </row>
    <row r="36" spans="2:8" ht="20.100000000000001" customHeight="1" x14ac:dyDescent="0.25">
      <c r="B36" s="99"/>
      <c r="C36" s="193"/>
      <c r="D36" s="197"/>
      <c r="E36" s="197"/>
      <c r="F36" s="197"/>
      <c r="G36" s="193"/>
      <c r="H36" s="100"/>
    </row>
    <row r="37" spans="2:8" ht="20.100000000000001" customHeight="1" x14ac:dyDescent="0.25">
      <c r="B37" s="99"/>
      <c r="C37" s="193"/>
      <c r="D37" s="197"/>
      <c r="E37" s="197"/>
      <c r="F37" s="197"/>
      <c r="G37" s="193"/>
      <c r="H37" s="100"/>
    </row>
    <row r="38" spans="2:8" ht="20.100000000000001" customHeight="1" x14ac:dyDescent="0.25">
      <c r="B38" s="99"/>
      <c r="C38" s="193"/>
      <c r="D38" s="197"/>
      <c r="E38" s="197"/>
      <c r="F38" s="197"/>
      <c r="G38" s="193"/>
      <c r="H38" s="100"/>
    </row>
    <row r="39" spans="2:8" ht="15" customHeight="1" x14ac:dyDescent="0.25">
      <c r="B39" s="101"/>
      <c r="C39"/>
      <c r="D39"/>
      <c r="E39"/>
      <c r="F39"/>
      <c r="G39"/>
      <c r="H39" s="102"/>
    </row>
    <row r="40" spans="2:8" ht="15" customHeight="1" x14ac:dyDescent="0.25">
      <c r="B40" s="101"/>
      <c r="C40"/>
      <c r="D40"/>
      <c r="E40"/>
      <c r="F40"/>
      <c r="G40"/>
      <c r="H40" s="102"/>
    </row>
    <row r="41" spans="2:8" ht="30" customHeight="1" x14ac:dyDescent="0.25">
      <c r="B41" s="101"/>
      <c r="C41" s="92" t="s">
        <v>447</v>
      </c>
      <c r="D41" s="90"/>
      <c r="E41" s="90"/>
      <c r="F41" s="90"/>
      <c r="G41" s="90"/>
      <c r="H41" s="102"/>
    </row>
    <row r="42" spans="2:8" ht="20.100000000000001" customHeight="1" x14ac:dyDescent="0.25">
      <c r="B42" s="101"/>
      <c r="C42" s="95" t="s">
        <v>31</v>
      </c>
      <c r="D42" s="95" t="s">
        <v>449</v>
      </c>
      <c r="E42" s="95" t="s">
        <v>456</v>
      </c>
      <c r="F42" s="95" t="s">
        <v>457</v>
      </c>
      <c r="G42" s="95" t="s">
        <v>458</v>
      </c>
      <c r="H42" s="102"/>
    </row>
    <row r="43" spans="2:8" ht="20.100000000000001" customHeight="1" x14ac:dyDescent="0.25">
      <c r="B43" s="101"/>
      <c r="C43" s="193">
        <v>45403</v>
      </c>
      <c r="D43" s="195" t="s">
        <v>522</v>
      </c>
      <c r="E43" s="195" t="s">
        <v>523</v>
      </c>
      <c r="F43" s="195" t="s">
        <v>521</v>
      </c>
      <c r="G43" s="195" t="s">
        <v>514</v>
      </c>
      <c r="H43" s="102"/>
    </row>
    <row r="44" spans="2:8" ht="20.100000000000001" customHeight="1" x14ac:dyDescent="0.25">
      <c r="B44" s="101"/>
      <c r="C44" s="193"/>
      <c r="D44" s="197"/>
      <c r="E44" s="197"/>
      <c r="F44" s="197"/>
      <c r="G44" s="197"/>
      <c r="H44" s="102"/>
    </row>
    <row r="45" spans="2:8" ht="20.100000000000001" customHeight="1" x14ac:dyDescent="0.25">
      <c r="B45" s="101"/>
      <c r="C45" s="193"/>
      <c r="D45" s="197"/>
      <c r="E45" s="197"/>
      <c r="F45" s="197"/>
      <c r="G45" s="197"/>
      <c r="H45" s="102"/>
    </row>
    <row r="46" spans="2:8" ht="20.100000000000001" customHeight="1" x14ac:dyDescent="0.25">
      <c r="B46" s="101"/>
      <c r="C46" s="193"/>
      <c r="D46" s="197"/>
      <c r="E46" s="197"/>
      <c r="F46" s="197"/>
      <c r="G46" s="197"/>
      <c r="H46" s="102"/>
    </row>
    <row r="47" spans="2:8" ht="20.100000000000001" customHeight="1" x14ac:dyDescent="0.25">
      <c r="B47" s="101"/>
      <c r="C47" s="193"/>
      <c r="D47" s="197"/>
      <c r="E47" s="197"/>
      <c r="F47" s="197"/>
      <c r="G47" s="197"/>
      <c r="H47" s="102"/>
    </row>
    <row r="48" spans="2:8" ht="15" customHeight="1" x14ac:dyDescent="0.25">
      <c r="B48" s="101"/>
      <c r="C48" s="91"/>
      <c r="D48" s="91"/>
      <c r="E48" s="91"/>
      <c r="F48" s="91"/>
      <c r="G48" s="91"/>
      <c r="H48" s="102"/>
    </row>
    <row r="49" spans="2:8" ht="15" customHeight="1" x14ac:dyDescent="0.25">
      <c r="B49" s="101"/>
      <c r="C49" s="91"/>
      <c r="D49" s="91"/>
      <c r="E49" s="91"/>
      <c r="F49" s="91"/>
      <c r="G49" s="91"/>
      <c r="H49" s="102"/>
    </row>
    <row r="50" spans="2:8" ht="30" customHeight="1" x14ac:dyDescent="0.25">
      <c r="B50" s="101"/>
      <c r="C50" s="92" t="s">
        <v>459</v>
      </c>
      <c r="D50" s="90"/>
      <c r="E50" s="90"/>
      <c r="F50" s="90"/>
      <c r="G50" s="90"/>
      <c r="H50" s="102"/>
    </row>
    <row r="51" spans="2:8" ht="20.100000000000001" customHeight="1" x14ac:dyDescent="0.25">
      <c r="B51" s="101"/>
      <c r="C51" s="243" t="s">
        <v>530</v>
      </c>
      <c r="D51" s="243"/>
      <c r="E51" s="243"/>
      <c r="F51" s="243"/>
      <c r="G51" s="243"/>
      <c r="H51" s="102"/>
    </row>
    <row r="52" spans="2:8" ht="20.100000000000001" customHeight="1" x14ac:dyDescent="0.25">
      <c r="B52" s="101"/>
      <c r="C52" s="242" t="s">
        <v>524</v>
      </c>
      <c r="D52" s="242"/>
      <c r="E52" s="242"/>
      <c r="F52" s="242"/>
      <c r="G52" s="242"/>
      <c r="H52" s="102"/>
    </row>
    <row r="53" spans="2:8" ht="20.100000000000001" customHeight="1" x14ac:dyDescent="0.25">
      <c r="B53" s="101"/>
      <c r="C53" s="242"/>
      <c r="D53" s="242"/>
      <c r="E53" s="242"/>
      <c r="F53" s="242"/>
      <c r="G53" s="242"/>
      <c r="H53" s="102"/>
    </row>
    <row r="54" spans="2:8" ht="20.100000000000001" customHeight="1" x14ac:dyDescent="0.25">
      <c r="B54" s="101"/>
      <c r="C54" s="242"/>
      <c r="D54" s="242"/>
      <c r="E54" s="242"/>
      <c r="F54" s="242"/>
      <c r="G54" s="242"/>
      <c r="H54" s="102"/>
    </row>
    <row r="55" spans="2:8" ht="20.100000000000001" customHeight="1" x14ac:dyDescent="0.25">
      <c r="B55" s="101"/>
      <c r="C55" s="242"/>
      <c r="D55" s="242"/>
      <c r="E55" s="242"/>
      <c r="F55" s="242"/>
      <c r="G55" s="242"/>
      <c r="H55" s="102"/>
    </row>
    <row r="56" spans="2:8" ht="20.100000000000001" customHeight="1" x14ac:dyDescent="0.25">
      <c r="B56" s="101"/>
      <c r="C56" s="242"/>
      <c r="D56" s="242"/>
      <c r="E56" s="242"/>
      <c r="F56" s="242"/>
      <c r="G56" s="242"/>
      <c r="H56" s="102"/>
    </row>
    <row r="57" spans="2:8" ht="20.100000000000001" customHeight="1" x14ac:dyDescent="0.25">
      <c r="B57" s="101"/>
      <c r="C57" s="242"/>
      <c r="D57" s="242"/>
      <c r="E57" s="242"/>
      <c r="F57" s="242"/>
      <c r="G57" s="242"/>
      <c r="H57" s="102"/>
    </row>
    <row r="58" spans="2:8" ht="20.100000000000001" customHeight="1" x14ac:dyDescent="0.25">
      <c r="B58" s="101"/>
      <c r="C58" s="242"/>
      <c r="D58" s="242"/>
      <c r="E58" s="242"/>
      <c r="F58" s="242"/>
      <c r="G58" s="242"/>
      <c r="H58" s="102"/>
    </row>
    <row r="59" spans="2:8" ht="15" customHeight="1" x14ac:dyDescent="0.25">
      <c r="B59" s="101"/>
      <c r="C59" s="91"/>
      <c r="D59" s="91"/>
      <c r="E59" s="91"/>
      <c r="F59" s="91"/>
      <c r="G59" s="91"/>
      <c r="H59" s="102"/>
    </row>
    <row r="60" spans="2:8" ht="15" customHeight="1" thickBot="1" x14ac:dyDescent="0.3">
      <c r="B60" s="103"/>
      <c r="C60" s="104"/>
      <c r="D60" s="104"/>
      <c r="E60" s="104"/>
      <c r="F60" s="104"/>
      <c r="G60" s="104"/>
      <c r="H60" s="105"/>
    </row>
  </sheetData>
  <sheetProtection algorithmName="SHA-512" hashValue="M9kKLmrfoIcItPpIwCETYSphmEp/nW38VG1mkBbTPcN+5oGmIjPblXSjPRlpqec48wqBGsrGVZGljUs2E1qF1w==" saltValue="QPXiVbIqzaZDSKkTzeOKqw==" spinCount="100000" sheet="1" objects="1" scenarios="1"/>
  <mergeCells count="8">
    <mergeCell ref="C58:G58"/>
    <mergeCell ref="C57:G57"/>
    <mergeCell ref="C53:G53"/>
    <mergeCell ref="C52:G52"/>
    <mergeCell ref="C51:G51"/>
    <mergeCell ref="C56:G56"/>
    <mergeCell ref="C55:G55"/>
    <mergeCell ref="C54:G54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6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32F0DAF-40F5-4925-8353-180EA4A3B86A}">
          <x14:formula1>
            <xm:f>Calc!$C$12:$C$32</xm:f>
          </x14:formula1>
          <xm:sqref>G8</xm:sqref>
        </x14:dataValidation>
        <x14:dataValidation type="list" allowBlank="1" showInputMessage="1" showErrorMessage="1" xr:uid="{CC5C4FB1-70B6-4F8C-8177-79FEF102AC9A}">
          <x14:formula1>
            <xm:f>Calc!$E$12:$E$23</xm:f>
          </x14:formula1>
          <xm:sqref>G9</xm:sqref>
        </x14:dataValidation>
        <x14:dataValidation type="list" allowBlank="1" showInputMessage="1" showErrorMessage="1" xr:uid="{A09899EB-784D-4E95-9B34-F431B9CF80E3}">
          <x14:formula1>
            <xm:f>OFFSET(Calc!$B$12,0,0,Calc!$C$9,1)</xm:f>
          </x14:formula1>
          <xm:sqref>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AA6F-F225-4ACB-A2D9-79CACD1836DA}">
  <sheetPr codeName="Sheet1">
    <pageSetUpPr autoPageBreaks="0" fitToPage="1"/>
  </sheetPr>
  <dimension ref="A1:L43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7" customWidth="1"/>
    <col min="2" max="2" width="3.140625" style="7" customWidth="1"/>
    <col min="3" max="3" width="3.7109375" style="7" customWidth="1"/>
    <col min="4" max="4" width="45.7109375" style="7" customWidth="1"/>
    <col min="5" max="5" width="3.140625" style="7" customWidth="1"/>
    <col min="6" max="6" width="3.7109375" style="7" customWidth="1"/>
    <col min="7" max="7" width="45.7109375" style="7" customWidth="1"/>
    <col min="8" max="8" width="3.140625" style="7" customWidth="1"/>
    <col min="9" max="9" width="3.7109375" style="7" customWidth="1"/>
    <col min="10" max="10" width="45.7109375" style="7" customWidth="1"/>
    <col min="11" max="11" width="3.140625" style="7" customWidth="1"/>
    <col min="12" max="12" width="1.7109375" style="7" customWidth="1"/>
    <col min="13" max="16384" width="8.85546875" style="7"/>
  </cols>
  <sheetData>
    <row r="1" spans="1:12" s="1" customFormat="1" ht="6.75" customHeight="1" x14ac:dyDescent="0.25">
      <c r="B1" s="2"/>
      <c r="C1" s="2"/>
      <c r="F1" s="3"/>
      <c r="G1" s="3"/>
      <c r="H1" s="3"/>
      <c r="I1" s="3"/>
      <c r="J1" s="3"/>
    </row>
    <row r="2" spans="1:12" s="22" customFormat="1" ht="20.100000000000001" customHeight="1" x14ac:dyDescent="0.25">
      <c r="B2" s="20"/>
      <c r="C2" s="20"/>
      <c r="D2" s="138" t="s">
        <v>552</v>
      </c>
      <c r="E2" s="23"/>
      <c r="F2" s="23"/>
      <c r="G2" s="23"/>
      <c r="H2" s="23"/>
      <c r="I2" s="23"/>
      <c r="J2" s="23"/>
      <c r="K2" s="23"/>
      <c r="L2" s="24"/>
    </row>
    <row r="3" spans="1:12" s="4" customFormat="1" ht="24" customHeight="1" x14ac:dyDescent="0.25">
      <c r="B3" s="87"/>
      <c r="C3" s="87"/>
      <c r="D3" s="139" t="s">
        <v>553</v>
      </c>
      <c r="E3" s="88"/>
      <c r="F3" s="88"/>
      <c r="G3" s="88"/>
      <c r="H3" s="88"/>
      <c r="I3" s="88"/>
      <c r="J3" s="88"/>
      <c r="K3" s="88"/>
      <c r="L3" s="5"/>
    </row>
    <row r="4" spans="1:12" ht="4.9000000000000004" customHeigh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2" ht="4.9000000000000004" customHeight="1" thickBot="1" x14ac:dyDescent="0.3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x14ac:dyDescent="0.25">
      <c r="A6" s="89"/>
      <c r="B6" s="96"/>
      <c r="C6" s="97"/>
      <c r="D6" s="97"/>
      <c r="E6" s="97"/>
      <c r="F6" s="97"/>
      <c r="G6" s="97"/>
      <c r="H6" s="97"/>
      <c r="I6" s="97"/>
      <c r="J6" s="97"/>
      <c r="K6" s="98"/>
      <c r="L6" s="89"/>
    </row>
    <row r="7" spans="1:12" ht="55.5" customHeight="1" x14ac:dyDescent="0.25">
      <c r="B7" s="99"/>
      <c r="C7" s="119" t="s">
        <v>485</v>
      </c>
      <c r="D7" s="109"/>
      <c r="E7" s="110"/>
      <c r="F7" s="110"/>
      <c r="G7" s="110"/>
      <c r="H7" s="110"/>
      <c r="I7" s="110"/>
      <c r="J7" s="110"/>
      <c r="K7" s="100"/>
    </row>
    <row r="8" spans="1:12" x14ac:dyDescent="0.25">
      <c r="B8" s="99"/>
      <c r="C8"/>
      <c r="D8"/>
      <c r="E8"/>
      <c r="F8" s="91"/>
      <c r="G8" s="91"/>
      <c r="H8"/>
      <c r="I8"/>
      <c r="J8"/>
      <c r="K8" s="100"/>
    </row>
    <row r="9" spans="1:12" s="111" customFormat="1" ht="24.95" customHeight="1" thickBot="1" x14ac:dyDescent="0.4">
      <c r="B9" s="112"/>
      <c r="C9" s="113" t="s">
        <v>461</v>
      </c>
      <c r="D9" s="114"/>
      <c r="E9" s="115"/>
      <c r="F9" s="114"/>
      <c r="G9" s="114"/>
      <c r="H9" s="115"/>
      <c r="I9" s="115"/>
      <c r="J9" s="115"/>
      <c r="K9" s="116"/>
    </row>
    <row r="10" spans="1:12" ht="20.100000000000001" customHeight="1" x14ac:dyDescent="0.25">
      <c r="B10" s="99"/>
      <c r="C10" s="200" t="b">
        <v>0</v>
      </c>
      <c r="D10" s="198" t="s">
        <v>462</v>
      </c>
      <c r="E10" s="108"/>
      <c r="F10" s="200" t="b">
        <v>1</v>
      </c>
      <c r="G10" s="198" t="s">
        <v>467</v>
      </c>
      <c r="H10" s="108"/>
      <c r="I10" s="200" t="b">
        <v>0</v>
      </c>
      <c r="J10" s="198" t="s">
        <v>501</v>
      </c>
      <c r="K10" s="100"/>
    </row>
    <row r="11" spans="1:12" ht="20.100000000000001" customHeight="1" x14ac:dyDescent="0.25">
      <c r="B11" s="99"/>
      <c r="C11" s="200" t="b">
        <v>1</v>
      </c>
      <c r="D11" s="199" t="s">
        <v>463</v>
      </c>
      <c r="E11" s="108"/>
      <c r="F11" s="200" t="b">
        <v>1</v>
      </c>
      <c r="G11" s="199" t="s">
        <v>468</v>
      </c>
      <c r="H11" s="108"/>
      <c r="I11" s="200" t="b">
        <v>1</v>
      </c>
      <c r="J11" s="199" t="s">
        <v>502</v>
      </c>
      <c r="K11" s="100"/>
    </row>
    <row r="12" spans="1:12" ht="20.100000000000001" customHeight="1" x14ac:dyDescent="0.25">
      <c r="B12" s="99"/>
      <c r="C12" s="200" t="b">
        <v>1</v>
      </c>
      <c r="D12" s="199" t="s">
        <v>464</v>
      </c>
      <c r="E12" s="108"/>
      <c r="F12" s="200" t="b">
        <v>0</v>
      </c>
      <c r="G12" s="199" t="s">
        <v>469</v>
      </c>
      <c r="H12" s="108"/>
      <c r="I12" s="200" t="b">
        <v>0</v>
      </c>
      <c r="J12" s="199"/>
      <c r="K12" s="100"/>
    </row>
    <row r="13" spans="1:12" ht="20.100000000000001" customHeight="1" x14ac:dyDescent="0.25">
      <c r="B13" s="99"/>
      <c r="C13" s="200" t="b">
        <v>0</v>
      </c>
      <c r="D13" s="199" t="s">
        <v>465</v>
      </c>
      <c r="E13" s="108"/>
      <c r="F13" s="200" t="b">
        <v>0</v>
      </c>
      <c r="G13" s="199" t="s">
        <v>470</v>
      </c>
      <c r="H13" s="108"/>
      <c r="I13" s="200" t="b">
        <v>0</v>
      </c>
      <c r="J13" s="199"/>
      <c r="K13" s="100"/>
    </row>
    <row r="14" spans="1:12" ht="20.100000000000001" customHeight="1" x14ac:dyDescent="0.25">
      <c r="B14" s="99"/>
      <c r="C14" s="200" t="b">
        <v>0</v>
      </c>
      <c r="D14" s="199" t="s">
        <v>466</v>
      </c>
      <c r="E14" s="108"/>
      <c r="F14" s="200" t="b">
        <v>0</v>
      </c>
      <c r="G14" s="199" t="s">
        <v>500</v>
      </c>
      <c r="H14" s="108"/>
      <c r="I14" s="200" t="b">
        <v>0</v>
      </c>
      <c r="J14" s="199"/>
      <c r="K14" s="100"/>
    </row>
    <row r="15" spans="1:12" ht="20.100000000000001" customHeight="1" x14ac:dyDescent="0.25">
      <c r="B15" s="99"/>
      <c r="C15" s="108"/>
      <c r="D15" s="106"/>
      <c r="E15" s="108"/>
      <c r="F15" s="108"/>
      <c r="G15" s="108"/>
      <c r="H15" s="108"/>
      <c r="I15" s="108"/>
      <c r="J15" s="108"/>
      <c r="K15" s="100"/>
    </row>
    <row r="16" spans="1:12" ht="24.95" customHeight="1" thickBot="1" x14ac:dyDescent="0.3">
      <c r="B16" s="99"/>
      <c r="C16" s="113" t="s">
        <v>471</v>
      </c>
      <c r="D16" s="114"/>
      <c r="E16" s="115"/>
      <c r="F16" s="114"/>
      <c r="G16" s="114"/>
      <c r="H16" s="115"/>
      <c r="I16" s="115"/>
      <c r="J16" s="115"/>
      <c r="K16" s="100"/>
    </row>
    <row r="17" spans="2:11" ht="20.100000000000001" customHeight="1" x14ac:dyDescent="0.25">
      <c r="B17" s="99"/>
      <c r="C17" s="200" t="b">
        <v>1</v>
      </c>
      <c r="D17" s="198" t="s">
        <v>472</v>
      </c>
      <c r="E17" s="108"/>
      <c r="F17" s="200" t="b">
        <v>1</v>
      </c>
      <c r="G17" s="198" t="s">
        <v>477</v>
      </c>
      <c r="H17" s="108"/>
      <c r="I17" s="200" t="b">
        <v>0</v>
      </c>
      <c r="J17" s="198" t="s">
        <v>481</v>
      </c>
      <c r="K17" s="100"/>
    </row>
    <row r="18" spans="2:11" ht="20.100000000000001" customHeight="1" x14ac:dyDescent="0.25">
      <c r="B18" s="99"/>
      <c r="C18" s="200" t="b">
        <v>0</v>
      </c>
      <c r="D18" s="199" t="s">
        <v>473</v>
      </c>
      <c r="E18" s="108"/>
      <c r="F18" s="200" t="b">
        <v>0</v>
      </c>
      <c r="G18" s="199" t="s">
        <v>478</v>
      </c>
      <c r="H18" s="108"/>
      <c r="I18" s="200" t="b">
        <v>0</v>
      </c>
      <c r="J18" s="199"/>
      <c r="K18" s="100"/>
    </row>
    <row r="19" spans="2:11" ht="20.100000000000001" customHeight="1" x14ac:dyDescent="0.25">
      <c r="B19" s="99"/>
      <c r="C19" s="200" t="b">
        <v>1</v>
      </c>
      <c r="D19" s="199" t="s">
        <v>474</v>
      </c>
      <c r="E19" s="108"/>
      <c r="F19" s="200" t="b">
        <v>0</v>
      </c>
      <c r="G19" s="199" t="s">
        <v>479</v>
      </c>
      <c r="H19" s="108"/>
      <c r="I19" s="200" t="b">
        <v>0</v>
      </c>
      <c r="J19" s="199"/>
      <c r="K19" s="100"/>
    </row>
    <row r="20" spans="2:11" ht="20.100000000000001" customHeight="1" x14ac:dyDescent="0.25">
      <c r="B20" s="99"/>
      <c r="C20" s="200" t="b">
        <v>0</v>
      </c>
      <c r="D20" s="199" t="s">
        <v>475</v>
      </c>
      <c r="E20" s="108"/>
      <c r="F20" s="200" t="b">
        <v>1</v>
      </c>
      <c r="G20" s="199" t="s">
        <v>480</v>
      </c>
      <c r="H20" s="108"/>
      <c r="I20" s="200" t="b">
        <v>0</v>
      </c>
      <c r="J20" s="199"/>
      <c r="K20" s="100"/>
    </row>
    <row r="21" spans="2:11" ht="20.100000000000001" customHeight="1" x14ac:dyDescent="0.25">
      <c r="B21" s="99"/>
      <c r="C21" s="200" t="b">
        <v>1</v>
      </c>
      <c r="D21" s="199" t="s">
        <v>476</v>
      </c>
      <c r="E21" s="108"/>
      <c r="F21" s="200" t="b">
        <v>1</v>
      </c>
      <c r="G21" s="199" t="s">
        <v>525</v>
      </c>
      <c r="H21" s="108"/>
      <c r="I21" s="200" t="b">
        <v>0</v>
      </c>
      <c r="J21" s="199"/>
      <c r="K21" s="100"/>
    </row>
    <row r="22" spans="2:11" ht="20.100000000000001" customHeight="1" x14ac:dyDescent="0.25">
      <c r="B22" s="99"/>
      <c r="C22" s="108"/>
      <c r="D22" s="108"/>
      <c r="E22" s="108"/>
      <c r="F22" s="108"/>
      <c r="G22" s="108"/>
      <c r="H22" s="108"/>
      <c r="I22" s="108"/>
      <c r="J22" s="108"/>
      <c r="K22" s="100"/>
    </row>
    <row r="23" spans="2:11" ht="24.95" customHeight="1" thickBot="1" x14ac:dyDescent="0.3">
      <c r="B23" s="99"/>
      <c r="C23" s="113" t="s">
        <v>482</v>
      </c>
      <c r="D23" s="114"/>
      <c r="E23" s="115"/>
      <c r="F23" s="114"/>
      <c r="G23" s="114"/>
      <c r="H23" s="115"/>
      <c r="I23" s="115"/>
      <c r="J23" s="115"/>
      <c r="K23" s="100"/>
    </row>
    <row r="24" spans="2:11" ht="20.100000000000001" customHeight="1" x14ac:dyDescent="0.25">
      <c r="B24" s="99"/>
      <c r="C24" s="200" t="b">
        <v>0</v>
      </c>
      <c r="D24" s="198" t="s">
        <v>483</v>
      </c>
      <c r="E24" s="108"/>
      <c r="F24" s="200" t="b">
        <v>0</v>
      </c>
      <c r="G24" s="198" t="s">
        <v>488</v>
      </c>
      <c r="H24" s="108"/>
      <c r="I24" s="200" t="b">
        <v>0</v>
      </c>
      <c r="J24" s="198"/>
      <c r="K24" s="100"/>
    </row>
    <row r="25" spans="2:11" ht="20.100000000000001" customHeight="1" x14ac:dyDescent="0.25">
      <c r="B25" s="99"/>
      <c r="C25" s="200" t="b">
        <v>1</v>
      </c>
      <c r="D25" s="199" t="s">
        <v>489</v>
      </c>
      <c r="E25" s="108"/>
      <c r="F25" s="200" t="b">
        <v>0</v>
      </c>
      <c r="G25" s="199" t="s">
        <v>526</v>
      </c>
      <c r="H25" s="108"/>
      <c r="I25" s="200" t="b">
        <v>0</v>
      </c>
      <c r="J25" s="199"/>
      <c r="K25" s="100"/>
    </row>
    <row r="26" spans="2:11" ht="20.100000000000001" customHeight="1" x14ac:dyDescent="0.25">
      <c r="B26" s="99"/>
      <c r="C26" s="200" t="b">
        <v>1</v>
      </c>
      <c r="D26" s="199" t="s">
        <v>484</v>
      </c>
      <c r="E26" s="108"/>
      <c r="F26" s="200" t="b">
        <v>0</v>
      </c>
      <c r="G26" s="199" t="s">
        <v>495</v>
      </c>
      <c r="H26" s="108"/>
      <c r="I26" s="200" t="b">
        <v>0</v>
      </c>
      <c r="J26" s="199"/>
      <c r="K26" s="100"/>
    </row>
    <row r="27" spans="2:11" ht="20.100000000000001" customHeight="1" x14ac:dyDescent="0.25">
      <c r="B27" s="99"/>
      <c r="C27" s="200" t="b">
        <v>1</v>
      </c>
      <c r="D27" s="199" t="s">
        <v>486</v>
      </c>
      <c r="E27" s="108"/>
      <c r="F27" s="200" t="b">
        <v>0</v>
      </c>
      <c r="G27" s="199"/>
      <c r="H27" s="108"/>
      <c r="I27" s="200" t="b">
        <v>0</v>
      </c>
      <c r="J27" s="199"/>
      <c r="K27" s="100"/>
    </row>
    <row r="28" spans="2:11" ht="20.100000000000001" customHeight="1" x14ac:dyDescent="0.25">
      <c r="B28" s="99"/>
      <c r="C28" s="200" t="b">
        <v>0</v>
      </c>
      <c r="D28" s="199" t="s">
        <v>487</v>
      </c>
      <c r="E28" s="108"/>
      <c r="F28" s="200" t="b">
        <v>0</v>
      </c>
      <c r="G28" s="199"/>
      <c r="H28" s="108"/>
      <c r="I28" s="200" t="b">
        <v>0</v>
      </c>
      <c r="J28" s="199"/>
      <c r="K28" s="100"/>
    </row>
    <row r="29" spans="2:11" ht="20.100000000000001" customHeight="1" x14ac:dyDescent="0.25">
      <c r="B29" s="99"/>
      <c r="C29" s="108"/>
      <c r="D29" s="107"/>
      <c r="E29" s="107"/>
      <c r="F29" s="107"/>
      <c r="G29" s="107"/>
      <c r="H29" s="107"/>
      <c r="I29" s="107"/>
      <c r="J29" s="107"/>
      <c r="K29" s="100"/>
    </row>
    <row r="30" spans="2:11" ht="24.95" customHeight="1" thickBot="1" x14ac:dyDescent="0.3">
      <c r="B30" s="99"/>
      <c r="C30" s="113" t="s">
        <v>490</v>
      </c>
      <c r="D30" s="114"/>
      <c r="E30" s="115"/>
      <c r="F30" s="114"/>
      <c r="G30" s="114"/>
      <c r="H30" s="115"/>
      <c r="I30" s="115"/>
      <c r="J30" s="115"/>
      <c r="K30" s="100"/>
    </row>
    <row r="31" spans="2:11" ht="20.100000000000001" customHeight="1" x14ac:dyDescent="0.25">
      <c r="B31" s="99"/>
      <c r="C31" s="200" t="b">
        <v>0</v>
      </c>
      <c r="D31" s="198" t="s">
        <v>492</v>
      </c>
      <c r="E31" s="108"/>
      <c r="F31" s="200" t="b">
        <v>1</v>
      </c>
      <c r="G31" s="198" t="s">
        <v>507</v>
      </c>
      <c r="H31" s="108"/>
      <c r="I31" s="200" t="b">
        <v>0</v>
      </c>
      <c r="J31" s="198"/>
      <c r="K31" s="100"/>
    </row>
    <row r="32" spans="2:11" ht="20.100000000000001" customHeight="1" x14ac:dyDescent="0.25">
      <c r="B32" s="99"/>
      <c r="C32" s="200" t="b">
        <v>1</v>
      </c>
      <c r="D32" s="199" t="s">
        <v>491</v>
      </c>
      <c r="E32" s="108"/>
      <c r="F32" s="200" t="b">
        <v>0</v>
      </c>
      <c r="G32" s="199" t="s">
        <v>508</v>
      </c>
      <c r="H32" s="108"/>
      <c r="I32" s="200" t="b">
        <v>0</v>
      </c>
      <c r="J32" s="199"/>
      <c r="K32" s="100"/>
    </row>
    <row r="33" spans="2:11" ht="20.100000000000001" customHeight="1" x14ac:dyDescent="0.25">
      <c r="B33" s="99"/>
      <c r="C33" s="200" t="b">
        <v>1</v>
      </c>
      <c r="D33" s="199" t="s">
        <v>493</v>
      </c>
      <c r="E33" s="108"/>
      <c r="F33" s="200" t="b">
        <v>0</v>
      </c>
      <c r="G33" s="199" t="s">
        <v>511</v>
      </c>
      <c r="H33" s="108"/>
      <c r="I33" s="200" t="b">
        <v>0</v>
      </c>
      <c r="J33" s="199"/>
      <c r="K33" s="100"/>
    </row>
    <row r="34" spans="2:11" ht="20.100000000000001" customHeight="1" x14ac:dyDescent="0.25">
      <c r="B34" s="99"/>
      <c r="C34" s="200" t="b">
        <v>0</v>
      </c>
      <c r="D34" s="199" t="s">
        <v>494</v>
      </c>
      <c r="E34" s="108"/>
      <c r="F34" s="200" t="b">
        <v>0</v>
      </c>
      <c r="G34" s="199"/>
      <c r="H34" s="108"/>
      <c r="I34" s="200" t="b">
        <v>0</v>
      </c>
      <c r="J34" s="199"/>
      <c r="K34" s="100"/>
    </row>
    <row r="35" spans="2:11" ht="20.100000000000001" customHeight="1" x14ac:dyDescent="0.25">
      <c r="B35" s="99"/>
      <c r="C35" s="200" t="b">
        <v>1</v>
      </c>
      <c r="D35" s="199" t="s">
        <v>506</v>
      </c>
      <c r="E35" s="108"/>
      <c r="F35" s="200" t="b">
        <v>0</v>
      </c>
      <c r="G35" s="199"/>
      <c r="H35" s="108"/>
      <c r="I35" s="200" t="b">
        <v>0</v>
      </c>
      <c r="J35" s="199"/>
      <c r="K35" s="100"/>
    </row>
    <row r="36" spans="2:11" ht="20.100000000000001" customHeight="1" x14ac:dyDescent="0.25">
      <c r="B36" s="99"/>
      <c r="C36" s="108"/>
      <c r="D36" s="107"/>
      <c r="E36" s="107"/>
      <c r="F36" s="107"/>
      <c r="G36" s="107"/>
      <c r="H36" s="107"/>
      <c r="I36" s="107"/>
      <c r="J36" s="107"/>
      <c r="K36" s="100"/>
    </row>
    <row r="37" spans="2:11" ht="24.95" customHeight="1" thickBot="1" x14ac:dyDescent="0.3">
      <c r="B37" s="99"/>
      <c r="C37" s="113" t="s">
        <v>496</v>
      </c>
      <c r="D37" s="114"/>
      <c r="E37" s="115"/>
      <c r="F37" s="114"/>
      <c r="G37" s="114"/>
      <c r="H37" s="115"/>
      <c r="I37" s="115"/>
      <c r="J37" s="115"/>
      <c r="K37" s="100"/>
    </row>
    <row r="38" spans="2:11" ht="20.100000000000001" customHeight="1" x14ac:dyDescent="0.25">
      <c r="B38" s="99"/>
      <c r="C38" s="200" t="b">
        <v>0</v>
      </c>
      <c r="D38" s="198" t="s">
        <v>497</v>
      </c>
      <c r="E38" s="108"/>
      <c r="F38" s="200" t="b">
        <v>1</v>
      </c>
      <c r="G38" s="198" t="s">
        <v>505</v>
      </c>
      <c r="H38" s="108"/>
      <c r="I38" s="200" t="b">
        <v>0</v>
      </c>
      <c r="J38" s="198"/>
      <c r="K38" s="100"/>
    </row>
    <row r="39" spans="2:11" ht="20.100000000000001" customHeight="1" x14ac:dyDescent="0.25">
      <c r="B39" s="99"/>
      <c r="C39" s="200" t="b">
        <v>1</v>
      </c>
      <c r="D39" s="199" t="s">
        <v>498</v>
      </c>
      <c r="E39" s="108"/>
      <c r="F39" s="200" t="b">
        <v>0</v>
      </c>
      <c r="G39" s="199" t="s">
        <v>509</v>
      </c>
      <c r="H39" s="108"/>
      <c r="I39" s="200" t="b">
        <v>0</v>
      </c>
      <c r="J39" s="199"/>
      <c r="K39" s="100"/>
    </row>
    <row r="40" spans="2:11" ht="20.100000000000001" customHeight="1" x14ac:dyDescent="0.25">
      <c r="B40" s="99"/>
      <c r="C40" s="200" t="b">
        <v>0</v>
      </c>
      <c r="D40" s="199" t="s">
        <v>499</v>
      </c>
      <c r="E40" s="108"/>
      <c r="F40" s="200" t="b">
        <v>1</v>
      </c>
      <c r="G40" s="199" t="s">
        <v>510</v>
      </c>
      <c r="H40" s="108"/>
      <c r="I40" s="200" t="b">
        <v>0</v>
      </c>
      <c r="J40" s="199"/>
      <c r="K40" s="100"/>
    </row>
    <row r="41" spans="2:11" ht="20.100000000000001" customHeight="1" x14ac:dyDescent="0.25">
      <c r="B41" s="101"/>
      <c r="C41" s="200" t="b">
        <v>0</v>
      </c>
      <c r="D41" s="199" t="s">
        <v>503</v>
      </c>
      <c r="E41" s="108"/>
      <c r="F41" s="200" t="b">
        <v>0</v>
      </c>
      <c r="G41" s="199" t="s">
        <v>512</v>
      </c>
      <c r="H41" s="108"/>
      <c r="I41" s="200" t="b">
        <v>0</v>
      </c>
      <c r="J41" s="199"/>
      <c r="K41" s="102"/>
    </row>
    <row r="42" spans="2:11" ht="20.100000000000001" customHeight="1" x14ac:dyDescent="0.25">
      <c r="B42" s="101"/>
      <c r="C42" s="200" t="b">
        <v>1</v>
      </c>
      <c r="D42" s="199" t="s">
        <v>504</v>
      </c>
      <c r="E42" s="108"/>
      <c r="F42" s="200"/>
      <c r="G42" s="199"/>
      <c r="H42" s="108"/>
      <c r="I42" s="200" t="b">
        <v>0</v>
      </c>
      <c r="J42" s="199"/>
      <c r="K42" s="102"/>
    </row>
    <row r="43" spans="2:11" ht="20.100000000000001" customHeight="1" thickBot="1" x14ac:dyDescent="0.3">
      <c r="B43" s="103"/>
      <c r="C43" s="104"/>
      <c r="D43" s="104"/>
      <c r="E43" s="104"/>
      <c r="F43" s="104"/>
      <c r="G43" s="104"/>
      <c r="H43" s="104"/>
      <c r="I43" s="104"/>
      <c r="J43" s="104"/>
      <c r="K43" s="105"/>
    </row>
  </sheetData>
  <sheetProtection algorithmName="SHA-512" hashValue="xUgDLgpWXBbGuruv0aIqIuAVrB5BJwVu8LfU3vKJtMRph57CycXHmBSsbTnK1u3hBi02yRKpytT2RpN/QR/y5A==" saltValue="SyTI2OzJCuPfca75g7JZfA==" spinCount="100000" sheet="1" objects="1" scenarios="1"/>
  <conditionalFormatting sqref="D10:D14 G10:G14 J10:J14 D17:D21 G17:G21 J17:J21 D24:D28 G24:G28 J24:J28 D31:D35 G31:G35 J31:J35 D38:D42 G38:G42 J38:J42">
    <cfRule type="expression" dxfId="24" priority="1">
      <formula>C10=TRUE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4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19050</xdr:rowOff>
                  </from>
                  <to>
                    <xdr:col>3</xdr:col>
                    <xdr:colOff>9525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5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10</xdr:row>
                    <xdr:rowOff>19050</xdr:rowOff>
                  </from>
                  <to>
                    <xdr:col>3</xdr:col>
                    <xdr:colOff>9525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6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19050</xdr:rowOff>
                  </from>
                  <to>
                    <xdr:col>3</xdr:col>
                    <xdr:colOff>9525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7" name="Check Box 6">
              <controlPr defaultSize="0" autoFill="0" autoLine="0" autoPict="0">
                <anchor moveWithCells="1">
                  <from>
                    <xdr:col>2</xdr:col>
                    <xdr:colOff>19050</xdr:colOff>
                    <xdr:row>12</xdr:row>
                    <xdr:rowOff>19050</xdr:rowOff>
                  </from>
                  <to>
                    <xdr:col>3</xdr:col>
                    <xdr:colOff>9525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8" name="Check Box 7">
              <controlPr defaultSize="0" autoFill="0" autoLine="0" autoPict="0">
                <anchor moveWithCells="1">
                  <from>
                    <xdr:col>2</xdr:col>
                    <xdr:colOff>19050</xdr:colOff>
                    <xdr:row>13</xdr:row>
                    <xdr:rowOff>19050</xdr:rowOff>
                  </from>
                  <to>
                    <xdr:col>3</xdr:col>
                    <xdr:colOff>9525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9" name="Check Box 8">
              <controlPr defaultSize="0" autoFill="0" autoLine="0" autoPict="0">
                <anchor moveWithCells="1">
                  <from>
                    <xdr:col>5</xdr:col>
                    <xdr:colOff>19050</xdr:colOff>
                    <xdr:row>9</xdr:row>
                    <xdr:rowOff>19050</xdr:rowOff>
                  </from>
                  <to>
                    <xdr:col>6</xdr:col>
                    <xdr:colOff>9525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0" name="Check Box 9">
              <controlPr defaultSize="0" autoFill="0" autoLine="0" autoPict="0">
                <anchor moveWithCells="1">
                  <from>
                    <xdr:col>5</xdr:col>
                    <xdr:colOff>19050</xdr:colOff>
                    <xdr:row>10</xdr:row>
                    <xdr:rowOff>19050</xdr:rowOff>
                  </from>
                  <to>
                    <xdr:col>6</xdr:col>
                    <xdr:colOff>9525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1" name="Check Box 10">
              <controlPr defaultSize="0" autoFill="0" autoLine="0" autoPict="0">
                <anchor moveWithCells="1">
                  <from>
                    <xdr:col>5</xdr:col>
                    <xdr:colOff>19050</xdr:colOff>
                    <xdr:row>11</xdr:row>
                    <xdr:rowOff>19050</xdr:rowOff>
                  </from>
                  <to>
                    <xdr:col>6</xdr:col>
                    <xdr:colOff>9525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2" name="Check Box 11">
              <controlPr defaultSize="0" autoFill="0" autoLine="0" autoPict="0">
                <anchor moveWithCells="1">
                  <from>
                    <xdr:col>5</xdr:col>
                    <xdr:colOff>19050</xdr:colOff>
                    <xdr:row>12</xdr:row>
                    <xdr:rowOff>19050</xdr:rowOff>
                  </from>
                  <to>
                    <xdr:col>6</xdr:col>
                    <xdr:colOff>9525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3" name="Check Box 12">
              <controlPr defaultSize="0" autoFill="0" autoLine="0" autoPict="0">
                <anchor moveWithCells="1">
                  <from>
                    <xdr:col>5</xdr:col>
                    <xdr:colOff>19050</xdr:colOff>
                    <xdr:row>13</xdr:row>
                    <xdr:rowOff>19050</xdr:rowOff>
                  </from>
                  <to>
                    <xdr:col>6</xdr:col>
                    <xdr:colOff>9525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4" name="Check Box 13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19050</xdr:rowOff>
                  </from>
                  <to>
                    <xdr:col>9</xdr:col>
                    <xdr:colOff>9525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5" name="Check Box 16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19050</xdr:rowOff>
                  </from>
                  <to>
                    <xdr:col>9</xdr:col>
                    <xdr:colOff>9525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16" name="Check Box 17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19050</xdr:rowOff>
                  </from>
                  <to>
                    <xdr:col>9</xdr:col>
                    <xdr:colOff>9525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17" name="Check Box 18">
              <controlPr defaultSize="0" autoFill="0" autoLine="0" autoPict="0">
                <anchor moveWithCells="1">
                  <from>
                    <xdr:col>2</xdr:col>
                    <xdr:colOff>19050</xdr:colOff>
                    <xdr:row>16</xdr:row>
                    <xdr:rowOff>19050</xdr:rowOff>
                  </from>
                  <to>
                    <xdr:col>3</xdr:col>
                    <xdr:colOff>9525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18" name="Check Box 19">
              <controlPr defaultSize="0" autoFill="0" autoLine="0" autoPict="0">
                <anchor moveWithCells="1">
                  <from>
                    <xdr:col>2</xdr:col>
                    <xdr:colOff>19050</xdr:colOff>
                    <xdr:row>17</xdr:row>
                    <xdr:rowOff>19050</xdr:rowOff>
                  </from>
                  <to>
                    <xdr:col>3</xdr:col>
                    <xdr:colOff>9525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19" name="Check Box 20">
              <controlPr defaultSize="0" autoFill="0" autoLine="0" autoPict="0">
                <anchor moveWithCells="1">
                  <from>
                    <xdr:col>2</xdr:col>
                    <xdr:colOff>19050</xdr:colOff>
                    <xdr:row>18</xdr:row>
                    <xdr:rowOff>19050</xdr:rowOff>
                  </from>
                  <to>
                    <xdr:col>3</xdr:col>
                    <xdr:colOff>9525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20" name="Check Box 21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19050</xdr:rowOff>
                  </from>
                  <to>
                    <xdr:col>3</xdr:col>
                    <xdr:colOff>9525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21" name="Check Box 22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19050</xdr:rowOff>
                  </from>
                  <to>
                    <xdr:col>3</xdr:col>
                    <xdr:colOff>9525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22" name="Check Box 23">
              <controlPr defaultSize="0" autoFill="0" autoLine="0" autoPict="0">
                <anchor moveWithCells="1">
                  <from>
                    <xdr:col>5</xdr:col>
                    <xdr:colOff>19050</xdr:colOff>
                    <xdr:row>16</xdr:row>
                    <xdr:rowOff>19050</xdr:rowOff>
                  </from>
                  <to>
                    <xdr:col>6</xdr:col>
                    <xdr:colOff>9525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23" name="Check Box 24">
              <controlPr defaultSize="0" autoFill="0" autoLine="0" autoPict="0">
                <anchor moveWithCells="1">
                  <from>
                    <xdr:col>5</xdr:col>
                    <xdr:colOff>19050</xdr:colOff>
                    <xdr:row>17</xdr:row>
                    <xdr:rowOff>19050</xdr:rowOff>
                  </from>
                  <to>
                    <xdr:col>6</xdr:col>
                    <xdr:colOff>9525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24" name="Check Box 25">
              <controlPr defaultSize="0" autoFill="0" autoLine="0" autoPict="0">
                <anchor moveWithCells="1">
                  <from>
                    <xdr:col>5</xdr:col>
                    <xdr:colOff>19050</xdr:colOff>
                    <xdr:row>18</xdr:row>
                    <xdr:rowOff>19050</xdr:rowOff>
                  </from>
                  <to>
                    <xdr:col>6</xdr:col>
                    <xdr:colOff>9525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r:id="rId25" name="Check Box 26">
              <controlPr defaultSize="0" autoFill="0" autoLine="0" autoPict="0">
                <anchor moveWithCells="1">
                  <from>
                    <xdr:col>5</xdr:col>
                    <xdr:colOff>19050</xdr:colOff>
                    <xdr:row>19</xdr:row>
                    <xdr:rowOff>19050</xdr:rowOff>
                  </from>
                  <to>
                    <xdr:col>6</xdr:col>
                    <xdr:colOff>9525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r:id="rId26" name="Check Box 27">
              <controlPr defaultSize="0" autoFill="0" autoLine="0" autoPict="0">
                <anchor moveWithCells="1">
                  <from>
                    <xdr:col>5</xdr:col>
                    <xdr:colOff>19050</xdr:colOff>
                    <xdr:row>20</xdr:row>
                    <xdr:rowOff>19050</xdr:rowOff>
                  </from>
                  <to>
                    <xdr:col>6</xdr:col>
                    <xdr:colOff>9525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r:id="rId27" name="Check Box 28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19050</xdr:rowOff>
                  </from>
                  <to>
                    <xdr:col>9</xdr:col>
                    <xdr:colOff>9525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r:id="rId28" name="Check Box 29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19050</xdr:rowOff>
                  </from>
                  <to>
                    <xdr:col>9</xdr:col>
                    <xdr:colOff>9525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29" name="Check Box 30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19050</xdr:rowOff>
                  </from>
                  <to>
                    <xdr:col>9</xdr:col>
                    <xdr:colOff>9525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r:id="rId30" name="Check Box 31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19050</xdr:rowOff>
                  </from>
                  <to>
                    <xdr:col>9</xdr:col>
                    <xdr:colOff>9525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31" name="Check Box 32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19050</xdr:rowOff>
                  </from>
                  <to>
                    <xdr:col>9</xdr:col>
                    <xdr:colOff>9525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r:id="rId32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23</xdr:row>
                    <xdr:rowOff>19050</xdr:rowOff>
                  </from>
                  <to>
                    <xdr:col>3</xdr:col>
                    <xdr:colOff>9525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4" r:id="rId33" name="Check Box 34">
              <controlPr defaultSize="0" autoFill="0" autoLine="0" autoPict="0">
                <anchor moveWithCells="1">
                  <from>
                    <xdr:col>2</xdr:col>
                    <xdr:colOff>19050</xdr:colOff>
                    <xdr:row>24</xdr:row>
                    <xdr:rowOff>19050</xdr:rowOff>
                  </from>
                  <to>
                    <xdr:col>3</xdr:col>
                    <xdr:colOff>9525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r:id="rId34" name="Check Box 35">
              <controlPr defaultSize="0" autoFill="0" autoLine="0" autoPict="0">
                <anchor moveWithCells="1">
                  <from>
                    <xdr:col>2</xdr:col>
                    <xdr:colOff>19050</xdr:colOff>
                    <xdr:row>25</xdr:row>
                    <xdr:rowOff>19050</xdr:rowOff>
                  </from>
                  <to>
                    <xdr:col>3</xdr:col>
                    <xdr:colOff>9525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r:id="rId35" name="Check Box 36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19050</xdr:rowOff>
                  </from>
                  <to>
                    <xdr:col>3</xdr:col>
                    <xdr:colOff>9525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36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27</xdr:row>
                    <xdr:rowOff>19050</xdr:rowOff>
                  </from>
                  <to>
                    <xdr:col>3</xdr:col>
                    <xdr:colOff>9525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r:id="rId37" name="Check Box 39">
              <controlPr defaultSize="0" autoFill="0" autoLine="0" autoPict="0">
                <anchor moveWithCells="1">
                  <from>
                    <xdr:col>5</xdr:col>
                    <xdr:colOff>19050</xdr:colOff>
                    <xdr:row>23</xdr:row>
                    <xdr:rowOff>19050</xdr:rowOff>
                  </from>
                  <to>
                    <xdr:col>6</xdr:col>
                    <xdr:colOff>9525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0" r:id="rId38" name="Check Box 40">
              <controlPr defaultSize="0" autoFill="0" autoLine="0" autoPict="0">
                <anchor moveWithCells="1">
                  <from>
                    <xdr:col>5</xdr:col>
                    <xdr:colOff>19050</xdr:colOff>
                    <xdr:row>24</xdr:row>
                    <xdr:rowOff>19050</xdr:rowOff>
                  </from>
                  <to>
                    <xdr:col>6</xdr:col>
                    <xdr:colOff>9525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2" r:id="rId39" name="Check Box 42">
              <controlPr defaultSize="0" autoFill="0" autoLine="0" autoPict="0">
                <anchor moveWithCells="1">
                  <from>
                    <xdr:col>5</xdr:col>
                    <xdr:colOff>19050</xdr:colOff>
                    <xdr:row>25</xdr:row>
                    <xdr:rowOff>19050</xdr:rowOff>
                  </from>
                  <to>
                    <xdr:col>6</xdr:col>
                    <xdr:colOff>9525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3" r:id="rId40" name="Check Box 43">
              <controlPr defaultSize="0" autoFill="0" autoLine="0" autoPict="0">
                <anchor moveWithCells="1">
                  <from>
                    <xdr:col>5</xdr:col>
                    <xdr:colOff>19050</xdr:colOff>
                    <xdr:row>26</xdr:row>
                    <xdr:rowOff>19050</xdr:rowOff>
                  </from>
                  <to>
                    <xdr:col>6</xdr:col>
                    <xdr:colOff>9525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4" r:id="rId41" name="Check Box 44">
              <controlPr defaultSize="0" autoFill="0" autoLine="0" autoPict="0">
                <anchor moveWithCells="1">
                  <from>
                    <xdr:col>5</xdr:col>
                    <xdr:colOff>19050</xdr:colOff>
                    <xdr:row>27</xdr:row>
                    <xdr:rowOff>19050</xdr:rowOff>
                  </from>
                  <to>
                    <xdr:col>6</xdr:col>
                    <xdr:colOff>9525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5" r:id="rId42" name="Check Box 45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19050</xdr:rowOff>
                  </from>
                  <to>
                    <xdr:col>9</xdr:col>
                    <xdr:colOff>9525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6" r:id="rId43" name="Check Box 46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19050</xdr:rowOff>
                  </from>
                  <to>
                    <xdr:col>9</xdr:col>
                    <xdr:colOff>9525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7" r:id="rId44" name="Check Box 47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19050</xdr:rowOff>
                  </from>
                  <to>
                    <xdr:col>9</xdr:col>
                    <xdr:colOff>9525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8" r:id="rId45" name="Check Box 48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19050</xdr:rowOff>
                  </from>
                  <to>
                    <xdr:col>9</xdr:col>
                    <xdr:colOff>9525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9" r:id="rId46" name="Check Box 49">
              <controlPr defaultSize="0" autoFill="0" autoLine="0" autoPict="0">
                <anchor moveWithCells="1">
                  <from>
                    <xdr:col>8</xdr:col>
                    <xdr:colOff>19050</xdr:colOff>
                    <xdr:row>27</xdr:row>
                    <xdr:rowOff>19050</xdr:rowOff>
                  </from>
                  <to>
                    <xdr:col>9</xdr:col>
                    <xdr:colOff>9525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0" r:id="rId47" name="Check Box 5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19050</xdr:rowOff>
                  </from>
                  <to>
                    <xdr:col>3</xdr:col>
                    <xdr:colOff>9525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1" r:id="rId48" name="Check Box 5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3</xdr:col>
                    <xdr:colOff>9525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2" r:id="rId49" name="Check Box 52">
              <controlPr defaultSize="0" autoFill="0" autoLine="0" autoPict="0">
                <anchor moveWithCells="1">
                  <from>
                    <xdr:col>2</xdr:col>
                    <xdr:colOff>19050</xdr:colOff>
                    <xdr:row>32</xdr:row>
                    <xdr:rowOff>19050</xdr:rowOff>
                  </from>
                  <to>
                    <xdr:col>3</xdr:col>
                    <xdr:colOff>9525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r:id="rId50" name="Check Box 53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19050</xdr:rowOff>
                  </from>
                  <to>
                    <xdr:col>3</xdr:col>
                    <xdr:colOff>9525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r:id="rId51" name="Check Box 54">
              <controlPr defaultSize="0" autoFill="0" autoLine="0" autoPict="0">
                <anchor moveWithCells="1">
                  <from>
                    <xdr:col>2</xdr:col>
                    <xdr:colOff>19050</xdr:colOff>
                    <xdr:row>34</xdr:row>
                    <xdr:rowOff>19050</xdr:rowOff>
                  </from>
                  <to>
                    <xdr:col>3</xdr:col>
                    <xdr:colOff>9525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52" name="Check Box 55">
              <controlPr defaultSize="0" autoFill="0" autoLine="0" autoPict="0">
                <anchor moveWithCells="1">
                  <from>
                    <xdr:col>5</xdr:col>
                    <xdr:colOff>19050</xdr:colOff>
                    <xdr:row>30</xdr:row>
                    <xdr:rowOff>19050</xdr:rowOff>
                  </from>
                  <to>
                    <xdr:col>6</xdr:col>
                    <xdr:colOff>9525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r:id="rId53" name="Check Box 56">
              <controlPr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19050</xdr:rowOff>
                  </from>
                  <to>
                    <xdr:col>6</xdr:col>
                    <xdr:colOff>9525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7" r:id="rId54" name="Check Box 57">
              <controlPr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19050</xdr:rowOff>
                  </from>
                  <to>
                    <xdr:col>6</xdr:col>
                    <xdr:colOff>9525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8" r:id="rId55" name="Check Box 58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19050</xdr:rowOff>
                  </from>
                  <to>
                    <xdr:col>6</xdr:col>
                    <xdr:colOff>9525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56" name="Check Box 59">
              <controlPr defaultSize="0" autoFill="0" autoLine="0" autoPict="0">
                <anchor moveWithCells="1">
                  <from>
                    <xdr:col>5</xdr:col>
                    <xdr:colOff>19050</xdr:colOff>
                    <xdr:row>34</xdr:row>
                    <xdr:rowOff>19050</xdr:rowOff>
                  </from>
                  <to>
                    <xdr:col>6</xdr:col>
                    <xdr:colOff>9525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0" r:id="rId57" name="Check Box 60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19050</xdr:rowOff>
                  </from>
                  <to>
                    <xdr:col>9</xdr:col>
                    <xdr:colOff>9525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1" r:id="rId58" name="Check Box 61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19050</xdr:rowOff>
                  </from>
                  <to>
                    <xdr:col>9</xdr:col>
                    <xdr:colOff>9525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2" r:id="rId59" name="Check Box 62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19050</xdr:rowOff>
                  </from>
                  <to>
                    <xdr:col>9</xdr:col>
                    <xdr:colOff>9525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3" r:id="rId60" name="Check Box 63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19050</xdr:rowOff>
                  </from>
                  <to>
                    <xdr:col>9</xdr:col>
                    <xdr:colOff>9525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4" r:id="rId61" name="Check Box 64">
              <controlPr defaultSize="0" autoFill="0" autoLine="0" autoPict="0">
                <anchor moveWithCells="1">
                  <from>
                    <xdr:col>8</xdr:col>
                    <xdr:colOff>19050</xdr:colOff>
                    <xdr:row>34</xdr:row>
                    <xdr:rowOff>19050</xdr:rowOff>
                  </from>
                  <to>
                    <xdr:col>9</xdr:col>
                    <xdr:colOff>9525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5" r:id="rId62" name="Check Box 65">
              <controlPr defaultSize="0" autoFill="0" autoLine="0" autoPict="0">
                <anchor moveWithCells="1">
                  <from>
                    <xdr:col>2</xdr:col>
                    <xdr:colOff>19050</xdr:colOff>
                    <xdr:row>37</xdr:row>
                    <xdr:rowOff>19050</xdr:rowOff>
                  </from>
                  <to>
                    <xdr:col>3</xdr:col>
                    <xdr:colOff>9525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6" r:id="rId63" name="Check Box 66">
              <controlPr defaultSize="0" autoFill="0" autoLine="0" autoPict="0">
                <anchor moveWithCells="1"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3</xdr:col>
                    <xdr:colOff>9525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7" r:id="rId64" name="Check Box 67">
              <controlPr defaultSize="0" autoFill="0" autoLine="0" autoPict="0">
                <anchor moveWithCells="1">
                  <from>
                    <xdr:col>2</xdr:col>
                    <xdr:colOff>19050</xdr:colOff>
                    <xdr:row>39</xdr:row>
                    <xdr:rowOff>19050</xdr:rowOff>
                  </from>
                  <to>
                    <xdr:col>3</xdr:col>
                    <xdr:colOff>9525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8" r:id="rId65" name="Check Box 68">
              <controlPr defaultSize="0" autoFill="0" autoLine="0" autoPict="0">
                <anchor moveWithCells="1">
                  <from>
                    <xdr:col>2</xdr:col>
                    <xdr:colOff>19050</xdr:colOff>
                    <xdr:row>40</xdr:row>
                    <xdr:rowOff>19050</xdr:rowOff>
                  </from>
                  <to>
                    <xdr:col>3</xdr:col>
                    <xdr:colOff>9525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r:id="rId66" name="Check Box 69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19050</xdr:rowOff>
                  </from>
                  <to>
                    <xdr:col>3</xdr:col>
                    <xdr:colOff>9525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0" r:id="rId67" name="Check Box 70">
              <controlPr defaultSize="0" autoFill="0" autoLine="0" autoPict="0">
                <anchor moveWithCells="1">
                  <from>
                    <xdr:col>5</xdr:col>
                    <xdr:colOff>19050</xdr:colOff>
                    <xdr:row>37</xdr:row>
                    <xdr:rowOff>19050</xdr:rowOff>
                  </from>
                  <to>
                    <xdr:col>6</xdr:col>
                    <xdr:colOff>9525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r:id="rId68" name="Check Box 71">
              <controlPr defaultSize="0" autoFill="0" autoLine="0" autoPict="0">
                <anchor moveWithCells="1">
                  <from>
                    <xdr:col>5</xdr:col>
                    <xdr:colOff>19050</xdr:colOff>
                    <xdr:row>38</xdr:row>
                    <xdr:rowOff>19050</xdr:rowOff>
                  </from>
                  <to>
                    <xdr:col>6</xdr:col>
                    <xdr:colOff>9525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2" r:id="rId69" name="Check Box 72">
              <controlPr defaultSize="0" autoFill="0" autoLine="0" autoPict="0">
                <anchor moveWithCells="1">
                  <from>
                    <xdr:col>5</xdr:col>
                    <xdr:colOff>19050</xdr:colOff>
                    <xdr:row>39</xdr:row>
                    <xdr:rowOff>19050</xdr:rowOff>
                  </from>
                  <to>
                    <xdr:col>6</xdr:col>
                    <xdr:colOff>9525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3" r:id="rId70" name="Check Box 73">
              <controlPr defaultSize="0" autoFill="0" autoLine="0" autoPict="0">
                <anchor moveWithCells="1">
                  <from>
                    <xdr:col>5</xdr:col>
                    <xdr:colOff>19050</xdr:colOff>
                    <xdr:row>40</xdr:row>
                    <xdr:rowOff>19050</xdr:rowOff>
                  </from>
                  <to>
                    <xdr:col>6</xdr:col>
                    <xdr:colOff>9525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4" r:id="rId71" name="Check Box 74">
              <controlPr defaultSize="0" autoFill="0" autoLine="0" autoPict="0">
                <anchor moveWithCells="1">
                  <from>
                    <xdr:col>5</xdr:col>
                    <xdr:colOff>19050</xdr:colOff>
                    <xdr:row>41</xdr:row>
                    <xdr:rowOff>19050</xdr:rowOff>
                  </from>
                  <to>
                    <xdr:col>6</xdr:col>
                    <xdr:colOff>9525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72" name="Check Box 75">
              <controlPr defaultSize="0" autoFill="0" autoLine="0" autoPict="0">
                <anchor moveWithCells="1">
                  <from>
                    <xdr:col>8</xdr:col>
                    <xdr:colOff>19050</xdr:colOff>
                    <xdr:row>37</xdr:row>
                    <xdr:rowOff>19050</xdr:rowOff>
                  </from>
                  <to>
                    <xdr:col>9</xdr:col>
                    <xdr:colOff>9525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73" name="Check Box 76">
              <controlPr defaultSize="0" autoFill="0" autoLine="0" autoPict="0">
                <anchor moveWithCells="1">
                  <from>
                    <xdr:col>8</xdr:col>
                    <xdr:colOff>19050</xdr:colOff>
                    <xdr:row>38</xdr:row>
                    <xdr:rowOff>19050</xdr:rowOff>
                  </from>
                  <to>
                    <xdr:col>9</xdr:col>
                    <xdr:colOff>9525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74" name="Check Box 77">
              <controlPr defaultSize="0" autoFill="0" autoLine="0" autoPict="0">
                <anchor moveWithCells="1">
                  <from>
                    <xdr:col>8</xdr:col>
                    <xdr:colOff>19050</xdr:colOff>
                    <xdr:row>39</xdr:row>
                    <xdr:rowOff>19050</xdr:rowOff>
                  </from>
                  <to>
                    <xdr:col>9</xdr:col>
                    <xdr:colOff>9525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5" name="Check Box 78">
              <controlPr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19050</xdr:rowOff>
                  </from>
                  <to>
                    <xdr:col>9</xdr:col>
                    <xdr:colOff>9525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76" name="Check Box 79">
              <controlPr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19050</xdr:rowOff>
                  </from>
                  <to>
                    <xdr:col>9</xdr:col>
                    <xdr:colOff>9525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77" name="Check Box 14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19050</xdr:rowOff>
                  </from>
                  <to>
                    <xdr:col>9</xdr:col>
                    <xdr:colOff>9525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78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11</xdr:row>
                    <xdr:rowOff>19050</xdr:rowOff>
                  </from>
                  <to>
                    <xdr:col>9</xdr:col>
                    <xdr:colOff>9525</xdr:colOff>
                    <xdr:row>12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EC0D-7F0E-40FC-817D-8322063E2CAC}">
  <sheetPr>
    <pageSetUpPr autoPageBreaks="0" fitToPage="1"/>
  </sheetPr>
  <dimension ref="A1:J10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7" customWidth="1"/>
    <col min="2" max="2" width="48.7109375" style="7" customWidth="1"/>
    <col min="3" max="5" width="18.7109375" style="59" customWidth="1"/>
    <col min="6" max="6" width="18.7109375" style="7" customWidth="1"/>
    <col min="7" max="7" width="37.42578125" style="7" customWidth="1"/>
    <col min="8" max="8" width="3.7109375" style="208" customWidth="1"/>
    <col min="9" max="9" width="16.7109375" style="7" customWidth="1"/>
    <col min="10" max="10" width="17.42578125" style="7" customWidth="1"/>
    <col min="11" max="16384" width="8.85546875" style="7"/>
  </cols>
  <sheetData>
    <row r="1" spans="1:10" s="1" customFormat="1" ht="6.75" customHeight="1" x14ac:dyDescent="0.25">
      <c r="C1" s="3"/>
      <c r="D1" s="3"/>
      <c r="E1" s="3"/>
      <c r="F1" s="3"/>
      <c r="H1" s="202"/>
    </row>
    <row r="2" spans="1:10" s="22" customFormat="1" ht="20.100000000000001" customHeight="1" x14ac:dyDescent="0.25">
      <c r="B2" s="140" t="s">
        <v>552</v>
      </c>
      <c r="C2" s="23"/>
      <c r="D2" s="23"/>
      <c r="E2" s="23"/>
      <c r="F2" s="23"/>
      <c r="G2" s="21"/>
      <c r="H2" s="203"/>
    </row>
    <row r="3" spans="1:10" s="42" customFormat="1" ht="24" customHeight="1" x14ac:dyDescent="0.25">
      <c r="B3" s="141" t="s">
        <v>555</v>
      </c>
      <c r="C3" s="45"/>
      <c r="D3" s="45"/>
      <c r="E3" s="45"/>
      <c r="F3" s="45"/>
      <c r="G3" s="46"/>
      <c r="H3" s="204"/>
    </row>
    <row r="4" spans="1:10" ht="4.9000000000000004" customHeight="1" x14ac:dyDescent="0.25">
      <c r="A4" s="6"/>
      <c r="B4" s="6"/>
      <c r="C4" s="56"/>
      <c r="D4" s="56"/>
      <c r="E4" s="56"/>
      <c r="F4" s="6"/>
      <c r="G4" s="6"/>
      <c r="H4" s="205"/>
    </row>
    <row r="5" spans="1:10" s="3" customFormat="1" ht="20.100000000000001" customHeight="1" x14ac:dyDescent="0.25">
      <c r="B5" s="125" t="s">
        <v>30</v>
      </c>
      <c r="C5" s="125" t="s">
        <v>31</v>
      </c>
      <c r="D5" s="125" t="s">
        <v>527</v>
      </c>
      <c r="E5" s="126" t="s">
        <v>528</v>
      </c>
      <c r="F5" s="125" t="s">
        <v>32</v>
      </c>
      <c r="G5" s="125" t="s">
        <v>33</v>
      </c>
      <c r="H5" s="206"/>
      <c r="I5" s="120" t="s">
        <v>32</v>
      </c>
      <c r="J5" s="121"/>
    </row>
    <row r="6" spans="1:10" x14ac:dyDescent="0.25">
      <c r="B6" s="122" t="s">
        <v>531</v>
      </c>
      <c r="C6" s="123">
        <v>45402</v>
      </c>
      <c r="D6" s="124">
        <v>0.33333333333333331</v>
      </c>
      <c r="E6" s="124">
        <v>0.66666666666666663</v>
      </c>
      <c r="F6" s="122" t="s">
        <v>532</v>
      </c>
      <c r="G6" s="122"/>
      <c r="H6" s="207" t="str">
        <f>IFERROR(IF(LEN(B6)=0,"",IF(INDEX(Calc!$AB$4:$AB$1003,ROW(Planner!B6)-ROW(Planner!$B$5))&gt;2,"!","")),"")</f>
        <v/>
      </c>
      <c r="I6" s="60"/>
      <c r="J6" s="83" t="s">
        <v>532</v>
      </c>
    </row>
    <row r="7" spans="1:10" x14ac:dyDescent="0.25">
      <c r="B7" s="122" t="s">
        <v>538</v>
      </c>
      <c r="C7" s="123">
        <v>45403</v>
      </c>
      <c r="D7" s="124">
        <v>0.375</v>
      </c>
      <c r="E7" s="124">
        <v>0.54166666666666663</v>
      </c>
      <c r="F7" s="122" t="s">
        <v>539</v>
      </c>
      <c r="G7" s="122"/>
      <c r="H7" s="207" t="str">
        <f>IFERROR(IF(LEN(B7)=0,"",IF(INDEX(Calc!$AB$4:$AB$1003,ROW(Planner!B7)-ROW(Planner!$B$5))&gt;2,"!","")),"")</f>
        <v/>
      </c>
      <c r="I7" s="61"/>
      <c r="J7" s="83" t="s">
        <v>539</v>
      </c>
    </row>
    <row r="8" spans="1:10" x14ac:dyDescent="0.25">
      <c r="B8" s="122" t="s">
        <v>540</v>
      </c>
      <c r="C8" s="123">
        <v>45403</v>
      </c>
      <c r="D8" s="124">
        <v>0.625</v>
      </c>
      <c r="E8" s="124">
        <v>0.75</v>
      </c>
      <c r="F8" s="122" t="s">
        <v>533</v>
      </c>
      <c r="G8" s="122" t="s">
        <v>550</v>
      </c>
      <c r="H8" s="207" t="str">
        <f>IFERROR(IF(LEN(B8)=0,"",IF(INDEX(Calc!$AB$4:$AB$1003,ROW(Planner!B8)-ROW(Planner!$B$5))&gt;2,"!","")),"")</f>
        <v/>
      </c>
      <c r="I8" s="62"/>
      <c r="J8" s="83" t="s">
        <v>533</v>
      </c>
    </row>
    <row r="9" spans="1:10" x14ac:dyDescent="0.25">
      <c r="B9" s="122" t="s">
        <v>548</v>
      </c>
      <c r="C9" s="123">
        <v>45404</v>
      </c>
      <c r="D9" s="124">
        <v>0.45833333333333331</v>
      </c>
      <c r="E9" s="124">
        <v>0.66666666666666663</v>
      </c>
      <c r="F9" s="122" t="s">
        <v>534</v>
      </c>
      <c r="G9" s="122"/>
      <c r="H9" s="207" t="str">
        <f>IFERROR(IF(LEN(B9)=0,"",IF(INDEX(Calc!$AB$4:$AB$1003,ROW(Planner!B9)-ROW(Planner!$B$5))&gt;2,"!","")),"")</f>
        <v/>
      </c>
      <c r="I9" s="63"/>
      <c r="J9" s="83" t="s">
        <v>534</v>
      </c>
    </row>
    <row r="10" spans="1:10" x14ac:dyDescent="0.25">
      <c r="B10" s="122" t="s">
        <v>541</v>
      </c>
      <c r="C10" s="123">
        <v>45405</v>
      </c>
      <c r="D10" s="124">
        <v>0.875</v>
      </c>
      <c r="E10" s="124">
        <v>0.95833333333333337</v>
      </c>
      <c r="F10" s="122" t="s">
        <v>536</v>
      </c>
      <c r="G10" s="122" t="s">
        <v>549</v>
      </c>
      <c r="H10" s="207" t="str">
        <f>IFERROR(IF(LEN(B10)=0,"",IF(INDEX(Calc!$AB$4:$AB$1003,ROW(Planner!B10)-ROW(Planner!$B$5))&gt;2,"!","")),"")</f>
        <v/>
      </c>
      <c r="I10" s="64"/>
      <c r="J10" s="83" t="s">
        <v>536</v>
      </c>
    </row>
    <row r="11" spans="1:10" x14ac:dyDescent="0.25">
      <c r="B11" s="122" t="s">
        <v>546</v>
      </c>
      <c r="C11" s="123">
        <v>45406</v>
      </c>
      <c r="D11" s="124">
        <v>0.375</v>
      </c>
      <c r="E11" s="124">
        <v>0.41666666666666669</v>
      </c>
      <c r="F11" s="122" t="s">
        <v>533</v>
      </c>
      <c r="G11" s="122"/>
      <c r="H11" s="207" t="str">
        <f>IFERROR(IF(LEN(B11)=0,"",IF(INDEX(Calc!$AB$4:$AB$1003,ROW(Planner!B11)-ROW(Planner!$B$5))&gt;2,"!","")),"")</f>
        <v/>
      </c>
      <c r="I11" s="65"/>
      <c r="J11" s="83" t="s">
        <v>519</v>
      </c>
    </row>
    <row r="12" spans="1:10" x14ac:dyDescent="0.25">
      <c r="B12" s="122" t="s">
        <v>547</v>
      </c>
      <c r="C12" s="123">
        <v>45406</v>
      </c>
      <c r="D12" s="124">
        <v>0.58333333333333337</v>
      </c>
      <c r="E12" s="124">
        <v>0.66666666666666663</v>
      </c>
      <c r="F12" s="122" t="s">
        <v>539</v>
      </c>
      <c r="G12" s="122"/>
      <c r="H12" s="207" t="str">
        <f>IFERROR(IF(LEN(B12)=0,"",IF(INDEX(Calc!$AB$4:$AB$1003,ROW(Planner!B12)-ROW(Planner!$B$5))&gt;2,"!","")),"")</f>
        <v/>
      </c>
      <c r="I12" s="66"/>
      <c r="J12" s="83" t="s">
        <v>535</v>
      </c>
    </row>
    <row r="13" spans="1:10" x14ac:dyDescent="0.25">
      <c r="B13" s="122" t="s">
        <v>543</v>
      </c>
      <c r="C13" s="123">
        <v>45407</v>
      </c>
      <c r="D13" s="124">
        <v>0.375</v>
      </c>
      <c r="E13" s="124">
        <v>0.66666666666666663</v>
      </c>
      <c r="F13" s="122" t="s">
        <v>539</v>
      </c>
      <c r="G13" s="122"/>
      <c r="H13" s="207" t="str">
        <f>IFERROR(IF(LEN(B13)=0,"",IF(INDEX(Calc!$AB$4:$AB$1003,ROW(Planner!B13)-ROW(Planner!$B$5))&gt;2,"!","")),"")</f>
        <v/>
      </c>
      <c r="I13" s="67"/>
      <c r="J13" s="83" t="s">
        <v>545</v>
      </c>
    </row>
    <row r="14" spans="1:10" x14ac:dyDescent="0.25">
      <c r="B14" s="122" t="s">
        <v>544</v>
      </c>
      <c r="C14" s="123">
        <v>45408</v>
      </c>
      <c r="D14" s="124">
        <v>0.58333333333333337</v>
      </c>
      <c r="E14" s="124">
        <v>0.66666666666666663</v>
      </c>
      <c r="F14" s="122" t="s">
        <v>545</v>
      </c>
      <c r="G14" s="122"/>
      <c r="H14" s="207" t="str">
        <f>IFERROR(IF(LEN(B14)=0,"",IF(INDEX(Calc!$AB$4:$AB$1003,ROW(Planner!B14)-ROW(Planner!$B$5))&gt;2,"!","")),"")</f>
        <v/>
      </c>
      <c r="I14" s="68"/>
      <c r="J14" s="83"/>
    </row>
    <row r="15" spans="1:10" x14ac:dyDescent="0.25">
      <c r="B15" s="122" t="s">
        <v>542</v>
      </c>
      <c r="C15" s="123">
        <v>45409</v>
      </c>
      <c r="D15" s="124">
        <v>0.375</v>
      </c>
      <c r="E15" s="124">
        <v>0.70833333333333337</v>
      </c>
      <c r="F15" s="122" t="s">
        <v>532</v>
      </c>
      <c r="G15" s="122"/>
      <c r="H15" s="207" t="str">
        <f>IFERROR(IF(LEN(B15)=0,"",IF(INDEX(Calc!$AB$4:$AB$1003,ROW(Planner!B15)-ROW(Planner!$B$5))&gt;2,"!","")),"")</f>
        <v/>
      </c>
      <c r="I15" s="69"/>
      <c r="J15" s="83"/>
    </row>
    <row r="16" spans="1:10" x14ac:dyDescent="0.25">
      <c r="B16" s="122"/>
      <c r="C16" s="123"/>
      <c r="D16" s="124"/>
      <c r="E16" s="124"/>
      <c r="F16" s="122"/>
      <c r="G16" s="122"/>
      <c r="H16" s="207" t="str">
        <f>IFERROR(IF(LEN(B16)=0,"",IF(INDEX(Calc!$AB$4:$AB$1003,ROW(Planner!B16)-ROW(Planner!$B$5))&gt;2,"!","")),"")</f>
        <v/>
      </c>
    </row>
    <row r="17" spans="2:8" x14ac:dyDescent="0.25">
      <c r="B17" s="122"/>
      <c r="C17" s="123"/>
      <c r="D17" s="124"/>
      <c r="E17" s="124"/>
      <c r="F17" s="122"/>
      <c r="G17" s="122"/>
      <c r="H17" s="207" t="str">
        <f>IFERROR(IF(LEN(B17)=0,"",IF(INDEX(Calc!$AB$4:$AB$1003,ROW(Planner!B17)-ROW(Planner!$B$5))&gt;2,"!","")),"")</f>
        <v/>
      </c>
    </row>
    <row r="18" spans="2:8" x14ac:dyDescent="0.25">
      <c r="B18" s="122"/>
      <c r="C18" s="123"/>
      <c r="D18" s="124"/>
      <c r="E18" s="124"/>
      <c r="F18" s="122"/>
      <c r="G18" s="122"/>
      <c r="H18" s="207" t="str">
        <f>IFERROR(IF(LEN(B18)=0,"",IF(INDEX(Calc!$AB$4:$AB$1003,ROW(Planner!B18)-ROW(Planner!$B$5))&gt;2,"!","")),"")</f>
        <v/>
      </c>
    </row>
    <row r="19" spans="2:8" x14ac:dyDescent="0.25">
      <c r="B19" s="122"/>
      <c r="C19" s="123"/>
      <c r="D19" s="124"/>
      <c r="E19" s="124"/>
      <c r="F19" s="122"/>
      <c r="G19" s="122"/>
      <c r="H19" s="207" t="str">
        <f>IFERROR(IF(LEN(B19)=0,"",IF(INDEX(Calc!$AB$4:$AB$1003,ROW(Planner!B19)-ROW(Planner!$B$5))&gt;2,"!","")),"")</f>
        <v/>
      </c>
    </row>
    <row r="20" spans="2:8" x14ac:dyDescent="0.25">
      <c r="B20" s="209"/>
      <c r="C20" s="210"/>
      <c r="D20" s="211"/>
      <c r="E20" s="211"/>
      <c r="F20" s="209"/>
      <c r="G20" s="209"/>
      <c r="H20" s="207" t="str">
        <f>IFERROR(IF(LEN(B20)=0,"",IF(INDEX(Calc!$AB$4:$AB$1003,ROW(Planner!B20)-ROW(Planner!$B$5))&gt;2,"!","")),"")</f>
        <v/>
      </c>
    </row>
    <row r="21" spans="2:8" x14ac:dyDescent="0.25">
      <c r="B21" s="222"/>
      <c r="C21" s="223"/>
      <c r="D21" s="224"/>
      <c r="E21" s="224"/>
      <c r="F21" s="225"/>
      <c r="G21" s="226"/>
      <c r="H21" s="207"/>
    </row>
    <row r="22" spans="2:8" x14ac:dyDescent="0.25">
      <c r="B22" s="227"/>
      <c r="C22" s="228"/>
      <c r="D22" s="229"/>
      <c r="E22" s="229"/>
      <c r="F22" s="230"/>
      <c r="G22" s="231"/>
      <c r="H22" s="207"/>
    </row>
    <row r="23" spans="2:8" x14ac:dyDescent="0.25">
      <c r="B23" s="227"/>
      <c r="C23" s="228"/>
      <c r="D23" s="229"/>
      <c r="E23" s="229"/>
      <c r="F23" s="230"/>
      <c r="G23" s="231"/>
      <c r="H23" s="207"/>
    </row>
    <row r="24" spans="2:8" x14ac:dyDescent="0.25">
      <c r="B24" s="227"/>
      <c r="C24" s="228"/>
      <c r="D24" s="229"/>
      <c r="E24" s="229"/>
      <c r="F24" s="230"/>
      <c r="G24" s="231"/>
      <c r="H24" s="207"/>
    </row>
    <row r="25" spans="2:8" x14ac:dyDescent="0.25">
      <c r="B25" s="227"/>
      <c r="C25" s="228"/>
      <c r="D25" s="229"/>
      <c r="E25" s="229"/>
      <c r="F25" s="230"/>
      <c r="G25" s="231"/>
      <c r="H25" s="207"/>
    </row>
    <row r="26" spans="2:8" x14ac:dyDescent="0.25">
      <c r="B26" s="227"/>
      <c r="C26" s="228"/>
      <c r="D26" s="229"/>
      <c r="E26" s="229"/>
      <c r="F26" s="230"/>
      <c r="G26" s="231"/>
      <c r="H26" s="207"/>
    </row>
    <row r="27" spans="2:8" x14ac:dyDescent="0.25">
      <c r="B27" s="227"/>
      <c r="C27" s="228"/>
      <c r="D27" s="229"/>
      <c r="E27" s="229"/>
      <c r="F27" s="230"/>
      <c r="G27" s="231"/>
      <c r="H27" s="207"/>
    </row>
    <row r="28" spans="2:8" x14ac:dyDescent="0.25">
      <c r="B28" s="227"/>
      <c r="C28" s="228"/>
      <c r="D28" s="229"/>
      <c r="E28" s="229"/>
      <c r="F28" s="230"/>
      <c r="G28" s="231"/>
      <c r="H28" s="207"/>
    </row>
    <row r="29" spans="2:8" x14ac:dyDescent="0.25">
      <c r="B29" s="227"/>
      <c r="C29" s="228"/>
      <c r="D29" s="229"/>
      <c r="E29" s="229"/>
      <c r="F29" s="230"/>
      <c r="G29" s="231"/>
      <c r="H29" s="207"/>
    </row>
    <row r="30" spans="2:8" x14ac:dyDescent="0.25">
      <c r="B30" s="227"/>
      <c r="C30" s="228"/>
      <c r="D30" s="229"/>
      <c r="E30" s="229"/>
      <c r="F30" s="230"/>
      <c r="G30" s="231"/>
      <c r="H30" s="207"/>
    </row>
    <row r="31" spans="2:8" x14ac:dyDescent="0.25">
      <c r="B31" s="232"/>
      <c r="C31" s="233"/>
      <c r="D31" s="234"/>
      <c r="E31" s="234"/>
      <c r="F31" s="235"/>
      <c r="G31" s="236"/>
      <c r="H31" s="207"/>
    </row>
    <row r="32" spans="2:8" x14ac:dyDescent="0.25">
      <c r="B32" s="232"/>
      <c r="C32" s="233"/>
      <c r="D32" s="234"/>
      <c r="E32" s="234"/>
      <c r="F32" s="235"/>
      <c r="G32" s="236"/>
      <c r="H32" s="207"/>
    </row>
    <row r="33" spans="2:8" x14ac:dyDescent="0.25">
      <c r="B33" s="232"/>
      <c r="C33" s="233"/>
      <c r="D33" s="234"/>
      <c r="E33" s="234"/>
      <c r="F33" s="235"/>
      <c r="G33" s="236"/>
      <c r="H33" s="207"/>
    </row>
    <row r="34" spans="2:8" x14ac:dyDescent="0.25">
      <c r="B34" s="232"/>
      <c r="C34" s="233"/>
      <c r="D34" s="234"/>
      <c r="E34" s="234"/>
      <c r="F34" s="235"/>
      <c r="G34" s="236"/>
      <c r="H34" s="207"/>
    </row>
    <row r="35" spans="2:8" x14ac:dyDescent="0.25">
      <c r="B35" s="232"/>
      <c r="C35" s="233"/>
      <c r="D35" s="234"/>
      <c r="E35" s="234"/>
      <c r="F35" s="235"/>
      <c r="G35" s="236"/>
      <c r="H35" s="207"/>
    </row>
    <row r="36" spans="2:8" x14ac:dyDescent="0.25">
      <c r="B36" s="232"/>
      <c r="C36" s="233"/>
      <c r="D36" s="234"/>
      <c r="E36" s="234"/>
      <c r="F36" s="235"/>
      <c r="G36" s="236"/>
      <c r="H36" s="207"/>
    </row>
    <row r="37" spans="2:8" x14ac:dyDescent="0.25">
      <c r="B37" s="232"/>
      <c r="C37" s="233"/>
      <c r="D37" s="234"/>
      <c r="E37" s="234"/>
      <c r="F37" s="235"/>
      <c r="G37" s="236"/>
      <c r="H37" s="207"/>
    </row>
    <row r="38" spans="2:8" x14ac:dyDescent="0.25">
      <c r="B38" s="232"/>
      <c r="C38" s="233"/>
      <c r="D38" s="234"/>
      <c r="E38" s="234"/>
      <c r="F38" s="235"/>
      <c r="G38" s="236"/>
      <c r="H38" s="207"/>
    </row>
    <row r="39" spans="2:8" x14ac:dyDescent="0.25">
      <c r="B39" s="232"/>
      <c r="C39" s="233"/>
      <c r="D39" s="234"/>
      <c r="E39" s="234"/>
      <c r="F39" s="235"/>
      <c r="G39" s="236"/>
      <c r="H39" s="207"/>
    </row>
    <row r="40" spans="2:8" x14ac:dyDescent="0.25">
      <c r="B40" s="232"/>
      <c r="C40" s="233"/>
      <c r="D40" s="234"/>
      <c r="E40" s="234"/>
      <c r="F40" s="235"/>
      <c r="G40" s="236"/>
      <c r="H40" s="207"/>
    </row>
    <row r="41" spans="2:8" x14ac:dyDescent="0.25">
      <c r="B41" s="232"/>
      <c r="C41" s="233"/>
      <c r="D41" s="234"/>
      <c r="E41" s="234"/>
      <c r="F41" s="235"/>
      <c r="G41" s="236"/>
      <c r="H41" s="207"/>
    </row>
    <row r="42" spans="2:8" x14ac:dyDescent="0.25">
      <c r="B42" s="232"/>
      <c r="C42" s="233"/>
      <c r="D42" s="234"/>
      <c r="E42" s="234"/>
      <c r="F42" s="235"/>
      <c r="G42" s="236"/>
      <c r="H42" s="207"/>
    </row>
    <row r="43" spans="2:8" x14ac:dyDescent="0.25">
      <c r="B43" s="232"/>
      <c r="C43" s="233"/>
      <c r="D43" s="234"/>
      <c r="E43" s="234"/>
      <c r="F43" s="235"/>
      <c r="G43" s="236"/>
      <c r="H43" s="207"/>
    </row>
    <row r="44" spans="2:8" x14ac:dyDescent="0.25">
      <c r="B44" s="232"/>
      <c r="C44" s="233"/>
      <c r="D44" s="234"/>
      <c r="E44" s="234"/>
      <c r="F44" s="235"/>
      <c r="G44" s="236"/>
      <c r="H44" s="207"/>
    </row>
    <row r="45" spans="2:8" x14ac:dyDescent="0.25">
      <c r="B45" s="232"/>
      <c r="C45" s="233"/>
      <c r="D45" s="234"/>
      <c r="E45" s="234"/>
      <c r="F45" s="235"/>
      <c r="G45" s="236"/>
      <c r="H45" s="207"/>
    </row>
    <row r="46" spans="2:8" x14ac:dyDescent="0.25">
      <c r="B46" s="232"/>
      <c r="C46" s="233"/>
      <c r="D46" s="234"/>
      <c r="E46" s="234"/>
      <c r="F46" s="235"/>
      <c r="G46" s="236"/>
      <c r="H46" s="207"/>
    </row>
    <row r="47" spans="2:8" x14ac:dyDescent="0.25">
      <c r="B47" s="232"/>
      <c r="C47" s="233"/>
      <c r="D47" s="234"/>
      <c r="E47" s="234"/>
      <c r="F47" s="235"/>
      <c r="G47" s="236"/>
      <c r="H47" s="207"/>
    </row>
    <row r="48" spans="2:8" x14ac:dyDescent="0.25">
      <c r="B48" s="232"/>
      <c r="C48" s="233"/>
      <c r="D48" s="234"/>
      <c r="E48" s="234"/>
      <c r="F48" s="235"/>
      <c r="G48" s="236"/>
      <c r="H48" s="207"/>
    </row>
    <row r="49" spans="2:8" x14ac:dyDescent="0.25">
      <c r="B49" s="232"/>
      <c r="C49" s="233"/>
      <c r="D49" s="234"/>
      <c r="E49" s="234"/>
      <c r="F49" s="235"/>
      <c r="G49" s="236"/>
      <c r="H49" s="207"/>
    </row>
    <row r="50" spans="2:8" x14ac:dyDescent="0.25">
      <c r="B50" s="232"/>
      <c r="C50" s="233"/>
      <c r="D50" s="234"/>
      <c r="E50" s="234"/>
      <c r="F50" s="235"/>
      <c r="G50" s="236"/>
      <c r="H50" s="207"/>
    </row>
    <row r="51" spans="2:8" x14ac:dyDescent="0.25">
      <c r="B51" s="232"/>
      <c r="C51" s="233"/>
      <c r="D51" s="234"/>
      <c r="E51" s="234"/>
      <c r="F51" s="235"/>
      <c r="G51" s="236"/>
      <c r="H51" s="207"/>
    </row>
    <row r="52" spans="2:8" x14ac:dyDescent="0.25">
      <c r="B52" s="232"/>
      <c r="C52" s="233"/>
      <c r="D52" s="234"/>
      <c r="E52" s="234"/>
      <c r="F52" s="235"/>
      <c r="G52" s="236"/>
      <c r="H52" s="207"/>
    </row>
    <row r="53" spans="2:8" x14ac:dyDescent="0.25">
      <c r="B53" s="232"/>
      <c r="C53" s="233"/>
      <c r="D53" s="234"/>
      <c r="E53" s="234"/>
      <c r="F53" s="235"/>
      <c r="G53" s="236"/>
      <c r="H53" s="207"/>
    </row>
    <row r="54" spans="2:8" x14ac:dyDescent="0.25">
      <c r="B54" s="232"/>
      <c r="C54" s="233"/>
      <c r="D54" s="234"/>
      <c r="E54" s="234"/>
      <c r="F54" s="235"/>
      <c r="G54" s="236"/>
      <c r="H54" s="207"/>
    </row>
    <row r="55" spans="2:8" x14ac:dyDescent="0.25">
      <c r="B55" s="232"/>
      <c r="C55" s="233"/>
      <c r="D55" s="234"/>
      <c r="E55" s="234"/>
      <c r="F55" s="235"/>
      <c r="G55" s="236"/>
      <c r="H55" s="207"/>
    </row>
    <row r="56" spans="2:8" x14ac:dyDescent="0.25">
      <c r="B56" s="232"/>
      <c r="C56" s="233"/>
      <c r="D56" s="234"/>
      <c r="E56" s="234"/>
      <c r="F56" s="235"/>
      <c r="G56" s="236"/>
      <c r="H56" s="207"/>
    </row>
    <row r="57" spans="2:8" x14ac:dyDescent="0.25">
      <c r="B57" s="232"/>
      <c r="C57" s="233"/>
      <c r="D57" s="234"/>
      <c r="E57" s="234"/>
      <c r="F57" s="235"/>
      <c r="G57" s="236"/>
      <c r="H57" s="207"/>
    </row>
    <row r="58" spans="2:8" x14ac:dyDescent="0.25">
      <c r="B58" s="232"/>
      <c r="C58" s="233"/>
      <c r="D58" s="234"/>
      <c r="E58" s="234"/>
      <c r="F58" s="235"/>
      <c r="G58" s="236"/>
      <c r="H58" s="207"/>
    </row>
    <row r="59" spans="2:8" x14ac:dyDescent="0.25">
      <c r="B59" s="232"/>
      <c r="C59" s="233"/>
      <c r="D59" s="234"/>
      <c r="E59" s="234"/>
      <c r="F59" s="235"/>
      <c r="G59" s="236"/>
      <c r="H59" s="207"/>
    </row>
    <row r="60" spans="2:8" x14ac:dyDescent="0.25">
      <c r="B60" s="232"/>
      <c r="C60" s="233"/>
      <c r="D60" s="234"/>
      <c r="E60" s="234"/>
      <c r="F60" s="235"/>
      <c r="G60" s="236"/>
      <c r="H60" s="207"/>
    </row>
    <row r="61" spans="2:8" x14ac:dyDescent="0.25">
      <c r="B61" s="232"/>
      <c r="C61" s="233"/>
      <c r="D61" s="234"/>
      <c r="E61" s="234"/>
      <c r="F61" s="235"/>
      <c r="G61" s="236"/>
      <c r="H61" s="207"/>
    </row>
    <row r="62" spans="2:8" x14ac:dyDescent="0.25">
      <c r="B62" s="232"/>
      <c r="C62" s="233"/>
      <c r="D62" s="234"/>
      <c r="E62" s="234"/>
      <c r="F62" s="235"/>
      <c r="G62" s="236"/>
      <c r="H62" s="207"/>
    </row>
    <row r="63" spans="2:8" x14ac:dyDescent="0.25">
      <c r="B63" s="232"/>
      <c r="C63" s="233"/>
      <c r="D63" s="234"/>
      <c r="E63" s="234"/>
      <c r="F63" s="235"/>
      <c r="G63" s="236"/>
      <c r="H63" s="207"/>
    </row>
    <row r="64" spans="2:8" x14ac:dyDescent="0.25">
      <c r="B64" s="232"/>
      <c r="C64" s="233"/>
      <c r="D64" s="234"/>
      <c r="E64" s="234"/>
      <c r="F64" s="235"/>
      <c r="G64" s="236"/>
      <c r="H64" s="207"/>
    </row>
    <row r="65" spans="2:8" x14ac:dyDescent="0.25">
      <c r="B65" s="232"/>
      <c r="C65" s="233"/>
      <c r="D65" s="234"/>
      <c r="E65" s="234"/>
      <c r="F65" s="235"/>
      <c r="G65" s="236"/>
      <c r="H65" s="207"/>
    </row>
    <row r="66" spans="2:8" x14ac:dyDescent="0.25">
      <c r="B66" s="232"/>
      <c r="C66" s="233"/>
      <c r="D66" s="234"/>
      <c r="E66" s="234"/>
      <c r="F66" s="235"/>
      <c r="G66" s="236"/>
      <c r="H66" s="207"/>
    </row>
    <row r="67" spans="2:8" x14ac:dyDescent="0.25">
      <c r="B67" s="232"/>
      <c r="C67" s="233"/>
      <c r="D67" s="234"/>
      <c r="E67" s="234"/>
      <c r="F67" s="235"/>
      <c r="G67" s="236"/>
      <c r="H67" s="207"/>
    </row>
    <row r="68" spans="2:8" x14ac:dyDescent="0.25">
      <c r="B68" s="232"/>
      <c r="C68" s="233"/>
      <c r="D68" s="234"/>
      <c r="E68" s="234"/>
      <c r="F68" s="235"/>
      <c r="G68" s="236"/>
      <c r="H68" s="207"/>
    </row>
    <row r="69" spans="2:8" x14ac:dyDescent="0.25">
      <c r="B69" s="232"/>
      <c r="C69" s="233"/>
      <c r="D69" s="234"/>
      <c r="E69" s="234"/>
      <c r="F69" s="235"/>
      <c r="G69" s="236"/>
      <c r="H69" s="207"/>
    </row>
    <row r="70" spans="2:8" x14ac:dyDescent="0.25">
      <c r="B70" s="232"/>
      <c r="C70" s="233"/>
      <c r="D70" s="234"/>
      <c r="E70" s="234"/>
      <c r="F70" s="235"/>
      <c r="G70" s="236"/>
      <c r="H70" s="207"/>
    </row>
    <row r="71" spans="2:8" x14ac:dyDescent="0.25">
      <c r="B71" s="232"/>
      <c r="C71" s="233"/>
      <c r="D71" s="234"/>
      <c r="E71" s="234"/>
      <c r="F71" s="235"/>
      <c r="G71" s="236"/>
      <c r="H71" s="207"/>
    </row>
    <row r="72" spans="2:8" x14ac:dyDescent="0.25">
      <c r="B72" s="232"/>
      <c r="C72" s="233"/>
      <c r="D72" s="234"/>
      <c r="E72" s="234"/>
      <c r="F72" s="235"/>
      <c r="G72" s="236"/>
      <c r="H72" s="207"/>
    </row>
    <row r="73" spans="2:8" x14ac:dyDescent="0.25">
      <c r="B73" s="232"/>
      <c r="C73" s="233"/>
      <c r="D73" s="234"/>
      <c r="E73" s="234"/>
      <c r="F73" s="235"/>
      <c r="G73" s="236"/>
      <c r="H73" s="207"/>
    </row>
    <row r="74" spans="2:8" x14ac:dyDescent="0.25">
      <c r="B74" s="232"/>
      <c r="C74" s="233"/>
      <c r="D74" s="234"/>
      <c r="E74" s="234"/>
      <c r="F74" s="235"/>
      <c r="G74" s="236"/>
      <c r="H74" s="207"/>
    </row>
    <row r="75" spans="2:8" x14ac:dyDescent="0.25">
      <c r="B75" s="232"/>
      <c r="C75" s="233"/>
      <c r="D75" s="234"/>
      <c r="E75" s="234"/>
      <c r="F75" s="235"/>
      <c r="G75" s="236"/>
      <c r="H75" s="207"/>
    </row>
    <row r="76" spans="2:8" x14ac:dyDescent="0.25">
      <c r="B76" s="232"/>
      <c r="C76" s="233"/>
      <c r="D76" s="234"/>
      <c r="E76" s="234"/>
      <c r="F76" s="235"/>
      <c r="G76" s="236"/>
      <c r="H76" s="207"/>
    </row>
    <row r="77" spans="2:8" x14ac:dyDescent="0.25">
      <c r="B77" s="232"/>
      <c r="C77" s="233"/>
      <c r="D77" s="234"/>
      <c r="E77" s="234"/>
      <c r="F77" s="235"/>
      <c r="G77" s="236"/>
      <c r="H77" s="207"/>
    </row>
    <row r="78" spans="2:8" x14ac:dyDescent="0.25">
      <c r="B78" s="232"/>
      <c r="C78" s="233"/>
      <c r="D78" s="234"/>
      <c r="E78" s="234"/>
      <c r="F78" s="235"/>
      <c r="G78" s="236"/>
      <c r="H78" s="207"/>
    </row>
    <row r="79" spans="2:8" x14ac:dyDescent="0.25">
      <c r="B79" s="232"/>
      <c r="C79" s="233"/>
      <c r="D79" s="234"/>
      <c r="E79" s="234"/>
      <c r="F79" s="235"/>
      <c r="G79" s="236"/>
      <c r="H79" s="207"/>
    </row>
    <row r="80" spans="2:8" x14ac:dyDescent="0.25">
      <c r="B80" s="232"/>
      <c r="C80" s="233"/>
      <c r="D80" s="234"/>
      <c r="E80" s="234"/>
      <c r="F80" s="235"/>
      <c r="G80" s="236"/>
      <c r="H80" s="207"/>
    </row>
    <row r="81" spans="2:8" x14ac:dyDescent="0.25">
      <c r="B81" s="232"/>
      <c r="C81" s="233"/>
      <c r="D81" s="234"/>
      <c r="E81" s="234"/>
      <c r="F81" s="235"/>
      <c r="G81" s="236"/>
      <c r="H81" s="207"/>
    </row>
    <row r="82" spans="2:8" x14ac:dyDescent="0.25">
      <c r="B82" s="232"/>
      <c r="C82" s="233"/>
      <c r="D82" s="234"/>
      <c r="E82" s="234"/>
      <c r="F82" s="235"/>
      <c r="G82" s="236"/>
      <c r="H82" s="207"/>
    </row>
    <row r="83" spans="2:8" x14ac:dyDescent="0.25">
      <c r="B83" s="232"/>
      <c r="C83" s="233"/>
      <c r="D83" s="234"/>
      <c r="E83" s="234"/>
      <c r="F83" s="235"/>
      <c r="G83" s="236"/>
      <c r="H83" s="207"/>
    </row>
    <row r="84" spans="2:8" x14ac:dyDescent="0.25">
      <c r="B84" s="232"/>
      <c r="C84" s="233"/>
      <c r="D84" s="234"/>
      <c r="E84" s="234"/>
      <c r="F84" s="235"/>
      <c r="G84" s="236"/>
      <c r="H84" s="207"/>
    </row>
    <row r="85" spans="2:8" x14ac:dyDescent="0.25">
      <c r="B85" s="232"/>
      <c r="C85" s="233"/>
      <c r="D85" s="234"/>
      <c r="E85" s="234"/>
      <c r="F85" s="235"/>
      <c r="G85" s="236"/>
      <c r="H85" s="207"/>
    </row>
    <row r="86" spans="2:8" x14ac:dyDescent="0.25">
      <c r="B86" s="232"/>
      <c r="C86" s="233"/>
      <c r="D86" s="234"/>
      <c r="E86" s="234"/>
      <c r="F86" s="235"/>
      <c r="G86" s="236"/>
      <c r="H86" s="207"/>
    </row>
    <row r="87" spans="2:8" x14ac:dyDescent="0.25">
      <c r="B87" s="232"/>
      <c r="C87" s="233"/>
      <c r="D87" s="234"/>
      <c r="E87" s="234"/>
      <c r="F87" s="235"/>
      <c r="G87" s="236"/>
      <c r="H87" s="207"/>
    </row>
    <row r="88" spans="2:8" x14ac:dyDescent="0.25">
      <c r="B88" s="232"/>
      <c r="C88" s="233"/>
      <c r="D88" s="234"/>
      <c r="E88" s="234"/>
      <c r="F88" s="235"/>
      <c r="G88" s="236"/>
      <c r="H88" s="207"/>
    </row>
    <row r="89" spans="2:8" x14ac:dyDescent="0.25">
      <c r="B89" s="232"/>
      <c r="C89" s="233"/>
      <c r="D89" s="234"/>
      <c r="E89" s="234"/>
      <c r="F89" s="235"/>
      <c r="G89" s="236"/>
      <c r="H89" s="207"/>
    </row>
    <row r="90" spans="2:8" x14ac:dyDescent="0.25">
      <c r="B90" s="232"/>
      <c r="C90" s="233"/>
      <c r="D90" s="234"/>
      <c r="E90" s="234"/>
      <c r="F90" s="235"/>
      <c r="G90" s="236"/>
      <c r="H90" s="207"/>
    </row>
    <row r="91" spans="2:8" x14ac:dyDescent="0.25">
      <c r="B91" s="232"/>
      <c r="C91" s="233"/>
      <c r="D91" s="234"/>
      <c r="E91" s="234"/>
      <c r="F91" s="235"/>
      <c r="G91" s="236"/>
      <c r="H91" s="207"/>
    </row>
    <row r="92" spans="2:8" x14ac:dyDescent="0.25">
      <c r="B92" s="232"/>
      <c r="C92" s="233"/>
      <c r="D92" s="234"/>
      <c r="E92" s="234"/>
      <c r="F92" s="235"/>
      <c r="G92" s="236"/>
      <c r="H92" s="207"/>
    </row>
    <row r="93" spans="2:8" x14ac:dyDescent="0.25">
      <c r="B93" s="232"/>
      <c r="C93" s="233"/>
      <c r="D93" s="234"/>
      <c r="E93" s="234"/>
      <c r="F93" s="235"/>
      <c r="G93" s="236"/>
      <c r="H93" s="207"/>
    </row>
    <row r="94" spans="2:8" x14ac:dyDescent="0.25">
      <c r="B94" s="232"/>
      <c r="C94" s="233"/>
      <c r="D94" s="234"/>
      <c r="E94" s="234"/>
      <c r="F94" s="235"/>
      <c r="G94" s="236"/>
      <c r="H94" s="207"/>
    </row>
    <row r="95" spans="2:8" x14ac:dyDescent="0.25">
      <c r="B95" s="232"/>
      <c r="C95" s="233"/>
      <c r="D95" s="234"/>
      <c r="E95" s="234"/>
      <c r="F95" s="235"/>
      <c r="G95" s="236"/>
      <c r="H95" s="207"/>
    </row>
    <row r="96" spans="2:8" x14ac:dyDescent="0.25">
      <c r="B96" s="232"/>
      <c r="C96" s="233"/>
      <c r="D96" s="234"/>
      <c r="E96" s="234"/>
      <c r="F96" s="235"/>
      <c r="G96" s="236"/>
      <c r="H96" s="207"/>
    </row>
    <row r="97" spans="2:8" x14ac:dyDescent="0.25">
      <c r="B97" s="232"/>
      <c r="C97" s="233"/>
      <c r="D97" s="234"/>
      <c r="E97" s="234"/>
      <c r="F97" s="235"/>
      <c r="G97" s="236"/>
      <c r="H97" s="207"/>
    </row>
    <row r="98" spans="2:8" x14ac:dyDescent="0.25">
      <c r="B98" s="232"/>
      <c r="C98" s="233"/>
      <c r="D98" s="234"/>
      <c r="E98" s="234"/>
      <c r="F98" s="235"/>
      <c r="G98" s="236"/>
      <c r="H98" s="207"/>
    </row>
    <row r="99" spans="2:8" x14ac:dyDescent="0.25">
      <c r="B99" s="232"/>
      <c r="C99" s="233"/>
      <c r="D99" s="234"/>
      <c r="E99" s="234"/>
      <c r="F99" s="235"/>
      <c r="G99" s="236"/>
      <c r="H99" s="207"/>
    </row>
    <row r="100" spans="2:8" x14ac:dyDescent="0.25">
      <c r="B100" s="232"/>
      <c r="C100" s="233"/>
      <c r="D100" s="234"/>
      <c r="E100" s="234"/>
      <c r="F100" s="235"/>
      <c r="G100" s="236"/>
      <c r="H100" s="207"/>
    </row>
    <row r="101" spans="2:8" x14ac:dyDescent="0.25">
      <c r="B101" s="232"/>
      <c r="C101" s="233"/>
      <c r="D101" s="234"/>
      <c r="E101" s="234"/>
      <c r="F101" s="235"/>
      <c r="G101" s="236"/>
      <c r="H101" s="207"/>
    </row>
    <row r="102" spans="2:8" x14ac:dyDescent="0.25">
      <c r="B102" s="232"/>
      <c r="C102" s="233"/>
      <c r="D102" s="234"/>
      <c r="E102" s="234"/>
      <c r="F102" s="235"/>
      <c r="G102" s="236"/>
      <c r="H102" s="207"/>
    </row>
    <row r="103" spans="2:8" x14ac:dyDescent="0.25">
      <c r="B103" s="232"/>
      <c r="C103" s="233"/>
      <c r="D103" s="234"/>
      <c r="E103" s="234"/>
      <c r="F103" s="235"/>
      <c r="G103" s="236"/>
      <c r="H103" s="207"/>
    </row>
    <row r="104" spans="2:8" x14ac:dyDescent="0.25">
      <c r="B104" s="232"/>
      <c r="C104" s="233"/>
      <c r="D104" s="234"/>
      <c r="E104" s="234"/>
      <c r="F104" s="235"/>
      <c r="G104" s="236"/>
      <c r="H104" s="207"/>
    </row>
    <row r="105" spans="2:8" x14ac:dyDescent="0.25">
      <c r="B105" s="232"/>
      <c r="C105" s="233"/>
      <c r="D105" s="234"/>
      <c r="E105" s="234"/>
      <c r="F105" s="235"/>
      <c r="G105" s="236"/>
      <c r="H105" s="207"/>
    </row>
    <row r="106" spans="2:8" x14ac:dyDescent="0.25">
      <c r="B106" s="232"/>
      <c r="C106" s="233"/>
      <c r="D106" s="234"/>
      <c r="E106" s="234"/>
      <c r="F106" s="235"/>
      <c r="G106" s="236"/>
      <c r="H106" s="207"/>
    </row>
    <row r="107" spans="2:8" x14ac:dyDescent="0.25">
      <c r="B107" s="232"/>
      <c r="C107" s="233"/>
      <c r="D107" s="234"/>
      <c r="E107" s="234"/>
      <c r="F107" s="235"/>
      <c r="G107" s="236"/>
      <c r="H107" s="207"/>
    </row>
    <row r="108" spans="2:8" x14ac:dyDescent="0.25">
      <c r="B108" s="232"/>
      <c r="C108" s="233"/>
      <c r="D108" s="234"/>
      <c r="E108" s="234"/>
      <c r="F108" s="235"/>
      <c r="G108" s="236"/>
      <c r="H108" s="207"/>
    </row>
    <row r="109" spans="2:8" x14ac:dyDescent="0.25">
      <c r="B109" s="232"/>
      <c r="C109" s="233"/>
      <c r="D109" s="234"/>
      <c r="E109" s="234"/>
      <c r="F109" s="235"/>
      <c r="G109" s="236"/>
      <c r="H109" s="207"/>
    </row>
    <row r="110" spans="2:8" x14ac:dyDescent="0.25">
      <c r="B110" s="232"/>
      <c r="C110" s="233"/>
      <c r="D110" s="234"/>
      <c r="E110" s="234"/>
      <c r="F110" s="235"/>
      <c r="G110" s="236"/>
      <c r="H110" s="207"/>
    </row>
    <row r="111" spans="2:8" x14ac:dyDescent="0.25">
      <c r="B111" s="232"/>
      <c r="C111" s="233"/>
      <c r="D111" s="234"/>
      <c r="E111" s="234"/>
      <c r="F111" s="235"/>
      <c r="G111" s="236"/>
      <c r="H111" s="207"/>
    </row>
    <row r="112" spans="2:8" x14ac:dyDescent="0.25">
      <c r="B112" s="232"/>
      <c r="C112" s="233"/>
      <c r="D112" s="234"/>
      <c r="E112" s="234"/>
      <c r="F112" s="235"/>
      <c r="G112" s="236"/>
      <c r="H112" s="207"/>
    </row>
    <row r="113" spans="2:8" x14ac:dyDescent="0.25">
      <c r="B113" s="232"/>
      <c r="C113" s="233"/>
      <c r="D113" s="234"/>
      <c r="E113" s="234"/>
      <c r="F113" s="235"/>
      <c r="G113" s="236"/>
      <c r="H113" s="207"/>
    </row>
    <row r="114" spans="2:8" x14ac:dyDescent="0.25">
      <c r="B114" s="232"/>
      <c r="C114" s="233"/>
      <c r="D114" s="234"/>
      <c r="E114" s="234"/>
      <c r="F114" s="235"/>
      <c r="G114" s="236"/>
      <c r="H114" s="207"/>
    </row>
    <row r="115" spans="2:8" x14ac:dyDescent="0.25">
      <c r="B115" s="232"/>
      <c r="C115" s="233"/>
      <c r="D115" s="234"/>
      <c r="E115" s="234"/>
      <c r="F115" s="235"/>
      <c r="G115" s="236"/>
      <c r="H115" s="207"/>
    </row>
    <row r="116" spans="2:8" x14ac:dyDescent="0.25">
      <c r="B116" s="232"/>
      <c r="C116" s="233"/>
      <c r="D116" s="234"/>
      <c r="E116" s="234"/>
      <c r="F116" s="235"/>
      <c r="G116" s="236"/>
      <c r="H116" s="207"/>
    </row>
    <row r="117" spans="2:8" x14ac:dyDescent="0.25">
      <c r="B117" s="232"/>
      <c r="C117" s="233"/>
      <c r="D117" s="234"/>
      <c r="E117" s="234"/>
      <c r="F117" s="235"/>
      <c r="G117" s="236"/>
      <c r="H117" s="207"/>
    </row>
    <row r="118" spans="2:8" x14ac:dyDescent="0.25">
      <c r="B118" s="232"/>
      <c r="C118" s="233"/>
      <c r="D118" s="234"/>
      <c r="E118" s="234"/>
      <c r="F118" s="235"/>
      <c r="G118" s="236"/>
      <c r="H118" s="207"/>
    </row>
    <row r="119" spans="2:8" x14ac:dyDescent="0.25">
      <c r="B119" s="232"/>
      <c r="C119" s="233"/>
      <c r="D119" s="234"/>
      <c r="E119" s="234"/>
      <c r="F119" s="235"/>
      <c r="G119" s="236"/>
      <c r="H119" s="207"/>
    </row>
    <row r="120" spans="2:8" x14ac:dyDescent="0.25">
      <c r="B120" s="232"/>
      <c r="C120" s="233"/>
      <c r="D120" s="234"/>
      <c r="E120" s="234"/>
      <c r="F120" s="235"/>
      <c r="G120" s="236"/>
      <c r="H120" s="207"/>
    </row>
    <row r="121" spans="2:8" x14ac:dyDescent="0.25">
      <c r="B121" s="232"/>
      <c r="C121" s="233"/>
      <c r="D121" s="234"/>
      <c r="E121" s="234"/>
      <c r="F121" s="235"/>
      <c r="G121" s="236"/>
      <c r="H121" s="207"/>
    </row>
    <row r="122" spans="2:8" x14ac:dyDescent="0.25">
      <c r="B122" s="232"/>
      <c r="C122" s="233"/>
      <c r="D122" s="234"/>
      <c r="E122" s="234"/>
      <c r="F122" s="235"/>
      <c r="G122" s="236"/>
      <c r="H122" s="207"/>
    </row>
    <row r="123" spans="2:8" x14ac:dyDescent="0.25">
      <c r="B123" s="232"/>
      <c r="C123" s="233"/>
      <c r="D123" s="234"/>
      <c r="E123" s="234"/>
      <c r="F123" s="235"/>
      <c r="G123" s="236"/>
      <c r="H123" s="207"/>
    </row>
    <row r="124" spans="2:8" x14ac:dyDescent="0.25">
      <c r="B124" s="232"/>
      <c r="C124" s="233"/>
      <c r="D124" s="234"/>
      <c r="E124" s="234"/>
      <c r="F124" s="235"/>
      <c r="G124" s="236"/>
      <c r="H124" s="207"/>
    </row>
    <row r="125" spans="2:8" x14ac:dyDescent="0.25">
      <c r="B125" s="232"/>
      <c r="C125" s="233"/>
      <c r="D125" s="234"/>
      <c r="E125" s="234"/>
      <c r="F125" s="235"/>
      <c r="G125" s="236"/>
      <c r="H125" s="207"/>
    </row>
    <row r="126" spans="2:8" x14ac:dyDescent="0.25">
      <c r="B126" s="232"/>
      <c r="C126" s="233"/>
      <c r="D126" s="234"/>
      <c r="E126" s="234"/>
      <c r="F126" s="235"/>
      <c r="G126" s="236"/>
      <c r="H126" s="207"/>
    </row>
    <row r="127" spans="2:8" x14ac:dyDescent="0.25">
      <c r="B127" s="232"/>
      <c r="C127" s="233"/>
      <c r="D127" s="234"/>
      <c r="E127" s="234"/>
      <c r="F127" s="235"/>
      <c r="G127" s="236"/>
      <c r="H127" s="207"/>
    </row>
    <row r="128" spans="2:8" x14ac:dyDescent="0.25">
      <c r="B128" s="232"/>
      <c r="C128" s="233"/>
      <c r="D128" s="234"/>
      <c r="E128" s="234"/>
      <c r="F128" s="235"/>
      <c r="G128" s="236"/>
      <c r="H128" s="207"/>
    </row>
    <row r="129" spans="2:8" x14ac:dyDescent="0.25">
      <c r="B129" s="232"/>
      <c r="C129" s="233"/>
      <c r="D129" s="234"/>
      <c r="E129" s="234"/>
      <c r="F129" s="235"/>
      <c r="G129" s="236"/>
      <c r="H129" s="207"/>
    </row>
    <row r="130" spans="2:8" x14ac:dyDescent="0.25">
      <c r="B130" s="232"/>
      <c r="C130" s="233"/>
      <c r="D130" s="234"/>
      <c r="E130" s="234"/>
      <c r="F130" s="235"/>
      <c r="G130" s="236"/>
      <c r="H130" s="207"/>
    </row>
    <row r="131" spans="2:8" x14ac:dyDescent="0.25">
      <c r="B131" s="232"/>
      <c r="C131" s="233"/>
      <c r="D131" s="234"/>
      <c r="E131" s="234"/>
      <c r="F131" s="235"/>
      <c r="G131" s="236"/>
      <c r="H131" s="207"/>
    </row>
    <row r="132" spans="2:8" x14ac:dyDescent="0.25">
      <c r="B132" s="232"/>
      <c r="C132" s="233"/>
      <c r="D132" s="234"/>
      <c r="E132" s="234"/>
      <c r="F132" s="235"/>
      <c r="G132" s="236"/>
      <c r="H132" s="207"/>
    </row>
    <row r="133" spans="2:8" x14ac:dyDescent="0.25">
      <c r="B133" s="232"/>
      <c r="C133" s="233"/>
      <c r="D133" s="234"/>
      <c r="E133" s="234"/>
      <c r="F133" s="235"/>
      <c r="G133" s="236"/>
      <c r="H133" s="207"/>
    </row>
    <row r="134" spans="2:8" x14ac:dyDescent="0.25">
      <c r="B134" s="232"/>
      <c r="C134" s="233"/>
      <c r="D134" s="234"/>
      <c r="E134" s="234"/>
      <c r="F134" s="235"/>
      <c r="G134" s="236"/>
      <c r="H134" s="207"/>
    </row>
    <row r="135" spans="2:8" x14ac:dyDescent="0.25">
      <c r="B135" s="232"/>
      <c r="C135" s="233"/>
      <c r="D135" s="234"/>
      <c r="E135" s="234"/>
      <c r="F135" s="235"/>
      <c r="G135" s="236"/>
      <c r="H135" s="207"/>
    </row>
    <row r="136" spans="2:8" x14ac:dyDescent="0.25">
      <c r="B136" s="232"/>
      <c r="C136" s="233"/>
      <c r="D136" s="234"/>
      <c r="E136" s="234"/>
      <c r="F136" s="235"/>
      <c r="G136" s="236"/>
      <c r="H136" s="207"/>
    </row>
    <row r="137" spans="2:8" x14ac:dyDescent="0.25">
      <c r="B137" s="232"/>
      <c r="C137" s="233"/>
      <c r="D137" s="234"/>
      <c r="E137" s="234"/>
      <c r="F137" s="235"/>
      <c r="G137" s="236"/>
      <c r="H137" s="207"/>
    </row>
    <row r="138" spans="2:8" x14ac:dyDescent="0.25">
      <c r="B138" s="232"/>
      <c r="C138" s="233"/>
      <c r="D138" s="234"/>
      <c r="E138" s="234"/>
      <c r="F138" s="235"/>
      <c r="G138" s="236"/>
      <c r="H138" s="207"/>
    </row>
    <row r="139" spans="2:8" x14ac:dyDescent="0.25">
      <c r="B139" s="232"/>
      <c r="C139" s="233"/>
      <c r="D139" s="234"/>
      <c r="E139" s="234"/>
      <c r="F139" s="235"/>
      <c r="G139" s="236"/>
      <c r="H139" s="207"/>
    </row>
    <row r="140" spans="2:8" x14ac:dyDescent="0.25">
      <c r="B140" s="232"/>
      <c r="C140" s="233"/>
      <c r="D140" s="234"/>
      <c r="E140" s="234"/>
      <c r="F140" s="235"/>
      <c r="G140" s="236"/>
      <c r="H140" s="207"/>
    </row>
    <row r="141" spans="2:8" x14ac:dyDescent="0.25">
      <c r="B141" s="232"/>
      <c r="C141" s="233"/>
      <c r="D141" s="234"/>
      <c r="E141" s="234"/>
      <c r="F141" s="235"/>
      <c r="G141" s="236"/>
      <c r="H141" s="207"/>
    </row>
    <row r="142" spans="2:8" x14ac:dyDescent="0.25">
      <c r="B142" s="232"/>
      <c r="C142" s="233"/>
      <c r="D142" s="234"/>
      <c r="E142" s="234"/>
      <c r="F142" s="235"/>
      <c r="G142" s="236"/>
      <c r="H142" s="207"/>
    </row>
    <row r="143" spans="2:8" x14ac:dyDescent="0.25">
      <c r="B143" s="232"/>
      <c r="C143" s="233"/>
      <c r="D143" s="234"/>
      <c r="E143" s="234"/>
      <c r="F143" s="235"/>
      <c r="G143" s="236"/>
      <c r="H143" s="207"/>
    </row>
    <row r="144" spans="2:8" x14ac:dyDescent="0.25">
      <c r="B144" s="232"/>
      <c r="C144" s="233"/>
      <c r="D144" s="234"/>
      <c r="E144" s="234"/>
      <c r="F144" s="235"/>
      <c r="G144" s="236"/>
      <c r="H144" s="207"/>
    </row>
    <row r="145" spans="2:8" x14ac:dyDescent="0.25">
      <c r="B145" s="232"/>
      <c r="C145" s="233"/>
      <c r="D145" s="234"/>
      <c r="E145" s="234"/>
      <c r="F145" s="235"/>
      <c r="G145" s="236"/>
      <c r="H145" s="207"/>
    </row>
    <row r="146" spans="2:8" x14ac:dyDescent="0.25">
      <c r="B146" s="232"/>
      <c r="C146" s="233"/>
      <c r="D146" s="234"/>
      <c r="E146" s="234"/>
      <c r="F146" s="235"/>
      <c r="G146" s="236"/>
      <c r="H146" s="207"/>
    </row>
    <row r="147" spans="2:8" x14ac:dyDescent="0.25">
      <c r="B147" s="232"/>
      <c r="C147" s="233"/>
      <c r="D147" s="234"/>
      <c r="E147" s="234"/>
      <c r="F147" s="235"/>
      <c r="G147" s="236"/>
      <c r="H147" s="207"/>
    </row>
    <row r="148" spans="2:8" x14ac:dyDescent="0.25">
      <c r="B148" s="232"/>
      <c r="C148" s="233"/>
      <c r="D148" s="234"/>
      <c r="E148" s="234"/>
      <c r="F148" s="235"/>
      <c r="G148" s="236"/>
      <c r="H148" s="207"/>
    </row>
    <row r="149" spans="2:8" x14ac:dyDescent="0.25">
      <c r="B149" s="232"/>
      <c r="C149" s="233"/>
      <c r="D149" s="234"/>
      <c r="E149" s="234"/>
      <c r="F149" s="235"/>
      <c r="G149" s="236"/>
      <c r="H149" s="207"/>
    </row>
    <row r="150" spans="2:8" x14ac:dyDescent="0.25">
      <c r="B150" s="232"/>
      <c r="C150" s="233"/>
      <c r="D150" s="234"/>
      <c r="E150" s="234"/>
      <c r="F150" s="235"/>
      <c r="G150" s="236"/>
      <c r="H150" s="207"/>
    </row>
    <row r="151" spans="2:8" x14ac:dyDescent="0.25">
      <c r="B151" s="232"/>
      <c r="C151" s="233"/>
      <c r="D151" s="234"/>
      <c r="E151" s="234"/>
      <c r="F151" s="235"/>
      <c r="G151" s="236"/>
      <c r="H151" s="207"/>
    </row>
    <row r="152" spans="2:8" x14ac:dyDescent="0.25">
      <c r="B152" s="232"/>
      <c r="C152" s="233"/>
      <c r="D152" s="234"/>
      <c r="E152" s="234"/>
      <c r="F152" s="235"/>
      <c r="G152" s="236"/>
      <c r="H152" s="207"/>
    </row>
    <row r="153" spans="2:8" x14ac:dyDescent="0.25">
      <c r="B153" s="232"/>
      <c r="C153" s="233"/>
      <c r="D153" s="234"/>
      <c r="E153" s="234"/>
      <c r="F153" s="235"/>
      <c r="G153" s="236"/>
      <c r="H153" s="207"/>
    </row>
    <row r="154" spans="2:8" x14ac:dyDescent="0.25">
      <c r="B154" s="232"/>
      <c r="C154" s="233"/>
      <c r="D154" s="234"/>
      <c r="E154" s="234"/>
      <c r="F154" s="235"/>
      <c r="G154" s="236"/>
      <c r="H154" s="207"/>
    </row>
    <row r="155" spans="2:8" x14ac:dyDescent="0.25">
      <c r="B155" s="232"/>
      <c r="C155" s="233"/>
      <c r="D155" s="234"/>
      <c r="E155" s="234"/>
      <c r="F155" s="235"/>
      <c r="G155" s="236"/>
      <c r="H155" s="207"/>
    </row>
    <row r="156" spans="2:8" x14ac:dyDescent="0.25">
      <c r="B156" s="232"/>
      <c r="C156" s="233"/>
      <c r="D156" s="234"/>
      <c r="E156" s="234"/>
      <c r="F156" s="235"/>
      <c r="G156" s="236"/>
      <c r="H156" s="207"/>
    </row>
    <row r="157" spans="2:8" x14ac:dyDescent="0.25">
      <c r="B157" s="232"/>
      <c r="C157" s="233"/>
      <c r="D157" s="234"/>
      <c r="E157" s="234"/>
      <c r="F157" s="235"/>
      <c r="G157" s="236"/>
      <c r="H157" s="207"/>
    </row>
    <row r="158" spans="2:8" x14ac:dyDescent="0.25">
      <c r="B158" s="232"/>
      <c r="C158" s="233"/>
      <c r="D158" s="234"/>
      <c r="E158" s="234"/>
      <c r="F158" s="235"/>
      <c r="G158" s="236"/>
      <c r="H158" s="207"/>
    </row>
    <row r="159" spans="2:8" x14ac:dyDescent="0.25">
      <c r="B159" s="232"/>
      <c r="C159" s="233"/>
      <c r="D159" s="234"/>
      <c r="E159" s="234"/>
      <c r="F159" s="235"/>
      <c r="G159" s="236"/>
      <c r="H159" s="207"/>
    </row>
    <row r="160" spans="2:8" x14ac:dyDescent="0.25">
      <c r="B160" s="232"/>
      <c r="C160" s="233"/>
      <c r="D160" s="234"/>
      <c r="E160" s="234"/>
      <c r="F160" s="235"/>
      <c r="G160" s="236"/>
      <c r="H160" s="207"/>
    </row>
    <row r="161" spans="2:8" x14ac:dyDescent="0.25">
      <c r="B161" s="232"/>
      <c r="C161" s="233"/>
      <c r="D161" s="234"/>
      <c r="E161" s="234"/>
      <c r="F161" s="235"/>
      <c r="G161" s="236"/>
      <c r="H161" s="207"/>
    </row>
    <row r="162" spans="2:8" x14ac:dyDescent="0.25">
      <c r="B162" s="232"/>
      <c r="C162" s="233"/>
      <c r="D162" s="234"/>
      <c r="E162" s="234"/>
      <c r="F162" s="235"/>
      <c r="G162" s="236"/>
      <c r="H162" s="207"/>
    </row>
    <row r="163" spans="2:8" x14ac:dyDescent="0.25">
      <c r="B163" s="232"/>
      <c r="C163" s="233"/>
      <c r="D163" s="234"/>
      <c r="E163" s="234"/>
      <c r="F163" s="235"/>
      <c r="G163" s="236"/>
      <c r="H163" s="207"/>
    </row>
    <row r="164" spans="2:8" x14ac:dyDescent="0.25">
      <c r="B164" s="232"/>
      <c r="C164" s="233"/>
      <c r="D164" s="234"/>
      <c r="E164" s="234"/>
      <c r="F164" s="235"/>
      <c r="G164" s="236"/>
      <c r="H164" s="207"/>
    </row>
    <row r="165" spans="2:8" x14ac:dyDescent="0.25">
      <c r="B165" s="232"/>
      <c r="C165" s="233"/>
      <c r="D165" s="234"/>
      <c r="E165" s="234"/>
      <c r="F165" s="235"/>
      <c r="G165" s="236"/>
      <c r="H165" s="207"/>
    </row>
    <row r="166" spans="2:8" x14ac:dyDescent="0.25">
      <c r="B166" s="232"/>
      <c r="C166" s="233"/>
      <c r="D166" s="234"/>
      <c r="E166" s="234"/>
      <c r="F166" s="235"/>
      <c r="G166" s="236"/>
      <c r="H166" s="207"/>
    </row>
    <row r="167" spans="2:8" x14ac:dyDescent="0.25">
      <c r="B167" s="232"/>
      <c r="C167" s="233"/>
      <c r="D167" s="234"/>
      <c r="E167" s="234"/>
      <c r="F167" s="235"/>
      <c r="G167" s="236"/>
      <c r="H167" s="207"/>
    </row>
    <row r="168" spans="2:8" x14ac:dyDescent="0.25">
      <c r="B168" s="232"/>
      <c r="C168" s="233"/>
      <c r="D168" s="234"/>
      <c r="E168" s="234"/>
      <c r="F168" s="235"/>
      <c r="G168" s="236"/>
      <c r="H168" s="207"/>
    </row>
    <row r="169" spans="2:8" x14ac:dyDescent="0.25">
      <c r="B169" s="232"/>
      <c r="C169" s="233"/>
      <c r="D169" s="234"/>
      <c r="E169" s="234"/>
      <c r="F169" s="235"/>
      <c r="G169" s="236"/>
      <c r="H169" s="207"/>
    </row>
    <row r="170" spans="2:8" x14ac:dyDescent="0.25">
      <c r="B170" s="232"/>
      <c r="C170" s="233"/>
      <c r="D170" s="234"/>
      <c r="E170" s="234"/>
      <c r="F170" s="235"/>
      <c r="G170" s="236"/>
      <c r="H170" s="207"/>
    </row>
    <row r="171" spans="2:8" x14ac:dyDescent="0.25">
      <c r="B171" s="232"/>
      <c r="C171" s="233"/>
      <c r="D171" s="234"/>
      <c r="E171" s="234"/>
      <c r="F171" s="235"/>
      <c r="G171" s="236"/>
      <c r="H171" s="207"/>
    </row>
    <row r="172" spans="2:8" x14ac:dyDescent="0.25">
      <c r="B172" s="232"/>
      <c r="C172" s="233"/>
      <c r="D172" s="234"/>
      <c r="E172" s="234"/>
      <c r="F172" s="235"/>
      <c r="G172" s="236"/>
      <c r="H172" s="207"/>
    </row>
    <row r="173" spans="2:8" x14ac:dyDescent="0.25">
      <c r="B173" s="232"/>
      <c r="C173" s="233"/>
      <c r="D173" s="234"/>
      <c r="E173" s="234"/>
      <c r="F173" s="235"/>
      <c r="G173" s="236"/>
      <c r="H173" s="207"/>
    </row>
    <row r="174" spans="2:8" x14ac:dyDescent="0.25">
      <c r="B174" s="232"/>
      <c r="C174" s="233"/>
      <c r="D174" s="234"/>
      <c r="E174" s="234"/>
      <c r="F174" s="235"/>
      <c r="G174" s="236"/>
      <c r="H174" s="207"/>
    </row>
    <row r="175" spans="2:8" x14ac:dyDescent="0.25">
      <c r="B175" s="232"/>
      <c r="C175" s="233"/>
      <c r="D175" s="234"/>
      <c r="E175" s="234"/>
      <c r="F175" s="235"/>
      <c r="G175" s="236"/>
      <c r="H175" s="207"/>
    </row>
    <row r="176" spans="2:8" x14ac:dyDescent="0.25">
      <c r="B176" s="232"/>
      <c r="C176" s="233"/>
      <c r="D176" s="234"/>
      <c r="E176" s="234"/>
      <c r="F176" s="235"/>
      <c r="G176" s="236"/>
      <c r="H176" s="207"/>
    </row>
    <row r="177" spans="2:8" x14ac:dyDescent="0.25">
      <c r="B177" s="232"/>
      <c r="C177" s="233"/>
      <c r="D177" s="234"/>
      <c r="E177" s="234"/>
      <c r="F177" s="235"/>
      <c r="G177" s="236"/>
      <c r="H177" s="207"/>
    </row>
    <row r="178" spans="2:8" x14ac:dyDescent="0.25">
      <c r="B178" s="232"/>
      <c r="C178" s="233"/>
      <c r="D178" s="234"/>
      <c r="E178" s="234"/>
      <c r="F178" s="235"/>
      <c r="G178" s="236"/>
      <c r="H178" s="207"/>
    </row>
    <row r="179" spans="2:8" x14ac:dyDescent="0.25">
      <c r="B179" s="232"/>
      <c r="C179" s="233"/>
      <c r="D179" s="234"/>
      <c r="E179" s="234"/>
      <c r="F179" s="235"/>
      <c r="G179" s="236"/>
      <c r="H179" s="207"/>
    </row>
    <row r="180" spans="2:8" x14ac:dyDescent="0.25">
      <c r="B180" s="232"/>
      <c r="C180" s="233"/>
      <c r="D180" s="234"/>
      <c r="E180" s="234"/>
      <c r="F180" s="235"/>
      <c r="G180" s="236"/>
      <c r="H180" s="207"/>
    </row>
    <row r="181" spans="2:8" x14ac:dyDescent="0.25">
      <c r="B181" s="232"/>
      <c r="C181" s="233"/>
      <c r="D181" s="234"/>
      <c r="E181" s="234"/>
      <c r="F181" s="235"/>
      <c r="G181" s="236"/>
      <c r="H181" s="207"/>
    </row>
    <row r="182" spans="2:8" x14ac:dyDescent="0.25">
      <c r="B182" s="232"/>
      <c r="C182" s="233"/>
      <c r="D182" s="234"/>
      <c r="E182" s="234"/>
      <c r="F182" s="235"/>
      <c r="G182" s="236"/>
      <c r="H182" s="207"/>
    </row>
    <row r="183" spans="2:8" x14ac:dyDescent="0.25">
      <c r="B183" s="232"/>
      <c r="C183" s="233"/>
      <c r="D183" s="234"/>
      <c r="E183" s="234"/>
      <c r="F183" s="235"/>
      <c r="G183" s="236"/>
      <c r="H183" s="207"/>
    </row>
    <row r="184" spans="2:8" x14ac:dyDescent="0.25">
      <c r="B184" s="232"/>
      <c r="C184" s="233"/>
      <c r="D184" s="234"/>
      <c r="E184" s="234"/>
      <c r="F184" s="235"/>
      <c r="G184" s="236"/>
      <c r="H184" s="207"/>
    </row>
    <row r="185" spans="2:8" x14ac:dyDescent="0.25">
      <c r="B185" s="232"/>
      <c r="C185" s="233"/>
      <c r="D185" s="234"/>
      <c r="E185" s="234"/>
      <c r="F185" s="235"/>
      <c r="G185" s="236"/>
      <c r="H185" s="207"/>
    </row>
    <row r="186" spans="2:8" x14ac:dyDescent="0.25">
      <c r="B186" s="232"/>
      <c r="C186" s="233"/>
      <c r="D186" s="234"/>
      <c r="E186" s="234"/>
      <c r="F186" s="235"/>
      <c r="G186" s="236"/>
      <c r="H186" s="207"/>
    </row>
    <row r="187" spans="2:8" x14ac:dyDescent="0.25">
      <c r="B187" s="232"/>
      <c r="C187" s="233"/>
      <c r="D187" s="234"/>
      <c r="E187" s="234"/>
      <c r="F187" s="235"/>
      <c r="G187" s="236"/>
      <c r="H187" s="207"/>
    </row>
    <row r="188" spans="2:8" x14ac:dyDescent="0.25">
      <c r="B188" s="232"/>
      <c r="C188" s="233"/>
      <c r="D188" s="234"/>
      <c r="E188" s="234"/>
      <c r="F188" s="235"/>
      <c r="G188" s="236"/>
      <c r="H188" s="207"/>
    </row>
    <row r="189" spans="2:8" x14ac:dyDescent="0.25">
      <c r="B189" s="232"/>
      <c r="C189" s="233"/>
      <c r="D189" s="234"/>
      <c r="E189" s="234"/>
      <c r="F189" s="235"/>
      <c r="G189" s="236"/>
      <c r="H189" s="207"/>
    </row>
    <row r="190" spans="2:8" x14ac:dyDescent="0.25">
      <c r="B190" s="232"/>
      <c r="C190" s="233"/>
      <c r="D190" s="234"/>
      <c r="E190" s="234"/>
      <c r="F190" s="235"/>
      <c r="G190" s="236"/>
      <c r="H190" s="207"/>
    </row>
    <row r="191" spans="2:8" x14ac:dyDescent="0.25">
      <c r="B191" s="232"/>
      <c r="C191" s="233"/>
      <c r="D191" s="234"/>
      <c r="E191" s="234"/>
      <c r="F191" s="235"/>
      <c r="G191" s="236"/>
      <c r="H191" s="207"/>
    </row>
    <row r="192" spans="2:8" x14ac:dyDescent="0.25">
      <c r="B192" s="232"/>
      <c r="C192" s="233"/>
      <c r="D192" s="234"/>
      <c r="E192" s="234"/>
      <c r="F192" s="235"/>
      <c r="G192" s="236"/>
      <c r="H192" s="207"/>
    </row>
    <row r="193" spans="2:8" x14ac:dyDescent="0.25">
      <c r="B193" s="232"/>
      <c r="C193" s="233"/>
      <c r="D193" s="234"/>
      <c r="E193" s="234"/>
      <c r="F193" s="235"/>
      <c r="G193" s="236"/>
      <c r="H193" s="207"/>
    </row>
    <row r="194" spans="2:8" x14ac:dyDescent="0.25">
      <c r="B194" s="232"/>
      <c r="C194" s="233"/>
      <c r="D194" s="234"/>
      <c r="E194" s="234"/>
      <c r="F194" s="235"/>
      <c r="G194" s="236"/>
      <c r="H194" s="207"/>
    </row>
    <row r="195" spans="2:8" x14ac:dyDescent="0.25">
      <c r="B195" s="232"/>
      <c r="C195" s="233"/>
      <c r="D195" s="234"/>
      <c r="E195" s="234"/>
      <c r="F195" s="235"/>
      <c r="G195" s="236"/>
      <c r="H195" s="207"/>
    </row>
    <row r="196" spans="2:8" x14ac:dyDescent="0.25">
      <c r="B196" s="232"/>
      <c r="C196" s="233"/>
      <c r="D196" s="234"/>
      <c r="E196" s="234"/>
      <c r="F196" s="235"/>
      <c r="G196" s="236"/>
      <c r="H196" s="207"/>
    </row>
    <row r="197" spans="2:8" x14ac:dyDescent="0.25">
      <c r="B197" s="232"/>
      <c r="C197" s="233"/>
      <c r="D197" s="234"/>
      <c r="E197" s="234"/>
      <c r="F197" s="235"/>
      <c r="G197" s="236"/>
      <c r="H197" s="207"/>
    </row>
    <row r="198" spans="2:8" x14ac:dyDescent="0.25">
      <c r="B198" s="232"/>
      <c r="C198" s="233"/>
      <c r="D198" s="234"/>
      <c r="E198" s="234"/>
      <c r="F198" s="235"/>
      <c r="G198" s="236"/>
      <c r="H198" s="207"/>
    </row>
    <row r="199" spans="2:8" x14ac:dyDescent="0.25">
      <c r="B199" s="232"/>
      <c r="C199" s="233"/>
      <c r="D199" s="234"/>
      <c r="E199" s="234"/>
      <c r="F199" s="235"/>
      <c r="G199" s="236"/>
      <c r="H199" s="207"/>
    </row>
    <row r="200" spans="2:8" x14ac:dyDescent="0.25">
      <c r="B200" s="232"/>
      <c r="C200" s="233"/>
      <c r="D200" s="234"/>
      <c r="E200" s="234"/>
      <c r="F200" s="235"/>
      <c r="G200" s="236"/>
      <c r="H200" s="207"/>
    </row>
    <row r="201" spans="2:8" x14ac:dyDescent="0.25">
      <c r="B201" s="232"/>
      <c r="C201" s="233"/>
      <c r="D201" s="234"/>
      <c r="E201" s="234"/>
      <c r="F201" s="235"/>
      <c r="G201" s="236"/>
      <c r="H201" s="207"/>
    </row>
    <row r="202" spans="2:8" x14ac:dyDescent="0.25">
      <c r="B202" s="232"/>
      <c r="C202" s="233"/>
      <c r="D202" s="234"/>
      <c r="E202" s="234"/>
      <c r="F202" s="235"/>
      <c r="G202" s="236"/>
      <c r="H202" s="207"/>
    </row>
    <row r="203" spans="2:8" x14ac:dyDescent="0.25">
      <c r="B203" s="232"/>
      <c r="C203" s="233"/>
      <c r="D203" s="234"/>
      <c r="E203" s="234"/>
      <c r="F203" s="235"/>
      <c r="G203" s="236"/>
      <c r="H203" s="207"/>
    </row>
    <row r="204" spans="2:8" x14ac:dyDescent="0.25">
      <c r="B204" s="232"/>
      <c r="C204" s="233"/>
      <c r="D204" s="234"/>
      <c r="E204" s="234"/>
      <c r="F204" s="235"/>
      <c r="G204" s="236"/>
      <c r="H204" s="207"/>
    </row>
    <row r="205" spans="2:8" x14ac:dyDescent="0.25">
      <c r="B205" s="232"/>
      <c r="C205" s="233"/>
      <c r="D205" s="234"/>
      <c r="E205" s="234"/>
      <c r="F205" s="235"/>
      <c r="G205" s="236"/>
      <c r="H205" s="207"/>
    </row>
    <row r="206" spans="2:8" x14ac:dyDescent="0.25">
      <c r="B206" s="232"/>
      <c r="C206" s="233"/>
      <c r="D206" s="234"/>
      <c r="E206" s="234"/>
      <c r="F206" s="235"/>
      <c r="G206" s="236"/>
      <c r="H206" s="207"/>
    </row>
    <row r="207" spans="2:8" x14ac:dyDescent="0.25">
      <c r="B207" s="232"/>
      <c r="C207" s="233"/>
      <c r="D207" s="234"/>
      <c r="E207" s="234"/>
      <c r="F207" s="235"/>
      <c r="G207" s="236"/>
      <c r="H207" s="207"/>
    </row>
    <row r="208" spans="2:8" x14ac:dyDescent="0.25">
      <c r="B208" s="232"/>
      <c r="C208" s="233"/>
      <c r="D208" s="234"/>
      <c r="E208" s="234"/>
      <c r="F208" s="235"/>
      <c r="G208" s="236"/>
      <c r="H208" s="207"/>
    </row>
    <row r="209" spans="2:8" x14ac:dyDescent="0.25">
      <c r="B209" s="232"/>
      <c r="C209" s="233"/>
      <c r="D209" s="234"/>
      <c r="E209" s="234"/>
      <c r="F209" s="235"/>
      <c r="G209" s="236"/>
      <c r="H209" s="207"/>
    </row>
    <row r="210" spans="2:8" x14ac:dyDescent="0.25">
      <c r="B210" s="232"/>
      <c r="C210" s="233"/>
      <c r="D210" s="234"/>
      <c r="E210" s="234"/>
      <c r="F210" s="235"/>
      <c r="G210" s="236"/>
      <c r="H210" s="207"/>
    </row>
    <row r="211" spans="2:8" x14ac:dyDescent="0.25">
      <c r="B211" s="232"/>
      <c r="C211" s="233"/>
      <c r="D211" s="234"/>
      <c r="E211" s="234"/>
      <c r="F211" s="235"/>
      <c r="G211" s="236"/>
      <c r="H211" s="207"/>
    </row>
    <row r="212" spans="2:8" x14ac:dyDescent="0.25">
      <c r="B212" s="232"/>
      <c r="C212" s="233"/>
      <c r="D212" s="234"/>
      <c r="E212" s="234"/>
      <c r="F212" s="235"/>
      <c r="G212" s="236"/>
      <c r="H212" s="207"/>
    </row>
    <row r="213" spans="2:8" x14ac:dyDescent="0.25">
      <c r="B213" s="232"/>
      <c r="C213" s="233"/>
      <c r="D213" s="234"/>
      <c r="E213" s="234"/>
      <c r="F213" s="235"/>
      <c r="G213" s="236"/>
      <c r="H213" s="207"/>
    </row>
    <row r="214" spans="2:8" x14ac:dyDescent="0.25">
      <c r="B214" s="232"/>
      <c r="C214" s="233"/>
      <c r="D214" s="234"/>
      <c r="E214" s="234"/>
      <c r="F214" s="235"/>
      <c r="G214" s="236"/>
      <c r="H214" s="207"/>
    </row>
    <row r="215" spans="2:8" x14ac:dyDescent="0.25">
      <c r="B215" s="232"/>
      <c r="C215" s="233"/>
      <c r="D215" s="234"/>
      <c r="E215" s="234"/>
      <c r="F215" s="235"/>
      <c r="G215" s="236"/>
      <c r="H215" s="207"/>
    </row>
    <row r="216" spans="2:8" x14ac:dyDescent="0.25">
      <c r="B216" s="232"/>
      <c r="C216" s="233"/>
      <c r="D216" s="234"/>
      <c r="E216" s="234"/>
      <c r="F216" s="235"/>
      <c r="G216" s="236"/>
      <c r="H216" s="207"/>
    </row>
    <row r="217" spans="2:8" x14ac:dyDescent="0.25">
      <c r="B217" s="232"/>
      <c r="C217" s="233"/>
      <c r="D217" s="234"/>
      <c r="E217" s="234"/>
      <c r="F217" s="235"/>
      <c r="G217" s="236"/>
      <c r="H217" s="207"/>
    </row>
    <row r="218" spans="2:8" x14ac:dyDescent="0.25">
      <c r="B218" s="232"/>
      <c r="C218" s="233"/>
      <c r="D218" s="234"/>
      <c r="E218" s="234"/>
      <c r="F218" s="235"/>
      <c r="G218" s="236"/>
      <c r="H218" s="207"/>
    </row>
    <row r="219" spans="2:8" x14ac:dyDescent="0.25">
      <c r="B219" s="232"/>
      <c r="C219" s="233"/>
      <c r="D219" s="234"/>
      <c r="E219" s="234"/>
      <c r="F219" s="235"/>
      <c r="G219" s="236"/>
      <c r="H219" s="207"/>
    </row>
    <row r="220" spans="2:8" x14ac:dyDescent="0.25">
      <c r="B220" s="232"/>
      <c r="C220" s="233"/>
      <c r="D220" s="234"/>
      <c r="E220" s="234"/>
      <c r="F220" s="235"/>
      <c r="G220" s="236"/>
      <c r="H220" s="207"/>
    </row>
    <row r="221" spans="2:8" x14ac:dyDescent="0.25">
      <c r="B221" s="232"/>
      <c r="C221" s="233"/>
      <c r="D221" s="234"/>
      <c r="E221" s="234"/>
      <c r="F221" s="235"/>
      <c r="G221" s="236"/>
      <c r="H221" s="207"/>
    </row>
    <row r="222" spans="2:8" x14ac:dyDescent="0.25">
      <c r="B222" s="232"/>
      <c r="C222" s="233"/>
      <c r="D222" s="234"/>
      <c r="E222" s="234"/>
      <c r="F222" s="235"/>
      <c r="G222" s="236"/>
      <c r="H222" s="207"/>
    </row>
    <row r="223" spans="2:8" x14ac:dyDescent="0.25">
      <c r="B223" s="232"/>
      <c r="C223" s="233"/>
      <c r="D223" s="234"/>
      <c r="E223" s="234"/>
      <c r="F223" s="235"/>
      <c r="G223" s="236"/>
      <c r="H223" s="207"/>
    </row>
    <row r="224" spans="2:8" x14ac:dyDescent="0.25">
      <c r="B224" s="232"/>
      <c r="C224" s="233"/>
      <c r="D224" s="234"/>
      <c r="E224" s="234"/>
      <c r="F224" s="235"/>
      <c r="G224" s="236"/>
      <c r="H224" s="207"/>
    </row>
    <row r="225" spans="2:8" x14ac:dyDescent="0.25">
      <c r="B225" s="232"/>
      <c r="C225" s="233"/>
      <c r="D225" s="234"/>
      <c r="E225" s="234"/>
      <c r="F225" s="235"/>
      <c r="G225" s="236"/>
      <c r="H225" s="207"/>
    </row>
    <row r="226" spans="2:8" x14ac:dyDescent="0.25">
      <c r="B226" s="232"/>
      <c r="C226" s="233"/>
      <c r="D226" s="234"/>
      <c r="E226" s="234"/>
      <c r="F226" s="235"/>
      <c r="G226" s="236"/>
      <c r="H226" s="207"/>
    </row>
    <row r="227" spans="2:8" x14ac:dyDescent="0.25">
      <c r="B227" s="232"/>
      <c r="C227" s="233"/>
      <c r="D227" s="234"/>
      <c r="E227" s="234"/>
      <c r="F227" s="235"/>
      <c r="G227" s="236"/>
      <c r="H227" s="207"/>
    </row>
    <row r="228" spans="2:8" x14ac:dyDescent="0.25">
      <c r="B228" s="232"/>
      <c r="C228" s="233"/>
      <c r="D228" s="234"/>
      <c r="E228" s="234"/>
      <c r="F228" s="235"/>
      <c r="G228" s="236"/>
      <c r="H228" s="207"/>
    </row>
    <row r="229" spans="2:8" x14ac:dyDescent="0.25">
      <c r="B229" s="232"/>
      <c r="C229" s="233"/>
      <c r="D229" s="234"/>
      <c r="E229" s="234"/>
      <c r="F229" s="235"/>
      <c r="G229" s="236"/>
      <c r="H229" s="207"/>
    </row>
    <row r="230" spans="2:8" x14ac:dyDescent="0.25">
      <c r="B230" s="232"/>
      <c r="C230" s="233"/>
      <c r="D230" s="234"/>
      <c r="E230" s="234"/>
      <c r="F230" s="235"/>
      <c r="G230" s="236"/>
      <c r="H230" s="207"/>
    </row>
    <row r="231" spans="2:8" x14ac:dyDescent="0.25">
      <c r="B231" s="232"/>
      <c r="C231" s="233"/>
      <c r="D231" s="234"/>
      <c r="E231" s="234"/>
      <c r="F231" s="235"/>
      <c r="G231" s="236"/>
      <c r="H231" s="207"/>
    </row>
    <row r="232" spans="2:8" x14ac:dyDescent="0.25">
      <c r="B232" s="232"/>
      <c r="C232" s="233"/>
      <c r="D232" s="234"/>
      <c r="E232" s="234"/>
      <c r="F232" s="235"/>
      <c r="G232" s="236"/>
      <c r="H232" s="207"/>
    </row>
    <row r="233" spans="2:8" x14ac:dyDescent="0.25">
      <c r="B233" s="232"/>
      <c r="C233" s="233"/>
      <c r="D233" s="234"/>
      <c r="E233" s="234"/>
      <c r="F233" s="235"/>
      <c r="G233" s="236"/>
      <c r="H233" s="207"/>
    </row>
    <row r="234" spans="2:8" x14ac:dyDescent="0.25">
      <c r="B234" s="232"/>
      <c r="C234" s="233"/>
      <c r="D234" s="234"/>
      <c r="E234" s="234"/>
      <c r="F234" s="235"/>
      <c r="G234" s="236"/>
      <c r="H234" s="207"/>
    </row>
    <row r="235" spans="2:8" x14ac:dyDescent="0.25">
      <c r="B235" s="232"/>
      <c r="C235" s="233"/>
      <c r="D235" s="234"/>
      <c r="E235" s="234"/>
      <c r="F235" s="235"/>
      <c r="G235" s="236"/>
      <c r="H235" s="207"/>
    </row>
    <row r="236" spans="2:8" x14ac:dyDescent="0.25">
      <c r="B236" s="232"/>
      <c r="C236" s="233"/>
      <c r="D236" s="234"/>
      <c r="E236" s="234"/>
      <c r="F236" s="235"/>
      <c r="G236" s="236"/>
      <c r="H236" s="207"/>
    </row>
    <row r="237" spans="2:8" x14ac:dyDescent="0.25">
      <c r="B237" s="232"/>
      <c r="C237" s="233"/>
      <c r="D237" s="234"/>
      <c r="E237" s="234"/>
      <c r="F237" s="235"/>
      <c r="G237" s="236"/>
      <c r="H237" s="207"/>
    </row>
    <row r="238" spans="2:8" x14ac:dyDescent="0.25">
      <c r="B238" s="232"/>
      <c r="C238" s="233"/>
      <c r="D238" s="234"/>
      <c r="E238" s="234"/>
      <c r="F238" s="235"/>
      <c r="G238" s="236"/>
      <c r="H238" s="207"/>
    </row>
    <row r="239" spans="2:8" x14ac:dyDescent="0.25">
      <c r="B239" s="232"/>
      <c r="C239" s="233"/>
      <c r="D239" s="234"/>
      <c r="E239" s="234"/>
      <c r="F239" s="235"/>
      <c r="G239" s="236"/>
      <c r="H239" s="207"/>
    </row>
    <row r="240" spans="2:8" x14ac:dyDescent="0.25">
      <c r="B240" s="232"/>
      <c r="C240" s="233"/>
      <c r="D240" s="234"/>
      <c r="E240" s="234"/>
      <c r="F240" s="235"/>
      <c r="G240" s="236"/>
      <c r="H240" s="207"/>
    </row>
    <row r="241" spans="2:8" x14ac:dyDescent="0.25">
      <c r="B241" s="232"/>
      <c r="C241" s="233"/>
      <c r="D241" s="234"/>
      <c r="E241" s="234"/>
      <c r="F241" s="235"/>
      <c r="G241" s="236"/>
      <c r="H241" s="207"/>
    </row>
    <row r="242" spans="2:8" x14ac:dyDescent="0.25">
      <c r="B242" s="232"/>
      <c r="C242" s="233"/>
      <c r="D242" s="234"/>
      <c r="E242" s="234"/>
      <c r="F242" s="235"/>
      <c r="G242" s="236"/>
      <c r="H242" s="207"/>
    </row>
    <row r="243" spans="2:8" x14ac:dyDescent="0.25">
      <c r="B243" s="232"/>
      <c r="C243" s="233"/>
      <c r="D243" s="234"/>
      <c r="E243" s="234"/>
      <c r="F243" s="235"/>
      <c r="G243" s="236"/>
      <c r="H243" s="207"/>
    </row>
    <row r="244" spans="2:8" x14ac:dyDescent="0.25">
      <c r="B244" s="232"/>
      <c r="C244" s="233"/>
      <c r="D244" s="234"/>
      <c r="E244" s="234"/>
      <c r="F244" s="235"/>
      <c r="G244" s="236"/>
      <c r="H244" s="207"/>
    </row>
    <row r="245" spans="2:8" x14ac:dyDescent="0.25">
      <c r="B245" s="232"/>
      <c r="C245" s="233"/>
      <c r="D245" s="234"/>
      <c r="E245" s="234"/>
      <c r="F245" s="235"/>
      <c r="G245" s="236"/>
      <c r="H245" s="207"/>
    </row>
    <row r="246" spans="2:8" x14ac:dyDescent="0.25">
      <c r="B246" s="232"/>
      <c r="C246" s="233"/>
      <c r="D246" s="234"/>
      <c r="E246" s="234"/>
      <c r="F246" s="235"/>
      <c r="G246" s="236"/>
      <c r="H246" s="207"/>
    </row>
    <row r="247" spans="2:8" x14ac:dyDescent="0.25">
      <c r="B247" s="232"/>
      <c r="C247" s="233"/>
      <c r="D247" s="234"/>
      <c r="E247" s="234"/>
      <c r="F247" s="235"/>
      <c r="G247" s="236"/>
      <c r="H247" s="207"/>
    </row>
    <row r="248" spans="2:8" x14ac:dyDescent="0.25">
      <c r="B248" s="232"/>
      <c r="C248" s="233"/>
      <c r="D248" s="234"/>
      <c r="E248" s="234"/>
      <c r="F248" s="235"/>
      <c r="G248" s="236"/>
      <c r="H248" s="207"/>
    </row>
    <row r="249" spans="2:8" x14ac:dyDescent="0.25">
      <c r="B249" s="232"/>
      <c r="C249" s="233"/>
      <c r="D249" s="234"/>
      <c r="E249" s="234"/>
      <c r="F249" s="235"/>
      <c r="G249" s="236"/>
      <c r="H249" s="207"/>
    </row>
    <row r="250" spans="2:8" x14ac:dyDescent="0.25">
      <c r="B250" s="232"/>
      <c r="C250" s="233"/>
      <c r="D250" s="234"/>
      <c r="E250" s="234"/>
      <c r="F250" s="235"/>
      <c r="G250" s="236"/>
      <c r="H250" s="207"/>
    </row>
    <row r="251" spans="2:8" x14ac:dyDescent="0.25">
      <c r="B251" s="232"/>
      <c r="C251" s="233"/>
      <c r="D251" s="234"/>
      <c r="E251" s="234"/>
      <c r="F251" s="235"/>
      <c r="G251" s="236"/>
      <c r="H251" s="207"/>
    </row>
    <row r="252" spans="2:8" x14ac:dyDescent="0.25">
      <c r="B252" s="232"/>
      <c r="C252" s="233"/>
      <c r="D252" s="234"/>
      <c r="E252" s="234"/>
      <c r="F252" s="235"/>
      <c r="G252" s="236"/>
      <c r="H252" s="207"/>
    </row>
    <row r="253" spans="2:8" x14ac:dyDescent="0.25">
      <c r="B253" s="232"/>
      <c r="C253" s="233"/>
      <c r="D253" s="234"/>
      <c r="E253" s="234"/>
      <c r="F253" s="235"/>
      <c r="G253" s="236"/>
      <c r="H253" s="207"/>
    </row>
    <row r="254" spans="2:8" x14ac:dyDescent="0.25">
      <c r="B254" s="232"/>
      <c r="C254" s="233"/>
      <c r="D254" s="234"/>
      <c r="E254" s="234"/>
      <c r="F254" s="235"/>
      <c r="G254" s="236"/>
      <c r="H254" s="207"/>
    </row>
    <row r="255" spans="2:8" x14ac:dyDescent="0.25">
      <c r="B255" s="232"/>
      <c r="C255" s="233"/>
      <c r="D255" s="234"/>
      <c r="E255" s="234"/>
      <c r="F255" s="235"/>
      <c r="G255" s="236"/>
      <c r="H255" s="207"/>
    </row>
    <row r="256" spans="2:8" x14ac:dyDescent="0.25">
      <c r="B256" s="232"/>
      <c r="C256" s="233"/>
      <c r="D256" s="234"/>
      <c r="E256" s="234"/>
      <c r="F256" s="235"/>
      <c r="G256" s="236"/>
      <c r="H256" s="207"/>
    </row>
    <row r="257" spans="2:8" x14ac:dyDescent="0.25">
      <c r="B257" s="232"/>
      <c r="C257" s="233"/>
      <c r="D257" s="234"/>
      <c r="E257" s="234"/>
      <c r="F257" s="235"/>
      <c r="G257" s="236"/>
      <c r="H257" s="207"/>
    </row>
    <row r="258" spans="2:8" x14ac:dyDescent="0.25">
      <c r="B258" s="232"/>
      <c r="C258" s="233"/>
      <c r="D258" s="234"/>
      <c r="E258" s="234"/>
      <c r="F258" s="235"/>
      <c r="G258" s="236"/>
      <c r="H258" s="207"/>
    </row>
    <row r="259" spans="2:8" x14ac:dyDescent="0.25">
      <c r="B259" s="232"/>
      <c r="C259" s="233"/>
      <c r="D259" s="234"/>
      <c r="E259" s="234"/>
      <c r="F259" s="235"/>
      <c r="G259" s="236"/>
      <c r="H259" s="207"/>
    </row>
    <row r="260" spans="2:8" x14ac:dyDescent="0.25">
      <c r="B260" s="232"/>
      <c r="C260" s="233"/>
      <c r="D260" s="234"/>
      <c r="E260" s="234"/>
      <c r="F260" s="235"/>
      <c r="G260" s="236"/>
      <c r="H260" s="207"/>
    </row>
    <row r="261" spans="2:8" x14ac:dyDescent="0.25">
      <c r="B261" s="232"/>
      <c r="C261" s="233"/>
      <c r="D261" s="234"/>
      <c r="E261" s="234"/>
      <c r="F261" s="235"/>
      <c r="G261" s="236"/>
      <c r="H261" s="207"/>
    </row>
    <row r="262" spans="2:8" x14ac:dyDescent="0.25">
      <c r="B262" s="232"/>
      <c r="C262" s="233"/>
      <c r="D262" s="234"/>
      <c r="E262" s="234"/>
      <c r="F262" s="235"/>
      <c r="G262" s="236"/>
      <c r="H262" s="207"/>
    </row>
    <row r="263" spans="2:8" x14ac:dyDescent="0.25">
      <c r="B263" s="232"/>
      <c r="C263" s="233"/>
      <c r="D263" s="234"/>
      <c r="E263" s="234"/>
      <c r="F263" s="235"/>
      <c r="G263" s="236"/>
      <c r="H263" s="207"/>
    </row>
    <row r="264" spans="2:8" x14ac:dyDescent="0.25">
      <c r="B264" s="232"/>
      <c r="C264" s="233"/>
      <c r="D264" s="234"/>
      <c r="E264" s="234"/>
      <c r="F264" s="235"/>
      <c r="G264" s="236"/>
      <c r="H264" s="207"/>
    </row>
    <row r="265" spans="2:8" x14ac:dyDescent="0.25">
      <c r="B265" s="232"/>
      <c r="C265" s="233"/>
      <c r="D265" s="234"/>
      <c r="E265" s="234"/>
      <c r="F265" s="235"/>
      <c r="G265" s="236"/>
      <c r="H265" s="207"/>
    </row>
    <row r="266" spans="2:8" x14ac:dyDescent="0.25">
      <c r="B266" s="232"/>
      <c r="C266" s="233"/>
      <c r="D266" s="234"/>
      <c r="E266" s="234"/>
      <c r="F266" s="235"/>
      <c r="G266" s="236"/>
      <c r="H266" s="207"/>
    </row>
    <row r="267" spans="2:8" x14ac:dyDescent="0.25">
      <c r="B267" s="232"/>
      <c r="C267" s="233"/>
      <c r="D267" s="234"/>
      <c r="E267" s="234"/>
      <c r="F267" s="235"/>
      <c r="G267" s="236"/>
      <c r="H267" s="207"/>
    </row>
    <row r="268" spans="2:8" x14ac:dyDescent="0.25">
      <c r="B268" s="232"/>
      <c r="C268" s="233"/>
      <c r="D268" s="234"/>
      <c r="E268" s="234"/>
      <c r="F268" s="235"/>
      <c r="G268" s="236"/>
      <c r="H268" s="207"/>
    </row>
    <row r="269" spans="2:8" x14ac:dyDescent="0.25">
      <c r="B269" s="232"/>
      <c r="C269" s="233"/>
      <c r="D269" s="234"/>
      <c r="E269" s="234"/>
      <c r="F269" s="235"/>
      <c r="G269" s="236"/>
      <c r="H269" s="207"/>
    </row>
    <row r="270" spans="2:8" x14ac:dyDescent="0.25">
      <c r="B270" s="232"/>
      <c r="C270" s="233"/>
      <c r="D270" s="234"/>
      <c r="E270" s="234"/>
      <c r="F270" s="235"/>
      <c r="G270" s="236"/>
      <c r="H270" s="207"/>
    </row>
    <row r="271" spans="2:8" x14ac:dyDescent="0.25">
      <c r="B271" s="232"/>
      <c r="C271" s="233"/>
      <c r="D271" s="234"/>
      <c r="E271" s="234"/>
      <c r="F271" s="235"/>
      <c r="G271" s="236"/>
      <c r="H271" s="207"/>
    </row>
    <row r="272" spans="2:8" x14ac:dyDescent="0.25">
      <c r="B272" s="232"/>
      <c r="C272" s="233"/>
      <c r="D272" s="234"/>
      <c r="E272" s="234"/>
      <c r="F272" s="235"/>
      <c r="G272" s="236"/>
      <c r="H272" s="207"/>
    </row>
    <row r="273" spans="2:8" x14ac:dyDescent="0.25">
      <c r="B273" s="232"/>
      <c r="C273" s="233"/>
      <c r="D273" s="234"/>
      <c r="E273" s="234"/>
      <c r="F273" s="235"/>
      <c r="G273" s="236"/>
      <c r="H273" s="207"/>
    </row>
    <row r="274" spans="2:8" x14ac:dyDescent="0.25">
      <c r="B274" s="232"/>
      <c r="C274" s="233"/>
      <c r="D274" s="234"/>
      <c r="E274" s="234"/>
      <c r="F274" s="235"/>
      <c r="G274" s="236"/>
      <c r="H274" s="207"/>
    </row>
    <row r="275" spans="2:8" x14ac:dyDescent="0.25">
      <c r="B275" s="232"/>
      <c r="C275" s="233"/>
      <c r="D275" s="234"/>
      <c r="E275" s="234"/>
      <c r="F275" s="235"/>
      <c r="G275" s="236"/>
      <c r="H275" s="207"/>
    </row>
    <row r="276" spans="2:8" x14ac:dyDescent="0.25">
      <c r="B276" s="232"/>
      <c r="C276" s="233"/>
      <c r="D276" s="234"/>
      <c r="E276" s="234"/>
      <c r="F276" s="235"/>
      <c r="G276" s="236"/>
      <c r="H276" s="207"/>
    </row>
    <row r="277" spans="2:8" x14ac:dyDescent="0.25">
      <c r="B277" s="232"/>
      <c r="C277" s="233"/>
      <c r="D277" s="234"/>
      <c r="E277" s="234"/>
      <c r="F277" s="235"/>
      <c r="G277" s="236"/>
      <c r="H277" s="207"/>
    </row>
    <row r="278" spans="2:8" x14ac:dyDescent="0.25">
      <c r="B278" s="232"/>
      <c r="C278" s="233"/>
      <c r="D278" s="234"/>
      <c r="E278" s="234"/>
      <c r="F278" s="235"/>
      <c r="G278" s="236"/>
      <c r="H278" s="207"/>
    </row>
    <row r="279" spans="2:8" x14ac:dyDescent="0.25">
      <c r="B279" s="232"/>
      <c r="C279" s="233"/>
      <c r="D279" s="234"/>
      <c r="E279" s="234"/>
      <c r="F279" s="235"/>
      <c r="G279" s="236"/>
      <c r="H279" s="207"/>
    </row>
    <row r="280" spans="2:8" x14ac:dyDescent="0.25">
      <c r="B280" s="232"/>
      <c r="C280" s="233"/>
      <c r="D280" s="234"/>
      <c r="E280" s="234"/>
      <c r="F280" s="235"/>
      <c r="G280" s="236"/>
      <c r="H280" s="207"/>
    </row>
    <row r="281" spans="2:8" x14ac:dyDescent="0.25">
      <c r="B281" s="232"/>
      <c r="C281" s="233"/>
      <c r="D281" s="234"/>
      <c r="E281" s="234"/>
      <c r="F281" s="235"/>
      <c r="G281" s="236"/>
      <c r="H281" s="207"/>
    </row>
    <row r="282" spans="2:8" x14ac:dyDescent="0.25">
      <c r="B282" s="232"/>
      <c r="C282" s="233"/>
      <c r="D282" s="234"/>
      <c r="E282" s="234"/>
      <c r="F282" s="235"/>
      <c r="G282" s="236"/>
      <c r="H282" s="207"/>
    </row>
    <row r="283" spans="2:8" x14ac:dyDescent="0.25">
      <c r="B283" s="232"/>
      <c r="C283" s="233"/>
      <c r="D283" s="234"/>
      <c r="E283" s="234"/>
      <c r="F283" s="235"/>
      <c r="G283" s="236"/>
      <c r="H283" s="207"/>
    </row>
    <row r="284" spans="2:8" x14ac:dyDescent="0.25">
      <c r="B284" s="232"/>
      <c r="C284" s="233"/>
      <c r="D284" s="234"/>
      <c r="E284" s="234"/>
      <c r="F284" s="235"/>
      <c r="G284" s="236"/>
      <c r="H284" s="207"/>
    </row>
    <row r="285" spans="2:8" x14ac:dyDescent="0.25">
      <c r="B285" s="232"/>
      <c r="C285" s="233"/>
      <c r="D285" s="234"/>
      <c r="E285" s="234"/>
      <c r="F285" s="235"/>
      <c r="G285" s="236"/>
      <c r="H285" s="207"/>
    </row>
    <row r="286" spans="2:8" x14ac:dyDescent="0.25">
      <c r="B286" s="232"/>
      <c r="C286" s="233"/>
      <c r="D286" s="234"/>
      <c r="E286" s="234"/>
      <c r="F286" s="235"/>
      <c r="G286" s="236"/>
      <c r="H286" s="207"/>
    </row>
    <row r="287" spans="2:8" x14ac:dyDescent="0.25">
      <c r="B287" s="232"/>
      <c r="C287" s="233"/>
      <c r="D287" s="234"/>
      <c r="E287" s="234"/>
      <c r="F287" s="235"/>
      <c r="G287" s="236"/>
      <c r="H287" s="207"/>
    </row>
    <row r="288" spans="2:8" x14ac:dyDescent="0.25">
      <c r="B288" s="232"/>
      <c r="C288" s="233"/>
      <c r="D288" s="234"/>
      <c r="E288" s="234"/>
      <c r="F288" s="235"/>
      <c r="G288" s="236"/>
      <c r="H288" s="207"/>
    </row>
    <row r="289" spans="2:8" x14ac:dyDescent="0.25">
      <c r="B289" s="232"/>
      <c r="C289" s="233"/>
      <c r="D289" s="234"/>
      <c r="E289" s="234"/>
      <c r="F289" s="235"/>
      <c r="G289" s="236"/>
      <c r="H289" s="207"/>
    </row>
    <row r="290" spans="2:8" x14ac:dyDescent="0.25">
      <c r="B290" s="232"/>
      <c r="C290" s="233"/>
      <c r="D290" s="234"/>
      <c r="E290" s="234"/>
      <c r="F290" s="235"/>
      <c r="G290" s="236"/>
      <c r="H290" s="207"/>
    </row>
    <row r="291" spans="2:8" x14ac:dyDescent="0.25">
      <c r="B291" s="232"/>
      <c r="C291" s="233"/>
      <c r="D291" s="234"/>
      <c r="E291" s="234"/>
      <c r="F291" s="235"/>
      <c r="G291" s="236"/>
      <c r="H291" s="207"/>
    </row>
    <row r="292" spans="2:8" x14ac:dyDescent="0.25">
      <c r="B292" s="232"/>
      <c r="C292" s="233"/>
      <c r="D292" s="234"/>
      <c r="E292" s="234"/>
      <c r="F292" s="235"/>
      <c r="G292" s="236"/>
      <c r="H292" s="207"/>
    </row>
    <row r="293" spans="2:8" x14ac:dyDescent="0.25">
      <c r="B293" s="232"/>
      <c r="C293" s="233"/>
      <c r="D293" s="234"/>
      <c r="E293" s="234"/>
      <c r="F293" s="235"/>
      <c r="G293" s="236"/>
      <c r="H293" s="207"/>
    </row>
    <row r="294" spans="2:8" x14ac:dyDescent="0.25">
      <c r="B294" s="232"/>
      <c r="C294" s="233"/>
      <c r="D294" s="234"/>
      <c r="E294" s="234"/>
      <c r="F294" s="235"/>
      <c r="G294" s="236"/>
      <c r="H294" s="207"/>
    </row>
    <row r="295" spans="2:8" x14ac:dyDescent="0.25">
      <c r="B295" s="232"/>
      <c r="C295" s="233"/>
      <c r="D295" s="234"/>
      <c r="E295" s="234"/>
      <c r="F295" s="235"/>
      <c r="G295" s="236"/>
      <c r="H295" s="207"/>
    </row>
    <row r="296" spans="2:8" x14ac:dyDescent="0.25">
      <c r="B296" s="232"/>
      <c r="C296" s="233"/>
      <c r="D296" s="234"/>
      <c r="E296" s="234"/>
      <c r="F296" s="235"/>
      <c r="G296" s="236"/>
      <c r="H296" s="207"/>
    </row>
    <row r="297" spans="2:8" x14ac:dyDescent="0.25">
      <c r="B297" s="232"/>
      <c r="C297" s="233"/>
      <c r="D297" s="234"/>
      <c r="E297" s="234"/>
      <c r="F297" s="235"/>
      <c r="G297" s="236"/>
      <c r="H297" s="207"/>
    </row>
    <row r="298" spans="2:8" x14ac:dyDescent="0.25">
      <c r="B298" s="232"/>
      <c r="C298" s="233"/>
      <c r="D298" s="234"/>
      <c r="E298" s="234"/>
      <c r="F298" s="235"/>
      <c r="G298" s="236"/>
      <c r="H298" s="207"/>
    </row>
    <row r="299" spans="2:8" x14ac:dyDescent="0.25">
      <c r="B299" s="232"/>
      <c r="C299" s="233"/>
      <c r="D299" s="234"/>
      <c r="E299" s="234"/>
      <c r="F299" s="235"/>
      <c r="G299" s="236"/>
      <c r="H299" s="207"/>
    </row>
    <row r="300" spans="2:8" x14ac:dyDescent="0.25">
      <c r="B300" s="232"/>
      <c r="C300" s="233"/>
      <c r="D300" s="234"/>
      <c r="E300" s="234"/>
      <c r="F300" s="235"/>
      <c r="G300" s="236"/>
      <c r="H300" s="207"/>
    </row>
    <row r="301" spans="2:8" x14ac:dyDescent="0.25">
      <c r="B301" s="232"/>
      <c r="C301" s="233"/>
      <c r="D301" s="234"/>
      <c r="E301" s="234"/>
      <c r="F301" s="235"/>
      <c r="G301" s="236"/>
      <c r="H301" s="207"/>
    </row>
    <row r="302" spans="2:8" x14ac:dyDescent="0.25">
      <c r="B302" s="232"/>
      <c r="C302" s="233"/>
      <c r="D302" s="234"/>
      <c r="E302" s="234"/>
      <c r="F302" s="235"/>
      <c r="G302" s="236"/>
      <c r="H302" s="207"/>
    </row>
    <row r="303" spans="2:8" x14ac:dyDescent="0.25">
      <c r="B303" s="232"/>
      <c r="C303" s="233"/>
      <c r="D303" s="234"/>
      <c r="E303" s="234"/>
      <c r="F303" s="235"/>
      <c r="G303" s="236"/>
      <c r="H303" s="207"/>
    </row>
    <row r="304" spans="2:8" x14ac:dyDescent="0.25">
      <c r="B304" s="232"/>
      <c r="C304" s="233"/>
      <c r="D304" s="234"/>
      <c r="E304" s="234"/>
      <c r="F304" s="235"/>
      <c r="G304" s="236"/>
      <c r="H304" s="207"/>
    </row>
    <row r="305" spans="2:8" x14ac:dyDescent="0.25">
      <c r="B305" s="232"/>
      <c r="C305" s="233"/>
      <c r="D305" s="234"/>
      <c r="E305" s="234"/>
      <c r="F305" s="235"/>
      <c r="G305" s="236"/>
      <c r="H305" s="207"/>
    </row>
    <row r="306" spans="2:8" x14ac:dyDescent="0.25">
      <c r="B306" s="232"/>
      <c r="C306" s="233"/>
      <c r="D306" s="234"/>
      <c r="E306" s="234"/>
      <c r="F306" s="235"/>
      <c r="G306" s="236"/>
      <c r="H306" s="207"/>
    </row>
    <row r="307" spans="2:8" x14ac:dyDescent="0.25">
      <c r="B307" s="232"/>
      <c r="C307" s="233"/>
      <c r="D307" s="234"/>
      <c r="E307" s="234"/>
      <c r="F307" s="235"/>
      <c r="G307" s="236"/>
      <c r="H307" s="207"/>
    </row>
    <row r="308" spans="2:8" x14ac:dyDescent="0.25">
      <c r="B308" s="232"/>
      <c r="C308" s="233"/>
      <c r="D308" s="234"/>
      <c r="E308" s="234"/>
      <c r="F308" s="235"/>
      <c r="G308" s="236"/>
      <c r="H308" s="207"/>
    </row>
    <row r="309" spans="2:8" x14ac:dyDescent="0.25">
      <c r="B309" s="232"/>
      <c r="C309" s="233"/>
      <c r="D309" s="234"/>
      <c r="E309" s="234"/>
      <c r="F309" s="235"/>
      <c r="G309" s="236"/>
      <c r="H309" s="207"/>
    </row>
    <row r="310" spans="2:8" x14ac:dyDescent="0.25">
      <c r="B310" s="232"/>
      <c r="C310" s="233"/>
      <c r="D310" s="234"/>
      <c r="E310" s="234"/>
      <c r="F310" s="235"/>
      <c r="G310" s="236"/>
      <c r="H310" s="207"/>
    </row>
    <row r="311" spans="2:8" x14ac:dyDescent="0.25">
      <c r="B311" s="232"/>
      <c r="C311" s="233"/>
      <c r="D311" s="234"/>
      <c r="E311" s="234"/>
      <c r="F311" s="235"/>
      <c r="G311" s="236"/>
      <c r="H311" s="207"/>
    </row>
    <row r="312" spans="2:8" x14ac:dyDescent="0.25">
      <c r="B312" s="232"/>
      <c r="C312" s="233"/>
      <c r="D312" s="234"/>
      <c r="E312" s="234"/>
      <c r="F312" s="235"/>
      <c r="G312" s="236"/>
      <c r="H312" s="207"/>
    </row>
    <row r="313" spans="2:8" x14ac:dyDescent="0.25">
      <c r="B313" s="232"/>
      <c r="C313" s="233"/>
      <c r="D313" s="234"/>
      <c r="E313" s="234"/>
      <c r="F313" s="235"/>
      <c r="G313" s="236"/>
      <c r="H313" s="207"/>
    </row>
    <row r="314" spans="2:8" x14ac:dyDescent="0.25">
      <c r="B314" s="232"/>
      <c r="C314" s="233"/>
      <c r="D314" s="234"/>
      <c r="E314" s="234"/>
      <c r="F314" s="235"/>
      <c r="G314" s="236"/>
      <c r="H314" s="207"/>
    </row>
    <row r="315" spans="2:8" x14ac:dyDescent="0.25">
      <c r="B315" s="232"/>
      <c r="C315" s="233"/>
      <c r="D315" s="234"/>
      <c r="E315" s="234"/>
      <c r="F315" s="235"/>
      <c r="G315" s="236"/>
      <c r="H315" s="207"/>
    </row>
    <row r="316" spans="2:8" x14ac:dyDescent="0.25">
      <c r="B316" s="232"/>
      <c r="C316" s="233"/>
      <c r="D316" s="234"/>
      <c r="E316" s="234"/>
      <c r="F316" s="235"/>
      <c r="G316" s="236"/>
      <c r="H316" s="207"/>
    </row>
    <row r="317" spans="2:8" x14ac:dyDescent="0.25">
      <c r="B317" s="232"/>
      <c r="C317" s="233"/>
      <c r="D317" s="234"/>
      <c r="E317" s="234"/>
      <c r="F317" s="235"/>
      <c r="G317" s="236"/>
      <c r="H317" s="207"/>
    </row>
    <row r="318" spans="2:8" x14ac:dyDescent="0.25">
      <c r="B318" s="232"/>
      <c r="C318" s="233"/>
      <c r="D318" s="234"/>
      <c r="E318" s="234"/>
      <c r="F318" s="235"/>
      <c r="G318" s="236"/>
      <c r="H318" s="207"/>
    </row>
    <row r="319" spans="2:8" x14ac:dyDescent="0.25">
      <c r="B319" s="232"/>
      <c r="C319" s="233"/>
      <c r="D319" s="234"/>
      <c r="E319" s="234"/>
      <c r="F319" s="235"/>
      <c r="G319" s="236"/>
      <c r="H319" s="207"/>
    </row>
    <row r="320" spans="2:8" x14ac:dyDescent="0.25">
      <c r="B320" s="232"/>
      <c r="C320" s="233"/>
      <c r="D320" s="234"/>
      <c r="E320" s="234"/>
      <c r="F320" s="235"/>
      <c r="G320" s="236"/>
      <c r="H320" s="207"/>
    </row>
    <row r="321" spans="2:8" x14ac:dyDescent="0.25">
      <c r="B321" s="232"/>
      <c r="C321" s="233"/>
      <c r="D321" s="234"/>
      <c r="E321" s="234"/>
      <c r="F321" s="235"/>
      <c r="G321" s="236"/>
      <c r="H321" s="207"/>
    </row>
    <row r="322" spans="2:8" x14ac:dyDescent="0.25">
      <c r="B322" s="232"/>
      <c r="C322" s="233"/>
      <c r="D322" s="234"/>
      <c r="E322" s="234"/>
      <c r="F322" s="235"/>
      <c r="G322" s="236"/>
      <c r="H322" s="207"/>
    </row>
    <row r="323" spans="2:8" x14ac:dyDescent="0.25">
      <c r="B323" s="232"/>
      <c r="C323" s="233"/>
      <c r="D323" s="234"/>
      <c r="E323" s="234"/>
      <c r="F323" s="235"/>
      <c r="G323" s="236"/>
      <c r="H323" s="207"/>
    </row>
    <row r="324" spans="2:8" x14ac:dyDescent="0.25">
      <c r="B324" s="232"/>
      <c r="C324" s="233"/>
      <c r="D324" s="234"/>
      <c r="E324" s="234"/>
      <c r="F324" s="235"/>
      <c r="G324" s="236"/>
      <c r="H324" s="207"/>
    </row>
    <row r="325" spans="2:8" x14ac:dyDescent="0.25">
      <c r="B325" s="232"/>
      <c r="C325" s="233"/>
      <c r="D325" s="234"/>
      <c r="E325" s="234"/>
      <c r="F325" s="235"/>
      <c r="G325" s="236"/>
      <c r="H325" s="207"/>
    </row>
    <row r="326" spans="2:8" x14ac:dyDescent="0.25">
      <c r="B326" s="232"/>
      <c r="C326" s="233"/>
      <c r="D326" s="234"/>
      <c r="E326" s="234"/>
      <c r="F326" s="235"/>
      <c r="G326" s="236"/>
      <c r="H326" s="207"/>
    </row>
    <row r="327" spans="2:8" x14ac:dyDescent="0.25">
      <c r="B327" s="232"/>
      <c r="C327" s="233"/>
      <c r="D327" s="234"/>
      <c r="E327" s="234"/>
      <c r="F327" s="235"/>
      <c r="G327" s="236"/>
      <c r="H327" s="207"/>
    </row>
    <row r="328" spans="2:8" x14ac:dyDescent="0.25">
      <c r="B328" s="232"/>
      <c r="C328" s="233"/>
      <c r="D328" s="234"/>
      <c r="E328" s="234"/>
      <c r="F328" s="235"/>
      <c r="G328" s="236"/>
      <c r="H328" s="207"/>
    </row>
    <row r="329" spans="2:8" x14ac:dyDescent="0.25">
      <c r="B329" s="232"/>
      <c r="C329" s="233"/>
      <c r="D329" s="234"/>
      <c r="E329" s="234"/>
      <c r="F329" s="235"/>
      <c r="G329" s="236"/>
      <c r="H329" s="207"/>
    </row>
    <row r="330" spans="2:8" x14ac:dyDescent="0.25">
      <c r="B330" s="232"/>
      <c r="C330" s="233"/>
      <c r="D330" s="234"/>
      <c r="E330" s="234"/>
      <c r="F330" s="235"/>
      <c r="G330" s="236"/>
      <c r="H330" s="207"/>
    </row>
    <row r="331" spans="2:8" x14ac:dyDescent="0.25">
      <c r="B331" s="232"/>
      <c r="C331" s="233"/>
      <c r="D331" s="234"/>
      <c r="E331" s="234"/>
      <c r="F331" s="235"/>
      <c r="G331" s="236"/>
      <c r="H331" s="207"/>
    </row>
    <row r="332" spans="2:8" x14ac:dyDescent="0.25">
      <c r="B332" s="232"/>
      <c r="C332" s="233"/>
      <c r="D332" s="234"/>
      <c r="E332" s="234"/>
      <c r="F332" s="235"/>
      <c r="G332" s="236"/>
      <c r="H332" s="207"/>
    </row>
    <row r="333" spans="2:8" x14ac:dyDescent="0.25">
      <c r="B333" s="232"/>
      <c r="C333" s="233"/>
      <c r="D333" s="234"/>
      <c r="E333" s="234"/>
      <c r="F333" s="235"/>
      <c r="G333" s="236"/>
      <c r="H333" s="207"/>
    </row>
    <row r="334" spans="2:8" x14ac:dyDescent="0.25">
      <c r="B334" s="232"/>
      <c r="C334" s="233"/>
      <c r="D334" s="234"/>
      <c r="E334" s="234"/>
      <c r="F334" s="235"/>
      <c r="G334" s="236"/>
      <c r="H334" s="207"/>
    </row>
    <row r="335" spans="2:8" x14ac:dyDescent="0.25">
      <c r="B335" s="232"/>
      <c r="C335" s="233"/>
      <c r="D335" s="234"/>
      <c r="E335" s="234"/>
      <c r="F335" s="235"/>
      <c r="G335" s="236"/>
      <c r="H335" s="207"/>
    </row>
    <row r="336" spans="2:8" x14ac:dyDescent="0.25">
      <c r="B336" s="232"/>
      <c r="C336" s="233"/>
      <c r="D336" s="234"/>
      <c r="E336" s="234"/>
      <c r="F336" s="235"/>
      <c r="G336" s="236"/>
      <c r="H336" s="207"/>
    </row>
    <row r="337" spans="2:8" x14ac:dyDescent="0.25">
      <c r="B337" s="232"/>
      <c r="C337" s="233"/>
      <c r="D337" s="234"/>
      <c r="E337" s="234"/>
      <c r="F337" s="235"/>
      <c r="G337" s="236"/>
      <c r="H337" s="207"/>
    </row>
    <row r="338" spans="2:8" x14ac:dyDescent="0.25">
      <c r="B338" s="232"/>
      <c r="C338" s="233"/>
      <c r="D338" s="234"/>
      <c r="E338" s="234"/>
      <c r="F338" s="235"/>
      <c r="G338" s="236"/>
      <c r="H338" s="207"/>
    </row>
    <row r="339" spans="2:8" x14ac:dyDescent="0.25">
      <c r="B339" s="232"/>
      <c r="C339" s="233"/>
      <c r="D339" s="234"/>
      <c r="E339" s="234"/>
      <c r="F339" s="235"/>
      <c r="G339" s="236"/>
      <c r="H339" s="207"/>
    </row>
    <row r="340" spans="2:8" x14ac:dyDescent="0.25">
      <c r="B340" s="232"/>
      <c r="C340" s="233"/>
      <c r="D340" s="234"/>
      <c r="E340" s="234"/>
      <c r="F340" s="235"/>
      <c r="G340" s="236"/>
      <c r="H340" s="207"/>
    </row>
    <row r="341" spans="2:8" x14ac:dyDescent="0.25">
      <c r="B341" s="232"/>
      <c r="C341" s="233"/>
      <c r="D341" s="234"/>
      <c r="E341" s="234"/>
      <c r="F341" s="235"/>
      <c r="G341" s="236"/>
      <c r="H341" s="207"/>
    </row>
    <row r="342" spans="2:8" x14ac:dyDescent="0.25">
      <c r="B342" s="232"/>
      <c r="C342" s="233"/>
      <c r="D342" s="234"/>
      <c r="E342" s="234"/>
      <c r="F342" s="235"/>
      <c r="G342" s="236"/>
      <c r="H342" s="207"/>
    </row>
    <row r="343" spans="2:8" x14ac:dyDescent="0.25">
      <c r="B343" s="232"/>
      <c r="C343" s="233"/>
      <c r="D343" s="234"/>
      <c r="E343" s="234"/>
      <c r="F343" s="235"/>
      <c r="G343" s="236"/>
      <c r="H343" s="207"/>
    </row>
    <row r="344" spans="2:8" x14ac:dyDescent="0.25">
      <c r="B344" s="232"/>
      <c r="C344" s="233"/>
      <c r="D344" s="234"/>
      <c r="E344" s="234"/>
      <c r="F344" s="235"/>
      <c r="G344" s="236"/>
      <c r="H344" s="207"/>
    </row>
    <row r="345" spans="2:8" x14ac:dyDescent="0.25">
      <c r="B345" s="232"/>
      <c r="C345" s="233"/>
      <c r="D345" s="234"/>
      <c r="E345" s="234"/>
      <c r="F345" s="235"/>
      <c r="G345" s="236"/>
      <c r="H345" s="207"/>
    </row>
    <row r="346" spans="2:8" x14ac:dyDescent="0.25">
      <c r="B346" s="232"/>
      <c r="C346" s="233"/>
      <c r="D346" s="234"/>
      <c r="E346" s="234"/>
      <c r="F346" s="235"/>
      <c r="G346" s="236"/>
      <c r="H346" s="207"/>
    </row>
    <row r="347" spans="2:8" x14ac:dyDescent="0.25">
      <c r="B347" s="232"/>
      <c r="C347" s="233"/>
      <c r="D347" s="234"/>
      <c r="E347" s="234"/>
      <c r="F347" s="235"/>
      <c r="G347" s="236"/>
      <c r="H347" s="207"/>
    </row>
    <row r="348" spans="2:8" x14ac:dyDescent="0.25">
      <c r="B348" s="232"/>
      <c r="C348" s="233"/>
      <c r="D348" s="234"/>
      <c r="E348" s="234"/>
      <c r="F348" s="235"/>
      <c r="G348" s="236"/>
      <c r="H348" s="207"/>
    </row>
    <row r="349" spans="2:8" x14ac:dyDescent="0.25">
      <c r="B349" s="232"/>
      <c r="C349" s="233"/>
      <c r="D349" s="234"/>
      <c r="E349" s="234"/>
      <c r="F349" s="235"/>
      <c r="G349" s="236"/>
      <c r="H349" s="207"/>
    </row>
    <row r="350" spans="2:8" x14ac:dyDescent="0.25">
      <c r="B350" s="232"/>
      <c r="C350" s="233"/>
      <c r="D350" s="234"/>
      <c r="E350" s="234"/>
      <c r="F350" s="235"/>
      <c r="G350" s="236"/>
      <c r="H350" s="207"/>
    </row>
    <row r="351" spans="2:8" x14ac:dyDescent="0.25">
      <c r="B351" s="232"/>
      <c r="C351" s="233"/>
      <c r="D351" s="234"/>
      <c r="E351" s="234"/>
      <c r="F351" s="235"/>
      <c r="G351" s="236"/>
      <c r="H351" s="207"/>
    </row>
    <row r="352" spans="2:8" x14ac:dyDescent="0.25">
      <c r="B352" s="232"/>
      <c r="C352" s="233"/>
      <c r="D352" s="234"/>
      <c r="E352" s="234"/>
      <c r="F352" s="235"/>
      <c r="G352" s="236"/>
      <c r="H352" s="207"/>
    </row>
    <row r="353" spans="2:8" x14ac:dyDescent="0.25">
      <c r="B353" s="232"/>
      <c r="C353" s="233"/>
      <c r="D353" s="234"/>
      <c r="E353" s="234"/>
      <c r="F353" s="235"/>
      <c r="G353" s="236"/>
      <c r="H353" s="207"/>
    </row>
    <row r="354" spans="2:8" x14ac:dyDescent="0.25">
      <c r="B354" s="232"/>
      <c r="C354" s="233"/>
      <c r="D354" s="234"/>
      <c r="E354" s="234"/>
      <c r="F354" s="235"/>
      <c r="G354" s="236"/>
      <c r="H354" s="207"/>
    </row>
    <row r="355" spans="2:8" x14ac:dyDescent="0.25">
      <c r="B355" s="232"/>
      <c r="C355" s="233"/>
      <c r="D355" s="234"/>
      <c r="E355" s="234"/>
      <c r="F355" s="235"/>
      <c r="G355" s="236"/>
      <c r="H355" s="207"/>
    </row>
    <row r="356" spans="2:8" x14ac:dyDescent="0.25">
      <c r="B356" s="232"/>
      <c r="C356" s="233"/>
      <c r="D356" s="234"/>
      <c r="E356" s="234"/>
      <c r="F356" s="235"/>
      <c r="G356" s="236"/>
      <c r="H356" s="207"/>
    </row>
    <row r="357" spans="2:8" x14ac:dyDescent="0.25">
      <c r="B357" s="232"/>
      <c r="C357" s="233"/>
      <c r="D357" s="234"/>
      <c r="E357" s="234"/>
      <c r="F357" s="235"/>
      <c r="G357" s="236"/>
      <c r="H357" s="207"/>
    </row>
    <row r="358" spans="2:8" x14ac:dyDescent="0.25">
      <c r="B358" s="232"/>
      <c r="C358" s="233"/>
      <c r="D358" s="234"/>
      <c r="E358" s="234"/>
      <c r="F358" s="235"/>
      <c r="G358" s="236"/>
      <c r="H358" s="207"/>
    </row>
    <row r="359" spans="2:8" x14ac:dyDescent="0.25">
      <c r="B359" s="232"/>
      <c r="C359" s="233"/>
      <c r="D359" s="234"/>
      <c r="E359" s="234"/>
      <c r="F359" s="235"/>
      <c r="G359" s="236"/>
      <c r="H359" s="207"/>
    </row>
    <row r="360" spans="2:8" x14ac:dyDescent="0.25">
      <c r="B360" s="232"/>
      <c r="C360" s="233"/>
      <c r="D360" s="234"/>
      <c r="E360" s="234"/>
      <c r="F360" s="235"/>
      <c r="G360" s="236"/>
      <c r="H360" s="207"/>
    </row>
    <row r="361" spans="2:8" x14ac:dyDescent="0.25">
      <c r="B361" s="232"/>
      <c r="C361" s="233"/>
      <c r="D361" s="234"/>
      <c r="E361" s="234"/>
      <c r="F361" s="235"/>
      <c r="G361" s="236"/>
      <c r="H361" s="207"/>
    </row>
    <row r="362" spans="2:8" x14ac:dyDescent="0.25">
      <c r="B362" s="232"/>
      <c r="C362" s="233"/>
      <c r="D362" s="234"/>
      <c r="E362" s="234"/>
      <c r="F362" s="235"/>
      <c r="G362" s="236"/>
      <c r="H362" s="207"/>
    </row>
    <row r="363" spans="2:8" x14ac:dyDescent="0.25">
      <c r="B363" s="232"/>
      <c r="C363" s="233"/>
      <c r="D363" s="234"/>
      <c r="E363" s="234"/>
      <c r="F363" s="235"/>
      <c r="G363" s="236"/>
      <c r="H363" s="207"/>
    </row>
    <row r="364" spans="2:8" x14ac:dyDescent="0.25">
      <c r="B364" s="232"/>
      <c r="C364" s="233"/>
      <c r="D364" s="234"/>
      <c r="E364" s="234"/>
      <c r="F364" s="235"/>
      <c r="G364" s="236"/>
      <c r="H364" s="207"/>
    </row>
    <row r="365" spans="2:8" x14ac:dyDescent="0.25">
      <c r="B365" s="232"/>
      <c r="C365" s="233"/>
      <c r="D365" s="234"/>
      <c r="E365" s="234"/>
      <c r="F365" s="235"/>
      <c r="G365" s="236"/>
      <c r="H365" s="207"/>
    </row>
    <row r="366" spans="2:8" x14ac:dyDescent="0.25">
      <c r="B366" s="232"/>
      <c r="C366" s="233"/>
      <c r="D366" s="234"/>
      <c r="E366" s="234"/>
      <c r="F366" s="235"/>
      <c r="G366" s="236"/>
      <c r="H366" s="207"/>
    </row>
    <row r="367" spans="2:8" x14ac:dyDescent="0.25">
      <c r="B367" s="232"/>
      <c r="C367" s="233"/>
      <c r="D367" s="234"/>
      <c r="E367" s="234"/>
      <c r="F367" s="235"/>
      <c r="G367" s="236"/>
      <c r="H367" s="207"/>
    </row>
    <row r="368" spans="2:8" x14ac:dyDescent="0.25">
      <c r="B368" s="232"/>
      <c r="C368" s="233"/>
      <c r="D368" s="234"/>
      <c r="E368" s="234"/>
      <c r="F368" s="235"/>
      <c r="G368" s="236"/>
      <c r="H368" s="207"/>
    </row>
    <row r="369" spans="2:8" x14ac:dyDescent="0.25">
      <c r="B369" s="232"/>
      <c r="C369" s="233"/>
      <c r="D369" s="234"/>
      <c r="E369" s="234"/>
      <c r="F369" s="235"/>
      <c r="G369" s="236"/>
      <c r="H369" s="207"/>
    </row>
    <row r="370" spans="2:8" x14ac:dyDescent="0.25">
      <c r="B370" s="232"/>
      <c r="C370" s="233"/>
      <c r="D370" s="234"/>
      <c r="E370" s="234"/>
      <c r="F370" s="235"/>
      <c r="G370" s="236"/>
      <c r="H370" s="207"/>
    </row>
    <row r="371" spans="2:8" x14ac:dyDescent="0.25">
      <c r="B371" s="232"/>
      <c r="C371" s="233"/>
      <c r="D371" s="234"/>
      <c r="E371" s="234"/>
      <c r="F371" s="235"/>
      <c r="G371" s="236"/>
      <c r="H371" s="207"/>
    </row>
    <row r="372" spans="2:8" x14ac:dyDescent="0.25">
      <c r="B372" s="232"/>
      <c r="C372" s="233"/>
      <c r="D372" s="234"/>
      <c r="E372" s="234"/>
      <c r="F372" s="235"/>
      <c r="G372" s="236"/>
      <c r="H372" s="207"/>
    </row>
    <row r="373" spans="2:8" x14ac:dyDescent="0.25">
      <c r="B373" s="232"/>
      <c r="C373" s="233"/>
      <c r="D373" s="234"/>
      <c r="E373" s="234"/>
      <c r="F373" s="235"/>
      <c r="G373" s="236"/>
      <c r="H373" s="207"/>
    </row>
    <row r="374" spans="2:8" x14ac:dyDescent="0.25">
      <c r="B374" s="232"/>
      <c r="C374" s="233"/>
      <c r="D374" s="234"/>
      <c r="E374" s="234"/>
      <c r="F374" s="235"/>
      <c r="G374" s="236"/>
      <c r="H374" s="207"/>
    </row>
    <row r="375" spans="2:8" x14ac:dyDescent="0.25">
      <c r="B375" s="232"/>
      <c r="C375" s="233"/>
      <c r="D375" s="234"/>
      <c r="E375" s="234"/>
      <c r="F375" s="235"/>
      <c r="G375" s="236"/>
      <c r="H375" s="207"/>
    </row>
    <row r="376" spans="2:8" x14ac:dyDescent="0.25">
      <c r="B376" s="232"/>
      <c r="C376" s="233"/>
      <c r="D376" s="234"/>
      <c r="E376" s="234"/>
      <c r="F376" s="235"/>
      <c r="G376" s="236"/>
      <c r="H376" s="207"/>
    </row>
    <row r="377" spans="2:8" x14ac:dyDescent="0.25">
      <c r="B377" s="232"/>
      <c r="C377" s="233"/>
      <c r="D377" s="234"/>
      <c r="E377" s="234"/>
      <c r="F377" s="235"/>
      <c r="G377" s="236"/>
      <c r="H377" s="207"/>
    </row>
    <row r="378" spans="2:8" x14ac:dyDescent="0.25">
      <c r="B378" s="232"/>
      <c r="C378" s="233"/>
      <c r="D378" s="234"/>
      <c r="E378" s="234"/>
      <c r="F378" s="235"/>
      <c r="G378" s="236"/>
      <c r="H378" s="207"/>
    </row>
    <row r="379" spans="2:8" x14ac:dyDescent="0.25">
      <c r="B379" s="232"/>
      <c r="C379" s="233"/>
      <c r="D379" s="234"/>
      <c r="E379" s="234"/>
      <c r="F379" s="235"/>
      <c r="G379" s="236"/>
      <c r="H379" s="207"/>
    </row>
    <row r="380" spans="2:8" x14ac:dyDescent="0.25">
      <c r="B380" s="232"/>
      <c r="C380" s="233"/>
      <c r="D380" s="234"/>
      <c r="E380" s="234"/>
      <c r="F380" s="235"/>
      <c r="G380" s="236"/>
      <c r="H380" s="207"/>
    </row>
    <row r="381" spans="2:8" x14ac:dyDescent="0.25">
      <c r="B381" s="232"/>
      <c r="C381" s="233"/>
      <c r="D381" s="234"/>
      <c r="E381" s="234"/>
      <c r="F381" s="235"/>
      <c r="G381" s="236"/>
      <c r="H381" s="207"/>
    </row>
    <row r="382" spans="2:8" x14ac:dyDescent="0.25">
      <c r="B382" s="232"/>
      <c r="C382" s="233"/>
      <c r="D382" s="234"/>
      <c r="E382" s="234"/>
      <c r="F382" s="235"/>
      <c r="G382" s="236"/>
      <c r="H382" s="207"/>
    </row>
    <row r="383" spans="2:8" x14ac:dyDescent="0.25">
      <c r="B383" s="232"/>
      <c r="C383" s="233"/>
      <c r="D383" s="234"/>
      <c r="E383" s="234"/>
      <c r="F383" s="235"/>
      <c r="G383" s="236"/>
      <c r="H383" s="207"/>
    </row>
    <row r="384" spans="2:8" x14ac:dyDescent="0.25">
      <c r="B384" s="232"/>
      <c r="C384" s="233"/>
      <c r="D384" s="234"/>
      <c r="E384" s="234"/>
      <c r="F384" s="235"/>
      <c r="G384" s="236"/>
      <c r="H384" s="207"/>
    </row>
    <row r="385" spans="2:8" x14ac:dyDescent="0.25">
      <c r="B385" s="232"/>
      <c r="C385" s="233"/>
      <c r="D385" s="234"/>
      <c r="E385" s="234"/>
      <c r="F385" s="235"/>
      <c r="G385" s="236"/>
      <c r="H385" s="207"/>
    </row>
    <row r="386" spans="2:8" x14ac:dyDescent="0.25">
      <c r="B386" s="232"/>
      <c r="C386" s="233"/>
      <c r="D386" s="234"/>
      <c r="E386" s="234"/>
      <c r="F386" s="235"/>
      <c r="G386" s="236"/>
      <c r="H386" s="207"/>
    </row>
    <row r="387" spans="2:8" x14ac:dyDescent="0.25">
      <c r="B387" s="232"/>
      <c r="C387" s="233"/>
      <c r="D387" s="234"/>
      <c r="E387" s="234"/>
      <c r="F387" s="235"/>
      <c r="G387" s="236"/>
      <c r="H387" s="207"/>
    </row>
    <row r="388" spans="2:8" x14ac:dyDescent="0.25">
      <c r="B388" s="232"/>
      <c r="C388" s="233"/>
      <c r="D388" s="234"/>
      <c r="E388" s="234"/>
      <c r="F388" s="235"/>
      <c r="G388" s="236"/>
      <c r="H388" s="207"/>
    </row>
    <row r="389" spans="2:8" x14ac:dyDescent="0.25">
      <c r="B389" s="232"/>
      <c r="C389" s="233"/>
      <c r="D389" s="234"/>
      <c r="E389" s="234"/>
      <c r="F389" s="235"/>
      <c r="G389" s="236"/>
      <c r="H389" s="207"/>
    </row>
    <row r="390" spans="2:8" x14ac:dyDescent="0.25">
      <c r="B390" s="232"/>
      <c r="C390" s="233"/>
      <c r="D390" s="234"/>
      <c r="E390" s="234"/>
      <c r="F390" s="235"/>
      <c r="G390" s="236"/>
      <c r="H390" s="207"/>
    </row>
    <row r="391" spans="2:8" x14ac:dyDescent="0.25">
      <c r="B391" s="232"/>
      <c r="C391" s="233"/>
      <c r="D391" s="234"/>
      <c r="E391" s="234"/>
      <c r="F391" s="235"/>
      <c r="G391" s="236"/>
      <c r="H391" s="207"/>
    </row>
    <row r="392" spans="2:8" x14ac:dyDescent="0.25">
      <c r="B392" s="232"/>
      <c r="C392" s="233"/>
      <c r="D392" s="234"/>
      <c r="E392" s="234"/>
      <c r="F392" s="235"/>
      <c r="G392" s="236"/>
      <c r="H392" s="207"/>
    </row>
    <row r="393" spans="2:8" x14ac:dyDescent="0.25">
      <c r="B393" s="232"/>
      <c r="C393" s="233"/>
      <c r="D393" s="234"/>
      <c r="E393" s="234"/>
      <c r="F393" s="235"/>
      <c r="G393" s="236"/>
      <c r="H393" s="207"/>
    </row>
    <row r="394" spans="2:8" x14ac:dyDescent="0.25">
      <c r="B394" s="232"/>
      <c r="C394" s="233"/>
      <c r="D394" s="234"/>
      <c r="E394" s="234"/>
      <c r="F394" s="235"/>
      <c r="G394" s="236"/>
      <c r="H394" s="207"/>
    </row>
    <row r="395" spans="2:8" x14ac:dyDescent="0.25">
      <c r="B395" s="232"/>
      <c r="C395" s="233"/>
      <c r="D395" s="234"/>
      <c r="E395" s="234"/>
      <c r="F395" s="235"/>
      <c r="G395" s="236"/>
      <c r="H395" s="207"/>
    </row>
    <row r="396" spans="2:8" x14ac:dyDescent="0.25">
      <c r="B396" s="232"/>
      <c r="C396" s="233"/>
      <c r="D396" s="234"/>
      <c r="E396" s="234"/>
      <c r="F396" s="235"/>
      <c r="G396" s="236"/>
      <c r="H396" s="207"/>
    </row>
    <row r="397" spans="2:8" x14ac:dyDescent="0.25">
      <c r="B397" s="232"/>
      <c r="C397" s="233"/>
      <c r="D397" s="234"/>
      <c r="E397" s="234"/>
      <c r="F397" s="235"/>
      <c r="G397" s="236"/>
      <c r="H397" s="207"/>
    </row>
    <row r="398" spans="2:8" x14ac:dyDescent="0.25">
      <c r="B398" s="232"/>
      <c r="C398" s="233"/>
      <c r="D398" s="234"/>
      <c r="E398" s="234"/>
      <c r="F398" s="235"/>
      <c r="G398" s="236"/>
      <c r="H398" s="207"/>
    </row>
    <row r="399" spans="2:8" x14ac:dyDescent="0.25">
      <c r="B399" s="232"/>
      <c r="C399" s="233"/>
      <c r="D399" s="234"/>
      <c r="E399" s="234"/>
      <c r="F399" s="235"/>
      <c r="G399" s="236"/>
      <c r="H399" s="207"/>
    </row>
    <row r="400" spans="2:8" x14ac:dyDescent="0.25">
      <c r="B400" s="232"/>
      <c r="C400" s="233"/>
      <c r="D400" s="234"/>
      <c r="E400" s="234"/>
      <c r="F400" s="235"/>
      <c r="G400" s="236"/>
      <c r="H400" s="207"/>
    </row>
    <row r="401" spans="2:8" x14ac:dyDescent="0.25">
      <c r="B401" s="232"/>
      <c r="C401" s="233"/>
      <c r="D401" s="234"/>
      <c r="E401" s="234"/>
      <c r="F401" s="235"/>
      <c r="G401" s="236"/>
      <c r="H401" s="207"/>
    </row>
    <row r="402" spans="2:8" x14ac:dyDescent="0.25">
      <c r="B402" s="232"/>
      <c r="C402" s="233"/>
      <c r="D402" s="234"/>
      <c r="E402" s="234"/>
      <c r="F402" s="235"/>
      <c r="G402" s="236"/>
      <c r="H402" s="207"/>
    </row>
    <row r="403" spans="2:8" x14ac:dyDescent="0.25">
      <c r="B403" s="232"/>
      <c r="C403" s="233"/>
      <c r="D403" s="234"/>
      <c r="E403" s="234"/>
      <c r="F403" s="235"/>
      <c r="G403" s="236"/>
      <c r="H403" s="207"/>
    </row>
    <row r="404" spans="2:8" x14ac:dyDescent="0.25">
      <c r="B404" s="232"/>
      <c r="C404" s="233"/>
      <c r="D404" s="234"/>
      <c r="E404" s="234"/>
      <c r="F404" s="235"/>
      <c r="G404" s="236"/>
      <c r="H404" s="207"/>
    </row>
    <row r="405" spans="2:8" x14ac:dyDescent="0.25">
      <c r="B405" s="232"/>
      <c r="C405" s="233"/>
      <c r="D405" s="234"/>
      <c r="E405" s="234"/>
      <c r="F405" s="235"/>
      <c r="G405" s="236"/>
      <c r="H405" s="207"/>
    </row>
    <row r="406" spans="2:8" x14ac:dyDescent="0.25">
      <c r="B406" s="232"/>
      <c r="C406" s="233"/>
      <c r="D406" s="234"/>
      <c r="E406" s="234"/>
      <c r="F406" s="235"/>
      <c r="G406" s="236"/>
      <c r="H406" s="207"/>
    </row>
    <row r="407" spans="2:8" x14ac:dyDescent="0.25">
      <c r="B407" s="232"/>
      <c r="C407" s="233"/>
      <c r="D407" s="234"/>
      <c r="E407" s="234"/>
      <c r="F407" s="235"/>
      <c r="G407" s="236"/>
      <c r="H407" s="207"/>
    </row>
    <row r="408" spans="2:8" x14ac:dyDescent="0.25">
      <c r="B408" s="232"/>
      <c r="C408" s="233"/>
      <c r="D408" s="234"/>
      <c r="E408" s="234"/>
      <c r="F408" s="235"/>
      <c r="G408" s="236"/>
      <c r="H408" s="207"/>
    </row>
    <row r="409" spans="2:8" x14ac:dyDescent="0.25">
      <c r="B409" s="232"/>
      <c r="C409" s="233"/>
      <c r="D409" s="234"/>
      <c r="E409" s="234"/>
      <c r="F409" s="235"/>
      <c r="G409" s="236"/>
      <c r="H409" s="207"/>
    </row>
    <row r="410" spans="2:8" x14ac:dyDescent="0.25">
      <c r="B410" s="232"/>
      <c r="C410" s="233"/>
      <c r="D410" s="234"/>
      <c r="E410" s="234"/>
      <c r="F410" s="235"/>
      <c r="G410" s="236"/>
      <c r="H410" s="207"/>
    </row>
    <row r="411" spans="2:8" x14ac:dyDescent="0.25">
      <c r="B411" s="232"/>
      <c r="C411" s="233"/>
      <c r="D411" s="234"/>
      <c r="E411" s="234"/>
      <c r="F411" s="235"/>
      <c r="G411" s="236"/>
      <c r="H411" s="207"/>
    </row>
    <row r="412" spans="2:8" x14ac:dyDescent="0.25">
      <c r="B412" s="232"/>
      <c r="C412" s="233"/>
      <c r="D412" s="234"/>
      <c r="E412" s="234"/>
      <c r="F412" s="235"/>
      <c r="G412" s="236"/>
      <c r="H412" s="207"/>
    </row>
    <row r="413" spans="2:8" x14ac:dyDescent="0.25">
      <c r="B413" s="232"/>
      <c r="C413" s="233"/>
      <c r="D413" s="234"/>
      <c r="E413" s="234"/>
      <c r="F413" s="235"/>
      <c r="G413" s="236"/>
      <c r="H413" s="207"/>
    </row>
    <row r="414" spans="2:8" x14ac:dyDescent="0.25">
      <c r="B414" s="232"/>
      <c r="C414" s="233"/>
      <c r="D414" s="234"/>
      <c r="E414" s="234"/>
      <c r="F414" s="235"/>
      <c r="G414" s="236"/>
      <c r="H414" s="207"/>
    </row>
    <row r="415" spans="2:8" x14ac:dyDescent="0.25">
      <c r="B415" s="232"/>
      <c r="C415" s="233"/>
      <c r="D415" s="234"/>
      <c r="E415" s="234"/>
      <c r="F415" s="235"/>
      <c r="G415" s="236"/>
      <c r="H415" s="207"/>
    </row>
    <row r="416" spans="2:8" x14ac:dyDescent="0.25">
      <c r="B416" s="232"/>
      <c r="C416" s="233"/>
      <c r="D416" s="234"/>
      <c r="E416" s="234"/>
      <c r="F416" s="235"/>
      <c r="G416" s="236"/>
      <c r="H416" s="207"/>
    </row>
    <row r="417" spans="2:8" x14ac:dyDescent="0.25">
      <c r="B417" s="232"/>
      <c r="C417" s="233"/>
      <c r="D417" s="234"/>
      <c r="E417" s="234"/>
      <c r="F417" s="235"/>
      <c r="G417" s="236"/>
      <c r="H417" s="207"/>
    </row>
    <row r="418" spans="2:8" x14ac:dyDescent="0.25">
      <c r="B418" s="232"/>
      <c r="C418" s="233"/>
      <c r="D418" s="234"/>
      <c r="E418" s="234"/>
      <c r="F418" s="235"/>
      <c r="G418" s="236"/>
      <c r="H418" s="207"/>
    </row>
    <row r="419" spans="2:8" x14ac:dyDescent="0.25">
      <c r="B419" s="232"/>
      <c r="C419" s="233"/>
      <c r="D419" s="234"/>
      <c r="E419" s="234"/>
      <c r="F419" s="235"/>
      <c r="G419" s="236"/>
      <c r="H419" s="207"/>
    </row>
    <row r="420" spans="2:8" x14ac:dyDescent="0.25">
      <c r="B420" s="232"/>
      <c r="C420" s="233"/>
      <c r="D420" s="234"/>
      <c r="E420" s="234"/>
      <c r="F420" s="235"/>
      <c r="G420" s="236"/>
      <c r="H420" s="207"/>
    </row>
    <row r="421" spans="2:8" x14ac:dyDescent="0.25">
      <c r="B421" s="232"/>
      <c r="C421" s="233"/>
      <c r="D421" s="234"/>
      <c r="E421" s="234"/>
      <c r="F421" s="235"/>
      <c r="G421" s="236"/>
      <c r="H421" s="207"/>
    </row>
    <row r="422" spans="2:8" x14ac:dyDescent="0.25">
      <c r="B422" s="232"/>
      <c r="C422" s="233"/>
      <c r="D422" s="234"/>
      <c r="E422" s="234"/>
      <c r="F422" s="235"/>
      <c r="G422" s="236"/>
      <c r="H422" s="207"/>
    </row>
    <row r="423" spans="2:8" x14ac:dyDescent="0.25">
      <c r="B423" s="232"/>
      <c r="C423" s="233"/>
      <c r="D423" s="234"/>
      <c r="E423" s="234"/>
      <c r="F423" s="235"/>
      <c r="G423" s="236"/>
      <c r="H423" s="207"/>
    </row>
    <row r="424" spans="2:8" x14ac:dyDescent="0.25">
      <c r="B424" s="232"/>
      <c r="C424" s="233"/>
      <c r="D424" s="234"/>
      <c r="E424" s="234"/>
      <c r="F424" s="235"/>
      <c r="G424" s="236"/>
      <c r="H424" s="207"/>
    </row>
    <row r="425" spans="2:8" x14ac:dyDescent="0.25">
      <c r="B425" s="232"/>
      <c r="C425" s="233"/>
      <c r="D425" s="234"/>
      <c r="E425" s="234"/>
      <c r="F425" s="235"/>
      <c r="G425" s="236"/>
      <c r="H425" s="207"/>
    </row>
    <row r="426" spans="2:8" x14ac:dyDescent="0.25">
      <c r="B426" s="232"/>
      <c r="C426" s="233"/>
      <c r="D426" s="234"/>
      <c r="E426" s="234"/>
      <c r="F426" s="235"/>
      <c r="G426" s="236"/>
      <c r="H426" s="207"/>
    </row>
    <row r="427" spans="2:8" x14ac:dyDescent="0.25">
      <c r="B427" s="232"/>
      <c r="C427" s="233"/>
      <c r="D427" s="234"/>
      <c r="E427" s="234"/>
      <c r="F427" s="235"/>
      <c r="G427" s="236"/>
      <c r="H427" s="207"/>
    </row>
    <row r="428" spans="2:8" x14ac:dyDescent="0.25">
      <c r="B428" s="232"/>
      <c r="C428" s="233"/>
      <c r="D428" s="234"/>
      <c r="E428" s="234"/>
      <c r="F428" s="235"/>
      <c r="G428" s="236"/>
      <c r="H428" s="207"/>
    </row>
    <row r="429" spans="2:8" x14ac:dyDescent="0.25">
      <c r="B429" s="232"/>
      <c r="C429" s="233"/>
      <c r="D429" s="234"/>
      <c r="E429" s="234"/>
      <c r="F429" s="235"/>
      <c r="G429" s="236"/>
      <c r="H429" s="207"/>
    </row>
    <row r="430" spans="2:8" x14ac:dyDescent="0.25">
      <c r="B430" s="232"/>
      <c r="C430" s="233"/>
      <c r="D430" s="234"/>
      <c r="E430" s="234"/>
      <c r="F430" s="235"/>
      <c r="G430" s="236"/>
      <c r="H430" s="207"/>
    </row>
    <row r="431" spans="2:8" x14ac:dyDescent="0.25">
      <c r="B431" s="232"/>
      <c r="C431" s="233"/>
      <c r="D431" s="234"/>
      <c r="E431" s="234"/>
      <c r="F431" s="235"/>
      <c r="G431" s="236"/>
      <c r="H431" s="207"/>
    </row>
    <row r="432" spans="2:8" x14ac:dyDescent="0.25">
      <c r="B432" s="232"/>
      <c r="C432" s="233"/>
      <c r="D432" s="234"/>
      <c r="E432" s="234"/>
      <c r="F432" s="235"/>
      <c r="G432" s="236"/>
      <c r="H432" s="207"/>
    </row>
    <row r="433" spans="2:8" x14ac:dyDescent="0.25">
      <c r="B433" s="232"/>
      <c r="C433" s="233"/>
      <c r="D433" s="234"/>
      <c r="E433" s="234"/>
      <c r="F433" s="235"/>
      <c r="G433" s="236"/>
      <c r="H433" s="207"/>
    </row>
    <row r="434" spans="2:8" x14ac:dyDescent="0.25">
      <c r="B434" s="232"/>
      <c r="C434" s="233"/>
      <c r="D434" s="234"/>
      <c r="E434" s="234"/>
      <c r="F434" s="235"/>
      <c r="G434" s="236"/>
      <c r="H434" s="207"/>
    </row>
    <row r="435" spans="2:8" x14ac:dyDescent="0.25">
      <c r="B435" s="232"/>
      <c r="C435" s="233"/>
      <c r="D435" s="234"/>
      <c r="E435" s="234"/>
      <c r="F435" s="235"/>
      <c r="G435" s="236"/>
      <c r="H435" s="207"/>
    </row>
    <row r="436" spans="2:8" x14ac:dyDescent="0.25">
      <c r="B436" s="232"/>
      <c r="C436" s="233"/>
      <c r="D436" s="234"/>
      <c r="E436" s="234"/>
      <c r="F436" s="235"/>
      <c r="G436" s="236"/>
      <c r="H436" s="207"/>
    </row>
    <row r="437" spans="2:8" x14ac:dyDescent="0.25">
      <c r="B437" s="232"/>
      <c r="C437" s="233"/>
      <c r="D437" s="234"/>
      <c r="E437" s="234"/>
      <c r="F437" s="235"/>
      <c r="G437" s="236"/>
      <c r="H437" s="207"/>
    </row>
    <row r="438" spans="2:8" x14ac:dyDescent="0.25">
      <c r="B438" s="232"/>
      <c r="C438" s="233"/>
      <c r="D438" s="234"/>
      <c r="E438" s="234"/>
      <c r="F438" s="235"/>
      <c r="G438" s="236"/>
      <c r="H438" s="207"/>
    </row>
    <row r="439" spans="2:8" x14ac:dyDescent="0.25">
      <c r="B439" s="232"/>
      <c r="C439" s="233"/>
      <c r="D439" s="234"/>
      <c r="E439" s="234"/>
      <c r="F439" s="235"/>
      <c r="G439" s="236"/>
      <c r="H439" s="207"/>
    </row>
    <row r="440" spans="2:8" x14ac:dyDescent="0.25">
      <c r="B440" s="232"/>
      <c r="C440" s="233"/>
      <c r="D440" s="234"/>
      <c r="E440" s="234"/>
      <c r="F440" s="235"/>
      <c r="G440" s="236"/>
      <c r="H440" s="207"/>
    </row>
    <row r="441" spans="2:8" x14ac:dyDescent="0.25">
      <c r="B441" s="232"/>
      <c r="C441" s="233"/>
      <c r="D441" s="234"/>
      <c r="E441" s="234"/>
      <c r="F441" s="235"/>
      <c r="G441" s="236"/>
      <c r="H441" s="207"/>
    </row>
    <row r="442" spans="2:8" x14ac:dyDescent="0.25">
      <c r="B442" s="232"/>
      <c r="C442" s="233"/>
      <c r="D442" s="234"/>
      <c r="E442" s="234"/>
      <c r="F442" s="235"/>
      <c r="G442" s="236"/>
      <c r="H442" s="207"/>
    </row>
    <row r="443" spans="2:8" x14ac:dyDescent="0.25">
      <c r="B443" s="232"/>
      <c r="C443" s="233"/>
      <c r="D443" s="234"/>
      <c r="E443" s="234"/>
      <c r="F443" s="235"/>
      <c r="G443" s="236"/>
      <c r="H443" s="207"/>
    </row>
    <row r="444" spans="2:8" x14ac:dyDescent="0.25">
      <c r="B444" s="232"/>
      <c r="C444" s="233"/>
      <c r="D444" s="234"/>
      <c r="E444" s="234"/>
      <c r="F444" s="235"/>
      <c r="G444" s="236"/>
      <c r="H444" s="207"/>
    </row>
    <row r="445" spans="2:8" x14ac:dyDescent="0.25">
      <c r="B445" s="232"/>
      <c r="C445" s="233"/>
      <c r="D445" s="234"/>
      <c r="E445" s="234"/>
      <c r="F445" s="235"/>
      <c r="G445" s="236"/>
      <c r="H445" s="207"/>
    </row>
    <row r="446" spans="2:8" x14ac:dyDescent="0.25">
      <c r="B446" s="232"/>
      <c r="C446" s="233"/>
      <c r="D446" s="234"/>
      <c r="E446" s="234"/>
      <c r="F446" s="235"/>
      <c r="G446" s="236"/>
      <c r="H446" s="207"/>
    </row>
    <row r="447" spans="2:8" x14ac:dyDescent="0.25">
      <c r="B447" s="232"/>
      <c r="C447" s="233"/>
      <c r="D447" s="234"/>
      <c r="E447" s="234"/>
      <c r="F447" s="235"/>
      <c r="G447" s="236"/>
      <c r="H447" s="207"/>
    </row>
    <row r="448" spans="2:8" x14ac:dyDescent="0.25">
      <c r="B448" s="232"/>
      <c r="C448" s="233"/>
      <c r="D448" s="234"/>
      <c r="E448" s="234"/>
      <c r="F448" s="235"/>
      <c r="G448" s="236"/>
      <c r="H448" s="207"/>
    </row>
    <row r="449" spans="2:8" x14ac:dyDescent="0.25">
      <c r="B449" s="232"/>
      <c r="C449" s="233"/>
      <c r="D449" s="234"/>
      <c r="E449" s="234"/>
      <c r="F449" s="235"/>
      <c r="G449" s="236"/>
      <c r="H449" s="207"/>
    </row>
    <row r="450" spans="2:8" x14ac:dyDescent="0.25">
      <c r="B450" s="232"/>
      <c r="C450" s="233"/>
      <c r="D450" s="234"/>
      <c r="E450" s="234"/>
      <c r="F450" s="235"/>
      <c r="G450" s="236"/>
      <c r="H450" s="207"/>
    </row>
    <row r="451" spans="2:8" x14ac:dyDescent="0.25">
      <c r="B451" s="232"/>
      <c r="C451" s="233"/>
      <c r="D451" s="234"/>
      <c r="E451" s="234"/>
      <c r="F451" s="235"/>
      <c r="G451" s="236"/>
      <c r="H451" s="207"/>
    </row>
    <row r="452" spans="2:8" x14ac:dyDescent="0.25">
      <c r="B452" s="232"/>
      <c r="C452" s="233"/>
      <c r="D452" s="234"/>
      <c r="E452" s="234"/>
      <c r="F452" s="235"/>
      <c r="G452" s="236"/>
      <c r="H452" s="207"/>
    </row>
    <row r="453" spans="2:8" x14ac:dyDescent="0.25">
      <c r="B453" s="232"/>
      <c r="C453" s="233"/>
      <c r="D453" s="234"/>
      <c r="E453" s="234"/>
      <c r="F453" s="235"/>
      <c r="G453" s="236"/>
      <c r="H453" s="207"/>
    </row>
    <row r="454" spans="2:8" x14ac:dyDescent="0.25">
      <c r="B454" s="232"/>
      <c r="C454" s="233"/>
      <c r="D454" s="234"/>
      <c r="E454" s="234"/>
      <c r="F454" s="235"/>
      <c r="G454" s="236"/>
      <c r="H454" s="207"/>
    </row>
    <row r="455" spans="2:8" x14ac:dyDescent="0.25">
      <c r="B455" s="232"/>
      <c r="C455" s="233"/>
      <c r="D455" s="234"/>
      <c r="E455" s="234"/>
      <c r="F455" s="235"/>
      <c r="G455" s="236"/>
      <c r="H455" s="207"/>
    </row>
    <row r="456" spans="2:8" x14ac:dyDescent="0.25">
      <c r="B456" s="232"/>
      <c r="C456" s="233"/>
      <c r="D456" s="234"/>
      <c r="E456" s="234"/>
      <c r="F456" s="235"/>
      <c r="G456" s="236"/>
      <c r="H456" s="207"/>
    </row>
    <row r="457" spans="2:8" x14ac:dyDescent="0.25">
      <c r="B457" s="232"/>
      <c r="C457" s="233"/>
      <c r="D457" s="234"/>
      <c r="E457" s="234"/>
      <c r="F457" s="235"/>
      <c r="G457" s="236"/>
      <c r="H457" s="207"/>
    </row>
    <row r="458" spans="2:8" x14ac:dyDescent="0.25">
      <c r="B458" s="232"/>
      <c r="C458" s="233"/>
      <c r="D458" s="234"/>
      <c r="E458" s="234"/>
      <c r="F458" s="235"/>
      <c r="G458" s="236"/>
      <c r="H458" s="207"/>
    </row>
    <row r="459" spans="2:8" x14ac:dyDescent="0.25">
      <c r="B459" s="232"/>
      <c r="C459" s="233"/>
      <c r="D459" s="234"/>
      <c r="E459" s="234"/>
      <c r="F459" s="235"/>
      <c r="G459" s="236"/>
      <c r="H459" s="207"/>
    </row>
    <row r="460" spans="2:8" x14ac:dyDescent="0.25">
      <c r="B460" s="232"/>
      <c r="C460" s="233"/>
      <c r="D460" s="234"/>
      <c r="E460" s="234"/>
      <c r="F460" s="235"/>
      <c r="G460" s="236"/>
      <c r="H460" s="207"/>
    </row>
    <row r="461" spans="2:8" x14ac:dyDescent="0.25">
      <c r="B461" s="232"/>
      <c r="C461" s="233"/>
      <c r="D461" s="234"/>
      <c r="E461" s="234"/>
      <c r="F461" s="235"/>
      <c r="G461" s="236"/>
      <c r="H461" s="207"/>
    </row>
    <row r="462" spans="2:8" x14ac:dyDescent="0.25">
      <c r="B462" s="232"/>
      <c r="C462" s="233"/>
      <c r="D462" s="234"/>
      <c r="E462" s="234"/>
      <c r="F462" s="235"/>
      <c r="G462" s="236"/>
      <c r="H462" s="207"/>
    </row>
    <row r="463" spans="2:8" x14ac:dyDescent="0.25">
      <c r="B463" s="232"/>
      <c r="C463" s="233"/>
      <c r="D463" s="234"/>
      <c r="E463" s="234"/>
      <c r="F463" s="235"/>
      <c r="G463" s="236"/>
      <c r="H463" s="207"/>
    </row>
    <row r="464" spans="2:8" x14ac:dyDescent="0.25">
      <c r="B464" s="232"/>
      <c r="C464" s="233"/>
      <c r="D464" s="234"/>
      <c r="E464" s="234"/>
      <c r="F464" s="235"/>
      <c r="G464" s="236"/>
      <c r="H464" s="207"/>
    </row>
    <row r="465" spans="2:8" x14ac:dyDescent="0.25">
      <c r="B465" s="232"/>
      <c r="C465" s="233"/>
      <c r="D465" s="234"/>
      <c r="E465" s="234"/>
      <c r="F465" s="235"/>
      <c r="G465" s="236"/>
      <c r="H465" s="207"/>
    </row>
    <row r="466" spans="2:8" x14ac:dyDescent="0.25">
      <c r="B466" s="232"/>
      <c r="C466" s="233"/>
      <c r="D466" s="234"/>
      <c r="E466" s="234"/>
      <c r="F466" s="235"/>
      <c r="G466" s="236"/>
      <c r="H466" s="207"/>
    </row>
    <row r="467" spans="2:8" x14ac:dyDescent="0.25">
      <c r="B467" s="232"/>
      <c r="C467" s="233"/>
      <c r="D467" s="234"/>
      <c r="E467" s="234"/>
      <c r="F467" s="235"/>
      <c r="G467" s="236"/>
      <c r="H467" s="207"/>
    </row>
    <row r="468" spans="2:8" x14ac:dyDescent="0.25">
      <c r="B468" s="232"/>
      <c r="C468" s="233"/>
      <c r="D468" s="234"/>
      <c r="E468" s="234"/>
      <c r="F468" s="235"/>
      <c r="G468" s="236"/>
      <c r="H468" s="207"/>
    </row>
    <row r="469" spans="2:8" x14ac:dyDescent="0.25">
      <c r="B469" s="232"/>
      <c r="C469" s="233"/>
      <c r="D469" s="234"/>
      <c r="E469" s="234"/>
      <c r="F469" s="235"/>
      <c r="G469" s="236"/>
      <c r="H469" s="207"/>
    </row>
    <row r="470" spans="2:8" x14ac:dyDescent="0.25">
      <c r="B470" s="232"/>
      <c r="C470" s="233"/>
      <c r="D470" s="234"/>
      <c r="E470" s="234"/>
      <c r="F470" s="235"/>
      <c r="G470" s="236"/>
      <c r="H470" s="207"/>
    </row>
    <row r="471" spans="2:8" x14ac:dyDescent="0.25">
      <c r="B471" s="232"/>
      <c r="C471" s="233"/>
      <c r="D471" s="234"/>
      <c r="E471" s="234"/>
      <c r="F471" s="235"/>
      <c r="G471" s="236"/>
      <c r="H471" s="207"/>
    </row>
    <row r="472" spans="2:8" x14ac:dyDescent="0.25">
      <c r="B472" s="232"/>
      <c r="C472" s="233"/>
      <c r="D472" s="234"/>
      <c r="E472" s="234"/>
      <c r="F472" s="235"/>
      <c r="G472" s="236"/>
      <c r="H472" s="207"/>
    </row>
    <row r="473" spans="2:8" x14ac:dyDescent="0.25">
      <c r="B473" s="232"/>
      <c r="C473" s="233"/>
      <c r="D473" s="234"/>
      <c r="E473" s="234"/>
      <c r="F473" s="235"/>
      <c r="G473" s="236"/>
      <c r="H473" s="207"/>
    </row>
    <row r="474" spans="2:8" x14ac:dyDescent="0.25">
      <c r="B474" s="232"/>
      <c r="C474" s="233"/>
      <c r="D474" s="234"/>
      <c r="E474" s="234"/>
      <c r="F474" s="235"/>
      <c r="G474" s="236"/>
      <c r="H474" s="207"/>
    </row>
    <row r="475" spans="2:8" x14ac:dyDescent="0.25">
      <c r="B475" s="232"/>
      <c r="C475" s="233"/>
      <c r="D475" s="234"/>
      <c r="E475" s="234"/>
      <c r="F475" s="235"/>
      <c r="G475" s="236"/>
      <c r="H475" s="207"/>
    </row>
    <row r="476" spans="2:8" x14ac:dyDescent="0.25">
      <c r="B476" s="232"/>
      <c r="C476" s="233"/>
      <c r="D476" s="234"/>
      <c r="E476" s="234"/>
      <c r="F476" s="235"/>
      <c r="G476" s="236"/>
      <c r="H476" s="207"/>
    </row>
    <row r="477" spans="2:8" x14ac:dyDescent="0.25">
      <c r="B477" s="232"/>
      <c r="C477" s="233"/>
      <c r="D477" s="234"/>
      <c r="E477" s="234"/>
      <c r="F477" s="235"/>
      <c r="G477" s="236"/>
      <c r="H477" s="207"/>
    </row>
    <row r="478" spans="2:8" x14ac:dyDescent="0.25">
      <c r="B478" s="232"/>
      <c r="C478" s="233"/>
      <c r="D478" s="234"/>
      <c r="E478" s="234"/>
      <c r="F478" s="235"/>
      <c r="G478" s="236"/>
      <c r="H478" s="207"/>
    </row>
    <row r="479" spans="2:8" x14ac:dyDescent="0.25">
      <c r="B479" s="232"/>
      <c r="C479" s="233"/>
      <c r="D479" s="234"/>
      <c r="E479" s="234"/>
      <c r="F479" s="235"/>
      <c r="G479" s="236"/>
      <c r="H479" s="207"/>
    </row>
    <row r="480" spans="2:8" x14ac:dyDescent="0.25">
      <c r="B480" s="232"/>
      <c r="C480" s="233"/>
      <c r="D480" s="234"/>
      <c r="E480" s="234"/>
      <c r="F480" s="235"/>
      <c r="G480" s="236"/>
      <c r="H480" s="207"/>
    </row>
    <row r="481" spans="2:8" x14ac:dyDescent="0.25">
      <c r="B481" s="232"/>
      <c r="C481" s="233"/>
      <c r="D481" s="234"/>
      <c r="E481" s="234"/>
      <c r="F481" s="235"/>
      <c r="G481" s="236"/>
      <c r="H481" s="207"/>
    </row>
    <row r="482" spans="2:8" x14ac:dyDescent="0.25">
      <c r="B482" s="232"/>
      <c r="C482" s="233"/>
      <c r="D482" s="234"/>
      <c r="E482" s="234"/>
      <c r="F482" s="235"/>
      <c r="G482" s="236"/>
      <c r="H482" s="207"/>
    </row>
    <row r="483" spans="2:8" x14ac:dyDescent="0.25">
      <c r="B483" s="232"/>
      <c r="C483" s="233"/>
      <c r="D483" s="234"/>
      <c r="E483" s="234"/>
      <c r="F483" s="235"/>
      <c r="G483" s="236"/>
      <c r="H483" s="207"/>
    </row>
    <row r="484" spans="2:8" x14ac:dyDescent="0.25">
      <c r="B484" s="232"/>
      <c r="C484" s="233"/>
      <c r="D484" s="234"/>
      <c r="E484" s="234"/>
      <c r="F484" s="235"/>
      <c r="G484" s="236"/>
      <c r="H484" s="207"/>
    </row>
    <row r="485" spans="2:8" x14ac:dyDescent="0.25">
      <c r="B485" s="232"/>
      <c r="C485" s="233"/>
      <c r="D485" s="234"/>
      <c r="E485" s="234"/>
      <c r="F485" s="235"/>
      <c r="G485" s="236"/>
      <c r="H485" s="207"/>
    </row>
    <row r="486" spans="2:8" x14ac:dyDescent="0.25">
      <c r="B486" s="232"/>
      <c r="C486" s="233"/>
      <c r="D486" s="234"/>
      <c r="E486" s="234"/>
      <c r="F486" s="235"/>
      <c r="G486" s="236"/>
      <c r="H486" s="207"/>
    </row>
    <row r="487" spans="2:8" x14ac:dyDescent="0.25">
      <c r="B487" s="232"/>
      <c r="C487" s="233"/>
      <c r="D487" s="234"/>
      <c r="E487" s="234"/>
      <c r="F487" s="235"/>
      <c r="G487" s="236"/>
      <c r="H487" s="207"/>
    </row>
    <row r="488" spans="2:8" x14ac:dyDescent="0.25">
      <c r="B488" s="232"/>
      <c r="C488" s="233"/>
      <c r="D488" s="234"/>
      <c r="E488" s="234"/>
      <c r="F488" s="235"/>
      <c r="G488" s="236"/>
      <c r="H488" s="207"/>
    </row>
    <row r="489" spans="2:8" x14ac:dyDescent="0.25">
      <c r="B489" s="232"/>
      <c r="C489" s="233"/>
      <c r="D489" s="234"/>
      <c r="E489" s="234"/>
      <c r="F489" s="235"/>
      <c r="G489" s="236"/>
      <c r="H489" s="207"/>
    </row>
    <row r="490" spans="2:8" x14ac:dyDescent="0.25">
      <c r="B490" s="232"/>
      <c r="C490" s="233"/>
      <c r="D490" s="234"/>
      <c r="E490" s="234"/>
      <c r="F490" s="235"/>
      <c r="G490" s="236"/>
      <c r="H490" s="207"/>
    </row>
    <row r="491" spans="2:8" x14ac:dyDescent="0.25">
      <c r="B491" s="232"/>
      <c r="C491" s="233"/>
      <c r="D491" s="234"/>
      <c r="E491" s="234"/>
      <c r="F491" s="235"/>
      <c r="G491" s="236"/>
      <c r="H491" s="207"/>
    </row>
    <row r="492" spans="2:8" x14ac:dyDescent="0.25">
      <c r="B492" s="232"/>
      <c r="C492" s="233"/>
      <c r="D492" s="234"/>
      <c r="E492" s="234"/>
      <c r="F492" s="235"/>
      <c r="G492" s="236"/>
      <c r="H492" s="207"/>
    </row>
    <row r="493" spans="2:8" x14ac:dyDescent="0.25">
      <c r="B493" s="232"/>
      <c r="C493" s="233"/>
      <c r="D493" s="234"/>
      <c r="E493" s="234"/>
      <c r="F493" s="235"/>
      <c r="G493" s="236"/>
      <c r="H493" s="207"/>
    </row>
    <row r="494" spans="2:8" x14ac:dyDescent="0.25">
      <c r="B494" s="232"/>
      <c r="C494" s="233"/>
      <c r="D494" s="234"/>
      <c r="E494" s="234"/>
      <c r="F494" s="235"/>
      <c r="G494" s="236"/>
      <c r="H494" s="207"/>
    </row>
    <row r="495" spans="2:8" x14ac:dyDescent="0.25">
      <c r="B495" s="232"/>
      <c r="C495" s="233"/>
      <c r="D495" s="234"/>
      <c r="E495" s="234"/>
      <c r="F495" s="235"/>
      <c r="G495" s="236"/>
      <c r="H495" s="207"/>
    </row>
    <row r="496" spans="2:8" x14ac:dyDescent="0.25">
      <c r="B496" s="232"/>
      <c r="C496" s="233"/>
      <c r="D496" s="234"/>
      <c r="E496" s="234"/>
      <c r="F496" s="235"/>
      <c r="G496" s="236"/>
      <c r="H496" s="207"/>
    </row>
    <row r="497" spans="2:8" x14ac:dyDescent="0.25">
      <c r="B497" s="232"/>
      <c r="C497" s="233"/>
      <c r="D497" s="234"/>
      <c r="E497" s="234"/>
      <c r="F497" s="235"/>
      <c r="G497" s="236"/>
      <c r="H497" s="207"/>
    </row>
    <row r="498" spans="2:8" x14ac:dyDescent="0.25">
      <c r="B498" s="232"/>
      <c r="C498" s="233"/>
      <c r="D498" s="234"/>
      <c r="E498" s="234"/>
      <c r="F498" s="235"/>
      <c r="G498" s="236"/>
      <c r="H498" s="207"/>
    </row>
    <row r="499" spans="2:8" x14ac:dyDescent="0.25">
      <c r="B499" s="232"/>
      <c r="C499" s="233"/>
      <c r="D499" s="234"/>
      <c r="E499" s="234"/>
      <c r="F499" s="235"/>
      <c r="G499" s="236"/>
      <c r="H499" s="207"/>
    </row>
    <row r="500" spans="2:8" x14ac:dyDescent="0.25">
      <c r="B500" s="232"/>
      <c r="C500" s="233"/>
      <c r="D500" s="234"/>
      <c r="E500" s="234"/>
      <c r="F500" s="235"/>
      <c r="G500" s="236"/>
      <c r="H500" s="207"/>
    </row>
    <row r="501" spans="2:8" x14ac:dyDescent="0.25">
      <c r="B501" s="232"/>
      <c r="C501" s="233"/>
      <c r="D501" s="234"/>
      <c r="E501" s="234"/>
      <c r="F501" s="235"/>
      <c r="G501" s="236"/>
      <c r="H501" s="207"/>
    </row>
    <row r="502" spans="2:8" x14ac:dyDescent="0.25">
      <c r="B502" s="232"/>
      <c r="C502" s="233"/>
      <c r="D502" s="234"/>
      <c r="E502" s="234"/>
      <c r="F502" s="235"/>
      <c r="G502" s="236"/>
      <c r="H502" s="207"/>
    </row>
    <row r="503" spans="2:8" x14ac:dyDescent="0.25">
      <c r="B503" s="232"/>
      <c r="C503" s="233"/>
      <c r="D503" s="234"/>
      <c r="E503" s="234"/>
      <c r="F503" s="235"/>
      <c r="G503" s="236"/>
      <c r="H503" s="207"/>
    </row>
    <row r="504" spans="2:8" x14ac:dyDescent="0.25">
      <c r="B504" s="232"/>
      <c r="C504" s="233"/>
      <c r="D504" s="234"/>
      <c r="E504" s="234"/>
      <c r="F504" s="235"/>
      <c r="G504" s="236"/>
      <c r="H504" s="207"/>
    </row>
    <row r="505" spans="2:8" x14ac:dyDescent="0.25">
      <c r="B505" s="232"/>
      <c r="C505" s="233"/>
      <c r="D505" s="234"/>
      <c r="E505" s="234"/>
      <c r="F505" s="235"/>
      <c r="G505" s="236"/>
      <c r="H505" s="207"/>
    </row>
    <row r="506" spans="2:8" x14ac:dyDescent="0.25">
      <c r="B506" s="232"/>
      <c r="C506" s="233"/>
      <c r="D506" s="234"/>
      <c r="E506" s="234"/>
      <c r="F506" s="235"/>
      <c r="G506" s="236"/>
      <c r="H506" s="207"/>
    </row>
    <row r="507" spans="2:8" x14ac:dyDescent="0.25">
      <c r="B507" s="232"/>
      <c r="C507" s="233"/>
      <c r="D507" s="234"/>
      <c r="E507" s="234"/>
      <c r="F507" s="235"/>
      <c r="G507" s="236"/>
      <c r="H507" s="207"/>
    </row>
    <row r="508" spans="2:8" x14ac:dyDescent="0.25">
      <c r="B508" s="232"/>
      <c r="C508" s="233"/>
      <c r="D508" s="234"/>
      <c r="E508" s="234"/>
      <c r="F508" s="235"/>
      <c r="G508" s="236"/>
      <c r="H508" s="207"/>
    </row>
    <row r="509" spans="2:8" x14ac:dyDescent="0.25">
      <c r="B509" s="232"/>
      <c r="C509" s="233"/>
      <c r="D509" s="234"/>
      <c r="E509" s="234"/>
      <c r="F509" s="235"/>
      <c r="G509" s="236"/>
      <c r="H509" s="207"/>
    </row>
    <row r="510" spans="2:8" x14ac:dyDescent="0.25">
      <c r="B510" s="232"/>
      <c r="C510" s="233"/>
      <c r="D510" s="234"/>
      <c r="E510" s="234"/>
      <c r="F510" s="235"/>
      <c r="G510" s="236"/>
      <c r="H510" s="207"/>
    </row>
    <row r="511" spans="2:8" x14ac:dyDescent="0.25">
      <c r="B511" s="232"/>
      <c r="C511" s="233"/>
      <c r="D511" s="234"/>
      <c r="E511" s="234"/>
      <c r="F511" s="235"/>
      <c r="G511" s="236"/>
      <c r="H511" s="207"/>
    </row>
    <row r="512" spans="2:8" x14ac:dyDescent="0.25">
      <c r="B512" s="232"/>
      <c r="C512" s="233"/>
      <c r="D512" s="234"/>
      <c r="E512" s="234"/>
      <c r="F512" s="235"/>
      <c r="G512" s="236"/>
      <c r="H512" s="207"/>
    </row>
    <row r="513" spans="2:8" x14ac:dyDescent="0.25">
      <c r="B513" s="232"/>
      <c r="C513" s="233"/>
      <c r="D513" s="234"/>
      <c r="E513" s="234"/>
      <c r="F513" s="235"/>
      <c r="G513" s="236"/>
      <c r="H513" s="207"/>
    </row>
    <row r="514" spans="2:8" x14ac:dyDescent="0.25">
      <c r="B514" s="232"/>
      <c r="C514" s="233"/>
      <c r="D514" s="234"/>
      <c r="E514" s="234"/>
      <c r="F514" s="235"/>
      <c r="G514" s="236"/>
      <c r="H514" s="207"/>
    </row>
    <row r="515" spans="2:8" x14ac:dyDescent="0.25">
      <c r="B515" s="232"/>
      <c r="C515" s="233"/>
      <c r="D515" s="234"/>
      <c r="E515" s="234"/>
      <c r="F515" s="235"/>
      <c r="G515" s="236"/>
      <c r="H515" s="207"/>
    </row>
    <row r="516" spans="2:8" x14ac:dyDescent="0.25">
      <c r="B516" s="232"/>
      <c r="C516" s="233"/>
      <c r="D516" s="234"/>
      <c r="E516" s="234"/>
      <c r="F516" s="235"/>
      <c r="G516" s="236"/>
      <c r="H516" s="207"/>
    </row>
    <row r="517" spans="2:8" x14ac:dyDescent="0.25">
      <c r="B517" s="232"/>
      <c r="C517" s="233"/>
      <c r="D517" s="234"/>
      <c r="E517" s="234"/>
      <c r="F517" s="235"/>
      <c r="G517" s="236"/>
      <c r="H517" s="207"/>
    </row>
    <row r="518" spans="2:8" x14ac:dyDescent="0.25">
      <c r="B518" s="232"/>
      <c r="C518" s="233"/>
      <c r="D518" s="234"/>
      <c r="E518" s="234"/>
      <c r="F518" s="235"/>
      <c r="G518" s="236"/>
      <c r="H518" s="207"/>
    </row>
    <row r="519" spans="2:8" x14ac:dyDescent="0.25">
      <c r="B519" s="232"/>
      <c r="C519" s="233"/>
      <c r="D519" s="234"/>
      <c r="E519" s="234"/>
      <c r="F519" s="235"/>
      <c r="G519" s="236"/>
      <c r="H519" s="207"/>
    </row>
    <row r="520" spans="2:8" x14ac:dyDescent="0.25">
      <c r="B520" s="232"/>
      <c r="C520" s="233"/>
      <c r="D520" s="234"/>
      <c r="E520" s="234"/>
      <c r="F520" s="235"/>
      <c r="G520" s="236"/>
      <c r="H520" s="207"/>
    </row>
    <row r="521" spans="2:8" x14ac:dyDescent="0.25">
      <c r="B521" s="232"/>
      <c r="C521" s="233"/>
      <c r="D521" s="234"/>
      <c r="E521" s="234"/>
      <c r="F521" s="235"/>
      <c r="G521" s="236"/>
      <c r="H521" s="207"/>
    </row>
    <row r="522" spans="2:8" x14ac:dyDescent="0.25">
      <c r="B522" s="232"/>
      <c r="C522" s="233"/>
      <c r="D522" s="234"/>
      <c r="E522" s="234"/>
      <c r="F522" s="235"/>
      <c r="G522" s="236"/>
      <c r="H522" s="207"/>
    </row>
    <row r="523" spans="2:8" x14ac:dyDescent="0.25">
      <c r="B523" s="232"/>
      <c r="C523" s="233"/>
      <c r="D523" s="234"/>
      <c r="E523" s="234"/>
      <c r="F523" s="235"/>
      <c r="G523" s="236"/>
      <c r="H523" s="207"/>
    </row>
    <row r="524" spans="2:8" x14ac:dyDescent="0.25">
      <c r="B524" s="232"/>
      <c r="C524" s="233"/>
      <c r="D524" s="234"/>
      <c r="E524" s="234"/>
      <c r="F524" s="235"/>
      <c r="G524" s="236"/>
      <c r="H524" s="207"/>
    </row>
    <row r="525" spans="2:8" x14ac:dyDescent="0.25">
      <c r="B525" s="232"/>
      <c r="C525" s="233"/>
      <c r="D525" s="234"/>
      <c r="E525" s="234"/>
      <c r="F525" s="235"/>
      <c r="G525" s="236"/>
      <c r="H525" s="207"/>
    </row>
    <row r="526" spans="2:8" x14ac:dyDescent="0.25">
      <c r="B526" s="232"/>
      <c r="C526" s="233"/>
      <c r="D526" s="234"/>
      <c r="E526" s="234"/>
      <c r="F526" s="235"/>
      <c r="G526" s="236"/>
      <c r="H526" s="207"/>
    </row>
    <row r="527" spans="2:8" x14ac:dyDescent="0.25">
      <c r="B527" s="232"/>
      <c r="C527" s="233"/>
      <c r="D527" s="234"/>
      <c r="E527" s="234"/>
      <c r="F527" s="235"/>
      <c r="G527" s="236"/>
      <c r="H527" s="207"/>
    </row>
    <row r="528" spans="2:8" x14ac:dyDescent="0.25">
      <c r="B528" s="232"/>
      <c r="C528" s="233"/>
      <c r="D528" s="234"/>
      <c r="E528" s="234"/>
      <c r="F528" s="235"/>
      <c r="G528" s="236"/>
      <c r="H528" s="207"/>
    </row>
    <row r="529" spans="2:8" x14ac:dyDescent="0.25">
      <c r="B529" s="232"/>
      <c r="C529" s="233"/>
      <c r="D529" s="234"/>
      <c r="E529" s="234"/>
      <c r="F529" s="235"/>
      <c r="G529" s="236"/>
      <c r="H529" s="207"/>
    </row>
    <row r="530" spans="2:8" x14ac:dyDescent="0.25">
      <c r="B530" s="232"/>
      <c r="C530" s="233"/>
      <c r="D530" s="234"/>
      <c r="E530" s="234"/>
      <c r="F530" s="235"/>
      <c r="G530" s="236"/>
      <c r="H530" s="207"/>
    </row>
    <row r="531" spans="2:8" x14ac:dyDescent="0.25">
      <c r="B531" s="232"/>
      <c r="C531" s="233"/>
      <c r="D531" s="234"/>
      <c r="E531" s="234"/>
      <c r="F531" s="235"/>
      <c r="G531" s="236"/>
      <c r="H531" s="207"/>
    </row>
    <row r="532" spans="2:8" x14ac:dyDescent="0.25">
      <c r="B532" s="232"/>
      <c r="C532" s="233"/>
      <c r="D532" s="234"/>
      <c r="E532" s="234"/>
      <c r="F532" s="235"/>
      <c r="G532" s="236"/>
      <c r="H532" s="207"/>
    </row>
    <row r="533" spans="2:8" x14ac:dyDescent="0.25">
      <c r="B533" s="232"/>
      <c r="C533" s="233"/>
      <c r="D533" s="234"/>
      <c r="E533" s="234"/>
      <c r="F533" s="235"/>
      <c r="G533" s="236"/>
      <c r="H533" s="207"/>
    </row>
    <row r="534" spans="2:8" x14ac:dyDescent="0.25">
      <c r="B534" s="232"/>
      <c r="C534" s="233"/>
      <c r="D534" s="234"/>
      <c r="E534" s="234"/>
      <c r="F534" s="235"/>
      <c r="G534" s="236"/>
      <c r="H534" s="207"/>
    </row>
    <row r="535" spans="2:8" x14ac:dyDescent="0.25">
      <c r="B535" s="232"/>
      <c r="C535" s="233"/>
      <c r="D535" s="234"/>
      <c r="E535" s="234"/>
      <c r="F535" s="235"/>
      <c r="G535" s="236"/>
      <c r="H535" s="207"/>
    </row>
    <row r="536" spans="2:8" x14ac:dyDescent="0.25">
      <c r="B536" s="232"/>
      <c r="C536" s="233"/>
      <c r="D536" s="234"/>
      <c r="E536" s="234"/>
      <c r="F536" s="235"/>
      <c r="G536" s="236"/>
      <c r="H536" s="207"/>
    </row>
    <row r="537" spans="2:8" x14ac:dyDescent="0.25">
      <c r="B537" s="232"/>
      <c r="C537" s="233"/>
      <c r="D537" s="234"/>
      <c r="E537" s="234"/>
      <c r="F537" s="235"/>
      <c r="G537" s="236"/>
      <c r="H537" s="207"/>
    </row>
    <row r="538" spans="2:8" x14ac:dyDescent="0.25">
      <c r="B538" s="232"/>
      <c r="C538" s="233"/>
      <c r="D538" s="234"/>
      <c r="E538" s="234"/>
      <c r="F538" s="235"/>
      <c r="G538" s="236"/>
      <c r="H538" s="207"/>
    </row>
    <row r="539" spans="2:8" x14ac:dyDescent="0.25">
      <c r="B539" s="232"/>
      <c r="C539" s="233"/>
      <c r="D539" s="234"/>
      <c r="E539" s="234"/>
      <c r="F539" s="235"/>
      <c r="G539" s="236"/>
      <c r="H539" s="207"/>
    </row>
    <row r="540" spans="2:8" x14ac:dyDescent="0.25">
      <c r="B540" s="232"/>
      <c r="C540" s="233"/>
      <c r="D540" s="234"/>
      <c r="E540" s="234"/>
      <c r="F540" s="235"/>
      <c r="G540" s="236"/>
      <c r="H540" s="207"/>
    </row>
    <row r="541" spans="2:8" x14ac:dyDescent="0.25">
      <c r="B541" s="232"/>
      <c r="C541" s="233"/>
      <c r="D541" s="234"/>
      <c r="E541" s="234"/>
      <c r="F541" s="235"/>
      <c r="G541" s="236"/>
      <c r="H541" s="207"/>
    </row>
    <row r="542" spans="2:8" x14ac:dyDescent="0.25">
      <c r="B542" s="232"/>
      <c r="C542" s="233"/>
      <c r="D542" s="234"/>
      <c r="E542" s="234"/>
      <c r="F542" s="235"/>
      <c r="G542" s="236"/>
      <c r="H542" s="207"/>
    </row>
    <row r="543" spans="2:8" x14ac:dyDescent="0.25">
      <c r="B543" s="232"/>
      <c r="C543" s="233"/>
      <c r="D543" s="234"/>
      <c r="E543" s="234"/>
      <c r="F543" s="235"/>
      <c r="G543" s="236"/>
      <c r="H543" s="207"/>
    </row>
    <row r="544" spans="2:8" x14ac:dyDescent="0.25">
      <c r="B544" s="232"/>
      <c r="C544" s="233"/>
      <c r="D544" s="234"/>
      <c r="E544" s="234"/>
      <c r="F544" s="235"/>
      <c r="G544" s="236"/>
      <c r="H544" s="207"/>
    </row>
    <row r="545" spans="2:8" x14ac:dyDescent="0.25">
      <c r="B545" s="232"/>
      <c r="C545" s="233"/>
      <c r="D545" s="234"/>
      <c r="E545" s="234"/>
      <c r="F545" s="235"/>
      <c r="G545" s="236"/>
      <c r="H545" s="207"/>
    </row>
    <row r="546" spans="2:8" x14ac:dyDescent="0.25">
      <c r="B546" s="232"/>
      <c r="C546" s="233"/>
      <c r="D546" s="234"/>
      <c r="E546" s="234"/>
      <c r="F546" s="235"/>
      <c r="G546" s="236"/>
      <c r="H546" s="207"/>
    </row>
    <row r="547" spans="2:8" x14ac:dyDescent="0.25">
      <c r="B547" s="232"/>
      <c r="C547" s="233"/>
      <c r="D547" s="234"/>
      <c r="E547" s="234"/>
      <c r="F547" s="235"/>
      <c r="G547" s="236"/>
      <c r="H547" s="207"/>
    </row>
    <row r="548" spans="2:8" x14ac:dyDescent="0.25">
      <c r="B548" s="232"/>
      <c r="C548" s="233"/>
      <c r="D548" s="234"/>
      <c r="E548" s="234"/>
      <c r="F548" s="235"/>
      <c r="G548" s="236"/>
      <c r="H548" s="207"/>
    </row>
    <row r="549" spans="2:8" x14ac:dyDescent="0.25">
      <c r="B549" s="232"/>
      <c r="C549" s="233"/>
      <c r="D549" s="234"/>
      <c r="E549" s="234"/>
      <c r="F549" s="235"/>
      <c r="G549" s="236"/>
      <c r="H549" s="207"/>
    </row>
    <row r="550" spans="2:8" x14ac:dyDescent="0.25">
      <c r="B550" s="232"/>
      <c r="C550" s="233"/>
      <c r="D550" s="234"/>
      <c r="E550" s="234"/>
      <c r="F550" s="235"/>
      <c r="G550" s="236"/>
      <c r="H550" s="207"/>
    </row>
    <row r="551" spans="2:8" x14ac:dyDescent="0.25">
      <c r="B551" s="232"/>
      <c r="C551" s="233"/>
      <c r="D551" s="234"/>
      <c r="E551" s="234"/>
      <c r="F551" s="235"/>
      <c r="G551" s="236"/>
      <c r="H551" s="207"/>
    </row>
    <row r="552" spans="2:8" x14ac:dyDescent="0.25">
      <c r="B552" s="232"/>
      <c r="C552" s="233"/>
      <c r="D552" s="234"/>
      <c r="E552" s="234"/>
      <c r="F552" s="235"/>
      <c r="G552" s="236"/>
      <c r="H552" s="207"/>
    </row>
    <row r="553" spans="2:8" x14ac:dyDescent="0.25">
      <c r="B553" s="232"/>
      <c r="C553" s="233"/>
      <c r="D553" s="234"/>
      <c r="E553" s="234"/>
      <c r="F553" s="235"/>
      <c r="G553" s="236"/>
      <c r="H553" s="207"/>
    </row>
    <row r="554" spans="2:8" x14ac:dyDescent="0.25">
      <c r="B554" s="232"/>
      <c r="C554" s="233"/>
      <c r="D554" s="234"/>
      <c r="E554" s="234"/>
      <c r="F554" s="235"/>
      <c r="G554" s="236"/>
      <c r="H554" s="207"/>
    </row>
    <row r="555" spans="2:8" x14ac:dyDescent="0.25">
      <c r="B555" s="232"/>
      <c r="C555" s="233"/>
      <c r="D555" s="234"/>
      <c r="E555" s="234"/>
      <c r="F555" s="235"/>
      <c r="G555" s="236"/>
      <c r="H555" s="207"/>
    </row>
    <row r="556" spans="2:8" x14ac:dyDescent="0.25">
      <c r="B556" s="232"/>
      <c r="C556" s="233"/>
      <c r="D556" s="234"/>
      <c r="E556" s="234"/>
      <c r="F556" s="235"/>
      <c r="G556" s="236"/>
      <c r="H556" s="207"/>
    </row>
    <row r="557" spans="2:8" x14ac:dyDescent="0.25">
      <c r="B557" s="232"/>
      <c r="C557" s="233"/>
      <c r="D557" s="234"/>
      <c r="E557" s="234"/>
      <c r="F557" s="235"/>
      <c r="G557" s="236"/>
      <c r="H557" s="207"/>
    </row>
    <row r="558" spans="2:8" x14ac:dyDescent="0.25">
      <c r="B558" s="232"/>
      <c r="C558" s="233"/>
      <c r="D558" s="234"/>
      <c r="E558" s="234"/>
      <c r="F558" s="235"/>
      <c r="G558" s="236"/>
      <c r="H558" s="207"/>
    </row>
    <row r="559" spans="2:8" x14ac:dyDescent="0.25">
      <c r="B559" s="232"/>
      <c r="C559" s="233"/>
      <c r="D559" s="234"/>
      <c r="E559" s="234"/>
      <c r="F559" s="235"/>
      <c r="G559" s="236"/>
      <c r="H559" s="207"/>
    </row>
    <row r="560" spans="2:8" x14ac:dyDescent="0.25">
      <c r="B560" s="232"/>
      <c r="C560" s="233"/>
      <c r="D560" s="234"/>
      <c r="E560" s="234"/>
      <c r="F560" s="235"/>
      <c r="G560" s="236"/>
      <c r="H560" s="207"/>
    </row>
    <row r="561" spans="2:8" x14ac:dyDescent="0.25">
      <c r="B561" s="232"/>
      <c r="C561" s="233"/>
      <c r="D561" s="234"/>
      <c r="E561" s="234"/>
      <c r="F561" s="235"/>
      <c r="G561" s="236"/>
      <c r="H561" s="207"/>
    </row>
    <row r="562" spans="2:8" x14ac:dyDescent="0.25">
      <c r="B562" s="232"/>
      <c r="C562" s="233"/>
      <c r="D562" s="234"/>
      <c r="E562" s="234"/>
      <c r="F562" s="235"/>
      <c r="G562" s="236"/>
      <c r="H562" s="207"/>
    </row>
    <row r="563" spans="2:8" x14ac:dyDescent="0.25">
      <c r="B563" s="232"/>
      <c r="C563" s="233"/>
      <c r="D563" s="234"/>
      <c r="E563" s="234"/>
      <c r="F563" s="235"/>
      <c r="G563" s="236"/>
      <c r="H563" s="207"/>
    </row>
    <row r="564" spans="2:8" x14ac:dyDescent="0.25">
      <c r="B564" s="232"/>
      <c r="C564" s="233"/>
      <c r="D564" s="234"/>
      <c r="E564" s="234"/>
      <c r="F564" s="235"/>
      <c r="G564" s="236"/>
      <c r="H564" s="207"/>
    </row>
    <row r="565" spans="2:8" x14ac:dyDescent="0.25">
      <c r="B565" s="232"/>
      <c r="C565" s="233"/>
      <c r="D565" s="234"/>
      <c r="E565" s="234"/>
      <c r="F565" s="235"/>
      <c r="G565" s="236"/>
      <c r="H565" s="207"/>
    </row>
    <row r="566" spans="2:8" x14ac:dyDescent="0.25">
      <c r="B566" s="232"/>
      <c r="C566" s="233"/>
      <c r="D566" s="234"/>
      <c r="E566" s="234"/>
      <c r="F566" s="235"/>
      <c r="G566" s="236"/>
      <c r="H566" s="207"/>
    </row>
    <row r="567" spans="2:8" x14ac:dyDescent="0.25">
      <c r="B567" s="232"/>
      <c r="C567" s="233"/>
      <c r="D567" s="234"/>
      <c r="E567" s="234"/>
      <c r="F567" s="235"/>
      <c r="G567" s="236"/>
      <c r="H567" s="207"/>
    </row>
    <row r="568" spans="2:8" x14ac:dyDescent="0.25">
      <c r="B568" s="232"/>
      <c r="C568" s="233"/>
      <c r="D568" s="234"/>
      <c r="E568" s="234"/>
      <c r="F568" s="235"/>
      <c r="G568" s="236"/>
      <c r="H568" s="207"/>
    </row>
    <row r="569" spans="2:8" x14ac:dyDescent="0.25">
      <c r="B569" s="232"/>
      <c r="C569" s="233"/>
      <c r="D569" s="234"/>
      <c r="E569" s="234"/>
      <c r="F569" s="235"/>
      <c r="G569" s="236"/>
      <c r="H569" s="207"/>
    </row>
    <row r="570" spans="2:8" x14ac:dyDescent="0.25">
      <c r="B570" s="232"/>
      <c r="C570" s="233"/>
      <c r="D570" s="234"/>
      <c r="E570" s="234"/>
      <c r="F570" s="235"/>
      <c r="G570" s="236"/>
      <c r="H570" s="207"/>
    </row>
    <row r="571" spans="2:8" x14ac:dyDescent="0.25">
      <c r="B571" s="232"/>
      <c r="C571" s="233"/>
      <c r="D571" s="234"/>
      <c r="E571" s="234"/>
      <c r="F571" s="235"/>
      <c r="G571" s="236"/>
      <c r="H571" s="207"/>
    </row>
    <row r="572" spans="2:8" x14ac:dyDescent="0.25">
      <c r="B572" s="232"/>
      <c r="C572" s="233"/>
      <c r="D572" s="234"/>
      <c r="E572" s="234"/>
      <c r="F572" s="235"/>
      <c r="G572" s="236"/>
      <c r="H572" s="207"/>
    </row>
    <row r="573" spans="2:8" x14ac:dyDescent="0.25">
      <c r="B573" s="232"/>
      <c r="C573" s="233"/>
      <c r="D573" s="234"/>
      <c r="E573" s="234"/>
      <c r="F573" s="235"/>
      <c r="G573" s="236"/>
      <c r="H573" s="207"/>
    </row>
    <row r="574" spans="2:8" x14ac:dyDescent="0.25">
      <c r="B574" s="232"/>
      <c r="C574" s="233"/>
      <c r="D574" s="234"/>
      <c r="E574" s="234"/>
      <c r="F574" s="235"/>
      <c r="G574" s="236"/>
      <c r="H574" s="207"/>
    </row>
    <row r="575" spans="2:8" x14ac:dyDescent="0.25">
      <c r="B575" s="232"/>
      <c r="C575" s="233"/>
      <c r="D575" s="234"/>
      <c r="E575" s="234"/>
      <c r="F575" s="235"/>
      <c r="G575" s="236"/>
      <c r="H575" s="207"/>
    </row>
    <row r="576" spans="2:8" x14ac:dyDescent="0.25">
      <c r="B576" s="232"/>
      <c r="C576" s="233"/>
      <c r="D576" s="234"/>
      <c r="E576" s="234"/>
      <c r="F576" s="235"/>
      <c r="G576" s="236"/>
      <c r="H576" s="207"/>
    </row>
    <row r="577" spans="2:8" x14ac:dyDescent="0.25">
      <c r="B577" s="232"/>
      <c r="C577" s="233"/>
      <c r="D577" s="234"/>
      <c r="E577" s="234"/>
      <c r="F577" s="235"/>
      <c r="G577" s="236"/>
      <c r="H577" s="207"/>
    </row>
    <row r="578" spans="2:8" x14ac:dyDescent="0.25">
      <c r="B578" s="232"/>
      <c r="C578" s="233"/>
      <c r="D578" s="234"/>
      <c r="E578" s="234"/>
      <c r="F578" s="235"/>
      <c r="G578" s="236"/>
      <c r="H578" s="207"/>
    </row>
    <row r="579" spans="2:8" x14ac:dyDescent="0.25">
      <c r="B579" s="232"/>
      <c r="C579" s="233"/>
      <c r="D579" s="234"/>
      <c r="E579" s="234"/>
      <c r="F579" s="235"/>
      <c r="G579" s="236"/>
      <c r="H579" s="207"/>
    </row>
    <row r="580" spans="2:8" x14ac:dyDescent="0.25">
      <c r="B580" s="232"/>
      <c r="C580" s="233"/>
      <c r="D580" s="234"/>
      <c r="E580" s="234"/>
      <c r="F580" s="235"/>
      <c r="G580" s="236"/>
      <c r="H580" s="207"/>
    </row>
    <row r="581" spans="2:8" x14ac:dyDescent="0.25">
      <c r="B581" s="232"/>
      <c r="C581" s="233"/>
      <c r="D581" s="234"/>
      <c r="E581" s="234"/>
      <c r="F581" s="235"/>
      <c r="G581" s="236"/>
      <c r="H581" s="207"/>
    </row>
    <row r="582" spans="2:8" x14ac:dyDescent="0.25">
      <c r="B582" s="232"/>
      <c r="C582" s="233"/>
      <c r="D582" s="234"/>
      <c r="E582" s="234"/>
      <c r="F582" s="235"/>
      <c r="G582" s="236"/>
      <c r="H582" s="207"/>
    </row>
    <row r="583" spans="2:8" x14ac:dyDescent="0.25">
      <c r="B583" s="232"/>
      <c r="C583" s="233"/>
      <c r="D583" s="234"/>
      <c r="E583" s="234"/>
      <c r="F583" s="235"/>
      <c r="G583" s="236"/>
      <c r="H583" s="207"/>
    </row>
    <row r="584" spans="2:8" x14ac:dyDescent="0.25">
      <c r="B584" s="232"/>
      <c r="C584" s="233"/>
      <c r="D584" s="234"/>
      <c r="E584" s="234"/>
      <c r="F584" s="235"/>
      <c r="G584" s="236"/>
      <c r="H584" s="207"/>
    </row>
    <row r="585" spans="2:8" x14ac:dyDescent="0.25">
      <c r="B585" s="232"/>
      <c r="C585" s="233"/>
      <c r="D585" s="234"/>
      <c r="E585" s="234"/>
      <c r="F585" s="235"/>
      <c r="G585" s="236"/>
      <c r="H585" s="207"/>
    </row>
    <row r="586" spans="2:8" x14ac:dyDescent="0.25">
      <c r="B586" s="232"/>
      <c r="C586" s="233"/>
      <c r="D586" s="234"/>
      <c r="E586" s="234"/>
      <c r="F586" s="235"/>
      <c r="G586" s="236"/>
      <c r="H586" s="207"/>
    </row>
    <row r="587" spans="2:8" x14ac:dyDescent="0.25">
      <c r="B587" s="232"/>
      <c r="C587" s="233"/>
      <c r="D587" s="234"/>
      <c r="E587" s="234"/>
      <c r="F587" s="235"/>
      <c r="G587" s="236"/>
      <c r="H587" s="207"/>
    </row>
    <row r="588" spans="2:8" x14ac:dyDescent="0.25">
      <c r="B588" s="232"/>
      <c r="C588" s="233"/>
      <c r="D588" s="234"/>
      <c r="E588" s="234"/>
      <c r="F588" s="235"/>
      <c r="G588" s="236"/>
      <c r="H588" s="207"/>
    </row>
    <row r="589" spans="2:8" x14ac:dyDescent="0.25">
      <c r="B589" s="232"/>
      <c r="C589" s="233"/>
      <c r="D589" s="234"/>
      <c r="E589" s="234"/>
      <c r="F589" s="235"/>
      <c r="G589" s="236"/>
      <c r="H589" s="207"/>
    </row>
    <row r="590" spans="2:8" x14ac:dyDescent="0.25">
      <c r="B590" s="232"/>
      <c r="C590" s="233"/>
      <c r="D590" s="234"/>
      <c r="E590" s="234"/>
      <c r="F590" s="235"/>
      <c r="G590" s="236"/>
      <c r="H590" s="207"/>
    </row>
    <row r="591" spans="2:8" x14ac:dyDescent="0.25">
      <c r="B591" s="232"/>
      <c r="C591" s="233"/>
      <c r="D591" s="234"/>
      <c r="E591" s="234"/>
      <c r="F591" s="235"/>
      <c r="G591" s="236"/>
      <c r="H591" s="207"/>
    </row>
    <row r="592" spans="2:8" x14ac:dyDescent="0.25">
      <c r="B592" s="232"/>
      <c r="C592" s="233"/>
      <c r="D592" s="234"/>
      <c r="E592" s="234"/>
      <c r="F592" s="235"/>
      <c r="G592" s="236"/>
      <c r="H592" s="207"/>
    </row>
    <row r="593" spans="2:8" x14ac:dyDescent="0.25">
      <c r="B593" s="232"/>
      <c r="C593" s="233"/>
      <c r="D593" s="234"/>
      <c r="E593" s="234"/>
      <c r="F593" s="235"/>
      <c r="G593" s="236"/>
      <c r="H593" s="207"/>
    </row>
    <row r="594" spans="2:8" x14ac:dyDescent="0.25">
      <c r="B594" s="232"/>
      <c r="C594" s="233"/>
      <c r="D594" s="234"/>
      <c r="E594" s="234"/>
      <c r="F594" s="235"/>
      <c r="G594" s="236"/>
      <c r="H594" s="207"/>
    </row>
    <row r="595" spans="2:8" x14ac:dyDescent="0.25">
      <c r="B595" s="232"/>
      <c r="C595" s="233"/>
      <c r="D595" s="234"/>
      <c r="E595" s="234"/>
      <c r="F595" s="235"/>
      <c r="G595" s="236"/>
      <c r="H595" s="207"/>
    </row>
    <row r="596" spans="2:8" x14ac:dyDescent="0.25">
      <c r="B596" s="232"/>
      <c r="C596" s="233"/>
      <c r="D596" s="234"/>
      <c r="E596" s="234"/>
      <c r="F596" s="235"/>
      <c r="G596" s="236"/>
      <c r="H596" s="207"/>
    </row>
    <row r="597" spans="2:8" x14ac:dyDescent="0.25">
      <c r="B597" s="232"/>
      <c r="C597" s="233"/>
      <c r="D597" s="234"/>
      <c r="E597" s="234"/>
      <c r="F597" s="235"/>
      <c r="G597" s="236"/>
      <c r="H597" s="207"/>
    </row>
    <row r="598" spans="2:8" x14ac:dyDescent="0.25">
      <c r="B598" s="232"/>
      <c r="C598" s="233"/>
      <c r="D598" s="234"/>
      <c r="E598" s="234"/>
      <c r="F598" s="235"/>
      <c r="G598" s="236"/>
      <c r="H598" s="207"/>
    </row>
    <row r="599" spans="2:8" x14ac:dyDescent="0.25">
      <c r="B599" s="232"/>
      <c r="C599" s="233"/>
      <c r="D599" s="234"/>
      <c r="E599" s="234"/>
      <c r="F599" s="235"/>
      <c r="G599" s="236"/>
      <c r="H599" s="207"/>
    </row>
    <row r="600" spans="2:8" x14ac:dyDescent="0.25">
      <c r="B600" s="232"/>
      <c r="C600" s="233"/>
      <c r="D600" s="234"/>
      <c r="E600" s="234"/>
      <c r="F600" s="235"/>
      <c r="G600" s="236"/>
      <c r="H600" s="207"/>
    </row>
    <row r="601" spans="2:8" x14ac:dyDescent="0.25">
      <c r="B601" s="232"/>
      <c r="C601" s="233"/>
      <c r="D601" s="234"/>
      <c r="E601" s="234"/>
      <c r="F601" s="235"/>
      <c r="G601" s="236"/>
      <c r="H601" s="207"/>
    </row>
    <row r="602" spans="2:8" x14ac:dyDescent="0.25">
      <c r="B602" s="232"/>
      <c r="C602" s="233"/>
      <c r="D602" s="234"/>
      <c r="E602" s="234"/>
      <c r="F602" s="235"/>
      <c r="G602" s="236"/>
      <c r="H602" s="207"/>
    </row>
    <row r="603" spans="2:8" x14ac:dyDescent="0.25">
      <c r="B603" s="232"/>
      <c r="C603" s="233"/>
      <c r="D603" s="234"/>
      <c r="E603" s="234"/>
      <c r="F603" s="235"/>
      <c r="G603" s="236"/>
      <c r="H603" s="207"/>
    </row>
    <row r="604" spans="2:8" x14ac:dyDescent="0.25">
      <c r="B604" s="232"/>
      <c r="C604" s="233"/>
      <c r="D604" s="234"/>
      <c r="E604" s="234"/>
      <c r="F604" s="235"/>
      <c r="G604" s="236"/>
      <c r="H604" s="207"/>
    </row>
    <row r="605" spans="2:8" x14ac:dyDescent="0.25">
      <c r="B605" s="232"/>
      <c r="C605" s="233"/>
      <c r="D605" s="234"/>
      <c r="E605" s="234"/>
      <c r="F605" s="235"/>
      <c r="G605" s="236"/>
      <c r="H605" s="207"/>
    </row>
    <row r="606" spans="2:8" x14ac:dyDescent="0.25">
      <c r="B606" s="232"/>
      <c r="C606" s="233"/>
      <c r="D606" s="234"/>
      <c r="E606" s="234"/>
      <c r="F606" s="235"/>
      <c r="G606" s="236"/>
      <c r="H606" s="207"/>
    </row>
    <row r="607" spans="2:8" x14ac:dyDescent="0.25">
      <c r="B607" s="232"/>
      <c r="C607" s="233"/>
      <c r="D607" s="234"/>
      <c r="E607" s="234"/>
      <c r="F607" s="235"/>
      <c r="G607" s="236"/>
      <c r="H607" s="207"/>
    </row>
    <row r="608" spans="2:8" x14ac:dyDescent="0.25">
      <c r="B608" s="232"/>
      <c r="C608" s="233"/>
      <c r="D608" s="234"/>
      <c r="E608" s="234"/>
      <c r="F608" s="235"/>
      <c r="G608" s="236"/>
      <c r="H608" s="207"/>
    </row>
    <row r="609" spans="2:8" x14ac:dyDescent="0.25">
      <c r="B609" s="232"/>
      <c r="C609" s="233"/>
      <c r="D609" s="234"/>
      <c r="E609" s="234"/>
      <c r="F609" s="235"/>
      <c r="G609" s="236"/>
      <c r="H609" s="207"/>
    </row>
    <row r="610" spans="2:8" x14ac:dyDescent="0.25">
      <c r="B610" s="232"/>
      <c r="C610" s="233"/>
      <c r="D610" s="234"/>
      <c r="E610" s="234"/>
      <c r="F610" s="235"/>
      <c r="G610" s="236"/>
      <c r="H610" s="207"/>
    </row>
    <row r="611" spans="2:8" x14ac:dyDescent="0.25">
      <c r="B611" s="232"/>
      <c r="C611" s="233"/>
      <c r="D611" s="234"/>
      <c r="E611" s="234"/>
      <c r="F611" s="235"/>
      <c r="G611" s="236"/>
      <c r="H611" s="207"/>
    </row>
    <row r="612" spans="2:8" x14ac:dyDescent="0.25">
      <c r="B612" s="232"/>
      <c r="C612" s="233"/>
      <c r="D612" s="234"/>
      <c r="E612" s="234"/>
      <c r="F612" s="235"/>
      <c r="G612" s="236"/>
      <c r="H612" s="207"/>
    </row>
    <row r="613" spans="2:8" x14ac:dyDescent="0.25">
      <c r="B613" s="232"/>
      <c r="C613" s="233"/>
      <c r="D613" s="234"/>
      <c r="E613" s="234"/>
      <c r="F613" s="235"/>
      <c r="G613" s="236"/>
      <c r="H613" s="207"/>
    </row>
    <row r="614" spans="2:8" x14ac:dyDescent="0.25">
      <c r="B614" s="232"/>
      <c r="C614" s="233"/>
      <c r="D614" s="234"/>
      <c r="E614" s="234"/>
      <c r="F614" s="235"/>
      <c r="G614" s="236"/>
      <c r="H614" s="207"/>
    </row>
    <row r="615" spans="2:8" x14ac:dyDescent="0.25">
      <c r="B615" s="232"/>
      <c r="C615" s="233"/>
      <c r="D615" s="234"/>
      <c r="E615" s="234"/>
      <c r="F615" s="235"/>
      <c r="G615" s="236"/>
      <c r="H615" s="207"/>
    </row>
    <row r="616" spans="2:8" x14ac:dyDescent="0.25">
      <c r="B616" s="232"/>
      <c r="C616" s="233"/>
      <c r="D616" s="234"/>
      <c r="E616" s="234"/>
      <c r="F616" s="235"/>
      <c r="G616" s="236"/>
      <c r="H616" s="207"/>
    </row>
    <row r="617" spans="2:8" x14ac:dyDescent="0.25">
      <c r="B617" s="232"/>
      <c r="C617" s="233"/>
      <c r="D617" s="234"/>
      <c r="E617" s="234"/>
      <c r="F617" s="235"/>
      <c r="G617" s="236"/>
      <c r="H617" s="207"/>
    </row>
    <row r="618" spans="2:8" x14ac:dyDescent="0.25">
      <c r="B618" s="232"/>
      <c r="C618" s="233"/>
      <c r="D618" s="234"/>
      <c r="E618" s="234"/>
      <c r="F618" s="235"/>
      <c r="G618" s="236"/>
      <c r="H618" s="207"/>
    </row>
    <row r="619" spans="2:8" x14ac:dyDescent="0.25">
      <c r="B619" s="232"/>
      <c r="C619" s="233"/>
      <c r="D619" s="234"/>
      <c r="E619" s="234"/>
      <c r="F619" s="235"/>
      <c r="G619" s="236"/>
      <c r="H619" s="207"/>
    </row>
    <row r="620" spans="2:8" x14ac:dyDescent="0.25">
      <c r="B620" s="232"/>
      <c r="C620" s="233"/>
      <c r="D620" s="234"/>
      <c r="E620" s="234"/>
      <c r="F620" s="235"/>
      <c r="G620" s="236"/>
      <c r="H620" s="207"/>
    </row>
    <row r="621" spans="2:8" x14ac:dyDescent="0.25">
      <c r="B621" s="232"/>
      <c r="C621" s="233"/>
      <c r="D621" s="234"/>
      <c r="E621" s="234"/>
      <c r="F621" s="235"/>
      <c r="G621" s="236"/>
      <c r="H621" s="207"/>
    </row>
    <row r="622" spans="2:8" x14ac:dyDescent="0.25">
      <c r="B622" s="232"/>
      <c r="C622" s="233"/>
      <c r="D622" s="234"/>
      <c r="E622" s="234"/>
      <c r="F622" s="235"/>
      <c r="G622" s="236"/>
      <c r="H622" s="207"/>
    </row>
    <row r="623" spans="2:8" x14ac:dyDescent="0.25">
      <c r="B623" s="232"/>
      <c r="C623" s="233"/>
      <c r="D623" s="234"/>
      <c r="E623" s="234"/>
      <c r="F623" s="235"/>
      <c r="G623" s="236"/>
      <c r="H623" s="207"/>
    </row>
    <row r="624" spans="2:8" x14ac:dyDescent="0.25">
      <c r="B624" s="232"/>
      <c r="C624" s="233"/>
      <c r="D624" s="234"/>
      <c r="E624" s="234"/>
      <c r="F624" s="235"/>
      <c r="G624" s="236"/>
      <c r="H624" s="207"/>
    </row>
    <row r="625" spans="2:8" x14ac:dyDescent="0.25">
      <c r="B625" s="232"/>
      <c r="C625" s="233"/>
      <c r="D625" s="234"/>
      <c r="E625" s="234"/>
      <c r="F625" s="235"/>
      <c r="G625" s="236"/>
      <c r="H625" s="207"/>
    </row>
    <row r="626" spans="2:8" x14ac:dyDescent="0.25">
      <c r="B626" s="232"/>
      <c r="C626" s="233"/>
      <c r="D626" s="234"/>
      <c r="E626" s="234"/>
      <c r="F626" s="235"/>
      <c r="G626" s="236"/>
      <c r="H626" s="207"/>
    </row>
    <row r="627" spans="2:8" x14ac:dyDescent="0.25">
      <c r="B627" s="232"/>
      <c r="C627" s="233"/>
      <c r="D627" s="234"/>
      <c r="E627" s="234"/>
      <c r="F627" s="235"/>
      <c r="G627" s="236"/>
      <c r="H627" s="207"/>
    </row>
    <row r="628" spans="2:8" x14ac:dyDescent="0.25">
      <c r="B628" s="232"/>
      <c r="C628" s="233"/>
      <c r="D628" s="234"/>
      <c r="E628" s="234"/>
      <c r="F628" s="235"/>
      <c r="G628" s="236"/>
      <c r="H628" s="207"/>
    </row>
    <row r="629" spans="2:8" x14ac:dyDescent="0.25">
      <c r="B629" s="232"/>
      <c r="C629" s="233"/>
      <c r="D629" s="234"/>
      <c r="E629" s="234"/>
      <c r="F629" s="235"/>
      <c r="G629" s="236"/>
      <c r="H629" s="207"/>
    </row>
    <row r="630" spans="2:8" x14ac:dyDescent="0.25">
      <c r="B630" s="232"/>
      <c r="C630" s="233"/>
      <c r="D630" s="234"/>
      <c r="E630" s="234"/>
      <c r="F630" s="235"/>
      <c r="G630" s="236"/>
      <c r="H630" s="207"/>
    </row>
    <row r="631" spans="2:8" x14ac:dyDescent="0.25">
      <c r="B631" s="232"/>
      <c r="C631" s="233"/>
      <c r="D631" s="234"/>
      <c r="E631" s="234"/>
      <c r="F631" s="235"/>
      <c r="G631" s="236"/>
      <c r="H631" s="207"/>
    </row>
    <row r="632" spans="2:8" x14ac:dyDescent="0.25">
      <c r="B632" s="232"/>
      <c r="C632" s="233"/>
      <c r="D632" s="234"/>
      <c r="E632" s="234"/>
      <c r="F632" s="235"/>
      <c r="G632" s="236"/>
      <c r="H632" s="207"/>
    </row>
    <row r="633" spans="2:8" x14ac:dyDescent="0.25">
      <c r="B633" s="232"/>
      <c r="C633" s="233"/>
      <c r="D633" s="234"/>
      <c r="E633" s="234"/>
      <c r="F633" s="235"/>
      <c r="G633" s="236"/>
      <c r="H633" s="207"/>
    </row>
    <row r="634" spans="2:8" x14ac:dyDescent="0.25">
      <c r="B634" s="232"/>
      <c r="C634" s="233"/>
      <c r="D634" s="234"/>
      <c r="E634" s="234"/>
      <c r="F634" s="235"/>
      <c r="G634" s="236"/>
      <c r="H634" s="207"/>
    </row>
    <row r="635" spans="2:8" x14ac:dyDescent="0.25">
      <c r="B635" s="232"/>
      <c r="C635" s="233"/>
      <c r="D635" s="234"/>
      <c r="E635" s="234"/>
      <c r="F635" s="235"/>
      <c r="G635" s="236"/>
      <c r="H635" s="207"/>
    </row>
    <row r="636" spans="2:8" x14ac:dyDescent="0.25">
      <c r="B636" s="232"/>
      <c r="C636" s="233"/>
      <c r="D636" s="234"/>
      <c r="E636" s="234"/>
      <c r="F636" s="235"/>
      <c r="G636" s="236"/>
      <c r="H636" s="207"/>
    </row>
    <row r="637" spans="2:8" x14ac:dyDescent="0.25">
      <c r="B637" s="232"/>
      <c r="C637" s="233"/>
      <c r="D637" s="234"/>
      <c r="E637" s="234"/>
      <c r="F637" s="235"/>
      <c r="G637" s="236"/>
      <c r="H637" s="207"/>
    </row>
    <row r="638" spans="2:8" x14ac:dyDescent="0.25">
      <c r="B638" s="232"/>
      <c r="C638" s="233"/>
      <c r="D638" s="234"/>
      <c r="E638" s="234"/>
      <c r="F638" s="235"/>
      <c r="G638" s="236"/>
      <c r="H638" s="207"/>
    </row>
    <row r="639" spans="2:8" x14ac:dyDescent="0.25">
      <c r="B639" s="232"/>
      <c r="C639" s="233"/>
      <c r="D639" s="234"/>
      <c r="E639" s="234"/>
      <c r="F639" s="235"/>
      <c r="G639" s="236"/>
      <c r="H639" s="207"/>
    </row>
    <row r="640" spans="2:8" x14ac:dyDescent="0.25">
      <c r="B640" s="232"/>
      <c r="C640" s="233"/>
      <c r="D640" s="234"/>
      <c r="E640" s="234"/>
      <c r="F640" s="235"/>
      <c r="G640" s="236"/>
      <c r="H640" s="207"/>
    </row>
    <row r="641" spans="2:8" x14ac:dyDescent="0.25">
      <c r="B641" s="232"/>
      <c r="C641" s="233"/>
      <c r="D641" s="234"/>
      <c r="E641" s="234"/>
      <c r="F641" s="235"/>
      <c r="G641" s="236"/>
      <c r="H641" s="207"/>
    </row>
    <row r="642" spans="2:8" x14ac:dyDescent="0.25">
      <c r="B642" s="232"/>
      <c r="C642" s="233"/>
      <c r="D642" s="234"/>
      <c r="E642" s="234"/>
      <c r="F642" s="235"/>
      <c r="G642" s="236"/>
      <c r="H642" s="207"/>
    </row>
    <row r="643" spans="2:8" x14ac:dyDescent="0.25">
      <c r="B643" s="232"/>
      <c r="C643" s="233"/>
      <c r="D643" s="234"/>
      <c r="E643" s="234"/>
      <c r="F643" s="235"/>
      <c r="G643" s="236"/>
      <c r="H643" s="207"/>
    </row>
    <row r="644" spans="2:8" x14ac:dyDescent="0.25">
      <c r="B644" s="232"/>
      <c r="C644" s="233"/>
      <c r="D644" s="234"/>
      <c r="E644" s="234"/>
      <c r="F644" s="235"/>
      <c r="G644" s="236"/>
      <c r="H644" s="207"/>
    </row>
    <row r="645" spans="2:8" x14ac:dyDescent="0.25">
      <c r="B645" s="232"/>
      <c r="C645" s="233"/>
      <c r="D645" s="234"/>
      <c r="E645" s="234"/>
      <c r="F645" s="235"/>
      <c r="G645" s="236"/>
      <c r="H645" s="207"/>
    </row>
    <row r="646" spans="2:8" x14ac:dyDescent="0.25">
      <c r="B646" s="232"/>
      <c r="C646" s="233"/>
      <c r="D646" s="234"/>
      <c r="E646" s="234"/>
      <c r="F646" s="235"/>
      <c r="G646" s="236"/>
      <c r="H646" s="207"/>
    </row>
    <row r="647" spans="2:8" x14ac:dyDescent="0.25">
      <c r="B647" s="232"/>
      <c r="C647" s="233"/>
      <c r="D647" s="234"/>
      <c r="E647" s="234"/>
      <c r="F647" s="235"/>
      <c r="G647" s="236"/>
      <c r="H647" s="207"/>
    </row>
    <row r="648" spans="2:8" x14ac:dyDescent="0.25">
      <c r="B648" s="232"/>
      <c r="C648" s="233"/>
      <c r="D648" s="234"/>
      <c r="E648" s="234"/>
      <c r="F648" s="235"/>
      <c r="G648" s="236"/>
      <c r="H648" s="207"/>
    </row>
    <row r="649" spans="2:8" x14ac:dyDescent="0.25">
      <c r="B649" s="232"/>
      <c r="C649" s="233"/>
      <c r="D649" s="234"/>
      <c r="E649" s="234"/>
      <c r="F649" s="235"/>
      <c r="G649" s="236"/>
      <c r="H649" s="207"/>
    </row>
    <row r="650" spans="2:8" x14ac:dyDescent="0.25">
      <c r="B650" s="232"/>
      <c r="C650" s="233"/>
      <c r="D650" s="234"/>
      <c r="E650" s="234"/>
      <c r="F650" s="235"/>
      <c r="G650" s="236"/>
      <c r="H650" s="207"/>
    </row>
    <row r="651" spans="2:8" x14ac:dyDescent="0.25">
      <c r="B651" s="232"/>
      <c r="C651" s="233"/>
      <c r="D651" s="234"/>
      <c r="E651" s="234"/>
      <c r="F651" s="235"/>
      <c r="G651" s="236"/>
      <c r="H651" s="207"/>
    </row>
    <row r="652" spans="2:8" x14ac:dyDescent="0.25">
      <c r="B652" s="232"/>
      <c r="C652" s="233"/>
      <c r="D652" s="234"/>
      <c r="E652" s="234"/>
      <c r="F652" s="235"/>
      <c r="G652" s="236"/>
      <c r="H652" s="207"/>
    </row>
    <row r="653" spans="2:8" x14ac:dyDescent="0.25">
      <c r="B653" s="232"/>
      <c r="C653" s="233"/>
      <c r="D653" s="234"/>
      <c r="E653" s="234"/>
      <c r="F653" s="235"/>
      <c r="G653" s="236"/>
      <c r="H653" s="207"/>
    </row>
    <row r="654" spans="2:8" x14ac:dyDescent="0.25">
      <c r="B654" s="232"/>
      <c r="C654" s="233"/>
      <c r="D654" s="234"/>
      <c r="E654" s="234"/>
      <c r="F654" s="235"/>
      <c r="G654" s="236"/>
      <c r="H654" s="207"/>
    </row>
    <row r="655" spans="2:8" x14ac:dyDescent="0.25">
      <c r="B655" s="232"/>
      <c r="C655" s="233"/>
      <c r="D655" s="234"/>
      <c r="E655" s="234"/>
      <c r="F655" s="235"/>
      <c r="G655" s="236"/>
      <c r="H655" s="207"/>
    </row>
    <row r="656" spans="2:8" x14ac:dyDescent="0.25">
      <c r="B656" s="232"/>
      <c r="C656" s="233"/>
      <c r="D656" s="234"/>
      <c r="E656" s="234"/>
      <c r="F656" s="235"/>
      <c r="G656" s="236"/>
      <c r="H656" s="207"/>
    </row>
    <row r="657" spans="2:8" x14ac:dyDescent="0.25">
      <c r="B657" s="232"/>
      <c r="C657" s="233"/>
      <c r="D657" s="234"/>
      <c r="E657" s="234"/>
      <c r="F657" s="235"/>
      <c r="G657" s="236"/>
      <c r="H657" s="207"/>
    </row>
    <row r="658" spans="2:8" x14ac:dyDescent="0.25">
      <c r="B658" s="232"/>
      <c r="C658" s="233"/>
      <c r="D658" s="234"/>
      <c r="E658" s="234"/>
      <c r="F658" s="235"/>
      <c r="G658" s="236"/>
      <c r="H658" s="207"/>
    </row>
    <row r="659" spans="2:8" x14ac:dyDescent="0.25">
      <c r="B659" s="232"/>
      <c r="C659" s="233"/>
      <c r="D659" s="234"/>
      <c r="E659" s="234"/>
      <c r="F659" s="235"/>
      <c r="G659" s="236"/>
      <c r="H659" s="207"/>
    </row>
    <row r="660" spans="2:8" x14ac:dyDescent="0.25">
      <c r="B660" s="232"/>
      <c r="C660" s="233"/>
      <c r="D660" s="234"/>
      <c r="E660" s="234"/>
      <c r="F660" s="235"/>
      <c r="G660" s="236"/>
      <c r="H660" s="207"/>
    </row>
    <row r="661" spans="2:8" x14ac:dyDescent="0.25">
      <c r="B661" s="232"/>
      <c r="C661" s="233"/>
      <c r="D661" s="234"/>
      <c r="E661" s="234"/>
      <c r="F661" s="235"/>
      <c r="G661" s="236"/>
      <c r="H661" s="207"/>
    </row>
    <row r="662" spans="2:8" x14ac:dyDescent="0.25">
      <c r="B662" s="232"/>
      <c r="C662" s="233"/>
      <c r="D662" s="234"/>
      <c r="E662" s="234"/>
      <c r="F662" s="235"/>
      <c r="G662" s="236"/>
      <c r="H662" s="207"/>
    </row>
    <row r="663" spans="2:8" x14ac:dyDescent="0.25">
      <c r="B663" s="232"/>
      <c r="C663" s="233"/>
      <c r="D663" s="234"/>
      <c r="E663" s="234"/>
      <c r="F663" s="235"/>
      <c r="G663" s="236"/>
      <c r="H663" s="207"/>
    </row>
    <row r="664" spans="2:8" x14ac:dyDescent="0.25">
      <c r="B664" s="232"/>
      <c r="C664" s="233"/>
      <c r="D664" s="234"/>
      <c r="E664" s="234"/>
      <c r="F664" s="235"/>
      <c r="G664" s="236"/>
      <c r="H664" s="207"/>
    </row>
    <row r="665" spans="2:8" x14ac:dyDescent="0.25">
      <c r="B665" s="232"/>
      <c r="C665" s="233"/>
      <c r="D665" s="234"/>
      <c r="E665" s="234"/>
      <c r="F665" s="235"/>
      <c r="G665" s="236"/>
      <c r="H665" s="207"/>
    </row>
    <row r="666" spans="2:8" x14ac:dyDescent="0.25">
      <c r="B666" s="232"/>
      <c r="C666" s="233"/>
      <c r="D666" s="234"/>
      <c r="E666" s="234"/>
      <c r="F666" s="235"/>
      <c r="G666" s="236"/>
      <c r="H666" s="207"/>
    </row>
    <row r="667" spans="2:8" x14ac:dyDescent="0.25">
      <c r="B667" s="232"/>
      <c r="C667" s="233"/>
      <c r="D667" s="234"/>
      <c r="E667" s="234"/>
      <c r="F667" s="235"/>
      <c r="G667" s="236"/>
      <c r="H667" s="207"/>
    </row>
    <row r="668" spans="2:8" x14ac:dyDescent="0.25">
      <c r="B668" s="232"/>
      <c r="C668" s="233"/>
      <c r="D668" s="234"/>
      <c r="E668" s="234"/>
      <c r="F668" s="235"/>
      <c r="G668" s="236"/>
      <c r="H668" s="207"/>
    </row>
    <row r="669" spans="2:8" x14ac:dyDescent="0.25">
      <c r="B669" s="232"/>
      <c r="C669" s="233"/>
      <c r="D669" s="234"/>
      <c r="E669" s="234"/>
      <c r="F669" s="235"/>
      <c r="G669" s="236"/>
      <c r="H669" s="207"/>
    </row>
    <row r="670" spans="2:8" x14ac:dyDescent="0.25">
      <c r="B670" s="232"/>
      <c r="C670" s="233"/>
      <c r="D670" s="234"/>
      <c r="E670" s="234"/>
      <c r="F670" s="235"/>
      <c r="G670" s="236"/>
      <c r="H670" s="207"/>
    </row>
    <row r="671" spans="2:8" x14ac:dyDescent="0.25">
      <c r="B671" s="232"/>
      <c r="C671" s="233"/>
      <c r="D671" s="234"/>
      <c r="E671" s="234"/>
      <c r="F671" s="235"/>
      <c r="G671" s="236"/>
      <c r="H671" s="207"/>
    </row>
    <row r="672" spans="2:8" x14ac:dyDescent="0.25">
      <c r="B672" s="232"/>
      <c r="C672" s="233"/>
      <c r="D672" s="234"/>
      <c r="E672" s="234"/>
      <c r="F672" s="235"/>
      <c r="G672" s="236"/>
      <c r="H672" s="207"/>
    </row>
    <row r="673" spans="2:8" x14ac:dyDescent="0.25">
      <c r="B673" s="232"/>
      <c r="C673" s="233"/>
      <c r="D673" s="234"/>
      <c r="E673" s="234"/>
      <c r="F673" s="235"/>
      <c r="G673" s="236"/>
      <c r="H673" s="207"/>
    </row>
    <row r="674" spans="2:8" x14ac:dyDescent="0.25">
      <c r="B674" s="232"/>
      <c r="C674" s="233"/>
      <c r="D674" s="234"/>
      <c r="E674" s="234"/>
      <c r="F674" s="235"/>
      <c r="G674" s="236"/>
      <c r="H674" s="207"/>
    </row>
    <row r="675" spans="2:8" x14ac:dyDescent="0.25">
      <c r="B675" s="232"/>
      <c r="C675" s="233"/>
      <c r="D675" s="234"/>
      <c r="E675" s="234"/>
      <c r="F675" s="235"/>
      <c r="G675" s="236"/>
      <c r="H675" s="207"/>
    </row>
    <row r="676" spans="2:8" x14ac:dyDescent="0.25">
      <c r="B676" s="232"/>
      <c r="C676" s="233"/>
      <c r="D676" s="234"/>
      <c r="E676" s="234"/>
      <c r="F676" s="235"/>
      <c r="G676" s="236"/>
      <c r="H676" s="207"/>
    </row>
    <row r="677" spans="2:8" x14ac:dyDescent="0.25">
      <c r="B677" s="232"/>
      <c r="C677" s="233"/>
      <c r="D677" s="234"/>
      <c r="E677" s="234"/>
      <c r="F677" s="235"/>
      <c r="G677" s="236"/>
      <c r="H677" s="207"/>
    </row>
    <row r="678" spans="2:8" x14ac:dyDescent="0.25">
      <c r="B678" s="232"/>
      <c r="C678" s="233"/>
      <c r="D678" s="234"/>
      <c r="E678" s="234"/>
      <c r="F678" s="235"/>
      <c r="G678" s="236"/>
      <c r="H678" s="207"/>
    </row>
    <row r="679" spans="2:8" x14ac:dyDescent="0.25">
      <c r="B679" s="232"/>
      <c r="C679" s="233"/>
      <c r="D679" s="234"/>
      <c r="E679" s="234"/>
      <c r="F679" s="235"/>
      <c r="G679" s="236"/>
      <c r="H679" s="207"/>
    </row>
    <row r="680" spans="2:8" x14ac:dyDescent="0.25">
      <c r="B680" s="232"/>
      <c r="C680" s="233"/>
      <c r="D680" s="234"/>
      <c r="E680" s="234"/>
      <c r="F680" s="235"/>
      <c r="G680" s="236"/>
      <c r="H680" s="207"/>
    </row>
    <row r="681" spans="2:8" x14ac:dyDescent="0.25">
      <c r="B681" s="232"/>
      <c r="C681" s="233"/>
      <c r="D681" s="234"/>
      <c r="E681" s="234"/>
      <c r="F681" s="235"/>
      <c r="G681" s="236"/>
      <c r="H681" s="207"/>
    </row>
    <row r="682" spans="2:8" x14ac:dyDescent="0.25">
      <c r="B682" s="232"/>
      <c r="C682" s="233"/>
      <c r="D682" s="234"/>
      <c r="E682" s="234"/>
      <c r="F682" s="235"/>
      <c r="G682" s="236"/>
      <c r="H682" s="207"/>
    </row>
    <row r="683" spans="2:8" x14ac:dyDescent="0.25">
      <c r="B683" s="232"/>
      <c r="C683" s="233"/>
      <c r="D683" s="234"/>
      <c r="E683" s="234"/>
      <c r="F683" s="235"/>
      <c r="G683" s="236"/>
      <c r="H683" s="207"/>
    </row>
    <row r="684" spans="2:8" x14ac:dyDescent="0.25">
      <c r="B684" s="232"/>
      <c r="C684" s="233"/>
      <c r="D684" s="234"/>
      <c r="E684" s="234"/>
      <c r="F684" s="235"/>
      <c r="G684" s="236"/>
      <c r="H684" s="207"/>
    </row>
    <row r="685" spans="2:8" x14ac:dyDescent="0.25">
      <c r="B685" s="232"/>
      <c r="C685" s="233"/>
      <c r="D685" s="234"/>
      <c r="E685" s="234"/>
      <c r="F685" s="235"/>
      <c r="G685" s="236"/>
      <c r="H685" s="207"/>
    </row>
    <row r="686" spans="2:8" x14ac:dyDescent="0.25">
      <c r="B686" s="232"/>
      <c r="C686" s="233"/>
      <c r="D686" s="234"/>
      <c r="E686" s="234"/>
      <c r="F686" s="235"/>
      <c r="G686" s="236"/>
      <c r="H686" s="207"/>
    </row>
    <row r="687" spans="2:8" x14ac:dyDescent="0.25">
      <c r="B687" s="232"/>
      <c r="C687" s="233"/>
      <c r="D687" s="234"/>
      <c r="E687" s="234"/>
      <c r="F687" s="235"/>
      <c r="G687" s="236"/>
      <c r="H687" s="207"/>
    </row>
    <row r="688" spans="2:8" x14ac:dyDescent="0.25">
      <c r="B688" s="232"/>
      <c r="C688" s="233"/>
      <c r="D688" s="234"/>
      <c r="E688" s="234"/>
      <c r="F688" s="235"/>
      <c r="G688" s="236"/>
      <c r="H688" s="207"/>
    </row>
    <row r="689" spans="2:8" x14ac:dyDescent="0.25">
      <c r="B689" s="232"/>
      <c r="C689" s="233"/>
      <c r="D689" s="234"/>
      <c r="E689" s="234"/>
      <c r="F689" s="235"/>
      <c r="G689" s="236"/>
      <c r="H689" s="207"/>
    </row>
    <row r="690" spans="2:8" x14ac:dyDescent="0.25">
      <c r="B690" s="232"/>
      <c r="C690" s="233"/>
      <c r="D690" s="234"/>
      <c r="E690" s="234"/>
      <c r="F690" s="235"/>
      <c r="G690" s="236"/>
      <c r="H690" s="207"/>
    </row>
    <row r="691" spans="2:8" x14ac:dyDescent="0.25">
      <c r="B691" s="232"/>
      <c r="C691" s="233"/>
      <c r="D691" s="234"/>
      <c r="E691" s="234"/>
      <c r="F691" s="235"/>
      <c r="G691" s="236"/>
      <c r="H691" s="207"/>
    </row>
    <row r="692" spans="2:8" x14ac:dyDescent="0.25">
      <c r="B692" s="232"/>
      <c r="C692" s="233"/>
      <c r="D692" s="234"/>
      <c r="E692" s="234"/>
      <c r="F692" s="235"/>
      <c r="G692" s="236"/>
      <c r="H692" s="207"/>
    </row>
    <row r="693" spans="2:8" x14ac:dyDescent="0.25">
      <c r="B693" s="232"/>
      <c r="C693" s="233"/>
      <c r="D693" s="234"/>
      <c r="E693" s="234"/>
      <c r="F693" s="235"/>
      <c r="G693" s="236"/>
      <c r="H693" s="207"/>
    </row>
    <row r="694" spans="2:8" x14ac:dyDescent="0.25">
      <c r="B694" s="232"/>
      <c r="C694" s="233"/>
      <c r="D694" s="234"/>
      <c r="E694" s="234"/>
      <c r="F694" s="235"/>
      <c r="G694" s="236"/>
      <c r="H694" s="207"/>
    </row>
    <row r="695" spans="2:8" x14ac:dyDescent="0.25">
      <c r="B695" s="232"/>
      <c r="C695" s="233"/>
      <c r="D695" s="234"/>
      <c r="E695" s="234"/>
      <c r="F695" s="235"/>
      <c r="G695" s="236"/>
      <c r="H695" s="207"/>
    </row>
    <row r="696" spans="2:8" x14ac:dyDescent="0.25">
      <c r="B696" s="232"/>
      <c r="C696" s="233"/>
      <c r="D696" s="234"/>
      <c r="E696" s="234"/>
      <c r="F696" s="235"/>
      <c r="G696" s="236"/>
      <c r="H696" s="207"/>
    </row>
    <row r="697" spans="2:8" x14ac:dyDescent="0.25">
      <c r="B697" s="232"/>
      <c r="C697" s="233"/>
      <c r="D697" s="234"/>
      <c r="E697" s="234"/>
      <c r="F697" s="235"/>
      <c r="G697" s="236"/>
      <c r="H697" s="207"/>
    </row>
    <row r="698" spans="2:8" x14ac:dyDescent="0.25">
      <c r="B698" s="232"/>
      <c r="C698" s="233"/>
      <c r="D698" s="234"/>
      <c r="E698" s="234"/>
      <c r="F698" s="235"/>
      <c r="G698" s="236"/>
      <c r="H698" s="207"/>
    </row>
    <row r="699" spans="2:8" x14ac:dyDescent="0.25">
      <c r="B699" s="232"/>
      <c r="C699" s="233"/>
      <c r="D699" s="234"/>
      <c r="E699" s="234"/>
      <c r="F699" s="235"/>
      <c r="G699" s="236"/>
      <c r="H699" s="207"/>
    </row>
    <row r="700" spans="2:8" x14ac:dyDescent="0.25">
      <c r="B700" s="232"/>
      <c r="C700" s="233"/>
      <c r="D700" s="234"/>
      <c r="E700" s="234"/>
      <c r="F700" s="235"/>
      <c r="G700" s="236"/>
      <c r="H700" s="207"/>
    </row>
    <row r="701" spans="2:8" x14ac:dyDescent="0.25">
      <c r="B701" s="232"/>
      <c r="C701" s="233"/>
      <c r="D701" s="234"/>
      <c r="E701" s="234"/>
      <c r="F701" s="235"/>
      <c r="G701" s="236"/>
      <c r="H701" s="207"/>
    </row>
    <row r="702" spans="2:8" x14ac:dyDescent="0.25">
      <c r="B702" s="232"/>
      <c r="C702" s="233"/>
      <c r="D702" s="234"/>
      <c r="E702" s="234"/>
      <c r="F702" s="235"/>
      <c r="G702" s="236"/>
      <c r="H702" s="207"/>
    </row>
    <row r="703" spans="2:8" x14ac:dyDescent="0.25">
      <c r="B703" s="232"/>
      <c r="C703" s="233"/>
      <c r="D703" s="234"/>
      <c r="E703" s="234"/>
      <c r="F703" s="235"/>
      <c r="G703" s="236"/>
      <c r="H703" s="207"/>
    </row>
    <row r="704" spans="2:8" x14ac:dyDescent="0.25">
      <c r="B704" s="232"/>
      <c r="C704" s="233"/>
      <c r="D704" s="234"/>
      <c r="E704" s="234"/>
      <c r="F704" s="235"/>
      <c r="G704" s="236"/>
      <c r="H704" s="207"/>
    </row>
    <row r="705" spans="2:8" x14ac:dyDescent="0.25">
      <c r="B705" s="232"/>
      <c r="C705" s="233"/>
      <c r="D705" s="234"/>
      <c r="E705" s="234"/>
      <c r="F705" s="235"/>
      <c r="G705" s="236"/>
      <c r="H705" s="207"/>
    </row>
    <row r="706" spans="2:8" x14ac:dyDescent="0.25">
      <c r="B706" s="232"/>
      <c r="C706" s="233"/>
      <c r="D706" s="234"/>
      <c r="E706" s="234"/>
      <c r="F706" s="235"/>
      <c r="G706" s="236"/>
      <c r="H706" s="207"/>
    </row>
    <row r="707" spans="2:8" x14ac:dyDescent="0.25">
      <c r="B707" s="232"/>
      <c r="C707" s="233"/>
      <c r="D707" s="234"/>
      <c r="E707" s="234"/>
      <c r="F707" s="235"/>
      <c r="G707" s="236"/>
      <c r="H707" s="207"/>
    </row>
    <row r="708" spans="2:8" x14ac:dyDescent="0.25">
      <c r="B708" s="232"/>
      <c r="C708" s="233"/>
      <c r="D708" s="234"/>
      <c r="E708" s="234"/>
      <c r="F708" s="235"/>
      <c r="G708" s="236"/>
      <c r="H708" s="207"/>
    </row>
    <row r="709" spans="2:8" x14ac:dyDescent="0.25">
      <c r="B709" s="232"/>
      <c r="C709" s="233"/>
      <c r="D709" s="234"/>
      <c r="E709" s="234"/>
      <c r="F709" s="235"/>
      <c r="G709" s="236"/>
      <c r="H709" s="207"/>
    </row>
    <row r="710" spans="2:8" x14ac:dyDescent="0.25">
      <c r="B710" s="232"/>
      <c r="C710" s="233"/>
      <c r="D710" s="234"/>
      <c r="E710" s="234"/>
      <c r="F710" s="235"/>
      <c r="G710" s="236"/>
      <c r="H710" s="207"/>
    </row>
    <row r="711" spans="2:8" x14ac:dyDescent="0.25">
      <c r="B711" s="232"/>
      <c r="C711" s="233"/>
      <c r="D711" s="234"/>
      <c r="E711" s="234"/>
      <c r="F711" s="235"/>
      <c r="G711" s="236"/>
      <c r="H711" s="207"/>
    </row>
    <row r="712" spans="2:8" x14ac:dyDescent="0.25">
      <c r="B712" s="232"/>
      <c r="C712" s="233"/>
      <c r="D712" s="234"/>
      <c r="E712" s="234"/>
      <c r="F712" s="235"/>
      <c r="G712" s="236"/>
      <c r="H712" s="207"/>
    </row>
    <row r="713" spans="2:8" x14ac:dyDescent="0.25">
      <c r="B713" s="232"/>
      <c r="C713" s="233"/>
      <c r="D713" s="234"/>
      <c r="E713" s="234"/>
      <c r="F713" s="235"/>
      <c r="G713" s="236"/>
      <c r="H713" s="207"/>
    </row>
    <row r="714" spans="2:8" x14ac:dyDescent="0.25">
      <c r="B714" s="232"/>
      <c r="C714" s="233"/>
      <c r="D714" s="234"/>
      <c r="E714" s="234"/>
      <c r="F714" s="235"/>
      <c r="G714" s="236"/>
      <c r="H714" s="207"/>
    </row>
    <row r="715" spans="2:8" x14ac:dyDescent="0.25">
      <c r="B715" s="232"/>
      <c r="C715" s="233"/>
      <c r="D715" s="234"/>
      <c r="E715" s="234"/>
      <c r="F715" s="235"/>
      <c r="G715" s="236"/>
      <c r="H715" s="207"/>
    </row>
    <row r="716" spans="2:8" x14ac:dyDescent="0.25">
      <c r="B716" s="232"/>
      <c r="C716" s="233"/>
      <c r="D716" s="234"/>
      <c r="E716" s="234"/>
      <c r="F716" s="235"/>
      <c r="G716" s="236"/>
      <c r="H716" s="207"/>
    </row>
    <row r="717" spans="2:8" x14ac:dyDescent="0.25">
      <c r="B717" s="232"/>
      <c r="C717" s="233"/>
      <c r="D717" s="234"/>
      <c r="E717" s="234"/>
      <c r="F717" s="235"/>
      <c r="G717" s="236"/>
      <c r="H717" s="207"/>
    </row>
    <row r="718" spans="2:8" x14ac:dyDescent="0.25">
      <c r="B718" s="232"/>
      <c r="C718" s="233"/>
      <c r="D718" s="234"/>
      <c r="E718" s="234"/>
      <c r="F718" s="235"/>
      <c r="G718" s="236"/>
      <c r="H718" s="207"/>
    </row>
    <row r="719" spans="2:8" x14ac:dyDescent="0.25">
      <c r="B719" s="232"/>
      <c r="C719" s="233"/>
      <c r="D719" s="234"/>
      <c r="E719" s="234"/>
      <c r="F719" s="235"/>
      <c r="G719" s="236"/>
      <c r="H719" s="207"/>
    </row>
    <row r="720" spans="2:8" x14ac:dyDescent="0.25">
      <c r="B720" s="232"/>
      <c r="C720" s="233"/>
      <c r="D720" s="234"/>
      <c r="E720" s="234"/>
      <c r="F720" s="235"/>
      <c r="G720" s="236"/>
      <c r="H720" s="207"/>
    </row>
    <row r="721" spans="2:8" x14ac:dyDescent="0.25">
      <c r="B721" s="232"/>
      <c r="C721" s="233"/>
      <c r="D721" s="234"/>
      <c r="E721" s="234"/>
      <c r="F721" s="235"/>
      <c r="G721" s="236"/>
      <c r="H721" s="207"/>
    </row>
    <row r="722" spans="2:8" x14ac:dyDescent="0.25">
      <c r="B722" s="232"/>
      <c r="C722" s="233"/>
      <c r="D722" s="234"/>
      <c r="E722" s="234"/>
      <c r="F722" s="235"/>
      <c r="G722" s="236"/>
      <c r="H722" s="207"/>
    </row>
    <row r="723" spans="2:8" x14ac:dyDescent="0.25">
      <c r="B723" s="232"/>
      <c r="C723" s="233"/>
      <c r="D723" s="234"/>
      <c r="E723" s="234"/>
      <c r="F723" s="235"/>
      <c r="G723" s="236"/>
      <c r="H723" s="207"/>
    </row>
    <row r="724" spans="2:8" x14ac:dyDescent="0.25">
      <c r="B724" s="232"/>
      <c r="C724" s="233"/>
      <c r="D724" s="234"/>
      <c r="E724" s="234"/>
      <c r="F724" s="235"/>
      <c r="G724" s="236"/>
      <c r="H724" s="207"/>
    </row>
    <row r="725" spans="2:8" x14ac:dyDescent="0.25">
      <c r="B725" s="232"/>
      <c r="C725" s="233"/>
      <c r="D725" s="234"/>
      <c r="E725" s="234"/>
      <c r="F725" s="235"/>
      <c r="G725" s="236"/>
      <c r="H725" s="207"/>
    </row>
    <row r="726" spans="2:8" x14ac:dyDescent="0.25">
      <c r="B726" s="232"/>
      <c r="C726" s="233"/>
      <c r="D726" s="234"/>
      <c r="E726" s="234"/>
      <c r="F726" s="235"/>
      <c r="G726" s="236"/>
      <c r="H726" s="207"/>
    </row>
    <row r="727" spans="2:8" x14ac:dyDescent="0.25">
      <c r="B727" s="232"/>
      <c r="C727" s="233"/>
      <c r="D727" s="234"/>
      <c r="E727" s="234"/>
      <c r="F727" s="235"/>
      <c r="G727" s="236"/>
      <c r="H727" s="207"/>
    </row>
    <row r="728" spans="2:8" x14ac:dyDescent="0.25">
      <c r="B728" s="232"/>
      <c r="C728" s="233"/>
      <c r="D728" s="234"/>
      <c r="E728" s="234"/>
      <c r="F728" s="235"/>
      <c r="G728" s="236"/>
      <c r="H728" s="207"/>
    </row>
    <row r="729" spans="2:8" x14ac:dyDescent="0.25">
      <c r="B729" s="232"/>
      <c r="C729" s="233"/>
      <c r="D729" s="234"/>
      <c r="E729" s="234"/>
      <c r="F729" s="235"/>
      <c r="G729" s="236"/>
      <c r="H729" s="207"/>
    </row>
    <row r="730" spans="2:8" x14ac:dyDescent="0.25">
      <c r="B730" s="232"/>
      <c r="C730" s="233"/>
      <c r="D730" s="234"/>
      <c r="E730" s="234"/>
      <c r="F730" s="235"/>
      <c r="G730" s="236"/>
      <c r="H730" s="207"/>
    </row>
    <row r="731" spans="2:8" x14ac:dyDescent="0.25">
      <c r="B731" s="232"/>
      <c r="C731" s="233"/>
      <c r="D731" s="234"/>
      <c r="E731" s="234"/>
      <c r="F731" s="235"/>
      <c r="G731" s="236"/>
      <c r="H731" s="207"/>
    </row>
    <row r="732" spans="2:8" x14ac:dyDescent="0.25">
      <c r="B732" s="232"/>
      <c r="C732" s="233"/>
      <c r="D732" s="234"/>
      <c r="E732" s="234"/>
      <c r="F732" s="235"/>
      <c r="G732" s="236"/>
      <c r="H732" s="207"/>
    </row>
    <row r="733" spans="2:8" x14ac:dyDescent="0.25">
      <c r="B733" s="232"/>
      <c r="C733" s="233"/>
      <c r="D733" s="234"/>
      <c r="E733" s="234"/>
      <c r="F733" s="235"/>
      <c r="G733" s="236"/>
      <c r="H733" s="207"/>
    </row>
    <row r="734" spans="2:8" x14ac:dyDescent="0.25">
      <c r="B734" s="232"/>
      <c r="C734" s="233"/>
      <c r="D734" s="234"/>
      <c r="E734" s="234"/>
      <c r="F734" s="235"/>
      <c r="G734" s="236"/>
      <c r="H734" s="207"/>
    </row>
    <row r="735" spans="2:8" x14ac:dyDescent="0.25">
      <c r="B735" s="232"/>
      <c r="C735" s="233"/>
      <c r="D735" s="234"/>
      <c r="E735" s="234"/>
      <c r="F735" s="235"/>
      <c r="G735" s="236"/>
      <c r="H735" s="207"/>
    </row>
    <row r="736" spans="2:8" x14ac:dyDescent="0.25">
      <c r="B736" s="232"/>
      <c r="C736" s="233"/>
      <c r="D736" s="234"/>
      <c r="E736" s="234"/>
      <c r="F736" s="235"/>
      <c r="G736" s="236"/>
      <c r="H736" s="207"/>
    </row>
    <row r="737" spans="2:8" x14ac:dyDescent="0.25">
      <c r="B737" s="232"/>
      <c r="C737" s="233"/>
      <c r="D737" s="234"/>
      <c r="E737" s="234"/>
      <c r="F737" s="235"/>
      <c r="G737" s="236"/>
      <c r="H737" s="207"/>
    </row>
    <row r="738" spans="2:8" x14ac:dyDescent="0.25">
      <c r="B738" s="232"/>
      <c r="C738" s="233"/>
      <c r="D738" s="234"/>
      <c r="E738" s="234"/>
      <c r="F738" s="235"/>
      <c r="G738" s="236"/>
      <c r="H738" s="207"/>
    </row>
    <row r="739" spans="2:8" x14ac:dyDescent="0.25">
      <c r="B739" s="232"/>
      <c r="C739" s="233"/>
      <c r="D739" s="234"/>
      <c r="E739" s="234"/>
      <c r="F739" s="235"/>
      <c r="G739" s="236"/>
      <c r="H739" s="207"/>
    </row>
    <row r="740" spans="2:8" x14ac:dyDescent="0.25">
      <c r="B740" s="232"/>
      <c r="C740" s="233"/>
      <c r="D740" s="234"/>
      <c r="E740" s="234"/>
      <c r="F740" s="235"/>
      <c r="G740" s="236"/>
      <c r="H740" s="207"/>
    </row>
    <row r="741" spans="2:8" x14ac:dyDescent="0.25">
      <c r="B741" s="232"/>
      <c r="C741" s="233"/>
      <c r="D741" s="234"/>
      <c r="E741" s="234"/>
      <c r="F741" s="235"/>
      <c r="G741" s="236"/>
      <c r="H741" s="207"/>
    </row>
    <row r="742" spans="2:8" x14ac:dyDescent="0.25">
      <c r="B742" s="232"/>
      <c r="C742" s="233"/>
      <c r="D742" s="234"/>
      <c r="E742" s="234"/>
      <c r="F742" s="235"/>
      <c r="G742" s="236"/>
      <c r="H742" s="207"/>
    </row>
    <row r="743" spans="2:8" x14ac:dyDescent="0.25">
      <c r="B743" s="232"/>
      <c r="C743" s="233"/>
      <c r="D743" s="234"/>
      <c r="E743" s="234"/>
      <c r="F743" s="235"/>
      <c r="G743" s="236"/>
      <c r="H743" s="207"/>
    </row>
    <row r="744" spans="2:8" x14ac:dyDescent="0.25">
      <c r="B744" s="232"/>
      <c r="C744" s="233"/>
      <c r="D744" s="234"/>
      <c r="E744" s="234"/>
      <c r="F744" s="235"/>
      <c r="G744" s="236"/>
      <c r="H744" s="207"/>
    </row>
    <row r="745" spans="2:8" x14ac:dyDescent="0.25">
      <c r="B745" s="232"/>
      <c r="C745" s="233"/>
      <c r="D745" s="234"/>
      <c r="E745" s="234"/>
      <c r="F745" s="235"/>
      <c r="G745" s="236"/>
      <c r="H745" s="207"/>
    </row>
    <row r="746" spans="2:8" x14ac:dyDescent="0.25">
      <c r="B746" s="232"/>
      <c r="C746" s="233"/>
      <c r="D746" s="234"/>
      <c r="E746" s="234"/>
      <c r="F746" s="235"/>
      <c r="G746" s="236"/>
      <c r="H746" s="207"/>
    </row>
    <row r="747" spans="2:8" x14ac:dyDescent="0.25">
      <c r="B747" s="232"/>
      <c r="C747" s="233"/>
      <c r="D747" s="234"/>
      <c r="E747" s="234"/>
      <c r="F747" s="235"/>
      <c r="G747" s="236"/>
      <c r="H747" s="207"/>
    </row>
    <row r="748" spans="2:8" x14ac:dyDescent="0.25">
      <c r="B748" s="232"/>
      <c r="C748" s="233"/>
      <c r="D748" s="234"/>
      <c r="E748" s="234"/>
      <c r="F748" s="235"/>
      <c r="G748" s="236"/>
      <c r="H748" s="207"/>
    </row>
    <row r="749" spans="2:8" x14ac:dyDescent="0.25">
      <c r="B749" s="232"/>
      <c r="C749" s="233"/>
      <c r="D749" s="234"/>
      <c r="E749" s="234"/>
      <c r="F749" s="235"/>
      <c r="G749" s="236"/>
      <c r="H749" s="207"/>
    </row>
    <row r="750" spans="2:8" x14ac:dyDescent="0.25">
      <c r="B750" s="232"/>
      <c r="C750" s="233"/>
      <c r="D750" s="234"/>
      <c r="E750" s="234"/>
      <c r="F750" s="235"/>
      <c r="G750" s="236"/>
      <c r="H750" s="207"/>
    </row>
    <row r="751" spans="2:8" x14ac:dyDescent="0.25">
      <c r="B751" s="232"/>
      <c r="C751" s="233"/>
      <c r="D751" s="234"/>
      <c r="E751" s="234"/>
      <c r="F751" s="235"/>
      <c r="G751" s="236"/>
      <c r="H751" s="207"/>
    </row>
    <row r="752" spans="2:8" x14ac:dyDescent="0.25">
      <c r="B752" s="232"/>
      <c r="C752" s="233"/>
      <c r="D752" s="234"/>
      <c r="E752" s="234"/>
      <c r="F752" s="235"/>
      <c r="G752" s="236"/>
      <c r="H752" s="207"/>
    </row>
    <row r="753" spans="2:8" x14ac:dyDescent="0.25">
      <c r="B753" s="232"/>
      <c r="C753" s="233"/>
      <c r="D753" s="234"/>
      <c r="E753" s="234"/>
      <c r="F753" s="235"/>
      <c r="G753" s="236"/>
      <c r="H753" s="207"/>
    </row>
    <row r="754" spans="2:8" x14ac:dyDescent="0.25">
      <c r="B754" s="232"/>
      <c r="C754" s="233"/>
      <c r="D754" s="234"/>
      <c r="E754" s="234"/>
      <c r="F754" s="235"/>
      <c r="G754" s="236"/>
      <c r="H754" s="207"/>
    </row>
    <row r="755" spans="2:8" x14ac:dyDescent="0.25">
      <c r="B755" s="232"/>
      <c r="C755" s="233"/>
      <c r="D755" s="234"/>
      <c r="E755" s="234"/>
      <c r="F755" s="235"/>
      <c r="G755" s="236"/>
      <c r="H755" s="207"/>
    </row>
    <row r="756" spans="2:8" x14ac:dyDescent="0.25">
      <c r="B756" s="232"/>
      <c r="C756" s="233"/>
      <c r="D756" s="234"/>
      <c r="E756" s="234"/>
      <c r="F756" s="235"/>
      <c r="G756" s="236"/>
      <c r="H756" s="207"/>
    </row>
    <row r="757" spans="2:8" x14ac:dyDescent="0.25">
      <c r="B757" s="232"/>
      <c r="C757" s="233"/>
      <c r="D757" s="234"/>
      <c r="E757" s="234"/>
      <c r="F757" s="235"/>
      <c r="G757" s="236"/>
      <c r="H757" s="207"/>
    </row>
    <row r="758" spans="2:8" x14ac:dyDescent="0.25">
      <c r="B758" s="232"/>
      <c r="C758" s="233"/>
      <c r="D758" s="234"/>
      <c r="E758" s="234"/>
      <c r="F758" s="235"/>
      <c r="G758" s="236"/>
      <c r="H758" s="207"/>
    </row>
    <row r="759" spans="2:8" x14ac:dyDescent="0.25">
      <c r="B759" s="232"/>
      <c r="C759" s="233"/>
      <c r="D759" s="234"/>
      <c r="E759" s="234"/>
      <c r="F759" s="235"/>
      <c r="G759" s="236"/>
      <c r="H759" s="207"/>
    </row>
    <row r="760" spans="2:8" x14ac:dyDescent="0.25">
      <c r="B760" s="232"/>
      <c r="C760" s="233"/>
      <c r="D760" s="234"/>
      <c r="E760" s="234"/>
      <c r="F760" s="235"/>
      <c r="G760" s="236"/>
      <c r="H760" s="207"/>
    </row>
    <row r="761" spans="2:8" x14ac:dyDescent="0.25">
      <c r="B761" s="232"/>
      <c r="C761" s="233"/>
      <c r="D761" s="234"/>
      <c r="E761" s="234"/>
      <c r="F761" s="235"/>
      <c r="G761" s="236"/>
      <c r="H761" s="207"/>
    </row>
    <row r="762" spans="2:8" x14ac:dyDescent="0.25">
      <c r="B762" s="232"/>
      <c r="C762" s="233"/>
      <c r="D762" s="234"/>
      <c r="E762" s="234"/>
      <c r="F762" s="235"/>
      <c r="G762" s="236"/>
      <c r="H762" s="207"/>
    </row>
    <row r="763" spans="2:8" x14ac:dyDescent="0.25">
      <c r="B763" s="232"/>
      <c r="C763" s="233"/>
      <c r="D763" s="234"/>
      <c r="E763" s="234"/>
      <c r="F763" s="235"/>
      <c r="G763" s="236"/>
      <c r="H763" s="207"/>
    </row>
    <row r="764" spans="2:8" x14ac:dyDescent="0.25">
      <c r="B764" s="232"/>
      <c r="C764" s="233"/>
      <c r="D764" s="234"/>
      <c r="E764" s="234"/>
      <c r="F764" s="235"/>
      <c r="G764" s="236"/>
      <c r="H764" s="207"/>
    </row>
    <row r="765" spans="2:8" x14ac:dyDescent="0.25">
      <c r="B765" s="232"/>
      <c r="C765" s="233"/>
      <c r="D765" s="234"/>
      <c r="E765" s="234"/>
      <c r="F765" s="235"/>
      <c r="G765" s="236"/>
      <c r="H765" s="207"/>
    </row>
    <row r="766" spans="2:8" x14ac:dyDescent="0.25">
      <c r="B766" s="232"/>
      <c r="C766" s="233"/>
      <c r="D766" s="234"/>
      <c r="E766" s="234"/>
      <c r="F766" s="235"/>
      <c r="G766" s="236"/>
      <c r="H766" s="207"/>
    </row>
    <row r="767" spans="2:8" x14ac:dyDescent="0.25">
      <c r="B767" s="232"/>
      <c r="C767" s="233"/>
      <c r="D767" s="234"/>
      <c r="E767" s="234"/>
      <c r="F767" s="235"/>
      <c r="G767" s="236"/>
      <c r="H767" s="207"/>
    </row>
    <row r="768" spans="2:8" x14ac:dyDescent="0.25">
      <c r="B768" s="232"/>
      <c r="C768" s="233"/>
      <c r="D768" s="234"/>
      <c r="E768" s="234"/>
      <c r="F768" s="235"/>
      <c r="G768" s="236"/>
      <c r="H768" s="207"/>
    </row>
    <row r="769" spans="2:8" x14ac:dyDescent="0.25">
      <c r="B769" s="232"/>
      <c r="C769" s="233"/>
      <c r="D769" s="234"/>
      <c r="E769" s="234"/>
      <c r="F769" s="235"/>
      <c r="G769" s="236"/>
      <c r="H769" s="207"/>
    </row>
    <row r="770" spans="2:8" x14ac:dyDescent="0.25">
      <c r="B770" s="232"/>
      <c r="C770" s="233"/>
      <c r="D770" s="234"/>
      <c r="E770" s="234"/>
      <c r="F770" s="235"/>
      <c r="G770" s="236"/>
      <c r="H770" s="207"/>
    </row>
    <row r="771" spans="2:8" x14ac:dyDescent="0.25">
      <c r="B771" s="232"/>
      <c r="C771" s="233"/>
      <c r="D771" s="234"/>
      <c r="E771" s="234"/>
      <c r="F771" s="235"/>
      <c r="G771" s="236"/>
      <c r="H771" s="207"/>
    </row>
    <row r="772" spans="2:8" x14ac:dyDescent="0.25">
      <c r="B772" s="232"/>
      <c r="C772" s="233"/>
      <c r="D772" s="234"/>
      <c r="E772" s="234"/>
      <c r="F772" s="235"/>
      <c r="G772" s="236"/>
      <c r="H772" s="207"/>
    </row>
    <row r="773" spans="2:8" x14ac:dyDescent="0.25">
      <c r="B773" s="232"/>
      <c r="C773" s="233"/>
      <c r="D773" s="234"/>
      <c r="E773" s="234"/>
      <c r="F773" s="235"/>
      <c r="G773" s="236"/>
      <c r="H773" s="207"/>
    </row>
    <row r="774" spans="2:8" x14ac:dyDescent="0.25">
      <c r="B774" s="232"/>
      <c r="C774" s="233"/>
      <c r="D774" s="234"/>
      <c r="E774" s="234"/>
      <c r="F774" s="235"/>
      <c r="G774" s="236"/>
      <c r="H774" s="207"/>
    </row>
    <row r="775" spans="2:8" x14ac:dyDescent="0.25">
      <c r="B775" s="232"/>
      <c r="C775" s="233"/>
      <c r="D775" s="234"/>
      <c r="E775" s="234"/>
      <c r="F775" s="235"/>
      <c r="G775" s="236"/>
      <c r="H775" s="207"/>
    </row>
    <row r="776" spans="2:8" x14ac:dyDescent="0.25">
      <c r="B776" s="232"/>
      <c r="C776" s="233"/>
      <c r="D776" s="234"/>
      <c r="E776" s="234"/>
      <c r="F776" s="235"/>
      <c r="G776" s="236"/>
      <c r="H776" s="207"/>
    </row>
    <row r="777" spans="2:8" x14ac:dyDescent="0.25">
      <c r="B777" s="232"/>
      <c r="C777" s="233"/>
      <c r="D777" s="234"/>
      <c r="E777" s="234"/>
      <c r="F777" s="235"/>
      <c r="G777" s="236"/>
      <c r="H777" s="207"/>
    </row>
    <row r="778" spans="2:8" x14ac:dyDescent="0.25">
      <c r="B778" s="232"/>
      <c r="C778" s="233"/>
      <c r="D778" s="234"/>
      <c r="E778" s="234"/>
      <c r="F778" s="235"/>
      <c r="G778" s="236"/>
      <c r="H778" s="207"/>
    </row>
    <row r="779" spans="2:8" x14ac:dyDescent="0.25">
      <c r="B779" s="232"/>
      <c r="C779" s="233"/>
      <c r="D779" s="234"/>
      <c r="E779" s="234"/>
      <c r="F779" s="235"/>
      <c r="G779" s="236"/>
      <c r="H779" s="207"/>
    </row>
    <row r="780" spans="2:8" x14ac:dyDescent="0.25">
      <c r="B780" s="232"/>
      <c r="C780" s="233"/>
      <c r="D780" s="234"/>
      <c r="E780" s="234"/>
      <c r="F780" s="235"/>
      <c r="G780" s="236"/>
      <c r="H780" s="207"/>
    </row>
    <row r="781" spans="2:8" x14ac:dyDescent="0.25">
      <c r="B781" s="232"/>
      <c r="C781" s="233"/>
      <c r="D781" s="234"/>
      <c r="E781" s="234"/>
      <c r="F781" s="235"/>
      <c r="G781" s="236"/>
      <c r="H781" s="207"/>
    </row>
    <row r="782" spans="2:8" x14ac:dyDescent="0.25">
      <c r="B782" s="232"/>
      <c r="C782" s="233"/>
      <c r="D782" s="234"/>
      <c r="E782" s="234"/>
      <c r="F782" s="235"/>
      <c r="G782" s="236"/>
      <c r="H782" s="207"/>
    </row>
    <row r="783" spans="2:8" x14ac:dyDescent="0.25">
      <c r="B783" s="232"/>
      <c r="C783" s="233"/>
      <c r="D783" s="234"/>
      <c r="E783" s="234"/>
      <c r="F783" s="235"/>
      <c r="G783" s="236"/>
      <c r="H783" s="207"/>
    </row>
    <row r="784" spans="2:8" x14ac:dyDescent="0.25">
      <c r="B784" s="232"/>
      <c r="C784" s="233"/>
      <c r="D784" s="234"/>
      <c r="E784" s="234"/>
      <c r="F784" s="235"/>
      <c r="G784" s="236"/>
      <c r="H784" s="207"/>
    </row>
    <row r="785" spans="2:8" x14ac:dyDescent="0.25">
      <c r="B785" s="232"/>
      <c r="C785" s="233"/>
      <c r="D785" s="234"/>
      <c r="E785" s="234"/>
      <c r="F785" s="235"/>
      <c r="G785" s="236"/>
      <c r="H785" s="207"/>
    </row>
    <row r="786" spans="2:8" x14ac:dyDescent="0.25">
      <c r="B786" s="232"/>
      <c r="C786" s="233"/>
      <c r="D786" s="234"/>
      <c r="E786" s="234"/>
      <c r="F786" s="235"/>
      <c r="G786" s="236"/>
      <c r="H786" s="207"/>
    </row>
    <row r="787" spans="2:8" x14ac:dyDescent="0.25">
      <c r="B787" s="232"/>
      <c r="C787" s="233"/>
      <c r="D787" s="234"/>
      <c r="E787" s="234"/>
      <c r="F787" s="235"/>
      <c r="G787" s="236"/>
      <c r="H787" s="207"/>
    </row>
    <row r="788" spans="2:8" x14ac:dyDescent="0.25">
      <c r="B788" s="232"/>
      <c r="C788" s="233"/>
      <c r="D788" s="234"/>
      <c r="E788" s="234"/>
      <c r="F788" s="235"/>
      <c r="G788" s="236"/>
      <c r="H788" s="207"/>
    </row>
    <row r="789" spans="2:8" x14ac:dyDescent="0.25">
      <c r="B789" s="232"/>
      <c r="C789" s="233"/>
      <c r="D789" s="234"/>
      <c r="E789" s="234"/>
      <c r="F789" s="235"/>
      <c r="G789" s="236"/>
      <c r="H789" s="207"/>
    </row>
    <row r="790" spans="2:8" x14ac:dyDescent="0.25">
      <c r="B790" s="232"/>
      <c r="C790" s="233"/>
      <c r="D790" s="234"/>
      <c r="E790" s="234"/>
      <c r="F790" s="235"/>
      <c r="G790" s="236"/>
      <c r="H790" s="207"/>
    </row>
    <row r="791" spans="2:8" x14ac:dyDescent="0.25">
      <c r="B791" s="232"/>
      <c r="C791" s="233"/>
      <c r="D791" s="234"/>
      <c r="E791" s="234"/>
      <c r="F791" s="235"/>
      <c r="G791" s="236"/>
      <c r="H791" s="207"/>
    </row>
    <row r="792" spans="2:8" x14ac:dyDescent="0.25">
      <c r="B792" s="232"/>
      <c r="C792" s="233"/>
      <c r="D792" s="234"/>
      <c r="E792" s="234"/>
      <c r="F792" s="235"/>
      <c r="G792" s="236"/>
      <c r="H792" s="207"/>
    </row>
    <row r="793" spans="2:8" x14ac:dyDescent="0.25">
      <c r="B793" s="232"/>
      <c r="C793" s="233"/>
      <c r="D793" s="234"/>
      <c r="E793" s="234"/>
      <c r="F793" s="235"/>
      <c r="G793" s="236"/>
      <c r="H793" s="207"/>
    </row>
    <row r="794" spans="2:8" x14ac:dyDescent="0.25">
      <c r="B794" s="232"/>
      <c r="C794" s="233"/>
      <c r="D794" s="234"/>
      <c r="E794" s="234"/>
      <c r="F794" s="235"/>
      <c r="G794" s="236"/>
      <c r="H794" s="207"/>
    </row>
    <row r="795" spans="2:8" x14ac:dyDescent="0.25">
      <c r="B795" s="232"/>
      <c r="C795" s="233"/>
      <c r="D795" s="234"/>
      <c r="E795" s="234"/>
      <c r="F795" s="235"/>
      <c r="G795" s="236"/>
      <c r="H795" s="207"/>
    </row>
    <row r="796" spans="2:8" x14ac:dyDescent="0.25">
      <c r="B796" s="232"/>
      <c r="C796" s="233"/>
      <c r="D796" s="234"/>
      <c r="E796" s="234"/>
      <c r="F796" s="235"/>
      <c r="G796" s="236"/>
      <c r="H796" s="207"/>
    </row>
    <row r="797" spans="2:8" x14ac:dyDescent="0.25">
      <c r="B797" s="232"/>
      <c r="C797" s="233"/>
      <c r="D797" s="234"/>
      <c r="E797" s="234"/>
      <c r="F797" s="235"/>
      <c r="G797" s="236"/>
      <c r="H797" s="207"/>
    </row>
    <row r="798" spans="2:8" x14ac:dyDescent="0.25">
      <c r="B798" s="232"/>
      <c r="C798" s="233"/>
      <c r="D798" s="234"/>
      <c r="E798" s="234"/>
      <c r="F798" s="235"/>
      <c r="G798" s="236"/>
      <c r="H798" s="207"/>
    </row>
    <row r="799" spans="2:8" x14ac:dyDescent="0.25">
      <c r="B799" s="232"/>
      <c r="C799" s="233"/>
      <c r="D799" s="234"/>
      <c r="E799" s="234"/>
      <c r="F799" s="235"/>
      <c r="G799" s="236"/>
      <c r="H799" s="207"/>
    </row>
    <row r="800" spans="2:8" x14ac:dyDescent="0.25">
      <c r="B800" s="232"/>
      <c r="C800" s="233"/>
      <c r="D800" s="234"/>
      <c r="E800" s="234"/>
      <c r="F800" s="235"/>
      <c r="G800" s="236"/>
      <c r="H800" s="207"/>
    </row>
    <row r="801" spans="2:8" x14ac:dyDescent="0.25">
      <c r="B801" s="232"/>
      <c r="C801" s="233"/>
      <c r="D801" s="234"/>
      <c r="E801" s="234"/>
      <c r="F801" s="235"/>
      <c r="G801" s="236"/>
      <c r="H801" s="207"/>
    </row>
    <row r="802" spans="2:8" x14ac:dyDescent="0.25">
      <c r="B802" s="232"/>
      <c r="C802" s="233"/>
      <c r="D802" s="234"/>
      <c r="E802" s="234"/>
      <c r="F802" s="235"/>
      <c r="G802" s="236"/>
      <c r="H802" s="207"/>
    </row>
    <row r="803" spans="2:8" x14ac:dyDescent="0.25">
      <c r="B803" s="232"/>
      <c r="C803" s="233"/>
      <c r="D803" s="234"/>
      <c r="E803" s="234"/>
      <c r="F803" s="235"/>
      <c r="G803" s="236"/>
      <c r="H803" s="207"/>
    </row>
    <row r="804" spans="2:8" x14ac:dyDescent="0.25">
      <c r="B804" s="232"/>
      <c r="C804" s="233"/>
      <c r="D804" s="234"/>
      <c r="E804" s="234"/>
      <c r="F804" s="235"/>
      <c r="G804" s="236"/>
      <c r="H804" s="207"/>
    </row>
    <row r="805" spans="2:8" x14ac:dyDescent="0.25">
      <c r="B805" s="232"/>
      <c r="C805" s="233"/>
      <c r="D805" s="234"/>
      <c r="E805" s="234"/>
      <c r="F805" s="235"/>
      <c r="G805" s="236"/>
      <c r="H805" s="207"/>
    </row>
    <row r="806" spans="2:8" x14ac:dyDescent="0.25">
      <c r="B806" s="232"/>
      <c r="C806" s="233"/>
      <c r="D806" s="234"/>
      <c r="E806" s="234"/>
      <c r="F806" s="235"/>
      <c r="G806" s="236"/>
      <c r="H806" s="207"/>
    </row>
    <row r="807" spans="2:8" x14ac:dyDescent="0.25">
      <c r="B807" s="232"/>
      <c r="C807" s="233"/>
      <c r="D807" s="234"/>
      <c r="E807" s="234"/>
      <c r="F807" s="235"/>
      <c r="G807" s="236"/>
      <c r="H807" s="207"/>
    </row>
    <row r="808" spans="2:8" x14ac:dyDescent="0.25">
      <c r="B808" s="232"/>
      <c r="C808" s="233"/>
      <c r="D808" s="234"/>
      <c r="E808" s="234"/>
      <c r="F808" s="235"/>
      <c r="G808" s="236"/>
      <c r="H808" s="207"/>
    </row>
    <row r="809" spans="2:8" x14ac:dyDescent="0.25">
      <c r="B809" s="232"/>
      <c r="C809" s="233"/>
      <c r="D809" s="234"/>
      <c r="E809" s="234"/>
      <c r="F809" s="235"/>
      <c r="G809" s="236"/>
      <c r="H809" s="207"/>
    </row>
    <row r="810" spans="2:8" x14ac:dyDescent="0.25">
      <c r="B810" s="232"/>
      <c r="C810" s="233"/>
      <c r="D810" s="234"/>
      <c r="E810" s="234"/>
      <c r="F810" s="235"/>
      <c r="G810" s="236"/>
      <c r="H810" s="207"/>
    </row>
    <row r="811" spans="2:8" x14ac:dyDescent="0.25">
      <c r="B811" s="232"/>
      <c r="C811" s="233"/>
      <c r="D811" s="234"/>
      <c r="E811" s="234"/>
      <c r="F811" s="235"/>
      <c r="G811" s="236"/>
      <c r="H811" s="207"/>
    </row>
    <row r="812" spans="2:8" x14ac:dyDescent="0.25">
      <c r="B812" s="232"/>
      <c r="C812" s="233"/>
      <c r="D812" s="234"/>
      <c r="E812" s="234"/>
      <c r="F812" s="235"/>
      <c r="G812" s="236"/>
      <c r="H812" s="207"/>
    </row>
    <row r="813" spans="2:8" x14ac:dyDescent="0.25">
      <c r="B813" s="232"/>
      <c r="C813" s="233"/>
      <c r="D813" s="234"/>
      <c r="E813" s="234"/>
      <c r="F813" s="235"/>
      <c r="G813" s="236"/>
      <c r="H813" s="207"/>
    </row>
    <row r="814" spans="2:8" x14ac:dyDescent="0.25">
      <c r="B814" s="232"/>
      <c r="C814" s="233"/>
      <c r="D814" s="234"/>
      <c r="E814" s="234"/>
      <c r="F814" s="235"/>
      <c r="G814" s="236"/>
      <c r="H814" s="207"/>
    </row>
    <row r="815" spans="2:8" x14ac:dyDescent="0.25">
      <c r="B815" s="232"/>
      <c r="C815" s="233"/>
      <c r="D815" s="234"/>
      <c r="E815" s="234"/>
      <c r="F815" s="235"/>
      <c r="G815" s="236"/>
      <c r="H815" s="207"/>
    </row>
    <row r="816" spans="2:8" x14ac:dyDescent="0.25">
      <c r="B816" s="232"/>
      <c r="C816" s="233"/>
      <c r="D816" s="234"/>
      <c r="E816" s="234"/>
      <c r="F816" s="235"/>
      <c r="G816" s="236"/>
      <c r="H816" s="207"/>
    </row>
    <row r="817" spans="2:8" x14ac:dyDescent="0.25">
      <c r="B817" s="232"/>
      <c r="C817" s="233"/>
      <c r="D817" s="234"/>
      <c r="E817" s="234"/>
      <c r="F817" s="235"/>
      <c r="G817" s="236"/>
      <c r="H817" s="207"/>
    </row>
    <row r="818" spans="2:8" x14ac:dyDescent="0.25">
      <c r="B818" s="232"/>
      <c r="C818" s="233"/>
      <c r="D818" s="234"/>
      <c r="E818" s="234"/>
      <c r="F818" s="235"/>
      <c r="G818" s="236"/>
      <c r="H818" s="207"/>
    </row>
    <row r="819" spans="2:8" x14ac:dyDescent="0.25">
      <c r="B819" s="232"/>
      <c r="C819" s="233"/>
      <c r="D819" s="234"/>
      <c r="E819" s="234"/>
      <c r="F819" s="235"/>
      <c r="G819" s="236"/>
      <c r="H819" s="207"/>
    </row>
    <row r="820" spans="2:8" x14ac:dyDescent="0.25">
      <c r="B820" s="232"/>
      <c r="C820" s="233"/>
      <c r="D820" s="234"/>
      <c r="E820" s="234"/>
      <c r="F820" s="235"/>
      <c r="G820" s="236"/>
      <c r="H820" s="207"/>
    </row>
    <row r="821" spans="2:8" x14ac:dyDescent="0.25">
      <c r="B821" s="232"/>
      <c r="C821" s="233"/>
      <c r="D821" s="234"/>
      <c r="E821" s="234"/>
      <c r="F821" s="235"/>
      <c r="G821" s="236"/>
      <c r="H821" s="207"/>
    </row>
    <row r="822" spans="2:8" x14ac:dyDescent="0.25">
      <c r="B822" s="232"/>
      <c r="C822" s="233"/>
      <c r="D822" s="234"/>
      <c r="E822" s="234"/>
      <c r="F822" s="235"/>
      <c r="G822" s="236"/>
      <c r="H822" s="207"/>
    </row>
    <row r="823" spans="2:8" x14ac:dyDescent="0.25">
      <c r="B823" s="232"/>
      <c r="C823" s="233"/>
      <c r="D823" s="234"/>
      <c r="E823" s="234"/>
      <c r="F823" s="235"/>
      <c r="G823" s="236"/>
      <c r="H823" s="207"/>
    </row>
    <row r="824" spans="2:8" x14ac:dyDescent="0.25">
      <c r="B824" s="232"/>
      <c r="C824" s="233"/>
      <c r="D824" s="234"/>
      <c r="E824" s="234"/>
      <c r="F824" s="235"/>
      <c r="G824" s="236"/>
      <c r="H824" s="207"/>
    </row>
    <row r="825" spans="2:8" x14ac:dyDescent="0.25">
      <c r="B825" s="232"/>
      <c r="C825" s="233"/>
      <c r="D825" s="234"/>
      <c r="E825" s="234"/>
      <c r="F825" s="235"/>
      <c r="G825" s="236"/>
      <c r="H825" s="207"/>
    </row>
    <row r="826" spans="2:8" x14ac:dyDescent="0.25">
      <c r="B826" s="232"/>
      <c r="C826" s="233"/>
      <c r="D826" s="234"/>
      <c r="E826" s="234"/>
      <c r="F826" s="235"/>
      <c r="G826" s="236"/>
      <c r="H826" s="207"/>
    </row>
    <row r="827" spans="2:8" x14ac:dyDescent="0.25">
      <c r="B827" s="232"/>
      <c r="C827" s="233"/>
      <c r="D827" s="234"/>
      <c r="E827" s="234"/>
      <c r="F827" s="235"/>
      <c r="G827" s="236"/>
      <c r="H827" s="207"/>
    </row>
    <row r="828" spans="2:8" x14ac:dyDescent="0.25">
      <c r="B828" s="232"/>
      <c r="C828" s="233"/>
      <c r="D828" s="234"/>
      <c r="E828" s="234"/>
      <c r="F828" s="235"/>
      <c r="G828" s="236"/>
      <c r="H828" s="207"/>
    </row>
    <row r="829" spans="2:8" x14ac:dyDescent="0.25">
      <c r="B829" s="232"/>
      <c r="C829" s="233"/>
      <c r="D829" s="234"/>
      <c r="E829" s="234"/>
      <c r="F829" s="235"/>
      <c r="G829" s="236"/>
      <c r="H829" s="207"/>
    </row>
    <row r="830" spans="2:8" x14ac:dyDescent="0.25">
      <c r="B830" s="232"/>
      <c r="C830" s="233"/>
      <c r="D830" s="234"/>
      <c r="E830" s="234"/>
      <c r="F830" s="235"/>
      <c r="G830" s="236"/>
      <c r="H830" s="207"/>
    </row>
    <row r="831" spans="2:8" x14ac:dyDescent="0.25">
      <c r="B831" s="232"/>
      <c r="C831" s="233"/>
      <c r="D831" s="234"/>
      <c r="E831" s="234"/>
      <c r="F831" s="235"/>
      <c r="G831" s="236"/>
      <c r="H831" s="207"/>
    </row>
    <row r="832" spans="2:8" x14ac:dyDescent="0.25">
      <c r="B832" s="232"/>
      <c r="C832" s="233"/>
      <c r="D832" s="234"/>
      <c r="E832" s="234"/>
      <c r="F832" s="235"/>
      <c r="G832" s="236"/>
      <c r="H832" s="207"/>
    </row>
    <row r="833" spans="2:8" x14ac:dyDescent="0.25">
      <c r="B833" s="232"/>
      <c r="C833" s="233"/>
      <c r="D833" s="234"/>
      <c r="E833" s="234"/>
      <c r="F833" s="235"/>
      <c r="G833" s="236"/>
      <c r="H833" s="207"/>
    </row>
    <row r="834" spans="2:8" x14ac:dyDescent="0.25">
      <c r="B834" s="232"/>
      <c r="C834" s="233"/>
      <c r="D834" s="234"/>
      <c r="E834" s="234"/>
      <c r="F834" s="235"/>
      <c r="G834" s="236"/>
      <c r="H834" s="207"/>
    </row>
    <row r="835" spans="2:8" x14ac:dyDescent="0.25">
      <c r="B835" s="232"/>
      <c r="C835" s="233"/>
      <c r="D835" s="234"/>
      <c r="E835" s="234"/>
      <c r="F835" s="235"/>
      <c r="G835" s="236"/>
      <c r="H835" s="207"/>
    </row>
    <row r="836" spans="2:8" x14ac:dyDescent="0.25">
      <c r="B836" s="232"/>
      <c r="C836" s="233"/>
      <c r="D836" s="234"/>
      <c r="E836" s="234"/>
      <c r="F836" s="235"/>
      <c r="G836" s="236"/>
      <c r="H836" s="207"/>
    </row>
    <row r="837" spans="2:8" x14ac:dyDescent="0.25">
      <c r="B837" s="232"/>
      <c r="C837" s="233"/>
      <c r="D837" s="234"/>
      <c r="E837" s="234"/>
      <c r="F837" s="235"/>
      <c r="G837" s="236"/>
      <c r="H837" s="207"/>
    </row>
    <row r="838" spans="2:8" x14ac:dyDescent="0.25">
      <c r="B838" s="232"/>
      <c r="C838" s="233"/>
      <c r="D838" s="234"/>
      <c r="E838" s="234"/>
      <c r="F838" s="235"/>
      <c r="G838" s="236"/>
      <c r="H838" s="207"/>
    </row>
    <row r="839" spans="2:8" x14ac:dyDescent="0.25">
      <c r="B839" s="232"/>
      <c r="C839" s="233"/>
      <c r="D839" s="234"/>
      <c r="E839" s="234"/>
      <c r="F839" s="235"/>
      <c r="G839" s="236"/>
      <c r="H839" s="207"/>
    </row>
    <row r="840" spans="2:8" x14ac:dyDescent="0.25">
      <c r="B840" s="232"/>
      <c r="C840" s="233"/>
      <c r="D840" s="234"/>
      <c r="E840" s="234"/>
      <c r="F840" s="235"/>
      <c r="G840" s="236"/>
      <c r="H840" s="207"/>
    </row>
    <row r="841" spans="2:8" x14ac:dyDescent="0.25">
      <c r="B841" s="232"/>
      <c r="C841" s="233"/>
      <c r="D841" s="234"/>
      <c r="E841" s="234"/>
      <c r="F841" s="235"/>
      <c r="G841" s="236"/>
      <c r="H841" s="207"/>
    </row>
    <row r="842" spans="2:8" x14ac:dyDescent="0.25">
      <c r="B842" s="232"/>
      <c r="C842" s="233"/>
      <c r="D842" s="234"/>
      <c r="E842" s="234"/>
      <c r="F842" s="235"/>
      <c r="G842" s="236"/>
      <c r="H842" s="207"/>
    </row>
    <row r="843" spans="2:8" x14ac:dyDescent="0.25">
      <c r="B843" s="232"/>
      <c r="C843" s="233"/>
      <c r="D843" s="234"/>
      <c r="E843" s="234"/>
      <c r="F843" s="235"/>
      <c r="G843" s="236"/>
      <c r="H843" s="207"/>
    </row>
    <row r="844" spans="2:8" x14ac:dyDescent="0.25">
      <c r="B844" s="232"/>
      <c r="C844" s="233"/>
      <c r="D844" s="234"/>
      <c r="E844" s="234"/>
      <c r="F844" s="235"/>
      <c r="G844" s="236"/>
      <c r="H844" s="207"/>
    </row>
    <row r="845" spans="2:8" x14ac:dyDescent="0.25">
      <c r="B845" s="232"/>
      <c r="C845" s="233"/>
      <c r="D845" s="234"/>
      <c r="E845" s="234"/>
      <c r="F845" s="235"/>
      <c r="G845" s="236"/>
      <c r="H845" s="207"/>
    </row>
    <row r="846" spans="2:8" x14ac:dyDescent="0.25">
      <c r="B846" s="232"/>
      <c r="C846" s="233"/>
      <c r="D846" s="234"/>
      <c r="E846" s="234"/>
      <c r="F846" s="235"/>
      <c r="G846" s="236"/>
      <c r="H846" s="207"/>
    </row>
    <row r="847" spans="2:8" x14ac:dyDescent="0.25">
      <c r="B847" s="232"/>
      <c r="C847" s="233"/>
      <c r="D847" s="234"/>
      <c r="E847" s="234"/>
      <c r="F847" s="235"/>
      <c r="G847" s="236"/>
      <c r="H847" s="207"/>
    </row>
    <row r="848" spans="2:8" x14ac:dyDescent="0.25">
      <c r="B848" s="232"/>
      <c r="C848" s="233"/>
      <c r="D848" s="234"/>
      <c r="E848" s="234"/>
      <c r="F848" s="235"/>
      <c r="G848" s="236"/>
      <c r="H848" s="207"/>
    </row>
    <row r="849" spans="2:8" x14ac:dyDescent="0.25">
      <c r="B849" s="232"/>
      <c r="C849" s="233"/>
      <c r="D849" s="234"/>
      <c r="E849" s="234"/>
      <c r="F849" s="235"/>
      <c r="G849" s="236"/>
      <c r="H849" s="207"/>
    </row>
    <row r="850" spans="2:8" x14ac:dyDescent="0.25">
      <c r="B850" s="232"/>
      <c r="C850" s="233"/>
      <c r="D850" s="234"/>
      <c r="E850" s="234"/>
      <c r="F850" s="235"/>
      <c r="G850" s="236"/>
      <c r="H850" s="207"/>
    </row>
    <row r="851" spans="2:8" x14ac:dyDescent="0.25">
      <c r="B851" s="232"/>
      <c r="C851" s="233"/>
      <c r="D851" s="234"/>
      <c r="E851" s="234"/>
      <c r="F851" s="235"/>
      <c r="G851" s="236"/>
      <c r="H851" s="207"/>
    </row>
    <row r="852" spans="2:8" x14ac:dyDescent="0.25">
      <c r="B852" s="232"/>
      <c r="C852" s="233"/>
      <c r="D852" s="234"/>
      <c r="E852" s="234"/>
      <c r="F852" s="235"/>
      <c r="G852" s="236"/>
      <c r="H852" s="207"/>
    </row>
    <row r="853" spans="2:8" x14ac:dyDescent="0.25">
      <c r="B853" s="232"/>
      <c r="C853" s="233"/>
      <c r="D853" s="234"/>
      <c r="E853" s="234"/>
      <c r="F853" s="235"/>
      <c r="G853" s="236"/>
      <c r="H853" s="207"/>
    </row>
    <row r="854" spans="2:8" x14ac:dyDescent="0.25">
      <c r="B854" s="232"/>
      <c r="C854" s="233"/>
      <c r="D854" s="234"/>
      <c r="E854" s="234"/>
      <c r="F854" s="235"/>
      <c r="G854" s="236"/>
      <c r="H854" s="207"/>
    </row>
    <row r="855" spans="2:8" x14ac:dyDescent="0.25">
      <c r="B855" s="232"/>
      <c r="C855" s="233"/>
      <c r="D855" s="234"/>
      <c r="E855" s="234"/>
      <c r="F855" s="235"/>
      <c r="G855" s="236"/>
      <c r="H855" s="207"/>
    </row>
    <row r="856" spans="2:8" x14ac:dyDescent="0.25">
      <c r="B856" s="232"/>
      <c r="C856" s="233"/>
      <c r="D856" s="234"/>
      <c r="E856" s="234"/>
      <c r="F856" s="235"/>
      <c r="G856" s="236"/>
      <c r="H856" s="207"/>
    </row>
    <row r="857" spans="2:8" x14ac:dyDescent="0.25">
      <c r="B857" s="232"/>
      <c r="C857" s="233"/>
      <c r="D857" s="234"/>
      <c r="E857" s="234"/>
      <c r="F857" s="235"/>
      <c r="G857" s="236"/>
      <c r="H857" s="207"/>
    </row>
    <row r="858" spans="2:8" x14ac:dyDescent="0.25">
      <c r="B858" s="232"/>
      <c r="C858" s="233"/>
      <c r="D858" s="234"/>
      <c r="E858" s="234"/>
      <c r="F858" s="235"/>
      <c r="G858" s="236"/>
      <c r="H858" s="207"/>
    </row>
    <row r="859" spans="2:8" x14ac:dyDescent="0.25">
      <c r="B859" s="232"/>
      <c r="C859" s="233"/>
      <c r="D859" s="234"/>
      <c r="E859" s="234"/>
      <c r="F859" s="235"/>
      <c r="G859" s="236"/>
      <c r="H859" s="207"/>
    </row>
    <row r="860" spans="2:8" x14ac:dyDescent="0.25">
      <c r="B860" s="232"/>
      <c r="C860" s="233"/>
      <c r="D860" s="234"/>
      <c r="E860" s="234"/>
      <c r="F860" s="235"/>
      <c r="G860" s="236"/>
      <c r="H860" s="207"/>
    </row>
    <row r="861" spans="2:8" x14ac:dyDescent="0.25">
      <c r="B861" s="232"/>
      <c r="C861" s="233"/>
      <c r="D861" s="234"/>
      <c r="E861" s="234"/>
      <c r="F861" s="235"/>
      <c r="G861" s="236"/>
      <c r="H861" s="207"/>
    </row>
    <row r="862" spans="2:8" x14ac:dyDescent="0.25">
      <c r="B862" s="232"/>
      <c r="C862" s="233"/>
      <c r="D862" s="234"/>
      <c r="E862" s="234"/>
      <c r="F862" s="235"/>
      <c r="G862" s="236"/>
      <c r="H862" s="207"/>
    </row>
    <row r="863" spans="2:8" x14ac:dyDescent="0.25">
      <c r="B863" s="232"/>
      <c r="C863" s="233"/>
      <c r="D863" s="234"/>
      <c r="E863" s="234"/>
      <c r="F863" s="235"/>
      <c r="G863" s="236"/>
      <c r="H863" s="207"/>
    </row>
    <row r="864" spans="2:8" x14ac:dyDescent="0.25">
      <c r="B864" s="232"/>
      <c r="C864" s="233"/>
      <c r="D864" s="234"/>
      <c r="E864" s="234"/>
      <c r="F864" s="235"/>
      <c r="G864" s="236"/>
      <c r="H864" s="207"/>
    </row>
    <row r="865" spans="2:8" x14ac:dyDescent="0.25">
      <c r="B865" s="232"/>
      <c r="C865" s="233"/>
      <c r="D865" s="234"/>
      <c r="E865" s="234"/>
      <c r="F865" s="235"/>
      <c r="G865" s="236"/>
      <c r="H865" s="207"/>
    </row>
    <row r="866" spans="2:8" x14ac:dyDescent="0.25">
      <c r="B866" s="232"/>
      <c r="C866" s="233"/>
      <c r="D866" s="234"/>
      <c r="E866" s="234"/>
      <c r="F866" s="235"/>
      <c r="G866" s="236"/>
      <c r="H866" s="207"/>
    </row>
    <row r="867" spans="2:8" x14ac:dyDescent="0.25">
      <c r="B867" s="232"/>
      <c r="C867" s="233"/>
      <c r="D867" s="234"/>
      <c r="E867" s="234"/>
      <c r="F867" s="235"/>
      <c r="G867" s="236"/>
      <c r="H867" s="207"/>
    </row>
    <row r="868" spans="2:8" x14ac:dyDescent="0.25">
      <c r="B868" s="232"/>
      <c r="C868" s="233"/>
      <c r="D868" s="234"/>
      <c r="E868" s="234"/>
      <c r="F868" s="235"/>
      <c r="G868" s="236"/>
      <c r="H868" s="207"/>
    </row>
    <row r="869" spans="2:8" x14ac:dyDescent="0.25">
      <c r="B869" s="232"/>
      <c r="C869" s="233"/>
      <c r="D869" s="234"/>
      <c r="E869" s="234"/>
      <c r="F869" s="235"/>
      <c r="G869" s="236"/>
      <c r="H869" s="207"/>
    </row>
    <row r="870" spans="2:8" x14ac:dyDescent="0.25">
      <c r="B870" s="232"/>
      <c r="C870" s="233"/>
      <c r="D870" s="234"/>
      <c r="E870" s="234"/>
      <c r="F870" s="235"/>
      <c r="G870" s="236"/>
      <c r="H870" s="207"/>
    </row>
    <row r="871" spans="2:8" x14ac:dyDescent="0.25">
      <c r="B871" s="232"/>
      <c r="C871" s="233"/>
      <c r="D871" s="234"/>
      <c r="E871" s="234"/>
      <c r="F871" s="235"/>
      <c r="G871" s="236"/>
      <c r="H871" s="207"/>
    </row>
    <row r="872" spans="2:8" x14ac:dyDescent="0.25">
      <c r="B872" s="232"/>
      <c r="C872" s="233"/>
      <c r="D872" s="234"/>
      <c r="E872" s="234"/>
      <c r="F872" s="235"/>
      <c r="G872" s="236"/>
      <c r="H872" s="207"/>
    </row>
    <row r="873" spans="2:8" x14ac:dyDescent="0.25">
      <c r="B873" s="232"/>
      <c r="C873" s="233"/>
      <c r="D873" s="234"/>
      <c r="E873" s="234"/>
      <c r="F873" s="235"/>
      <c r="G873" s="236"/>
      <c r="H873" s="207"/>
    </row>
    <row r="874" spans="2:8" x14ac:dyDescent="0.25">
      <c r="B874" s="232"/>
      <c r="C874" s="233"/>
      <c r="D874" s="234"/>
      <c r="E874" s="234"/>
      <c r="F874" s="235"/>
      <c r="G874" s="236"/>
      <c r="H874" s="207"/>
    </row>
    <row r="875" spans="2:8" x14ac:dyDescent="0.25">
      <c r="B875" s="232"/>
      <c r="C875" s="233"/>
      <c r="D875" s="234"/>
      <c r="E875" s="234"/>
      <c r="F875" s="235"/>
      <c r="G875" s="236"/>
      <c r="H875" s="207"/>
    </row>
    <row r="876" spans="2:8" x14ac:dyDescent="0.25">
      <c r="B876" s="232"/>
      <c r="C876" s="233"/>
      <c r="D876" s="234"/>
      <c r="E876" s="234"/>
      <c r="F876" s="235"/>
      <c r="G876" s="236"/>
      <c r="H876" s="207"/>
    </row>
    <row r="877" spans="2:8" x14ac:dyDescent="0.25">
      <c r="B877" s="232"/>
      <c r="C877" s="233"/>
      <c r="D877" s="234"/>
      <c r="E877" s="234"/>
      <c r="F877" s="235"/>
      <c r="G877" s="236"/>
      <c r="H877" s="207"/>
    </row>
    <row r="878" spans="2:8" x14ac:dyDescent="0.25">
      <c r="B878" s="232"/>
      <c r="C878" s="233"/>
      <c r="D878" s="234"/>
      <c r="E878" s="234"/>
      <c r="F878" s="235"/>
      <c r="G878" s="236"/>
      <c r="H878" s="207"/>
    </row>
    <row r="879" spans="2:8" x14ac:dyDescent="0.25">
      <c r="B879" s="232"/>
      <c r="C879" s="233"/>
      <c r="D879" s="234"/>
      <c r="E879" s="234"/>
      <c r="F879" s="235"/>
      <c r="G879" s="236"/>
      <c r="H879" s="207"/>
    </row>
    <row r="880" spans="2:8" x14ac:dyDescent="0.25">
      <c r="B880" s="232"/>
      <c r="C880" s="233"/>
      <c r="D880" s="234"/>
      <c r="E880" s="234"/>
      <c r="F880" s="235"/>
      <c r="G880" s="236"/>
      <c r="H880" s="207"/>
    </row>
    <row r="881" spans="2:8" x14ac:dyDescent="0.25">
      <c r="B881" s="232"/>
      <c r="C881" s="233"/>
      <c r="D881" s="234"/>
      <c r="E881" s="234"/>
      <c r="F881" s="235"/>
      <c r="G881" s="236"/>
      <c r="H881" s="207"/>
    </row>
    <row r="882" spans="2:8" x14ac:dyDescent="0.25">
      <c r="B882" s="232"/>
      <c r="C882" s="233"/>
      <c r="D882" s="234"/>
      <c r="E882" s="234"/>
      <c r="F882" s="235"/>
      <c r="G882" s="236"/>
      <c r="H882" s="207"/>
    </row>
    <row r="883" spans="2:8" x14ac:dyDescent="0.25">
      <c r="B883" s="232"/>
      <c r="C883" s="233"/>
      <c r="D883" s="234"/>
      <c r="E883" s="234"/>
      <c r="F883" s="235"/>
      <c r="G883" s="236"/>
      <c r="H883" s="207"/>
    </row>
    <row r="884" spans="2:8" x14ac:dyDescent="0.25">
      <c r="B884" s="232"/>
      <c r="C884" s="233"/>
      <c r="D884" s="234"/>
      <c r="E884" s="234"/>
      <c r="F884" s="235"/>
      <c r="G884" s="236"/>
      <c r="H884" s="207"/>
    </row>
    <row r="885" spans="2:8" x14ac:dyDescent="0.25">
      <c r="B885" s="232"/>
      <c r="C885" s="233"/>
      <c r="D885" s="234"/>
      <c r="E885" s="234"/>
      <c r="F885" s="235"/>
      <c r="G885" s="236"/>
      <c r="H885" s="207"/>
    </row>
    <row r="886" spans="2:8" x14ac:dyDescent="0.25">
      <c r="B886" s="232"/>
      <c r="C886" s="233"/>
      <c r="D886" s="234"/>
      <c r="E886" s="234"/>
      <c r="F886" s="235"/>
      <c r="G886" s="236"/>
      <c r="H886" s="207"/>
    </row>
    <row r="887" spans="2:8" x14ac:dyDescent="0.25">
      <c r="B887" s="232"/>
      <c r="C887" s="233"/>
      <c r="D887" s="234"/>
      <c r="E887" s="234"/>
      <c r="F887" s="235"/>
      <c r="G887" s="236"/>
      <c r="H887" s="207"/>
    </row>
    <row r="888" spans="2:8" x14ac:dyDescent="0.25">
      <c r="B888" s="232"/>
      <c r="C888" s="233"/>
      <c r="D888" s="234"/>
      <c r="E888" s="234"/>
      <c r="F888" s="235"/>
      <c r="G888" s="236"/>
      <c r="H888" s="207"/>
    </row>
    <row r="889" spans="2:8" x14ac:dyDescent="0.25">
      <c r="B889" s="232"/>
      <c r="C889" s="233"/>
      <c r="D889" s="234"/>
      <c r="E889" s="234"/>
      <c r="F889" s="235"/>
      <c r="G889" s="236"/>
      <c r="H889" s="207"/>
    </row>
    <row r="890" spans="2:8" x14ac:dyDescent="0.25">
      <c r="B890" s="232"/>
      <c r="C890" s="233"/>
      <c r="D890" s="234"/>
      <c r="E890" s="234"/>
      <c r="F890" s="235"/>
      <c r="G890" s="236"/>
      <c r="H890" s="207"/>
    </row>
    <row r="891" spans="2:8" x14ac:dyDescent="0.25">
      <c r="B891" s="232"/>
      <c r="C891" s="233"/>
      <c r="D891" s="234"/>
      <c r="E891" s="234"/>
      <c r="F891" s="235"/>
      <c r="G891" s="236"/>
      <c r="H891" s="207"/>
    </row>
    <row r="892" spans="2:8" x14ac:dyDescent="0.25">
      <c r="B892" s="232"/>
      <c r="C892" s="233"/>
      <c r="D892" s="234"/>
      <c r="E892" s="234"/>
      <c r="F892" s="235"/>
      <c r="G892" s="236"/>
      <c r="H892" s="207"/>
    </row>
    <row r="893" spans="2:8" x14ac:dyDescent="0.25">
      <c r="B893" s="232"/>
      <c r="C893" s="233"/>
      <c r="D893" s="234"/>
      <c r="E893" s="234"/>
      <c r="F893" s="235"/>
      <c r="G893" s="236"/>
      <c r="H893" s="207"/>
    </row>
    <row r="894" spans="2:8" x14ac:dyDescent="0.25">
      <c r="B894" s="232"/>
      <c r="C894" s="233"/>
      <c r="D894" s="234"/>
      <c r="E894" s="234"/>
      <c r="F894" s="235"/>
      <c r="G894" s="236"/>
      <c r="H894" s="207"/>
    </row>
    <row r="895" spans="2:8" x14ac:dyDescent="0.25">
      <c r="B895" s="232"/>
      <c r="C895" s="233"/>
      <c r="D895" s="234"/>
      <c r="E895" s="234"/>
      <c r="F895" s="235"/>
      <c r="G895" s="236"/>
      <c r="H895" s="207"/>
    </row>
    <row r="896" spans="2:8" x14ac:dyDescent="0.25">
      <c r="B896" s="232"/>
      <c r="C896" s="233"/>
      <c r="D896" s="234"/>
      <c r="E896" s="234"/>
      <c r="F896" s="235"/>
      <c r="G896" s="236"/>
      <c r="H896" s="207"/>
    </row>
    <row r="897" spans="2:8" x14ac:dyDescent="0.25">
      <c r="B897" s="232"/>
      <c r="C897" s="233"/>
      <c r="D897" s="234"/>
      <c r="E897" s="234"/>
      <c r="F897" s="235"/>
      <c r="G897" s="236"/>
      <c r="H897" s="207"/>
    </row>
    <row r="898" spans="2:8" x14ac:dyDescent="0.25">
      <c r="B898" s="232"/>
      <c r="C898" s="233"/>
      <c r="D898" s="234"/>
      <c r="E898" s="234"/>
      <c r="F898" s="235"/>
      <c r="G898" s="236"/>
      <c r="H898" s="207"/>
    </row>
    <row r="899" spans="2:8" x14ac:dyDescent="0.25">
      <c r="B899" s="232"/>
      <c r="C899" s="233"/>
      <c r="D899" s="234"/>
      <c r="E899" s="234"/>
      <c r="F899" s="235"/>
      <c r="G899" s="236"/>
      <c r="H899" s="207"/>
    </row>
    <row r="900" spans="2:8" x14ac:dyDescent="0.25">
      <c r="B900" s="232"/>
      <c r="C900" s="233"/>
      <c r="D900" s="234"/>
      <c r="E900" s="234"/>
      <c r="F900" s="235"/>
      <c r="G900" s="236"/>
      <c r="H900" s="207"/>
    </row>
    <row r="901" spans="2:8" x14ac:dyDescent="0.25">
      <c r="B901" s="232"/>
      <c r="C901" s="233"/>
      <c r="D901" s="234"/>
      <c r="E901" s="234"/>
      <c r="F901" s="235"/>
      <c r="G901" s="236"/>
      <c r="H901" s="207"/>
    </row>
    <row r="902" spans="2:8" x14ac:dyDescent="0.25">
      <c r="B902" s="232"/>
      <c r="C902" s="233"/>
      <c r="D902" s="234"/>
      <c r="E902" s="234"/>
      <c r="F902" s="235"/>
      <c r="G902" s="236"/>
      <c r="H902" s="207"/>
    </row>
    <row r="903" spans="2:8" x14ac:dyDescent="0.25">
      <c r="B903" s="232"/>
      <c r="C903" s="233"/>
      <c r="D903" s="234"/>
      <c r="E903" s="234"/>
      <c r="F903" s="235"/>
      <c r="G903" s="236"/>
      <c r="H903" s="207"/>
    </row>
    <row r="904" spans="2:8" x14ac:dyDescent="0.25">
      <c r="B904" s="232"/>
      <c r="C904" s="233"/>
      <c r="D904" s="234"/>
      <c r="E904" s="234"/>
      <c r="F904" s="235"/>
      <c r="G904" s="236"/>
      <c r="H904" s="207"/>
    </row>
    <row r="905" spans="2:8" x14ac:dyDescent="0.25">
      <c r="B905" s="232"/>
      <c r="C905" s="233"/>
      <c r="D905" s="234"/>
      <c r="E905" s="234"/>
      <c r="F905" s="235"/>
      <c r="G905" s="236"/>
      <c r="H905" s="207"/>
    </row>
    <row r="906" spans="2:8" x14ac:dyDescent="0.25">
      <c r="B906" s="232"/>
      <c r="C906" s="233"/>
      <c r="D906" s="234"/>
      <c r="E906" s="234"/>
      <c r="F906" s="235"/>
      <c r="G906" s="236"/>
      <c r="H906" s="207"/>
    </row>
    <row r="907" spans="2:8" x14ac:dyDescent="0.25">
      <c r="B907" s="232"/>
      <c r="C907" s="233"/>
      <c r="D907" s="234"/>
      <c r="E907" s="234"/>
      <c r="F907" s="235"/>
      <c r="G907" s="236"/>
      <c r="H907" s="207"/>
    </row>
    <row r="908" spans="2:8" x14ac:dyDescent="0.25">
      <c r="B908" s="232"/>
      <c r="C908" s="233"/>
      <c r="D908" s="234"/>
      <c r="E908" s="234"/>
      <c r="F908" s="235"/>
      <c r="G908" s="236"/>
      <c r="H908" s="207"/>
    </row>
    <row r="909" spans="2:8" x14ac:dyDescent="0.25">
      <c r="B909" s="232"/>
      <c r="C909" s="233"/>
      <c r="D909" s="234"/>
      <c r="E909" s="234"/>
      <c r="F909" s="235"/>
      <c r="G909" s="236"/>
      <c r="H909" s="207"/>
    </row>
    <row r="910" spans="2:8" x14ac:dyDescent="0.25">
      <c r="B910" s="232"/>
      <c r="C910" s="233"/>
      <c r="D910" s="234"/>
      <c r="E910" s="234"/>
      <c r="F910" s="235"/>
      <c r="G910" s="236"/>
      <c r="H910" s="207"/>
    </row>
    <row r="911" spans="2:8" x14ac:dyDescent="0.25">
      <c r="B911" s="232"/>
      <c r="C911" s="233"/>
      <c r="D911" s="234"/>
      <c r="E911" s="234"/>
      <c r="F911" s="235"/>
      <c r="G911" s="236"/>
      <c r="H911" s="207"/>
    </row>
    <row r="912" spans="2:8" x14ac:dyDescent="0.25">
      <c r="B912" s="232"/>
      <c r="C912" s="233"/>
      <c r="D912" s="234"/>
      <c r="E912" s="234"/>
      <c r="F912" s="235"/>
      <c r="G912" s="236"/>
      <c r="H912" s="207"/>
    </row>
    <row r="913" spans="2:8" x14ac:dyDescent="0.25">
      <c r="B913" s="232"/>
      <c r="C913" s="233"/>
      <c r="D913" s="234"/>
      <c r="E913" s="234"/>
      <c r="F913" s="235"/>
      <c r="G913" s="236"/>
      <c r="H913" s="207"/>
    </row>
    <row r="914" spans="2:8" x14ac:dyDescent="0.25">
      <c r="B914" s="232"/>
      <c r="C914" s="233"/>
      <c r="D914" s="234"/>
      <c r="E914" s="234"/>
      <c r="F914" s="235"/>
      <c r="G914" s="236"/>
      <c r="H914" s="207"/>
    </row>
    <row r="915" spans="2:8" x14ac:dyDescent="0.25">
      <c r="B915" s="232"/>
      <c r="C915" s="233"/>
      <c r="D915" s="234"/>
      <c r="E915" s="234"/>
      <c r="F915" s="235"/>
      <c r="G915" s="236"/>
      <c r="H915" s="207"/>
    </row>
    <row r="916" spans="2:8" x14ac:dyDescent="0.25">
      <c r="B916" s="232"/>
      <c r="C916" s="233"/>
      <c r="D916" s="234"/>
      <c r="E916" s="234"/>
      <c r="F916" s="235"/>
      <c r="G916" s="236"/>
      <c r="H916" s="207"/>
    </row>
    <row r="917" spans="2:8" x14ac:dyDescent="0.25">
      <c r="B917" s="232"/>
      <c r="C917" s="233"/>
      <c r="D917" s="234"/>
      <c r="E917" s="234"/>
      <c r="F917" s="235"/>
      <c r="G917" s="236"/>
      <c r="H917" s="207"/>
    </row>
    <row r="918" spans="2:8" x14ac:dyDescent="0.25">
      <c r="B918" s="232"/>
      <c r="C918" s="233"/>
      <c r="D918" s="234"/>
      <c r="E918" s="234"/>
      <c r="F918" s="235"/>
      <c r="G918" s="236"/>
      <c r="H918" s="207"/>
    </row>
    <row r="919" spans="2:8" x14ac:dyDescent="0.25">
      <c r="B919" s="232"/>
      <c r="C919" s="233"/>
      <c r="D919" s="234"/>
      <c r="E919" s="234"/>
      <c r="F919" s="235"/>
      <c r="G919" s="236"/>
      <c r="H919" s="207"/>
    </row>
    <row r="920" spans="2:8" x14ac:dyDescent="0.25">
      <c r="B920" s="232"/>
      <c r="C920" s="233"/>
      <c r="D920" s="234"/>
      <c r="E920" s="234"/>
      <c r="F920" s="235"/>
      <c r="G920" s="236"/>
      <c r="H920" s="207"/>
    </row>
    <row r="921" spans="2:8" x14ac:dyDescent="0.25">
      <c r="B921" s="232"/>
      <c r="C921" s="233"/>
      <c r="D921" s="234"/>
      <c r="E921" s="234"/>
      <c r="F921" s="235"/>
      <c r="G921" s="236"/>
      <c r="H921" s="207"/>
    </row>
    <row r="922" spans="2:8" x14ac:dyDescent="0.25">
      <c r="B922" s="232"/>
      <c r="C922" s="233"/>
      <c r="D922" s="234"/>
      <c r="E922" s="234"/>
      <c r="F922" s="235"/>
      <c r="G922" s="236"/>
      <c r="H922" s="207"/>
    </row>
    <row r="923" spans="2:8" x14ac:dyDescent="0.25">
      <c r="B923" s="232"/>
      <c r="C923" s="233"/>
      <c r="D923" s="234"/>
      <c r="E923" s="234"/>
      <c r="F923" s="235"/>
      <c r="G923" s="236"/>
      <c r="H923" s="207"/>
    </row>
    <row r="924" spans="2:8" x14ac:dyDescent="0.25">
      <c r="B924" s="232"/>
      <c r="C924" s="233"/>
      <c r="D924" s="234"/>
      <c r="E924" s="234"/>
      <c r="F924" s="235"/>
      <c r="G924" s="236"/>
      <c r="H924" s="207"/>
    </row>
    <row r="925" spans="2:8" x14ac:dyDescent="0.25">
      <c r="B925" s="232"/>
      <c r="C925" s="233"/>
      <c r="D925" s="234"/>
      <c r="E925" s="234"/>
      <c r="F925" s="235"/>
      <c r="G925" s="236"/>
      <c r="H925" s="207"/>
    </row>
    <row r="926" spans="2:8" x14ac:dyDescent="0.25">
      <c r="B926" s="232"/>
      <c r="C926" s="233"/>
      <c r="D926" s="234"/>
      <c r="E926" s="234"/>
      <c r="F926" s="235"/>
      <c r="G926" s="236"/>
      <c r="H926" s="207"/>
    </row>
    <row r="927" spans="2:8" x14ac:dyDescent="0.25">
      <c r="B927" s="232"/>
      <c r="C927" s="233"/>
      <c r="D927" s="234"/>
      <c r="E927" s="234"/>
      <c r="F927" s="235"/>
      <c r="G927" s="236"/>
      <c r="H927" s="207"/>
    </row>
    <row r="928" spans="2:8" x14ac:dyDescent="0.25">
      <c r="B928" s="232"/>
      <c r="C928" s="233"/>
      <c r="D928" s="234"/>
      <c r="E928" s="234"/>
      <c r="F928" s="235"/>
      <c r="G928" s="236"/>
      <c r="H928" s="207"/>
    </row>
    <row r="929" spans="2:8" x14ac:dyDescent="0.25">
      <c r="B929" s="232"/>
      <c r="C929" s="233"/>
      <c r="D929" s="234"/>
      <c r="E929" s="234"/>
      <c r="F929" s="235"/>
      <c r="G929" s="236"/>
      <c r="H929" s="207"/>
    </row>
    <row r="930" spans="2:8" x14ac:dyDescent="0.25">
      <c r="B930" s="232"/>
      <c r="C930" s="233"/>
      <c r="D930" s="234"/>
      <c r="E930" s="234"/>
      <c r="F930" s="235"/>
      <c r="G930" s="236"/>
      <c r="H930" s="207"/>
    </row>
    <row r="931" spans="2:8" x14ac:dyDescent="0.25">
      <c r="B931" s="232"/>
      <c r="C931" s="233"/>
      <c r="D931" s="234"/>
      <c r="E931" s="234"/>
      <c r="F931" s="235"/>
      <c r="G931" s="236"/>
      <c r="H931" s="207"/>
    </row>
    <row r="932" spans="2:8" x14ac:dyDescent="0.25">
      <c r="B932" s="232"/>
      <c r="C932" s="233"/>
      <c r="D932" s="234"/>
      <c r="E932" s="234"/>
      <c r="F932" s="235"/>
      <c r="G932" s="236"/>
      <c r="H932" s="207"/>
    </row>
    <row r="933" spans="2:8" x14ac:dyDescent="0.25">
      <c r="B933" s="232"/>
      <c r="C933" s="233"/>
      <c r="D933" s="234"/>
      <c r="E933" s="234"/>
      <c r="F933" s="235"/>
      <c r="G933" s="236"/>
      <c r="H933" s="207"/>
    </row>
    <row r="934" spans="2:8" x14ac:dyDescent="0.25">
      <c r="B934" s="232"/>
      <c r="C934" s="233"/>
      <c r="D934" s="234"/>
      <c r="E934" s="234"/>
      <c r="F934" s="235"/>
      <c r="G934" s="236"/>
      <c r="H934" s="207"/>
    </row>
    <row r="935" spans="2:8" x14ac:dyDescent="0.25">
      <c r="B935" s="232"/>
      <c r="C935" s="233"/>
      <c r="D935" s="234"/>
      <c r="E935" s="234"/>
      <c r="F935" s="235"/>
      <c r="G935" s="236"/>
      <c r="H935" s="207"/>
    </row>
    <row r="936" spans="2:8" x14ac:dyDescent="0.25">
      <c r="B936" s="232"/>
      <c r="C936" s="233"/>
      <c r="D936" s="234"/>
      <c r="E936" s="234"/>
      <c r="F936" s="235"/>
      <c r="G936" s="236"/>
      <c r="H936" s="207"/>
    </row>
    <row r="937" spans="2:8" x14ac:dyDescent="0.25">
      <c r="B937" s="232"/>
      <c r="C937" s="233"/>
      <c r="D937" s="234"/>
      <c r="E937" s="234"/>
      <c r="F937" s="235"/>
      <c r="G937" s="236"/>
      <c r="H937" s="207"/>
    </row>
    <row r="938" spans="2:8" x14ac:dyDescent="0.25">
      <c r="B938" s="232"/>
      <c r="C938" s="233"/>
      <c r="D938" s="234"/>
      <c r="E938" s="234"/>
      <c r="F938" s="235"/>
      <c r="G938" s="236"/>
      <c r="H938" s="207"/>
    </row>
    <row r="939" spans="2:8" x14ac:dyDescent="0.25">
      <c r="B939" s="232"/>
      <c r="C939" s="233"/>
      <c r="D939" s="234"/>
      <c r="E939" s="234"/>
      <c r="F939" s="235"/>
      <c r="G939" s="236"/>
      <c r="H939" s="207"/>
    </row>
    <row r="940" spans="2:8" x14ac:dyDescent="0.25">
      <c r="B940" s="232"/>
      <c r="C940" s="233"/>
      <c r="D940" s="234"/>
      <c r="E940" s="234"/>
      <c r="F940" s="235"/>
      <c r="G940" s="236"/>
      <c r="H940" s="207"/>
    </row>
    <row r="941" spans="2:8" x14ac:dyDescent="0.25">
      <c r="B941" s="232"/>
      <c r="C941" s="233"/>
      <c r="D941" s="234"/>
      <c r="E941" s="234"/>
      <c r="F941" s="235"/>
      <c r="G941" s="236"/>
      <c r="H941" s="207"/>
    </row>
    <row r="942" spans="2:8" x14ac:dyDescent="0.25">
      <c r="B942" s="232"/>
      <c r="C942" s="233"/>
      <c r="D942" s="234"/>
      <c r="E942" s="234"/>
      <c r="F942" s="235"/>
      <c r="G942" s="236"/>
      <c r="H942" s="207"/>
    </row>
    <row r="943" spans="2:8" x14ac:dyDescent="0.25">
      <c r="B943" s="232"/>
      <c r="C943" s="233"/>
      <c r="D943" s="234"/>
      <c r="E943" s="234"/>
      <c r="F943" s="235"/>
      <c r="G943" s="236"/>
      <c r="H943" s="207"/>
    </row>
    <row r="944" spans="2:8" x14ac:dyDescent="0.25">
      <c r="B944" s="232"/>
      <c r="C944" s="233"/>
      <c r="D944" s="234"/>
      <c r="E944" s="234"/>
      <c r="F944" s="235"/>
      <c r="G944" s="236"/>
      <c r="H944" s="207"/>
    </row>
    <row r="945" spans="2:8" x14ac:dyDescent="0.25">
      <c r="B945" s="232"/>
      <c r="C945" s="233"/>
      <c r="D945" s="234"/>
      <c r="E945" s="234"/>
      <c r="F945" s="235"/>
      <c r="G945" s="236"/>
      <c r="H945" s="207"/>
    </row>
    <row r="946" spans="2:8" x14ac:dyDescent="0.25">
      <c r="B946" s="232"/>
      <c r="C946" s="233"/>
      <c r="D946" s="234"/>
      <c r="E946" s="234"/>
      <c r="F946" s="235"/>
      <c r="G946" s="236"/>
      <c r="H946" s="207"/>
    </row>
    <row r="947" spans="2:8" x14ac:dyDescent="0.25">
      <c r="B947" s="232"/>
      <c r="C947" s="233"/>
      <c r="D947" s="234"/>
      <c r="E947" s="234"/>
      <c r="F947" s="235"/>
      <c r="G947" s="236"/>
      <c r="H947" s="207"/>
    </row>
    <row r="948" spans="2:8" x14ac:dyDescent="0.25">
      <c r="B948" s="232"/>
      <c r="C948" s="233"/>
      <c r="D948" s="234"/>
      <c r="E948" s="234"/>
      <c r="F948" s="235"/>
      <c r="G948" s="236"/>
      <c r="H948" s="207"/>
    </row>
    <row r="949" spans="2:8" x14ac:dyDescent="0.25">
      <c r="B949" s="232"/>
      <c r="C949" s="233"/>
      <c r="D949" s="234"/>
      <c r="E949" s="234"/>
      <c r="F949" s="235"/>
      <c r="G949" s="236"/>
      <c r="H949" s="207"/>
    </row>
    <row r="950" spans="2:8" x14ac:dyDescent="0.25">
      <c r="B950" s="232"/>
      <c r="C950" s="233"/>
      <c r="D950" s="234"/>
      <c r="E950" s="234"/>
      <c r="F950" s="235"/>
      <c r="G950" s="236"/>
      <c r="H950" s="207"/>
    </row>
    <row r="951" spans="2:8" x14ac:dyDescent="0.25">
      <c r="B951" s="232"/>
      <c r="C951" s="233"/>
      <c r="D951" s="234"/>
      <c r="E951" s="234"/>
      <c r="F951" s="235"/>
      <c r="G951" s="236"/>
      <c r="H951" s="207"/>
    </row>
    <row r="952" spans="2:8" x14ac:dyDescent="0.25">
      <c r="B952" s="232"/>
      <c r="C952" s="233"/>
      <c r="D952" s="234"/>
      <c r="E952" s="234"/>
      <c r="F952" s="235"/>
      <c r="G952" s="236"/>
      <c r="H952" s="207"/>
    </row>
    <row r="953" spans="2:8" x14ac:dyDescent="0.25">
      <c r="B953" s="232"/>
      <c r="C953" s="233"/>
      <c r="D953" s="234"/>
      <c r="E953" s="234"/>
      <c r="F953" s="235"/>
      <c r="G953" s="236"/>
      <c r="H953" s="207"/>
    </row>
    <row r="954" spans="2:8" x14ac:dyDescent="0.25">
      <c r="B954" s="232"/>
      <c r="C954" s="233"/>
      <c r="D954" s="234"/>
      <c r="E954" s="234"/>
      <c r="F954" s="235"/>
      <c r="G954" s="236"/>
      <c r="H954" s="207"/>
    </row>
    <row r="955" spans="2:8" x14ac:dyDescent="0.25">
      <c r="B955" s="232"/>
      <c r="C955" s="233"/>
      <c r="D955" s="234"/>
      <c r="E955" s="234"/>
      <c r="F955" s="235"/>
      <c r="G955" s="236"/>
      <c r="H955" s="207"/>
    </row>
    <row r="956" spans="2:8" x14ac:dyDescent="0.25">
      <c r="B956" s="232"/>
      <c r="C956" s="233"/>
      <c r="D956" s="234"/>
      <c r="E956" s="234"/>
      <c r="F956" s="235"/>
      <c r="G956" s="236"/>
      <c r="H956" s="207"/>
    </row>
    <row r="957" spans="2:8" x14ac:dyDescent="0.25">
      <c r="B957" s="232"/>
      <c r="C957" s="233"/>
      <c r="D957" s="234"/>
      <c r="E957" s="234"/>
      <c r="F957" s="235"/>
      <c r="G957" s="236"/>
      <c r="H957" s="207"/>
    </row>
    <row r="958" spans="2:8" x14ac:dyDescent="0.25">
      <c r="B958" s="232"/>
      <c r="C958" s="233"/>
      <c r="D958" s="234"/>
      <c r="E958" s="234"/>
      <c r="F958" s="235"/>
      <c r="G958" s="236"/>
      <c r="H958" s="207"/>
    </row>
    <row r="959" spans="2:8" x14ac:dyDescent="0.25">
      <c r="B959" s="232"/>
      <c r="C959" s="233"/>
      <c r="D959" s="234"/>
      <c r="E959" s="234"/>
      <c r="F959" s="235"/>
      <c r="G959" s="236"/>
      <c r="H959" s="207"/>
    </row>
    <row r="960" spans="2:8" x14ac:dyDescent="0.25">
      <c r="B960" s="232"/>
      <c r="C960" s="233"/>
      <c r="D960" s="234"/>
      <c r="E960" s="234"/>
      <c r="F960" s="235"/>
      <c r="G960" s="236"/>
      <c r="H960" s="207"/>
    </row>
    <row r="961" spans="2:8" x14ac:dyDescent="0.25">
      <c r="B961" s="232"/>
      <c r="C961" s="233"/>
      <c r="D961" s="234"/>
      <c r="E961" s="234"/>
      <c r="F961" s="235"/>
      <c r="G961" s="236"/>
      <c r="H961" s="207"/>
    </row>
    <row r="962" spans="2:8" x14ac:dyDescent="0.25">
      <c r="B962" s="232"/>
      <c r="C962" s="233"/>
      <c r="D962" s="234"/>
      <c r="E962" s="234"/>
      <c r="F962" s="235"/>
      <c r="G962" s="236"/>
      <c r="H962" s="207"/>
    </row>
    <row r="963" spans="2:8" x14ac:dyDescent="0.25">
      <c r="B963" s="232"/>
      <c r="C963" s="233"/>
      <c r="D963" s="234"/>
      <c r="E963" s="234"/>
      <c r="F963" s="235"/>
      <c r="G963" s="236"/>
      <c r="H963" s="207"/>
    </row>
    <row r="964" spans="2:8" x14ac:dyDescent="0.25">
      <c r="B964" s="232"/>
      <c r="C964" s="233"/>
      <c r="D964" s="234"/>
      <c r="E964" s="234"/>
      <c r="F964" s="235"/>
      <c r="G964" s="236"/>
      <c r="H964" s="207"/>
    </row>
    <row r="965" spans="2:8" x14ac:dyDescent="0.25">
      <c r="B965" s="232"/>
      <c r="C965" s="233"/>
      <c r="D965" s="234"/>
      <c r="E965" s="234"/>
      <c r="F965" s="235"/>
      <c r="G965" s="236"/>
      <c r="H965" s="207"/>
    </row>
    <row r="966" spans="2:8" x14ac:dyDescent="0.25">
      <c r="B966" s="232"/>
      <c r="C966" s="233"/>
      <c r="D966" s="234"/>
      <c r="E966" s="234"/>
      <c r="F966" s="235"/>
      <c r="G966" s="236"/>
      <c r="H966" s="207"/>
    </row>
    <row r="967" spans="2:8" x14ac:dyDescent="0.25">
      <c r="B967" s="232"/>
      <c r="C967" s="233"/>
      <c r="D967" s="234"/>
      <c r="E967" s="234"/>
      <c r="F967" s="235"/>
      <c r="G967" s="236"/>
      <c r="H967" s="207"/>
    </row>
    <row r="968" spans="2:8" x14ac:dyDescent="0.25">
      <c r="B968" s="232"/>
      <c r="C968" s="233"/>
      <c r="D968" s="234"/>
      <c r="E968" s="234"/>
      <c r="F968" s="235"/>
      <c r="G968" s="236"/>
      <c r="H968" s="207"/>
    </row>
    <row r="969" spans="2:8" x14ac:dyDescent="0.25">
      <c r="B969" s="232"/>
      <c r="C969" s="233"/>
      <c r="D969" s="234"/>
      <c r="E969" s="234"/>
      <c r="F969" s="235"/>
      <c r="G969" s="236"/>
      <c r="H969" s="207"/>
    </row>
    <row r="970" spans="2:8" x14ac:dyDescent="0.25">
      <c r="B970" s="232"/>
      <c r="C970" s="233"/>
      <c r="D970" s="234"/>
      <c r="E970" s="234"/>
      <c r="F970" s="235"/>
      <c r="G970" s="236"/>
      <c r="H970" s="207"/>
    </row>
    <row r="971" spans="2:8" x14ac:dyDescent="0.25">
      <c r="B971" s="232"/>
      <c r="C971" s="233"/>
      <c r="D971" s="234"/>
      <c r="E971" s="234"/>
      <c r="F971" s="235"/>
      <c r="G971" s="236"/>
      <c r="H971" s="207"/>
    </row>
    <row r="972" spans="2:8" x14ac:dyDescent="0.25">
      <c r="B972" s="232"/>
      <c r="C972" s="233"/>
      <c r="D972" s="234"/>
      <c r="E972" s="234"/>
      <c r="F972" s="235"/>
      <c r="G972" s="236"/>
      <c r="H972" s="207"/>
    </row>
    <row r="973" spans="2:8" x14ac:dyDescent="0.25">
      <c r="B973" s="232"/>
      <c r="C973" s="233"/>
      <c r="D973" s="234"/>
      <c r="E973" s="234"/>
      <c r="F973" s="235"/>
      <c r="G973" s="236"/>
      <c r="H973" s="207"/>
    </row>
    <row r="974" spans="2:8" x14ac:dyDescent="0.25">
      <c r="B974" s="232"/>
      <c r="C974" s="233"/>
      <c r="D974" s="234"/>
      <c r="E974" s="234"/>
      <c r="F974" s="235"/>
      <c r="G974" s="236"/>
      <c r="H974" s="207"/>
    </row>
    <row r="975" spans="2:8" x14ac:dyDescent="0.25">
      <c r="B975" s="232"/>
      <c r="C975" s="233"/>
      <c r="D975" s="234"/>
      <c r="E975" s="234"/>
      <c r="F975" s="235"/>
      <c r="G975" s="236"/>
      <c r="H975" s="207"/>
    </row>
    <row r="976" spans="2:8" x14ac:dyDescent="0.25">
      <c r="B976" s="232"/>
      <c r="C976" s="233"/>
      <c r="D976" s="234"/>
      <c r="E976" s="234"/>
      <c r="F976" s="235"/>
      <c r="G976" s="236"/>
      <c r="H976" s="207"/>
    </row>
    <row r="977" spans="2:8" x14ac:dyDescent="0.25">
      <c r="B977" s="232"/>
      <c r="C977" s="233"/>
      <c r="D977" s="234"/>
      <c r="E977" s="234"/>
      <c r="F977" s="235"/>
      <c r="G977" s="236"/>
      <c r="H977" s="207"/>
    </row>
    <row r="978" spans="2:8" x14ac:dyDescent="0.25">
      <c r="B978" s="232"/>
      <c r="C978" s="233"/>
      <c r="D978" s="234"/>
      <c r="E978" s="234"/>
      <c r="F978" s="235"/>
      <c r="G978" s="236"/>
      <c r="H978" s="207"/>
    </row>
    <row r="979" spans="2:8" x14ac:dyDescent="0.25">
      <c r="B979" s="232"/>
      <c r="C979" s="233"/>
      <c r="D979" s="234"/>
      <c r="E979" s="234"/>
      <c r="F979" s="235"/>
      <c r="G979" s="236"/>
      <c r="H979" s="207"/>
    </row>
    <row r="980" spans="2:8" x14ac:dyDescent="0.25">
      <c r="B980" s="232"/>
      <c r="C980" s="233"/>
      <c r="D980" s="234"/>
      <c r="E980" s="234"/>
      <c r="F980" s="235"/>
      <c r="G980" s="236"/>
      <c r="H980" s="207"/>
    </row>
    <row r="981" spans="2:8" x14ac:dyDescent="0.25">
      <c r="B981" s="232"/>
      <c r="C981" s="233"/>
      <c r="D981" s="234"/>
      <c r="E981" s="234"/>
      <c r="F981" s="235"/>
      <c r="G981" s="236"/>
      <c r="H981" s="207"/>
    </row>
    <row r="982" spans="2:8" x14ac:dyDescent="0.25">
      <c r="B982" s="232"/>
      <c r="C982" s="233"/>
      <c r="D982" s="234"/>
      <c r="E982" s="234"/>
      <c r="F982" s="235"/>
      <c r="G982" s="236"/>
      <c r="H982" s="207"/>
    </row>
    <row r="983" spans="2:8" x14ac:dyDescent="0.25">
      <c r="B983" s="232"/>
      <c r="C983" s="233"/>
      <c r="D983" s="234"/>
      <c r="E983" s="234"/>
      <c r="F983" s="235"/>
      <c r="G983" s="236"/>
      <c r="H983" s="207"/>
    </row>
    <row r="984" spans="2:8" x14ac:dyDescent="0.25">
      <c r="B984" s="232"/>
      <c r="C984" s="233"/>
      <c r="D984" s="234"/>
      <c r="E984" s="234"/>
      <c r="F984" s="235"/>
      <c r="G984" s="236"/>
      <c r="H984" s="207"/>
    </row>
    <row r="985" spans="2:8" x14ac:dyDescent="0.25">
      <c r="B985" s="232"/>
      <c r="C985" s="233"/>
      <c r="D985" s="234"/>
      <c r="E985" s="234"/>
      <c r="F985" s="235"/>
      <c r="G985" s="236"/>
      <c r="H985" s="207"/>
    </row>
    <row r="986" spans="2:8" x14ac:dyDescent="0.25">
      <c r="B986" s="232"/>
      <c r="C986" s="233"/>
      <c r="D986" s="234"/>
      <c r="E986" s="234"/>
      <c r="F986" s="235"/>
      <c r="G986" s="236"/>
      <c r="H986" s="207"/>
    </row>
    <row r="987" spans="2:8" x14ac:dyDescent="0.25">
      <c r="B987" s="232"/>
      <c r="C987" s="233"/>
      <c r="D987" s="234"/>
      <c r="E987" s="234"/>
      <c r="F987" s="235"/>
      <c r="G987" s="236"/>
      <c r="H987" s="207"/>
    </row>
    <row r="988" spans="2:8" x14ac:dyDescent="0.25">
      <c r="B988" s="232"/>
      <c r="C988" s="233"/>
      <c r="D988" s="234"/>
      <c r="E988" s="234"/>
      <c r="F988" s="235"/>
      <c r="G988" s="236"/>
      <c r="H988" s="207"/>
    </row>
    <row r="989" spans="2:8" x14ac:dyDescent="0.25">
      <c r="B989" s="232"/>
      <c r="C989" s="233"/>
      <c r="D989" s="234"/>
      <c r="E989" s="234"/>
      <c r="F989" s="235"/>
      <c r="G989" s="236"/>
      <c r="H989" s="207"/>
    </row>
    <row r="990" spans="2:8" x14ac:dyDescent="0.25">
      <c r="B990" s="232"/>
      <c r="C990" s="233"/>
      <c r="D990" s="234"/>
      <c r="E990" s="234"/>
      <c r="F990" s="235"/>
      <c r="G990" s="236"/>
      <c r="H990" s="207"/>
    </row>
    <row r="991" spans="2:8" x14ac:dyDescent="0.25">
      <c r="B991" s="232"/>
      <c r="C991" s="233"/>
      <c r="D991" s="234"/>
      <c r="E991" s="234"/>
      <c r="F991" s="235"/>
      <c r="G991" s="236"/>
      <c r="H991" s="207"/>
    </row>
    <row r="992" spans="2:8" x14ac:dyDescent="0.25">
      <c r="B992" s="232"/>
      <c r="C992" s="233"/>
      <c r="D992" s="234"/>
      <c r="E992" s="234"/>
      <c r="F992" s="235"/>
      <c r="G992" s="236"/>
      <c r="H992" s="207"/>
    </row>
    <row r="993" spans="2:8" x14ac:dyDescent="0.25">
      <c r="B993" s="232"/>
      <c r="C993" s="233"/>
      <c r="D993" s="234"/>
      <c r="E993" s="234"/>
      <c r="F993" s="235"/>
      <c r="G993" s="236"/>
      <c r="H993" s="207"/>
    </row>
    <row r="994" spans="2:8" x14ac:dyDescent="0.25">
      <c r="B994" s="232"/>
      <c r="C994" s="233"/>
      <c r="D994" s="234"/>
      <c r="E994" s="234"/>
      <c r="F994" s="235"/>
      <c r="G994" s="236"/>
      <c r="H994" s="207"/>
    </row>
    <row r="995" spans="2:8" x14ac:dyDescent="0.25">
      <c r="B995" s="232"/>
      <c r="C995" s="233"/>
      <c r="D995" s="234"/>
      <c r="E995" s="234"/>
      <c r="F995" s="235"/>
      <c r="G995" s="236"/>
      <c r="H995" s="207"/>
    </row>
    <row r="996" spans="2:8" x14ac:dyDescent="0.25">
      <c r="B996" s="232"/>
      <c r="C996" s="233"/>
      <c r="D996" s="234"/>
      <c r="E996" s="234"/>
      <c r="F996" s="235"/>
      <c r="G996" s="236"/>
      <c r="H996" s="207"/>
    </row>
    <row r="997" spans="2:8" x14ac:dyDescent="0.25">
      <c r="B997" s="232"/>
      <c r="C997" s="233"/>
      <c r="D997" s="234"/>
      <c r="E997" s="234"/>
      <c r="F997" s="235"/>
      <c r="G997" s="236"/>
      <c r="H997" s="207"/>
    </row>
    <row r="998" spans="2:8" x14ac:dyDescent="0.25">
      <c r="B998" s="232"/>
      <c r="C998" s="233"/>
      <c r="D998" s="234"/>
      <c r="E998" s="234"/>
      <c r="F998" s="235"/>
      <c r="G998" s="236"/>
      <c r="H998" s="207"/>
    </row>
    <row r="999" spans="2:8" x14ac:dyDescent="0.25">
      <c r="B999" s="232"/>
      <c r="C999" s="233"/>
      <c r="D999" s="234"/>
      <c r="E999" s="234"/>
      <c r="F999" s="235"/>
      <c r="G999" s="236"/>
      <c r="H999" s="207"/>
    </row>
    <row r="1000" spans="2:8" x14ac:dyDescent="0.25">
      <c r="B1000" s="232"/>
      <c r="C1000" s="233"/>
      <c r="D1000" s="234"/>
      <c r="E1000" s="234"/>
      <c r="F1000" s="235"/>
      <c r="G1000" s="236"/>
      <c r="H1000" s="207"/>
    </row>
    <row r="1001" spans="2:8" x14ac:dyDescent="0.25">
      <c r="B1001" s="232"/>
      <c r="C1001" s="233"/>
      <c r="D1001" s="234"/>
      <c r="E1001" s="234"/>
      <c r="F1001" s="235"/>
      <c r="G1001" s="236"/>
      <c r="H1001" s="207"/>
    </row>
    <row r="1002" spans="2:8" x14ac:dyDescent="0.25">
      <c r="B1002" s="232"/>
      <c r="C1002" s="233"/>
      <c r="D1002" s="234"/>
      <c r="E1002" s="234"/>
      <c r="F1002" s="235"/>
      <c r="G1002" s="236"/>
      <c r="H1002" s="207"/>
    </row>
    <row r="1003" spans="2:8" x14ac:dyDescent="0.25">
      <c r="B1003" s="232"/>
      <c r="C1003" s="233"/>
      <c r="D1003" s="234"/>
      <c r="E1003" s="234"/>
      <c r="F1003" s="235"/>
      <c r="G1003" s="236"/>
      <c r="H1003" s="207"/>
    </row>
    <row r="1004" spans="2:8" x14ac:dyDescent="0.25">
      <c r="B1004" s="232"/>
      <c r="C1004" s="233"/>
      <c r="D1004" s="234"/>
      <c r="E1004" s="234"/>
      <c r="F1004" s="235"/>
      <c r="G1004" s="236"/>
      <c r="H1004" s="207"/>
    </row>
    <row r="1005" spans="2:8" x14ac:dyDescent="0.25">
      <c r="B1005" s="237"/>
      <c r="C1005" s="238"/>
      <c r="D1005" s="239"/>
      <c r="E1005" s="239"/>
      <c r="F1005" s="240"/>
      <c r="G1005" s="241"/>
      <c r="H1005" s="207"/>
    </row>
  </sheetData>
  <sheetProtection algorithmName="SHA-512" hashValue="8Qkp/l2CKErYv4o2y+JxfsLU2T8Ro9AFd7XBm63Ec+a4IIyVN9LSNI872tlOpqSPMzmicgNGlWUgtHT6qxnVvQ==" saltValue="szi5AvWRBMB+lNTPiQnCHQ==" spinCount="100000" sheet="1" objects="1" scenarios="1"/>
  <conditionalFormatting sqref="D6:E1005">
    <cfRule type="expression" dxfId="23" priority="3">
      <formula>LEN(#REF!)&gt;0</formula>
    </cfRule>
  </conditionalFormatting>
  <conditionalFormatting sqref="F6:F1005">
    <cfRule type="expression" dxfId="22" priority="64">
      <formula>AND($F6&lt;&gt;"",ISNUMBER(MATCH($F6,$J$6:$J$15,0))=FALSE)</formula>
    </cfRule>
  </conditionalFormatting>
  <conditionalFormatting sqref="H6:H1005">
    <cfRule type="expression" dxfId="21" priority="1">
      <formula>$H6="!"</formula>
    </cfRule>
  </conditionalFormatting>
  <dataValidations count="2">
    <dataValidation type="date" operator="greaterThanOrEqual" allowBlank="1" showInputMessage="1" showErrorMessage="1" errorTitle="Format" error="The minimum acceptable date: the 1st of Jan 2020" sqref="C6:C1005" xr:uid="{E4DFE324-A550-481A-9574-4AAB190C46D9}">
      <formula1>43831</formula1>
    </dataValidation>
    <dataValidation type="time" allowBlank="1" showInputMessage="1" showErrorMessage="1" sqref="D6:E1005" xr:uid="{6554D12C-248C-4856-81BE-59D55101F331}">
      <formula1>0</formula1>
      <formula2>0.999305555555556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0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8D32DB-260F-429B-AE83-E7C749D78038}">
          <x14:formula1>
            <xm:f>OFFSET($J$6,0,0,Calc!$I$28,1)</xm:f>
          </x14:formula1>
          <xm:sqref>F6:F20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7E3C4-26FB-4BB9-88E7-2EFCB8504CF6}">
  <sheetPr>
    <pageSetUpPr autoPageBreaks="0" fitToPage="1"/>
  </sheetPr>
  <dimension ref="A1:Z60"/>
  <sheetViews>
    <sheetView showGridLines="0" showRowColHeaders="0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outlineLevelRow="1" x14ac:dyDescent="0.25"/>
  <cols>
    <col min="1" max="1" width="3.7109375" style="7" customWidth="1"/>
    <col min="2" max="2" width="1.7109375" style="7" customWidth="1"/>
    <col min="3" max="3" width="7.28515625" style="59" customWidth="1"/>
    <col min="4" max="5" width="1.7109375" style="7" customWidth="1"/>
    <col min="6" max="6" width="23.42578125" style="7" customWidth="1"/>
    <col min="7" max="8" width="1.7109375" style="7" customWidth="1"/>
    <col min="9" max="9" width="23.42578125" style="7" customWidth="1"/>
    <col min="10" max="11" width="1.7109375" style="7" customWidth="1"/>
    <col min="12" max="12" width="23.42578125" style="7" customWidth="1"/>
    <col min="13" max="14" width="1.7109375" style="7" customWidth="1"/>
    <col min="15" max="15" width="23.42578125" style="7" customWidth="1"/>
    <col min="16" max="17" width="1.7109375" style="7" customWidth="1"/>
    <col min="18" max="18" width="23.42578125" style="7" customWidth="1"/>
    <col min="19" max="20" width="1.7109375" style="7" customWidth="1"/>
    <col min="21" max="21" width="23.42578125" style="7" customWidth="1"/>
    <col min="22" max="23" width="1.7109375" style="7" customWidth="1"/>
    <col min="24" max="24" width="23.42578125" style="7" customWidth="1"/>
    <col min="25" max="25" width="1.7109375" style="7" customWidth="1"/>
    <col min="26" max="26" width="3.7109375" style="7" customWidth="1"/>
    <col min="27" max="16384" width="8.85546875" style="7"/>
  </cols>
  <sheetData>
    <row r="1" spans="1:26" s="1" customFormat="1" ht="6.75" customHeight="1" x14ac:dyDescent="0.25">
      <c r="B1" s="2"/>
      <c r="C1" s="2"/>
      <c r="D1" s="2"/>
      <c r="E1" s="2"/>
      <c r="I1" s="3"/>
      <c r="J1" s="3"/>
      <c r="K1" s="3"/>
      <c r="L1" s="3"/>
    </row>
    <row r="2" spans="1:26" s="22" customFormat="1" ht="20.100000000000001" customHeight="1" x14ac:dyDescent="0.25">
      <c r="B2" s="20"/>
      <c r="C2" s="54"/>
      <c r="D2" s="20"/>
      <c r="E2" s="41" t="s">
        <v>552</v>
      </c>
      <c r="F2" s="41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1"/>
      <c r="S2" s="21"/>
      <c r="T2" s="21"/>
      <c r="U2" s="21"/>
      <c r="V2" s="21"/>
      <c r="W2" s="21"/>
      <c r="X2" s="21"/>
      <c r="Y2" s="23"/>
      <c r="Z2" s="24"/>
    </row>
    <row r="3" spans="1:26" s="42" customFormat="1" ht="24" customHeight="1" x14ac:dyDescent="0.25">
      <c r="B3" s="43"/>
      <c r="C3" s="55"/>
      <c r="D3" s="43"/>
      <c r="E3" s="44" t="s">
        <v>551</v>
      </c>
      <c r="F3" s="44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6"/>
      <c r="T3" s="46"/>
      <c r="U3" s="46"/>
      <c r="V3" s="46"/>
      <c r="W3" s="46"/>
      <c r="X3" s="46"/>
      <c r="Y3" s="45"/>
      <c r="Z3" s="47"/>
    </row>
    <row r="4" spans="1:26" ht="4.9000000000000004" customHeight="1" x14ac:dyDescent="0.25">
      <c r="A4" s="6"/>
      <c r="B4" s="6"/>
      <c r="C4" s="5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.9000000000000004" customHeight="1" x14ac:dyDescent="0.25">
      <c r="A5" s="6"/>
      <c r="B5" s="6"/>
      <c r="C5" s="5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8.1" customHeight="1" x14ac:dyDescent="0.25">
      <c r="A6" s="6"/>
      <c r="B6" s="8"/>
      <c r="C6" s="5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6"/>
    </row>
    <row r="7" spans="1:26" ht="20.100000000000001" customHeight="1" x14ac:dyDescent="0.25">
      <c r="B7" s="11"/>
      <c r="C7" s="48"/>
      <c r="D7"/>
      <c r="E7"/>
      <c r="F7" s="84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 s="12"/>
    </row>
    <row r="8" spans="1:26" s="1" customFormat="1" ht="23.1" customHeight="1" x14ac:dyDescent="0.25">
      <c r="B8" s="50"/>
      <c r="C8" s="49"/>
      <c r="D8" s="51"/>
      <c r="E8" s="127"/>
      <c r="F8" s="201">
        <v>45402</v>
      </c>
      <c r="G8" s="53"/>
      <c r="H8" s="129"/>
      <c r="I8" s="128">
        <f>F8+1</f>
        <v>45403</v>
      </c>
      <c r="J8" s="53"/>
      <c r="K8" s="129"/>
      <c r="L8" s="128">
        <f>I8+1</f>
        <v>45404</v>
      </c>
      <c r="M8" s="53"/>
      <c r="N8" s="129"/>
      <c r="O8" s="128">
        <f>L8+1</f>
        <v>45405</v>
      </c>
      <c r="P8" s="53"/>
      <c r="Q8" s="129"/>
      <c r="R8" s="128">
        <f>O8+1</f>
        <v>45406</v>
      </c>
      <c r="S8" s="53"/>
      <c r="T8" s="129"/>
      <c r="U8" s="128">
        <f>R8+1</f>
        <v>45407</v>
      </c>
      <c r="V8" s="53"/>
      <c r="W8" s="129"/>
      <c r="X8" s="128">
        <f>U8+1</f>
        <v>45408</v>
      </c>
      <c r="Y8" s="52"/>
    </row>
    <row r="9" spans="1:26" s="1" customFormat="1" ht="24.95" customHeight="1" x14ac:dyDescent="0.25">
      <c r="B9" s="50"/>
      <c r="C9" s="49"/>
      <c r="D9" s="51"/>
      <c r="E9" s="86"/>
      <c r="F9" s="134" t="str">
        <f ca="1">IFERROR(INDEX(Calc!$N$4:$N$368,MATCH(Schedule!F$8,Calc!$O$4:$O$368,0))&amp;" - "&amp;INDEX(Calc!$I$12:$I$18,WEEKDAY(Schedule!F$8,2)),"")</f>
        <v>Day 1 - Saturday</v>
      </c>
      <c r="G9" s="132"/>
      <c r="H9" s="133"/>
      <c r="I9" s="134" t="str">
        <f ca="1">IFERROR(INDEX(Calc!$N$4:$N$368,MATCH(Schedule!I$8,Calc!$O$4:$O$368,0))&amp;" - "&amp;INDEX(Calc!$I$12:$I$18,WEEKDAY(Schedule!I$8,2)),"")</f>
        <v>Day 2 - Sunday</v>
      </c>
      <c r="J9" s="132"/>
      <c r="K9" s="133"/>
      <c r="L9" s="134" t="str">
        <f ca="1">IFERROR(INDEX(Calc!$N$4:$N$368,MATCH(Schedule!L$8,Calc!$O$4:$O$368,0))&amp;" - "&amp;INDEX(Calc!$I$12:$I$18,WEEKDAY(Schedule!L$8,2)),"")</f>
        <v>Day 3 - Monday</v>
      </c>
      <c r="M9" s="132"/>
      <c r="N9" s="133"/>
      <c r="O9" s="134" t="str">
        <f ca="1">IFERROR(INDEX(Calc!$N$4:$N$368,MATCH(Schedule!O$8,Calc!$O$4:$O$368,0))&amp;" - "&amp;INDEX(Calc!$I$12:$I$18,WEEKDAY(Schedule!O$8,2)),"")</f>
        <v>Day 4 - Tuesday</v>
      </c>
      <c r="P9" s="132"/>
      <c r="Q9" s="133"/>
      <c r="R9" s="134" t="str">
        <f ca="1">IFERROR(INDEX(Calc!$N$4:$N$368,MATCH(Schedule!R$8,Calc!$O$4:$O$368,0))&amp;" - "&amp;INDEX(Calc!$I$12:$I$18,WEEKDAY(Schedule!R$8,2)),"")</f>
        <v>Day 5 - Wednesday</v>
      </c>
      <c r="S9" s="132"/>
      <c r="T9" s="133"/>
      <c r="U9" s="134" t="str">
        <f ca="1">IFERROR(INDEX(Calc!$N$4:$N$368,MATCH(Schedule!U$8,Calc!$O$4:$O$368,0))&amp;" - "&amp;INDEX(Calc!$I$12:$I$18,WEEKDAY(Schedule!U$8,2)),"")</f>
        <v>Day 6 - Thursday</v>
      </c>
      <c r="V9" s="132"/>
      <c r="W9" s="133"/>
      <c r="X9" s="134" t="str">
        <f ca="1">IFERROR(INDEX(Calc!$N$4:$N$368,MATCH(Schedule!X$8,Calc!$O$4:$O$368,0))&amp;" - "&amp;INDEX(Calc!$I$12:$I$18,WEEKDAY(Schedule!X$8,2)),"")</f>
        <v>Day 7 - Friday</v>
      </c>
      <c r="Y9" s="52"/>
    </row>
    <row r="10" spans="1:26" s="1" customFormat="1" ht="15" customHeight="1" x14ac:dyDescent="0.25">
      <c r="B10" s="50"/>
      <c r="C10" s="130">
        <v>0.29166666666666718</v>
      </c>
      <c r="D10" s="51"/>
      <c r="E10" s="72" t="str">
        <f t="shared" ref="E10:E57" si="0">INDEX(day_1,ROW()-ROW($F$9),2)</f>
        <v/>
      </c>
      <c r="F10" s="82" t="str">
        <f t="shared" ref="F10:F57" si="1">INDEX(day_1,ROW()-ROW($F$9),1)</f>
        <v/>
      </c>
      <c r="G10" s="70"/>
      <c r="H10" s="75" t="str">
        <f t="shared" ref="H10:H57" si="2">INDEX(day_2,ROW()-ROW($I$9),2)</f>
        <v/>
      </c>
      <c r="I10" s="82" t="str">
        <f t="shared" ref="I10:I57" si="3">INDEX(day_2,ROW()-ROW($F$9),1)</f>
        <v/>
      </c>
      <c r="J10" s="70"/>
      <c r="K10" s="75" t="str">
        <f t="shared" ref="K10:K57" si="4">INDEX(day_3,ROW()-ROW($L$9),2)</f>
        <v/>
      </c>
      <c r="L10" s="82" t="str">
        <f t="shared" ref="L10:L57" si="5">INDEX(day_3,ROW()-ROW($F$9),1)</f>
        <v/>
      </c>
      <c r="M10" s="70"/>
      <c r="N10" s="75" t="str">
        <f t="shared" ref="N10:N57" si="6">INDEX(day_4,ROW()-ROW($O$9),2)</f>
        <v/>
      </c>
      <c r="O10" s="82" t="str">
        <f t="shared" ref="O10:O57" si="7">INDEX(day_4,ROW()-ROW($F$9),1)</f>
        <v/>
      </c>
      <c r="P10" s="70"/>
      <c r="Q10" s="75" t="str">
        <f t="shared" ref="Q10:Q57" si="8">INDEX(day_5,ROW()-ROW($R$9),2)</f>
        <v/>
      </c>
      <c r="R10" s="82" t="str">
        <f t="shared" ref="R10:R57" si="9">INDEX(day_5,ROW()-ROW($F$9),1)</f>
        <v/>
      </c>
      <c r="S10" s="70"/>
      <c r="T10" s="75" t="str">
        <f t="shared" ref="T10:T57" si="10">INDEX(day_6,ROW()-ROW($U$9),2)</f>
        <v/>
      </c>
      <c r="U10" s="82" t="str">
        <f t="shared" ref="U10:U57" si="11">INDEX(day_6,ROW()-ROW($F$9),1)</f>
        <v/>
      </c>
      <c r="V10" s="70"/>
      <c r="W10" s="75" t="str">
        <f t="shared" ref="W10:W57" si="12">INDEX(day_7,ROW()-ROW($X$9),2)</f>
        <v/>
      </c>
      <c r="X10" s="82" t="str">
        <f t="shared" ref="X10:X57" si="13">INDEX(day_7,ROW()-ROW($F$9),1)</f>
        <v/>
      </c>
      <c r="Y10" s="52"/>
    </row>
    <row r="11" spans="1:26" s="1" customFormat="1" ht="15" customHeight="1" x14ac:dyDescent="0.25">
      <c r="B11" s="50"/>
      <c r="C11" s="131">
        <f t="shared" ref="C11:C39" si="14">IF(C10&gt;TIME(23,30,0),"",C10+step)</f>
        <v>0.31250000000000056</v>
      </c>
      <c r="D11" s="51"/>
      <c r="E11" s="74" t="str">
        <f t="shared" si="0"/>
        <v/>
      </c>
      <c r="F11" s="73" t="str">
        <f t="shared" si="1"/>
        <v/>
      </c>
      <c r="G11" s="70"/>
      <c r="H11" s="75" t="str">
        <f t="shared" si="2"/>
        <v/>
      </c>
      <c r="I11" s="73" t="str">
        <f t="shared" si="3"/>
        <v/>
      </c>
      <c r="J11" s="70"/>
      <c r="K11" s="75" t="str">
        <f t="shared" si="4"/>
        <v/>
      </c>
      <c r="L11" s="73" t="str">
        <f t="shared" si="5"/>
        <v/>
      </c>
      <c r="M11" s="70"/>
      <c r="N11" s="75" t="str">
        <f t="shared" si="6"/>
        <v/>
      </c>
      <c r="O11" s="73" t="str">
        <f t="shared" si="7"/>
        <v/>
      </c>
      <c r="P11" s="70"/>
      <c r="Q11" s="75" t="str">
        <f t="shared" si="8"/>
        <v/>
      </c>
      <c r="R11" s="73" t="str">
        <f t="shared" si="9"/>
        <v/>
      </c>
      <c r="S11" s="70"/>
      <c r="T11" s="75" t="str">
        <f t="shared" si="10"/>
        <v/>
      </c>
      <c r="U11" s="73" t="str">
        <f t="shared" si="11"/>
        <v/>
      </c>
      <c r="V11" s="70"/>
      <c r="W11" s="75" t="str">
        <f t="shared" si="12"/>
        <v/>
      </c>
      <c r="X11" s="73" t="str">
        <f t="shared" si="13"/>
        <v/>
      </c>
      <c r="Y11" s="52"/>
    </row>
    <row r="12" spans="1:26" s="1" customFormat="1" ht="15" customHeight="1" x14ac:dyDescent="0.25">
      <c r="B12" s="50"/>
      <c r="C12" s="131">
        <f t="shared" si="14"/>
        <v>0.33333333333333393</v>
      </c>
      <c r="D12" s="51"/>
      <c r="E12" s="74" t="str">
        <f t="shared" si="0"/>
        <v>Flight</v>
      </c>
      <c r="F12" s="73" t="str">
        <f t="shared" si="1"/>
        <v>Flight from New York to Paris</v>
      </c>
      <c r="G12" s="70"/>
      <c r="H12" s="75" t="str">
        <f t="shared" si="2"/>
        <v/>
      </c>
      <c r="I12" s="73" t="str">
        <f t="shared" si="3"/>
        <v/>
      </c>
      <c r="J12" s="70"/>
      <c r="K12" s="75" t="str">
        <f t="shared" si="4"/>
        <v/>
      </c>
      <c r="L12" s="73" t="str">
        <f t="shared" si="5"/>
        <v/>
      </c>
      <c r="M12" s="70"/>
      <c r="N12" s="75" t="str">
        <f t="shared" si="6"/>
        <v/>
      </c>
      <c r="O12" s="73" t="str">
        <f t="shared" si="7"/>
        <v/>
      </c>
      <c r="P12" s="70"/>
      <c r="Q12" s="75" t="str">
        <f t="shared" si="8"/>
        <v/>
      </c>
      <c r="R12" s="73" t="str">
        <f t="shared" si="9"/>
        <v/>
      </c>
      <c r="S12" s="70"/>
      <c r="T12" s="75" t="str">
        <f t="shared" si="10"/>
        <v/>
      </c>
      <c r="U12" s="73" t="str">
        <f t="shared" si="11"/>
        <v/>
      </c>
      <c r="V12" s="70"/>
      <c r="W12" s="75" t="str">
        <f t="shared" si="12"/>
        <v/>
      </c>
      <c r="X12" s="73" t="str">
        <f t="shared" si="13"/>
        <v/>
      </c>
      <c r="Y12" s="52"/>
    </row>
    <row r="13" spans="1:26" s="1" customFormat="1" ht="15" customHeight="1" x14ac:dyDescent="0.25">
      <c r="B13" s="50"/>
      <c r="C13" s="131">
        <f t="shared" si="14"/>
        <v>0.3541666666666673</v>
      </c>
      <c r="D13" s="51"/>
      <c r="E13" s="74" t="str">
        <f t="shared" si="0"/>
        <v>Flight</v>
      </c>
      <c r="F13" s="73" t="str">
        <f t="shared" si="1"/>
        <v/>
      </c>
      <c r="G13" s="70"/>
      <c r="H13" s="75" t="str">
        <f t="shared" si="2"/>
        <v/>
      </c>
      <c r="I13" s="73" t="str">
        <f t="shared" si="3"/>
        <v/>
      </c>
      <c r="J13" s="70"/>
      <c r="K13" s="75" t="str">
        <f t="shared" si="4"/>
        <v/>
      </c>
      <c r="L13" s="73" t="str">
        <f t="shared" si="5"/>
        <v/>
      </c>
      <c r="M13" s="70"/>
      <c r="N13" s="75" t="str">
        <f t="shared" si="6"/>
        <v/>
      </c>
      <c r="O13" s="73" t="str">
        <f t="shared" si="7"/>
        <v/>
      </c>
      <c r="P13" s="70"/>
      <c r="Q13" s="75" t="str">
        <f t="shared" si="8"/>
        <v/>
      </c>
      <c r="R13" s="73" t="str">
        <f t="shared" si="9"/>
        <v/>
      </c>
      <c r="S13" s="70"/>
      <c r="T13" s="75" t="str">
        <f t="shared" si="10"/>
        <v/>
      </c>
      <c r="U13" s="73" t="str">
        <f t="shared" si="11"/>
        <v/>
      </c>
      <c r="V13" s="70"/>
      <c r="W13" s="75" t="str">
        <f t="shared" si="12"/>
        <v/>
      </c>
      <c r="X13" s="73" t="str">
        <f t="shared" si="13"/>
        <v/>
      </c>
      <c r="Y13" s="52"/>
    </row>
    <row r="14" spans="1:26" s="1" customFormat="1" ht="15" customHeight="1" x14ac:dyDescent="0.25">
      <c r="B14" s="50"/>
      <c r="C14" s="131">
        <f t="shared" si="14"/>
        <v>0.37500000000000067</v>
      </c>
      <c r="D14" s="51"/>
      <c r="E14" s="74" t="str">
        <f t="shared" si="0"/>
        <v>Flight</v>
      </c>
      <c r="F14" s="73" t="str">
        <f t="shared" si="1"/>
        <v/>
      </c>
      <c r="G14" s="70"/>
      <c r="H14" s="75" t="str">
        <f t="shared" si="2"/>
        <v>City sightseeing</v>
      </c>
      <c r="I14" s="73" t="str">
        <f t="shared" si="3"/>
        <v>Visit to Eiffel</v>
      </c>
      <c r="J14" s="70"/>
      <c r="K14" s="75" t="str">
        <f t="shared" si="4"/>
        <v/>
      </c>
      <c r="L14" s="73" t="str">
        <f t="shared" si="5"/>
        <v/>
      </c>
      <c r="M14" s="70"/>
      <c r="N14" s="75" t="str">
        <f t="shared" si="6"/>
        <v/>
      </c>
      <c r="O14" s="73" t="str">
        <f t="shared" si="7"/>
        <v/>
      </c>
      <c r="P14" s="70"/>
      <c r="Q14" s="75" t="str">
        <f t="shared" si="8"/>
        <v>Cultural</v>
      </c>
      <c r="R14" s="73" t="str">
        <f t="shared" si="9"/>
        <v>Lafayette Haussmann Gallery</v>
      </c>
      <c r="S14" s="70"/>
      <c r="T14" s="75" t="str">
        <f t="shared" si="10"/>
        <v>City sightseeing</v>
      </c>
      <c r="U14" s="73" t="str">
        <f t="shared" si="11"/>
        <v>Visit to Lyon</v>
      </c>
      <c r="V14" s="70"/>
      <c r="W14" s="75" t="str">
        <f t="shared" si="12"/>
        <v/>
      </c>
      <c r="X14" s="73" t="str">
        <f t="shared" si="13"/>
        <v/>
      </c>
      <c r="Y14" s="52"/>
    </row>
    <row r="15" spans="1:26" s="1" customFormat="1" ht="15" customHeight="1" x14ac:dyDescent="0.25">
      <c r="B15" s="50"/>
      <c r="C15" s="131">
        <f t="shared" si="14"/>
        <v>0.39583333333333404</v>
      </c>
      <c r="D15" s="51"/>
      <c r="E15" s="74" t="str">
        <f t="shared" si="0"/>
        <v>Flight</v>
      </c>
      <c r="F15" s="73" t="str">
        <f t="shared" si="1"/>
        <v/>
      </c>
      <c r="G15" s="70"/>
      <c r="H15" s="75" t="str">
        <f t="shared" si="2"/>
        <v>City sightseeing</v>
      </c>
      <c r="I15" s="73" t="str">
        <f t="shared" si="3"/>
        <v/>
      </c>
      <c r="J15" s="70"/>
      <c r="K15" s="75" t="str">
        <f t="shared" si="4"/>
        <v/>
      </c>
      <c r="L15" s="73" t="str">
        <f t="shared" si="5"/>
        <v/>
      </c>
      <c r="M15" s="70"/>
      <c r="N15" s="75" t="str">
        <f t="shared" si="6"/>
        <v/>
      </c>
      <c r="O15" s="73" t="str">
        <f t="shared" si="7"/>
        <v/>
      </c>
      <c r="P15" s="70"/>
      <c r="Q15" s="75" t="str">
        <f t="shared" si="8"/>
        <v>Cultural</v>
      </c>
      <c r="R15" s="73" t="str">
        <f t="shared" si="9"/>
        <v/>
      </c>
      <c r="S15" s="70"/>
      <c r="T15" s="75" t="str">
        <f t="shared" si="10"/>
        <v>City sightseeing</v>
      </c>
      <c r="U15" s="73" t="str">
        <f t="shared" si="11"/>
        <v/>
      </c>
      <c r="V15" s="70"/>
      <c r="W15" s="75" t="str">
        <f t="shared" si="12"/>
        <v/>
      </c>
      <c r="X15" s="73" t="str">
        <f t="shared" si="13"/>
        <v/>
      </c>
      <c r="Y15" s="52"/>
    </row>
    <row r="16" spans="1:26" s="1" customFormat="1" ht="15" customHeight="1" x14ac:dyDescent="0.25">
      <c r="B16" s="50"/>
      <c r="C16" s="131">
        <f t="shared" si="14"/>
        <v>0.41666666666666741</v>
      </c>
      <c r="D16" s="51"/>
      <c r="E16" s="74" t="str">
        <f t="shared" si="0"/>
        <v>Flight</v>
      </c>
      <c r="F16" s="73" t="str">
        <f t="shared" si="1"/>
        <v/>
      </c>
      <c r="G16" s="70"/>
      <c r="H16" s="75" t="str">
        <f t="shared" si="2"/>
        <v>City sightseeing</v>
      </c>
      <c r="I16" s="73" t="str">
        <f t="shared" si="3"/>
        <v/>
      </c>
      <c r="J16" s="70"/>
      <c r="K16" s="75" t="str">
        <f t="shared" si="4"/>
        <v/>
      </c>
      <c r="L16" s="73" t="str">
        <f t="shared" si="5"/>
        <v/>
      </c>
      <c r="M16" s="70"/>
      <c r="N16" s="75" t="str">
        <f t="shared" si="6"/>
        <v/>
      </c>
      <c r="O16" s="73" t="str">
        <f t="shared" si="7"/>
        <v/>
      </c>
      <c r="P16" s="70"/>
      <c r="Q16" s="75" t="str">
        <f t="shared" si="8"/>
        <v/>
      </c>
      <c r="R16" s="73" t="str">
        <f t="shared" si="9"/>
        <v/>
      </c>
      <c r="S16" s="70"/>
      <c r="T16" s="75" t="str">
        <f t="shared" si="10"/>
        <v>City sightseeing</v>
      </c>
      <c r="U16" s="73" t="str">
        <f t="shared" si="11"/>
        <v/>
      </c>
      <c r="V16" s="70"/>
      <c r="W16" s="75" t="str">
        <f t="shared" si="12"/>
        <v/>
      </c>
      <c r="X16" s="73" t="str">
        <f t="shared" si="13"/>
        <v/>
      </c>
      <c r="Y16" s="52"/>
    </row>
    <row r="17" spans="2:25" s="1" customFormat="1" ht="15" customHeight="1" x14ac:dyDescent="0.25">
      <c r="B17" s="50"/>
      <c r="C17" s="131">
        <f t="shared" si="14"/>
        <v>0.43750000000000078</v>
      </c>
      <c r="D17" s="51"/>
      <c r="E17" s="74" t="str">
        <f t="shared" si="0"/>
        <v>Flight</v>
      </c>
      <c r="F17" s="73" t="str">
        <f t="shared" si="1"/>
        <v/>
      </c>
      <c r="G17" s="70"/>
      <c r="H17" s="75" t="str">
        <f t="shared" si="2"/>
        <v>City sightseeing</v>
      </c>
      <c r="I17" s="73" t="str">
        <f t="shared" si="3"/>
        <v/>
      </c>
      <c r="J17" s="70"/>
      <c r="K17" s="75" t="str">
        <f t="shared" si="4"/>
        <v/>
      </c>
      <c r="L17" s="73" t="str">
        <f t="shared" si="5"/>
        <v/>
      </c>
      <c r="M17" s="70"/>
      <c r="N17" s="75" t="str">
        <f t="shared" si="6"/>
        <v/>
      </c>
      <c r="O17" s="73" t="str">
        <f t="shared" si="7"/>
        <v/>
      </c>
      <c r="P17" s="70"/>
      <c r="Q17" s="75" t="str">
        <f t="shared" si="8"/>
        <v/>
      </c>
      <c r="R17" s="73" t="str">
        <f t="shared" si="9"/>
        <v/>
      </c>
      <c r="S17" s="70"/>
      <c r="T17" s="75" t="str">
        <f t="shared" si="10"/>
        <v>City sightseeing</v>
      </c>
      <c r="U17" s="73" t="str">
        <f t="shared" si="11"/>
        <v/>
      </c>
      <c r="V17" s="70"/>
      <c r="W17" s="75" t="str">
        <f t="shared" si="12"/>
        <v/>
      </c>
      <c r="X17" s="73" t="str">
        <f t="shared" si="13"/>
        <v/>
      </c>
      <c r="Y17" s="52"/>
    </row>
    <row r="18" spans="2:25" s="1" customFormat="1" ht="15" customHeight="1" x14ac:dyDescent="0.25">
      <c r="B18" s="50"/>
      <c r="C18" s="131">
        <f t="shared" si="14"/>
        <v>0.45833333333333415</v>
      </c>
      <c r="D18" s="51"/>
      <c r="E18" s="74" t="str">
        <f t="shared" si="0"/>
        <v>Flight</v>
      </c>
      <c r="F18" s="73" t="str">
        <f t="shared" si="1"/>
        <v/>
      </c>
      <c r="G18" s="70"/>
      <c r="H18" s="75" t="str">
        <f t="shared" si="2"/>
        <v>City sightseeing</v>
      </c>
      <c r="I18" s="73" t="str">
        <f t="shared" si="3"/>
        <v/>
      </c>
      <c r="J18" s="70"/>
      <c r="K18" s="75" t="str">
        <f t="shared" si="4"/>
        <v>Amusement</v>
      </c>
      <c r="L18" s="73" t="str">
        <f t="shared" si="5"/>
        <v>Visit to Disneyland</v>
      </c>
      <c r="M18" s="70"/>
      <c r="N18" s="75" t="str">
        <f t="shared" si="6"/>
        <v/>
      </c>
      <c r="O18" s="73" t="str">
        <f t="shared" si="7"/>
        <v/>
      </c>
      <c r="P18" s="70"/>
      <c r="Q18" s="75" t="str">
        <f t="shared" si="8"/>
        <v/>
      </c>
      <c r="R18" s="73" t="str">
        <f t="shared" si="9"/>
        <v/>
      </c>
      <c r="S18" s="70"/>
      <c r="T18" s="75" t="str">
        <f t="shared" si="10"/>
        <v>City sightseeing</v>
      </c>
      <c r="U18" s="73" t="str">
        <f t="shared" si="11"/>
        <v/>
      </c>
      <c r="V18" s="70"/>
      <c r="W18" s="75" t="str">
        <f t="shared" si="12"/>
        <v/>
      </c>
      <c r="X18" s="73" t="str">
        <f t="shared" si="13"/>
        <v/>
      </c>
      <c r="Y18" s="52"/>
    </row>
    <row r="19" spans="2:25" s="1" customFormat="1" ht="15" customHeight="1" x14ac:dyDescent="0.25">
      <c r="B19" s="50"/>
      <c r="C19" s="131">
        <f t="shared" si="14"/>
        <v>0.47916666666666752</v>
      </c>
      <c r="D19" s="51"/>
      <c r="E19" s="74" t="str">
        <f t="shared" si="0"/>
        <v>Flight</v>
      </c>
      <c r="F19" s="73" t="str">
        <f t="shared" si="1"/>
        <v/>
      </c>
      <c r="G19" s="70"/>
      <c r="H19" s="75" t="str">
        <f t="shared" si="2"/>
        <v>City sightseeing</v>
      </c>
      <c r="I19" s="73" t="str">
        <f t="shared" si="3"/>
        <v/>
      </c>
      <c r="J19" s="70"/>
      <c r="K19" s="75" t="str">
        <f t="shared" si="4"/>
        <v>Amusement</v>
      </c>
      <c r="L19" s="73" t="str">
        <f t="shared" si="5"/>
        <v/>
      </c>
      <c r="M19" s="70"/>
      <c r="N19" s="75" t="str">
        <f t="shared" si="6"/>
        <v/>
      </c>
      <c r="O19" s="73" t="str">
        <f t="shared" si="7"/>
        <v/>
      </c>
      <c r="P19" s="70"/>
      <c r="Q19" s="75" t="str">
        <f t="shared" si="8"/>
        <v/>
      </c>
      <c r="R19" s="73" t="str">
        <f t="shared" si="9"/>
        <v/>
      </c>
      <c r="S19" s="70"/>
      <c r="T19" s="75" t="str">
        <f t="shared" si="10"/>
        <v>City sightseeing</v>
      </c>
      <c r="U19" s="73" t="str">
        <f t="shared" si="11"/>
        <v/>
      </c>
      <c r="V19" s="70"/>
      <c r="W19" s="75" t="str">
        <f t="shared" si="12"/>
        <v/>
      </c>
      <c r="X19" s="73" t="str">
        <f t="shared" si="13"/>
        <v/>
      </c>
      <c r="Y19" s="52"/>
    </row>
    <row r="20" spans="2:25" s="1" customFormat="1" ht="15" customHeight="1" x14ac:dyDescent="0.25">
      <c r="B20" s="50"/>
      <c r="C20" s="131">
        <f t="shared" si="14"/>
        <v>0.50000000000000089</v>
      </c>
      <c r="D20" s="51"/>
      <c r="E20" s="74" t="str">
        <f t="shared" si="0"/>
        <v>Flight</v>
      </c>
      <c r="F20" s="73" t="str">
        <f t="shared" si="1"/>
        <v/>
      </c>
      <c r="G20" s="70"/>
      <c r="H20" s="75" t="str">
        <f t="shared" si="2"/>
        <v>City sightseeing</v>
      </c>
      <c r="I20" s="73" t="str">
        <f t="shared" si="3"/>
        <v/>
      </c>
      <c r="J20" s="70"/>
      <c r="K20" s="75" t="str">
        <f t="shared" si="4"/>
        <v>Amusement</v>
      </c>
      <c r="L20" s="73" t="str">
        <f t="shared" si="5"/>
        <v/>
      </c>
      <c r="M20" s="70"/>
      <c r="N20" s="75" t="str">
        <f t="shared" si="6"/>
        <v/>
      </c>
      <c r="O20" s="73" t="str">
        <f t="shared" si="7"/>
        <v/>
      </c>
      <c r="P20" s="70"/>
      <c r="Q20" s="75" t="str">
        <f t="shared" si="8"/>
        <v/>
      </c>
      <c r="R20" s="73" t="str">
        <f t="shared" si="9"/>
        <v/>
      </c>
      <c r="S20" s="70"/>
      <c r="T20" s="75" t="str">
        <f t="shared" si="10"/>
        <v>City sightseeing</v>
      </c>
      <c r="U20" s="73" t="str">
        <f t="shared" si="11"/>
        <v/>
      </c>
      <c r="V20" s="70"/>
      <c r="W20" s="75" t="str">
        <f t="shared" si="12"/>
        <v/>
      </c>
      <c r="X20" s="73" t="str">
        <f t="shared" si="13"/>
        <v/>
      </c>
      <c r="Y20" s="52"/>
    </row>
    <row r="21" spans="2:25" s="1" customFormat="1" ht="15" customHeight="1" x14ac:dyDescent="0.25">
      <c r="B21" s="50"/>
      <c r="C21" s="131">
        <f t="shared" si="14"/>
        <v>0.52083333333333426</v>
      </c>
      <c r="D21" s="51"/>
      <c r="E21" s="74" t="str">
        <f t="shared" si="0"/>
        <v>Flight</v>
      </c>
      <c r="F21" s="73" t="str">
        <f t="shared" si="1"/>
        <v/>
      </c>
      <c r="G21" s="70"/>
      <c r="H21" s="75" t="str">
        <f t="shared" si="2"/>
        <v>City sightseeing</v>
      </c>
      <c r="I21" s="73" t="str">
        <f t="shared" si="3"/>
        <v/>
      </c>
      <c r="J21" s="70"/>
      <c r="K21" s="75" t="str">
        <f t="shared" si="4"/>
        <v>Amusement</v>
      </c>
      <c r="L21" s="73" t="str">
        <f t="shared" si="5"/>
        <v/>
      </c>
      <c r="M21" s="70"/>
      <c r="N21" s="75" t="str">
        <f t="shared" si="6"/>
        <v/>
      </c>
      <c r="O21" s="73" t="str">
        <f t="shared" si="7"/>
        <v/>
      </c>
      <c r="P21" s="70"/>
      <c r="Q21" s="75" t="str">
        <f t="shared" si="8"/>
        <v/>
      </c>
      <c r="R21" s="73" t="str">
        <f t="shared" si="9"/>
        <v/>
      </c>
      <c r="S21" s="70"/>
      <c r="T21" s="75" t="str">
        <f t="shared" si="10"/>
        <v>City sightseeing</v>
      </c>
      <c r="U21" s="73" t="str">
        <f t="shared" si="11"/>
        <v/>
      </c>
      <c r="V21" s="70"/>
      <c r="W21" s="75" t="str">
        <f t="shared" si="12"/>
        <v/>
      </c>
      <c r="X21" s="73" t="str">
        <f t="shared" si="13"/>
        <v/>
      </c>
      <c r="Y21" s="52"/>
    </row>
    <row r="22" spans="2:25" s="1" customFormat="1" ht="15" customHeight="1" x14ac:dyDescent="0.25">
      <c r="B22" s="50"/>
      <c r="C22" s="131">
        <f t="shared" si="14"/>
        <v>0.54166666666666763</v>
      </c>
      <c r="D22" s="51"/>
      <c r="E22" s="74" t="str">
        <f t="shared" si="0"/>
        <v>Flight</v>
      </c>
      <c r="F22" s="73" t="str">
        <f t="shared" si="1"/>
        <v/>
      </c>
      <c r="G22" s="70"/>
      <c r="H22" s="75" t="str">
        <f t="shared" si="2"/>
        <v/>
      </c>
      <c r="I22" s="73" t="str">
        <f t="shared" si="3"/>
        <v/>
      </c>
      <c r="J22" s="70"/>
      <c r="K22" s="75" t="str">
        <f t="shared" si="4"/>
        <v>Amusement</v>
      </c>
      <c r="L22" s="73" t="str">
        <f t="shared" si="5"/>
        <v/>
      </c>
      <c r="M22" s="70"/>
      <c r="N22" s="75" t="str">
        <f t="shared" si="6"/>
        <v/>
      </c>
      <c r="O22" s="73" t="str">
        <f t="shared" si="7"/>
        <v/>
      </c>
      <c r="P22" s="70"/>
      <c r="Q22" s="75" t="str">
        <f t="shared" si="8"/>
        <v/>
      </c>
      <c r="R22" s="73" t="str">
        <f t="shared" si="9"/>
        <v/>
      </c>
      <c r="S22" s="70"/>
      <c r="T22" s="75" t="str">
        <f t="shared" si="10"/>
        <v>City sightseeing</v>
      </c>
      <c r="U22" s="73" t="str">
        <f t="shared" si="11"/>
        <v/>
      </c>
      <c r="V22" s="70"/>
      <c r="W22" s="75" t="str">
        <f t="shared" si="12"/>
        <v/>
      </c>
      <c r="X22" s="73" t="str">
        <f t="shared" si="13"/>
        <v/>
      </c>
      <c r="Y22" s="52"/>
    </row>
    <row r="23" spans="2:25" s="1" customFormat="1" ht="15" customHeight="1" x14ac:dyDescent="0.25">
      <c r="B23" s="50"/>
      <c r="C23" s="131">
        <f t="shared" si="14"/>
        <v>0.562500000000001</v>
      </c>
      <c r="D23" s="51"/>
      <c r="E23" s="74" t="str">
        <f t="shared" si="0"/>
        <v>Flight</v>
      </c>
      <c r="F23" s="73" t="str">
        <f t="shared" si="1"/>
        <v/>
      </c>
      <c r="G23" s="70"/>
      <c r="H23" s="75" t="str">
        <f t="shared" si="2"/>
        <v/>
      </c>
      <c r="I23" s="73" t="str">
        <f t="shared" si="3"/>
        <v/>
      </c>
      <c r="J23" s="70"/>
      <c r="K23" s="75" t="str">
        <f t="shared" si="4"/>
        <v>Amusement</v>
      </c>
      <c r="L23" s="73" t="str">
        <f t="shared" si="5"/>
        <v/>
      </c>
      <c r="M23" s="70"/>
      <c r="N23" s="75" t="str">
        <f t="shared" si="6"/>
        <v/>
      </c>
      <c r="O23" s="73" t="str">
        <f t="shared" si="7"/>
        <v/>
      </c>
      <c r="P23" s="70"/>
      <c r="Q23" s="75" t="str">
        <f t="shared" si="8"/>
        <v/>
      </c>
      <c r="R23" s="73" t="str">
        <f t="shared" si="9"/>
        <v/>
      </c>
      <c r="S23" s="70"/>
      <c r="T23" s="75" t="str">
        <f t="shared" si="10"/>
        <v>City sightseeing</v>
      </c>
      <c r="U23" s="73" t="str">
        <f t="shared" si="11"/>
        <v/>
      </c>
      <c r="V23" s="70"/>
      <c r="W23" s="75" t="str">
        <f t="shared" si="12"/>
        <v/>
      </c>
      <c r="X23" s="73" t="str">
        <f t="shared" si="13"/>
        <v/>
      </c>
      <c r="Y23" s="52"/>
    </row>
    <row r="24" spans="2:25" s="1" customFormat="1" ht="15" customHeight="1" x14ac:dyDescent="0.25">
      <c r="B24" s="50"/>
      <c r="C24" s="131">
        <f t="shared" si="14"/>
        <v>0.58333333333333437</v>
      </c>
      <c r="D24" s="51"/>
      <c r="E24" s="74" t="str">
        <f t="shared" si="0"/>
        <v>Flight</v>
      </c>
      <c r="F24" s="73" t="str">
        <f t="shared" si="1"/>
        <v/>
      </c>
      <c r="G24" s="70"/>
      <c r="H24" s="75" t="str">
        <f t="shared" si="2"/>
        <v/>
      </c>
      <c r="I24" s="73" t="str">
        <f t="shared" si="3"/>
        <v/>
      </c>
      <c r="J24" s="70"/>
      <c r="K24" s="75" t="str">
        <f t="shared" si="4"/>
        <v>Amusement</v>
      </c>
      <c r="L24" s="73" t="str">
        <f t="shared" si="5"/>
        <v/>
      </c>
      <c r="M24" s="70"/>
      <c r="N24" s="75" t="str">
        <f t="shared" si="6"/>
        <v/>
      </c>
      <c r="O24" s="73" t="str">
        <f t="shared" si="7"/>
        <v/>
      </c>
      <c r="P24" s="70"/>
      <c r="Q24" s="75" t="str">
        <f t="shared" si="8"/>
        <v>City sightseeing</v>
      </c>
      <c r="R24" s="73" t="str">
        <f t="shared" si="9"/>
        <v>Père Lachaise</v>
      </c>
      <c r="S24" s="70"/>
      <c r="T24" s="75" t="str">
        <f t="shared" si="10"/>
        <v>City sightseeing</v>
      </c>
      <c r="U24" s="73" t="str">
        <f t="shared" si="11"/>
        <v/>
      </c>
      <c r="V24" s="70"/>
      <c r="W24" s="75" t="str">
        <f t="shared" si="12"/>
        <v>Shopping</v>
      </c>
      <c r="X24" s="73" t="str">
        <f t="shared" si="13"/>
        <v>Shopping at Champs-Elysées</v>
      </c>
      <c r="Y24" s="52"/>
    </row>
    <row r="25" spans="2:25" s="1" customFormat="1" ht="15" customHeight="1" x14ac:dyDescent="0.25">
      <c r="B25" s="50"/>
      <c r="C25" s="131">
        <f t="shared" si="14"/>
        <v>0.60416666666666774</v>
      </c>
      <c r="D25" s="51"/>
      <c r="E25" s="74" t="str">
        <f t="shared" si="0"/>
        <v>Flight</v>
      </c>
      <c r="F25" s="73" t="str">
        <f t="shared" si="1"/>
        <v/>
      </c>
      <c r="G25" s="70"/>
      <c r="H25" s="75" t="str">
        <f t="shared" si="2"/>
        <v/>
      </c>
      <c r="I25" s="73" t="str">
        <f t="shared" si="3"/>
        <v/>
      </c>
      <c r="J25" s="70"/>
      <c r="K25" s="75" t="str">
        <f t="shared" si="4"/>
        <v>Amusement</v>
      </c>
      <c r="L25" s="73" t="str">
        <f t="shared" si="5"/>
        <v/>
      </c>
      <c r="M25" s="70"/>
      <c r="N25" s="75" t="str">
        <f t="shared" si="6"/>
        <v/>
      </c>
      <c r="O25" s="73" t="str">
        <f t="shared" si="7"/>
        <v/>
      </c>
      <c r="P25" s="70"/>
      <c r="Q25" s="75" t="str">
        <f t="shared" si="8"/>
        <v>City sightseeing</v>
      </c>
      <c r="R25" s="73" t="str">
        <f t="shared" si="9"/>
        <v/>
      </c>
      <c r="S25" s="70"/>
      <c r="T25" s="75" t="str">
        <f t="shared" si="10"/>
        <v>City sightseeing</v>
      </c>
      <c r="U25" s="73" t="str">
        <f t="shared" si="11"/>
        <v/>
      </c>
      <c r="V25" s="70"/>
      <c r="W25" s="75" t="str">
        <f t="shared" si="12"/>
        <v>Shopping</v>
      </c>
      <c r="X25" s="73" t="str">
        <f t="shared" si="13"/>
        <v/>
      </c>
      <c r="Y25" s="52"/>
    </row>
    <row r="26" spans="2:25" s="1" customFormat="1" ht="15" customHeight="1" x14ac:dyDescent="0.25">
      <c r="B26" s="50"/>
      <c r="C26" s="131">
        <f t="shared" si="14"/>
        <v>0.62500000000000111</v>
      </c>
      <c r="D26" s="51"/>
      <c r="E26" s="74" t="str">
        <f t="shared" si="0"/>
        <v>Flight</v>
      </c>
      <c r="F26" s="73" t="str">
        <f t="shared" si="1"/>
        <v/>
      </c>
      <c r="G26" s="70"/>
      <c r="H26" s="75" t="str">
        <f t="shared" si="2"/>
        <v>Cultural</v>
      </c>
      <c r="I26" s="73" t="str">
        <f t="shared" si="3"/>
        <v>Visit to Louvre Museum</v>
      </c>
      <c r="J26" s="70"/>
      <c r="K26" s="75" t="str">
        <f t="shared" si="4"/>
        <v>Amusement</v>
      </c>
      <c r="L26" s="73" t="str">
        <f t="shared" si="5"/>
        <v/>
      </c>
      <c r="M26" s="70"/>
      <c r="N26" s="75" t="str">
        <f t="shared" si="6"/>
        <v/>
      </c>
      <c r="O26" s="73" t="str">
        <f t="shared" si="7"/>
        <v/>
      </c>
      <c r="P26" s="70"/>
      <c r="Q26" s="75" t="str">
        <f t="shared" si="8"/>
        <v>City sightseeing</v>
      </c>
      <c r="R26" s="73" t="str">
        <f t="shared" si="9"/>
        <v/>
      </c>
      <c r="S26" s="70"/>
      <c r="T26" s="75" t="str">
        <f t="shared" si="10"/>
        <v>City sightseeing</v>
      </c>
      <c r="U26" s="73" t="str">
        <f t="shared" si="11"/>
        <v/>
      </c>
      <c r="V26" s="70"/>
      <c r="W26" s="75" t="str">
        <f t="shared" si="12"/>
        <v>Shopping</v>
      </c>
      <c r="X26" s="73" t="str">
        <f t="shared" si="13"/>
        <v/>
      </c>
      <c r="Y26" s="52"/>
    </row>
    <row r="27" spans="2:25" s="1" customFormat="1" ht="15" customHeight="1" x14ac:dyDescent="0.25">
      <c r="B27" s="50"/>
      <c r="C27" s="131">
        <f t="shared" si="14"/>
        <v>0.64583333333333448</v>
      </c>
      <c r="D27" s="51"/>
      <c r="E27" s="74" t="str">
        <f t="shared" si="0"/>
        <v>Flight</v>
      </c>
      <c r="F27" s="73" t="str">
        <f t="shared" si="1"/>
        <v/>
      </c>
      <c r="G27" s="70"/>
      <c r="H27" s="75" t="str">
        <f t="shared" si="2"/>
        <v>Cultural</v>
      </c>
      <c r="I27" s="73" t="str">
        <f t="shared" si="3"/>
        <v/>
      </c>
      <c r="J27" s="70"/>
      <c r="K27" s="75" t="str">
        <f t="shared" si="4"/>
        <v>Amusement</v>
      </c>
      <c r="L27" s="73" t="str">
        <f t="shared" si="5"/>
        <v/>
      </c>
      <c r="M27" s="70"/>
      <c r="N27" s="75" t="str">
        <f t="shared" si="6"/>
        <v/>
      </c>
      <c r="O27" s="73" t="str">
        <f t="shared" si="7"/>
        <v/>
      </c>
      <c r="P27" s="70"/>
      <c r="Q27" s="75" t="str">
        <f t="shared" si="8"/>
        <v>City sightseeing</v>
      </c>
      <c r="R27" s="73" t="str">
        <f t="shared" si="9"/>
        <v/>
      </c>
      <c r="S27" s="70"/>
      <c r="T27" s="75" t="str">
        <f t="shared" si="10"/>
        <v>City sightseeing</v>
      </c>
      <c r="U27" s="73" t="str">
        <f t="shared" si="11"/>
        <v/>
      </c>
      <c r="V27" s="70"/>
      <c r="W27" s="75" t="str">
        <f t="shared" si="12"/>
        <v>Shopping</v>
      </c>
      <c r="X27" s="73" t="str">
        <f t="shared" si="13"/>
        <v/>
      </c>
      <c r="Y27" s="52"/>
    </row>
    <row r="28" spans="2:25" s="1" customFormat="1" ht="15" customHeight="1" x14ac:dyDescent="0.25">
      <c r="B28" s="50"/>
      <c r="C28" s="131">
        <f t="shared" si="14"/>
        <v>0.66666666666666785</v>
      </c>
      <c r="D28" s="51"/>
      <c r="E28" s="74" t="str">
        <f t="shared" si="0"/>
        <v/>
      </c>
      <c r="F28" s="73" t="str">
        <f t="shared" si="1"/>
        <v/>
      </c>
      <c r="G28" s="70"/>
      <c r="H28" s="75" t="str">
        <f t="shared" si="2"/>
        <v>Cultural</v>
      </c>
      <c r="I28" s="73" t="str">
        <f t="shared" si="3"/>
        <v/>
      </c>
      <c r="J28" s="70"/>
      <c r="K28" s="75" t="str">
        <f t="shared" si="4"/>
        <v/>
      </c>
      <c r="L28" s="73" t="str">
        <f t="shared" si="5"/>
        <v/>
      </c>
      <c r="M28" s="70"/>
      <c r="N28" s="75" t="str">
        <f t="shared" si="6"/>
        <v/>
      </c>
      <c r="O28" s="73" t="str">
        <f t="shared" si="7"/>
        <v/>
      </c>
      <c r="P28" s="70"/>
      <c r="Q28" s="75" t="str">
        <f t="shared" si="8"/>
        <v/>
      </c>
      <c r="R28" s="73" t="str">
        <f t="shared" si="9"/>
        <v/>
      </c>
      <c r="S28" s="70"/>
      <c r="T28" s="75" t="str">
        <f t="shared" si="10"/>
        <v/>
      </c>
      <c r="U28" s="73" t="str">
        <f t="shared" si="11"/>
        <v/>
      </c>
      <c r="V28" s="70"/>
      <c r="W28" s="75" t="str">
        <f t="shared" si="12"/>
        <v/>
      </c>
      <c r="X28" s="73" t="str">
        <f t="shared" si="13"/>
        <v/>
      </c>
      <c r="Y28" s="52"/>
    </row>
    <row r="29" spans="2:25" s="1" customFormat="1" ht="15" customHeight="1" x14ac:dyDescent="0.25">
      <c r="B29" s="50"/>
      <c r="C29" s="131">
        <f t="shared" si="14"/>
        <v>0.68750000000000122</v>
      </c>
      <c r="D29" s="51"/>
      <c r="E29" s="74" t="str">
        <f t="shared" si="0"/>
        <v/>
      </c>
      <c r="F29" s="73" t="str">
        <f t="shared" si="1"/>
        <v/>
      </c>
      <c r="G29" s="70"/>
      <c r="H29" s="75" t="str">
        <f t="shared" si="2"/>
        <v>Cultural</v>
      </c>
      <c r="I29" s="73" t="str">
        <f t="shared" si="3"/>
        <v/>
      </c>
      <c r="J29" s="70"/>
      <c r="K29" s="75" t="str">
        <f t="shared" si="4"/>
        <v/>
      </c>
      <c r="L29" s="73" t="str">
        <f t="shared" si="5"/>
        <v/>
      </c>
      <c r="M29" s="70"/>
      <c r="N29" s="75" t="str">
        <f t="shared" si="6"/>
        <v/>
      </c>
      <c r="O29" s="73" t="str">
        <f t="shared" si="7"/>
        <v/>
      </c>
      <c r="P29" s="70"/>
      <c r="Q29" s="75" t="str">
        <f t="shared" si="8"/>
        <v/>
      </c>
      <c r="R29" s="73" t="str">
        <f t="shared" si="9"/>
        <v/>
      </c>
      <c r="S29" s="70"/>
      <c r="T29" s="75" t="str">
        <f t="shared" si="10"/>
        <v/>
      </c>
      <c r="U29" s="73" t="str">
        <f t="shared" si="11"/>
        <v/>
      </c>
      <c r="V29" s="70"/>
      <c r="W29" s="75" t="str">
        <f t="shared" si="12"/>
        <v/>
      </c>
      <c r="X29" s="73" t="str">
        <f t="shared" si="13"/>
        <v/>
      </c>
      <c r="Y29" s="52"/>
    </row>
    <row r="30" spans="2:25" s="1" customFormat="1" ht="15" customHeight="1" x14ac:dyDescent="0.25">
      <c r="B30" s="50"/>
      <c r="C30" s="131">
        <f t="shared" si="14"/>
        <v>0.70833333333333459</v>
      </c>
      <c r="D30" s="51"/>
      <c r="E30" s="74" t="str">
        <f t="shared" si="0"/>
        <v/>
      </c>
      <c r="F30" s="73" t="str">
        <f t="shared" si="1"/>
        <v/>
      </c>
      <c r="G30" s="70"/>
      <c r="H30" s="75" t="str">
        <f t="shared" si="2"/>
        <v>Cultural</v>
      </c>
      <c r="I30" s="73" t="str">
        <f t="shared" si="3"/>
        <v/>
      </c>
      <c r="J30" s="70"/>
      <c r="K30" s="75" t="str">
        <f t="shared" si="4"/>
        <v/>
      </c>
      <c r="L30" s="73" t="str">
        <f t="shared" si="5"/>
        <v/>
      </c>
      <c r="M30" s="70"/>
      <c r="N30" s="75" t="str">
        <f t="shared" si="6"/>
        <v/>
      </c>
      <c r="O30" s="73" t="str">
        <f t="shared" si="7"/>
        <v/>
      </c>
      <c r="P30" s="70"/>
      <c r="Q30" s="75" t="str">
        <f t="shared" si="8"/>
        <v/>
      </c>
      <c r="R30" s="73" t="str">
        <f t="shared" si="9"/>
        <v/>
      </c>
      <c r="S30" s="70"/>
      <c r="T30" s="75" t="str">
        <f t="shared" si="10"/>
        <v/>
      </c>
      <c r="U30" s="73" t="str">
        <f t="shared" si="11"/>
        <v/>
      </c>
      <c r="V30" s="70"/>
      <c r="W30" s="75" t="str">
        <f t="shared" si="12"/>
        <v/>
      </c>
      <c r="X30" s="73" t="str">
        <f t="shared" si="13"/>
        <v/>
      </c>
      <c r="Y30" s="52"/>
    </row>
    <row r="31" spans="2:25" s="1" customFormat="1" ht="15" customHeight="1" x14ac:dyDescent="0.25">
      <c r="B31" s="50"/>
      <c r="C31" s="131">
        <f t="shared" si="14"/>
        <v>0.72916666666666796</v>
      </c>
      <c r="D31" s="51"/>
      <c r="E31" s="74" t="str">
        <f t="shared" si="0"/>
        <v/>
      </c>
      <c r="F31" s="73" t="str">
        <f t="shared" si="1"/>
        <v/>
      </c>
      <c r="G31" s="70"/>
      <c r="H31" s="75" t="str">
        <f t="shared" si="2"/>
        <v>Cultural</v>
      </c>
      <c r="I31" s="73" t="str">
        <f t="shared" si="3"/>
        <v/>
      </c>
      <c r="J31" s="70"/>
      <c r="K31" s="75" t="str">
        <f t="shared" si="4"/>
        <v/>
      </c>
      <c r="L31" s="73" t="str">
        <f t="shared" si="5"/>
        <v/>
      </c>
      <c r="M31" s="70"/>
      <c r="N31" s="75" t="str">
        <f t="shared" si="6"/>
        <v/>
      </c>
      <c r="O31" s="73" t="str">
        <f t="shared" si="7"/>
        <v/>
      </c>
      <c r="P31" s="70"/>
      <c r="Q31" s="75" t="str">
        <f t="shared" si="8"/>
        <v/>
      </c>
      <c r="R31" s="73" t="str">
        <f t="shared" si="9"/>
        <v/>
      </c>
      <c r="S31" s="70"/>
      <c r="T31" s="75" t="str">
        <f t="shared" si="10"/>
        <v/>
      </c>
      <c r="U31" s="73" t="str">
        <f t="shared" si="11"/>
        <v/>
      </c>
      <c r="V31" s="70"/>
      <c r="W31" s="75" t="str">
        <f t="shared" si="12"/>
        <v/>
      </c>
      <c r="X31" s="73" t="str">
        <f t="shared" si="13"/>
        <v/>
      </c>
      <c r="Y31" s="52"/>
    </row>
    <row r="32" spans="2:25" s="1" customFormat="1" ht="15" customHeight="1" x14ac:dyDescent="0.25">
      <c r="B32" s="50"/>
      <c r="C32" s="131">
        <f t="shared" si="14"/>
        <v>0.75000000000000133</v>
      </c>
      <c r="D32" s="51"/>
      <c r="E32" s="74" t="str">
        <f t="shared" si="0"/>
        <v/>
      </c>
      <c r="F32" s="73" t="str">
        <f t="shared" si="1"/>
        <v/>
      </c>
      <c r="G32" s="70"/>
      <c r="H32" s="75" t="str">
        <f t="shared" si="2"/>
        <v/>
      </c>
      <c r="I32" s="73" t="str">
        <f t="shared" si="3"/>
        <v/>
      </c>
      <c r="J32" s="70"/>
      <c r="K32" s="75" t="str">
        <f t="shared" si="4"/>
        <v/>
      </c>
      <c r="L32" s="73" t="str">
        <f t="shared" si="5"/>
        <v/>
      </c>
      <c r="M32" s="70"/>
      <c r="N32" s="75" t="str">
        <f t="shared" si="6"/>
        <v/>
      </c>
      <c r="O32" s="73" t="str">
        <f t="shared" si="7"/>
        <v/>
      </c>
      <c r="P32" s="70"/>
      <c r="Q32" s="75" t="str">
        <f t="shared" si="8"/>
        <v/>
      </c>
      <c r="R32" s="73" t="str">
        <f t="shared" si="9"/>
        <v/>
      </c>
      <c r="S32" s="70"/>
      <c r="T32" s="75" t="str">
        <f t="shared" si="10"/>
        <v/>
      </c>
      <c r="U32" s="73" t="str">
        <f t="shared" si="11"/>
        <v/>
      </c>
      <c r="V32" s="70"/>
      <c r="W32" s="75" t="str">
        <f t="shared" si="12"/>
        <v/>
      </c>
      <c r="X32" s="73" t="str">
        <f t="shared" si="13"/>
        <v/>
      </c>
      <c r="Y32" s="52"/>
    </row>
    <row r="33" spans="2:25" s="1" customFormat="1" ht="15" customHeight="1" x14ac:dyDescent="0.25">
      <c r="B33" s="50"/>
      <c r="C33" s="131">
        <f t="shared" si="14"/>
        <v>0.7708333333333347</v>
      </c>
      <c r="D33" s="51"/>
      <c r="E33" s="74" t="str">
        <f t="shared" si="0"/>
        <v/>
      </c>
      <c r="F33" s="73" t="str">
        <f t="shared" si="1"/>
        <v/>
      </c>
      <c r="G33" s="70"/>
      <c r="H33" s="75" t="str">
        <f t="shared" si="2"/>
        <v/>
      </c>
      <c r="I33" s="73" t="str">
        <f t="shared" si="3"/>
        <v/>
      </c>
      <c r="J33" s="70"/>
      <c r="K33" s="75" t="str">
        <f t="shared" si="4"/>
        <v/>
      </c>
      <c r="L33" s="73" t="str">
        <f t="shared" si="5"/>
        <v/>
      </c>
      <c r="M33" s="70"/>
      <c r="N33" s="75" t="str">
        <f t="shared" si="6"/>
        <v/>
      </c>
      <c r="O33" s="73" t="str">
        <f t="shared" si="7"/>
        <v/>
      </c>
      <c r="P33" s="70"/>
      <c r="Q33" s="75" t="str">
        <f t="shared" si="8"/>
        <v/>
      </c>
      <c r="R33" s="73" t="str">
        <f t="shared" si="9"/>
        <v/>
      </c>
      <c r="S33" s="70"/>
      <c r="T33" s="75" t="str">
        <f t="shared" si="10"/>
        <v/>
      </c>
      <c r="U33" s="73" t="str">
        <f t="shared" si="11"/>
        <v/>
      </c>
      <c r="V33" s="70"/>
      <c r="W33" s="75" t="str">
        <f t="shared" si="12"/>
        <v/>
      </c>
      <c r="X33" s="73" t="str">
        <f t="shared" si="13"/>
        <v/>
      </c>
      <c r="Y33" s="52"/>
    </row>
    <row r="34" spans="2:25" s="1" customFormat="1" ht="15" customHeight="1" x14ac:dyDescent="0.25">
      <c r="B34" s="50"/>
      <c r="C34" s="131">
        <f t="shared" si="14"/>
        <v>0.79166666666666807</v>
      </c>
      <c r="D34" s="51"/>
      <c r="E34" s="74" t="str">
        <f t="shared" si="0"/>
        <v/>
      </c>
      <c r="F34" s="73" t="str">
        <f t="shared" si="1"/>
        <v/>
      </c>
      <c r="G34" s="70"/>
      <c r="H34" s="75" t="str">
        <f t="shared" si="2"/>
        <v/>
      </c>
      <c r="I34" s="73" t="str">
        <f t="shared" si="3"/>
        <v/>
      </c>
      <c r="J34" s="70"/>
      <c r="K34" s="75" t="str">
        <f t="shared" si="4"/>
        <v/>
      </c>
      <c r="L34" s="73" t="str">
        <f t="shared" si="5"/>
        <v/>
      </c>
      <c r="M34" s="70"/>
      <c r="N34" s="75" t="str">
        <f t="shared" si="6"/>
        <v/>
      </c>
      <c r="O34" s="73" t="str">
        <f t="shared" si="7"/>
        <v/>
      </c>
      <c r="P34" s="70"/>
      <c r="Q34" s="75" t="str">
        <f t="shared" si="8"/>
        <v/>
      </c>
      <c r="R34" s="73" t="str">
        <f t="shared" si="9"/>
        <v/>
      </c>
      <c r="S34" s="70"/>
      <c r="T34" s="75" t="str">
        <f t="shared" si="10"/>
        <v/>
      </c>
      <c r="U34" s="73" t="str">
        <f t="shared" si="11"/>
        <v/>
      </c>
      <c r="V34" s="70"/>
      <c r="W34" s="75" t="str">
        <f t="shared" si="12"/>
        <v/>
      </c>
      <c r="X34" s="73" t="str">
        <f t="shared" si="13"/>
        <v/>
      </c>
      <c r="Y34" s="52"/>
    </row>
    <row r="35" spans="2:25" s="1" customFormat="1" ht="15" customHeight="1" x14ac:dyDescent="0.25">
      <c r="B35" s="50"/>
      <c r="C35" s="131">
        <f t="shared" si="14"/>
        <v>0.81250000000000144</v>
      </c>
      <c r="D35" s="51"/>
      <c r="E35" s="74" t="str">
        <f t="shared" si="0"/>
        <v/>
      </c>
      <c r="F35" s="73" t="str">
        <f t="shared" si="1"/>
        <v/>
      </c>
      <c r="G35" s="70"/>
      <c r="H35" s="75" t="str">
        <f t="shared" si="2"/>
        <v/>
      </c>
      <c r="I35" s="73" t="str">
        <f t="shared" si="3"/>
        <v/>
      </c>
      <c r="J35" s="70"/>
      <c r="K35" s="75" t="str">
        <f t="shared" si="4"/>
        <v/>
      </c>
      <c r="L35" s="73" t="str">
        <f t="shared" si="5"/>
        <v/>
      </c>
      <c r="M35" s="70"/>
      <c r="N35" s="75" t="str">
        <f t="shared" si="6"/>
        <v/>
      </c>
      <c r="O35" s="73" t="str">
        <f t="shared" si="7"/>
        <v/>
      </c>
      <c r="P35" s="70"/>
      <c r="Q35" s="75" t="str">
        <f t="shared" si="8"/>
        <v/>
      </c>
      <c r="R35" s="73" t="str">
        <f t="shared" si="9"/>
        <v/>
      </c>
      <c r="S35" s="70"/>
      <c r="T35" s="75" t="str">
        <f t="shared" si="10"/>
        <v/>
      </c>
      <c r="U35" s="73" t="str">
        <f t="shared" si="11"/>
        <v/>
      </c>
      <c r="V35" s="70"/>
      <c r="W35" s="75" t="str">
        <f t="shared" si="12"/>
        <v/>
      </c>
      <c r="X35" s="73" t="str">
        <f t="shared" si="13"/>
        <v/>
      </c>
      <c r="Y35" s="52"/>
    </row>
    <row r="36" spans="2:25" s="1" customFormat="1" ht="15" customHeight="1" x14ac:dyDescent="0.25">
      <c r="B36" s="50"/>
      <c r="C36" s="131">
        <f t="shared" si="14"/>
        <v>0.83333333333333481</v>
      </c>
      <c r="D36" s="51"/>
      <c r="E36" s="74" t="str">
        <f t="shared" si="0"/>
        <v/>
      </c>
      <c r="F36" s="73" t="str">
        <f t="shared" si="1"/>
        <v/>
      </c>
      <c r="G36" s="70"/>
      <c r="H36" s="75" t="str">
        <f t="shared" si="2"/>
        <v/>
      </c>
      <c r="I36" s="73" t="str">
        <f t="shared" si="3"/>
        <v/>
      </c>
      <c r="J36" s="70"/>
      <c r="K36" s="75" t="str">
        <f t="shared" si="4"/>
        <v/>
      </c>
      <c r="L36" s="73" t="str">
        <f t="shared" si="5"/>
        <v/>
      </c>
      <c r="M36" s="70"/>
      <c r="N36" s="75" t="str">
        <f t="shared" si="6"/>
        <v/>
      </c>
      <c r="O36" s="73" t="str">
        <f t="shared" si="7"/>
        <v/>
      </c>
      <c r="P36" s="70"/>
      <c r="Q36" s="75" t="str">
        <f t="shared" si="8"/>
        <v/>
      </c>
      <c r="R36" s="73" t="str">
        <f t="shared" si="9"/>
        <v/>
      </c>
      <c r="S36" s="70"/>
      <c r="T36" s="75" t="str">
        <f t="shared" si="10"/>
        <v/>
      </c>
      <c r="U36" s="73" t="str">
        <f t="shared" si="11"/>
        <v/>
      </c>
      <c r="V36" s="70"/>
      <c r="W36" s="75" t="str">
        <f t="shared" si="12"/>
        <v/>
      </c>
      <c r="X36" s="73" t="str">
        <f t="shared" si="13"/>
        <v/>
      </c>
      <c r="Y36" s="52"/>
    </row>
    <row r="37" spans="2:25" s="1" customFormat="1" ht="15" customHeight="1" x14ac:dyDescent="0.25">
      <c r="B37" s="50"/>
      <c r="C37" s="131">
        <f t="shared" si="14"/>
        <v>0.85416666666666818</v>
      </c>
      <c r="D37" s="51"/>
      <c r="E37" s="74" t="str">
        <f t="shared" si="0"/>
        <v/>
      </c>
      <c r="F37" s="73" t="str">
        <f t="shared" si="1"/>
        <v/>
      </c>
      <c r="G37" s="70"/>
      <c r="H37" s="75" t="str">
        <f t="shared" si="2"/>
        <v/>
      </c>
      <c r="I37" s="73" t="str">
        <f t="shared" si="3"/>
        <v/>
      </c>
      <c r="J37" s="70"/>
      <c r="K37" s="75" t="str">
        <f t="shared" si="4"/>
        <v/>
      </c>
      <c r="L37" s="73" t="str">
        <f t="shared" si="5"/>
        <v/>
      </c>
      <c r="M37" s="70"/>
      <c r="N37" s="75" t="str">
        <f t="shared" si="6"/>
        <v/>
      </c>
      <c r="O37" s="73" t="str">
        <f t="shared" si="7"/>
        <v/>
      </c>
      <c r="P37" s="70"/>
      <c r="Q37" s="75" t="str">
        <f t="shared" si="8"/>
        <v/>
      </c>
      <c r="R37" s="73" t="str">
        <f t="shared" si="9"/>
        <v/>
      </c>
      <c r="S37" s="70"/>
      <c r="T37" s="75" t="str">
        <f t="shared" si="10"/>
        <v/>
      </c>
      <c r="U37" s="73" t="str">
        <f t="shared" si="11"/>
        <v/>
      </c>
      <c r="V37" s="70"/>
      <c r="W37" s="75" t="str">
        <f t="shared" si="12"/>
        <v/>
      </c>
      <c r="X37" s="73" t="str">
        <f t="shared" si="13"/>
        <v/>
      </c>
      <c r="Y37" s="52"/>
    </row>
    <row r="38" spans="2:25" s="1" customFormat="1" ht="15" customHeight="1" x14ac:dyDescent="0.25">
      <c r="B38" s="50"/>
      <c r="C38" s="131">
        <f t="shared" si="14"/>
        <v>0.87500000000000155</v>
      </c>
      <c r="D38" s="51"/>
      <c r="E38" s="74" t="str">
        <f t="shared" si="0"/>
        <v/>
      </c>
      <c r="F38" s="73" t="str">
        <f t="shared" si="1"/>
        <v/>
      </c>
      <c r="G38" s="70"/>
      <c r="H38" s="75" t="str">
        <f t="shared" si="2"/>
        <v/>
      </c>
      <c r="I38" s="73" t="str">
        <f t="shared" si="3"/>
        <v/>
      </c>
      <c r="J38" s="70"/>
      <c r="K38" s="75" t="str">
        <f t="shared" si="4"/>
        <v/>
      </c>
      <c r="L38" s="73" t="str">
        <f t="shared" si="5"/>
        <v/>
      </c>
      <c r="M38" s="70"/>
      <c r="N38" s="75" t="str">
        <f t="shared" si="6"/>
        <v>Night Life</v>
      </c>
      <c r="O38" s="73" t="str">
        <f t="shared" si="7"/>
        <v>Dinner at Moulin Rouge</v>
      </c>
      <c r="P38" s="70"/>
      <c r="Q38" s="75" t="str">
        <f t="shared" si="8"/>
        <v/>
      </c>
      <c r="R38" s="73" t="str">
        <f t="shared" si="9"/>
        <v/>
      </c>
      <c r="S38" s="70"/>
      <c r="T38" s="75" t="str">
        <f t="shared" si="10"/>
        <v/>
      </c>
      <c r="U38" s="73" t="str">
        <f t="shared" si="11"/>
        <v/>
      </c>
      <c r="V38" s="70"/>
      <c r="W38" s="75" t="str">
        <f t="shared" si="12"/>
        <v/>
      </c>
      <c r="X38" s="73" t="str">
        <f t="shared" si="13"/>
        <v/>
      </c>
      <c r="Y38" s="52"/>
    </row>
    <row r="39" spans="2:25" s="1" customFormat="1" ht="15" customHeight="1" x14ac:dyDescent="0.25">
      <c r="B39" s="50"/>
      <c r="C39" s="131">
        <f t="shared" si="14"/>
        <v>0.89583333333333492</v>
      </c>
      <c r="D39" s="51"/>
      <c r="E39" s="74" t="str">
        <f t="shared" si="0"/>
        <v/>
      </c>
      <c r="F39" s="73" t="str">
        <f t="shared" si="1"/>
        <v/>
      </c>
      <c r="G39" s="70"/>
      <c r="H39" s="75" t="str">
        <f t="shared" si="2"/>
        <v/>
      </c>
      <c r="I39" s="73" t="str">
        <f t="shared" si="3"/>
        <v/>
      </c>
      <c r="J39" s="70"/>
      <c r="K39" s="75" t="str">
        <f t="shared" si="4"/>
        <v/>
      </c>
      <c r="L39" s="73" t="str">
        <f t="shared" si="5"/>
        <v/>
      </c>
      <c r="M39" s="70"/>
      <c r="N39" s="75" t="str">
        <f t="shared" si="6"/>
        <v>Night Life</v>
      </c>
      <c r="O39" s="73" t="str">
        <f t="shared" si="7"/>
        <v/>
      </c>
      <c r="P39" s="70"/>
      <c r="Q39" s="75" t="str">
        <f t="shared" si="8"/>
        <v/>
      </c>
      <c r="R39" s="73" t="str">
        <f t="shared" si="9"/>
        <v/>
      </c>
      <c r="S39" s="70"/>
      <c r="T39" s="75" t="str">
        <f t="shared" si="10"/>
        <v/>
      </c>
      <c r="U39" s="73" t="str">
        <f t="shared" si="11"/>
        <v/>
      </c>
      <c r="V39" s="70"/>
      <c r="W39" s="75" t="str">
        <f t="shared" si="12"/>
        <v/>
      </c>
      <c r="X39" s="73" t="str">
        <f t="shared" si="13"/>
        <v/>
      </c>
      <c r="Y39" s="52"/>
    </row>
    <row r="40" spans="2:25" s="1" customFormat="1" ht="15" customHeight="1" x14ac:dyDescent="0.25">
      <c r="B40" s="50"/>
      <c r="C40" s="131">
        <f t="shared" ref="C40" si="15">IF(C39&gt;TIME(23,30,0),"",C39+step)</f>
        <v>0.91666666666666829</v>
      </c>
      <c r="D40" s="51"/>
      <c r="E40" s="74" t="str">
        <f t="shared" si="0"/>
        <v/>
      </c>
      <c r="F40" s="73" t="str">
        <f t="shared" si="1"/>
        <v/>
      </c>
      <c r="G40" s="70"/>
      <c r="H40" s="75" t="str">
        <f t="shared" si="2"/>
        <v/>
      </c>
      <c r="I40" s="73" t="str">
        <f t="shared" si="3"/>
        <v/>
      </c>
      <c r="J40" s="70"/>
      <c r="K40" s="75" t="str">
        <f t="shared" si="4"/>
        <v/>
      </c>
      <c r="L40" s="73" t="str">
        <f t="shared" si="5"/>
        <v/>
      </c>
      <c r="M40" s="70"/>
      <c r="N40" s="75" t="str">
        <f t="shared" si="6"/>
        <v>Night Life</v>
      </c>
      <c r="O40" s="73" t="str">
        <f t="shared" si="7"/>
        <v/>
      </c>
      <c r="P40" s="70"/>
      <c r="Q40" s="75" t="str">
        <f t="shared" si="8"/>
        <v/>
      </c>
      <c r="R40" s="73" t="str">
        <f t="shared" si="9"/>
        <v/>
      </c>
      <c r="S40" s="70"/>
      <c r="T40" s="75" t="str">
        <f t="shared" si="10"/>
        <v/>
      </c>
      <c r="U40" s="73" t="str">
        <f t="shared" si="11"/>
        <v/>
      </c>
      <c r="V40" s="70"/>
      <c r="W40" s="75" t="str">
        <f t="shared" si="12"/>
        <v/>
      </c>
      <c r="X40" s="73" t="str">
        <f t="shared" si="13"/>
        <v/>
      </c>
      <c r="Y40" s="52"/>
    </row>
    <row r="41" spans="2:25" s="1" customFormat="1" ht="15" customHeight="1" x14ac:dyDescent="0.25">
      <c r="B41" s="50"/>
      <c r="C41" s="131">
        <f t="shared" ref="C41" si="16">IF(C40&gt;TIME(23,30,0),"",C40+step)</f>
        <v>0.93750000000000167</v>
      </c>
      <c r="D41" s="51"/>
      <c r="E41" s="74" t="str">
        <f t="shared" si="0"/>
        <v/>
      </c>
      <c r="F41" s="73" t="str">
        <f t="shared" si="1"/>
        <v/>
      </c>
      <c r="G41" s="70"/>
      <c r="H41" s="75" t="str">
        <f t="shared" si="2"/>
        <v/>
      </c>
      <c r="I41" s="73" t="str">
        <f t="shared" si="3"/>
        <v/>
      </c>
      <c r="J41" s="70"/>
      <c r="K41" s="75" t="str">
        <f t="shared" si="4"/>
        <v/>
      </c>
      <c r="L41" s="73" t="str">
        <f t="shared" si="5"/>
        <v/>
      </c>
      <c r="M41" s="70"/>
      <c r="N41" s="75" t="str">
        <f t="shared" si="6"/>
        <v>Night Life</v>
      </c>
      <c r="O41" s="73" t="str">
        <f t="shared" si="7"/>
        <v/>
      </c>
      <c r="P41" s="70"/>
      <c r="Q41" s="75" t="str">
        <f t="shared" si="8"/>
        <v/>
      </c>
      <c r="R41" s="73" t="str">
        <f t="shared" si="9"/>
        <v/>
      </c>
      <c r="S41" s="70"/>
      <c r="T41" s="75" t="str">
        <f t="shared" si="10"/>
        <v/>
      </c>
      <c r="U41" s="73" t="str">
        <f t="shared" si="11"/>
        <v/>
      </c>
      <c r="V41" s="70"/>
      <c r="W41" s="75" t="str">
        <f t="shared" si="12"/>
        <v/>
      </c>
      <c r="X41" s="73" t="str">
        <f t="shared" si="13"/>
        <v/>
      </c>
      <c r="Y41" s="52"/>
    </row>
    <row r="42" spans="2:25" s="1" customFormat="1" ht="15" hidden="1" customHeight="1" outlineLevel="1" x14ac:dyDescent="0.25">
      <c r="B42" s="50"/>
      <c r="C42" s="131">
        <f t="shared" ref="C42" si="17">IF(C41&gt;TIME(23,30,0),"",C41+step)</f>
        <v>0.95833333333333504</v>
      </c>
      <c r="D42" s="51"/>
      <c r="E42" s="74" t="str">
        <f t="shared" si="0"/>
        <v/>
      </c>
      <c r="F42" s="73" t="str">
        <f t="shared" si="1"/>
        <v/>
      </c>
      <c r="G42" s="70"/>
      <c r="H42" s="75" t="str">
        <f t="shared" si="2"/>
        <v/>
      </c>
      <c r="I42" s="73" t="str">
        <f t="shared" si="3"/>
        <v/>
      </c>
      <c r="J42" s="70"/>
      <c r="K42" s="75" t="str">
        <f t="shared" si="4"/>
        <v/>
      </c>
      <c r="L42" s="73" t="str">
        <f t="shared" si="5"/>
        <v/>
      </c>
      <c r="M42" s="70"/>
      <c r="N42" s="75" t="str">
        <f t="shared" si="6"/>
        <v/>
      </c>
      <c r="O42" s="73" t="str">
        <f t="shared" si="7"/>
        <v/>
      </c>
      <c r="P42" s="70"/>
      <c r="Q42" s="75" t="str">
        <f t="shared" si="8"/>
        <v/>
      </c>
      <c r="R42" s="73" t="str">
        <f t="shared" si="9"/>
        <v/>
      </c>
      <c r="S42" s="70"/>
      <c r="T42" s="75" t="str">
        <f t="shared" si="10"/>
        <v/>
      </c>
      <c r="U42" s="73" t="str">
        <f t="shared" si="11"/>
        <v/>
      </c>
      <c r="V42" s="70"/>
      <c r="W42" s="75" t="str">
        <f t="shared" si="12"/>
        <v/>
      </c>
      <c r="X42" s="73" t="str">
        <f t="shared" si="13"/>
        <v/>
      </c>
      <c r="Y42" s="52"/>
    </row>
    <row r="43" spans="2:25" s="1" customFormat="1" ht="15" hidden="1" customHeight="1" outlineLevel="1" x14ac:dyDescent="0.25">
      <c r="B43" s="50"/>
      <c r="C43" s="131">
        <f t="shared" ref="C43" si="18">IF(C42&gt;TIME(23,30,0),"",C42+step)</f>
        <v>0.97916666666666841</v>
      </c>
      <c r="D43" s="51"/>
      <c r="E43" s="74" t="str">
        <f t="shared" si="0"/>
        <v/>
      </c>
      <c r="F43" s="73" t="str">
        <f t="shared" si="1"/>
        <v/>
      </c>
      <c r="G43" s="70"/>
      <c r="H43" s="75" t="str">
        <f t="shared" si="2"/>
        <v/>
      </c>
      <c r="I43" s="73" t="str">
        <f t="shared" si="3"/>
        <v/>
      </c>
      <c r="J43" s="70"/>
      <c r="K43" s="75" t="str">
        <f t="shared" si="4"/>
        <v/>
      </c>
      <c r="L43" s="73" t="str">
        <f t="shared" si="5"/>
        <v/>
      </c>
      <c r="M43" s="70"/>
      <c r="N43" s="75" t="str">
        <f t="shared" si="6"/>
        <v/>
      </c>
      <c r="O43" s="73" t="str">
        <f t="shared" si="7"/>
        <v/>
      </c>
      <c r="P43" s="70"/>
      <c r="Q43" s="75" t="str">
        <f t="shared" si="8"/>
        <v/>
      </c>
      <c r="R43" s="73" t="str">
        <f t="shared" si="9"/>
        <v/>
      </c>
      <c r="S43" s="70"/>
      <c r="T43" s="75" t="str">
        <f t="shared" si="10"/>
        <v/>
      </c>
      <c r="U43" s="73" t="str">
        <f t="shared" si="11"/>
        <v/>
      </c>
      <c r="V43" s="70"/>
      <c r="W43" s="75" t="str">
        <f t="shared" si="12"/>
        <v/>
      </c>
      <c r="X43" s="73" t="str">
        <f t="shared" si="13"/>
        <v/>
      </c>
      <c r="Y43" s="52"/>
    </row>
    <row r="44" spans="2:25" s="1" customFormat="1" ht="15" hidden="1" customHeight="1" outlineLevel="1" x14ac:dyDescent="0.25">
      <c r="B44" s="50"/>
      <c r="C44" s="131" t="str">
        <f t="shared" ref="C44" si="19">IF(C43&gt;TIME(23,30,0),"",C43+step)</f>
        <v/>
      </c>
      <c r="D44" s="51"/>
      <c r="E44" s="74" t="str">
        <f t="shared" si="0"/>
        <v/>
      </c>
      <c r="F44" s="73" t="str">
        <f t="shared" si="1"/>
        <v/>
      </c>
      <c r="G44" s="70"/>
      <c r="H44" s="75" t="str">
        <f t="shared" si="2"/>
        <v/>
      </c>
      <c r="I44" s="73" t="str">
        <f t="shared" si="3"/>
        <v/>
      </c>
      <c r="J44" s="70"/>
      <c r="K44" s="75" t="str">
        <f t="shared" si="4"/>
        <v/>
      </c>
      <c r="L44" s="73" t="str">
        <f t="shared" si="5"/>
        <v/>
      </c>
      <c r="M44" s="70"/>
      <c r="N44" s="75" t="str">
        <f t="shared" si="6"/>
        <v/>
      </c>
      <c r="O44" s="73" t="str">
        <f t="shared" si="7"/>
        <v/>
      </c>
      <c r="P44" s="70"/>
      <c r="Q44" s="75" t="str">
        <f t="shared" si="8"/>
        <v/>
      </c>
      <c r="R44" s="73" t="str">
        <f t="shared" si="9"/>
        <v/>
      </c>
      <c r="S44" s="70"/>
      <c r="T44" s="75" t="str">
        <f t="shared" si="10"/>
        <v/>
      </c>
      <c r="U44" s="73" t="str">
        <f t="shared" si="11"/>
        <v/>
      </c>
      <c r="V44" s="70"/>
      <c r="W44" s="75" t="str">
        <f t="shared" si="12"/>
        <v/>
      </c>
      <c r="X44" s="73" t="str">
        <f t="shared" si="13"/>
        <v/>
      </c>
      <c r="Y44" s="52"/>
    </row>
    <row r="45" spans="2:25" s="1" customFormat="1" ht="15" hidden="1" customHeight="1" outlineLevel="1" x14ac:dyDescent="0.25">
      <c r="B45" s="50"/>
      <c r="C45" s="131" t="str">
        <f t="shared" ref="C45" si="20">IF(C44&gt;TIME(23,30,0),"",C44+step)</f>
        <v/>
      </c>
      <c r="D45" s="51"/>
      <c r="E45" s="74" t="str">
        <f t="shared" si="0"/>
        <v/>
      </c>
      <c r="F45" s="73" t="str">
        <f t="shared" si="1"/>
        <v/>
      </c>
      <c r="G45" s="70"/>
      <c r="H45" s="75" t="str">
        <f t="shared" si="2"/>
        <v/>
      </c>
      <c r="I45" s="73" t="str">
        <f t="shared" si="3"/>
        <v/>
      </c>
      <c r="J45" s="70"/>
      <c r="K45" s="75" t="str">
        <f t="shared" si="4"/>
        <v/>
      </c>
      <c r="L45" s="73" t="str">
        <f t="shared" si="5"/>
        <v/>
      </c>
      <c r="M45" s="70"/>
      <c r="N45" s="75" t="str">
        <f t="shared" si="6"/>
        <v/>
      </c>
      <c r="O45" s="73" t="str">
        <f t="shared" si="7"/>
        <v/>
      </c>
      <c r="P45" s="70"/>
      <c r="Q45" s="75" t="str">
        <f t="shared" si="8"/>
        <v/>
      </c>
      <c r="R45" s="73" t="str">
        <f t="shared" si="9"/>
        <v/>
      </c>
      <c r="S45" s="70"/>
      <c r="T45" s="75" t="str">
        <f t="shared" si="10"/>
        <v/>
      </c>
      <c r="U45" s="73" t="str">
        <f t="shared" si="11"/>
        <v/>
      </c>
      <c r="V45" s="70"/>
      <c r="W45" s="75" t="str">
        <f t="shared" si="12"/>
        <v/>
      </c>
      <c r="X45" s="73" t="str">
        <f t="shared" si="13"/>
        <v/>
      </c>
      <c r="Y45" s="52"/>
    </row>
    <row r="46" spans="2:25" s="1" customFormat="1" ht="15" hidden="1" customHeight="1" outlineLevel="1" x14ac:dyDescent="0.25">
      <c r="B46" s="50"/>
      <c r="C46" s="131" t="str">
        <f t="shared" ref="C46" si="21">IF(C45&gt;TIME(23,30,0),"",C45+step)</f>
        <v/>
      </c>
      <c r="D46" s="51"/>
      <c r="E46" s="74" t="str">
        <f t="shared" si="0"/>
        <v/>
      </c>
      <c r="F46" s="73" t="str">
        <f t="shared" si="1"/>
        <v/>
      </c>
      <c r="G46" s="70"/>
      <c r="H46" s="75" t="str">
        <f t="shared" si="2"/>
        <v/>
      </c>
      <c r="I46" s="73" t="str">
        <f t="shared" si="3"/>
        <v/>
      </c>
      <c r="J46" s="70"/>
      <c r="K46" s="75" t="str">
        <f t="shared" si="4"/>
        <v/>
      </c>
      <c r="L46" s="73" t="str">
        <f t="shared" si="5"/>
        <v/>
      </c>
      <c r="M46" s="70"/>
      <c r="N46" s="75" t="str">
        <f t="shared" si="6"/>
        <v/>
      </c>
      <c r="O46" s="73" t="str">
        <f t="shared" si="7"/>
        <v/>
      </c>
      <c r="P46" s="70"/>
      <c r="Q46" s="75" t="str">
        <f t="shared" si="8"/>
        <v/>
      </c>
      <c r="R46" s="73" t="str">
        <f t="shared" si="9"/>
        <v/>
      </c>
      <c r="S46" s="70"/>
      <c r="T46" s="75" t="str">
        <f t="shared" si="10"/>
        <v/>
      </c>
      <c r="U46" s="73" t="str">
        <f t="shared" si="11"/>
        <v/>
      </c>
      <c r="V46" s="70"/>
      <c r="W46" s="75" t="str">
        <f t="shared" si="12"/>
        <v/>
      </c>
      <c r="X46" s="73" t="str">
        <f t="shared" si="13"/>
        <v/>
      </c>
      <c r="Y46" s="52"/>
    </row>
    <row r="47" spans="2:25" s="1" customFormat="1" ht="15" hidden="1" customHeight="1" outlineLevel="1" x14ac:dyDescent="0.25">
      <c r="B47" s="50"/>
      <c r="C47" s="131" t="str">
        <f t="shared" ref="C47" si="22">IF(C46&gt;TIME(23,30,0),"",C46+step)</f>
        <v/>
      </c>
      <c r="D47" s="51"/>
      <c r="E47" s="74" t="str">
        <f t="shared" si="0"/>
        <v/>
      </c>
      <c r="F47" s="73" t="str">
        <f t="shared" si="1"/>
        <v/>
      </c>
      <c r="G47" s="70"/>
      <c r="H47" s="75" t="str">
        <f t="shared" si="2"/>
        <v/>
      </c>
      <c r="I47" s="73" t="str">
        <f t="shared" si="3"/>
        <v/>
      </c>
      <c r="J47" s="70"/>
      <c r="K47" s="75" t="str">
        <f t="shared" si="4"/>
        <v/>
      </c>
      <c r="L47" s="73" t="str">
        <f t="shared" si="5"/>
        <v/>
      </c>
      <c r="M47" s="70"/>
      <c r="N47" s="75" t="str">
        <f t="shared" si="6"/>
        <v/>
      </c>
      <c r="O47" s="73" t="str">
        <f t="shared" si="7"/>
        <v/>
      </c>
      <c r="P47" s="70"/>
      <c r="Q47" s="75" t="str">
        <f t="shared" si="8"/>
        <v/>
      </c>
      <c r="R47" s="73" t="str">
        <f t="shared" si="9"/>
        <v/>
      </c>
      <c r="S47" s="70"/>
      <c r="T47" s="75" t="str">
        <f t="shared" si="10"/>
        <v/>
      </c>
      <c r="U47" s="73" t="str">
        <f t="shared" si="11"/>
        <v/>
      </c>
      <c r="V47" s="70"/>
      <c r="W47" s="75" t="str">
        <f t="shared" si="12"/>
        <v/>
      </c>
      <c r="X47" s="73" t="str">
        <f t="shared" si="13"/>
        <v/>
      </c>
      <c r="Y47" s="52"/>
    </row>
    <row r="48" spans="2:25" s="1" customFormat="1" ht="15" hidden="1" customHeight="1" outlineLevel="1" x14ac:dyDescent="0.25">
      <c r="B48" s="50"/>
      <c r="C48" s="131" t="str">
        <f t="shared" ref="C48" si="23">IF(C47&gt;TIME(23,30,0),"",C47+step)</f>
        <v/>
      </c>
      <c r="D48" s="51"/>
      <c r="E48" s="74" t="str">
        <f t="shared" si="0"/>
        <v/>
      </c>
      <c r="F48" s="73" t="str">
        <f t="shared" si="1"/>
        <v/>
      </c>
      <c r="G48" s="70"/>
      <c r="H48" s="75" t="str">
        <f t="shared" si="2"/>
        <v/>
      </c>
      <c r="I48" s="73" t="str">
        <f t="shared" si="3"/>
        <v/>
      </c>
      <c r="J48" s="70"/>
      <c r="K48" s="75" t="str">
        <f t="shared" si="4"/>
        <v/>
      </c>
      <c r="L48" s="73" t="str">
        <f t="shared" si="5"/>
        <v/>
      </c>
      <c r="M48" s="70"/>
      <c r="N48" s="75" t="str">
        <f t="shared" si="6"/>
        <v/>
      </c>
      <c r="O48" s="73" t="str">
        <f t="shared" si="7"/>
        <v/>
      </c>
      <c r="P48" s="70"/>
      <c r="Q48" s="75" t="str">
        <f t="shared" si="8"/>
        <v/>
      </c>
      <c r="R48" s="73" t="str">
        <f t="shared" si="9"/>
        <v/>
      </c>
      <c r="S48" s="70"/>
      <c r="T48" s="75" t="str">
        <f t="shared" si="10"/>
        <v/>
      </c>
      <c r="U48" s="73" t="str">
        <f t="shared" si="11"/>
        <v/>
      </c>
      <c r="V48" s="70"/>
      <c r="W48" s="75" t="str">
        <f t="shared" si="12"/>
        <v/>
      </c>
      <c r="X48" s="73" t="str">
        <f t="shared" si="13"/>
        <v/>
      </c>
      <c r="Y48" s="52"/>
    </row>
    <row r="49" spans="2:25" s="1" customFormat="1" ht="15" hidden="1" customHeight="1" outlineLevel="1" x14ac:dyDescent="0.25">
      <c r="B49" s="50"/>
      <c r="C49" s="131" t="str">
        <f t="shared" ref="C49" si="24">IF(C48&gt;TIME(23,30,0),"",C48+step)</f>
        <v/>
      </c>
      <c r="D49" s="51"/>
      <c r="E49" s="74" t="str">
        <f t="shared" si="0"/>
        <v/>
      </c>
      <c r="F49" s="73" t="str">
        <f t="shared" si="1"/>
        <v/>
      </c>
      <c r="G49" s="70"/>
      <c r="H49" s="75" t="str">
        <f t="shared" si="2"/>
        <v/>
      </c>
      <c r="I49" s="73" t="str">
        <f t="shared" si="3"/>
        <v/>
      </c>
      <c r="J49" s="70"/>
      <c r="K49" s="75" t="str">
        <f t="shared" si="4"/>
        <v/>
      </c>
      <c r="L49" s="73" t="str">
        <f t="shared" si="5"/>
        <v/>
      </c>
      <c r="M49" s="70"/>
      <c r="N49" s="75" t="str">
        <f t="shared" si="6"/>
        <v/>
      </c>
      <c r="O49" s="73" t="str">
        <f t="shared" si="7"/>
        <v/>
      </c>
      <c r="P49" s="70"/>
      <c r="Q49" s="75" t="str">
        <f t="shared" si="8"/>
        <v/>
      </c>
      <c r="R49" s="73" t="str">
        <f t="shared" si="9"/>
        <v/>
      </c>
      <c r="S49" s="70"/>
      <c r="T49" s="75" t="str">
        <f t="shared" si="10"/>
        <v/>
      </c>
      <c r="U49" s="73" t="str">
        <f t="shared" si="11"/>
        <v/>
      </c>
      <c r="V49" s="70"/>
      <c r="W49" s="75" t="str">
        <f t="shared" si="12"/>
        <v/>
      </c>
      <c r="X49" s="73" t="str">
        <f t="shared" si="13"/>
        <v/>
      </c>
      <c r="Y49" s="52"/>
    </row>
    <row r="50" spans="2:25" s="1" customFormat="1" ht="15" hidden="1" customHeight="1" outlineLevel="1" x14ac:dyDescent="0.25">
      <c r="B50" s="50"/>
      <c r="C50" s="131" t="str">
        <f t="shared" ref="C50" si="25">IF(C49&gt;TIME(23,30,0),"",C49+step)</f>
        <v/>
      </c>
      <c r="D50" s="51"/>
      <c r="E50" s="74" t="str">
        <f t="shared" si="0"/>
        <v/>
      </c>
      <c r="F50" s="73" t="str">
        <f t="shared" si="1"/>
        <v/>
      </c>
      <c r="G50" s="70"/>
      <c r="H50" s="75" t="str">
        <f t="shared" si="2"/>
        <v/>
      </c>
      <c r="I50" s="73" t="str">
        <f t="shared" si="3"/>
        <v/>
      </c>
      <c r="J50" s="70"/>
      <c r="K50" s="75" t="str">
        <f t="shared" si="4"/>
        <v/>
      </c>
      <c r="L50" s="73" t="str">
        <f t="shared" si="5"/>
        <v/>
      </c>
      <c r="M50" s="70"/>
      <c r="N50" s="75" t="str">
        <f t="shared" si="6"/>
        <v/>
      </c>
      <c r="O50" s="73" t="str">
        <f t="shared" si="7"/>
        <v/>
      </c>
      <c r="P50" s="70"/>
      <c r="Q50" s="75" t="str">
        <f t="shared" si="8"/>
        <v/>
      </c>
      <c r="R50" s="73" t="str">
        <f t="shared" si="9"/>
        <v/>
      </c>
      <c r="S50" s="70"/>
      <c r="T50" s="75" t="str">
        <f t="shared" si="10"/>
        <v/>
      </c>
      <c r="U50" s="73" t="str">
        <f t="shared" si="11"/>
        <v/>
      </c>
      <c r="V50" s="70"/>
      <c r="W50" s="75" t="str">
        <f t="shared" si="12"/>
        <v/>
      </c>
      <c r="X50" s="73" t="str">
        <f t="shared" si="13"/>
        <v/>
      </c>
      <c r="Y50" s="52"/>
    </row>
    <row r="51" spans="2:25" s="1" customFormat="1" ht="15" hidden="1" customHeight="1" outlineLevel="1" x14ac:dyDescent="0.25">
      <c r="B51" s="50"/>
      <c r="C51" s="131" t="str">
        <f t="shared" ref="C51" si="26">IF(C50&gt;TIME(23,30,0),"",C50+step)</f>
        <v/>
      </c>
      <c r="D51" s="51"/>
      <c r="E51" s="74" t="str">
        <f t="shared" si="0"/>
        <v/>
      </c>
      <c r="F51" s="73" t="str">
        <f t="shared" si="1"/>
        <v/>
      </c>
      <c r="G51" s="70"/>
      <c r="H51" s="75" t="str">
        <f t="shared" si="2"/>
        <v/>
      </c>
      <c r="I51" s="73" t="str">
        <f t="shared" si="3"/>
        <v/>
      </c>
      <c r="J51" s="70"/>
      <c r="K51" s="75" t="str">
        <f t="shared" si="4"/>
        <v/>
      </c>
      <c r="L51" s="73" t="str">
        <f t="shared" si="5"/>
        <v/>
      </c>
      <c r="M51" s="70"/>
      <c r="N51" s="75" t="str">
        <f t="shared" si="6"/>
        <v/>
      </c>
      <c r="O51" s="73" t="str">
        <f t="shared" si="7"/>
        <v/>
      </c>
      <c r="P51" s="70"/>
      <c r="Q51" s="75" t="str">
        <f t="shared" si="8"/>
        <v/>
      </c>
      <c r="R51" s="73" t="str">
        <f t="shared" si="9"/>
        <v/>
      </c>
      <c r="S51" s="70"/>
      <c r="T51" s="75" t="str">
        <f t="shared" si="10"/>
        <v/>
      </c>
      <c r="U51" s="73" t="str">
        <f t="shared" si="11"/>
        <v/>
      </c>
      <c r="V51" s="70"/>
      <c r="W51" s="75" t="str">
        <f t="shared" si="12"/>
        <v/>
      </c>
      <c r="X51" s="73" t="str">
        <f t="shared" si="13"/>
        <v/>
      </c>
      <c r="Y51" s="52"/>
    </row>
    <row r="52" spans="2:25" s="1" customFormat="1" ht="15" hidden="1" customHeight="1" outlineLevel="1" x14ac:dyDescent="0.25">
      <c r="B52" s="50"/>
      <c r="C52" s="131" t="str">
        <f t="shared" ref="C52" si="27">IF(C51&gt;TIME(23,30,0),"",C51+step)</f>
        <v/>
      </c>
      <c r="D52" s="51"/>
      <c r="E52" s="74" t="str">
        <f t="shared" si="0"/>
        <v/>
      </c>
      <c r="F52" s="73" t="str">
        <f t="shared" si="1"/>
        <v/>
      </c>
      <c r="G52" s="70"/>
      <c r="H52" s="75" t="str">
        <f t="shared" si="2"/>
        <v/>
      </c>
      <c r="I52" s="73" t="str">
        <f t="shared" si="3"/>
        <v/>
      </c>
      <c r="J52" s="70"/>
      <c r="K52" s="75" t="str">
        <f t="shared" si="4"/>
        <v/>
      </c>
      <c r="L52" s="73" t="str">
        <f t="shared" si="5"/>
        <v/>
      </c>
      <c r="M52" s="70"/>
      <c r="N52" s="75" t="str">
        <f t="shared" si="6"/>
        <v/>
      </c>
      <c r="O52" s="73" t="str">
        <f t="shared" si="7"/>
        <v/>
      </c>
      <c r="P52" s="70"/>
      <c r="Q52" s="75" t="str">
        <f t="shared" si="8"/>
        <v/>
      </c>
      <c r="R52" s="73" t="str">
        <f t="shared" si="9"/>
        <v/>
      </c>
      <c r="S52" s="70"/>
      <c r="T52" s="75" t="str">
        <f t="shared" si="10"/>
        <v/>
      </c>
      <c r="U52" s="73" t="str">
        <f t="shared" si="11"/>
        <v/>
      </c>
      <c r="V52" s="70"/>
      <c r="W52" s="75" t="str">
        <f t="shared" si="12"/>
        <v/>
      </c>
      <c r="X52" s="73" t="str">
        <f t="shared" si="13"/>
        <v/>
      </c>
      <c r="Y52" s="52"/>
    </row>
    <row r="53" spans="2:25" s="1" customFormat="1" ht="15" hidden="1" customHeight="1" outlineLevel="1" x14ac:dyDescent="0.25">
      <c r="B53" s="50"/>
      <c r="C53" s="131" t="str">
        <f t="shared" ref="C53" si="28">IF(C52&gt;TIME(23,30,0),"",C52+step)</f>
        <v/>
      </c>
      <c r="D53" s="51"/>
      <c r="E53" s="74" t="str">
        <f t="shared" si="0"/>
        <v/>
      </c>
      <c r="F53" s="73" t="str">
        <f t="shared" si="1"/>
        <v/>
      </c>
      <c r="G53" s="70"/>
      <c r="H53" s="75" t="str">
        <f t="shared" si="2"/>
        <v/>
      </c>
      <c r="I53" s="73" t="str">
        <f t="shared" si="3"/>
        <v/>
      </c>
      <c r="J53" s="70"/>
      <c r="K53" s="75" t="str">
        <f t="shared" si="4"/>
        <v/>
      </c>
      <c r="L53" s="73" t="str">
        <f t="shared" si="5"/>
        <v/>
      </c>
      <c r="M53" s="70"/>
      <c r="N53" s="75" t="str">
        <f t="shared" si="6"/>
        <v/>
      </c>
      <c r="O53" s="73" t="str">
        <f t="shared" si="7"/>
        <v/>
      </c>
      <c r="P53" s="70"/>
      <c r="Q53" s="75" t="str">
        <f t="shared" si="8"/>
        <v/>
      </c>
      <c r="R53" s="73" t="str">
        <f t="shared" si="9"/>
        <v/>
      </c>
      <c r="S53" s="70"/>
      <c r="T53" s="75" t="str">
        <f t="shared" si="10"/>
        <v/>
      </c>
      <c r="U53" s="73" t="str">
        <f t="shared" si="11"/>
        <v/>
      </c>
      <c r="V53" s="70"/>
      <c r="W53" s="75" t="str">
        <f t="shared" si="12"/>
        <v/>
      </c>
      <c r="X53" s="73" t="str">
        <f t="shared" si="13"/>
        <v/>
      </c>
      <c r="Y53" s="52"/>
    </row>
    <row r="54" spans="2:25" s="1" customFormat="1" ht="15" hidden="1" customHeight="1" outlineLevel="1" x14ac:dyDescent="0.25">
      <c r="B54" s="50"/>
      <c r="C54" s="131" t="str">
        <f t="shared" ref="C54" si="29">IF(C53&gt;TIME(23,30,0),"",C53+step)</f>
        <v/>
      </c>
      <c r="D54" s="51"/>
      <c r="E54" s="74" t="str">
        <f t="shared" si="0"/>
        <v/>
      </c>
      <c r="F54" s="73" t="str">
        <f t="shared" si="1"/>
        <v/>
      </c>
      <c r="G54" s="70"/>
      <c r="H54" s="75" t="str">
        <f t="shared" si="2"/>
        <v/>
      </c>
      <c r="I54" s="73" t="str">
        <f t="shared" si="3"/>
        <v/>
      </c>
      <c r="J54" s="70"/>
      <c r="K54" s="75" t="str">
        <f t="shared" si="4"/>
        <v/>
      </c>
      <c r="L54" s="73" t="str">
        <f t="shared" si="5"/>
        <v/>
      </c>
      <c r="M54" s="70"/>
      <c r="N54" s="75" t="str">
        <f t="shared" si="6"/>
        <v/>
      </c>
      <c r="O54" s="73" t="str">
        <f t="shared" si="7"/>
        <v/>
      </c>
      <c r="P54" s="70"/>
      <c r="Q54" s="75" t="str">
        <f t="shared" si="8"/>
        <v/>
      </c>
      <c r="R54" s="73" t="str">
        <f t="shared" si="9"/>
        <v/>
      </c>
      <c r="S54" s="70"/>
      <c r="T54" s="75" t="str">
        <f t="shared" si="10"/>
        <v/>
      </c>
      <c r="U54" s="73" t="str">
        <f t="shared" si="11"/>
        <v/>
      </c>
      <c r="V54" s="70"/>
      <c r="W54" s="75" t="str">
        <f t="shared" si="12"/>
        <v/>
      </c>
      <c r="X54" s="73" t="str">
        <f t="shared" si="13"/>
        <v/>
      </c>
      <c r="Y54" s="52"/>
    </row>
    <row r="55" spans="2:25" s="1" customFormat="1" ht="15" hidden="1" customHeight="1" outlineLevel="1" x14ac:dyDescent="0.25">
      <c r="B55" s="50"/>
      <c r="C55" s="131" t="str">
        <f t="shared" ref="C55" si="30">IF(C54&gt;TIME(23,30,0),"",C54+step)</f>
        <v/>
      </c>
      <c r="D55" s="51"/>
      <c r="E55" s="74" t="str">
        <f t="shared" si="0"/>
        <v/>
      </c>
      <c r="F55" s="73" t="str">
        <f t="shared" si="1"/>
        <v/>
      </c>
      <c r="G55" s="70"/>
      <c r="H55" s="75" t="str">
        <f t="shared" si="2"/>
        <v/>
      </c>
      <c r="I55" s="73" t="str">
        <f t="shared" si="3"/>
        <v/>
      </c>
      <c r="J55" s="70"/>
      <c r="K55" s="75" t="str">
        <f t="shared" si="4"/>
        <v/>
      </c>
      <c r="L55" s="73" t="str">
        <f t="shared" si="5"/>
        <v/>
      </c>
      <c r="M55" s="70"/>
      <c r="N55" s="75" t="str">
        <f t="shared" si="6"/>
        <v/>
      </c>
      <c r="O55" s="73" t="str">
        <f t="shared" si="7"/>
        <v/>
      </c>
      <c r="P55" s="70"/>
      <c r="Q55" s="75" t="str">
        <f t="shared" si="8"/>
        <v/>
      </c>
      <c r="R55" s="73" t="str">
        <f t="shared" si="9"/>
        <v/>
      </c>
      <c r="S55" s="70"/>
      <c r="T55" s="75" t="str">
        <f t="shared" si="10"/>
        <v/>
      </c>
      <c r="U55" s="73" t="str">
        <f t="shared" si="11"/>
        <v/>
      </c>
      <c r="V55" s="70"/>
      <c r="W55" s="75" t="str">
        <f t="shared" si="12"/>
        <v/>
      </c>
      <c r="X55" s="73" t="str">
        <f t="shared" si="13"/>
        <v/>
      </c>
      <c r="Y55" s="52"/>
    </row>
    <row r="56" spans="2:25" s="1" customFormat="1" ht="15" hidden="1" customHeight="1" outlineLevel="1" x14ac:dyDescent="0.25">
      <c r="B56" s="50"/>
      <c r="C56" s="131" t="str">
        <f t="shared" ref="C56" si="31">IF(C55&gt;TIME(23,30,0),"",C55+step)</f>
        <v/>
      </c>
      <c r="D56" s="51"/>
      <c r="E56" s="74" t="str">
        <f t="shared" si="0"/>
        <v/>
      </c>
      <c r="F56" s="73" t="str">
        <f t="shared" si="1"/>
        <v/>
      </c>
      <c r="G56" s="70"/>
      <c r="H56" s="75" t="str">
        <f t="shared" si="2"/>
        <v/>
      </c>
      <c r="I56" s="73" t="str">
        <f t="shared" si="3"/>
        <v/>
      </c>
      <c r="J56" s="70"/>
      <c r="K56" s="75" t="str">
        <f t="shared" si="4"/>
        <v/>
      </c>
      <c r="L56" s="73" t="str">
        <f t="shared" si="5"/>
        <v/>
      </c>
      <c r="M56" s="70"/>
      <c r="N56" s="75" t="str">
        <f t="shared" si="6"/>
        <v/>
      </c>
      <c r="O56" s="73" t="str">
        <f t="shared" si="7"/>
        <v/>
      </c>
      <c r="P56" s="70"/>
      <c r="Q56" s="75" t="str">
        <f t="shared" si="8"/>
        <v/>
      </c>
      <c r="R56" s="73" t="str">
        <f t="shared" si="9"/>
        <v/>
      </c>
      <c r="S56" s="70"/>
      <c r="T56" s="75" t="str">
        <f t="shared" si="10"/>
        <v/>
      </c>
      <c r="U56" s="73" t="str">
        <f t="shared" si="11"/>
        <v/>
      </c>
      <c r="V56" s="70"/>
      <c r="W56" s="75" t="str">
        <f t="shared" si="12"/>
        <v/>
      </c>
      <c r="X56" s="73" t="str">
        <f t="shared" si="13"/>
        <v/>
      </c>
      <c r="Y56" s="52"/>
    </row>
    <row r="57" spans="2:25" s="1" customFormat="1" ht="15" hidden="1" customHeight="1" outlineLevel="1" x14ac:dyDescent="0.25">
      <c r="B57" s="50"/>
      <c r="C57" s="131" t="str">
        <f t="shared" ref="C57" si="32">IF(C56&gt;TIME(23,30,0),"",C56+step)</f>
        <v/>
      </c>
      <c r="D57" s="51"/>
      <c r="E57" s="74" t="str">
        <f t="shared" si="0"/>
        <v/>
      </c>
      <c r="F57" s="73" t="str">
        <f t="shared" si="1"/>
        <v/>
      </c>
      <c r="G57" s="70"/>
      <c r="H57" s="75" t="str">
        <f t="shared" si="2"/>
        <v/>
      </c>
      <c r="I57" s="73" t="str">
        <f t="shared" si="3"/>
        <v/>
      </c>
      <c r="J57" s="70"/>
      <c r="K57" s="75" t="str">
        <f t="shared" si="4"/>
        <v/>
      </c>
      <c r="L57" s="73" t="str">
        <f t="shared" si="5"/>
        <v/>
      </c>
      <c r="M57" s="70"/>
      <c r="N57" s="75" t="str">
        <f t="shared" si="6"/>
        <v/>
      </c>
      <c r="O57" s="73" t="str">
        <f t="shared" si="7"/>
        <v/>
      </c>
      <c r="P57" s="70"/>
      <c r="Q57" s="75" t="str">
        <f t="shared" si="8"/>
        <v/>
      </c>
      <c r="R57" s="73" t="str">
        <f t="shared" si="9"/>
        <v/>
      </c>
      <c r="S57" s="70"/>
      <c r="T57" s="75" t="str">
        <f t="shared" si="10"/>
        <v/>
      </c>
      <c r="U57" s="73" t="str">
        <f t="shared" si="11"/>
        <v/>
      </c>
      <c r="V57" s="70"/>
      <c r="W57" s="75" t="str">
        <f t="shared" si="12"/>
        <v/>
      </c>
      <c r="X57" s="73" t="str">
        <f t="shared" si="13"/>
        <v/>
      </c>
      <c r="Y57" s="52"/>
    </row>
    <row r="58" spans="2:25" collapsed="1" x14ac:dyDescent="0.25">
      <c r="B58" s="13"/>
      <c r="C58" s="58"/>
      <c r="D58" s="14"/>
      <c r="E58" s="14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5"/>
    </row>
    <row r="59" spans="2:25" ht="7.15" customHeight="1" x14ac:dyDescent="0.25"/>
    <row r="60" spans="2:25" s="16" customFormat="1" ht="22.9" customHeight="1" x14ac:dyDescent="0.25">
      <c r="B60" s="17"/>
      <c r="C60" s="19"/>
      <c r="D60" s="17"/>
      <c r="E60" s="17"/>
      <c r="F60" s="17"/>
      <c r="G60" s="18"/>
      <c r="H60" s="18"/>
      <c r="I60" s="19"/>
      <c r="J60" s="19"/>
      <c r="K60" s="19"/>
      <c r="L60" s="19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</sheetData>
  <sheetProtection algorithmName="SHA-512" hashValue="CvuV79+oiWdYHieH+iNk0K/AdU6paSe5HCewhdIrIg1kdwe6aB16zv07NSGr9gMSXwRCMpAAgTGoih4Afp7Jxw==" saltValue="T2IGpD9cyvnPBUyBazLABg==" spinCount="100000" sheet="1" objects="1" scenarios="1" formatRows="0"/>
  <conditionalFormatting sqref="C10:D10 F10:X10 C11:X57">
    <cfRule type="expression" dxfId="20" priority="1">
      <formula>$C10=""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" id="{AD357A9C-1C49-4102-AAF8-9E1EF4DF971A}">
            <xm:f>AND(E10=Planner!$J$15,Planner!$J$15&lt;&gt;"")</xm:f>
            <x14:dxf>
              <font>
                <color rgb="FFEF9C89"/>
              </font>
              <fill>
                <patternFill>
                  <bgColor rgb="FFEF9C89"/>
                </patternFill>
              </fill>
            </x14:dxf>
          </x14:cfRule>
          <x14:cfRule type="expression" priority="44" id="{D5D8EDB1-4899-4649-8A8B-B96A4B1910E9}">
            <xm:f>AND(E10=Planner!$J$14,Planner!$J$14&lt;&gt;"")</xm:f>
            <x14:dxf>
              <font>
                <color rgb="FFF8C296"/>
              </font>
              <fill>
                <patternFill>
                  <bgColor rgb="FFF8C296"/>
                </patternFill>
              </fill>
            </x14:dxf>
          </x14:cfRule>
          <x14:cfRule type="expression" priority="45" id="{B998E34A-037D-41A7-A7E0-655A4687190B}">
            <xm:f>AND(E10=Planner!$J$13,Planner!$J$13&lt;&gt;"")</xm:f>
            <x14:dxf>
              <font>
                <color rgb="FFF0D798"/>
              </font>
              <fill>
                <patternFill>
                  <bgColor rgb="FFF0D798"/>
                </patternFill>
              </fill>
            </x14:dxf>
          </x14:cfRule>
          <x14:cfRule type="expression" priority="46" id="{D598E357-C0E6-4205-9D90-8499819A7845}">
            <xm:f>AND(E10=Planner!$J$12,Planner!$J$12&lt;&gt;"")</xm:f>
            <x14:dxf>
              <font>
                <color rgb="FF40CCBB"/>
              </font>
              <fill>
                <patternFill>
                  <bgColor rgb="FF40CCBB"/>
                </patternFill>
              </fill>
            </x14:dxf>
          </x14:cfRule>
          <x14:cfRule type="expression" priority="47" id="{5F6804FF-0CE4-4445-993D-3D824FE2B73E}">
            <xm:f>AND(E10=Planner!$J$11,Planner!$J$11&lt;&gt;"")</xm:f>
            <x14:dxf>
              <font>
                <color rgb="FF437C93"/>
              </font>
              <fill>
                <patternFill>
                  <bgColor rgb="FF437C93"/>
                </patternFill>
              </fill>
            </x14:dxf>
          </x14:cfRule>
          <x14:cfRule type="expression" priority="48" id="{281C6543-A6CA-4956-992E-5622D397BE45}">
            <xm:f>AND(E10=Planner!$J$10,Planner!$J$10&lt;&gt;"")</xm:f>
            <x14:dxf>
              <font>
                <color rgb="FFE76F51"/>
              </font>
              <fill>
                <patternFill>
                  <bgColor rgb="FFE76F51"/>
                </patternFill>
              </fill>
            </x14:dxf>
          </x14:cfRule>
          <x14:cfRule type="expression" priority="49" id="{066BFBBF-2F3D-4B59-AAFD-50FBF6A6694D}">
            <xm:f>AND(E10=Planner!$J$9,Planner!$J$9&lt;&gt;"")</xm:f>
            <x14:dxf>
              <font>
                <color rgb="FFF4A261"/>
              </font>
              <fill>
                <patternFill>
                  <bgColor rgb="FFF4A261"/>
                </patternFill>
              </fill>
            </x14:dxf>
          </x14:cfRule>
          <x14:cfRule type="expression" priority="50" id="{317C401D-F62C-49CB-8615-FA98A52FED87}">
            <xm:f>AND(E10=Planner!$J$8,Planner!$J$8&lt;&gt;"")</xm:f>
            <x14:dxf>
              <font>
                <color rgb="FFE9C46A"/>
              </font>
              <fill>
                <patternFill>
                  <bgColor rgb="FFE9C46A"/>
                </patternFill>
              </fill>
            </x14:dxf>
          </x14:cfRule>
          <x14:cfRule type="expression" priority="51" id="{670D0469-19F2-4074-926A-B9EEA54E705F}">
            <xm:f>AND(E10=Planner!$J$7,Planner!$J$7&lt;&gt;"")</xm:f>
            <x14:dxf>
              <font>
                <color rgb="FF2A9D8F"/>
              </font>
              <fill>
                <patternFill>
                  <bgColor rgb="FF2A9D8F"/>
                </patternFill>
              </fill>
            </x14:dxf>
          </x14:cfRule>
          <x14:cfRule type="expression" priority="52" id="{6116A09F-3CA4-424F-87BD-4F207BB98FB2}">
            <xm:f>AND(E10=Planner!$J$6,Planner!$J$6&lt;&gt;"")</xm:f>
            <x14:dxf>
              <font>
                <color rgb="FF264653"/>
              </font>
              <fill>
                <patternFill>
                  <bgColor rgb="FF264653"/>
                </patternFill>
              </fill>
            </x14:dxf>
          </x14:cfRule>
          <xm:sqref>E10:W57</xm:sqref>
        </x14:conditionalFormatting>
        <x14:conditionalFormatting xmlns:xm="http://schemas.microsoft.com/office/excel/2006/main">
          <x14:cfRule type="expression" priority="53" id="{5520651D-6A78-49F5-989E-F11CDD6437D3}">
            <xm:f>AND(E10=Planner!$J$15,Planner!$J$15&lt;&gt;"")</xm:f>
            <x14:dxf>
              <font>
                <color auto="1"/>
              </font>
              <fill>
                <patternFill>
                  <bgColor rgb="FFF7CFC5"/>
                </patternFill>
              </fill>
              <border>
                <top/>
              </border>
            </x14:dxf>
          </x14:cfRule>
          <x14:cfRule type="expression" priority="54" id="{75B5C56C-1973-466E-B04F-D405A0B094F1}">
            <xm:f>AND(E10=Planner!$J$14,Planner!$J$14&lt;&gt;"")</xm:f>
            <x14:dxf>
              <font>
                <color auto="1"/>
              </font>
              <fill>
                <patternFill>
                  <bgColor rgb="FFFCE4D0"/>
                </patternFill>
              </fill>
              <border>
                <top/>
              </border>
            </x14:dxf>
          </x14:cfRule>
          <x14:cfRule type="expression" priority="55" id="{D8381B0B-005C-49F3-8C0B-4782C3717284}">
            <xm:f>AND(E10=Planner!$J$13,Planner!$J$13&lt;&gt;"")</xm:f>
            <x14:dxf>
              <font>
                <color auto="1"/>
              </font>
              <fill>
                <patternFill>
                  <bgColor rgb="FFF6E7C2"/>
                </patternFill>
              </fill>
              <border>
                <top/>
              </border>
            </x14:dxf>
          </x14:cfRule>
          <x14:cfRule type="expression" priority="56" id="{A145F616-7974-442B-B8E9-AA1E49B7A96E}">
            <xm:f>AND(E10=Planner!$J$12,Planner!$J$12&lt;&gt;"")</xm:f>
            <x14:dxf>
              <font>
                <color auto="1"/>
              </font>
              <fill>
                <patternFill>
                  <bgColor rgb="FFCEF1ED"/>
                </patternFill>
              </fill>
              <border>
                <top/>
              </border>
            </x14:dxf>
          </x14:cfRule>
          <x14:cfRule type="expression" priority="57" id="{E5D74176-E378-48E3-A4B5-3397300861FA}">
            <xm:f>AND(E10=Planner!$J$11,Planner!$J$11&lt;&gt;"")</xm:f>
            <x14:dxf>
              <font>
                <color auto="1"/>
              </font>
              <fill>
                <patternFill>
                  <bgColor rgb="FFC0D8E2"/>
                </patternFill>
              </fill>
              <border>
                <top/>
              </border>
            </x14:dxf>
          </x14:cfRule>
          <x14:cfRule type="expression" priority="58" id="{56262AD9-72E9-4B53-8496-E109229743C7}">
            <xm:f>AND(E10=Planner!$J$10,Planner!$J$10&lt;&gt;"")</xm:f>
            <x14:dxf>
              <font>
                <color auto="1"/>
              </font>
              <fill>
                <patternFill>
                  <bgColor rgb="FFF5C4B9"/>
                </patternFill>
              </fill>
              <border>
                <top/>
              </border>
            </x14:dxf>
          </x14:cfRule>
          <x14:cfRule type="expression" priority="59" id="{3D301D15-B7A7-4592-8647-2A6E6A81487E}">
            <xm:f>AND(E10=Planner!$J$9,Planner!$J$9&lt;&gt;"")</xm:f>
            <x14:dxf>
              <font>
                <color auto="1"/>
              </font>
              <fill>
                <patternFill>
                  <bgColor rgb="FFFAD8BC"/>
                </patternFill>
              </fill>
              <border>
                <top/>
              </border>
            </x14:dxf>
          </x14:cfRule>
          <x14:cfRule type="expression" priority="60" id="{1761A425-3B82-4A86-9744-CF7AC147107F}">
            <xm:f>AND(E10=Planner!$J$8,Planner!$J$8&lt;&gt;"")</xm:f>
            <x14:dxf>
              <font>
                <color auto="1"/>
              </font>
              <fill>
                <patternFill>
                  <bgColor rgb="FFF5E5BD"/>
                </patternFill>
              </fill>
              <border>
                <top/>
              </border>
            </x14:dxf>
          </x14:cfRule>
          <x14:cfRule type="expression" priority="61" id="{D4402561-7DF0-483A-9E07-4B1ADA61D8CB}">
            <xm:f>AND(E10=Planner!$J$7,Planner!$J$7&lt;&gt;"")</xm:f>
            <x14:dxf>
              <font>
                <color auto="1"/>
              </font>
              <fill>
                <patternFill>
                  <bgColor rgb="FF9CE4DB"/>
                </patternFill>
              </fill>
              <border>
                <top/>
              </border>
            </x14:dxf>
          </x14:cfRule>
          <x14:cfRule type="expression" priority="62" id="{F4D5F7D9-7A48-4F96-8BF0-3F6B95187BF9}">
            <xm:f>AND(E10=Planner!$J$6,Planner!$J$6&lt;&gt;"")</xm:f>
            <x14:dxf>
              <font>
                <color auto="1"/>
              </font>
              <fill>
                <patternFill>
                  <bgColor rgb="FFB2D0DC"/>
                </patternFill>
              </fill>
              <border>
                <top/>
              </border>
            </x14:dxf>
          </x14:cfRule>
          <xm:sqref>F10:X57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5E88896-A21D-47C9-8B0A-F1C2AB1D92FF}">
          <x14:formula1>
            <xm:f>Calc!$L$4:$L$51</xm:f>
          </x14:formula1>
          <xm:sqref>C10</xm:sqref>
        </x14:dataValidation>
        <x14:dataValidation type="list" errorStyle="warning" allowBlank="1" showInputMessage="1" showErrorMessage="1" errorTitle="Travel Start Date" error="This option starts from the first day of your trip. Please update your Start Date from the Itinerary Form to add more dates." xr:uid="{372CB033-A1EB-46D3-9CD6-277E6B68A828}">
          <x14:formula1>
            <xm:f>Calc!$O$4:$O$368</xm:f>
          </x14:formula1>
          <xm:sqref>F8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7A76-994E-43EF-BE1A-D9C25F3FF852}">
  <dimension ref="B2:BM1003"/>
  <sheetViews>
    <sheetView showGridLines="0" workbookViewId="0"/>
  </sheetViews>
  <sheetFormatPr defaultRowHeight="15" x14ac:dyDescent="0.25"/>
  <cols>
    <col min="1" max="1" width="3.7109375" style="51" customWidth="1"/>
    <col min="2" max="2" width="27.140625" style="51" customWidth="1"/>
    <col min="3" max="3" width="16.42578125" style="51" customWidth="1"/>
    <col min="4" max="4" width="17.5703125" style="51" customWidth="1"/>
    <col min="5" max="7" width="12.7109375" style="51" customWidth="1"/>
    <col min="8" max="8" width="5.7109375" style="51" customWidth="1"/>
    <col min="9" max="9" width="20.140625" style="51" customWidth="1"/>
    <col min="10" max="10" width="7.85546875" style="51" customWidth="1"/>
    <col min="11" max="11" width="5.7109375" style="51" customWidth="1"/>
    <col min="12" max="12" width="13.5703125" style="51" customWidth="1"/>
    <col min="13" max="13" width="5.7109375" style="51" customWidth="1"/>
    <col min="14" max="15" width="9.85546875" style="51" customWidth="1"/>
    <col min="16" max="16" width="5.7109375" style="51" customWidth="1"/>
    <col min="17" max="17" width="5" style="51" bestFit="1" customWidth="1"/>
    <col min="18" max="18" width="10.28515625" style="51" bestFit="1" customWidth="1"/>
    <col min="19" max="19" width="31" style="49" customWidth="1"/>
    <col min="20" max="20" width="19.85546875" style="49" customWidth="1"/>
    <col min="21" max="22" width="14.5703125" style="49" customWidth="1"/>
    <col min="23" max="24" width="9.28515625" style="49" customWidth="1"/>
    <col min="25" max="26" width="18.85546875" style="49" customWidth="1"/>
    <col min="27" max="27" width="9.5703125" style="49" customWidth="1"/>
    <col min="28" max="28" width="17.140625" style="49" customWidth="1"/>
    <col min="29" max="29" width="4.7109375" style="49" customWidth="1"/>
    <col min="30" max="30" width="11.140625" style="51" customWidth="1"/>
    <col min="31" max="32" width="15.7109375" style="51" customWidth="1"/>
    <col min="33" max="33" width="30.7109375" style="51" customWidth="1"/>
    <col min="34" max="37" width="15.7109375" style="51" customWidth="1"/>
    <col min="38" max="38" width="30.7109375" style="51" customWidth="1"/>
    <col min="39" max="42" width="15.7109375" style="51" customWidth="1"/>
    <col min="43" max="43" width="30.7109375" style="51" customWidth="1"/>
    <col min="44" max="47" width="15.7109375" style="51" customWidth="1"/>
    <col min="48" max="48" width="30.7109375" style="51" customWidth="1"/>
    <col min="49" max="52" width="15.7109375" style="51" customWidth="1"/>
    <col min="53" max="53" width="30.7109375" style="51" customWidth="1"/>
    <col min="54" max="57" width="15.7109375" style="51" customWidth="1"/>
    <col min="58" max="58" width="30.7109375" style="51" customWidth="1"/>
    <col min="59" max="62" width="15.7109375" style="51" customWidth="1"/>
    <col min="63" max="63" width="30.7109375" style="51" customWidth="1"/>
    <col min="64" max="65" width="15.7109375" style="51" customWidth="1"/>
    <col min="66" max="16384" width="9.140625" style="51"/>
  </cols>
  <sheetData>
    <row r="2" spans="2:65" x14ac:dyDescent="0.25">
      <c r="Q2" s="142"/>
      <c r="R2" s="142"/>
      <c r="S2" s="142"/>
      <c r="T2" s="142"/>
      <c r="AE2" s="143"/>
    </row>
    <row r="3" spans="2:65" ht="15" customHeight="1" x14ac:dyDescent="0.25">
      <c r="B3" s="164" t="s">
        <v>557</v>
      </c>
      <c r="C3" s="160"/>
      <c r="L3" s="168" t="s">
        <v>560</v>
      </c>
      <c r="N3" s="168" t="s">
        <v>432</v>
      </c>
      <c r="O3" s="167" t="s">
        <v>433</v>
      </c>
      <c r="Q3" s="168" t="s">
        <v>45</v>
      </c>
      <c r="R3" s="169" t="s">
        <v>41</v>
      </c>
      <c r="S3" s="170" t="s">
        <v>35</v>
      </c>
      <c r="T3" s="170" t="s">
        <v>42</v>
      </c>
      <c r="U3" s="170" t="s">
        <v>34</v>
      </c>
      <c r="V3" s="170" t="s">
        <v>36</v>
      </c>
      <c r="W3" s="170" t="s">
        <v>37</v>
      </c>
      <c r="X3" s="171" t="s">
        <v>38</v>
      </c>
      <c r="Y3" s="171" t="s">
        <v>39</v>
      </c>
      <c r="Z3" s="171" t="s">
        <v>40</v>
      </c>
      <c r="AA3" s="172" t="s">
        <v>46</v>
      </c>
      <c r="AB3" s="172" t="s">
        <v>567</v>
      </c>
      <c r="AD3" s="164" t="s">
        <v>561</v>
      </c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65"/>
    </row>
    <row r="4" spans="2:65" x14ac:dyDescent="0.25">
      <c r="B4" s="147" t="s">
        <v>49</v>
      </c>
      <c r="C4" s="190">
        <f ca="1">IFERROR(IF(LEN(Itınerary!$G$8)=0,YEAR(TODAY()),Itınerary!G8),"")</f>
        <v>2024</v>
      </c>
      <c r="L4" s="151">
        <v>0</v>
      </c>
      <c r="M4" s="143"/>
      <c r="N4" s="147" t="s">
        <v>67</v>
      </c>
      <c r="O4" s="153">
        <f ca="1">IFERROR(C8,"")</f>
        <v>45402</v>
      </c>
      <c r="P4" s="143"/>
      <c r="Q4" s="147">
        <v>1</v>
      </c>
      <c r="R4" s="148">
        <f t="shared" ref="R4:R18" si="0">IF(Y4="","",RANK(Y4,$Y$4:$Y$1003,TRUE)+Q4/1000)</f>
        <v>1.0009999999999999</v>
      </c>
      <c r="S4" s="76" t="str">
        <f>INDEX(Planner!B$6:B$1005,$Q4,1)&amp;""</f>
        <v>Flight from New York to Paris</v>
      </c>
      <c r="T4" s="76" t="str">
        <f>IFERROR(IF(R4="","",INDEX(Planner!F$6:F$1005,$Q4,1)&amp;""),"")</f>
        <v>Flight</v>
      </c>
      <c r="U4" s="78">
        <f>IF(ISNUMBER(INDEX(Planner!C$6:C$1005,$Q4,1)),INDEX(Planner!C$6:C$1005,$Q4,1),"")</f>
        <v>45402</v>
      </c>
      <c r="V4" s="78">
        <f>IFERROR(U4,"")</f>
        <v>45402</v>
      </c>
      <c r="W4" s="77">
        <f>IF(ISNUMBER(INDEX(Planner!D$6:D$1005,$Q4,1)),INDEX(Planner!D$6:D$1005,$Q4,1),"")</f>
        <v>0.33333333333333331</v>
      </c>
      <c r="X4" s="77">
        <f>IF(ISNUMBER(INDEX(Planner!E$6:E$1005,$Q4,1)),INDEX(Planner!E$6:E$1005,$Q4,1),"")</f>
        <v>0.66666666666666663</v>
      </c>
      <c r="Y4" s="79">
        <f t="shared" ref="Y4:Y18" si="1">IFERROR(U4+W4,"")</f>
        <v>45402.333333333336</v>
      </c>
      <c r="Z4" s="79">
        <f t="shared" ref="Z4:Z18" si="2">IFERROR(V4+X4,"")</f>
        <v>45402.666666666664</v>
      </c>
      <c r="AA4" s="77">
        <f>IFERROR(Z4-Y4,"")</f>
        <v>0.33333333332848269</v>
      </c>
      <c r="AB4" s="76">
        <f t="array" ref="AB4">IFERROR((IF(LEN(S4)=0,"",SUM((Y4&gt;=$Y$4:$Y$1003)*(Y4&lt;=$Z$4:$Z$1003),(Z4&gt;=$Y$4:$Y$1003)*(Z4&lt;=$Z$4:$Z$1003)))),"")</f>
        <v>2</v>
      </c>
      <c r="AD4" s="149"/>
      <c r="AE4" s="177">
        <v>1</v>
      </c>
      <c r="AF4" s="178"/>
      <c r="AG4" s="178"/>
      <c r="AH4" s="178"/>
      <c r="AI4" s="178"/>
      <c r="AJ4" s="173">
        <v>2</v>
      </c>
      <c r="AK4" s="81"/>
      <c r="AL4" s="81"/>
      <c r="AM4" s="81"/>
      <c r="AN4" s="81"/>
      <c r="AO4" s="177">
        <v>3</v>
      </c>
      <c r="AP4" s="178"/>
      <c r="AQ4" s="178"/>
      <c r="AR4" s="178"/>
      <c r="AS4" s="178"/>
      <c r="AT4" s="173">
        <v>4</v>
      </c>
      <c r="AU4" s="81"/>
      <c r="AV4" s="81"/>
      <c r="AW4" s="81"/>
      <c r="AX4" s="81"/>
      <c r="AY4" s="177">
        <v>5</v>
      </c>
      <c r="AZ4" s="178"/>
      <c r="BA4" s="178"/>
      <c r="BB4" s="178"/>
      <c r="BC4" s="178"/>
      <c r="BD4" s="173">
        <v>6</v>
      </c>
      <c r="BE4" s="81"/>
      <c r="BF4" s="81"/>
      <c r="BG4" s="81"/>
      <c r="BH4" s="81"/>
      <c r="BI4" s="177">
        <v>7</v>
      </c>
      <c r="BJ4" s="178"/>
      <c r="BK4" s="178"/>
      <c r="BL4" s="178"/>
      <c r="BM4" s="187"/>
    </row>
    <row r="5" spans="2:65" x14ac:dyDescent="0.25">
      <c r="B5" s="147" t="s">
        <v>50</v>
      </c>
      <c r="C5" s="190" t="str">
        <f ca="1">IFERROR(IF(LEN(Itınerary!$G$9)=0,MONTH(TODAY()),Itınerary!G9),"")</f>
        <v>Apr</v>
      </c>
      <c r="L5" s="150">
        <f t="shared" ref="L5:L51" si="3">L4+step</f>
        <v>2.083333333333337E-2</v>
      </c>
      <c r="M5" s="152"/>
      <c r="N5" s="151" t="s">
        <v>68</v>
      </c>
      <c r="O5" s="153">
        <f ca="1">IFERROR(O4+1,"")</f>
        <v>45403</v>
      </c>
      <c r="P5" s="152"/>
      <c r="Q5" s="147">
        <v>2</v>
      </c>
      <c r="R5" s="148">
        <f t="shared" si="0"/>
        <v>2.0019999999999998</v>
      </c>
      <c r="S5" s="76" t="str">
        <f>INDEX(Planner!B$6:B$1005,$Q5,1)&amp;""</f>
        <v>Visit to Eiffel</v>
      </c>
      <c r="T5" s="76" t="str">
        <f>IFERROR(IF(R5="","",INDEX(Planner!F$6:F$1005,$Q5,1)&amp;""),"")</f>
        <v>City sightseeing</v>
      </c>
      <c r="U5" s="78">
        <f>IF(ISNUMBER(INDEX(Planner!C$6:C$1005,$Q5,1)),INDEX(Planner!C$6:C$1005,$Q5,1),"")</f>
        <v>45403</v>
      </c>
      <c r="V5" s="78">
        <f t="shared" ref="V5:V18" si="4">IFERROR(U5,"")</f>
        <v>45403</v>
      </c>
      <c r="W5" s="77">
        <f>IF(ISNUMBER(INDEX(Planner!D$6:D$1005,$Q5,1)),INDEX(Planner!D$6:D$1005,$Q5,1),"")</f>
        <v>0.375</v>
      </c>
      <c r="X5" s="77">
        <f>IF(ISNUMBER(INDEX(Planner!E$6:E$1005,$Q5,1)),INDEX(Planner!E$6:E$1005,$Q5,1),"")</f>
        <v>0.54166666666666663</v>
      </c>
      <c r="Y5" s="79">
        <f t="shared" si="1"/>
        <v>45403.375</v>
      </c>
      <c r="Z5" s="79">
        <f t="shared" si="2"/>
        <v>45403.541666666664</v>
      </c>
      <c r="AA5" s="77">
        <f t="shared" ref="AA5:AA18" si="5">IFERROR(Z5-Y5,"")</f>
        <v>0.16666666666424135</v>
      </c>
      <c r="AB5" s="76">
        <f t="array" ref="AB5">IFERROR((IF(LEN(S5)=0,"",SUM((Y5&gt;=$Y$4:$Y$1003)*(Y5&lt;=$Z$4:$Z$1003),(Z5&gt;=$Y$4:$Y$1003)*(Z5&lt;=$Z$4:$Z$1003)))),"")</f>
        <v>2</v>
      </c>
      <c r="AD5" s="149"/>
      <c r="AE5" s="179" t="str">
        <f>IFERROR(INDEX($I$12:$I$18,WEEKDAY(AE$6,2)),"")</f>
        <v>Saturday</v>
      </c>
      <c r="AF5" s="178"/>
      <c r="AG5" s="178"/>
      <c r="AH5" s="178"/>
      <c r="AI5" s="178"/>
      <c r="AJ5" s="174" t="str">
        <f>IFERROR(INDEX($I$12:$I$18,WEEKDAY(AJ$6,2)),"")</f>
        <v>Sunday</v>
      </c>
      <c r="AK5" s="81"/>
      <c r="AL5" s="81"/>
      <c r="AM5" s="81"/>
      <c r="AN5" s="81"/>
      <c r="AO5" s="179" t="str">
        <f>IFERROR(INDEX($I$12:$I$18,WEEKDAY(AO$6,2)),"")</f>
        <v>Monday</v>
      </c>
      <c r="AP5" s="178"/>
      <c r="AQ5" s="178"/>
      <c r="AR5" s="178"/>
      <c r="AS5" s="178"/>
      <c r="AT5" s="174" t="str">
        <f>IFERROR(INDEX($I$12:$I$18,WEEKDAY(AT$6,2)),"")</f>
        <v>Tuesday</v>
      </c>
      <c r="AU5" s="81"/>
      <c r="AV5" s="81"/>
      <c r="AW5" s="81"/>
      <c r="AX5" s="81"/>
      <c r="AY5" s="179" t="str">
        <f>IFERROR(INDEX($I$12:$I$18,WEEKDAY(AY$6,2)),"")</f>
        <v>Wednesday</v>
      </c>
      <c r="AZ5" s="178"/>
      <c r="BA5" s="178"/>
      <c r="BB5" s="178"/>
      <c r="BC5" s="178"/>
      <c r="BD5" s="174" t="str">
        <f>IFERROR(INDEX($I$12:$I$18,WEEKDAY(BD$6,2)),"")</f>
        <v>Thursday</v>
      </c>
      <c r="BE5" s="81"/>
      <c r="BF5" s="81"/>
      <c r="BG5" s="81"/>
      <c r="BH5" s="81"/>
      <c r="BI5" s="179" t="str">
        <f>IFERROR(INDEX($I$12:$I$18,WEEKDAY(BI$6,2)),"")</f>
        <v>Friday</v>
      </c>
      <c r="BJ5" s="178"/>
      <c r="BK5" s="178"/>
      <c r="BL5" s="178"/>
      <c r="BM5" s="187"/>
    </row>
    <row r="6" spans="2:65" x14ac:dyDescent="0.25">
      <c r="B6" s="147" t="s">
        <v>51</v>
      </c>
      <c r="C6" s="190">
        <f ca="1">IFERROR(INDEX($F$12:$F$23,MATCH(C5,$E$12:$E$23,0)),1)</f>
        <v>4</v>
      </c>
      <c r="L6" s="150">
        <f t="shared" si="3"/>
        <v>4.1666666666666741E-2</v>
      </c>
      <c r="M6" s="154"/>
      <c r="N6" s="150" t="s">
        <v>69</v>
      </c>
      <c r="O6" s="153">
        <f t="shared" ref="O6:O69" ca="1" si="6">IFERROR(O5+1,"")</f>
        <v>45404</v>
      </c>
      <c r="P6" s="154"/>
      <c r="Q6" s="147">
        <v>3</v>
      </c>
      <c r="R6" s="148">
        <f t="shared" si="0"/>
        <v>3.0030000000000001</v>
      </c>
      <c r="S6" s="76" t="str">
        <f>INDEX(Planner!B$6:B$1005,$Q6,1)&amp;""</f>
        <v>Visit to Louvre Museum</v>
      </c>
      <c r="T6" s="76" t="str">
        <f>IFERROR(IF(R6="","",INDEX(Planner!F$6:F$1005,$Q6,1)&amp;""),"")</f>
        <v>Cultural</v>
      </c>
      <c r="U6" s="78">
        <f>IF(ISNUMBER(INDEX(Planner!C$6:C$1005,$Q6,1)),INDEX(Planner!C$6:C$1005,$Q6,1),"")</f>
        <v>45403</v>
      </c>
      <c r="V6" s="78">
        <f t="shared" si="4"/>
        <v>45403</v>
      </c>
      <c r="W6" s="77">
        <f>IF(ISNUMBER(INDEX(Planner!D$6:D$1005,$Q6,1)),INDEX(Planner!D$6:D$1005,$Q6,1),"")</f>
        <v>0.625</v>
      </c>
      <c r="X6" s="77">
        <f>IF(ISNUMBER(INDEX(Planner!E$6:E$1005,$Q6,1)),INDEX(Planner!E$6:E$1005,$Q6,1),"")</f>
        <v>0.75</v>
      </c>
      <c r="Y6" s="79">
        <f t="shared" si="1"/>
        <v>45403.625</v>
      </c>
      <c r="Z6" s="79">
        <f t="shared" si="2"/>
        <v>45403.75</v>
      </c>
      <c r="AA6" s="77">
        <f t="shared" si="5"/>
        <v>0.125</v>
      </c>
      <c r="AB6" s="76">
        <f t="array" ref="AB6">IFERROR((IF(LEN(S6)=0,"",SUM((Y6&gt;=$Y$4:$Y$1003)*(Y6&lt;=$Z$4:$Z$1003),(Z6&gt;=$Y$4:$Y$1003)*(Z6&lt;=$Z$4:$Z$1003)))),"")</f>
        <v>2</v>
      </c>
      <c r="AD6" s="149"/>
      <c r="AE6" s="180">
        <f>IFERROR(Schedule!$F$8,"")</f>
        <v>45402</v>
      </c>
      <c r="AF6" s="181"/>
      <c r="AG6" s="181"/>
      <c r="AH6" s="181"/>
      <c r="AI6" s="182"/>
      <c r="AJ6" s="175">
        <f>IFERROR(AE6+1,"")</f>
        <v>45403</v>
      </c>
      <c r="AK6" s="156"/>
      <c r="AL6" s="156"/>
      <c r="AM6" s="156"/>
      <c r="AN6" s="155"/>
      <c r="AO6" s="180">
        <f>IFERROR(AJ6+1,"")</f>
        <v>45404</v>
      </c>
      <c r="AP6" s="186"/>
      <c r="AQ6" s="186"/>
      <c r="AR6" s="186"/>
      <c r="AS6" s="182"/>
      <c r="AT6" s="175">
        <f>IFERROR(AO6+1,"")</f>
        <v>45405</v>
      </c>
      <c r="AU6" s="156"/>
      <c r="AV6" s="156"/>
      <c r="AW6" s="155"/>
      <c r="AX6" s="155"/>
      <c r="AY6" s="180">
        <f>IFERROR(AT6+1,"")</f>
        <v>45406</v>
      </c>
      <c r="AZ6" s="186"/>
      <c r="BA6" s="186"/>
      <c r="BB6" s="182"/>
      <c r="BC6" s="182"/>
      <c r="BD6" s="175">
        <f>IFERROR(AY6+1,"")</f>
        <v>45407</v>
      </c>
      <c r="BE6" s="156"/>
      <c r="BF6" s="156"/>
      <c r="BG6" s="155"/>
      <c r="BH6" s="155"/>
      <c r="BI6" s="180">
        <f>IFERROR(BD6+1,"")</f>
        <v>45408</v>
      </c>
      <c r="BJ6" s="188"/>
      <c r="BK6" s="188"/>
      <c r="BL6" s="188"/>
      <c r="BM6" s="189"/>
    </row>
    <row r="7" spans="2:65" x14ac:dyDescent="0.25">
      <c r="B7" s="147" t="s">
        <v>52</v>
      </c>
      <c r="C7" s="190">
        <f ca="1">IFERROR(IF(LEN(Itınerary!$G$9)=0,DAY(TODAY()),Itınerary!G10),"")</f>
        <v>20</v>
      </c>
      <c r="L7" s="150">
        <f t="shared" si="3"/>
        <v>6.2500000000000111E-2</v>
      </c>
      <c r="M7" s="154"/>
      <c r="N7" s="147" t="s">
        <v>70</v>
      </c>
      <c r="O7" s="153">
        <f t="shared" ca="1" si="6"/>
        <v>45405</v>
      </c>
      <c r="P7" s="154"/>
      <c r="Q7" s="147">
        <v>4</v>
      </c>
      <c r="R7" s="148">
        <f t="shared" si="0"/>
        <v>4.0039999999999996</v>
      </c>
      <c r="S7" s="76" t="str">
        <f>INDEX(Planner!B$6:B$1005,$Q7,1)&amp;""</f>
        <v>Visit to Disneyland</v>
      </c>
      <c r="T7" s="76" t="str">
        <f>IFERROR(IF(R7="","",INDEX(Planner!F$6:F$1005,$Q7,1)&amp;""),"")</f>
        <v>Amusement</v>
      </c>
      <c r="U7" s="78">
        <f>IF(ISNUMBER(INDEX(Planner!C$6:C$1005,$Q7,1)),INDEX(Planner!C$6:C$1005,$Q7,1),"")</f>
        <v>45404</v>
      </c>
      <c r="V7" s="78">
        <f t="shared" si="4"/>
        <v>45404</v>
      </c>
      <c r="W7" s="77">
        <f>IF(ISNUMBER(INDEX(Planner!D$6:D$1005,$Q7,1)),INDEX(Planner!D$6:D$1005,$Q7,1),"")</f>
        <v>0.45833333333333331</v>
      </c>
      <c r="X7" s="77">
        <f>IF(ISNUMBER(INDEX(Planner!E$6:E$1005,$Q7,1)),INDEX(Planner!E$6:E$1005,$Q7,1),"")</f>
        <v>0.66666666666666663</v>
      </c>
      <c r="Y7" s="79">
        <f t="shared" si="1"/>
        <v>45404.458333333336</v>
      </c>
      <c r="Z7" s="79">
        <f t="shared" si="2"/>
        <v>45404.666666666664</v>
      </c>
      <c r="AA7" s="77">
        <f t="shared" si="5"/>
        <v>0.20833333332848269</v>
      </c>
      <c r="AB7" s="76">
        <f t="array" ref="AB7">IFERROR((IF(LEN(S7)=0,"",SUM((Y7&gt;=$Y$4:$Y$1003)*(Y7&lt;=$Z$4:$Z$1003),(Z7&gt;=$Y$4:$Y$1003)*(Z7&lt;=$Z$4:$Z$1003)))),"")</f>
        <v>2</v>
      </c>
      <c r="AD7" s="146"/>
      <c r="AE7" s="183" t="s">
        <v>45</v>
      </c>
      <c r="AF7" s="183" t="s">
        <v>44</v>
      </c>
      <c r="AG7" s="183" t="s">
        <v>43</v>
      </c>
      <c r="AH7" s="183" t="s">
        <v>42</v>
      </c>
      <c r="AI7" s="184" t="s">
        <v>556</v>
      </c>
      <c r="AJ7" s="80" t="s">
        <v>45</v>
      </c>
      <c r="AK7" s="80" t="s">
        <v>44</v>
      </c>
      <c r="AL7" s="80" t="s">
        <v>43</v>
      </c>
      <c r="AM7" s="80" t="s">
        <v>42</v>
      </c>
      <c r="AN7" s="157" t="s">
        <v>556</v>
      </c>
      <c r="AO7" s="183" t="s">
        <v>45</v>
      </c>
      <c r="AP7" s="183" t="s">
        <v>44</v>
      </c>
      <c r="AQ7" s="183" t="s">
        <v>43</v>
      </c>
      <c r="AR7" s="183" t="s">
        <v>42</v>
      </c>
      <c r="AS7" s="184" t="s">
        <v>556</v>
      </c>
      <c r="AT7" s="80" t="s">
        <v>45</v>
      </c>
      <c r="AU7" s="80" t="s">
        <v>44</v>
      </c>
      <c r="AV7" s="80" t="s">
        <v>43</v>
      </c>
      <c r="AW7" s="80" t="s">
        <v>42</v>
      </c>
      <c r="AX7" s="157" t="s">
        <v>556</v>
      </c>
      <c r="AY7" s="183" t="s">
        <v>45</v>
      </c>
      <c r="AZ7" s="183" t="s">
        <v>44</v>
      </c>
      <c r="BA7" s="183" t="s">
        <v>43</v>
      </c>
      <c r="BB7" s="183" t="s">
        <v>42</v>
      </c>
      <c r="BC7" s="184" t="s">
        <v>556</v>
      </c>
      <c r="BD7" s="80" t="s">
        <v>45</v>
      </c>
      <c r="BE7" s="80" t="s">
        <v>44</v>
      </c>
      <c r="BF7" s="80" t="s">
        <v>43</v>
      </c>
      <c r="BG7" s="80" t="s">
        <v>42</v>
      </c>
      <c r="BH7" s="157" t="s">
        <v>556</v>
      </c>
      <c r="BI7" s="183" t="s">
        <v>45</v>
      </c>
      <c r="BJ7" s="183" t="s">
        <v>44</v>
      </c>
      <c r="BK7" s="183" t="s">
        <v>43</v>
      </c>
      <c r="BL7" s="183" t="s">
        <v>42</v>
      </c>
      <c r="BM7" s="184" t="s">
        <v>556</v>
      </c>
    </row>
    <row r="8" spans="2:65" x14ac:dyDescent="0.25">
      <c r="B8" s="147" t="s">
        <v>34</v>
      </c>
      <c r="C8" s="191">
        <f ca="1">IFERROR(DATE(C4,C6,C7),TODAY())</f>
        <v>45402</v>
      </c>
      <c r="L8" s="150">
        <f t="shared" si="3"/>
        <v>8.3333333333333481E-2</v>
      </c>
      <c r="M8" s="154"/>
      <c r="N8" s="151" t="s">
        <v>71</v>
      </c>
      <c r="O8" s="153">
        <f t="shared" ca="1" si="6"/>
        <v>45406</v>
      </c>
      <c r="P8" s="154"/>
      <c r="Q8" s="147">
        <v>5</v>
      </c>
      <c r="R8" s="148">
        <f t="shared" si="0"/>
        <v>5.0049999999999999</v>
      </c>
      <c r="S8" s="76" t="str">
        <f>INDEX(Planner!B$6:B$1005,$Q8,1)&amp;""</f>
        <v>Dinner at Moulin Rouge</v>
      </c>
      <c r="T8" s="76" t="str">
        <f>IFERROR(IF(R8="","",INDEX(Planner!F$6:F$1005,$Q8,1)&amp;""),"")</f>
        <v>Night Life</v>
      </c>
      <c r="U8" s="78">
        <f>IF(ISNUMBER(INDEX(Planner!C$6:C$1005,$Q8,1)),INDEX(Planner!C$6:C$1005,$Q8,1),"")</f>
        <v>45405</v>
      </c>
      <c r="V8" s="78">
        <f t="shared" si="4"/>
        <v>45405</v>
      </c>
      <c r="W8" s="77">
        <f>IF(ISNUMBER(INDEX(Planner!D$6:D$1005,$Q8,1)),INDEX(Planner!D$6:D$1005,$Q8,1),"")</f>
        <v>0.875</v>
      </c>
      <c r="X8" s="77">
        <f>IF(ISNUMBER(INDEX(Planner!E$6:E$1005,$Q8,1)),INDEX(Planner!E$6:E$1005,$Q8,1),"")</f>
        <v>0.95833333333333337</v>
      </c>
      <c r="Y8" s="79">
        <f t="shared" si="1"/>
        <v>45405.875</v>
      </c>
      <c r="Z8" s="79">
        <f t="shared" si="2"/>
        <v>45405.958333333336</v>
      </c>
      <c r="AA8" s="77">
        <f t="shared" si="5"/>
        <v>8.3333333335758653E-2</v>
      </c>
      <c r="AB8" s="76">
        <f t="array" ref="AB8">IFERROR((IF(LEN(S8)=0,"",SUM((Y8&gt;=$Y$4:$Y$1003)*(Y8&lt;=$Z$4:$Z$1003),(Z8&gt;=$Y$4:$Y$1003)*(Z8&lt;=$Z$4:$Z$1003)))),"")</f>
        <v>2</v>
      </c>
      <c r="AD8" s="150">
        <f>Schedule!C10</f>
        <v>0.29166666666666718</v>
      </c>
      <c r="AE8" s="185">
        <f t="array" ref="AE8">MIN(IF(($U$4:$U$18=AE$6)*($W$4:$W$18&lt;=$AD8)*($X$4:$X$18&gt;$AD8),$Q$4:$Q$18,""))</f>
        <v>0</v>
      </c>
      <c r="AF8" s="185">
        <f>COUNTIFS($U$4:$U$18,AE$6,$W$4:$W$18,"&lt;="&amp;$AD8,$X$4:$X$18,"&gt;"&amp;$AD8)</f>
        <v>0</v>
      </c>
      <c r="AG8" s="185" t="str">
        <f>IF(AE8=AE7,"",IF(AE8&gt;0,INDEX($S$4:$S$18,AE8,1)&amp; IF(AF8&gt;1," - " &amp; AF8 &amp;" Events overlap!",""),""))</f>
        <v/>
      </c>
      <c r="AH8" s="185" t="str">
        <f>IF(LEN(AI8)&gt;0,INDEX($T$4:$T$18,AE8,1),"")</f>
        <v/>
      </c>
      <c r="AI8" s="185" t="str">
        <f>IFERROR(IF(AE8&gt;0,1,""),"")</f>
        <v/>
      </c>
      <c r="AJ8" s="185">
        <f t="array" ref="AJ8">MIN(IF(($U$4:$U$18=AJ$6)*($W$4:$W$18&lt;=$AD8)*($X$4:$X$18&gt;$AD8),$Q$4:$Q$18,""))</f>
        <v>0</v>
      </c>
      <c r="AK8" s="76">
        <f>COUNTIFS($U$4:$U$18,AJ$6,$W$4:$W$18,"&lt;="&amp;$AD8,$X$4:$X$18,"&gt;"&amp;$AD8)</f>
        <v>0</v>
      </c>
      <c r="AL8" s="76" t="str">
        <f>IF(AJ8=AJ7,"",IF(AJ8&gt;0,INDEX($S$4:$S$18,AJ8,1)&amp; IF(AK8&gt;1," - " &amp; AK8 &amp;" Events overlap!",""),""))</f>
        <v/>
      </c>
      <c r="AM8" s="76" t="str">
        <f>IF(LEN(AN8)&gt;0,INDEX($T$4:$T$18,AJ8,1),"")</f>
        <v/>
      </c>
      <c r="AN8" s="76" t="str">
        <f>IFERROR(IF(AJ8&gt;0,1,""),"")</f>
        <v/>
      </c>
      <c r="AO8" s="185">
        <f t="array" ref="AO8">MIN(IF(($U$4:$U$18=AO$6)*($W$4:$W$18&lt;=$AD8)*($X$4:$X$18&gt;$AD8),$Q$4:$Q$18,""))</f>
        <v>0</v>
      </c>
      <c r="AP8" s="185">
        <f>COUNTIFS($U$4:$U$18,AO$6,$W$4:$W$18,"&lt;="&amp;$AD8,$X$4:$X$18,"&gt;"&amp;$AD8)</f>
        <v>0</v>
      </c>
      <c r="AQ8" s="185" t="str">
        <f>IF(AO8=AO7,"",IF(AO8&gt;0,INDEX($S$4:$S$18,AO8,1)&amp; IF(AP8&gt;1," - " &amp; AP8 &amp;" Events overlap!",""),""))</f>
        <v/>
      </c>
      <c r="AR8" s="185" t="str">
        <f>IF(LEN(AS8)&gt;0,INDEX($T$4:$T$18,AO8,1),"")</f>
        <v/>
      </c>
      <c r="AS8" s="185" t="str">
        <f>IFERROR(IF(AO8&gt;0,1,""),"")</f>
        <v/>
      </c>
      <c r="AT8" s="185">
        <f t="array" ref="AT8">MIN(IF(($U$4:$U$18=AT$6)*($W$4:$W$18&lt;=$AD8)*($X$4:$X$18&gt;$AD8),$Q$4:$Q$18,""))</f>
        <v>0</v>
      </c>
      <c r="AU8" s="76">
        <f>COUNTIFS($U$4:$U$18,AT$6,$W$4:$W$18,"&lt;="&amp;$AD8,$X$4:$X$18,"&gt;"&amp;$AD8)</f>
        <v>0</v>
      </c>
      <c r="AV8" s="76" t="str">
        <f>IF(AT8=AT7,"",IF(AT8&gt;0,INDEX($S$4:$S$18,AT8,1)&amp; IF(AU8&gt;1," - " &amp; AU8 &amp;" Events overlap!",""),""))</f>
        <v/>
      </c>
      <c r="AW8" s="76" t="str">
        <f>IF(LEN(AX8)&gt;0,INDEX($T$4:$T$18,AT8,1),"")</f>
        <v/>
      </c>
      <c r="AX8" s="76" t="str">
        <f>IFERROR(IF(AT8&gt;0,1,""),"")</f>
        <v/>
      </c>
      <c r="AY8" s="185">
        <f t="array" ref="AY8">MIN(IF(($U$4:$U$18=AY$6)*($W$4:$W$18&lt;=$AD8)*($X$4:$X$18&gt;$AD8),$Q$4:$Q$18,""))</f>
        <v>0</v>
      </c>
      <c r="AZ8" s="185">
        <f>COUNTIFS($U$4:$U$18,AY$6,$W$4:$W$18,"&lt;="&amp;$AD8,$X$4:$X$18,"&gt;"&amp;$AD8)</f>
        <v>0</v>
      </c>
      <c r="BA8" s="185" t="str">
        <f>IF(AY8=AY7,"",IF(AY8&gt;0,INDEX($S$4:$S$18,AY8,1)&amp; IF(AZ8&gt;1," - " &amp; AZ8 &amp;" Events overlap!",""),""))</f>
        <v/>
      </c>
      <c r="BB8" s="185" t="str">
        <f>IF(LEN(BC8)&gt;0,INDEX($T$4:$T$18,AY8,1),"")</f>
        <v/>
      </c>
      <c r="BC8" s="185" t="str">
        <f>IFERROR(IF(AY8&gt;0,1,""),"")</f>
        <v/>
      </c>
      <c r="BD8" s="185">
        <f t="array" ref="BD8">MIN(IF(($U$4:$U$18=BD$6)*($W$4:$W$18&lt;=$AD8)*($X$4:$X$18&gt;$AD8),$Q$4:$Q$18,""))</f>
        <v>0</v>
      </c>
      <c r="BE8" s="76">
        <f>COUNTIFS($U$4:$U$18,BD$6,$W$4:$W$18,"&lt;="&amp;$AD8,$X$4:$X$18,"&gt;"&amp;$AD8)</f>
        <v>0</v>
      </c>
      <c r="BF8" s="76" t="str">
        <f>IF(BD8=BD7,"",IF(BD8&gt;0,INDEX($S$4:$S$18,BD8,1)&amp; IF(BE8&gt;1," - " &amp; BE8 &amp;" Events overlap!",""),""))</f>
        <v/>
      </c>
      <c r="BG8" s="76" t="str">
        <f>IF(LEN(BH8)&gt;0,INDEX($T$4:$T$18,BD8,1),"")</f>
        <v/>
      </c>
      <c r="BH8" s="76" t="str">
        <f>IFERROR(IF(BD8&gt;0,1,""),"")</f>
        <v/>
      </c>
      <c r="BI8" s="185">
        <f t="array" ref="BI8">MIN(IF(($U$4:$U$18=BI$6)*($W$4:$W$18&lt;=$AD8)*($X$4:$X$18&gt;$AD8),$Q$4:$Q$18,""))</f>
        <v>0</v>
      </c>
      <c r="BJ8" s="185">
        <f>COUNTIFS($U$4:$U$18,BI$6,$W$4:$W$18,"&lt;="&amp;$AD8,$X$4:$X$18,"&gt;"&amp;$AD8)</f>
        <v>0</v>
      </c>
      <c r="BK8" s="185" t="str">
        <f>IF(BI8=BI7,"",IF(BI8&gt;0,INDEX($S$4:$S$18,BI8,1)&amp; IF(BJ8&gt;1," - " &amp; BJ8 &amp;" Events overlap!",""),""))</f>
        <v/>
      </c>
      <c r="BL8" s="185" t="str">
        <f>IF(LEN(BM8)&gt;0,INDEX($T$4:$T$18,BI8,1),"")</f>
        <v/>
      </c>
      <c r="BM8" s="185" t="str">
        <f>IFERROR(IF(BI8&gt;0,1,""),"")</f>
        <v/>
      </c>
    </row>
    <row r="9" spans="2:65" x14ac:dyDescent="0.25">
      <c r="B9" s="147" t="s">
        <v>53</v>
      </c>
      <c r="C9" s="190">
        <f ca="1">IFERROR(INDEX($G$12:$G$23,MATCH($C$5,$E$12:$E$23,0)),31)</f>
        <v>30</v>
      </c>
      <c r="L9" s="150">
        <f t="shared" si="3"/>
        <v>0.10416666666666685</v>
      </c>
      <c r="M9" s="154"/>
      <c r="N9" s="150" t="s">
        <v>72</v>
      </c>
      <c r="O9" s="153">
        <f t="shared" ca="1" si="6"/>
        <v>45407</v>
      </c>
      <c r="P9" s="154"/>
      <c r="Q9" s="147">
        <v>6</v>
      </c>
      <c r="R9" s="148">
        <f t="shared" si="0"/>
        <v>6.0060000000000002</v>
      </c>
      <c r="S9" s="76" t="str">
        <f>INDEX(Planner!B$6:B$1005,$Q9,1)&amp;""</f>
        <v>Lafayette Haussmann Gallery</v>
      </c>
      <c r="T9" s="76" t="str">
        <f>IFERROR(IF(R9="","",INDEX(Planner!F$6:F$1005,$Q9,1)&amp;""),"")</f>
        <v>Cultural</v>
      </c>
      <c r="U9" s="78">
        <f>IF(ISNUMBER(INDEX(Planner!C$6:C$1005,$Q9,1)),INDEX(Planner!C$6:C$1005,$Q9,1),"")</f>
        <v>45406</v>
      </c>
      <c r="V9" s="78">
        <f t="shared" si="4"/>
        <v>45406</v>
      </c>
      <c r="W9" s="77">
        <f>IF(ISNUMBER(INDEX(Planner!D$6:D$1005,$Q9,1)),INDEX(Planner!D$6:D$1005,$Q9,1),"")</f>
        <v>0.375</v>
      </c>
      <c r="X9" s="77">
        <f>IF(ISNUMBER(INDEX(Planner!E$6:E$1005,$Q9,1)),INDEX(Planner!E$6:E$1005,$Q9,1),"")</f>
        <v>0.41666666666666669</v>
      </c>
      <c r="Y9" s="79">
        <f t="shared" si="1"/>
        <v>45406.375</v>
      </c>
      <c r="Z9" s="79">
        <f t="shared" si="2"/>
        <v>45406.416666666664</v>
      </c>
      <c r="AA9" s="77">
        <f t="shared" si="5"/>
        <v>4.1666666664241347E-2</v>
      </c>
      <c r="AB9" s="76">
        <f t="array" ref="AB9">IFERROR((IF(LEN(S9)=0,"",SUM((Y9&gt;=$Y$4:$Y$1003)*(Y9&lt;=$Z$4:$Z$1003),(Z9&gt;=$Y$4:$Y$1003)*(Z9&lt;=$Z$4:$Z$1003)))),"")</f>
        <v>2</v>
      </c>
      <c r="AD9" s="150">
        <f>Schedule!C11</f>
        <v>0.31250000000000056</v>
      </c>
      <c r="AE9" s="185">
        <f t="array" ref="AE9">MIN(IF(($U$4:$U$18=AE$6)*($W$4:$W$18&lt;=$AD9)*($X$4:$X$18&gt;$AD9),$Q$4:$Q$18,""))</f>
        <v>0</v>
      </c>
      <c r="AF9" s="185">
        <f t="shared" ref="AF9:AF55" si="7">COUNTIFS($U$4:$U$18,AE$6,$W$4:$W$18,"&lt;="&amp;$AD9,$X$4:$X$18,"&gt;"&amp;$AD9)</f>
        <v>0</v>
      </c>
      <c r="AG9" s="185" t="str">
        <f t="shared" ref="AG9:AG55" si="8">IF(AE9=AE8,"",IF(AE9&gt;0,INDEX($S$4:$S$18,AE9,1)&amp; IF(AF9&gt;1," - " &amp; AF9 &amp;" Events overlap!",""),""))</f>
        <v/>
      </c>
      <c r="AH9" s="185" t="str">
        <f t="shared" ref="AH9:AH55" si="9">IF(LEN(AI9)&gt;0,INDEX($T$4:$T$18,AE9,1),"")</f>
        <v/>
      </c>
      <c r="AI9" s="185" t="str">
        <f t="shared" ref="AI9:AI55" si="10">IFERROR(IF(AE9&gt;0,1,""),"")</f>
        <v/>
      </c>
      <c r="AJ9" s="185">
        <f t="array" ref="AJ9">MIN(IF(($U$4:$U$18=AJ$6)*($W$4:$W$18&lt;=$AD9)*($X$4:$X$18&gt;$AD9),$Q$4:$Q$18,""))</f>
        <v>0</v>
      </c>
      <c r="AK9" s="76">
        <f t="shared" ref="AK9:AK55" si="11">COUNTIFS($U$4:$U$18,AJ$6,$W$4:$W$18,"&lt;="&amp;$AD9,$X$4:$X$18,"&gt;"&amp;$AD9)</f>
        <v>0</v>
      </c>
      <c r="AL9" s="76" t="str">
        <f t="shared" ref="AL9:AL55" si="12">IF(AJ9=AJ8,"",IF(AJ9&gt;0,INDEX($S$4:$S$18,AJ9,1)&amp; IF(AK9&gt;1," - " &amp; AK9 &amp;" Events overlap!",""),""))</f>
        <v/>
      </c>
      <c r="AM9" s="76" t="str">
        <f t="shared" ref="AM9:AM55" si="13">IF(LEN(AN9)&gt;0,INDEX($T$4:$T$18,AJ9,1),"")</f>
        <v/>
      </c>
      <c r="AN9" s="76" t="str">
        <f t="shared" ref="AN9:AN55" si="14">IFERROR(IF(AJ9&gt;0,1,""),"")</f>
        <v/>
      </c>
      <c r="AO9" s="185">
        <f t="array" ref="AO9">MIN(IF(($U$4:$U$18=AO$6)*($W$4:$W$18&lt;=$AD9)*($X$4:$X$18&gt;$AD9),$Q$4:$Q$18,""))</f>
        <v>0</v>
      </c>
      <c r="AP9" s="185">
        <f t="shared" ref="AP9:AP55" si="15">COUNTIFS($U$4:$U$18,AO$6,$W$4:$W$18,"&lt;="&amp;$AD9,$X$4:$X$18,"&gt;"&amp;$AD9)</f>
        <v>0</v>
      </c>
      <c r="AQ9" s="185" t="str">
        <f t="shared" ref="AQ9:AQ55" si="16">IF(AO9=AO8,"",IF(AO9&gt;0,INDEX($S$4:$S$18,AO9,1)&amp; IF(AP9&gt;1," - " &amp; AP9 &amp;" Events overlap!",""),""))</f>
        <v/>
      </c>
      <c r="AR9" s="185" t="str">
        <f t="shared" ref="AR9:AR55" si="17">IF(LEN(AS9)&gt;0,INDEX($T$4:$T$18,AO9,1),"")</f>
        <v/>
      </c>
      <c r="AS9" s="185" t="str">
        <f t="shared" ref="AS9:AS55" si="18">IFERROR(IF(AO9&gt;0,1,""),"")</f>
        <v/>
      </c>
      <c r="AT9" s="185">
        <f t="array" ref="AT9">MIN(IF(($U$4:$U$18=AT$6)*($W$4:$W$18&lt;=$AD9)*($X$4:$X$18&gt;$AD9),$Q$4:$Q$18,""))</f>
        <v>0</v>
      </c>
      <c r="AU9" s="76">
        <f t="shared" ref="AU9:AU55" si="19">COUNTIFS($U$4:$U$18,AT$6,$W$4:$W$18,"&lt;="&amp;$AD9,$X$4:$X$18,"&gt;"&amp;$AD9)</f>
        <v>0</v>
      </c>
      <c r="AV9" s="76" t="str">
        <f t="shared" ref="AV9:AV55" si="20">IF(AT9=AT8,"",IF(AT9&gt;0,INDEX($S$4:$S$18,AT9,1)&amp; IF(AU9&gt;1," - " &amp; AU9 &amp;" Events overlap!",""),""))</f>
        <v/>
      </c>
      <c r="AW9" s="76" t="str">
        <f t="shared" ref="AW9:AW55" si="21">IF(LEN(AX9)&gt;0,INDEX($T$4:$T$18,AT9,1),"")</f>
        <v/>
      </c>
      <c r="AX9" s="76" t="str">
        <f t="shared" ref="AX9:AX55" si="22">IFERROR(IF(AT9&gt;0,1,""),"")</f>
        <v/>
      </c>
      <c r="AY9" s="185">
        <f t="array" ref="AY9">MIN(IF(($U$4:$U$18=AY$6)*($W$4:$W$18&lt;=$AD9)*($X$4:$X$18&gt;$AD9),$Q$4:$Q$18,""))</f>
        <v>0</v>
      </c>
      <c r="AZ9" s="185">
        <f t="shared" ref="AZ9:AZ55" si="23">COUNTIFS($U$4:$U$18,AY$6,$W$4:$W$18,"&lt;="&amp;$AD9,$X$4:$X$18,"&gt;"&amp;$AD9)</f>
        <v>0</v>
      </c>
      <c r="BA9" s="185" t="str">
        <f t="shared" ref="BA9:BA55" si="24">IF(AY9=AY8,"",IF(AY9&gt;0,INDEX($S$4:$S$18,AY9,1)&amp; IF(AZ9&gt;1," - " &amp; AZ9 &amp;" Events overlap!",""),""))</f>
        <v/>
      </c>
      <c r="BB9" s="185" t="str">
        <f t="shared" ref="BB9:BB55" si="25">IF(LEN(BC9)&gt;0,INDEX($T$4:$T$18,AY9,1),"")</f>
        <v/>
      </c>
      <c r="BC9" s="185" t="str">
        <f t="shared" ref="BC9:BC55" si="26">IFERROR(IF(AY9&gt;0,1,""),"")</f>
        <v/>
      </c>
      <c r="BD9" s="185">
        <f t="array" ref="BD9">MIN(IF(($U$4:$U$18=BD$6)*($W$4:$W$18&lt;=$AD9)*($X$4:$X$18&gt;$AD9),$Q$4:$Q$18,""))</f>
        <v>0</v>
      </c>
      <c r="BE9" s="76">
        <f t="shared" ref="BE9:BE55" si="27">COUNTIFS($U$4:$U$18,BD$6,$W$4:$W$18,"&lt;="&amp;$AD9,$X$4:$X$18,"&gt;"&amp;$AD9)</f>
        <v>0</v>
      </c>
      <c r="BF9" s="76" t="str">
        <f t="shared" ref="BF9:BF55" si="28">IF(BD9=BD8,"",IF(BD9&gt;0,INDEX($S$4:$S$18,BD9,1)&amp; IF(BE9&gt;1," - " &amp; BE9 &amp;" Events overlap!",""),""))</f>
        <v/>
      </c>
      <c r="BG9" s="76" t="str">
        <f t="shared" ref="BG9:BG55" si="29">IF(LEN(BH9)&gt;0,INDEX($T$4:$T$18,BD9,1),"")</f>
        <v/>
      </c>
      <c r="BH9" s="76" t="str">
        <f t="shared" ref="BH9:BH55" si="30">IFERROR(IF(BD9&gt;0,1,""),"")</f>
        <v/>
      </c>
      <c r="BI9" s="185">
        <f t="array" ref="BI9">MIN(IF(($U$4:$U$18=BI$6)*($W$4:$W$18&lt;=$AD9)*($X$4:$X$18&gt;$AD9),$Q$4:$Q$18,""))</f>
        <v>0</v>
      </c>
      <c r="BJ9" s="185">
        <f t="shared" ref="BJ9:BJ55" si="31">COUNTIFS($U$4:$U$18,BI$6,$W$4:$W$18,"&lt;="&amp;$AD9,$X$4:$X$18,"&gt;"&amp;$AD9)</f>
        <v>0</v>
      </c>
      <c r="BK9" s="185" t="str">
        <f t="shared" ref="BK9:BK55" si="32">IF(BI9=BI8,"",IF(BI9&gt;0,INDEX($S$4:$S$18,BI9,1)&amp; IF(BJ9&gt;1," - " &amp; BJ9 &amp;" Events overlap!",""),""))</f>
        <v/>
      </c>
      <c r="BL9" s="185" t="str">
        <f t="shared" ref="BL9:BL55" si="33">IF(LEN(BM9)&gt;0,INDEX($T$4:$T$18,BI9,1),"")</f>
        <v/>
      </c>
      <c r="BM9" s="185" t="str">
        <f t="shared" ref="BM9:BM55" si="34">IFERROR(IF(BI9&gt;0,1,""),"")</f>
        <v/>
      </c>
    </row>
    <row r="10" spans="2:65" x14ac:dyDescent="0.25">
      <c r="L10" s="150">
        <f t="shared" si="3"/>
        <v>0.12500000000000022</v>
      </c>
      <c r="M10" s="154"/>
      <c r="N10" s="147" t="s">
        <v>73</v>
      </c>
      <c r="O10" s="153">
        <f t="shared" ca="1" si="6"/>
        <v>45408</v>
      </c>
      <c r="P10" s="154"/>
      <c r="Q10" s="147">
        <v>7</v>
      </c>
      <c r="R10" s="148">
        <f t="shared" si="0"/>
        <v>7.0069999999999997</v>
      </c>
      <c r="S10" s="76" t="str">
        <f>INDEX(Planner!B$6:B$1005,$Q10,1)&amp;""</f>
        <v>Père Lachaise</v>
      </c>
      <c r="T10" s="76" t="str">
        <f>IFERROR(IF(R10="","",INDEX(Planner!F$6:F$1005,$Q10,1)&amp;""),"")</f>
        <v>City sightseeing</v>
      </c>
      <c r="U10" s="78">
        <f>IF(ISNUMBER(INDEX(Planner!C$6:C$1005,$Q10,1)),INDEX(Planner!C$6:C$1005,$Q10,1),"")</f>
        <v>45406</v>
      </c>
      <c r="V10" s="78">
        <f t="shared" si="4"/>
        <v>45406</v>
      </c>
      <c r="W10" s="77">
        <f>IF(ISNUMBER(INDEX(Planner!D$6:D$1005,$Q10,1)),INDEX(Planner!D$6:D$1005,$Q10,1),"")</f>
        <v>0.58333333333333337</v>
      </c>
      <c r="X10" s="77">
        <f>IF(ISNUMBER(INDEX(Planner!E$6:E$1005,$Q10,1)),INDEX(Planner!E$6:E$1005,$Q10,1),"")</f>
        <v>0.66666666666666663</v>
      </c>
      <c r="Y10" s="79">
        <f t="shared" si="1"/>
        <v>45406.583333333336</v>
      </c>
      <c r="Z10" s="79">
        <f t="shared" si="2"/>
        <v>45406.666666666664</v>
      </c>
      <c r="AA10" s="77">
        <f t="shared" si="5"/>
        <v>8.3333333328482695E-2</v>
      </c>
      <c r="AB10" s="76">
        <f t="array" ref="AB10">IFERROR((IF(LEN(S10)=0,"",SUM((Y10&gt;=$Y$4:$Y$1003)*(Y10&lt;=$Z$4:$Z$1003),(Z10&gt;=$Y$4:$Y$1003)*(Z10&lt;=$Z$4:$Z$1003)))),"")</f>
        <v>2</v>
      </c>
      <c r="AD10" s="150">
        <f>Schedule!C12</f>
        <v>0.33333333333333393</v>
      </c>
      <c r="AE10" s="185">
        <f t="array" ref="AE10">MIN(IF(($U$4:$U$18=AE$6)*($W$4:$W$18&lt;=$AD10)*($X$4:$X$18&gt;$AD10),$Q$4:$Q$18,""))</f>
        <v>1</v>
      </c>
      <c r="AF10" s="185">
        <f t="shared" si="7"/>
        <v>1</v>
      </c>
      <c r="AG10" s="185" t="str">
        <f t="shared" si="8"/>
        <v>Flight from New York to Paris</v>
      </c>
      <c r="AH10" s="185" t="str">
        <f t="shared" si="9"/>
        <v>Flight</v>
      </c>
      <c r="AI10" s="185">
        <f t="shared" si="10"/>
        <v>1</v>
      </c>
      <c r="AJ10" s="185">
        <f t="array" ref="AJ10">MIN(IF(($U$4:$U$18=AJ$6)*($W$4:$W$18&lt;=$AD10)*($X$4:$X$18&gt;$AD10),$Q$4:$Q$18,""))</f>
        <v>0</v>
      </c>
      <c r="AK10" s="76">
        <f t="shared" si="11"/>
        <v>0</v>
      </c>
      <c r="AL10" s="76" t="str">
        <f t="shared" si="12"/>
        <v/>
      </c>
      <c r="AM10" s="76" t="str">
        <f t="shared" si="13"/>
        <v/>
      </c>
      <c r="AN10" s="76" t="str">
        <f t="shared" si="14"/>
        <v/>
      </c>
      <c r="AO10" s="185">
        <f t="array" ref="AO10">MIN(IF(($U$4:$U$18=AO$6)*($W$4:$W$18&lt;=$AD10)*($X$4:$X$18&gt;$AD10),$Q$4:$Q$18,""))</f>
        <v>0</v>
      </c>
      <c r="AP10" s="185">
        <f t="shared" si="15"/>
        <v>0</v>
      </c>
      <c r="AQ10" s="185" t="str">
        <f t="shared" si="16"/>
        <v/>
      </c>
      <c r="AR10" s="185" t="str">
        <f t="shared" si="17"/>
        <v/>
      </c>
      <c r="AS10" s="185" t="str">
        <f t="shared" si="18"/>
        <v/>
      </c>
      <c r="AT10" s="185">
        <f t="array" ref="AT10">MIN(IF(($U$4:$U$18=AT$6)*($W$4:$W$18&lt;=$AD10)*($X$4:$X$18&gt;$AD10),$Q$4:$Q$18,""))</f>
        <v>0</v>
      </c>
      <c r="AU10" s="76">
        <f t="shared" si="19"/>
        <v>0</v>
      </c>
      <c r="AV10" s="76" t="str">
        <f t="shared" si="20"/>
        <v/>
      </c>
      <c r="AW10" s="76" t="str">
        <f t="shared" si="21"/>
        <v/>
      </c>
      <c r="AX10" s="76" t="str">
        <f t="shared" si="22"/>
        <v/>
      </c>
      <c r="AY10" s="185">
        <f t="array" ref="AY10">MIN(IF(($U$4:$U$18=AY$6)*($W$4:$W$18&lt;=$AD10)*($X$4:$X$18&gt;$AD10),$Q$4:$Q$18,""))</f>
        <v>0</v>
      </c>
      <c r="AZ10" s="185">
        <f t="shared" si="23"/>
        <v>0</v>
      </c>
      <c r="BA10" s="185" t="str">
        <f t="shared" si="24"/>
        <v/>
      </c>
      <c r="BB10" s="185" t="str">
        <f t="shared" si="25"/>
        <v/>
      </c>
      <c r="BC10" s="185" t="str">
        <f t="shared" si="26"/>
        <v/>
      </c>
      <c r="BD10" s="185">
        <f t="array" ref="BD10">MIN(IF(($U$4:$U$18=BD$6)*($W$4:$W$18&lt;=$AD10)*($X$4:$X$18&gt;$AD10),$Q$4:$Q$18,""))</f>
        <v>0</v>
      </c>
      <c r="BE10" s="76">
        <f t="shared" si="27"/>
        <v>0</v>
      </c>
      <c r="BF10" s="76" t="str">
        <f t="shared" si="28"/>
        <v/>
      </c>
      <c r="BG10" s="76" t="str">
        <f t="shared" si="29"/>
        <v/>
      </c>
      <c r="BH10" s="76" t="str">
        <f t="shared" si="30"/>
        <v/>
      </c>
      <c r="BI10" s="185">
        <f t="array" ref="BI10">MIN(IF(($U$4:$U$18=BI$6)*($W$4:$W$18&lt;=$AD10)*($X$4:$X$18&gt;$AD10),$Q$4:$Q$18,""))</f>
        <v>0</v>
      </c>
      <c r="BJ10" s="185">
        <f t="shared" si="31"/>
        <v>0</v>
      </c>
      <c r="BK10" s="185" t="str">
        <f t="shared" si="32"/>
        <v/>
      </c>
      <c r="BL10" s="185" t="str">
        <f t="shared" si="33"/>
        <v/>
      </c>
      <c r="BM10" s="185" t="str">
        <f t="shared" si="34"/>
        <v/>
      </c>
    </row>
    <row r="11" spans="2:65" x14ac:dyDescent="0.25">
      <c r="B11" s="161" t="s">
        <v>48</v>
      </c>
      <c r="C11" s="162" t="s">
        <v>9</v>
      </c>
      <c r="D11" s="163" t="s">
        <v>10</v>
      </c>
      <c r="E11" s="163" t="s">
        <v>54</v>
      </c>
      <c r="F11" s="163" t="s">
        <v>55</v>
      </c>
      <c r="G11" s="163" t="s">
        <v>56</v>
      </c>
      <c r="H11" s="158"/>
      <c r="I11" s="164" t="s">
        <v>558</v>
      </c>
      <c r="J11" s="165"/>
      <c r="L11" s="150">
        <f t="shared" si="3"/>
        <v>0.14583333333333359</v>
      </c>
      <c r="M11" s="154"/>
      <c r="N11" s="151" t="s">
        <v>74</v>
      </c>
      <c r="O11" s="153">
        <f t="shared" ca="1" si="6"/>
        <v>45409</v>
      </c>
      <c r="P11" s="154"/>
      <c r="Q11" s="147">
        <v>8</v>
      </c>
      <c r="R11" s="148">
        <f t="shared" si="0"/>
        <v>8.0079999999999991</v>
      </c>
      <c r="S11" s="76" t="str">
        <f>INDEX(Planner!B$6:B$1005,$Q11,1)&amp;""</f>
        <v>Visit to Lyon</v>
      </c>
      <c r="T11" s="76" t="str">
        <f>IFERROR(IF(R11="","",INDEX(Planner!F$6:F$1005,$Q11,1)&amp;""),"")</f>
        <v>City sightseeing</v>
      </c>
      <c r="U11" s="78">
        <f>IF(ISNUMBER(INDEX(Planner!C$6:C$1005,$Q11,1)),INDEX(Planner!C$6:C$1005,$Q11,1),"")</f>
        <v>45407</v>
      </c>
      <c r="V11" s="78">
        <f t="shared" si="4"/>
        <v>45407</v>
      </c>
      <c r="W11" s="77">
        <f>IF(ISNUMBER(INDEX(Planner!D$6:D$1005,$Q11,1)),INDEX(Planner!D$6:D$1005,$Q11,1),"")</f>
        <v>0.375</v>
      </c>
      <c r="X11" s="77">
        <f>IF(ISNUMBER(INDEX(Planner!E$6:E$1005,$Q11,1)),INDEX(Planner!E$6:E$1005,$Q11,1),"")</f>
        <v>0.66666666666666663</v>
      </c>
      <c r="Y11" s="79">
        <f t="shared" si="1"/>
        <v>45407.375</v>
      </c>
      <c r="Z11" s="79">
        <f t="shared" si="2"/>
        <v>45407.666666666664</v>
      </c>
      <c r="AA11" s="77">
        <f t="shared" si="5"/>
        <v>0.29166666666424135</v>
      </c>
      <c r="AB11" s="76">
        <f t="array" ref="AB11">IFERROR((IF(LEN(S11)=0,"",SUM((Y11&gt;=$Y$4:$Y$1003)*(Y11&lt;=$Z$4:$Z$1003),(Z11&gt;=$Y$4:$Y$1003)*(Z11&lt;=$Z$4:$Z$1003)))),"")</f>
        <v>2</v>
      </c>
      <c r="AD11" s="150">
        <f>Schedule!C13</f>
        <v>0.3541666666666673</v>
      </c>
      <c r="AE11" s="185">
        <f t="array" ref="AE11">MIN(IF(($U$4:$U$18=AE$6)*($W$4:$W$18&lt;=$AD11)*($X$4:$X$18&gt;$AD11),$Q$4:$Q$18,""))</f>
        <v>1</v>
      </c>
      <c r="AF11" s="185">
        <f t="shared" si="7"/>
        <v>1</v>
      </c>
      <c r="AG11" s="185" t="str">
        <f t="shared" si="8"/>
        <v/>
      </c>
      <c r="AH11" s="185" t="str">
        <f t="shared" si="9"/>
        <v>Flight</v>
      </c>
      <c r="AI11" s="185">
        <f t="shared" si="10"/>
        <v>1</v>
      </c>
      <c r="AJ11" s="185">
        <f t="array" ref="AJ11">MIN(IF(($U$4:$U$18=AJ$6)*($W$4:$W$18&lt;=$AD11)*($X$4:$X$18&gt;$AD11),$Q$4:$Q$18,""))</f>
        <v>0</v>
      </c>
      <c r="AK11" s="76">
        <f t="shared" si="11"/>
        <v>0</v>
      </c>
      <c r="AL11" s="76" t="str">
        <f t="shared" si="12"/>
        <v/>
      </c>
      <c r="AM11" s="76" t="str">
        <f t="shared" si="13"/>
        <v/>
      </c>
      <c r="AN11" s="76" t="str">
        <f t="shared" si="14"/>
        <v/>
      </c>
      <c r="AO11" s="185">
        <f t="array" ref="AO11">MIN(IF(($U$4:$U$18=AO$6)*($W$4:$W$18&lt;=$AD11)*($X$4:$X$18&gt;$AD11),$Q$4:$Q$18,""))</f>
        <v>0</v>
      </c>
      <c r="AP11" s="185">
        <f t="shared" si="15"/>
        <v>0</v>
      </c>
      <c r="AQ11" s="185" t="str">
        <f t="shared" si="16"/>
        <v/>
      </c>
      <c r="AR11" s="185" t="str">
        <f t="shared" si="17"/>
        <v/>
      </c>
      <c r="AS11" s="185" t="str">
        <f t="shared" si="18"/>
        <v/>
      </c>
      <c r="AT11" s="185">
        <f t="array" ref="AT11">MIN(IF(($U$4:$U$18=AT$6)*($W$4:$W$18&lt;=$AD11)*($X$4:$X$18&gt;$AD11),$Q$4:$Q$18,""))</f>
        <v>0</v>
      </c>
      <c r="AU11" s="76">
        <f t="shared" si="19"/>
        <v>0</v>
      </c>
      <c r="AV11" s="76" t="str">
        <f t="shared" si="20"/>
        <v/>
      </c>
      <c r="AW11" s="76" t="str">
        <f t="shared" si="21"/>
        <v/>
      </c>
      <c r="AX11" s="76" t="str">
        <f t="shared" si="22"/>
        <v/>
      </c>
      <c r="AY11" s="185">
        <f t="array" ref="AY11">MIN(IF(($U$4:$U$18=AY$6)*($W$4:$W$18&lt;=$AD11)*($X$4:$X$18&gt;$AD11),$Q$4:$Q$18,""))</f>
        <v>0</v>
      </c>
      <c r="AZ11" s="185">
        <f t="shared" si="23"/>
        <v>0</v>
      </c>
      <c r="BA11" s="185" t="str">
        <f t="shared" si="24"/>
        <v/>
      </c>
      <c r="BB11" s="185" t="str">
        <f t="shared" si="25"/>
        <v/>
      </c>
      <c r="BC11" s="185" t="str">
        <f t="shared" si="26"/>
        <v/>
      </c>
      <c r="BD11" s="185">
        <f t="array" ref="BD11">MIN(IF(($U$4:$U$18=BD$6)*($W$4:$W$18&lt;=$AD11)*($X$4:$X$18&gt;$AD11),$Q$4:$Q$18,""))</f>
        <v>0</v>
      </c>
      <c r="BE11" s="76">
        <f t="shared" si="27"/>
        <v>0</v>
      </c>
      <c r="BF11" s="76" t="str">
        <f t="shared" si="28"/>
        <v/>
      </c>
      <c r="BG11" s="76" t="str">
        <f t="shared" si="29"/>
        <v/>
      </c>
      <c r="BH11" s="76" t="str">
        <f t="shared" si="30"/>
        <v/>
      </c>
      <c r="BI11" s="185">
        <f t="array" ref="BI11">MIN(IF(($U$4:$U$18=BI$6)*($W$4:$W$18&lt;=$AD11)*($X$4:$X$18&gt;$AD11),$Q$4:$Q$18,""))</f>
        <v>0</v>
      </c>
      <c r="BJ11" s="185">
        <f t="shared" si="31"/>
        <v>0</v>
      </c>
      <c r="BK11" s="185" t="str">
        <f t="shared" si="32"/>
        <v/>
      </c>
      <c r="BL11" s="185" t="str">
        <f t="shared" si="33"/>
        <v/>
      </c>
      <c r="BM11" s="185" t="str">
        <f t="shared" si="34"/>
        <v/>
      </c>
    </row>
    <row r="12" spans="2:65" x14ac:dyDescent="0.25">
      <c r="B12" s="147">
        <v>1</v>
      </c>
      <c r="C12" s="145">
        <v>2020</v>
      </c>
      <c r="D12" s="144" t="s">
        <v>11</v>
      </c>
      <c r="E12" s="144" t="s">
        <v>57</v>
      </c>
      <c r="F12" s="144">
        <v>1</v>
      </c>
      <c r="G12" s="144">
        <v>31</v>
      </c>
      <c r="H12" s="50"/>
      <c r="I12" s="147" t="s">
        <v>23</v>
      </c>
      <c r="J12" s="159">
        <v>1</v>
      </c>
      <c r="L12" s="150">
        <f t="shared" si="3"/>
        <v>0.16666666666666696</v>
      </c>
      <c r="M12" s="154"/>
      <c r="N12" s="150" t="s">
        <v>75</v>
      </c>
      <c r="O12" s="153">
        <f t="shared" ca="1" si="6"/>
        <v>45410</v>
      </c>
      <c r="P12" s="154"/>
      <c r="Q12" s="147">
        <v>9</v>
      </c>
      <c r="R12" s="148">
        <f t="shared" si="0"/>
        <v>9.0090000000000003</v>
      </c>
      <c r="S12" s="76" t="str">
        <f>INDEX(Planner!B$6:B$1005,$Q12,1)&amp;""</f>
        <v>Shopping at Champs-Elysées</v>
      </c>
      <c r="T12" s="76" t="str">
        <f>IFERROR(IF(R12="","",INDEX(Planner!F$6:F$1005,$Q12,1)&amp;""),"")</f>
        <v>Shopping</v>
      </c>
      <c r="U12" s="78">
        <f>IF(ISNUMBER(INDEX(Planner!C$6:C$1005,$Q12,1)),INDEX(Planner!C$6:C$1005,$Q12,1),"")</f>
        <v>45408</v>
      </c>
      <c r="V12" s="78">
        <f t="shared" si="4"/>
        <v>45408</v>
      </c>
      <c r="W12" s="77">
        <f>IF(ISNUMBER(INDEX(Planner!D$6:D$1005,$Q12,1)),INDEX(Planner!D$6:D$1005,$Q12,1),"")</f>
        <v>0.58333333333333337</v>
      </c>
      <c r="X12" s="77">
        <f>IF(ISNUMBER(INDEX(Planner!E$6:E$1005,$Q12,1)),INDEX(Planner!E$6:E$1005,$Q12,1),"")</f>
        <v>0.66666666666666663</v>
      </c>
      <c r="Y12" s="79">
        <f t="shared" si="1"/>
        <v>45408.583333333336</v>
      </c>
      <c r="Z12" s="79">
        <f t="shared" si="2"/>
        <v>45408.666666666664</v>
      </c>
      <c r="AA12" s="77">
        <f t="shared" si="5"/>
        <v>8.3333333328482695E-2</v>
      </c>
      <c r="AB12" s="76">
        <f t="array" ref="AB12">IFERROR((IF(LEN(S12)=0,"",SUM((Y12&gt;=$Y$4:$Y$1003)*(Y12&lt;=$Z$4:$Z$1003),(Z12&gt;=$Y$4:$Y$1003)*(Z12&lt;=$Z$4:$Z$1003)))),"")</f>
        <v>2</v>
      </c>
      <c r="AD12" s="150">
        <f>Schedule!C14</f>
        <v>0.37500000000000067</v>
      </c>
      <c r="AE12" s="185">
        <f t="array" ref="AE12">MIN(IF(($U$4:$U$18=AE$6)*($W$4:$W$18&lt;=$AD12)*($X$4:$X$18&gt;$AD12),$Q$4:$Q$18,""))</f>
        <v>1</v>
      </c>
      <c r="AF12" s="185">
        <f t="shared" si="7"/>
        <v>1</v>
      </c>
      <c r="AG12" s="185" t="str">
        <f t="shared" si="8"/>
        <v/>
      </c>
      <c r="AH12" s="185" t="str">
        <f t="shared" si="9"/>
        <v>Flight</v>
      </c>
      <c r="AI12" s="185">
        <f t="shared" si="10"/>
        <v>1</v>
      </c>
      <c r="AJ12" s="185">
        <f t="array" ref="AJ12">MIN(IF(($U$4:$U$18=AJ$6)*($W$4:$W$18&lt;=$AD12)*($X$4:$X$18&gt;$AD12),$Q$4:$Q$18,""))</f>
        <v>2</v>
      </c>
      <c r="AK12" s="76">
        <f t="shared" si="11"/>
        <v>1</v>
      </c>
      <c r="AL12" s="76" t="str">
        <f t="shared" si="12"/>
        <v>Visit to Eiffel</v>
      </c>
      <c r="AM12" s="76" t="str">
        <f t="shared" si="13"/>
        <v>City sightseeing</v>
      </c>
      <c r="AN12" s="76">
        <f t="shared" si="14"/>
        <v>1</v>
      </c>
      <c r="AO12" s="185">
        <f t="array" ref="AO12">MIN(IF(($U$4:$U$18=AO$6)*($W$4:$W$18&lt;=$AD12)*($X$4:$X$18&gt;$AD12),$Q$4:$Q$18,""))</f>
        <v>0</v>
      </c>
      <c r="AP12" s="185">
        <f t="shared" si="15"/>
        <v>0</v>
      </c>
      <c r="AQ12" s="185" t="str">
        <f t="shared" si="16"/>
        <v/>
      </c>
      <c r="AR12" s="185" t="str">
        <f t="shared" si="17"/>
        <v/>
      </c>
      <c r="AS12" s="185" t="str">
        <f t="shared" si="18"/>
        <v/>
      </c>
      <c r="AT12" s="185">
        <f t="array" ref="AT12">MIN(IF(($U$4:$U$18=AT$6)*($W$4:$W$18&lt;=$AD12)*($X$4:$X$18&gt;$AD12),$Q$4:$Q$18,""))</f>
        <v>0</v>
      </c>
      <c r="AU12" s="76">
        <f t="shared" si="19"/>
        <v>0</v>
      </c>
      <c r="AV12" s="76" t="str">
        <f t="shared" si="20"/>
        <v/>
      </c>
      <c r="AW12" s="76" t="str">
        <f t="shared" si="21"/>
        <v/>
      </c>
      <c r="AX12" s="76" t="str">
        <f t="shared" si="22"/>
        <v/>
      </c>
      <c r="AY12" s="185">
        <f t="array" ref="AY12">MIN(IF(($U$4:$U$18=AY$6)*($W$4:$W$18&lt;=$AD12)*($X$4:$X$18&gt;$AD12),$Q$4:$Q$18,""))</f>
        <v>6</v>
      </c>
      <c r="AZ12" s="185">
        <f t="shared" si="23"/>
        <v>1</v>
      </c>
      <c r="BA12" s="185" t="str">
        <f t="shared" si="24"/>
        <v>Lafayette Haussmann Gallery</v>
      </c>
      <c r="BB12" s="185" t="str">
        <f t="shared" si="25"/>
        <v>Cultural</v>
      </c>
      <c r="BC12" s="185">
        <f t="shared" si="26"/>
        <v>1</v>
      </c>
      <c r="BD12" s="185">
        <f t="array" ref="BD12">MIN(IF(($U$4:$U$18=BD$6)*($W$4:$W$18&lt;=$AD12)*($X$4:$X$18&gt;$AD12),$Q$4:$Q$18,""))</f>
        <v>8</v>
      </c>
      <c r="BE12" s="76">
        <f t="shared" si="27"/>
        <v>1</v>
      </c>
      <c r="BF12" s="76" t="str">
        <f t="shared" si="28"/>
        <v>Visit to Lyon</v>
      </c>
      <c r="BG12" s="76" t="str">
        <f t="shared" si="29"/>
        <v>City sightseeing</v>
      </c>
      <c r="BH12" s="76">
        <f t="shared" si="30"/>
        <v>1</v>
      </c>
      <c r="BI12" s="185">
        <f t="array" ref="BI12">MIN(IF(($U$4:$U$18=BI$6)*($W$4:$W$18&lt;=$AD12)*($X$4:$X$18&gt;$AD12),$Q$4:$Q$18,""))</f>
        <v>0</v>
      </c>
      <c r="BJ12" s="185">
        <f t="shared" si="31"/>
        <v>0</v>
      </c>
      <c r="BK12" s="185" t="str">
        <f t="shared" si="32"/>
        <v/>
      </c>
      <c r="BL12" s="185" t="str">
        <f t="shared" si="33"/>
        <v/>
      </c>
      <c r="BM12" s="185" t="str">
        <f t="shared" si="34"/>
        <v/>
      </c>
    </row>
    <row r="13" spans="2:65" x14ac:dyDescent="0.25">
      <c r="B13" s="147">
        <v>2</v>
      </c>
      <c r="C13" s="145">
        <v>2021</v>
      </c>
      <c r="D13" s="144" t="s">
        <v>12</v>
      </c>
      <c r="E13" s="144" t="s">
        <v>58</v>
      </c>
      <c r="F13" s="144">
        <v>2</v>
      </c>
      <c r="G13" s="144">
        <f ca="1">IFERROR(IF(MOD($C$4,4)=0,29,28),29)</f>
        <v>29</v>
      </c>
      <c r="H13" s="50"/>
      <c r="I13" s="147" t="s">
        <v>24</v>
      </c>
      <c r="J13" s="147">
        <v>2</v>
      </c>
      <c r="L13" s="150">
        <f t="shared" si="3"/>
        <v>0.18750000000000033</v>
      </c>
      <c r="M13" s="154"/>
      <c r="N13" s="147" t="s">
        <v>76</v>
      </c>
      <c r="O13" s="153">
        <f t="shared" ca="1" si="6"/>
        <v>45411</v>
      </c>
      <c r="P13" s="154"/>
      <c r="Q13" s="147">
        <v>10</v>
      </c>
      <c r="R13" s="148">
        <f t="shared" si="0"/>
        <v>10.01</v>
      </c>
      <c r="S13" s="76" t="str">
        <f>INDEX(Planner!B$6:B$1005,$Q13,1)&amp;""</f>
        <v>Flight from Paris to New York</v>
      </c>
      <c r="T13" s="76" t="str">
        <f>IFERROR(IF(R13="","",INDEX(Planner!F$6:F$1005,$Q13,1)&amp;""),"")</f>
        <v>Flight</v>
      </c>
      <c r="U13" s="78">
        <f>IF(ISNUMBER(INDEX(Planner!C$6:C$1005,$Q13,1)),INDEX(Planner!C$6:C$1005,$Q13,1),"")</f>
        <v>45409</v>
      </c>
      <c r="V13" s="78">
        <f t="shared" si="4"/>
        <v>45409</v>
      </c>
      <c r="W13" s="77">
        <f>IF(ISNUMBER(INDEX(Planner!D$6:D$1005,$Q13,1)),INDEX(Planner!D$6:D$1005,$Q13,1),"")</f>
        <v>0.375</v>
      </c>
      <c r="X13" s="77">
        <f>IF(ISNUMBER(INDEX(Planner!E$6:E$1005,$Q13,1)),INDEX(Planner!E$6:E$1005,$Q13,1),"")</f>
        <v>0.70833333333333337</v>
      </c>
      <c r="Y13" s="79">
        <f t="shared" si="1"/>
        <v>45409.375</v>
      </c>
      <c r="Z13" s="79">
        <f t="shared" si="2"/>
        <v>45409.708333333336</v>
      </c>
      <c r="AA13" s="77">
        <f t="shared" si="5"/>
        <v>0.33333333333575865</v>
      </c>
      <c r="AB13" s="76">
        <f t="array" ref="AB13">IFERROR((IF(LEN(S13)=0,"",SUM((Y13&gt;=$Y$4:$Y$1003)*(Y13&lt;=$Z$4:$Z$1003),(Z13&gt;=$Y$4:$Y$1003)*(Z13&lt;=$Z$4:$Z$1003)))),"")</f>
        <v>2</v>
      </c>
      <c r="AD13" s="150">
        <f>Schedule!C15</f>
        <v>0.39583333333333404</v>
      </c>
      <c r="AE13" s="185">
        <f t="array" ref="AE13">MIN(IF(($U$4:$U$18=AE$6)*($W$4:$W$18&lt;=$AD13)*($X$4:$X$18&gt;$AD13),$Q$4:$Q$18,""))</f>
        <v>1</v>
      </c>
      <c r="AF13" s="185">
        <f t="shared" si="7"/>
        <v>1</v>
      </c>
      <c r="AG13" s="185" t="str">
        <f t="shared" si="8"/>
        <v/>
      </c>
      <c r="AH13" s="185" t="str">
        <f t="shared" si="9"/>
        <v>Flight</v>
      </c>
      <c r="AI13" s="185">
        <f t="shared" si="10"/>
        <v>1</v>
      </c>
      <c r="AJ13" s="185">
        <f t="array" ref="AJ13">MIN(IF(($U$4:$U$18=AJ$6)*($W$4:$W$18&lt;=$AD13)*($X$4:$X$18&gt;$AD13),$Q$4:$Q$18,""))</f>
        <v>2</v>
      </c>
      <c r="AK13" s="76">
        <f t="shared" si="11"/>
        <v>1</v>
      </c>
      <c r="AL13" s="76" t="str">
        <f t="shared" si="12"/>
        <v/>
      </c>
      <c r="AM13" s="76" t="str">
        <f t="shared" si="13"/>
        <v>City sightseeing</v>
      </c>
      <c r="AN13" s="76">
        <f t="shared" si="14"/>
        <v>1</v>
      </c>
      <c r="AO13" s="185">
        <f t="array" ref="AO13">MIN(IF(($U$4:$U$18=AO$6)*($W$4:$W$18&lt;=$AD13)*($X$4:$X$18&gt;$AD13),$Q$4:$Q$18,""))</f>
        <v>0</v>
      </c>
      <c r="AP13" s="185">
        <f t="shared" si="15"/>
        <v>0</v>
      </c>
      <c r="AQ13" s="185" t="str">
        <f t="shared" si="16"/>
        <v/>
      </c>
      <c r="AR13" s="185" t="str">
        <f t="shared" si="17"/>
        <v/>
      </c>
      <c r="AS13" s="185" t="str">
        <f t="shared" si="18"/>
        <v/>
      </c>
      <c r="AT13" s="185">
        <f t="array" ref="AT13">MIN(IF(($U$4:$U$18=AT$6)*($W$4:$W$18&lt;=$AD13)*($X$4:$X$18&gt;$AD13),$Q$4:$Q$18,""))</f>
        <v>0</v>
      </c>
      <c r="AU13" s="76">
        <f t="shared" si="19"/>
        <v>0</v>
      </c>
      <c r="AV13" s="76" t="str">
        <f t="shared" si="20"/>
        <v/>
      </c>
      <c r="AW13" s="76" t="str">
        <f t="shared" si="21"/>
        <v/>
      </c>
      <c r="AX13" s="76" t="str">
        <f t="shared" si="22"/>
        <v/>
      </c>
      <c r="AY13" s="185">
        <f t="array" ref="AY13">MIN(IF(($U$4:$U$18=AY$6)*($W$4:$W$18&lt;=$AD13)*($X$4:$X$18&gt;$AD13),$Q$4:$Q$18,""))</f>
        <v>6</v>
      </c>
      <c r="AZ13" s="185">
        <f t="shared" si="23"/>
        <v>1</v>
      </c>
      <c r="BA13" s="185" t="str">
        <f t="shared" si="24"/>
        <v/>
      </c>
      <c r="BB13" s="185" t="str">
        <f t="shared" si="25"/>
        <v>Cultural</v>
      </c>
      <c r="BC13" s="185">
        <f t="shared" si="26"/>
        <v>1</v>
      </c>
      <c r="BD13" s="185">
        <f t="array" ref="BD13">MIN(IF(($U$4:$U$18=BD$6)*($W$4:$W$18&lt;=$AD13)*($X$4:$X$18&gt;$AD13),$Q$4:$Q$18,""))</f>
        <v>8</v>
      </c>
      <c r="BE13" s="76">
        <f t="shared" si="27"/>
        <v>1</v>
      </c>
      <c r="BF13" s="76" t="str">
        <f t="shared" si="28"/>
        <v/>
      </c>
      <c r="BG13" s="76" t="str">
        <f t="shared" si="29"/>
        <v>City sightseeing</v>
      </c>
      <c r="BH13" s="76">
        <f t="shared" si="30"/>
        <v>1</v>
      </c>
      <c r="BI13" s="185">
        <f t="array" ref="BI13">MIN(IF(($U$4:$U$18=BI$6)*($W$4:$W$18&lt;=$AD13)*($X$4:$X$18&gt;$AD13),$Q$4:$Q$18,""))</f>
        <v>0</v>
      </c>
      <c r="BJ13" s="185">
        <f t="shared" si="31"/>
        <v>0</v>
      </c>
      <c r="BK13" s="185" t="str">
        <f t="shared" si="32"/>
        <v/>
      </c>
      <c r="BL13" s="185" t="str">
        <f t="shared" si="33"/>
        <v/>
      </c>
      <c r="BM13" s="185" t="str">
        <f t="shared" si="34"/>
        <v/>
      </c>
    </row>
    <row r="14" spans="2:65" x14ac:dyDescent="0.25">
      <c r="B14" s="147">
        <v>3</v>
      </c>
      <c r="C14" s="145">
        <v>2022</v>
      </c>
      <c r="D14" s="144" t="s">
        <v>13</v>
      </c>
      <c r="E14" s="144" t="s">
        <v>59</v>
      </c>
      <c r="F14" s="144">
        <v>3</v>
      </c>
      <c r="G14" s="144">
        <v>31</v>
      </c>
      <c r="H14" s="50"/>
      <c r="I14" s="147" t="s">
        <v>25</v>
      </c>
      <c r="J14" s="147">
        <v>3</v>
      </c>
      <c r="L14" s="150">
        <f t="shared" si="3"/>
        <v>0.2083333333333337</v>
      </c>
      <c r="M14" s="154"/>
      <c r="N14" s="151" t="s">
        <v>77</v>
      </c>
      <c r="O14" s="153">
        <f t="shared" ca="1" si="6"/>
        <v>45412</v>
      </c>
      <c r="P14" s="154"/>
      <c r="Q14" s="147">
        <v>11</v>
      </c>
      <c r="R14" s="148" t="str">
        <f t="shared" si="0"/>
        <v/>
      </c>
      <c r="S14" s="76" t="str">
        <f>INDEX(Planner!B$6:B$1005,$Q14,1)&amp;""</f>
        <v/>
      </c>
      <c r="T14" s="76" t="str">
        <f>IFERROR(IF(R14="","",INDEX(Planner!F$6:F$1005,$Q14,1)&amp;""),"")</f>
        <v/>
      </c>
      <c r="U14" s="78" t="str">
        <f>IF(ISNUMBER(INDEX(Planner!C$6:C$1005,$Q14,1)),INDEX(Planner!C$6:C$1005,$Q14,1),"")</f>
        <v/>
      </c>
      <c r="V14" s="78" t="str">
        <f t="shared" si="4"/>
        <v/>
      </c>
      <c r="W14" s="77" t="str">
        <f>IF(ISNUMBER(INDEX(Planner!D$6:D$1005,$Q14,1)),INDEX(Planner!D$6:D$1005,$Q14,1),"")</f>
        <v/>
      </c>
      <c r="X14" s="77" t="str">
        <f>IF(ISNUMBER(INDEX(Planner!E$6:E$1005,$Q14,1)),INDEX(Planner!E$6:E$1005,$Q14,1),"")</f>
        <v/>
      </c>
      <c r="Y14" s="79" t="str">
        <f t="shared" si="1"/>
        <v/>
      </c>
      <c r="Z14" s="79" t="str">
        <f t="shared" si="2"/>
        <v/>
      </c>
      <c r="AA14" s="77" t="str">
        <f t="shared" si="5"/>
        <v/>
      </c>
      <c r="AB14" s="76" t="str">
        <f t="array" ref="AB14">IFERROR((IF(LEN(S14)=0,"",SUM((Y14&gt;=$Y$4:$Y$1003)*(Y14&lt;=$Z$4:$Z$1003),(Z14&gt;=$Y$4:$Y$1003)*(Z14&lt;=$Z$4:$Z$1003)))),"")</f>
        <v/>
      </c>
      <c r="AD14" s="150">
        <f>Schedule!C16</f>
        <v>0.41666666666666741</v>
      </c>
      <c r="AE14" s="185">
        <f t="array" ref="AE14">MIN(IF(($U$4:$U$18=AE$6)*($W$4:$W$18&lt;=$AD14)*($X$4:$X$18&gt;$AD14),$Q$4:$Q$18,""))</f>
        <v>1</v>
      </c>
      <c r="AF14" s="185">
        <f t="shared" si="7"/>
        <v>1</v>
      </c>
      <c r="AG14" s="185" t="str">
        <f t="shared" si="8"/>
        <v/>
      </c>
      <c r="AH14" s="185" t="str">
        <f t="shared" si="9"/>
        <v>Flight</v>
      </c>
      <c r="AI14" s="185">
        <f t="shared" si="10"/>
        <v>1</v>
      </c>
      <c r="AJ14" s="185">
        <f t="array" ref="AJ14">MIN(IF(($U$4:$U$18=AJ$6)*($W$4:$W$18&lt;=$AD14)*($X$4:$X$18&gt;$AD14),$Q$4:$Q$18,""))</f>
        <v>2</v>
      </c>
      <c r="AK14" s="76">
        <f t="shared" si="11"/>
        <v>1</v>
      </c>
      <c r="AL14" s="76" t="str">
        <f t="shared" si="12"/>
        <v/>
      </c>
      <c r="AM14" s="76" t="str">
        <f t="shared" si="13"/>
        <v>City sightseeing</v>
      </c>
      <c r="AN14" s="76">
        <f t="shared" si="14"/>
        <v>1</v>
      </c>
      <c r="AO14" s="185">
        <f t="array" ref="AO14">MIN(IF(($U$4:$U$18=AO$6)*($W$4:$W$18&lt;=$AD14)*($X$4:$X$18&gt;$AD14),$Q$4:$Q$18,""))</f>
        <v>0</v>
      </c>
      <c r="AP14" s="185">
        <f t="shared" si="15"/>
        <v>0</v>
      </c>
      <c r="AQ14" s="185" t="str">
        <f t="shared" si="16"/>
        <v/>
      </c>
      <c r="AR14" s="185" t="str">
        <f t="shared" si="17"/>
        <v/>
      </c>
      <c r="AS14" s="185" t="str">
        <f t="shared" si="18"/>
        <v/>
      </c>
      <c r="AT14" s="185">
        <f t="array" ref="AT14">MIN(IF(($U$4:$U$18=AT$6)*($W$4:$W$18&lt;=$AD14)*($X$4:$X$18&gt;$AD14),$Q$4:$Q$18,""))</f>
        <v>0</v>
      </c>
      <c r="AU14" s="76">
        <f t="shared" si="19"/>
        <v>0</v>
      </c>
      <c r="AV14" s="76" t="str">
        <f t="shared" si="20"/>
        <v/>
      </c>
      <c r="AW14" s="76" t="str">
        <f t="shared" si="21"/>
        <v/>
      </c>
      <c r="AX14" s="76" t="str">
        <f t="shared" si="22"/>
        <v/>
      </c>
      <c r="AY14" s="185">
        <f t="array" ref="AY14">MIN(IF(($U$4:$U$18=AY$6)*($W$4:$W$18&lt;=$AD14)*($X$4:$X$18&gt;$AD14),$Q$4:$Q$18,""))</f>
        <v>0</v>
      </c>
      <c r="AZ14" s="185">
        <f t="shared" si="23"/>
        <v>0</v>
      </c>
      <c r="BA14" s="185" t="str">
        <f t="shared" si="24"/>
        <v/>
      </c>
      <c r="BB14" s="185" t="str">
        <f t="shared" si="25"/>
        <v/>
      </c>
      <c r="BC14" s="185" t="str">
        <f t="shared" si="26"/>
        <v/>
      </c>
      <c r="BD14" s="185">
        <f t="array" ref="BD14">MIN(IF(($U$4:$U$18=BD$6)*($W$4:$W$18&lt;=$AD14)*($X$4:$X$18&gt;$AD14),$Q$4:$Q$18,""))</f>
        <v>8</v>
      </c>
      <c r="BE14" s="76">
        <f t="shared" si="27"/>
        <v>1</v>
      </c>
      <c r="BF14" s="76" t="str">
        <f t="shared" si="28"/>
        <v/>
      </c>
      <c r="BG14" s="76" t="str">
        <f t="shared" si="29"/>
        <v>City sightseeing</v>
      </c>
      <c r="BH14" s="76">
        <f t="shared" si="30"/>
        <v>1</v>
      </c>
      <c r="BI14" s="185">
        <f t="array" ref="BI14">MIN(IF(($U$4:$U$18=BI$6)*($W$4:$W$18&lt;=$AD14)*($X$4:$X$18&gt;$AD14),$Q$4:$Q$18,""))</f>
        <v>0</v>
      </c>
      <c r="BJ14" s="185">
        <f t="shared" si="31"/>
        <v>0</v>
      </c>
      <c r="BK14" s="185" t="str">
        <f t="shared" si="32"/>
        <v/>
      </c>
      <c r="BL14" s="185" t="str">
        <f t="shared" si="33"/>
        <v/>
      </c>
      <c r="BM14" s="185" t="str">
        <f t="shared" si="34"/>
        <v/>
      </c>
    </row>
    <row r="15" spans="2:65" x14ac:dyDescent="0.25">
      <c r="B15" s="147">
        <v>4</v>
      </c>
      <c r="C15" s="145">
        <v>2023</v>
      </c>
      <c r="D15" s="144" t="s">
        <v>14</v>
      </c>
      <c r="E15" s="144" t="s">
        <v>47</v>
      </c>
      <c r="F15" s="144">
        <v>4</v>
      </c>
      <c r="G15" s="144">
        <v>30</v>
      </c>
      <c r="H15" s="50"/>
      <c r="I15" s="147" t="s">
        <v>26</v>
      </c>
      <c r="J15" s="147">
        <v>4</v>
      </c>
      <c r="L15" s="150">
        <f t="shared" si="3"/>
        <v>0.22916666666666707</v>
      </c>
      <c r="M15" s="154"/>
      <c r="N15" s="150" t="s">
        <v>78</v>
      </c>
      <c r="O15" s="153">
        <f t="shared" ca="1" si="6"/>
        <v>45413</v>
      </c>
      <c r="P15" s="154"/>
      <c r="Q15" s="147">
        <v>12</v>
      </c>
      <c r="R15" s="148" t="str">
        <f t="shared" si="0"/>
        <v/>
      </c>
      <c r="S15" s="76" t="str">
        <f>INDEX(Planner!B$6:B$1005,$Q15,1)&amp;""</f>
        <v/>
      </c>
      <c r="T15" s="76" t="str">
        <f>IFERROR(IF(R15="","",INDEX(Planner!F$6:F$1005,$Q15,1)&amp;""),"")</f>
        <v/>
      </c>
      <c r="U15" s="78" t="str">
        <f>IF(ISNUMBER(INDEX(Planner!C$6:C$1005,$Q15,1)),INDEX(Planner!C$6:C$1005,$Q15,1),"")</f>
        <v/>
      </c>
      <c r="V15" s="78" t="str">
        <f t="shared" si="4"/>
        <v/>
      </c>
      <c r="W15" s="77" t="str">
        <f>IF(ISNUMBER(INDEX(Planner!D$6:D$1005,$Q15,1)),INDEX(Planner!D$6:D$1005,$Q15,1),"")</f>
        <v/>
      </c>
      <c r="X15" s="77" t="str">
        <f>IF(ISNUMBER(INDEX(Planner!E$6:E$1005,$Q15,1)),INDEX(Planner!E$6:E$1005,$Q15,1),"")</f>
        <v/>
      </c>
      <c r="Y15" s="79" t="str">
        <f t="shared" si="1"/>
        <v/>
      </c>
      <c r="Z15" s="79" t="str">
        <f t="shared" si="2"/>
        <v/>
      </c>
      <c r="AA15" s="77" t="str">
        <f t="shared" si="5"/>
        <v/>
      </c>
      <c r="AB15" s="76" t="str">
        <f t="array" ref="AB15">IFERROR((IF(LEN(S15)=0,"",SUM((Y15&gt;=$Y$4:$Y$1003)*(Y15&lt;=$Z$4:$Z$1003),(Z15&gt;=$Y$4:$Y$1003)*(Z15&lt;=$Z$4:$Z$1003)))),"")</f>
        <v/>
      </c>
      <c r="AD15" s="150">
        <f>Schedule!C17</f>
        <v>0.43750000000000078</v>
      </c>
      <c r="AE15" s="185">
        <f t="array" ref="AE15">MIN(IF(($U$4:$U$18=AE$6)*($W$4:$W$18&lt;=$AD15)*($X$4:$X$18&gt;$AD15),$Q$4:$Q$18,""))</f>
        <v>1</v>
      </c>
      <c r="AF15" s="185">
        <f t="shared" si="7"/>
        <v>1</v>
      </c>
      <c r="AG15" s="185" t="str">
        <f t="shared" si="8"/>
        <v/>
      </c>
      <c r="AH15" s="185" t="str">
        <f t="shared" si="9"/>
        <v>Flight</v>
      </c>
      <c r="AI15" s="185">
        <f t="shared" si="10"/>
        <v>1</v>
      </c>
      <c r="AJ15" s="185">
        <f t="array" ref="AJ15">MIN(IF(($U$4:$U$18=AJ$6)*($W$4:$W$18&lt;=$AD15)*($X$4:$X$18&gt;$AD15),$Q$4:$Q$18,""))</f>
        <v>2</v>
      </c>
      <c r="AK15" s="76">
        <f t="shared" si="11"/>
        <v>1</v>
      </c>
      <c r="AL15" s="76" t="str">
        <f t="shared" si="12"/>
        <v/>
      </c>
      <c r="AM15" s="76" t="str">
        <f t="shared" si="13"/>
        <v>City sightseeing</v>
      </c>
      <c r="AN15" s="76">
        <f t="shared" si="14"/>
        <v>1</v>
      </c>
      <c r="AO15" s="185">
        <f t="array" ref="AO15">MIN(IF(($U$4:$U$18=AO$6)*($W$4:$W$18&lt;=$AD15)*($X$4:$X$18&gt;$AD15),$Q$4:$Q$18,""))</f>
        <v>0</v>
      </c>
      <c r="AP15" s="185">
        <f t="shared" si="15"/>
        <v>0</v>
      </c>
      <c r="AQ15" s="185" t="str">
        <f t="shared" si="16"/>
        <v/>
      </c>
      <c r="AR15" s="185" t="str">
        <f t="shared" si="17"/>
        <v/>
      </c>
      <c r="AS15" s="185" t="str">
        <f t="shared" si="18"/>
        <v/>
      </c>
      <c r="AT15" s="185">
        <f t="array" ref="AT15">MIN(IF(($U$4:$U$18=AT$6)*($W$4:$W$18&lt;=$AD15)*($X$4:$X$18&gt;$AD15),$Q$4:$Q$18,""))</f>
        <v>0</v>
      </c>
      <c r="AU15" s="76">
        <f t="shared" si="19"/>
        <v>0</v>
      </c>
      <c r="AV15" s="76" t="str">
        <f t="shared" si="20"/>
        <v/>
      </c>
      <c r="AW15" s="76" t="str">
        <f t="shared" si="21"/>
        <v/>
      </c>
      <c r="AX15" s="76" t="str">
        <f t="shared" si="22"/>
        <v/>
      </c>
      <c r="AY15" s="185">
        <f t="array" ref="AY15">MIN(IF(($U$4:$U$18=AY$6)*($W$4:$W$18&lt;=$AD15)*($X$4:$X$18&gt;$AD15),$Q$4:$Q$18,""))</f>
        <v>0</v>
      </c>
      <c r="AZ15" s="185">
        <f t="shared" si="23"/>
        <v>0</v>
      </c>
      <c r="BA15" s="185" t="str">
        <f t="shared" si="24"/>
        <v/>
      </c>
      <c r="BB15" s="185" t="str">
        <f t="shared" si="25"/>
        <v/>
      </c>
      <c r="BC15" s="185" t="str">
        <f t="shared" si="26"/>
        <v/>
      </c>
      <c r="BD15" s="185">
        <f t="array" ref="BD15">MIN(IF(($U$4:$U$18=BD$6)*($W$4:$W$18&lt;=$AD15)*($X$4:$X$18&gt;$AD15),$Q$4:$Q$18,""))</f>
        <v>8</v>
      </c>
      <c r="BE15" s="76">
        <f t="shared" si="27"/>
        <v>1</v>
      </c>
      <c r="BF15" s="76" t="str">
        <f t="shared" si="28"/>
        <v/>
      </c>
      <c r="BG15" s="76" t="str">
        <f t="shared" si="29"/>
        <v>City sightseeing</v>
      </c>
      <c r="BH15" s="76">
        <f t="shared" si="30"/>
        <v>1</v>
      </c>
      <c r="BI15" s="185">
        <f t="array" ref="BI15">MIN(IF(($U$4:$U$18=BI$6)*($W$4:$W$18&lt;=$AD15)*($X$4:$X$18&gt;$AD15),$Q$4:$Q$18,""))</f>
        <v>0</v>
      </c>
      <c r="BJ15" s="185">
        <f t="shared" si="31"/>
        <v>0</v>
      </c>
      <c r="BK15" s="185" t="str">
        <f t="shared" si="32"/>
        <v/>
      </c>
      <c r="BL15" s="185" t="str">
        <f t="shared" si="33"/>
        <v/>
      </c>
      <c r="BM15" s="185" t="str">
        <f t="shared" si="34"/>
        <v/>
      </c>
    </row>
    <row r="16" spans="2:65" x14ac:dyDescent="0.25">
      <c r="B16" s="147">
        <v>5</v>
      </c>
      <c r="C16" s="145">
        <v>2024</v>
      </c>
      <c r="D16" s="144" t="s">
        <v>15</v>
      </c>
      <c r="E16" s="144" t="s">
        <v>15</v>
      </c>
      <c r="F16" s="144">
        <v>5</v>
      </c>
      <c r="G16" s="144">
        <v>31</v>
      </c>
      <c r="H16" s="50"/>
      <c r="I16" s="147" t="s">
        <v>27</v>
      </c>
      <c r="J16" s="147">
        <v>5</v>
      </c>
      <c r="L16" s="150">
        <f t="shared" si="3"/>
        <v>0.25000000000000044</v>
      </c>
      <c r="M16" s="154"/>
      <c r="N16" s="147" t="s">
        <v>79</v>
      </c>
      <c r="O16" s="153">
        <f t="shared" ca="1" si="6"/>
        <v>45414</v>
      </c>
      <c r="P16" s="154"/>
      <c r="Q16" s="147">
        <v>13</v>
      </c>
      <c r="R16" s="148" t="str">
        <f t="shared" si="0"/>
        <v/>
      </c>
      <c r="S16" s="76" t="str">
        <f>INDEX(Planner!B$6:B$1005,$Q16,1)&amp;""</f>
        <v/>
      </c>
      <c r="T16" s="76" t="str">
        <f>IFERROR(IF(R16="","",INDEX(Planner!F$6:F$1005,$Q16,1)&amp;""),"")</f>
        <v/>
      </c>
      <c r="U16" s="78" t="str">
        <f>IF(ISNUMBER(INDEX(Planner!C$6:C$1005,$Q16,1)),INDEX(Planner!C$6:C$1005,$Q16,1),"")</f>
        <v/>
      </c>
      <c r="V16" s="78" t="str">
        <f t="shared" si="4"/>
        <v/>
      </c>
      <c r="W16" s="77" t="str">
        <f>IF(ISNUMBER(INDEX(Planner!D$6:D$1005,$Q16,1)),INDEX(Planner!D$6:D$1005,$Q16,1),"")</f>
        <v/>
      </c>
      <c r="X16" s="77" t="str">
        <f>IF(ISNUMBER(INDEX(Planner!E$6:E$1005,$Q16,1)),INDEX(Planner!E$6:E$1005,$Q16,1),"")</f>
        <v/>
      </c>
      <c r="Y16" s="79" t="str">
        <f t="shared" si="1"/>
        <v/>
      </c>
      <c r="Z16" s="79" t="str">
        <f t="shared" si="2"/>
        <v/>
      </c>
      <c r="AA16" s="77" t="str">
        <f t="shared" si="5"/>
        <v/>
      </c>
      <c r="AB16" s="76" t="str">
        <f t="array" ref="AB16">IFERROR((IF(LEN(S16)=0,"",SUM((Y16&gt;=$Y$4:$Y$1003)*(Y16&lt;=$Z$4:$Z$1003),(Z16&gt;=$Y$4:$Y$1003)*(Z16&lt;=$Z$4:$Z$1003)))),"")</f>
        <v/>
      </c>
      <c r="AD16" s="150">
        <f>Schedule!C18</f>
        <v>0.45833333333333415</v>
      </c>
      <c r="AE16" s="185">
        <f t="array" ref="AE16">MIN(IF(($U$4:$U$18=AE$6)*($W$4:$W$18&lt;=$AD16)*($X$4:$X$18&gt;$AD16),$Q$4:$Q$18,""))</f>
        <v>1</v>
      </c>
      <c r="AF16" s="185">
        <f t="shared" si="7"/>
        <v>1</v>
      </c>
      <c r="AG16" s="185" t="str">
        <f t="shared" si="8"/>
        <v/>
      </c>
      <c r="AH16" s="185" t="str">
        <f t="shared" si="9"/>
        <v>Flight</v>
      </c>
      <c r="AI16" s="185">
        <f t="shared" si="10"/>
        <v>1</v>
      </c>
      <c r="AJ16" s="185">
        <f t="array" ref="AJ16">MIN(IF(($U$4:$U$18=AJ$6)*($W$4:$W$18&lt;=$AD16)*($X$4:$X$18&gt;$AD16),$Q$4:$Q$18,""))</f>
        <v>2</v>
      </c>
      <c r="AK16" s="76">
        <f t="shared" si="11"/>
        <v>1</v>
      </c>
      <c r="AL16" s="76" t="str">
        <f t="shared" si="12"/>
        <v/>
      </c>
      <c r="AM16" s="76" t="str">
        <f t="shared" si="13"/>
        <v>City sightseeing</v>
      </c>
      <c r="AN16" s="76">
        <f t="shared" si="14"/>
        <v>1</v>
      </c>
      <c r="AO16" s="185">
        <f t="array" ref="AO16">MIN(IF(($U$4:$U$18=AO$6)*($W$4:$W$18&lt;=$AD16)*($X$4:$X$18&gt;$AD16),$Q$4:$Q$18,""))</f>
        <v>4</v>
      </c>
      <c r="AP16" s="185">
        <f t="shared" si="15"/>
        <v>1</v>
      </c>
      <c r="AQ16" s="185" t="str">
        <f t="shared" si="16"/>
        <v>Visit to Disneyland</v>
      </c>
      <c r="AR16" s="185" t="str">
        <f t="shared" si="17"/>
        <v>Amusement</v>
      </c>
      <c r="AS16" s="185">
        <f t="shared" si="18"/>
        <v>1</v>
      </c>
      <c r="AT16" s="185">
        <f t="array" ref="AT16">MIN(IF(($U$4:$U$18=AT$6)*($W$4:$W$18&lt;=$AD16)*($X$4:$X$18&gt;$AD16),$Q$4:$Q$18,""))</f>
        <v>0</v>
      </c>
      <c r="AU16" s="76">
        <f t="shared" si="19"/>
        <v>0</v>
      </c>
      <c r="AV16" s="76" t="str">
        <f t="shared" si="20"/>
        <v/>
      </c>
      <c r="AW16" s="76" t="str">
        <f t="shared" si="21"/>
        <v/>
      </c>
      <c r="AX16" s="76" t="str">
        <f t="shared" si="22"/>
        <v/>
      </c>
      <c r="AY16" s="185">
        <f t="array" ref="AY16">MIN(IF(($U$4:$U$18=AY$6)*($W$4:$W$18&lt;=$AD16)*($X$4:$X$18&gt;$AD16),$Q$4:$Q$18,""))</f>
        <v>0</v>
      </c>
      <c r="AZ16" s="185">
        <f t="shared" si="23"/>
        <v>0</v>
      </c>
      <c r="BA16" s="185" t="str">
        <f t="shared" si="24"/>
        <v/>
      </c>
      <c r="BB16" s="185" t="str">
        <f t="shared" si="25"/>
        <v/>
      </c>
      <c r="BC16" s="185" t="str">
        <f t="shared" si="26"/>
        <v/>
      </c>
      <c r="BD16" s="185">
        <f t="array" ref="BD16">MIN(IF(($U$4:$U$18=BD$6)*($W$4:$W$18&lt;=$AD16)*($X$4:$X$18&gt;$AD16),$Q$4:$Q$18,""))</f>
        <v>8</v>
      </c>
      <c r="BE16" s="76">
        <f t="shared" si="27"/>
        <v>1</v>
      </c>
      <c r="BF16" s="76" t="str">
        <f t="shared" si="28"/>
        <v/>
      </c>
      <c r="BG16" s="76" t="str">
        <f t="shared" si="29"/>
        <v>City sightseeing</v>
      </c>
      <c r="BH16" s="76">
        <f t="shared" si="30"/>
        <v>1</v>
      </c>
      <c r="BI16" s="185">
        <f t="array" ref="BI16">MIN(IF(($U$4:$U$18=BI$6)*($W$4:$W$18&lt;=$AD16)*($X$4:$X$18&gt;$AD16),$Q$4:$Q$18,""))</f>
        <v>0</v>
      </c>
      <c r="BJ16" s="185">
        <f t="shared" si="31"/>
        <v>0</v>
      </c>
      <c r="BK16" s="185" t="str">
        <f t="shared" si="32"/>
        <v/>
      </c>
      <c r="BL16" s="185" t="str">
        <f t="shared" si="33"/>
        <v/>
      </c>
      <c r="BM16" s="185" t="str">
        <f t="shared" si="34"/>
        <v/>
      </c>
    </row>
    <row r="17" spans="2:65" x14ac:dyDescent="0.25">
      <c r="B17" s="147">
        <v>6</v>
      </c>
      <c r="C17" s="145">
        <v>2025</v>
      </c>
      <c r="D17" s="144" t="s">
        <v>16</v>
      </c>
      <c r="E17" s="144" t="s">
        <v>60</v>
      </c>
      <c r="F17" s="144">
        <v>6</v>
      </c>
      <c r="G17" s="144">
        <v>30</v>
      </c>
      <c r="H17" s="50"/>
      <c r="I17" s="147" t="s">
        <v>28</v>
      </c>
      <c r="J17" s="147">
        <v>6</v>
      </c>
      <c r="L17" s="150">
        <f t="shared" si="3"/>
        <v>0.27083333333333381</v>
      </c>
      <c r="M17" s="154"/>
      <c r="N17" s="151" t="s">
        <v>80</v>
      </c>
      <c r="O17" s="153">
        <f t="shared" ca="1" si="6"/>
        <v>45415</v>
      </c>
      <c r="P17" s="154"/>
      <c r="Q17" s="147">
        <v>14</v>
      </c>
      <c r="R17" s="148" t="str">
        <f t="shared" si="0"/>
        <v/>
      </c>
      <c r="S17" s="76" t="str">
        <f>INDEX(Planner!B$6:B$1005,$Q17,1)&amp;""</f>
        <v/>
      </c>
      <c r="T17" s="76" t="str">
        <f>IFERROR(IF(R17="","",INDEX(Planner!F$6:F$1005,$Q17,1)&amp;""),"")</f>
        <v/>
      </c>
      <c r="U17" s="78" t="str">
        <f>IF(ISNUMBER(INDEX(Planner!C$6:C$1005,$Q17,1)),INDEX(Planner!C$6:C$1005,$Q17,1),"")</f>
        <v/>
      </c>
      <c r="V17" s="78" t="str">
        <f t="shared" si="4"/>
        <v/>
      </c>
      <c r="W17" s="77" t="str">
        <f>IF(ISNUMBER(INDEX(Planner!D$6:D$1005,$Q17,1)),INDEX(Planner!D$6:D$1005,$Q17,1),"")</f>
        <v/>
      </c>
      <c r="X17" s="77" t="str">
        <f>IF(ISNUMBER(INDEX(Planner!E$6:E$1005,$Q17,1)),INDEX(Planner!E$6:E$1005,$Q17,1),"")</f>
        <v/>
      </c>
      <c r="Y17" s="79" t="str">
        <f t="shared" si="1"/>
        <v/>
      </c>
      <c r="Z17" s="79" t="str">
        <f t="shared" si="2"/>
        <v/>
      </c>
      <c r="AA17" s="77" t="str">
        <f t="shared" si="5"/>
        <v/>
      </c>
      <c r="AB17" s="76" t="str">
        <f t="array" ref="AB17">IFERROR((IF(LEN(S17)=0,"",SUM((Y17&gt;=$Y$4:$Y$1003)*(Y17&lt;=$Z$4:$Z$1003),(Z17&gt;=$Y$4:$Y$1003)*(Z17&lt;=$Z$4:$Z$1003)))),"")</f>
        <v/>
      </c>
      <c r="AD17" s="150">
        <f>Schedule!C19</f>
        <v>0.47916666666666752</v>
      </c>
      <c r="AE17" s="185">
        <f t="array" ref="AE17">MIN(IF(($U$4:$U$18=AE$6)*($W$4:$W$18&lt;=$AD17)*($X$4:$X$18&gt;$AD17),$Q$4:$Q$18,""))</f>
        <v>1</v>
      </c>
      <c r="AF17" s="185">
        <f t="shared" si="7"/>
        <v>1</v>
      </c>
      <c r="AG17" s="185" t="str">
        <f t="shared" si="8"/>
        <v/>
      </c>
      <c r="AH17" s="185" t="str">
        <f t="shared" si="9"/>
        <v>Flight</v>
      </c>
      <c r="AI17" s="185">
        <f t="shared" si="10"/>
        <v>1</v>
      </c>
      <c r="AJ17" s="185">
        <f t="array" ref="AJ17">MIN(IF(($U$4:$U$18=AJ$6)*($W$4:$W$18&lt;=$AD17)*($X$4:$X$18&gt;$AD17),$Q$4:$Q$18,""))</f>
        <v>2</v>
      </c>
      <c r="AK17" s="76">
        <f t="shared" si="11"/>
        <v>1</v>
      </c>
      <c r="AL17" s="76" t="str">
        <f t="shared" si="12"/>
        <v/>
      </c>
      <c r="AM17" s="76" t="str">
        <f t="shared" si="13"/>
        <v>City sightseeing</v>
      </c>
      <c r="AN17" s="76">
        <f t="shared" si="14"/>
        <v>1</v>
      </c>
      <c r="AO17" s="185">
        <f t="array" ref="AO17">MIN(IF(($U$4:$U$18=AO$6)*($W$4:$W$18&lt;=$AD17)*($X$4:$X$18&gt;$AD17),$Q$4:$Q$18,""))</f>
        <v>4</v>
      </c>
      <c r="AP17" s="185">
        <f t="shared" si="15"/>
        <v>1</v>
      </c>
      <c r="AQ17" s="185" t="str">
        <f t="shared" si="16"/>
        <v/>
      </c>
      <c r="AR17" s="185" t="str">
        <f t="shared" si="17"/>
        <v>Amusement</v>
      </c>
      <c r="AS17" s="185">
        <f t="shared" si="18"/>
        <v>1</v>
      </c>
      <c r="AT17" s="185">
        <f t="array" ref="AT17">MIN(IF(($U$4:$U$18=AT$6)*($W$4:$W$18&lt;=$AD17)*($X$4:$X$18&gt;$AD17),$Q$4:$Q$18,""))</f>
        <v>0</v>
      </c>
      <c r="AU17" s="76">
        <f t="shared" si="19"/>
        <v>0</v>
      </c>
      <c r="AV17" s="76" t="str">
        <f t="shared" si="20"/>
        <v/>
      </c>
      <c r="AW17" s="76" t="str">
        <f t="shared" si="21"/>
        <v/>
      </c>
      <c r="AX17" s="76" t="str">
        <f t="shared" si="22"/>
        <v/>
      </c>
      <c r="AY17" s="185">
        <f t="array" ref="AY17">MIN(IF(($U$4:$U$18=AY$6)*($W$4:$W$18&lt;=$AD17)*($X$4:$X$18&gt;$AD17),$Q$4:$Q$18,""))</f>
        <v>0</v>
      </c>
      <c r="AZ17" s="185">
        <f t="shared" si="23"/>
        <v>0</v>
      </c>
      <c r="BA17" s="185" t="str">
        <f t="shared" si="24"/>
        <v/>
      </c>
      <c r="BB17" s="185" t="str">
        <f t="shared" si="25"/>
        <v/>
      </c>
      <c r="BC17" s="185" t="str">
        <f t="shared" si="26"/>
        <v/>
      </c>
      <c r="BD17" s="185">
        <f t="array" ref="BD17">MIN(IF(($U$4:$U$18=BD$6)*($W$4:$W$18&lt;=$AD17)*($X$4:$X$18&gt;$AD17),$Q$4:$Q$18,""))</f>
        <v>8</v>
      </c>
      <c r="BE17" s="76">
        <f t="shared" si="27"/>
        <v>1</v>
      </c>
      <c r="BF17" s="76" t="str">
        <f t="shared" si="28"/>
        <v/>
      </c>
      <c r="BG17" s="76" t="str">
        <f t="shared" si="29"/>
        <v>City sightseeing</v>
      </c>
      <c r="BH17" s="76">
        <f t="shared" si="30"/>
        <v>1</v>
      </c>
      <c r="BI17" s="185">
        <f t="array" ref="BI17">MIN(IF(($U$4:$U$18=BI$6)*($W$4:$W$18&lt;=$AD17)*($X$4:$X$18&gt;$AD17),$Q$4:$Q$18,""))</f>
        <v>0</v>
      </c>
      <c r="BJ17" s="185">
        <f t="shared" si="31"/>
        <v>0</v>
      </c>
      <c r="BK17" s="185" t="str">
        <f t="shared" si="32"/>
        <v/>
      </c>
      <c r="BL17" s="185" t="str">
        <f t="shared" si="33"/>
        <v/>
      </c>
      <c r="BM17" s="185" t="str">
        <f t="shared" si="34"/>
        <v/>
      </c>
    </row>
    <row r="18" spans="2:65" x14ac:dyDescent="0.25">
      <c r="B18" s="147">
        <v>7</v>
      </c>
      <c r="C18" s="145">
        <v>2026</v>
      </c>
      <c r="D18" s="144" t="s">
        <v>17</v>
      </c>
      <c r="E18" s="144" t="s">
        <v>61</v>
      </c>
      <c r="F18" s="144">
        <v>7</v>
      </c>
      <c r="G18" s="144">
        <v>31</v>
      </c>
      <c r="H18" s="50"/>
      <c r="I18" s="147" t="s">
        <v>29</v>
      </c>
      <c r="J18" s="147">
        <v>7</v>
      </c>
      <c r="L18" s="150">
        <f t="shared" si="3"/>
        <v>0.29166666666666718</v>
      </c>
      <c r="M18" s="154"/>
      <c r="N18" s="150" t="s">
        <v>81</v>
      </c>
      <c r="O18" s="153">
        <f t="shared" ca="1" si="6"/>
        <v>45416</v>
      </c>
      <c r="P18" s="154"/>
      <c r="Q18" s="147">
        <v>15</v>
      </c>
      <c r="R18" s="148" t="str">
        <f t="shared" si="0"/>
        <v/>
      </c>
      <c r="S18" s="76" t="str">
        <f>INDEX(Planner!B$6:B$1005,$Q18,1)&amp;""</f>
        <v/>
      </c>
      <c r="T18" s="76" t="str">
        <f>IFERROR(IF(R18="","",INDEX(Planner!F$6:F$1005,$Q18,1)&amp;""),"")</f>
        <v/>
      </c>
      <c r="U18" s="78" t="str">
        <f>IF(ISNUMBER(INDEX(Planner!C$6:C$1005,$Q18,1)),INDEX(Planner!C$6:C$1005,$Q18,1),"")</f>
        <v/>
      </c>
      <c r="V18" s="78" t="str">
        <f t="shared" si="4"/>
        <v/>
      </c>
      <c r="W18" s="77" t="str">
        <f>IF(ISNUMBER(INDEX(Planner!D$6:D$1005,$Q18,1)),INDEX(Planner!D$6:D$1005,$Q18,1),"")</f>
        <v/>
      </c>
      <c r="X18" s="77" t="str">
        <f>IF(ISNUMBER(INDEX(Planner!E$6:E$1005,$Q18,1)),INDEX(Planner!E$6:E$1005,$Q18,1),"")</f>
        <v/>
      </c>
      <c r="Y18" s="79" t="str">
        <f t="shared" si="1"/>
        <v/>
      </c>
      <c r="Z18" s="79" t="str">
        <f t="shared" si="2"/>
        <v/>
      </c>
      <c r="AA18" s="77" t="str">
        <f t="shared" si="5"/>
        <v/>
      </c>
      <c r="AB18" s="76" t="str">
        <f t="array" ref="AB18">IFERROR((IF(LEN(S18)=0,"",SUM((Y18&gt;=$Y$4:$Y$1003)*(Y18&lt;=$Z$4:$Z$1003),(Z18&gt;=$Y$4:$Y$1003)*(Z18&lt;=$Z$4:$Z$1003)))),"")</f>
        <v/>
      </c>
      <c r="AD18" s="150">
        <f>Schedule!C20</f>
        <v>0.50000000000000089</v>
      </c>
      <c r="AE18" s="185">
        <f t="array" ref="AE18">MIN(IF(($U$4:$U$18=AE$6)*($W$4:$W$18&lt;=$AD18)*($X$4:$X$18&gt;$AD18),$Q$4:$Q$18,""))</f>
        <v>1</v>
      </c>
      <c r="AF18" s="185">
        <f t="shared" si="7"/>
        <v>1</v>
      </c>
      <c r="AG18" s="185" t="str">
        <f t="shared" si="8"/>
        <v/>
      </c>
      <c r="AH18" s="185" t="str">
        <f t="shared" si="9"/>
        <v>Flight</v>
      </c>
      <c r="AI18" s="185">
        <f t="shared" si="10"/>
        <v>1</v>
      </c>
      <c r="AJ18" s="185">
        <f t="array" ref="AJ18">MIN(IF(($U$4:$U$18=AJ$6)*($W$4:$W$18&lt;=$AD18)*($X$4:$X$18&gt;$AD18),$Q$4:$Q$18,""))</f>
        <v>2</v>
      </c>
      <c r="AK18" s="76">
        <f t="shared" si="11"/>
        <v>1</v>
      </c>
      <c r="AL18" s="76" t="str">
        <f t="shared" si="12"/>
        <v/>
      </c>
      <c r="AM18" s="76" t="str">
        <f t="shared" si="13"/>
        <v>City sightseeing</v>
      </c>
      <c r="AN18" s="76">
        <f t="shared" si="14"/>
        <v>1</v>
      </c>
      <c r="AO18" s="185">
        <f t="array" ref="AO18">MIN(IF(($U$4:$U$18=AO$6)*($W$4:$W$18&lt;=$AD18)*($X$4:$X$18&gt;$AD18),$Q$4:$Q$18,""))</f>
        <v>4</v>
      </c>
      <c r="AP18" s="185">
        <f t="shared" si="15"/>
        <v>1</v>
      </c>
      <c r="AQ18" s="185" t="str">
        <f t="shared" si="16"/>
        <v/>
      </c>
      <c r="AR18" s="185" t="str">
        <f t="shared" si="17"/>
        <v>Amusement</v>
      </c>
      <c r="AS18" s="185">
        <f t="shared" si="18"/>
        <v>1</v>
      </c>
      <c r="AT18" s="185">
        <f t="array" ref="AT18">MIN(IF(($U$4:$U$18=AT$6)*($W$4:$W$18&lt;=$AD18)*($X$4:$X$18&gt;$AD18),$Q$4:$Q$18,""))</f>
        <v>0</v>
      </c>
      <c r="AU18" s="76">
        <f t="shared" si="19"/>
        <v>0</v>
      </c>
      <c r="AV18" s="76" t="str">
        <f t="shared" si="20"/>
        <v/>
      </c>
      <c r="AW18" s="76" t="str">
        <f t="shared" si="21"/>
        <v/>
      </c>
      <c r="AX18" s="76" t="str">
        <f t="shared" si="22"/>
        <v/>
      </c>
      <c r="AY18" s="185">
        <f t="array" ref="AY18">MIN(IF(($U$4:$U$18=AY$6)*($W$4:$W$18&lt;=$AD18)*($X$4:$X$18&gt;$AD18),$Q$4:$Q$18,""))</f>
        <v>0</v>
      </c>
      <c r="AZ18" s="185">
        <f t="shared" si="23"/>
        <v>0</v>
      </c>
      <c r="BA18" s="185" t="str">
        <f t="shared" si="24"/>
        <v/>
      </c>
      <c r="BB18" s="185" t="str">
        <f t="shared" si="25"/>
        <v/>
      </c>
      <c r="BC18" s="185" t="str">
        <f t="shared" si="26"/>
        <v/>
      </c>
      <c r="BD18" s="185">
        <f t="array" ref="BD18">MIN(IF(($U$4:$U$18=BD$6)*($W$4:$W$18&lt;=$AD18)*($X$4:$X$18&gt;$AD18),$Q$4:$Q$18,""))</f>
        <v>8</v>
      </c>
      <c r="BE18" s="76">
        <f t="shared" si="27"/>
        <v>1</v>
      </c>
      <c r="BF18" s="76" t="str">
        <f t="shared" si="28"/>
        <v/>
      </c>
      <c r="BG18" s="76" t="str">
        <f t="shared" si="29"/>
        <v>City sightseeing</v>
      </c>
      <c r="BH18" s="76">
        <f t="shared" si="30"/>
        <v>1</v>
      </c>
      <c r="BI18" s="185">
        <f t="array" ref="BI18">MIN(IF(($U$4:$U$18=BI$6)*($W$4:$W$18&lt;=$AD18)*($X$4:$X$18&gt;$AD18),$Q$4:$Q$18,""))</f>
        <v>0</v>
      </c>
      <c r="BJ18" s="185">
        <f t="shared" si="31"/>
        <v>0</v>
      </c>
      <c r="BK18" s="185" t="str">
        <f t="shared" si="32"/>
        <v/>
      </c>
      <c r="BL18" s="185" t="str">
        <f t="shared" si="33"/>
        <v/>
      </c>
      <c r="BM18" s="185" t="str">
        <f t="shared" si="34"/>
        <v/>
      </c>
    </row>
    <row r="19" spans="2:65" x14ac:dyDescent="0.25">
      <c r="B19" s="147">
        <v>8</v>
      </c>
      <c r="C19" s="145">
        <v>2027</v>
      </c>
      <c r="D19" s="144" t="s">
        <v>18</v>
      </c>
      <c r="E19" s="144" t="s">
        <v>62</v>
      </c>
      <c r="F19" s="144">
        <v>8</v>
      </c>
      <c r="G19" s="144">
        <v>31</v>
      </c>
      <c r="H19" s="50"/>
      <c r="L19" s="150">
        <f t="shared" si="3"/>
        <v>0.31250000000000056</v>
      </c>
      <c r="M19" s="154"/>
      <c r="N19" s="147" t="s">
        <v>82</v>
      </c>
      <c r="O19" s="153">
        <f t="shared" ca="1" si="6"/>
        <v>45417</v>
      </c>
      <c r="P19" s="154"/>
      <c r="Q19" s="212"/>
      <c r="R19" s="213"/>
      <c r="S19" s="214"/>
      <c r="T19" s="214"/>
      <c r="U19" s="215"/>
      <c r="V19" s="215"/>
      <c r="W19" s="216"/>
      <c r="X19" s="216"/>
      <c r="Y19" s="217"/>
      <c r="Z19" s="217"/>
      <c r="AA19" s="216"/>
      <c r="AB19" s="214"/>
      <c r="AD19" s="150">
        <f>Schedule!C21</f>
        <v>0.52083333333333426</v>
      </c>
      <c r="AE19" s="185">
        <f t="array" ref="AE19">MIN(IF(($U$4:$U$18=AE$6)*($W$4:$W$18&lt;=$AD19)*($X$4:$X$18&gt;$AD19),$Q$4:$Q$18,""))</f>
        <v>1</v>
      </c>
      <c r="AF19" s="185">
        <f t="shared" si="7"/>
        <v>1</v>
      </c>
      <c r="AG19" s="185" t="str">
        <f t="shared" si="8"/>
        <v/>
      </c>
      <c r="AH19" s="185" t="str">
        <f t="shared" si="9"/>
        <v>Flight</v>
      </c>
      <c r="AI19" s="185">
        <f t="shared" si="10"/>
        <v>1</v>
      </c>
      <c r="AJ19" s="185">
        <f t="array" ref="AJ19">MIN(IF(($U$4:$U$18=AJ$6)*($W$4:$W$18&lt;=$AD19)*($X$4:$X$18&gt;$AD19),$Q$4:$Q$18,""))</f>
        <v>2</v>
      </c>
      <c r="AK19" s="76">
        <f t="shared" si="11"/>
        <v>1</v>
      </c>
      <c r="AL19" s="76" t="str">
        <f t="shared" si="12"/>
        <v/>
      </c>
      <c r="AM19" s="76" t="str">
        <f t="shared" si="13"/>
        <v>City sightseeing</v>
      </c>
      <c r="AN19" s="76">
        <f t="shared" si="14"/>
        <v>1</v>
      </c>
      <c r="AO19" s="185">
        <f t="array" ref="AO19">MIN(IF(($U$4:$U$18=AO$6)*($W$4:$W$18&lt;=$AD19)*($X$4:$X$18&gt;$AD19),$Q$4:$Q$18,""))</f>
        <v>4</v>
      </c>
      <c r="AP19" s="185">
        <f t="shared" si="15"/>
        <v>1</v>
      </c>
      <c r="AQ19" s="185" t="str">
        <f t="shared" si="16"/>
        <v/>
      </c>
      <c r="AR19" s="185" t="str">
        <f t="shared" si="17"/>
        <v>Amusement</v>
      </c>
      <c r="AS19" s="185">
        <f t="shared" si="18"/>
        <v>1</v>
      </c>
      <c r="AT19" s="185">
        <f t="array" ref="AT19">MIN(IF(($U$4:$U$18=AT$6)*($W$4:$W$18&lt;=$AD19)*($X$4:$X$18&gt;$AD19),$Q$4:$Q$18,""))</f>
        <v>0</v>
      </c>
      <c r="AU19" s="76">
        <f t="shared" si="19"/>
        <v>0</v>
      </c>
      <c r="AV19" s="76" t="str">
        <f t="shared" si="20"/>
        <v/>
      </c>
      <c r="AW19" s="76" t="str">
        <f t="shared" si="21"/>
        <v/>
      </c>
      <c r="AX19" s="76" t="str">
        <f t="shared" si="22"/>
        <v/>
      </c>
      <c r="AY19" s="185">
        <f t="array" ref="AY19">MIN(IF(($U$4:$U$18=AY$6)*($W$4:$W$18&lt;=$AD19)*($X$4:$X$18&gt;$AD19),$Q$4:$Q$18,""))</f>
        <v>0</v>
      </c>
      <c r="AZ19" s="185">
        <f t="shared" si="23"/>
        <v>0</v>
      </c>
      <c r="BA19" s="185" t="str">
        <f t="shared" si="24"/>
        <v/>
      </c>
      <c r="BB19" s="185" t="str">
        <f t="shared" si="25"/>
        <v/>
      </c>
      <c r="BC19" s="185" t="str">
        <f t="shared" si="26"/>
        <v/>
      </c>
      <c r="BD19" s="185">
        <f t="array" ref="BD19">MIN(IF(($U$4:$U$18=BD$6)*($W$4:$W$18&lt;=$AD19)*($X$4:$X$18&gt;$AD19),$Q$4:$Q$18,""))</f>
        <v>8</v>
      </c>
      <c r="BE19" s="76">
        <f t="shared" si="27"/>
        <v>1</v>
      </c>
      <c r="BF19" s="76" t="str">
        <f t="shared" si="28"/>
        <v/>
      </c>
      <c r="BG19" s="76" t="str">
        <f t="shared" si="29"/>
        <v>City sightseeing</v>
      </c>
      <c r="BH19" s="76">
        <f t="shared" si="30"/>
        <v>1</v>
      </c>
      <c r="BI19" s="185">
        <f t="array" ref="BI19">MIN(IF(($U$4:$U$18=BI$6)*($W$4:$W$18&lt;=$AD19)*($X$4:$X$18&gt;$AD19),$Q$4:$Q$18,""))</f>
        <v>0</v>
      </c>
      <c r="BJ19" s="185">
        <f t="shared" si="31"/>
        <v>0</v>
      </c>
      <c r="BK19" s="185" t="str">
        <f t="shared" si="32"/>
        <v/>
      </c>
      <c r="BL19" s="185" t="str">
        <f t="shared" si="33"/>
        <v/>
      </c>
      <c r="BM19" s="185" t="str">
        <f t="shared" si="34"/>
        <v/>
      </c>
    </row>
    <row r="20" spans="2:65" x14ac:dyDescent="0.25">
      <c r="B20" s="147">
        <v>9</v>
      </c>
      <c r="C20" s="145">
        <v>2028</v>
      </c>
      <c r="D20" s="144" t="s">
        <v>19</v>
      </c>
      <c r="E20" s="144" t="s">
        <v>63</v>
      </c>
      <c r="F20" s="144">
        <v>9</v>
      </c>
      <c r="G20" s="144">
        <v>30</v>
      </c>
      <c r="H20" s="50"/>
      <c r="L20" s="150">
        <f t="shared" si="3"/>
        <v>0.33333333333333393</v>
      </c>
      <c r="M20" s="154"/>
      <c r="N20" s="151" t="s">
        <v>83</v>
      </c>
      <c r="O20" s="153">
        <f t="shared" ca="1" si="6"/>
        <v>45418</v>
      </c>
      <c r="P20" s="154"/>
      <c r="R20" s="218"/>
      <c r="S20" s="85"/>
      <c r="T20" s="85"/>
      <c r="U20" s="219"/>
      <c r="V20" s="219"/>
      <c r="W20" s="220"/>
      <c r="X20" s="220"/>
      <c r="Y20" s="221"/>
      <c r="Z20" s="221"/>
      <c r="AA20" s="220"/>
      <c r="AB20" s="85"/>
      <c r="AD20" s="150">
        <f>Schedule!C22</f>
        <v>0.54166666666666763</v>
      </c>
      <c r="AE20" s="185">
        <f t="array" ref="AE20">MIN(IF(($U$4:$U$18=AE$6)*($W$4:$W$18&lt;=$AD20)*($X$4:$X$18&gt;$AD20),$Q$4:$Q$18,""))</f>
        <v>1</v>
      </c>
      <c r="AF20" s="185">
        <f t="shared" si="7"/>
        <v>1</v>
      </c>
      <c r="AG20" s="185" t="str">
        <f t="shared" si="8"/>
        <v/>
      </c>
      <c r="AH20" s="185" t="str">
        <f t="shared" si="9"/>
        <v>Flight</v>
      </c>
      <c r="AI20" s="185">
        <f t="shared" si="10"/>
        <v>1</v>
      </c>
      <c r="AJ20" s="185">
        <f t="array" ref="AJ20">MIN(IF(($U$4:$U$18=AJ$6)*($W$4:$W$18&lt;=$AD20)*($X$4:$X$18&gt;$AD20),$Q$4:$Q$18,""))</f>
        <v>0</v>
      </c>
      <c r="AK20" s="76">
        <f t="shared" si="11"/>
        <v>0</v>
      </c>
      <c r="AL20" s="76" t="str">
        <f t="shared" si="12"/>
        <v/>
      </c>
      <c r="AM20" s="76" t="str">
        <f t="shared" si="13"/>
        <v/>
      </c>
      <c r="AN20" s="76" t="str">
        <f t="shared" si="14"/>
        <v/>
      </c>
      <c r="AO20" s="185">
        <f t="array" ref="AO20">MIN(IF(($U$4:$U$18=AO$6)*($W$4:$W$18&lt;=$AD20)*($X$4:$X$18&gt;$AD20),$Q$4:$Q$18,""))</f>
        <v>4</v>
      </c>
      <c r="AP20" s="185">
        <f t="shared" si="15"/>
        <v>1</v>
      </c>
      <c r="AQ20" s="185" t="str">
        <f t="shared" si="16"/>
        <v/>
      </c>
      <c r="AR20" s="185" t="str">
        <f t="shared" si="17"/>
        <v>Amusement</v>
      </c>
      <c r="AS20" s="185">
        <f t="shared" si="18"/>
        <v>1</v>
      </c>
      <c r="AT20" s="185">
        <f t="array" ref="AT20">MIN(IF(($U$4:$U$18=AT$6)*($W$4:$W$18&lt;=$AD20)*($X$4:$X$18&gt;$AD20),$Q$4:$Q$18,""))</f>
        <v>0</v>
      </c>
      <c r="AU20" s="76">
        <f t="shared" si="19"/>
        <v>0</v>
      </c>
      <c r="AV20" s="76" t="str">
        <f t="shared" si="20"/>
        <v/>
      </c>
      <c r="AW20" s="76" t="str">
        <f t="shared" si="21"/>
        <v/>
      </c>
      <c r="AX20" s="76" t="str">
        <f t="shared" si="22"/>
        <v/>
      </c>
      <c r="AY20" s="185">
        <f t="array" ref="AY20">MIN(IF(($U$4:$U$18=AY$6)*($W$4:$W$18&lt;=$AD20)*($X$4:$X$18&gt;$AD20),$Q$4:$Q$18,""))</f>
        <v>0</v>
      </c>
      <c r="AZ20" s="185">
        <f t="shared" si="23"/>
        <v>0</v>
      </c>
      <c r="BA20" s="185" t="str">
        <f t="shared" si="24"/>
        <v/>
      </c>
      <c r="BB20" s="185" t="str">
        <f t="shared" si="25"/>
        <v/>
      </c>
      <c r="BC20" s="185" t="str">
        <f t="shared" si="26"/>
        <v/>
      </c>
      <c r="BD20" s="185">
        <f t="array" ref="BD20">MIN(IF(($U$4:$U$18=BD$6)*($W$4:$W$18&lt;=$AD20)*($X$4:$X$18&gt;$AD20),$Q$4:$Q$18,""))</f>
        <v>8</v>
      </c>
      <c r="BE20" s="76">
        <f t="shared" si="27"/>
        <v>1</v>
      </c>
      <c r="BF20" s="76" t="str">
        <f t="shared" si="28"/>
        <v/>
      </c>
      <c r="BG20" s="76" t="str">
        <f t="shared" si="29"/>
        <v>City sightseeing</v>
      </c>
      <c r="BH20" s="76">
        <f t="shared" si="30"/>
        <v>1</v>
      </c>
      <c r="BI20" s="185">
        <f t="array" ref="BI20">MIN(IF(($U$4:$U$18=BI$6)*($W$4:$W$18&lt;=$AD20)*($X$4:$X$18&gt;$AD20),$Q$4:$Q$18,""))</f>
        <v>0</v>
      </c>
      <c r="BJ20" s="185">
        <f t="shared" si="31"/>
        <v>0</v>
      </c>
      <c r="BK20" s="185" t="str">
        <f t="shared" si="32"/>
        <v/>
      </c>
      <c r="BL20" s="185" t="str">
        <f t="shared" si="33"/>
        <v/>
      </c>
      <c r="BM20" s="185" t="str">
        <f t="shared" si="34"/>
        <v/>
      </c>
    </row>
    <row r="21" spans="2:65" x14ac:dyDescent="0.25">
      <c r="B21" s="147">
        <v>10</v>
      </c>
      <c r="C21" s="145">
        <v>2029</v>
      </c>
      <c r="D21" s="144" t="s">
        <v>20</v>
      </c>
      <c r="E21" s="144" t="s">
        <v>64</v>
      </c>
      <c r="F21" s="144">
        <v>10</v>
      </c>
      <c r="G21" s="144">
        <v>31</v>
      </c>
      <c r="H21" s="50"/>
      <c r="I21" s="167" t="s">
        <v>559</v>
      </c>
      <c r="L21" s="150">
        <f t="shared" si="3"/>
        <v>0.3541666666666673</v>
      </c>
      <c r="M21" s="154"/>
      <c r="N21" s="150" t="s">
        <v>84</v>
      </c>
      <c r="O21" s="153">
        <f t="shared" ca="1" si="6"/>
        <v>45419</v>
      </c>
      <c r="P21" s="154"/>
      <c r="R21" s="218"/>
      <c r="S21" s="85"/>
      <c r="T21" s="85"/>
      <c r="U21" s="219"/>
      <c r="V21" s="219"/>
      <c r="W21" s="220"/>
      <c r="X21" s="220"/>
      <c r="Y21" s="221"/>
      <c r="Z21" s="221"/>
      <c r="AA21" s="220"/>
      <c r="AB21" s="85"/>
      <c r="AD21" s="150">
        <f>Schedule!C23</f>
        <v>0.562500000000001</v>
      </c>
      <c r="AE21" s="185">
        <f t="array" ref="AE21">MIN(IF(($U$4:$U$18=AE$6)*($W$4:$W$18&lt;=$AD21)*($X$4:$X$18&gt;$AD21),$Q$4:$Q$18,""))</f>
        <v>1</v>
      </c>
      <c r="AF21" s="185">
        <f t="shared" si="7"/>
        <v>1</v>
      </c>
      <c r="AG21" s="185" t="str">
        <f t="shared" si="8"/>
        <v/>
      </c>
      <c r="AH21" s="185" t="str">
        <f t="shared" si="9"/>
        <v>Flight</v>
      </c>
      <c r="AI21" s="185">
        <f t="shared" si="10"/>
        <v>1</v>
      </c>
      <c r="AJ21" s="185">
        <f t="array" ref="AJ21">MIN(IF(($U$4:$U$18=AJ$6)*($W$4:$W$18&lt;=$AD21)*($X$4:$X$18&gt;$AD21),$Q$4:$Q$18,""))</f>
        <v>0</v>
      </c>
      <c r="AK21" s="76">
        <f t="shared" si="11"/>
        <v>0</v>
      </c>
      <c r="AL21" s="76" t="str">
        <f t="shared" si="12"/>
        <v/>
      </c>
      <c r="AM21" s="76" t="str">
        <f t="shared" si="13"/>
        <v/>
      </c>
      <c r="AN21" s="76" t="str">
        <f t="shared" si="14"/>
        <v/>
      </c>
      <c r="AO21" s="185">
        <f t="array" ref="AO21">MIN(IF(($U$4:$U$18=AO$6)*($W$4:$W$18&lt;=$AD21)*($X$4:$X$18&gt;$AD21),$Q$4:$Q$18,""))</f>
        <v>4</v>
      </c>
      <c r="AP21" s="185">
        <f t="shared" si="15"/>
        <v>1</v>
      </c>
      <c r="AQ21" s="185" t="str">
        <f t="shared" si="16"/>
        <v/>
      </c>
      <c r="AR21" s="185" t="str">
        <f t="shared" si="17"/>
        <v>Amusement</v>
      </c>
      <c r="AS21" s="185">
        <f t="shared" si="18"/>
        <v>1</v>
      </c>
      <c r="AT21" s="185">
        <f t="array" ref="AT21">MIN(IF(($U$4:$U$18=AT$6)*($W$4:$W$18&lt;=$AD21)*($X$4:$X$18&gt;$AD21),$Q$4:$Q$18,""))</f>
        <v>0</v>
      </c>
      <c r="AU21" s="76">
        <f t="shared" si="19"/>
        <v>0</v>
      </c>
      <c r="AV21" s="76" t="str">
        <f t="shared" si="20"/>
        <v/>
      </c>
      <c r="AW21" s="76" t="str">
        <f t="shared" si="21"/>
        <v/>
      </c>
      <c r="AX21" s="76" t="str">
        <f t="shared" si="22"/>
        <v/>
      </c>
      <c r="AY21" s="185">
        <f t="array" ref="AY21">MIN(IF(($U$4:$U$18=AY$6)*($W$4:$W$18&lt;=$AD21)*($X$4:$X$18&gt;$AD21),$Q$4:$Q$18,""))</f>
        <v>0</v>
      </c>
      <c r="AZ21" s="185">
        <f t="shared" si="23"/>
        <v>0</v>
      </c>
      <c r="BA21" s="185" t="str">
        <f t="shared" si="24"/>
        <v/>
      </c>
      <c r="BB21" s="185" t="str">
        <f t="shared" si="25"/>
        <v/>
      </c>
      <c r="BC21" s="185" t="str">
        <f t="shared" si="26"/>
        <v/>
      </c>
      <c r="BD21" s="185">
        <f t="array" ref="BD21">MIN(IF(($U$4:$U$18=BD$6)*($W$4:$W$18&lt;=$AD21)*($X$4:$X$18&gt;$AD21),$Q$4:$Q$18,""))</f>
        <v>8</v>
      </c>
      <c r="BE21" s="76">
        <f t="shared" si="27"/>
        <v>1</v>
      </c>
      <c r="BF21" s="76" t="str">
        <f t="shared" si="28"/>
        <v/>
      </c>
      <c r="BG21" s="76" t="str">
        <f t="shared" si="29"/>
        <v>City sightseeing</v>
      </c>
      <c r="BH21" s="76">
        <f t="shared" si="30"/>
        <v>1</v>
      </c>
      <c r="BI21" s="185">
        <f t="array" ref="BI21">MIN(IF(($U$4:$U$18=BI$6)*($W$4:$W$18&lt;=$AD21)*($X$4:$X$18&gt;$AD21),$Q$4:$Q$18,""))</f>
        <v>0</v>
      </c>
      <c r="BJ21" s="185">
        <f t="shared" si="31"/>
        <v>0</v>
      </c>
      <c r="BK21" s="185" t="str">
        <f t="shared" si="32"/>
        <v/>
      </c>
      <c r="BL21" s="185" t="str">
        <f t="shared" si="33"/>
        <v/>
      </c>
      <c r="BM21" s="185" t="str">
        <f t="shared" si="34"/>
        <v/>
      </c>
    </row>
    <row r="22" spans="2:65" x14ac:dyDescent="0.25">
      <c r="B22" s="147">
        <v>11</v>
      </c>
      <c r="C22" s="145">
        <v>2030</v>
      </c>
      <c r="D22" s="144" t="s">
        <v>21</v>
      </c>
      <c r="E22" s="144" t="s">
        <v>65</v>
      </c>
      <c r="F22" s="144">
        <v>11</v>
      </c>
      <c r="G22" s="144">
        <v>30</v>
      </c>
      <c r="H22" s="50"/>
      <c r="I22" s="150">
        <f>I25-I24</f>
        <v>2.083333333333337E-2</v>
      </c>
      <c r="L22" s="150">
        <f t="shared" si="3"/>
        <v>0.37500000000000067</v>
      </c>
      <c r="M22" s="154"/>
      <c r="N22" s="147" t="s">
        <v>85</v>
      </c>
      <c r="O22" s="153">
        <f t="shared" ca="1" si="6"/>
        <v>45420</v>
      </c>
      <c r="P22" s="154"/>
      <c r="R22" s="218"/>
      <c r="S22" s="85"/>
      <c r="T22" s="85"/>
      <c r="U22" s="219"/>
      <c r="V22" s="219"/>
      <c r="W22" s="220"/>
      <c r="X22" s="220"/>
      <c r="Y22" s="221"/>
      <c r="Z22" s="221"/>
      <c r="AA22" s="220"/>
      <c r="AB22" s="85"/>
      <c r="AD22" s="150">
        <f>Schedule!C24</f>
        <v>0.58333333333333437</v>
      </c>
      <c r="AE22" s="185">
        <f t="array" ref="AE22">MIN(IF(($U$4:$U$18=AE$6)*($W$4:$W$18&lt;=$AD22)*($X$4:$X$18&gt;$AD22),$Q$4:$Q$18,""))</f>
        <v>1</v>
      </c>
      <c r="AF22" s="185">
        <f t="shared" si="7"/>
        <v>1</v>
      </c>
      <c r="AG22" s="185" t="str">
        <f t="shared" si="8"/>
        <v/>
      </c>
      <c r="AH22" s="185" t="str">
        <f t="shared" si="9"/>
        <v>Flight</v>
      </c>
      <c r="AI22" s="185">
        <f t="shared" si="10"/>
        <v>1</v>
      </c>
      <c r="AJ22" s="185">
        <f t="array" ref="AJ22">MIN(IF(($U$4:$U$18=AJ$6)*($W$4:$W$18&lt;=$AD22)*($X$4:$X$18&gt;$AD22),$Q$4:$Q$18,""))</f>
        <v>0</v>
      </c>
      <c r="AK22" s="76">
        <f t="shared" si="11"/>
        <v>0</v>
      </c>
      <c r="AL22" s="76" t="str">
        <f t="shared" si="12"/>
        <v/>
      </c>
      <c r="AM22" s="76" t="str">
        <f t="shared" si="13"/>
        <v/>
      </c>
      <c r="AN22" s="76" t="str">
        <f t="shared" si="14"/>
        <v/>
      </c>
      <c r="AO22" s="185">
        <f t="array" ref="AO22">MIN(IF(($U$4:$U$18=AO$6)*($W$4:$W$18&lt;=$AD22)*($X$4:$X$18&gt;$AD22),$Q$4:$Q$18,""))</f>
        <v>4</v>
      </c>
      <c r="AP22" s="185">
        <f t="shared" si="15"/>
        <v>1</v>
      </c>
      <c r="AQ22" s="185" t="str">
        <f t="shared" si="16"/>
        <v/>
      </c>
      <c r="AR22" s="185" t="str">
        <f t="shared" si="17"/>
        <v>Amusement</v>
      </c>
      <c r="AS22" s="185">
        <f t="shared" si="18"/>
        <v>1</v>
      </c>
      <c r="AT22" s="185">
        <f t="array" ref="AT22">MIN(IF(($U$4:$U$18=AT$6)*($W$4:$W$18&lt;=$AD22)*($X$4:$X$18&gt;$AD22),$Q$4:$Q$18,""))</f>
        <v>0</v>
      </c>
      <c r="AU22" s="76">
        <f t="shared" si="19"/>
        <v>0</v>
      </c>
      <c r="AV22" s="76" t="str">
        <f t="shared" si="20"/>
        <v/>
      </c>
      <c r="AW22" s="76" t="str">
        <f t="shared" si="21"/>
        <v/>
      </c>
      <c r="AX22" s="76" t="str">
        <f t="shared" si="22"/>
        <v/>
      </c>
      <c r="AY22" s="185">
        <f t="array" ref="AY22">MIN(IF(($U$4:$U$18=AY$6)*($W$4:$W$18&lt;=$AD22)*($X$4:$X$18&gt;$AD22),$Q$4:$Q$18,""))</f>
        <v>7</v>
      </c>
      <c r="AZ22" s="185">
        <f t="shared" si="23"/>
        <v>1</v>
      </c>
      <c r="BA22" s="185" t="str">
        <f t="shared" si="24"/>
        <v>Père Lachaise</v>
      </c>
      <c r="BB22" s="185" t="str">
        <f t="shared" si="25"/>
        <v>City sightseeing</v>
      </c>
      <c r="BC22" s="185">
        <f t="shared" si="26"/>
        <v>1</v>
      </c>
      <c r="BD22" s="185">
        <f t="array" ref="BD22">MIN(IF(($U$4:$U$18=BD$6)*($W$4:$W$18&lt;=$AD22)*($X$4:$X$18&gt;$AD22),$Q$4:$Q$18,""))</f>
        <v>8</v>
      </c>
      <c r="BE22" s="76">
        <f t="shared" si="27"/>
        <v>1</v>
      </c>
      <c r="BF22" s="76" t="str">
        <f t="shared" si="28"/>
        <v/>
      </c>
      <c r="BG22" s="76" t="str">
        <f t="shared" si="29"/>
        <v>City sightseeing</v>
      </c>
      <c r="BH22" s="76">
        <f t="shared" si="30"/>
        <v>1</v>
      </c>
      <c r="BI22" s="185">
        <f t="array" ref="BI22">MIN(IF(($U$4:$U$18=BI$6)*($W$4:$W$18&lt;=$AD22)*($X$4:$X$18&gt;$AD22),$Q$4:$Q$18,""))</f>
        <v>9</v>
      </c>
      <c r="BJ22" s="185">
        <f t="shared" si="31"/>
        <v>1</v>
      </c>
      <c r="BK22" s="185" t="str">
        <f t="shared" si="32"/>
        <v>Shopping at Champs-Elysées</v>
      </c>
      <c r="BL22" s="185" t="str">
        <f t="shared" si="33"/>
        <v>Shopping</v>
      </c>
      <c r="BM22" s="185">
        <f t="shared" si="34"/>
        <v>1</v>
      </c>
    </row>
    <row r="23" spans="2:65" x14ac:dyDescent="0.25">
      <c r="B23" s="147">
        <v>12</v>
      </c>
      <c r="C23" s="145">
        <v>2031</v>
      </c>
      <c r="D23" s="144" t="s">
        <v>22</v>
      </c>
      <c r="E23" s="144" t="s">
        <v>66</v>
      </c>
      <c r="F23" s="144">
        <v>12</v>
      </c>
      <c r="G23" s="144">
        <v>31</v>
      </c>
      <c r="H23" s="50"/>
      <c r="I23" s="147"/>
      <c r="L23" s="150">
        <f t="shared" si="3"/>
        <v>0.39583333333333404</v>
      </c>
      <c r="M23" s="154"/>
      <c r="N23" s="151" t="s">
        <v>86</v>
      </c>
      <c r="O23" s="153">
        <f t="shared" ca="1" si="6"/>
        <v>45421</v>
      </c>
      <c r="P23" s="154"/>
      <c r="R23" s="218"/>
      <c r="S23" s="85"/>
      <c r="T23" s="85"/>
      <c r="U23" s="219"/>
      <c r="V23" s="219"/>
      <c r="W23" s="220"/>
      <c r="X23" s="220"/>
      <c r="Y23" s="221"/>
      <c r="Z23" s="221"/>
      <c r="AA23" s="220"/>
      <c r="AB23" s="85"/>
      <c r="AD23" s="150">
        <f>Schedule!C25</f>
        <v>0.60416666666666774</v>
      </c>
      <c r="AE23" s="185">
        <f t="array" ref="AE23">MIN(IF(($U$4:$U$18=AE$6)*($W$4:$W$18&lt;=$AD23)*($X$4:$X$18&gt;$AD23),$Q$4:$Q$18,""))</f>
        <v>1</v>
      </c>
      <c r="AF23" s="185">
        <f t="shared" si="7"/>
        <v>1</v>
      </c>
      <c r="AG23" s="185" t="str">
        <f t="shared" si="8"/>
        <v/>
      </c>
      <c r="AH23" s="185" t="str">
        <f t="shared" si="9"/>
        <v>Flight</v>
      </c>
      <c r="AI23" s="185">
        <f t="shared" si="10"/>
        <v>1</v>
      </c>
      <c r="AJ23" s="185">
        <f t="array" ref="AJ23">MIN(IF(($U$4:$U$18=AJ$6)*($W$4:$W$18&lt;=$AD23)*($X$4:$X$18&gt;$AD23),$Q$4:$Q$18,""))</f>
        <v>0</v>
      </c>
      <c r="AK23" s="76">
        <f t="shared" si="11"/>
        <v>0</v>
      </c>
      <c r="AL23" s="76" t="str">
        <f t="shared" si="12"/>
        <v/>
      </c>
      <c r="AM23" s="76" t="str">
        <f t="shared" si="13"/>
        <v/>
      </c>
      <c r="AN23" s="76" t="str">
        <f t="shared" si="14"/>
        <v/>
      </c>
      <c r="AO23" s="185">
        <f t="array" ref="AO23">MIN(IF(($U$4:$U$18=AO$6)*($W$4:$W$18&lt;=$AD23)*($X$4:$X$18&gt;$AD23),$Q$4:$Q$18,""))</f>
        <v>4</v>
      </c>
      <c r="AP23" s="185">
        <f t="shared" si="15"/>
        <v>1</v>
      </c>
      <c r="AQ23" s="185" t="str">
        <f t="shared" si="16"/>
        <v/>
      </c>
      <c r="AR23" s="185" t="str">
        <f t="shared" si="17"/>
        <v>Amusement</v>
      </c>
      <c r="AS23" s="185">
        <f t="shared" si="18"/>
        <v>1</v>
      </c>
      <c r="AT23" s="185">
        <f t="array" ref="AT23">MIN(IF(($U$4:$U$18=AT$6)*($W$4:$W$18&lt;=$AD23)*($X$4:$X$18&gt;$AD23),$Q$4:$Q$18,""))</f>
        <v>0</v>
      </c>
      <c r="AU23" s="76">
        <f t="shared" si="19"/>
        <v>0</v>
      </c>
      <c r="AV23" s="76" t="str">
        <f t="shared" si="20"/>
        <v/>
      </c>
      <c r="AW23" s="76" t="str">
        <f t="shared" si="21"/>
        <v/>
      </c>
      <c r="AX23" s="76" t="str">
        <f t="shared" si="22"/>
        <v/>
      </c>
      <c r="AY23" s="185">
        <f t="array" ref="AY23">MIN(IF(($U$4:$U$18=AY$6)*($W$4:$W$18&lt;=$AD23)*($X$4:$X$18&gt;$AD23),$Q$4:$Q$18,""))</f>
        <v>7</v>
      </c>
      <c r="AZ23" s="185">
        <f t="shared" si="23"/>
        <v>1</v>
      </c>
      <c r="BA23" s="185" t="str">
        <f t="shared" si="24"/>
        <v/>
      </c>
      <c r="BB23" s="185" t="str">
        <f t="shared" si="25"/>
        <v>City sightseeing</v>
      </c>
      <c r="BC23" s="185">
        <f t="shared" si="26"/>
        <v>1</v>
      </c>
      <c r="BD23" s="185">
        <f t="array" ref="BD23">MIN(IF(($U$4:$U$18=BD$6)*($W$4:$W$18&lt;=$AD23)*($X$4:$X$18&gt;$AD23),$Q$4:$Q$18,""))</f>
        <v>8</v>
      </c>
      <c r="BE23" s="76">
        <f t="shared" si="27"/>
        <v>1</v>
      </c>
      <c r="BF23" s="76" t="str">
        <f t="shared" si="28"/>
        <v/>
      </c>
      <c r="BG23" s="76" t="str">
        <f t="shared" si="29"/>
        <v>City sightseeing</v>
      </c>
      <c r="BH23" s="76">
        <f t="shared" si="30"/>
        <v>1</v>
      </c>
      <c r="BI23" s="185">
        <f t="array" ref="BI23">MIN(IF(($U$4:$U$18=BI$6)*($W$4:$W$18&lt;=$AD23)*($X$4:$X$18&gt;$AD23),$Q$4:$Q$18,""))</f>
        <v>9</v>
      </c>
      <c r="BJ23" s="185">
        <f t="shared" si="31"/>
        <v>1</v>
      </c>
      <c r="BK23" s="185" t="str">
        <f t="shared" si="32"/>
        <v/>
      </c>
      <c r="BL23" s="185" t="str">
        <f t="shared" si="33"/>
        <v>Shopping</v>
      </c>
      <c r="BM23" s="185">
        <f t="shared" si="34"/>
        <v>1</v>
      </c>
    </row>
    <row r="24" spans="2:65" x14ac:dyDescent="0.25">
      <c r="B24" s="147">
        <v>13</v>
      </c>
      <c r="C24" s="145">
        <v>2032</v>
      </c>
      <c r="I24" s="151">
        <v>0.33333333333333331</v>
      </c>
      <c r="L24" s="150">
        <f t="shared" si="3"/>
        <v>0.41666666666666741</v>
      </c>
      <c r="M24" s="154"/>
      <c r="N24" s="150" t="s">
        <v>87</v>
      </c>
      <c r="O24" s="153">
        <f t="shared" ca="1" si="6"/>
        <v>45422</v>
      </c>
      <c r="P24" s="154"/>
      <c r="R24" s="218"/>
      <c r="S24" s="85"/>
      <c r="T24" s="85"/>
      <c r="U24" s="219"/>
      <c r="V24" s="219"/>
      <c r="W24" s="220"/>
      <c r="X24" s="220"/>
      <c r="Y24" s="221"/>
      <c r="Z24" s="221"/>
      <c r="AA24" s="220"/>
      <c r="AB24" s="85"/>
      <c r="AD24" s="150">
        <f>Schedule!C26</f>
        <v>0.62500000000000111</v>
      </c>
      <c r="AE24" s="185">
        <f t="array" ref="AE24">MIN(IF(($U$4:$U$18=AE$6)*($W$4:$W$18&lt;=$AD24)*($X$4:$X$18&gt;$AD24),$Q$4:$Q$18,""))</f>
        <v>1</v>
      </c>
      <c r="AF24" s="185">
        <f t="shared" si="7"/>
        <v>1</v>
      </c>
      <c r="AG24" s="185" t="str">
        <f t="shared" si="8"/>
        <v/>
      </c>
      <c r="AH24" s="185" t="str">
        <f t="shared" si="9"/>
        <v>Flight</v>
      </c>
      <c r="AI24" s="185">
        <f t="shared" si="10"/>
        <v>1</v>
      </c>
      <c r="AJ24" s="185">
        <f t="array" ref="AJ24">MIN(IF(($U$4:$U$18=AJ$6)*($W$4:$W$18&lt;=$AD24)*($X$4:$X$18&gt;$AD24),$Q$4:$Q$18,""))</f>
        <v>3</v>
      </c>
      <c r="AK24" s="76">
        <f t="shared" si="11"/>
        <v>1</v>
      </c>
      <c r="AL24" s="76" t="str">
        <f t="shared" si="12"/>
        <v>Visit to Louvre Museum</v>
      </c>
      <c r="AM24" s="76" t="str">
        <f t="shared" si="13"/>
        <v>Cultural</v>
      </c>
      <c r="AN24" s="76">
        <f t="shared" si="14"/>
        <v>1</v>
      </c>
      <c r="AO24" s="185">
        <f t="array" ref="AO24">MIN(IF(($U$4:$U$18=AO$6)*($W$4:$W$18&lt;=$AD24)*($X$4:$X$18&gt;$AD24),$Q$4:$Q$18,""))</f>
        <v>4</v>
      </c>
      <c r="AP24" s="185">
        <f t="shared" si="15"/>
        <v>1</v>
      </c>
      <c r="AQ24" s="185" t="str">
        <f t="shared" si="16"/>
        <v/>
      </c>
      <c r="AR24" s="185" t="str">
        <f t="shared" si="17"/>
        <v>Amusement</v>
      </c>
      <c r="AS24" s="185">
        <f t="shared" si="18"/>
        <v>1</v>
      </c>
      <c r="AT24" s="185">
        <f t="array" ref="AT24">MIN(IF(($U$4:$U$18=AT$6)*($W$4:$W$18&lt;=$AD24)*($X$4:$X$18&gt;$AD24),$Q$4:$Q$18,""))</f>
        <v>0</v>
      </c>
      <c r="AU24" s="76">
        <f t="shared" si="19"/>
        <v>0</v>
      </c>
      <c r="AV24" s="76" t="str">
        <f t="shared" si="20"/>
        <v/>
      </c>
      <c r="AW24" s="76" t="str">
        <f t="shared" si="21"/>
        <v/>
      </c>
      <c r="AX24" s="76" t="str">
        <f t="shared" si="22"/>
        <v/>
      </c>
      <c r="AY24" s="185">
        <f t="array" ref="AY24">MIN(IF(($U$4:$U$18=AY$6)*($W$4:$W$18&lt;=$AD24)*($X$4:$X$18&gt;$AD24),$Q$4:$Q$18,""))</f>
        <v>7</v>
      </c>
      <c r="AZ24" s="185">
        <f t="shared" si="23"/>
        <v>1</v>
      </c>
      <c r="BA24" s="185" t="str">
        <f t="shared" si="24"/>
        <v/>
      </c>
      <c r="BB24" s="185" t="str">
        <f t="shared" si="25"/>
        <v>City sightseeing</v>
      </c>
      <c r="BC24" s="185">
        <f t="shared" si="26"/>
        <v>1</v>
      </c>
      <c r="BD24" s="185">
        <f t="array" ref="BD24">MIN(IF(($U$4:$U$18=BD$6)*($W$4:$W$18&lt;=$AD24)*($X$4:$X$18&gt;$AD24),$Q$4:$Q$18,""))</f>
        <v>8</v>
      </c>
      <c r="BE24" s="76">
        <f t="shared" si="27"/>
        <v>1</v>
      </c>
      <c r="BF24" s="76" t="str">
        <f t="shared" si="28"/>
        <v/>
      </c>
      <c r="BG24" s="76" t="str">
        <f t="shared" si="29"/>
        <v>City sightseeing</v>
      </c>
      <c r="BH24" s="76">
        <f t="shared" si="30"/>
        <v>1</v>
      </c>
      <c r="BI24" s="185">
        <f t="array" ref="BI24">MIN(IF(($U$4:$U$18=BI$6)*($W$4:$W$18&lt;=$AD24)*($X$4:$X$18&gt;$AD24),$Q$4:$Q$18,""))</f>
        <v>9</v>
      </c>
      <c r="BJ24" s="185">
        <f t="shared" si="31"/>
        <v>1</v>
      </c>
      <c r="BK24" s="185" t="str">
        <f t="shared" si="32"/>
        <v/>
      </c>
      <c r="BL24" s="185" t="str">
        <f t="shared" si="33"/>
        <v>Shopping</v>
      </c>
      <c r="BM24" s="185">
        <f t="shared" si="34"/>
        <v>1</v>
      </c>
    </row>
    <row r="25" spans="2:65" x14ac:dyDescent="0.25">
      <c r="B25" s="147">
        <v>14</v>
      </c>
      <c r="C25" s="145">
        <v>2033</v>
      </c>
      <c r="I25" s="151">
        <v>0.35416666666666669</v>
      </c>
      <c r="L25" s="150">
        <f t="shared" si="3"/>
        <v>0.43750000000000078</v>
      </c>
      <c r="M25" s="154"/>
      <c r="N25" s="147" t="s">
        <v>88</v>
      </c>
      <c r="O25" s="153">
        <f t="shared" ca="1" si="6"/>
        <v>45423</v>
      </c>
      <c r="P25" s="154"/>
      <c r="R25" s="218"/>
      <c r="S25" s="85"/>
      <c r="T25" s="85"/>
      <c r="U25" s="219"/>
      <c r="V25" s="219"/>
      <c r="W25" s="220"/>
      <c r="X25" s="220"/>
      <c r="Y25" s="221"/>
      <c r="Z25" s="221"/>
      <c r="AA25" s="220"/>
      <c r="AB25" s="85"/>
      <c r="AD25" s="150">
        <f>Schedule!C27</f>
        <v>0.64583333333333448</v>
      </c>
      <c r="AE25" s="185">
        <f t="array" ref="AE25">MIN(IF(($U$4:$U$18=AE$6)*($W$4:$W$18&lt;=$AD25)*($X$4:$X$18&gt;$AD25),$Q$4:$Q$18,""))</f>
        <v>1</v>
      </c>
      <c r="AF25" s="185">
        <f t="shared" si="7"/>
        <v>1</v>
      </c>
      <c r="AG25" s="185" t="str">
        <f t="shared" si="8"/>
        <v/>
      </c>
      <c r="AH25" s="185" t="str">
        <f t="shared" si="9"/>
        <v>Flight</v>
      </c>
      <c r="AI25" s="185">
        <f t="shared" si="10"/>
        <v>1</v>
      </c>
      <c r="AJ25" s="185">
        <f t="array" ref="AJ25">MIN(IF(($U$4:$U$18=AJ$6)*($W$4:$W$18&lt;=$AD25)*($X$4:$X$18&gt;$AD25),$Q$4:$Q$18,""))</f>
        <v>3</v>
      </c>
      <c r="AK25" s="76">
        <f t="shared" si="11"/>
        <v>1</v>
      </c>
      <c r="AL25" s="76" t="str">
        <f t="shared" si="12"/>
        <v/>
      </c>
      <c r="AM25" s="76" t="str">
        <f t="shared" si="13"/>
        <v>Cultural</v>
      </c>
      <c r="AN25" s="76">
        <f t="shared" si="14"/>
        <v>1</v>
      </c>
      <c r="AO25" s="185">
        <f t="array" ref="AO25">MIN(IF(($U$4:$U$18=AO$6)*($W$4:$W$18&lt;=$AD25)*($X$4:$X$18&gt;$AD25),$Q$4:$Q$18,""))</f>
        <v>4</v>
      </c>
      <c r="AP25" s="185">
        <f t="shared" si="15"/>
        <v>1</v>
      </c>
      <c r="AQ25" s="185" t="str">
        <f t="shared" si="16"/>
        <v/>
      </c>
      <c r="AR25" s="185" t="str">
        <f t="shared" si="17"/>
        <v>Amusement</v>
      </c>
      <c r="AS25" s="185">
        <f t="shared" si="18"/>
        <v>1</v>
      </c>
      <c r="AT25" s="185">
        <f t="array" ref="AT25">MIN(IF(($U$4:$U$18=AT$6)*($W$4:$W$18&lt;=$AD25)*($X$4:$X$18&gt;$AD25),$Q$4:$Q$18,""))</f>
        <v>0</v>
      </c>
      <c r="AU25" s="76">
        <f t="shared" si="19"/>
        <v>0</v>
      </c>
      <c r="AV25" s="76" t="str">
        <f t="shared" si="20"/>
        <v/>
      </c>
      <c r="AW25" s="76" t="str">
        <f t="shared" si="21"/>
        <v/>
      </c>
      <c r="AX25" s="76" t="str">
        <f t="shared" si="22"/>
        <v/>
      </c>
      <c r="AY25" s="185">
        <f t="array" ref="AY25">MIN(IF(($U$4:$U$18=AY$6)*($W$4:$W$18&lt;=$AD25)*($X$4:$X$18&gt;$AD25),$Q$4:$Q$18,""))</f>
        <v>7</v>
      </c>
      <c r="AZ25" s="185">
        <f t="shared" si="23"/>
        <v>1</v>
      </c>
      <c r="BA25" s="185" t="str">
        <f t="shared" si="24"/>
        <v/>
      </c>
      <c r="BB25" s="185" t="str">
        <f t="shared" si="25"/>
        <v>City sightseeing</v>
      </c>
      <c r="BC25" s="185">
        <f t="shared" si="26"/>
        <v>1</v>
      </c>
      <c r="BD25" s="185">
        <f t="array" ref="BD25">MIN(IF(($U$4:$U$18=BD$6)*($W$4:$W$18&lt;=$AD25)*($X$4:$X$18&gt;$AD25),$Q$4:$Q$18,""))</f>
        <v>8</v>
      </c>
      <c r="BE25" s="76">
        <f t="shared" si="27"/>
        <v>1</v>
      </c>
      <c r="BF25" s="76" t="str">
        <f t="shared" si="28"/>
        <v/>
      </c>
      <c r="BG25" s="76" t="str">
        <f t="shared" si="29"/>
        <v>City sightseeing</v>
      </c>
      <c r="BH25" s="76">
        <f t="shared" si="30"/>
        <v>1</v>
      </c>
      <c r="BI25" s="185">
        <f t="array" ref="BI25">MIN(IF(($U$4:$U$18=BI$6)*($W$4:$W$18&lt;=$AD25)*($X$4:$X$18&gt;$AD25),$Q$4:$Q$18,""))</f>
        <v>9</v>
      </c>
      <c r="BJ25" s="185">
        <f t="shared" si="31"/>
        <v>1</v>
      </c>
      <c r="BK25" s="185" t="str">
        <f t="shared" si="32"/>
        <v/>
      </c>
      <c r="BL25" s="185" t="str">
        <f t="shared" si="33"/>
        <v>Shopping</v>
      </c>
      <c r="BM25" s="185">
        <f t="shared" si="34"/>
        <v>1</v>
      </c>
    </row>
    <row r="26" spans="2:65" x14ac:dyDescent="0.25">
      <c r="B26" s="147">
        <v>15</v>
      </c>
      <c r="C26" s="145">
        <v>2034</v>
      </c>
      <c r="L26" s="150">
        <f t="shared" si="3"/>
        <v>0.45833333333333415</v>
      </c>
      <c r="M26" s="154"/>
      <c r="N26" s="151" t="s">
        <v>89</v>
      </c>
      <c r="O26" s="153">
        <f t="shared" ca="1" si="6"/>
        <v>45424</v>
      </c>
      <c r="P26" s="154"/>
      <c r="R26" s="218"/>
      <c r="S26" s="85"/>
      <c r="T26" s="85"/>
      <c r="U26" s="219"/>
      <c r="V26" s="219"/>
      <c r="W26" s="220"/>
      <c r="X26" s="220"/>
      <c r="Y26" s="221"/>
      <c r="Z26" s="221"/>
      <c r="AA26" s="220"/>
      <c r="AB26" s="85"/>
      <c r="AD26" s="150">
        <f>Schedule!C28</f>
        <v>0.66666666666666785</v>
      </c>
      <c r="AE26" s="185">
        <f t="array" ref="AE26">MIN(IF(($U$4:$U$18=AE$6)*($W$4:$W$18&lt;=$AD26)*($X$4:$X$18&gt;$AD26),$Q$4:$Q$18,""))</f>
        <v>0</v>
      </c>
      <c r="AF26" s="185">
        <f t="shared" si="7"/>
        <v>0</v>
      </c>
      <c r="AG26" s="185" t="str">
        <f t="shared" si="8"/>
        <v/>
      </c>
      <c r="AH26" s="185" t="str">
        <f t="shared" si="9"/>
        <v/>
      </c>
      <c r="AI26" s="185" t="str">
        <f t="shared" si="10"/>
        <v/>
      </c>
      <c r="AJ26" s="185">
        <f t="array" ref="AJ26">MIN(IF(($U$4:$U$18=AJ$6)*($W$4:$W$18&lt;=$AD26)*($X$4:$X$18&gt;$AD26),$Q$4:$Q$18,""))</f>
        <v>3</v>
      </c>
      <c r="AK26" s="76">
        <f t="shared" si="11"/>
        <v>1</v>
      </c>
      <c r="AL26" s="76" t="str">
        <f t="shared" si="12"/>
        <v/>
      </c>
      <c r="AM26" s="76" t="str">
        <f t="shared" si="13"/>
        <v>Cultural</v>
      </c>
      <c r="AN26" s="76">
        <f t="shared" si="14"/>
        <v>1</v>
      </c>
      <c r="AO26" s="185">
        <f t="array" ref="AO26">MIN(IF(($U$4:$U$18=AO$6)*($W$4:$W$18&lt;=$AD26)*($X$4:$X$18&gt;$AD26),$Q$4:$Q$18,""))</f>
        <v>0</v>
      </c>
      <c r="AP26" s="185">
        <f t="shared" si="15"/>
        <v>0</v>
      </c>
      <c r="AQ26" s="185" t="str">
        <f t="shared" si="16"/>
        <v/>
      </c>
      <c r="AR26" s="185" t="str">
        <f t="shared" si="17"/>
        <v/>
      </c>
      <c r="AS26" s="185" t="str">
        <f t="shared" si="18"/>
        <v/>
      </c>
      <c r="AT26" s="185">
        <f t="array" ref="AT26">MIN(IF(($U$4:$U$18=AT$6)*($W$4:$W$18&lt;=$AD26)*($X$4:$X$18&gt;$AD26),$Q$4:$Q$18,""))</f>
        <v>0</v>
      </c>
      <c r="AU26" s="76">
        <f t="shared" si="19"/>
        <v>0</v>
      </c>
      <c r="AV26" s="76" t="str">
        <f t="shared" si="20"/>
        <v/>
      </c>
      <c r="AW26" s="76" t="str">
        <f t="shared" si="21"/>
        <v/>
      </c>
      <c r="AX26" s="76" t="str">
        <f t="shared" si="22"/>
        <v/>
      </c>
      <c r="AY26" s="185">
        <f t="array" ref="AY26">MIN(IF(($U$4:$U$18=AY$6)*($W$4:$W$18&lt;=$AD26)*($X$4:$X$18&gt;$AD26),$Q$4:$Q$18,""))</f>
        <v>0</v>
      </c>
      <c r="AZ26" s="185">
        <f t="shared" si="23"/>
        <v>0</v>
      </c>
      <c r="BA26" s="185" t="str">
        <f t="shared" si="24"/>
        <v/>
      </c>
      <c r="BB26" s="185" t="str">
        <f t="shared" si="25"/>
        <v/>
      </c>
      <c r="BC26" s="185" t="str">
        <f t="shared" si="26"/>
        <v/>
      </c>
      <c r="BD26" s="185">
        <f t="array" ref="BD26">MIN(IF(($U$4:$U$18=BD$6)*($W$4:$W$18&lt;=$AD26)*($X$4:$X$18&gt;$AD26),$Q$4:$Q$18,""))</f>
        <v>0</v>
      </c>
      <c r="BE26" s="76">
        <f t="shared" si="27"/>
        <v>0</v>
      </c>
      <c r="BF26" s="76" t="str">
        <f t="shared" si="28"/>
        <v/>
      </c>
      <c r="BG26" s="76" t="str">
        <f t="shared" si="29"/>
        <v/>
      </c>
      <c r="BH26" s="76" t="str">
        <f t="shared" si="30"/>
        <v/>
      </c>
      <c r="BI26" s="185">
        <f t="array" ref="BI26">MIN(IF(($U$4:$U$18=BI$6)*($W$4:$W$18&lt;=$AD26)*($X$4:$X$18&gt;$AD26),$Q$4:$Q$18,""))</f>
        <v>0</v>
      </c>
      <c r="BJ26" s="185">
        <f t="shared" si="31"/>
        <v>0</v>
      </c>
      <c r="BK26" s="185" t="str">
        <f t="shared" si="32"/>
        <v/>
      </c>
      <c r="BL26" s="185" t="str">
        <f t="shared" si="33"/>
        <v/>
      </c>
      <c r="BM26" s="185" t="str">
        <f t="shared" si="34"/>
        <v/>
      </c>
    </row>
    <row r="27" spans="2:65" x14ac:dyDescent="0.25">
      <c r="B27" s="147">
        <v>16</v>
      </c>
      <c r="C27" s="145">
        <v>2035</v>
      </c>
      <c r="I27" s="167" t="s">
        <v>537</v>
      </c>
      <c r="L27" s="150">
        <f t="shared" si="3"/>
        <v>0.47916666666666752</v>
      </c>
      <c r="M27" s="154"/>
      <c r="N27" s="150" t="s">
        <v>90</v>
      </c>
      <c r="O27" s="153">
        <f t="shared" ca="1" si="6"/>
        <v>45425</v>
      </c>
      <c r="P27" s="154"/>
      <c r="R27" s="218"/>
      <c r="S27" s="85"/>
      <c r="T27" s="85"/>
      <c r="U27" s="219"/>
      <c r="V27" s="219"/>
      <c r="W27" s="220"/>
      <c r="X27" s="220"/>
      <c r="Y27" s="221"/>
      <c r="Z27" s="221"/>
      <c r="AA27" s="220"/>
      <c r="AB27" s="85"/>
      <c r="AD27" s="150">
        <f>Schedule!C29</f>
        <v>0.68750000000000122</v>
      </c>
      <c r="AE27" s="185">
        <f t="array" ref="AE27">MIN(IF(($U$4:$U$18=AE$6)*($W$4:$W$18&lt;=$AD27)*($X$4:$X$18&gt;$AD27),$Q$4:$Q$18,""))</f>
        <v>0</v>
      </c>
      <c r="AF27" s="185">
        <f t="shared" si="7"/>
        <v>0</v>
      </c>
      <c r="AG27" s="185" t="str">
        <f t="shared" si="8"/>
        <v/>
      </c>
      <c r="AH27" s="185" t="str">
        <f t="shared" si="9"/>
        <v/>
      </c>
      <c r="AI27" s="185" t="str">
        <f t="shared" si="10"/>
        <v/>
      </c>
      <c r="AJ27" s="185">
        <f t="array" ref="AJ27">MIN(IF(($U$4:$U$18=AJ$6)*($W$4:$W$18&lt;=$AD27)*($X$4:$X$18&gt;$AD27),$Q$4:$Q$18,""))</f>
        <v>3</v>
      </c>
      <c r="AK27" s="76">
        <f t="shared" si="11"/>
        <v>1</v>
      </c>
      <c r="AL27" s="76" t="str">
        <f t="shared" si="12"/>
        <v/>
      </c>
      <c r="AM27" s="76" t="str">
        <f t="shared" si="13"/>
        <v>Cultural</v>
      </c>
      <c r="AN27" s="76">
        <f t="shared" si="14"/>
        <v>1</v>
      </c>
      <c r="AO27" s="185">
        <f t="array" ref="AO27">MIN(IF(($U$4:$U$18=AO$6)*($W$4:$W$18&lt;=$AD27)*($X$4:$X$18&gt;$AD27),$Q$4:$Q$18,""))</f>
        <v>0</v>
      </c>
      <c r="AP27" s="185">
        <f t="shared" si="15"/>
        <v>0</v>
      </c>
      <c r="AQ27" s="185" t="str">
        <f t="shared" si="16"/>
        <v/>
      </c>
      <c r="AR27" s="185" t="str">
        <f t="shared" si="17"/>
        <v/>
      </c>
      <c r="AS27" s="185" t="str">
        <f t="shared" si="18"/>
        <v/>
      </c>
      <c r="AT27" s="185">
        <f t="array" ref="AT27">MIN(IF(($U$4:$U$18=AT$6)*($W$4:$W$18&lt;=$AD27)*($X$4:$X$18&gt;$AD27),$Q$4:$Q$18,""))</f>
        <v>0</v>
      </c>
      <c r="AU27" s="76">
        <f t="shared" si="19"/>
        <v>0</v>
      </c>
      <c r="AV27" s="76" t="str">
        <f t="shared" si="20"/>
        <v/>
      </c>
      <c r="AW27" s="76" t="str">
        <f t="shared" si="21"/>
        <v/>
      </c>
      <c r="AX27" s="76" t="str">
        <f t="shared" si="22"/>
        <v/>
      </c>
      <c r="AY27" s="185">
        <f t="array" ref="AY27">MIN(IF(($U$4:$U$18=AY$6)*($W$4:$W$18&lt;=$AD27)*($X$4:$X$18&gt;$AD27),$Q$4:$Q$18,""))</f>
        <v>0</v>
      </c>
      <c r="AZ27" s="185">
        <f t="shared" si="23"/>
        <v>0</v>
      </c>
      <c r="BA27" s="185" t="str">
        <f t="shared" si="24"/>
        <v/>
      </c>
      <c r="BB27" s="185" t="str">
        <f t="shared" si="25"/>
        <v/>
      </c>
      <c r="BC27" s="185" t="str">
        <f t="shared" si="26"/>
        <v/>
      </c>
      <c r="BD27" s="185">
        <f t="array" ref="BD27">MIN(IF(($U$4:$U$18=BD$6)*($W$4:$W$18&lt;=$AD27)*($X$4:$X$18&gt;$AD27),$Q$4:$Q$18,""))</f>
        <v>0</v>
      </c>
      <c r="BE27" s="76">
        <f t="shared" si="27"/>
        <v>0</v>
      </c>
      <c r="BF27" s="76" t="str">
        <f t="shared" si="28"/>
        <v/>
      </c>
      <c r="BG27" s="76" t="str">
        <f t="shared" si="29"/>
        <v/>
      </c>
      <c r="BH27" s="76" t="str">
        <f t="shared" si="30"/>
        <v/>
      </c>
      <c r="BI27" s="185">
        <f t="array" ref="BI27">MIN(IF(($U$4:$U$18=BI$6)*($W$4:$W$18&lt;=$AD27)*($X$4:$X$18&gt;$AD27),$Q$4:$Q$18,""))</f>
        <v>0</v>
      </c>
      <c r="BJ27" s="185">
        <f t="shared" si="31"/>
        <v>0</v>
      </c>
      <c r="BK27" s="185" t="str">
        <f t="shared" si="32"/>
        <v/>
      </c>
      <c r="BL27" s="185" t="str">
        <f t="shared" si="33"/>
        <v/>
      </c>
      <c r="BM27" s="185" t="str">
        <f t="shared" si="34"/>
        <v/>
      </c>
    </row>
    <row r="28" spans="2:65" x14ac:dyDescent="0.25">
      <c r="B28" s="147">
        <v>17</v>
      </c>
      <c r="C28" s="145">
        <v>2036</v>
      </c>
      <c r="I28" s="166">
        <f>IFERROR(COUNTIF(Planner!$J$6:$J$15,"&lt;&gt;"),10)</f>
        <v>8</v>
      </c>
      <c r="L28" s="150">
        <f t="shared" si="3"/>
        <v>0.50000000000000089</v>
      </c>
      <c r="M28" s="154"/>
      <c r="N28" s="147" t="s">
        <v>91</v>
      </c>
      <c r="O28" s="153">
        <f t="shared" ca="1" si="6"/>
        <v>45426</v>
      </c>
      <c r="P28" s="154"/>
      <c r="R28" s="218"/>
      <c r="S28" s="85"/>
      <c r="T28" s="85"/>
      <c r="U28" s="219"/>
      <c r="V28" s="219"/>
      <c r="W28" s="220"/>
      <c r="X28" s="220"/>
      <c r="Y28" s="221"/>
      <c r="Z28" s="221"/>
      <c r="AA28" s="220"/>
      <c r="AB28" s="85"/>
      <c r="AD28" s="150">
        <f>Schedule!C30</f>
        <v>0.70833333333333459</v>
      </c>
      <c r="AE28" s="185">
        <f t="array" ref="AE28">MIN(IF(($U$4:$U$18=AE$6)*($W$4:$W$18&lt;=$AD28)*($X$4:$X$18&gt;$AD28),$Q$4:$Q$18,""))</f>
        <v>0</v>
      </c>
      <c r="AF28" s="185">
        <f t="shared" si="7"/>
        <v>0</v>
      </c>
      <c r="AG28" s="185" t="str">
        <f t="shared" si="8"/>
        <v/>
      </c>
      <c r="AH28" s="185" t="str">
        <f t="shared" si="9"/>
        <v/>
      </c>
      <c r="AI28" s="185" t="str">
        <f t="shared" si="10"/>
        <v/>
      </c>
      <c r="AJ28" s="185">
        <f t="array" ref="AJ28">MIN(IF(($U$4:$U$18=AJ$6)*($W$4:$W$18&lt;=$AD28)*($X$4:$X$18&gt;$AD28),$Q$4:$Q$18,""))</f>
        <v>3</v>
      </c>
      <c r="AK28" s="76">
        <f t="shared" si="11"/>
        <v>1</v>
      </c>
      <c r="AL28" s="76" t="str">
        <f t="shared" si="12"/>
        <v/>
      </c>
      <c r="AM28" s="76" t="str">
        <f t="shared" si="13"/>
        <v>Cultural</v>
      </c>
      <c r="AN28" s="76">
        <f t="shared" si="14"/>
        <v>1</v>
      </c>
      <c r="AO28" s="185">
        <f t="array" ref="AO28">MIN(IF(($U$4:$U$18=AO$6)*($W$4:$W$18&lt;=$AD28)*($X$4:$X$18&gt;$AD28),$Q$4:$Q$18,""))</f>
        <v>0</v>
      </c>
      <c r="AP28" s="185">
        <f t="shared" si="15"/>
        <v>0</v>
      </c>
      <c r="AQ28" s="185" t="str">
        <f t="shared" si="16"/>
        <v/>
      </c>
      <c r="AR28" s="185" t="str">
        <f t="shared" si="17"/>
        <v/>
      </c>
      <c r="AS28" s="185" t="str">
        <f t="shared" si="18"/>
        <v/>
      </c>
      <c r="AT28" s="185">
        <f t="array" ref="AT28">MIN(IF(($U$4:$U$18=AT$6)*($W$4:$W$18&lt;=$AD28)*($X$4:$X$18&gt;$AD28),$Q$4:$Q$18,""))</f>
        <v>0</v>
      </c>
      <c r="AU28" s="76">
        <f t="shared" si="19"/>
        <v>0</v>
      </c>
      <c r="AV28" s="76" t="str">
        <f t="shared" si="20"/>
        <v/>
      </c>
      <c r="AW28" s="76" t="str">
        <f t="shared" si="21"/>
        <v/>
      </c>
      <c r="AX28" s="76" t="str">
        <f t="shared" si="22"/>
        <v/>
      </c>
      <c r="AY28" s="185">
        <f t="array" ref="AY28">MIN(IF(($U$4:$U$18=AY$6)*($W$4:$W$18&lt;=$AD28)*($X$4:$X$18&gt;$AD28),$Q$4:$Q$18,""))</f>
        <v>0</v>
      </c>
      <c r="AZ28" s="185">
        <f t="shared" si="23"/>
        <v>0</v>
      </c>
      <c r="BA28" s="185" t="str">
        <f t="shared" si="24"/>
        <v/>
      </c>
      <c r="BB28" s="185" t="str">
        <f t="shared" si="25"/>
        <v/>
      </c>
      <c r="BC28" s="185" t="str">
        <f t="shared" si="26"/>
        <v/>
      </c>
      <c r="BD28" s="185">
        <f t="array" ref="BD28">MIN(IF(($U$4:$U$18=BD$6)*($W$4:$W$18&lt;=$AD28)*($X$4:$X$18&gt;$AD28),$Q$4:$Q$18,""))</f>
        <v>0</v>
      </c>
      <c r="BE28" s="76">
        <f t="shared" si="27"/>
        <v>0</v>
      </c>
      <c r="BF28" s="76" t="str">
        <f t="shared" si="28"/>
        <v/>
      </c>
      <c r="BG28" s="76" t="str">
        <f t="shared" si="29"/>
        <v/>
      </c>
      <c r="BH28" s="76" t="str">
        <f t="shared" si="30"/>
        <v/>
      </c>
      <c r="BI28" s="185">
        <f t="array" ref="BI28">MIN(IF(($U$4:$U$18=BI$6)*($W$4:$W$18&lt;=$AD28)*($X$4:$X$18&gt;$AD28),$Q$4:$Q$18,""))</f>
        <v>0</v>
      </c>
      <c r="BJ28" s="185">
        <f t="shared" si="31"/>
        <v>0</v>
      </c>
      <c r="BK28" s="185" t="str">
        <f t="shared" si="32"/>
        <v/>
      </c>
      <c r="BL28" s="185" t="str">
        <f t="shared" si="33"/>
        <v/>
      </c>
      <c r="BM28" s="185" t="str">
        <f t="shared" si="34"/>
        <v/>
      </c>
    </row>
    <row r="29" spans="2:65" x14ac:dyDescent="0.25">
      <c r="B29" s="147">
        <v>18</v>
      </c>
      <c r="C29" s="145">
        <v>2037</v>
      </c>
      <c r="L29" s="150">
        <f t="shared" si="3"/>
        <v>0.52083333333333426</v>
      </c>
      <c r="M29" s="154"/>
      <c r="N29" s="151" t="s">
        <v>92</v>
      </c>
      <c r="O29" s="153">
        <f t="shared" ca="1" si="6"/>
        <v>45427</v>
      </c>
      <c r="P29" s="154"/>
      <c r="R29" s="218"/>
      <c r="S29" s="85"/>
      <c r="T29" s="85"/>
      <c r="U29" s="219"/>
      <c r="V29" s="219"/>
      <c r="W29" s="220"/>
      <c r="X29" s="220"/>
      <c r="Y29" s="221"/>
      <c r="Z29" s="221"/>
      <c r="AA29" s="220"/>
      <c r="AB29" s="85"/>
      <c r="AD29" s="150">
        <f>Schedule!C31</f>
        <v>0.72916666666666796</v>
      </c>
      <c r="AE29" s="185">
        <f t="array" ref="AE29">MIN(IF(($U$4:$U$18=AE$6)*($W$4:$W$18&lt;=$AD29)*($X$4:$X$18&gt;$AD29),$Q$4:$Q$18,""))</f>
        <v>0</v>
      </c>
      <c r="AF29" s="185">
        <f t="shared" si="7"/>
        <v>0</v>
      </c>
      <c r="AG29" s="185" t="str">
        <f t="shared" si="8"/>
        <v/>
      </c>
      <c r="AH29" s="185" t="str">
        <f t="shared" si="9"/>
        <v/>
      </c>
      <c r="AI29" s="185" t="str">
        <f t="shared" si="10"/>
        <v/>
      </c>
      <c r="AJ29" s="185">
        <f t="array" ref="AJ29">MIN(IF(($U$4:$U$18=AJ$6)*($W$4:$W$18&lt;=$AD29)*($X$4:$X$18&gt;$AD29),$Q$4:$Q$18,""))</f>
        <v>3</v>
      </c>
      <c r="AK29" s="76">
        <f t="shared" si="11"/>
        <v>1</v>
      </c>
      <c r="AL29" s="76" t="str">
        <f t="shared" si="12"/>
        <v/>
      </c>
      <c r="AM29" s="76" t="str">
        <f t="shared" si="13"/>
        <v>Cultural</v>
      </c>
      <c r="AN29" s="76">
        <f t="shared" si="14"/>
        <v>1</v>
      </c>
      <c r="AO29" s="185">
        <f t="array" ref="AO29">MIN(IF(($U$4:$U$18=AO$6)*($W$4:$W$18&lt;=$AD29)*($X$4:$X$18&gt;$AD29),$Q$4:$Q$18,""))</f>
        <v>0</v>
      </c>
      <c r="AP29" s="185">
        <f t="shared" si="15"/>
        <v>0</v>
      </c>
      <c r="AQ29" s="185" t="str">
        <f t="shared" si="16"/>
        <v/>
      </c>
      <c r="AR29" s="185" t="str">
        <f t="shared" si="17"/>
        <v/>
      </c>
      <c r="AS29" s="185" t="str">
        <f t="shared" si="18"/>
        <v/>
      </c>
      <c r="AT29" s="185">
        <f t="array" ref="AT29">MIN(IF(($U$4:$U$18=AT$6)*($W$4:$W$18&lt;=$AD29)*($X$4:$X$18&gt;$AD29),$Q$4:$Q$18,""))</f>
        <v>0</v>
      </c>
      <c r="AU29" s="76">
        <f t="shared" si="19"/>
        <v>0</v>
      </c>
      <c r="AV29" s="76" t="str">
        <f t="shared" si="20"/>
        <v/>
      </c>
      <c r="AW29" s="76" t="str">
        <f t="shared" si="21"/>
        <v/>
      </c>
      <c r="AX29" s="76" t="str">
        <f t="shared" si="22"/>
        <v/>
      </c>
      <c r="AY29" s="185">
        <f t="array" ref="AY29">MIN(IF(($U$4:$U$18=AY$6)*($W$4:$W$18&lt;=$AD29)*($X$4:$X$18&gt;$AD29),$Q$4:$Q$18,""))</f>
        <v>0</v>
      </c>
      <c r="AZ29" s="185">
        <f t="shared" si="23"/>
        <v>0</v>
      </c>
      <c r="BA29" s="185" t="str">
        <f t="shared" si="24"/>
        <v/>
      </c>
      <c r="BB29" s="185" t="str">
        <f t="shared" si="25"/>
        <v/>
      </c>
      <c r="BC29" s="185" t="str">
        <f t="shared" si="26"/>
        <v/>
      </c>
      <c r="BD29" s="185">
        <f t="array" ref="BD29">MIN(IF(($U$4:$U$18=BD$6)*($W$4:$W$18&lt;=$AD29)*($X$4:$X$18&gt;$AD29),$Q$4:$Q$18,""))</f>
        <v>0</v>
      </c>
      <c r="BE29" s="76">
        <f t="shared" si="27"/>
        <v>0</v>
      </c>
      <c r="BF29" s="76" t="str">
        <f t="shared" si="28"/>
        <v/>
      </c>
      <c r="BG29" s="76" t="str">
        <f t="shared" si="29"/>
        <v/>
      </c>
      <c r="BH29" s="76" t="str">
        <f t="shared" si="30"/>
        <v/>
      </c>
      <c r="BI29" s="185">
        <f t="array" ref="BI29">MIN(IF(($U$4:$U$18=BI$6)*($W$4:$W$18&lt;=$AD29)*($X$4:$X$18&gt;$AD29),$Q$4:$Q$18,""))</f>
        <v>0</v>
      </c>
      <c r="BJ29" s="185">
        <f t="shared" si="31"/>
        <v>0</v>
      </c>
      <c r="BK29" s="185" t="str">
        <f t="shared" si="32"/>
        <v/>
      </c>
      <c r="BL29" s="185" t="str">
        <f t="shared" si="33"/>
        <v/>
      </c>
      <c r="BM29" s="185" t="str">
        <f t="shared" si="34"/>
        <v/>
      </c>
    </row>
    <row r="30" spans="2:65" x14ac:dyDescent="0.25">
      <c r="B30" s="147">
        <v>19</v>
      </c>
      <c r="C30" s="145">
        <v>2038</v>
      </c>
      <c r="I30" s="167" t="s">
        <v>562</v>
      </c>
      <c r="L30" s="150">
        <f t="shared" si="3"/>
        <v>0.54166666666666763</v>
      </c>
      <c r="M30" s="154"/>
      <c r="N30" s="150" t="s">
        <v>93</v>
      </c>
      <c r="O30" s="153">
        <f t="shared" ca="1" si="6"/>
        <v>45428</v>
      </c>
      <c r="P30" s="154"/>
      <c r="R30" s="218"/>
      <c r="S30" s="85"/>
      <c r="T30" s="85"/>
      <c r="U30" s="219"/>
      <c r="V30" s="219"/>
      <c r="W30" s="220"/>
      <c r="X30" s="220"/>
      <c r="Y30" s="221"/>
      <c r="Z30" s="221"/>
      <c r="AA30" s="220"/>
      <c r="AB30" s="85"/>
      <c r="AD30" s="150">
        <f>Schedule!C32</f>
        <v>0.75000000000000133</v>
      </c>
      <c r="AE30" s="185">
        <f t="array" ref="AE30">MIN(IF(($U$4:$U$18=AE$6)*($W$4:$W$18&lt;=$AD30)*($X$4:$X$18&gt;$AD30),$Q$4:$Q$18,""))</f>
        <v>0</v>
      </c>
      <c r="AF30" s="185">
        <f t="shared" si="7"/>
        <v>0</v>
      </c>
      <c r="AG30" s="185" t="str">
        <f t="shared" si="8"/>
        <v/>
      </c>
      <c r="AH30" s="185" t="str">
        <f t="shared" si="9"/>
        <v/>
      </c>
      <c r="AI30" s="185" t="str">
        <f t="shared" si="10"/>
        <v/>
      </c>
      <c r="AJ30" s="185">
        <f t="array" ref="AJ30">MIN(IF(($U$4:$U$18=AJ$6)*($W$4:$W$18&lt;=$AD30)*($X$4:$X$18&gt;$AD30),$Q$4:$Q$18,""))</f>
        <v>0</v>
      </c>
      <c r="AK30" s="76">
        <f t="shared" si="11"/>
        <v>0</v>
      </c>
      <c r="AL30" s="76" t="str">
        <f t="shared" si="12"/>
        <v/>
      </c>
      <c r="AM30" s="76" t="str">
        <f t="shared" si="13"/>
        <v/>
      </c>
      <c r="AN30" s="76" t="str">
        <f t="shared" si="14"/>
        <v/>
      </c>
      <c r="AO30" s="185">
        <f t="array" ref="AO30">MIN(IF(($U$4:$U$18=AO$6)*($W$4:$W$18&lt;=$AD30)*($X$4:$X$18&gt;$AD30),$Q$4:$Q$18,""))</f>
        <v>0</v>
      </c>
      <c r="AP30" s="185">
        <f t="shared" si="15"/>
        <v>0</v>
      </c>
      <c r="AQ30" s="185" t="str">
        <f t="shared" si="16"/>
        <v/>
      </c>
      <c r="AR30" s="185" t="str">
        <f t="shared" si="17"/>
        <v/>
      </c>
      <c r="AS30" s="185" t="str">
        <f t="shared" si="18"/>
        <v/>
      </c>
      <c r="AT30" s="185">
        <f t="array" ref="AT30">MIN(IF(($U$4:$U$18=AT$6)*($W$4:$W$18&lt;=$AD30)*($X$4:$X$18&gt;$AD30),$Q$4:$Q$18,""))</f>
        <v>0</v>
      </c>
      <c r="AU30" s="76">
        <f t="shared" si="19"/>
        <v>0</v>
      </c>
      <c r="AV30" s="76" t="str">
        <f t="shared" si="20"/>
        <v/>
      </c>
      <c r="AW30" s="76" t="str">
        <f t="shared" si="21"/>
        <v/>
      </c>
      <c r="AX30" s="76" t="str">
        <f t="shared" si="22"/>
        <v/>
      </c>
      <c r="AY30" s="185">
        <f t="array" ref="AY30">MIN(IF(($U$4:$U$18=AY$6)*($W$4:$W$18&lt;=$AD30)*($X$4:$X$18&gt;$AD30),$Q$4:$Q$18,""))</f>
        <v>0</v>
      </c>
      <c r="AZ30" s="185">
        <f t="shared" si="23"/>
        <v>0</v>
      </c>
      <c r="BA30" s="185" t="str">
        <f t="shared" si="24"/>
        <v/>
      </c>
      <c r="BB30" s="185" t="str">
        <f t="shared" si="25"/>
        <v/>
      </c>
      <c r="BC30" s="185" t="str">
        <f t="shared" si="26"/>
        <v/>
      </c>
      <c r="BD30" s="185">
        <f t="array" ref="BD30">MIN(IF(($U$4:$U$18=BD$6)*($W$4:$W$18&lt;=$AD30)*($X$4:$X$18&gt;$AD30),$Q$4:$Q$18,""))</f>
        <v>0</v>
      </c>
      <c r="BE30" s="76">
        <f t="shared" si="27"/>
        <v>0</v>
      </c>
      <c r="BF30" s="76" t="str">
        <f t="shared" si="28"/>
        <v/>
      </c>
      <c r="BG30" s="76" t="str">
        <f t="shared" si="29"/>
        <v/>
      </c>
      <c r="BH30" s="76" t="str">
        <f t="shared" si="30"/>
        <v/>
      </c>
      <c r="BI30" s="185">
        <f t="array" ref="BI30">MIN(IF(($U$4:$U$18=BI$6)*($W$4:$W$18&lt;=$AD30)*($X$4:$X$18&gt;$AD30),$Q$4:$Q$18,""))</f>
        <v>0</v>
      </c>
      <c r="BJ30" s="185">
        <f t="shared" si="31"/>
        <v>0</v>
      </c>
      <c r="BK30" s="185" t="str">
        <f t="shared" si="32"/>
        <v/>
      </c>
      <c r="BL30" s="185" t="str">
        <f t="shared" si="33"/>
        <v/>
      </c>
      <c r="BM30" s="185" t="str">
        <f t="shared" si="34"/>
        <v/>
      </c>
    </row>
    <row r="31" spans="2:65" x14ac:dyDescent="0.25">
      <c r="B31" s="147">
        <v>20</v>
      </c>
      <c r="C31" s="145">
        <v>2039</v>
      </c>
      <c r="I31" s="166">
        <f>IFERROR(SUM(COUNTIF(Planner!$B$6:$B$1005,"&lt;&gt;"),ROW(Planner!B5))-1,50)</f>
        <v>14</v>
      </c>
      <c r="L31" s="150">
        <f t="shared" si="3"/>
        <v>0.562500000000001</v>
      </c>
      <c r="M31" s="154"/>
      <c r="N31" s="147" t="s">
        <v>94</v>
      </c>
      <c r="O31" s="153">
        <f t="shared" ca="1" si="6"/>
        <v>45429</v>
      </c>
      <c r="P31" s="154"/>
      <c r="R31" s="218"/>
      <c r="S31" s="85"/>
      <c r="T31" s="85"/>
      <c r="U31" s="219"/>
      <c r="V31" s="219"/>
      <c r="W31" s="220"/>
      <c r="X31" s="220"/>
      <c r="Y31" s="221"/>
      <c r="Z31" s="221"/>
      <c r="AA31" s="220"/>
      <c r="AB31" s="85"/>
      <c r="AD31" s="150">
        <f>Schedule!C33</f>
        <v>0.7708333333333347</v>
      </c>
      <c r="AE31" s="185">
        <f t="array" ref="AE31">MIN(IF(($U$4:$U$18=AE$6)*($W$4:$W$18&lt;=$AD31)*($X$4:$X$18&gt;$AD31),$Q$4:$Q$18,""))</f>
        <v>0</v>
      </c>
      <c r="AF31" s="185">
        <f t="shared" si="7"/>
        <v>0</v>
      </c>
      <c r="AG31" s="185" t="str">
        <f t="shared" si="8"/>
        <v/>
      </c>
      <c r="AH31" s="185" t="str">
        <f t="shared" si="9"/>
        <v/>
      </c>
      <c r="AI31" s="185" t="str">
        <f t="shared" si="10"/>
        <v/>
      </c>
      <c r="AJ31" s="185">
        <f t="array" ref="AJ31">MIN(IF(($U$4:$U$18=AJ$6)*($W$4:$W$18&lt;=$AD31)*($X$4:$X$18&gt;$AD31),$Q$4:$Q$18,""))</f>
        <v>0</v>
      </c>
      <c r="AK31" s="76">
        <f t="shared" si="11"/>
        <v>0</v>
      </c>
      <c r="AL31" s="76" t="str">
        <f t="shared" si="12"/>
        <v/>
      </c>
      <c r="AM31" s="76" t="str">
        <f t="shared" si="13"/>
        <v/>
      </c>
      <c r="AN31" s="76" t="str">
        <f t="shared" si="14"/>
        <v/>
      </c>
      <c r="AO31" s="185">
        <f t="array" ref="AO31">MIN(IF(($U$4:$U$18=AO$6)*($W$4:$W$18&lt;=$AD31)*($X$4:$X$18&gt;$AD31),$Q$4:$Q$18,""))</f>
        <v>0</v>
      </c>
      <c r="AP31" s="185">
        <f t="shared" si="15"/>
        <v>0</v>
      </c>
      <c r="AQ31" s="185" t="str">
        <f t="shared" si="16"/>
        <v/>
      </c>
      <c r="AR31" s="185" t="str">
        <f t="shared" si="17"/>
        <v/>
      </c>
      <c r="AS31" s="185" t="str">
        <f t="shared" si="18"/>
        <v/>
      </c>
      <c r="AT31" s="185">
        <f t="array" ref="AT31">MIN(IF(($U$4:$U$18=AT$6)*($W$4:$W$18&lt;=$AD31)*($X$4:$X$18&gt;$AD31),$Q$4:$Q$18,""))</f>
        <v>0</v>
      </c>
      <c r="AU31" s="76">
        <f t="shared" si="19"/>
        <v>0</v>
      </c>
      <c r="AV31" s="76" t="str">
        <f t="shared" si="20"/>
        <v/>
      </c>
      <c r="AW31" s="76" t="str">
        <f t="shared" si="21"/>
        <v/>
      </c>
      <c r="AX31" s="76" t="str">
        <f t="shared" si="22"/>
        <v/>
      </c>
      <c r="AY31" s="185">
        <f t="array" ref="AY31">MIN(IF(($U$4:$U$18=AY$6)*($W$4:$W$18&lt;=$AD31)*($X$4:$X$18&gt;$AD31),$Q$4:$Q$18,""))</f>
        <v>0</v>
      </c>
      <c r="AZ31" s="185">
        <f t="shared" si="23"/>
        <v>0</v>
      </c>
      <c r="BA31" s="185" t="str">
        <f t="shared" si="24"/>
        <v/>
      </c>
      <c r="BB31" s="185" t="str">
        <f t="shared" si="25"/>
        <v/>
      </c>
      <c r="BC31" s="185" t="str">
        <f t="shared" si="26"/>
        <v/>
      </c>
      <c r="BD31" s="185">
        <f t="array" ref="BD31">MIN(IF(($U$4:$U$18=BD$6)*($W$4:$W$18&lt;=$AD31)*($X$4:$X$18&gt;$AD31),$Q$4:$Q$18,""))</f>
        <v>0</v>
      </c>
      <c r="BE31" s="76">
        <f t="shared" si="27"/>
        <v>0</v>
      </c>
      <c r="BF31" s="76" t="str">
        <f t="shared" si="28"/>
        <v/>
      </c>
      <c r="BG31" s="76" t="str">
        <f t="shared" si="29"/>
        <v/>
      </c>
      <c r="BH31" s="76" t="str">
        <f t="shared" si="30"/>
        <v/>
      </c>
      <c r="BI31" s="185">
        <f t="array" ref="BI31">MIN(IF(($U$4:$U$18=BI$6)*($W$4:$W$18&lt;=$AD31)*($X$4:$X$18&gt;$AD31),$Q$4:$Q$18,""))</f>
        <v>0</v>
      </c>
      <c r="BJ31" s="185">
        <f t="shared" si="31"/>
        <v>0</v>
      </c>
      <c r="BK31" s="185" t="str">
        <f t="shared" si="32"/>
        <v/>
      </c>
      <c r="BL31" s="185" t="str">
        <f t="shared" si="33"/>
        <v/>
      </c>
      <c r="BM31" s="185" t="str">
        <f t="shared" si="34"/>
        <v/>
      </c>
    </row>
    <row r="32" spans="2:65" x14ac:dyDescent="0.25">
      <c r="B32" s="147">
        <v>21</v>
      </c>
      <c r="C32" s="145">
        <v>2040</v>
      </c>
      <c r="L32" s="150">
        <f t="shared" si="3"/>
        <v>0.58333333333333437</v>
      </c>
      <c r="M32" s="154"/>
      <c r="N32" s="151" t="s">
        <v>95</v>
      </c>
      <c r="O32" s="153">
        <f t="shared" ca="1" si="6"/>
        <v>45430</v>
      </c>
      <c r="P32" s="154"/>
      <c r="R32" s="218"/>
      <c r="S32" s="85"/>
      <c r="T32" s="85"/>
      <c r="U32" s="219"/>
      <c r="V32" s="219"/>
      <c r="W32" s="220"/>
      <c r="X32" s="220"/>
      <c r="Y32" s="221"/>
      <c r="Z32" s="221"/>
      <c r="AA32" s="220"/>
      <c r="AB32" s="85"/>
      <c r="AD32" s="150">
        <f>Schedule!C34</f>
        <v>0.79166666666666807</v>
      </c>
      <c r="AE32" s="185">
        <f t="array" ref="AE32">MIN(IF(($U$4:$U$18=AE$6)*($W$4:$W$18&lt;=$AD32)*($X$4:$X$18&gt;$AD32),$Q$4:$Q$18,""))</f>
        <v>0</v>
      </c>
      <c r="AF32" s="185">
        <f t="shared" si="7"/>
        <v>0</v>
      </c>
      <c r="AG32" s="185" t="str">
        <f t="shared" si="8"/>
        <v/>
      </c>
      <c r="AH32" s="185" t="str">
        <f t="shared" si="9"/>
        <v/>
      </c>
      <c r="AI32" s="185" t="str">
        <f t="shared" si="10"/>
        <v/>
      </c>
      <c r="AJ32" s="185">
        <f t="array" ref="AJ32">MIN(IF(($U$4:$U$18=AJ$6)*($W$4:$W$18&lt;=$AD32)*($X$4:$X$18&gt;$AD32),$Q$4:$Q$18,""))</f>
        <v>0</v>
      </c>
      <c r="AK32" s="76">
        <f t="shared" si="11"/>
        <v>0</v>
      </c>
      <c r="AL32" s="76" t="str">
        <f t="shared" si="12"/>
        <v/>
      </c>
      <c r="AM32" s="76" t="str">
        <f t="shared" si="13"/>
        <v/>
      </c>
      <c r="AN32" s="76" t="str">
        <f t="shared" si="14"/>
        <v/>
      </c>
      <c r="AO32" s="185">
        <f t="array" ref="AO32">MIN(IF(($U$4:$U$18=AO$6)*($W$4:$W$18&lt;=$AD32)*($X$4:$X$18&gt;$AD32),$Q$4:$Q$18,""))</f>
        <v>0</v>
      </c>
      <c r="AP32" s="185">
        <f t="shared" si="15"/>
        <v>0</v>
      </c>
      <c r="AQ32" s="185" t="str">
        <f t="shared" si="16"/>
        <v/>
      </c>
      <c r="AR32" s="185" t="str">
        <f t="shared" si="17"/>
        <v/>
      </c>
      <c r="AS32" s="185" t="str">
        <f t="shared" si="18"/>
        <v/>
      </c>
      <c r="AT32" s="185">
        <f t="array" ref="AT32">MIN(IF(($U$4:$U$18=AT$6)*($W$4:$W$18&lt;=$AD32)*($X$4:$X$18&gt;$AD32),$Q$4:$Q$18,""))</f>
        <v>0</v>
      </c>
      <c r="AU32" s="76">
        <f t="shared" si="19"/>
        <v>0</v>
      </c>
      <c r="AV32" s="76" t="str">
        <f t="shared" si="20"/>
        <v/>
      </c>
      <c r="AW32" s="76" t="str">
        <f t="shared" si="21"/>
        <v/>
      </c>
      <c r="AX32" s="76" t="str">
        <f t="shared" si="22"/>
        <v/>
      </c>
      <c r="AY32" s="185">
        <f t="array" ref="AY32">MIN(IF(($U$4:$U$18=AY$6)*($W$4:$W$18&lt;=$AD32)*($X$4:$X$18&gt;$AD32),$Q$4:$Q$18,""))</f>
        <v>0</v>
      </c>
      <c r="AZ32" s="185">
        <f t="shared" si="23"/>
        <v>0</v>
      </c>
      <c r="BA32" s="185" t="str">
        <f t="shared" si="24"/>
        <v/>
      </c>
      <c r="BB32" s="185" t="str">
        <f t="shared" si="25"/>
        <v/>
      </c>
      <c r="BC32" s="185" t="str">
        <f t="shared" si="26"/>
        <v/>
      </c>
      <c r="BD32" s="185">
        <f t="array" ref="BD32">MIN(IF(($U$4:$U$18=BD$6)*($W$4:$W$18&lt;=$AD32)*($X$4:$X$18&gt;$AD32),$Q$4:$Q$18,""))</f>
        <v>0</v>
      </c>
      <c r="BE32" s="76">
        <f t="shared" si="27"/>
        <v>0</v>
      </c>
      <c r="BF32" s="76" t="str">
        <f t="shared" si="28"/>
        <v/>
      </c>
      <c r="BG32" s="76" t="str">
        <f t="shared" si="29"/>
        <v/>
      </c>
      <c r="BH32" s="76" t="str">
        <f t="shared" si="30"/>
        <v/>
      </c>
      <c r="BI32" s="185">
        <f t="array" ref="BI32">MIN(IF(($U$4:$U$18=BI$6)*($W$4:$W$18&lt;=$AD32)*($X$4:$X$18&gt;$AD32),$Q$4:$Q$18,""))</f>
        <v>0</v>
      </c>
      <c r="BJ32" s="185">
        <f t="shared" si="31"/>
        <v>0</v>
      </c>
      <c r="BK32" s="185" t="str">
        <f t="shared" si="32"/>
        <v/>
      </c>
      <c r="BL32" s="185" t="str">
        <f t="shared" si="33"/>
        <v/>
      </c>
      <c r="BM32" s="185" t="str">
        <f t="shared" si="34"/>
        <v/>
      </c>
    </row>
    <row r="33" spans="2:65" x14ac:dyDescent="0.25">
      <c r="B33" s="147">
        <v>22</v>
      </c>
      <c r="I33" s="167" t="s">
        <v>563</v>
      </c>
      <c r="L33" s="150">
        <f t="shared" si="3"/>
        <v>0.60416666666666774</v>
      </c>
      <c r="M33" s="154"/>
      <c r="N33" s="150" t="s">
        <v>96</v>
      </c>
      <c r="O33" s="153">
        <f t="shared" ca="1" si="6"/>
        <v>45431</v>
      </c>
      <c r="P33" s="154"/>
      <c r="R33" s="218"/>
      <c r="S33" s="85"/>
      <c r="T33" s="85"/>
      <c r="U33" s="219"/>
      <c r="V33" s="219"/>
      <c r="W33" s="220"/>
      <c r="X33" s="220"/>
      <c r="Y33" s="221"/>
      <c r="Z33" s="221"/>
      <c r="AA33" s="220"/>
      <c r="AB33" s="85"/>
      <c r="AD33" s="150">
        <f>Schedule!C35</f>
        <v>0.81250000000000144</v>
      </c>
      <c r="AE33" s="185">
        <f t="array" ref="AE33">MIN(IF(($U$4:$U$18=AE$6)*($W$4:$W$18&lt;=$AD33)*($X$4:$X$18&gt;$AD33),$Q$4:$Q$18,""))</f>
        <v>0</v>
      </c>
      <c r="AF33" s="185">
        <f t="shared" si="7"/>
        <v>0</v>
      </c>
      <c r="AG33" s="185" t="str">
        <f t="shared" si="8"/>
        <v/>
      </c>
      <c r="AH33" s="185" t="str">
        <f t="shared" si="9"/>
        <v/>
      </c>
      <c r="AI33" s="185" t="str">
        <f t="shared" si="10"/>
        <v/>
      </c>
      <c r="AJ33" s="185">
        <f t="array" ref="AJ33">MIN(IF(($U$4:$U$18=AJ$6)*($W$4:$W$18&lt;=$AD33)*($X$4:$X$18&gt;$AD33),$Q$4:$Q$18,""))</f>
        <v>0</v>
      </c>
      <c r="AK33" s="76">
        <f t="shared" si="11"/>
        <v>0</v>
      </c>
      <c r="AL33" s="76" t="str">
        <f t="shared" si="12"/>
        <v/>
      </c>
      <c r="AM33" s="76" t="str">
        <f t="shared" si="13"/>
        <v/>
      </c>
      <c r="AN33" s="76" t="str">
        <f t="shared" si="14"/>
        <v/>
      </c>
      <c r="AO33" s="185">
        <f t="array" ref="AO33">MIN(IF(($U$4:$U$18=AO$6)*($W$4:$W$18&lt;=$AD33)*($X$4:$X$18&gt;$AD33),$Q$4:$Q$18,""))</f>
        <v>0</v>
      </c>
      <c r="AP33" s="185">
        <f t="shared" si="15"/>
        <v>0</v>
      </c>
      <c r="AQ33" s="185" t="str">
        <f t="shared" si="16"/>
        <v/>
      </c>
      <c r="AR33" s="185" t="str">
        <f t="shared" si="17"/>
        <v/>
      </c>
      <c r="AS33" s="185" t="str">
        <f t="shared" si="18"/>
        <v/>
      </c>
      <c r="AT33" s="185">
        <f t="array" ref="AT33">MIN(IF(($U$4:$U$18=AT$6)*($W$4:$W$18&lt;=$AD33)*($X$4:$X$18&gt;$AD33),$Q$4:$Q$18,""))</f>
        <v>0</v>
      </c>
      <c r="AU33" s="76">
        <f t="shared" si="19"/>
        <v>0</v>
      </c>
      <c r="AV33" s="76" t="str">
        <f t="shared" si="20"/>
        <v/>
      </c>
      <c r="AW33" s="76" t="str">
        <f t="shared" si="21"/>
        <v/>
      </c>
      <c r="AX33" s="76" t="str">
        <f t="shared" si="22"/>
        <v/>
      </c>
      <c r="AY33" s="185">
        <f t="array" ref="AY33">MIN(IF(($U$4:$U$18=AY$6)*($W$4:$W$18&lt;=$AD33)*($X$4:$X$18&gt;$AD33),$Q$4:$Q$18,""))</f>
        <v>0</v>
      </c>
      <c r="AZ33" s="185">
        <f t="shared" si="23"/>
        <v>0</v>
      </c>
      <c r="BA33" s="185" t="str">
        <f t="shared" si="24"/>
        <v/>
      </c>
      <c r="BB33" s="185" t="str">
        <f t="shared" si="25"/>
        <v/>
      </c>
      <c r="BC33" s="185" t="str">
        <f t="shared" si="26"/>
        <v/>
      </c>
      <c r="BD33" s="185">
        <f t="array" ref="BD33">MIN(IF(($U$4:$U$18=BD$6)*($W$4:$W$18&lt;=$AD33)*($X$4:$X$18&gt;$AD33),$Q$4:$Q$18,""))</f>
        <v>0</v>
      </c>
      <c r="BE33" s="76">
        <f t="shared" si="27"/>
        <v>0</v>
      </c>
      <c r="BF33" s="76" t="str">
        <f t="shared" si="28"/>
        <v/>
      </c>
      <c r="BG33" s="76" t="str">
        <f t="shared" si="29"/>
        <v/>
      </c>
      <c r="BH33" s="76" t="str">
        <f t="shared" si="30"/>
        <v/>
      </c>
      <c r="BI33" s="185">
        <f t="array" ref="BI33">MIN(IF(($U$4:$U$18=BI$6)*($W$4:$W$18&lt;=$AD33)*($X$4:$X$18&gt;$AD33),$Q$4:$Q$18,""))</f>
        <v>0</v>
      </c>
      <c r="BJ33" s="185">
        <f t="shared" si="31"/>
        <v>0</v>
      </c>
      <c r="BK33" s="185" t="str">
        <f t="shared" si="32"/>
        <v/>
      </c>
      <c r="BL33" s="185" t="str">
        <f t="shared" si="33"/>
        <v/>
      </c>
      <c r="BM33" s="185" t="str">
        <f t="shared" si="34"/>
        <v/>
      </c>
    </row>
    <row r="34" spans="2:65" x14ac:dyDescent="0.25">
      <c r="B34" s="147">
        <v>23</v>
      </c>
      <c r="I34" s="166">
        <f>IFERROR(MAX(COUNTIF(Planner!$B$5:$G$5,"&lt;&gt;"),1),6)</f>
        <v>6</v>
      </c>
      <c r="L34" s="150">
        <f t="shared" si="3"/>
        <v>0.62500000000000111</v>
      </c>
      <c r="M34" s="154"/>
      <c r="N34" s="147" t="s">
        <v>97</v>
      </c>
      <c r="O34" s="153">
        <f t="shared" ca="1" si="6"/>
        <v>45432</v>
      </c>
      <c r="P34" s="154"/>
      <c r="R34" s="218"/>
      <c r="S34" s="85"/>
      <c r="T34" s="85"/>
      <c r="U34" s="219"/>
      <c r="V34" s="219"/>
      <c r="W34" s="220"/>
      <c r="X34" s="220"/>
      <c r="Y34" s="221"/>
      <c r="Z34" s="221"/>
      <c r="AA34" s="220"/>
      <c r="AB34" s="85"/>
      <c r="AD34" s="150">
        <f>Schedule!C36</f>
        <v>0.83333333333333481</v>
      </c>
      <c r="AE34" s="185">
        <f t="array" ref="AE34">MIN(IF(($U$4:$U$18=AE$6)*($W$4:$W$18&lt;=$AD34)*($X$4:$X$18&gt;$AD34),$Q$4:$Q$18,""))</f>
        <v>0</v>
      </c>
      <c r="AF34" s="185">
        <f t="shared" si="7"/>
        <v>0</v>
      </c>
      <c r="AG34" s="185" t="str">
        <f t="shared" si="8"/>
        <v/>
      </c>
      <c r="AH34" s="185" t="str">
        <f t="shared" si="9"/>
        <v/>
      </c>
      <c r="AI34" s="185" t="str">
        <f t="shared" si="10"/>
        <v/>
      </c>
      <c r="AJ34" s="185">
        <f t="array" ref="AJ34">MIN(IF(($U$4:$U$18=AJ$6)*($W$4:$W$18&lt;=$AD34)*($X$4:$X$18&gt;$AD34),$Q$4:$Q$18,""))</f>
        <v>0</v>
      </c>
      <c r="AK34" s="76">
        <f t="shared" si="11"/>
        <v>0</v>
      </c>
      <c r="AL34" s="76" t="str">
        <f t="shared" si="12"/>
        <v/>
      </c>
      <c r="AM34" s="76" t="str">
        <f t="shared" si="13"/>
        <v/>
      </c>
      <c r="AN34" s="76" t="str">
        <f t="shared" si="14"/>
        <v/>
      </c>
      <c r="AO34" s="185">
        <f t="array" ref="AO34">MIN(IF(($U$4:$U$18=AO$6)*($W$4:$W$18&lt;=$AD34)*($X$4:$X$18&gt;$AD34),$Q$4:$Q$18,""))</f>
        <v>0</v>
      </c>
      <c r="AP34" s="185">
        <f t="shared" si="15"/>
        <v>0</v>
      </c>
      <c r="AQ34" s="185" t="str">
        <f t="shared" si="16"/>
        <v/>
      </c>
      <c r="AR34" s="185" t="str">
        <f t="shared" si="17"/>
        <v/>
      </c>
      <c r="AS34" s="185" t="str">
        <f t="shared" si="18"/>
        <v/>
      </c>
      <c r="AT34" s="185">
        <f t="array" ref="AT34">MIN(IF(($U$4:$U$18=AT$6)*($W$4:$W$18&lt;=$AD34)*($X$4:$X$18&gt;$AD34),$Q$4:$Q$18,""))</f>
        <v>0</v>
      </c>
      <c r="AU34" s="76">
        <f t="shared" si="19"/>
        <v>0</v>
      </c>
      <c r="AV34" s="76" t="str">
        <f t="shared" si="20"/>
        <v/>
      </c>
      <c r="AW34" s="76" t="str">
        <f t="shared" si="21"/>
        <v/>
      </c>
      <c r="AX34" s="76" t="str">
        <f t="shared" si="22"/>
        <v/>
      </c>
      <c r="AY34" s="185">
        <f t="array" ref="AY34">MIN(IF(($U$4:$U$18=AY$6)*($W$4:$W$18&lt;=$AD34)*($X$4:$X$18&gt;$AD34),$Q$4:$Q$18,""))</f>
        <v>0</v>
      </c>
      <c r="AZ34" s="185">
        <f t="shared" si="23"/>
        <v>0</v>
      </c>
      <c r="BA34" s="185" t="str">
        <f t="shared" si="24"/>
        <v/>
      </c>
      <c r="BB34" s="185" t="str">
        <f t="shared" si="25"/>
        <v/>
      </c>
      <c r="BC34" s="185" t="str">
        <f t="shared" si="26"/>
        <v/>
      </c>
      <c r="BD34" s="185">
        <f t="array" ref="BD34">MIN(IF(($U$4:$U$18=BD$6)*($W$4:$W$18&lt;=$AD34)*($X$4:$X$18&gt;$AD34),$Q$4:$Q$18,""))</f>
        <v>0</v>
      </c>
      <c r="BE34" s="76">
        <f t="shared" si="27"/>
        <v>0</v>
      </c>
      <c r="BF34" s="76" t="str">
        <f t="shared" si="28"/>
        <v/>
      </c>
      <c r="BG34" s="76" t="str">
        <f t="shared" si="29"/>
        <v/>
      </c>
      <c r="BH34" s="76" t="str">
        <f t="shared" si="30"/>
        <v/>
      </c>
      <c r="BI34" s="185">
        <f t="array" ref="BI34">MIN(IF(($U$4:$U$18=BI$6)*($W$4:$W$18&lt;=$AD34)*($X$4:$X$18&gt;$AD34),$Q$4:$Q$18,""))</f>
        <v>0</v>
      </c>
      <c r="BJ34" s="185">
        <f t="shared" si="31"/>
        <v>0</v>
      </c>
      <c r="BK34" s="185" t="str">
        <f t="shared" si="32"/>
        <v/>
      </c>
      <c r="BL34" s="185" t="str">
        <f t="shared" si="33"/>
        <v/>
      </c>
      <c r="BM34" s="185" t="str">
        <f t="shared" si="34"/>
        <v/>
      </c>
    </row>
    <row r="35" spans="2:65" x14ac:dyDescent="0.25">
      <c r="B35" s="147">
        <v>24</v>
      </c>
      <c r="L35" s="150">
        <f t="shared" si="3"/>
        <v>0.64583333333333448</v>
      </c>
      <c r="M35" s="154"/>
      <c r="N35" s="151" t="s">
        <v>98</v>
      </c>
      <c r="O35" s="153">
        <f t="shared" ca="1" si="6"/>
        <v>45433</v>
      </c>
      <c r="P35" s="154"/>
      <c r="R35" s="218"/>
      <c r="S35" s="85"/>
      <c r="T35" s="85"/>
      <c r="U35" s="219"/>
      <c r="V35" s="219"/>
      <c r="W35" s="220"/>
      <c r="X35" s="220"/>
      <c r="Y35" s="221"/>
      <c r="Z35" s="221"/>
      <c r="AA35" s="220"/>
      <c r="AB35" s="85"/>
      <c r="AD35" s="150">
        <f>Schedule!C37</f>
        <v>0.85416666666666818</v>
      </c>
      <c r="AE35" s="185">
        <f t="array" ref="AE35">MIN(IF(($U$4:$U$18=AE$6)*($W$4:$W$18&lt;=$AD35)*($X$4:$X$18&gt;$AD35),$Q$4:$Q$18,""))</f>
        <v>0</v>
      </c>
      <c r="AF35" s="185">
        <f t="shared" si="7"/>
        <v>0</v>
      </c>
      <c r="AG35" s="185" t="str">
        <f t="shared" si="8"/>
        <v/>
      </c>
      <c r="AH35" s="185" t="str">
        <f t="shared" si="9"/>
        <v/>
      </c>
      <c r="AI35" s="185" t="str">
        <f t="shared" si="10"/>
        <v/>
      </c>
      <c r="AJ35" s="185">
        <f t="array" ref="AJ35">MIN(IF(($U$4:$U$18=AJ$6)*($W$4:$W$18&lt;=$AD35)*($X$4:$X$18&gt;$AD35),$Q$4:$Q$18,""))</f>
        <v>0</v>
      </c>
      <c r="AK35" s="76">
        <f t="shared" si="11"/>
        <v>0</v>
      </c>
      <c r="AL35" s="76" t="str">
        <f t="shared" si="12"/>
        <v/>
      </c>
      <c r="AM35" s="76" t="str">
        <f t="shared" si="13"/>
        <v/>
      </c>
      <c r="AN35" s="76" t="str">
        <f t="shared" si="14"/>
        <v/>
      </c>
      <c r="AO35" s="185">
        <f t="array" ref="AO35">MIN(IF(($U$4:$U$18=AO$6)*($W$4:$W$18&lt;=$AD35)*($X$4:$X$18&gt;$AD35),$Q$4:$Q$18,""))</f>
        <v>0</v>
      </c>
      <c r="AP35" s="185">
        <f t="shared" si="15"/>
        <v>0</v>
      </c>
      <c r="AQ35" s="185" t="str">
        <f t="shared" si="16"/>
        <v/>
      </c>
      <c r="AR35" s="185" t="str">
        <f t="shared" si="17"/>
        <v/>
      </c>
      <c r="AS35" s="185" t="str">
        <f t="shared" si="18"/>
        <v/>
      </c>
      <c r="AT35" s="185">
        <f t="array" ref="AT35">MIN(IF(($U$4:$U$18=AT$6)*($W$4:$W$18&lt;=$AD35)*($X$4:$X$18&gt;$AD35),$Q$4:$Q$18,""))</f>
        <v>0</v>
      </c>
      <c r="AU35" s="76">
        <f t="shared" si="19"/>
        <v>0</v>
      </c>
      <c r="AV35" s="76" t="str">
        <f t="shared" si="20"/>
        <v/>
      </c>
      <c r="AW35" s="76" t="str">
        <f t="shared" si="21"/>
        <v/>
      </c>
      <c r="AX35" s="76" t="str">
        <f t="shared" si="22"/>
        <v/>
      </c>
      <c r="AY35" s="185">
        <f t="array" ref="AY35">MIN(IF(($U$4:$U$18=AY$6)*($W$4:$W$18&lt;=$AD35)*($X$4:$X$18&gt;$AD35),$Q$4:$Q$18,""))</f>
        <v>0</v>
      </c>
      <c r="AZ35" s="185">
        <f t="shared" si="23"/>
        <v>0</v>
      </c>
      <c r="BA35" s="185" t="str">
        <f t="shared" si="24"/>
        <v/>
      </c>
      <c r="BB35" s="185" t="str">
        <f t="shared" si="25"/>
        <v/>
      </c>
      <c r="BC35" s="185" t="str">
        <f t="shared" si="26"/>
        <v/>
      </c>
      <c r="BD35" s="185">
        <f t="array" ref="BD35">MIN(IF(($U$4:$U$18=BD$6)*($W$4:$W$18&lt;=$AD35)*($X$4:$X$18&gt;$AD35),$Q$4:$Q$18,""))</f>
        <v>0</v>
      </c>
      <c r="BE35" s="76">
        <f t="shared" si="27"/>
        <v>0</v>
      </c>
      <c r="BF35" s="76" t="str">
        <f t="shared" si="28"/>
        <v/>
      </c>
      <c r="BG35" s="76" t="str">
        <f t="shared" si="29"/>
        <v/>
      </c>
      <c r="BH35" s="76" t="str">
        <f t="shared" si="30"/>
        <v/>
      </c>
      <c r="BI35" s="185">
        <f t="array" ref="BI35">MIN(IF(($U$4:$U$18=BI$6)*($W$4:$W$18&lt;=$AD35)*($X$4:$X$18&gt;$AD35),$Q$4:$Q$18,""))</f>
        <v>0</v>
      </c>
      <c r="BJ35" s="185">
        <f t="shared" si="31"/>
        <v>0</v>
      </c>
      <c r="BK35" s="185" t="str">
        <f t="shared" si="32"/>
        <v/>
      </c>
      <c r="BL35" s="185" t="str">
        <f t="shared" si="33"/>
        <v/>
      </c>
      <c r="BM35" s="185" t="str">
        <f t="shared" si="34"/>
        <v/>
      </c>
    </row>
    <row r="36" spans="2:65" x14ac:dyDescent="0.25">
      <c r="B36" s="147">
        <v>25</v>
      </c>
      <c r="L36" s="150">
        <f t="shared" si="3"/>
        <v>0.66666666666666785</v>
      </c>
      <c r="M36" s="154"/>
      <c r="N36" s="150" t="s">
        <v>99</v>
      </c>
      <c r="O36" s="153">
        <f t="shared" ca="1" si="6"/>
        <v>45434</v>
      </c>
      <c r="P36" s="154"/>
      <c r="R36" s="218"/>
      <c r="S36" s="85"/>
      <c r="T36" s="85"/>
      <c r="U36" s="219"/>
      <c r="V36" s="219"/>
      <c r="W36" s="220"/>
      <c r="X36" s="220"/>
      <c r="Y36" s="221"/>
      <c r="Z36" s="221"/>
      <c r="AA36" s="220"/>
      <c r="AB36" s="85"/>
      <c r="AD36" s="150">
        <f>Schedule!C38</f>
        <v>0.87500000000000155</v>
      </c>
      <c r="AE36" s="185">
        <f t="array" ref="AE36">MIN(IF(($U$4:$U$18=AE$6)*($W$4:$W$18&lt;=$AD36)*($X$4:$X$18&gt;$AD36),$Q$4:$Q$18,""))</f>
        <v>0</v>
      </c>
      <c r="AF36" s="185">
        <f t="shared" si="7"/>
        <v>0</v>
      </c>
      <c r="AG36" s="185" t="str">
        <f t="shared" si="8"/>
        <v/>
      </c>
      <c r="AH36" s="185" t="str">
        <f t="shared" si="9"/>
        <v/>
      </c>
      <c r="AI36" s="185" t="str">
        <f t="shared" si="10"/>
        <v/>
      </c>
      <c r="AJ36" s="185">
        <f t="array" ref="AJ36">MIN(IF(($U$4:$U$18=AJ$6)*($W$4:$W$18&lt;=$AD36)*($X$4:$X$18&gt;$AD36),$Q$4:$Q$18,""))</f>
        <v>0</v>
      </c>
      <c r="AK36" s="76">
        <f t="shared" si="11"/>
        <v>0</v>
      </c>
      <c r="AL36" s="76" t="str">
        <f t="shared" si="12"/>
        <v/>
      </c>
      <c r="AM36" s="76" t="str">
        <f t="shared" si="13"/>
        <v/>
      </c>
      <c r="AN36" s="76" t="str">
        <f t="shared" si="14"/>
        <v/>
      </c>
      <c r="AO36" s="185">
        <f t="array" ref="AO36">MIN(IF(($U$4:$U$18=AO$6)*($W$4:$W$18&lt;=$AD36)*($X$4:$X$18&gt;$AD36),$Q$4:$Q$18,""))</f>
        <v>0</v>
      </c>
      <c r="AP36" s="185">
        <f t="shared" si="15"/>
        <v>0</v>
      </c>
      <c r="AQ36" s="185" t="str">
        <f t="shared" si="16"/>
        <v/>
      </c>
      <c r="AR36" s="185" t="str">
        <f t="shared" si="17"/>
        <v/>
      </c>
      <c r="AS36" s="185" t="str">
        <f t="shared" si="18"/>
        <v/>
      </c>
      <c r="AT36" s="185">
        <f t="array" ref="AT36">MIN(IF(($U$4:$U$18=AT$6)*($W$4:$W$18&lt;=$AD36)*($X$4:$X$18&gt;$AD36),$Q$4:$Q$18,""))</f>
        <v>5</v>
      </c>
      <c r="AU36" s="76">
        <f t="shared" si="19"/>
        <v>1</v>
      </c>
      <c r="AV36" s="76" t="str">
        <f t="shared" si="20"/>
        <v>Dinner at Moulin Rouge</v>
      </c>
      <c r="AW36" s="76" t="str">
        <f t="shared" si="21"/>
        <v>Night Life</v>
      </c>
      <c r="AX36" s="76">
        <f t="shared" si="22"/>
        <v>1</v>
      </c>
      <c r="AY36" s="185">
        <f t="array" ref="AY36">MIN(IF(($U$4:$U$18=AY$6)*($W$4:$W$18&lt;=$AD36)*($X$4:$X$18&gt;$AD36),$Q$4:$Q$18,""))</f>
        <v>0</v>
      </c>
      <c r="AZ36" s="185">
        <f t="shared" si="23"/>
        <v>0</v>
      </c>
      <c r="BA36" s="185" t="str">
        <f t="shared" si="24"/>
        <v/>
      </c>
      <c r="BB36" s="185" t="str">
        <f t="shared" si="25"/>
        <v/>
      </c>
      <c r="BC36" s="185" t="str">
        <f t="shared" si="26"/>
        <v/>
      </c>
      <c r="BD36" s="185">
        <f t="array" ref="BD36">MIN(IF(($U$4:$U$18=BD$6)*($W$4:$W$18&lt;=$AD36)*($X$4:$X$18&gt;$AD36),$Q$4:$Q$18,""))</f>
        <v>0</v>
      </c>
      <c r="BE36" s="76">
        <f t="shared" si="27"/>
        <v>0</v>
      </c>
      <c r="BF36" s="76" t="str">
        <f t="shared" si="28"/>
        <v/>
      </c>
      <c r="BG36" s="76" t="str">
        <f t="shared" si="29"/>
        <v/>
      </c>
      <c r="BH36" s="76" t="str">
        <f t="shared" si="30"/>
        <v/>
      </c>
      <c r="BI36" s="185">
        <f t="array" ref="BI36">MIN(IF(($U$4:$U$18=BI$6)*($W$4:$W$18&lt;=$AD36)*($X$4:$X$18&gt;$AD36),$Q$4:$Q$18,""))</f>
        <v>0</v>
      </c>
      <c r="BJ36" s="185">
        <f t="shared" si="31"/>
        <v>0</v>
      </c>
      <c r="BK36" s="185" t="str">
        <f t="shared" si="32"/>
        <v/>
      </c>
      <c r="BL36" s="185" t="str">
        <f t="shared" si="33"/>
        <v/>
      </c>
      <c r="BM36" s="185" t="str">
        <f t="shared" si="34"/>
        <v/>
      </c>
    </row>
    <row r="37" spans="2:65" x14ac:dyDescent="0.25">
      <c r="B37" s="147">
        <v>26</v>
      </c>
      <c r="L37" s="150">
        <f t="shared" si="3"/>
        <v>0.68750000000000122</v>
      </c>
      <c r="M37" s="154"/>
      <c r="N37" s="147" t="s">
        <v>100</v>
      </c>
      <c r="O37" s="153">
        <f t="shared" ca="1" si="6"/>
        <v>45435</v>
      </c>
      <c r="P37" s="154"/>
      <c r="R37" s="218"/>
      <c r="S37" s="85"/>
      <c r="T37" s="85"/>
      <c r="U37" s="219"/>
      <c r="V37" s="219"/>
      <c r="W37" s="220"/>
      <c r="X37" s="220"/>
      <c r="Y37" s="221"/>
      <c r="Z37" s="221"/>
      <c r="AA37" s="220"/>
      <c r="AB37" s="85"/>
      <c r="AD37" s="150">
        <f>Schedule!C39</f>
        <v>0.89583333333333492</v>
      </c>
      <c r="AE37" s="185">
        <f t="array" ref="AE37">MIN(IF(($U$4:$U$18=AE$6)*($W$4:$W$18&lt;=$AD37)*($X$4:$X$18&gt;$AD37),$Q$4:$Q$18,""))</f>
        <v>0</v>
      </c>
      <c r="AF37" s="185">
        <f t="shared" si="7"/>
        <v>0</v>
      </c>
      <c r="AG37" s="185" t="str">
        <f t="shared" si="8"/>
        <v/>
      </c>
      <c r="AH37" s="185" t="str">
        <f t="shared" si="9"/>
        <v/>
      </c>
      <c r="AI37" s="185" t="str">
        <f t="shared" si="10"/>
        <v/>
      </c>
      <c r="AJ37" s="185">
        <f t="array" ref="AJ37">MIN(IF(($U$4:$U$18=AJ$6)*($W$4:$W$18&lt;=$AD37)*($X$4:$X$18&gt;$AD37),$Q$4:$Q$18,""))</f>
        <v>0</v>
      </c>
      <c r="AK37" s="76">
        <f t="shared" si="11"/>
        <v>0</v>
      </c>
      <c r="AL37" s="76" t="str">
        <f t="shared" si="12"/>
        <v/>
      </c>
      <c r="AM37" s="76" t="str">
        <f t="shared" si="13"/>
        <v/>
      </c>
      <c r="AN37" s="76" t="str">
        <f t="shared" si="14"/>
        <v/>
      </c>
      <c r="AO37" s="185">
        <f t="array" ref="AO37">MIN(IF(($U$4:$U$18=AO$6)*($W$4:$W$18&lt;=$AD37)*($X$4:$X$18&gt;$AD37),$Q$4:$Q$18,""))</f>
        <v>0</v>
      </c>
      <c r="AP37" s="185">
        <f t="shared" si="15"/>
        <v>0</v>
      </c>
      <c r="AQ37" s="185" t="str">
        <f t="shared" si="16"/>
        <v/>
      </c>
      <c r="AR37" s="185" t="str">
        <f t="shared" si="17"/>
        <v/>
      </c>
      <c r="AS37" s="185" t="str">
        <f t="shared" si="18"/>
        <v/>
      </c>
      <c r="AT37" s="185">
        <f t="array" ref="AT37">MIN(IF(($U$4:$U$18=AT$6)*($W$4:$W$18&lt;=$AD37)*($X$4:$X$18&gt;$AD37),$Q$4:$Q$18,""))</f>
        <v>5</v>
      </c>
      <c r="AU37" s="76">
        <f t="shared" si="19"/>
        <v>1</v>
      </c>
      <c r="AV37" s="76" t="str">
        <f t="shared" si="20"/>
        <v/>
      </c>
      <c r="AW37" s="76" t="str">
        <f t="shared" si="21"/>
        <v>Night Life</v>
      </c>
      <c r="AX37" s="76">
        <f t="shared" si="22"/>
        <v>1</v>
      </c>
      <c r="AY37" s="185">
        <f t="array" ref="AY37">MIN(IF(($U$4:$U$18=AY$6)*($W$4:$W$18&lt;=$AD37)*($X$4:$X$18&gt;$AD37),$Q$4:$Q$18,""))</f>
        <v>0</v>
      </c>
      <c r="AZ37" s="185">
        <f t="shared" si="23"/>
        <v>0</v>
      </c>
      <c r="BA37" s="185" t="str">
        <f t="shared" si="24"/>
        <v/>
      </c>
      <c r="BB37" s="185" t="str">
        <f t="shared" si="25"/>
        <v/>
      </c>
      <c r="BC37" s="185" t="str">
        <f t="shared" si="26"/>
        <v/>
      </c>
      <c r="BD37" s="185">
        <f t="array" ref="BD37">MIN(IF(($U$4:$U$18=BD$6)*($W$4:$W$18&lt;=$AD37)*($X$4:$X$18&gt;$AD37),$Q$4:$Q$18,""))</f>
        <v>0</v>
      </c>
      <c r="BE37" s="76">
        <f t="shared" si="27"/>
        <v>0</v>
      </c>
      <c r="BF37" s="76" t="str">
        <f t="shared" si="28"/>
        <v/>
      </c>
      <c r="BG37" s="76" t="str">
        <f t="shared" si="29"/>
        <v/>
      </c>
      <c r="BH37" s="76" t="str">
        <f t="shared" si="30"/>
        <v/>
      </c>
      <c r="BI37" s="185">
        <f t="array" ref="BI37">MIN(IF(($U$4:$U$18=BI$6)*($W$4:$W$18&lt;=$AD37)*($X$4:$X$18&gt;$AD37),$Q$4:$Q$18,""))</f>
        <v>0</v>
      </c>
      <c r="BJ37" s="185">
        <f t="shared" si="31"/>
        <v>0</v>
      </c>
      <c r="BK37" s="185" t="str">
        <f t="shared" si="32"/>
        <v/>
      </c>
      <c r="BL37" s="185" t="str">
        <f t="shared" si="33"/>
        <v/>
      </c>
      <c r="BM37" s="185" t="str">
        <f t="shared" si="34"/>
        <v/>
      </c>
    </row>
    <row r="38" spans="2:65" x14ac:dyDescent="0.25">
      <c r="B38" s="147">
        <v>27</v>
      </c>
      <c r="L38" s="150">
        <f t="shared" si="3"/>
        <v>0.70833333333333459</v>
      </c>
      <c r="M38" s="154"/>
      <c r="N38" s="151" t="s">
        <v>101</v>
      </c>
      <c r="O38" s="153">
        <f t="shared" ca="1" si="6"/>
        <v>45436</v>
      </c>
      <c r="P38" s="154"/>
      <c r="R38" s="218"/>
      <c r="S38" s="85"/>
      <c r="T38" s="85"/>
      <c r="U38" s="219"/>
      <c r="V38" s="219"/>
      <c r="W38" s="220"/>
      <c r="X38" s="220"/>
      <c r="Y38" s="221"/>
      <c r="Z38" s="221"/>
      <c r="AA38" s="220"/>
      <c r="AB38" s="85"/>
      <c r="AD38" s="150">
        <f>Schedule!C40</f>
        <v>0.91666666666666829</v>
      </c>
      <c r="AE38" s="185">
        <f t="array" ref="AE38">MIN(IF(($U$4:$U$18=AE$6)*($W$4:$W$18&lt;=$AD38)*($X$4:$X$18&gt;$AD38),$Q$4:$Q$18,""))</f>
        <v>0</v>
      </c>
      <c r="AF38" s="185">
        <f t="shared" si="7"/>
        <v>0</v>
      </c>
      <c r="AG38" s="185" t="str">
        <f t="shared" si="8"/>
        <v/>
      </c>
      <c r="AH38" s="185" t="str">
        <f t="shared" si="9"/>
        <v/>
      </c>
      <c r="AI38" s="185" t="str">
        <f t="shared" si="10"/>
        <v/>
      </c>
      <c r="AJ38" s="185">
        <f t="array" ref="AJ38">MIN(IF(($U$4:$U$18=AJ$6)*($W$4:$W$18&lt;=$AD38)*($X$4:$X$18&gt;$AD38),$Q$4:$Q$18,""))</f>
        <v>0</v>
      </c>
      <c r="AK38" s="76">
        <f t="shared" si="11"/>
        <v>0</v>
      </c>
      <c r="AL38" s="76" t="str">
        <f t="shared" si="12"/>
        <v/>
      </c>
      <c r="AM38" s="76" t="str">
        <f t="shared" si="13"/>
        <v/>
      </c>
      <c r="AN38" s="76" t="str">
        <f t="shared" si="14"/>
        <v/>
      </c>
      <c r="AO38" s="185">
        <f t="array" ref="AO38">MIN(IF(($U$4:$U$18=AO$6)*($W$4:$W$18&lt;=$AD38)*($X$4:$X$18&gt;$AD38),$Q$4:$Q$18,""))</f>
        <v>0</v>
      </c>
      <c r="AP38" s="185">
        <f t="shared" si="15"/>
        <v>0</v>
      </c>
      <c r="AQ38" s="185" t="str">
        <f t="shared" si="16"/>
        <v/>
      </c>
      <c r="AR38" s="185" t="str">
        <f t="shared" si="17"/>
        <v/>
      </c>
      <c r="AS38" s="185" t="str">
        <f t="shared" si="18"/>
        <v/>
      </c>
      <c r="AT38" s="185">
        <f t="array" ref="AT38">MIN(IF(($U$4:$U$18=AT$6)*($W$4:$W$18&lt;=$AD38)*($X$4:$X$18&gt;$AD38),$Q$4:$Q$18,""))</f>
        <v>5</v>
      </c>
      <c r="AU38" s="76">
        <f t="shared" si="19"/>
        <v>1</v>
      </c>
      <c r="AV38" s="76" t="str">
        <f t="shared" si="20"/>
        <v/>
      </c>
      <c r="AW38" s="76" t="str">
        <f t="shared" si="21"/>
        <v>Night Life</v>
      </c>
      <c r="AX38" s="76">
        <f t="shared" si="22"/>
        <v>1</v>
      </c>
      <c r="AY38" s="185">
        <f t="array" ref="AY38">MIN(IF(($U$4:$U$18=AY$6)*($W$4:$W$18&lt;=$AD38)*($X$4:$X$18&gt;$AD38),$Q$4:$Q$18,""))</f>
        <v>0</v>
      </c>
      <c r="AZ38" s="185">
        <f t="shared" si="23"/>
        <v>0</v>
      </c>
      <c r="BA38" s="185" t="str">
        <f t="shared" si="24"/>
        <v/>
      </c>
      <c r="BB38" s="185" t="str">
        <f t="shared" si="25"/>
        <v/>
      </c>
      <c r="BC38" s="185" t="str">
        <f t="shared" si="26"/>
        <v/>
      </c>
      <c r="BD38" s="185">
        <f t="array" ref="BD38">MIN(IF(($U$4:$U$18=BD$6)*($W$4:$W$18&lt;=$AD38)*($X$4:$X$18&gt;$AD38),$Q$4:$Q$18,""))</f>
        <v>0</v>
      </c>
      <c r="BE38" s="76">
        <f t="shared" si="27"/>
        <v>0</v>
      </c>
      <c r="BF38" s="76" t="str">
        <f t="shared" si="28"/>
        <v/>
      </c>
      <c r="BG38" s="76" t="str">
        <f t="shared" si="29"/>
        <v/>
      </c>
      <c r="BH38" s="76" t="str">
        <f t="shared" si="30"/>
        <v/>
      </c>
      <c r="BI38" s="185">
        <f t="array" ref="BI38">MIN(IF(($U$4:$U$18=BI$6)*($W$4:$W$18&lt;=$AD38)*($X$4:$X$18&gt;$AD38),$Q$4:$Q$18,""))</f>
        <v>0</v>
      </c>
      <c r="BJ38" s="185">
        <f t="shared" si="31"/>
        <v>0</v>
      </c>
      <c r="BK38" s="185" t="str">
        <f t="shared" si="32"/>
        <v/>
      </c>
      <c r="BL38" s="185" t="str">
        <f t="shared" si="33"/>
        <v/>
      </c>
      <c r="BM38" s="185" t="str">
        <f t="shared" si="34"/>
        <v/>
      </c>
    </row>
    <row r="39" spans="2:65" x14ac:dyDescent="0.25">
      <c r="B39" s="147">
        <v>28</v>
      </c>
      <c r="L39" s="150">
        <f t="shared" si="3"/>
        <v>0.72916666666666796</v>
      </c>
      <c r="M39" s="154"/>
      <c r="N39" s="150" t="s">
        <v>102</v>
      </c>
      <c r="O39" s="153">
        <f t="shared" ca="1" si="6"/>
        <v>45437</v>
      </c>
      <c r="P39" s="154"/>
      <c r="R39" s="218"/>
      <c r="S39" s="85"/>
      <c r="T39" s="85"/>
      <c r="U39" s="219"/>
      <c r="V39" s="219"/>
      <c r="W39" s="220"/>
      <c r="X39" s="220"/>
      <c r="Y39" s="221"/>
      <c r="Z39" s="221"/>
      <c r="AA39" s="220"/>
      <c r="AB39" s="85"/>
      <c r="AD39" s="150">
        <f>Schedule!C41</f>
        <v>0.93750000000000167</v>
      </c>
      <c r="AE39" s="185">
        <f t="array" ref="AE39">MIN(IF(($U$4:$U$18=AE$6)*($W$4:$W$18&lt;=$AD39)*($X$4:$X$18&gt;$AD39),$Q$4:$Q$18,""))</f>
        <v>0</v>
      </c>
      <c r="AF39" s="185">
        <f t="shared" si="7"/>
        <v>0</v>
      </c>
      <c r="AG39" s="185" t="str">
        <f t="shared" si="8"/>
        <v/>
      </c>
      <c r="AH39" s="185" t="str">
        <f t="shared" si="9"/>
        <v/>
      </c>
      <c r="AI39" s="185" t="str">
        <f t="shared" si="10"/>
        <v/>
      </c>
      <c r="AJ39" s="185">
        <f t="array" ref="AJ39">MIN(IF(($U$4:$U$18=AJ$6)*($W$4:$W$18&lt;=$AD39)*($X$4:$X$18&gt;$AD39),$Q$4:$Q$18,""))</f>
        <v>0</v>
      </c>
      <c r="AK39" s="76">
        <f t="shared" si="11"/>
        <v>0</v>
      </c>
      <c r="AL39" s="76" t="str">
        <f t="shared" si="12"/>
        <v/>
      </c>
      <c r="AM39" s="76" t="str">
        <f t="shared" si="13"/>
        <v/>
      </c>
      <c r="AN39" s="76" t="str">
        <f t="shared" si="14"/>
        <v/>
      </c>
      <c r="AO39" s="185">
        <f t="array" ref="AO39">MIN(IF(($U$4:$U$18=AO$6)*($W$4:$W$18&lt;=$AD39)*($X$4:$X$18&gt;$AD39),$Q$4:$Q$18,""))</f>
        <v>0</v>
      </c>
      <c r="AP39" s="185">
        <f t="shared" si="15"/>
        <v>0</v>
      </c>
      <c r="AQ39" s="185" t="str">
        <f t="shared" si="16"/>
        <v/>
      </c>
      <c r="AR39" s="185" t="str">
        <f t="shared" si="17"/>
        <v/>
      </c>
      <c r="AS39" s="185" t="str">
        <f t="shared" si="18"/>
        <v/>
      </c>
      <c r="AT39" s="185">
        <f t="array" ref="AT39">MIN(IF(($U$4:$U$18=AT$6)*($W$4:$W$18&lt;=$AD39)*($X$4:$X$18&gt;$AD39),$Q$4:$Q$18,""))</f>
        <v>5</v>
      </c>
      <c r="AU39" s="76">
        <f t="shared" si="19"/>
        <v>1</v>
      </c>
      <c r="AV39" s="76" t="str">
        <f t="shared" si="20"/>
        <v/>
      </c>
      <c r="AW39" s="76" t="str">
        <f t="shared" si="21"/>
        <v>Night Life</v>
      </c>
      <c r="AX39" s="76">
        <f t="shared" si="22"/>
        <v>1</v>
      </c>
      <c r="AY39" s="185">
        <f t="array" ref="AY39">MIN(IF(($U$4:$U$18=AY$6)*($W$4:$W$18&lt;=$AD39)*($X$4:$X$18&gt;$AD39),$Q$4:$Q$18,""))</f>
        <v>0</v>
      </c>
      <c r="AZ39" s="185">
        <f t="shared" si="23"/>
        <v>0</v>
      </c>
      <c r="BA39" s="185" t="str">
        <f t="shared" si="24"/>
        <v/>
      </c>
      <c r="BB39" s="185" t="str">
        <f t="shared" si="25"/>
        <v/>
      </c>
      <c r="BC39" s="185" t="str">
        <f t="shared" si="26"/>
        <v/>
      </c>
      <c r="BD39" s="185">
        <f t="array" ref="BD39">MIN(IF(($U$4:$U$18=BD$6)*($W$4:$W$18&lt;=$AD39)*($X$4:$X$18&gt;$AD39),$Q$4:$Q$18,""))</f>
        <v>0</v>
      </c>
      <c r="BE39" s="76">
        <f t="shared" si="27"/>
        <v>0</v>
      </c>
      <c r="BF39" s="76" t="str">
        <f t="shared" si="28"/>
        <v/>
      </c>
      <c r="BG39" s="76" t="str">
        <f t="shared" si="29"/>
        <v/>
      </c>
      <c r="BH39" s="76" t="str">
        <f t="shared" si="30"/>
        <v/>
      </c>
      <c r="BI39" s="185">
        <f t="array" ref="BI39">MIN(IF(($U$4:$U$18=BI$6)*($W$4:$W$18&lt;=$AD39)*($X$4:$X$18&gt;$AD39),$Q$4:$Q$18,""))</f>
        <v>0</v>
      </c>
      <c r="BJ39" s="185">
        <f t="shared" si="31"/>
        <v>0</v>
      </c>
      <c r="BK39" s="185" t="str">
        <f t="shared" si="32"/>
        <v/>
      </c>
      <c r="BL39" s="185" t="str">
        <f t="shared" si="33"/>
        <v/>
      </c>
      <c r="BM39" s="185" t="str">
        <f t="shared" si="34"/>
        <v/>
      </c>
    </row>
    <row r="40" spans="2:65" x14ac:dyDescent="0.25">
      <c r="B40" s="147">
        <v>29</v>
      </c>
      <c r="L40" s="150">
        <f t="shared" si="3"/>
        <v>0.75000000000000133</v>
      </c>
      <c r="M40" s="154"/>
      <c r="N40" s="147" t="s">
        <v>103</v>
      </c>
      <c r="O40" s="153">
        <f t="shared" ca="1" si="6"/>
        <v>45438</v>
      </c>
      <c r="P40" s="154"/>
      <c r="R40" s="218"/>
      <c r="S40" s="85"/>
      <c r="T40" s="85"/>
      <c r="U40" s="219"/>
      <c r="V40" s="219"/>
      <c r="W40" s="220"/>
      <c r="X40" s="220"/>
      <c r="Y40" s="221"/>
      <c r="Z40" s="221"/>
      <c r="AA40" s="220"/>
      <c r="AB40" s="85"/>
      <c r="AD40" s="150">
        <f>Schedule!C42</f>
        <v>0.95833333333333504</v>
      </c>
      <c r="AE40" s="185">
        <f t="array" ref="AE40">MIN(IF(($U$4:$U$18=AE$6)*($W$4:$W$18&lt;=$AD40)*($X$4:$X$18&gt;$AD40),$Q$4:$Q$18,""))</f>
        <v>0</v>
      </c>
      <c r="AF40" s="185">
        <f t="shared" si="7"/>
        <v>0</v>
      </c>
      <c r="AG40" s="185" t="str">
        <f t="shared" si="8"/>
        <v/>
      </c>
      <c r="AH40" s="185" t="str">
        <f t="shared" si="9"/>
        <v/>
      </c>
      <c r="AI40" s="185" t="str">
        <f t="shared" si="10"/>
        <v/>
      </c>
      <c r="AJ40" s="185">
        <f t="array" ref="AJ40">MIN(IF(($U$4:$U$18=AJ$6)*($W$4:$W$18&lt;=$AD40)*($X$4:$X$18&gt;$AD40),$Q$4:$Q$18,""))</f>
        <v>0</v>
      </c>
      <c r="AK40" s="76">
        <f t="shared" si="11"/>
        <v>0</v>
      </c>
      <c r="AL40" s="76" t="str">
        <f t="shared" si="12"/>
        <v/>
      </c>
      <c r="AM40" s="76" t="str">
        <f t="shared" si="13"/>
        <v/>
      </c>
      <c r="AN40" s="76" t="str">
        <f t="shared" si="14"/>
        <v/>
      </c>
      <c r="AO40" s="185">
        <f t="array" ref="AO40">MIN(IF(($U$4:$U$18=AO$6)*($W$4:$W$18&lt;=$AD40)*($X$4:$X$18&gt;$AD40),$Q$4:$Q$18,""))</f>
        <v>0</v>
      </c>
      <c r="AP40" s="185">
        <f t="shared" si="15"/>
        <v>0</v>
      </c>
      <c r="AQ40" s="185" t="str">
        <f t="shared" si="16"/>
        <v/>
      </c>
      <c r="AR40" s="185" t="str">
        <f t="shared" si="17"/>
        <v/>
      </c>
      <c r="AS40" s="185" t="str">
        <f t="shared" si="18"/>
        <v/>
      </c>
      <c r="AT40" s="185">
        <f t="array" ref="AT40">MIN(IF(($U$4:$U$18=AT$6)*($W$4:$W$18&lt;=$AD40)*($X$4:$X$18&gt;$AD40),$Q$4:$Q$18,""))</f>
        <v>0</v>
      </c>
      <c r="AU40" s="76">
        <f t="shared" si="19"/>
        <v>0</v>
      </c>
      <c r="AV40" s="76" t="str">
        <f t="shared" si="20"/>
        <v/>
      </c>
      <c r="AW40" s="76" t="str">
        <f t="shared" si="21"/>
        <v/>
      </c>
      <c r="AX40" s="76" t="str">
        <f t="shared" si="22"/>
        <v/>
      </c>
      <c r="AY40" s="185">
        <f t="array" ref="AY40">MIN(IF(($U$4:$U$18=AY$6)*($W$4:$W$18&lt;=$AD40)*($X$4:$X$18&gt;$AD40),$Q$4:$Q$18,""))</f>
        <v>0</v>
      </c>
      <c r="AZ40" s="185">
        <f t="shared" si="23"/>
        <v>0</v>
      </c>
      <c r="BA40" s="185" t="str">
        <f t="shared" si="24"/>
        <v/>
      </c>
      <c r="BB40" s="185" t="str">
        <f t="shared" si="25"/>
        <v/>
      </c>
      <c r="BC40" s="185" t="str">
        <f t="shared" si="26"/>
        <v/>
      </c>
      <c r="BD40" s="185">
        <f t="array" ref="BD40">MIN(IF(($U$4:$U$18=BD$6)*($W$4:$W$18&lt;=$AD40)*($X$4:$X$18&gt;$AD40),$Q$4:$Q$18,""))</f>
        <v>0</v>
      </c>
      <c r="BE40" s="76">
        <f t="shared" si="27"/>
        <v>0</v>
      </c>
      <c r="BF40" s="76" t="str">
        <f t="shared" si="28"/>
        <v/>
      </c>
      <c r="BG40" s="76" t="str">
        <f t="shared" si="29"/>
        <v/>
      </c>
      <c r="BH40" s="76" t="str">
        <f t="shared" si="30"/>
        <v/>
      </c>
      <c r="BI40" s="185">
        <f t="array" ref="BI40">MIN(IF(($U$4:$U$18=BI$6)*($W$4:$W$18&lt;=$AD40)*($X$4:$X$18&gt;$AD40),$Q$4:$Q$18,""))</f>
        <v>0</v>
      </c>
      <c r="BJ40" s="185">
        <f t="shared" si="31"/>
        <v>0</v>
      </c>
      <c r="BK40" s="185" t="str">
        <f t="shared" si="32"/>
        <v/>
      </c>
      <c r="BL40" s="185" t="str">
        <f t="shared" si="33"/>
        <v/>
      </c>
      <c r="BM40" s="185" t="str">
        <f t="shared" si="34"/>
        <v/>
      </c>
    </row>
    <row r="41" spans="2:65" x14ac:dyDescent="0.25">
      <c r="B41" s="147">
        <v>30</v>
      </c>
      <c r="L41" s="150">
        <f t="shared" si="3"/>
        <v>0.7708333333333347</v>
      </c>
      <c r="M41" s="154"/>
      <c r="N41" s="151" t="s">
        <v>104</v>
      </c>
      <c r="O41" s="153">
        <f t="shared" ca="1" si="6"/>
        <v>45439</v>
      </c>
      <c r="P41" s="154"/>
      <c r="R41" s="218"/>
      <c r="S41" s="85"/>
      <c r="T41" s="85"/>
      <c r="U41" s="219"/>
      <c r="V41" s="219"/>
      <c r="W41" s="220"/>
      <c r="X41" s="220"/>
      <c r="Y41" s="221"/>
      <c r="Z41" s="221"/>
      <c r="AA41" s="220"/>
      <c r="AB41" s="85"/>
      <c r="AD41" s="150">
        <f>Schedule!C43</f>
        <v>0.97916666666666841</v>
      </c>
      <c r="AE41" s="185">
        <f t="array" ref="AE41">MIN(IF(($U$4:$U$18=AE$6)*($W$4:$W$18&lt;=$AD41)*($X$4:$X$18&gt;$AD41),$Q$4:$Q$18,""))</f>
        <v>0</v>
      </c>
      <c r="AF41" s="185">
        <f t="shared" si="7"/>
        <v>0</v>
      </c>
      <c r="AG41" s="185" t="str">
        <f t="shared" si="8"/>
        <v/>
      </c>
      <c r="AH41" s="185" t="str">
        <f t="shared" si="9"/>
        <v/>
      </c>
      <c r="AI41" s="185" t="str">
        <f t="shared" si="10"/>
        <v/>
      </c>
      <c r="AJ41" s="185">
        <f t="array" ref="AJ41">MIN(IF(($U$4:$U$18=AJ$6)*($W$4:$W$18&lt;=$AD41)*($X$4:$X$18&gt;$AD41),$Q$4:$Q$18,""))</f>
        <v>0</v>
      </c>
      <c r="AK41" s="76">
        <f t="shared" si="11"/>
        <v>0</v>
      </c>
      <c r="AL41" s="76" t="str">
        <f t="shared" si="12"/>
        <v/>
      </c>
      <c r="AM41" s="76" t="str">
        <f t="shared" si="13"/>
        <v/>
      </c>
      <c r="AN41" s="76" t="str">
        <f t="shared" si="14"/>
        <v/>
      </c>
      <c r="AO41" s="185">
        <f t="array" ref="AO41">MIN(IF(($U$4:$U$18=AO$6)*($W$4:$W$18&lt;=$AD41)*($X$4:$X$18&gt;$AD41),$Q$4:$Q$18,""))</f>
        <v>0</v>
      </c>
      <c r="AP41" s="185">
        <f t="shared" si="15"/>
        <v>0</v>
      </c>
      <c r="AQ41" s="185" t="str">
        <f t="shared" si="16"/>
        <v/>
      </c>
      <c r="AR41" s="185" t="str">
        <f t="shared" si="17"/>
        <v/>
      </c>
      <c r="AS41" s="185" t="str">
        <f t="shared" si="18"/>
        <v/>
      </c>
      <c r="AT41" s="185">
        <f t="array" ref="AT41">MIN(IF(($U$4:$U$18=AT$6)*($W$4:$W$18&lt;=$AD41)*($X$4:$X$18&gt;$AD41),$Q$4:$Q$18,""))</f>
        <v>0</v>
      </c>
      <c r="AU41" s="76">
        <f t="shared" si="19"/>
        <v>0</v>
      </c>
      <c r="AV41" s="76" t="str">
        <f t="shared" si="20"/>
        <v/>
      </c>
      <c r="AW41" s="76" t="str">
        <f t="shared" si="21"/>
        <v/>
      </c>
      <c r="AX41" s="76" t="str">
        <f t="shared" si="22"/>
        <v/>
      </c>
      <c r="AY41" s="185">
        <f t="array" ref="AY41">MIN(IF(($U$4:$U$18=AY$6)*($W$4:$W$18&lt;=$AD41)*($X$4:$X$18&gt;$AD41),$Q$4:$Q$18,""))</f>
        <v>0</v>
      </c>
      <c r="AZ41" s="185">
        <f t="shared" si="23"/>
        <v>0</v>
      </c>
      <c r="BA41" s="185" t="str">
        <f t="shared" si="24"/>
        <v/>
      </c>
      <c r="BB41" s="185" t="str">
        <f t="shared" si="25"/>
        <v/>
      </c>
      <c r="BC41" s="185" t="str">
        <f t="shared" si="26"/>
        <v/>
      </c>
      <c r="BD41" s="185">
        <f t="array" ref="BD41">MIN(IF(($U$4:$U$18=BD$6)*($W$4:$W$18&lt;=$AD41)*($X$4:$X$18&gt;$AD41),$Q$4:$Q$18,""))</f>
        <v>0</v>
      </c>
      <c r="BE41" s="76">
        <f t="shared" si="27"/>
        <v>0</v>
      </c>
      <c r="BF41" s="76" t="str">
        <f t="shared" si="28"/>
        <v/>
      </c>
      <c r="BG41" s="76" t="str">
        <f t="shared" si="29"/>
        <v/>
      </c>
      <c r="BH41" s="76" t="str">
        <f t="shared" si="30"/>
        <v/>
      </c>
      <c r="BI41" s="185">
        <f t="array" ref="BI41">MIN(IF(($U$4:$U$18=BI$6)*($W$4:$W$18&lt;=$AD41)*($X$4:$X$18&gt;$AD41),$Q$4:$Q$18,""))</f>
        <v>0</v>
      </c>
      <c r="BJ41" s="185">
        <f t="shared" si="31"/>
        <v>0</v>
      </c>
      <c r="BK41" s="185" t="str">
        <f t="shared" si="32"/>
        <v/>
      </c>
      <c r="BL41" s="185" t="str">
        <f t="shared" si="33"/>
        <v/>
      </c>
      <c r="BM41" s="185" t="str">
        <f t="shared" si="34"/>
        <v/>
      </c>
    </row>
    <row r="42" spans="2:65" x14ac:dyDescent="0.25">
      <c r="B42" s="147">
        <v>31</v>
      </c>
      <c r="L42" s="150">
        <f t="shared" si="3"/>
        <v>0.79166666666666807</v>
      </c>
      <c r="M42" s="154"/>
      <c r="N42" s="150" t="s">
        <v>105</v>
      </c>
      <c r="O42" s="153">
        <f t="shared" ca="1" si="6"/>
        <v>45440</v>
      </c>
      <c r="P42" s="154"/>
      <c r="R42" s="218"/>
      <c r="S42" s="85"/>
      <c r="T42" s="85"/>
      <c r="U42" s="219"/>
      <c r="V42" s="219"/>
      <c r="W42" s="220"/>
      <c r="X42" s="220"/>
      <c r="Y42" s="221"/>
      <c r="Z42" s="221"/>
      <c r="AA42" s="220"/>
      <c r="AB42" s="85"/>
      <c r="AD42" s="150" t="str">
        <f>Schedule!C44</f>
        <v/>
      </c>
      <c r="AE42" s="185">
        <f t="array" ref="AE42">MIN(IF(($U$4:$U$18=AE$6)*($W$4:$W$18&lt;=$AD42)*($X$4:$X$18&gt;$AD42),$Q$4:$Q$18,""))</f>
        <v>0</v>
      </c>
      <c r="AF42" s="185">
        <f t="shared" si="7"/>
        <v>0</v>
      </c>
      <c r="AG42" s="185" t="str">
        <f t="shared" si="8"/>
        <v/>
      </c>
      <c r="AH42" s="185" t="str">
        <f t="shared" si="9"/>
        <v/>
      </c>
      <c r="AI42" s="185" t="str">
        <f t="shared" si="10"/>
        <v/>
      </c>
      <c r="AJ42" s="185">
        <f t="array" ref="AJ42">MIN(IF(($U$4:$U$18=AJ$6)*($W$4:$W$18&lt;=$AD42)*($X$4:$X$18&gt;$AD42),$Q$4:$Q$18,""))</f>
        <v>0</v>
      </c>
      <c r="AK42" s="76">
        <f t="shared" si="11"/>
        <v>0</v>
      </c>
      <c r="AL42" s="76" t="str">
        <f t="shared" si="12"/>
        <v/>
      </c>
      <c r="AM42" s="76" t="str">
        <f t="shared" si="13"/>
        <v/>
      </c>
      <c r="AN42" s="76" t="str">
        <f t="shared" si="14"/>
        <v/>
      </c>
      <c r="AO42" s="185">
        <f t="array" ref="AO42">MIN(IF(($U$4:$U$18=AO$6)*($W$4:$W$18&lt;=$AD42)*($X$4:$X$18&gt;$AD42),$Q$4:$Q$18,""))</f>
        <v>0</v>
      </c>
      <c r="AP42" s="185">
        <f t="shared" si="15"/>
        <v>0</v>
      </c>
      <c r="AQ42" s="185" t="str">
        <f t="shared" si="16"/>
        <v/>
      </c>
      <c r="AR42" s="185" t="str">
        <f t="shared" si="17"/>
        <v/>
      </c>
      <c r="AS42" s="185" t="str">
        <f t="shared" si="18"/>
        <v/>
      </c>
      <c r="AT42" s="185">
        <f t="array" ref="AT42">MIN(IF(($U$4:$U$18=AT$6)*($W$4:$W$18&lt;=$AD42)*($X$4:$X$18&gt;$AD42),$Q$4:$Q$18,""))</f>
        <v>0</v>
      </c>
      <c r="AU42" s="76">
        <f t="shared" si="19"/>
        <v>0</v>
      </c>
      <c r="AV42" s="76" t="str">
        <f t="shared" si="20"/>
        <v/>
      </c>
      <c r="AW42" s="76" t="str">
        <f t="shared" si="21"/>
        <v/>
      </c>
      <c r="AX42" s="76" t="str">
        <f t="shared" si="22"/>
        <v/>
      </c>
      <c r="AY42" s="185">
        <f t="array" ref="AY42">MIN(IF(($U$4:$U$18=AY$6)*($W$4:$W$18&lt;=$AD42)*($X$4:$X$18&gt;$AD42),$Q$4:$Q$18,""))</f>
        <v>0</v>
      </c>
      <c r="AZ42" s="185">
        <f t="shared" si="23"/>
        <v>0</v>
      </c>
      <c r="BA42" s="185" t="str">
        <f t="shared" si="24"/>
        <v/>
      </c>
      <c r="BB42" s="185" t="str">
        <f t="shared" si="25"/>
        <v/>
      </c>
      <c r="BC42" s="185" t="str">
        <f t="shared" si="26"/>
        <v/>
      </c>
      <c r="BD42" s="185">
        <f t="array" ref="BD42">MIN(IF(($U$4:$U$18=BD$6)*($W$4:$W$18&lt;=$AD42)*($X$4:$X$18&gt;$AD42),$Q$4:$Q$18,""))</f>
        <v>0</v>
      </c>
      <c r="BE42" s="76">
        <f t="shared" si="27"/>
        <v>0</v>
      </c>
      <c r="BF42" s="76" t="str">
        <f t="shared" si="28"/>
        <v/>
      </c>
      <c r="BG42" s="76" t="str">
        <f t="shared" si="29"/>
        <v/>
      </c>
      <c r="BH42" s="76" t="str">
        <f t="shared" si="30"/>
        <v/>
      </c>
      <c r="BI42" s="185">
        <f t="array" ref="BI42">MIN(IF(($U$4:$U$18=BI$6)*($W$4:$W$18&lt;=$AD42)*($X$4:$X$18&gt;$AD42),$Q$4:$Q$18,""))</f>
        <v>0</v>
      </c>
      <c r="BJ42" s="185">
        <f t="shared" si="31"/>
        <v>0</v>
      </c>
      <c r="BK42" s="185" t="str">
        <f t="shared" si="32"/>
        <v/>
      </c>
      <c r="BL42" s="185" t="str">
        <f t="shared" si="33"/>
        <v/>
      </c>
      <c r="BM42" s="185" t="str">
        <f t="shared" si="34"/>
        <v/>
      </c>
    </row>
    <row r="43" spans="2:65" x14ac:dyDescent="0.25">
      <c r="L43" s="150">
        <f t="shared" si="3"/>
        <v>0.81250000000000144</v>
      </c>
      <c r="M43" s="154"/>
      <c r="N43" s="147" t="s">
        <v>106</v>
      </c>
      <c r="O43" s="153">
        <f t="shared" ca="1" si="6"/>
        <v>45441</v>
      </c>
      <c r="P43" s="154"/>
      <c r="R43" s="218"/>
      <c r="S43" s="85"/>
      <c r="T43" s="85"/>
      <c r="U43" s="219"/>
      <c r="V43" s="219"/>
      <c r="W43" s="220"/>
      <c r="X43" s="220"/>
      <c r="Y43" s="221"/>
      <c r="Z43" s="221"/>
      <c r="AA43" s="220"/>
      <c r="AB43" s="85"/>
      <c r="AD43" s="150" t="str">
        <f>Schedule!C45</f>
        <v/>
      </c>
      <c r="AE43" s="185">
        <f t="array" ref="AE43">MIN(IF(($U$4:$U$18=AE$6)*($W$4:$W$18&lt;=$AD43)*($X$4:$X$18&gt;$AD43),$Q$4:$Q$18,""))</f>
        <v>0</v>
      </c>
      <c r="AF43" s="185">
        <f t="shared" si="7"/>
        <v>0</v>
      </c>
      <c r="AG43" s="185" t="str">
        <f t="shared" si="8"/>
        <v/>
      </c>
      <c r="AH43" s="185" t="str">
        <f t="shared" si="9"/>
        <v/>
      </c>
      <c r="AI43" s="185" t="str">
        <f t="shared" si="10"/>
        <v/>
      </c>
      <c r="AJ43" s="185">
        <f t="array" ref="AJ43">MIN(IF(($U$4:$U$18=AJ$6)*($W$4:$W$18&lt;=$AD43)*($X$4:$X$18&gt;$AD43),$Q$4:$Q$18,""))</f>
        <v>0</v>
      </c>
      <c r="AK43" s="76">
        <f t="shared" si="11"/>
        <v>0</v>
      </c>
      <c r="AL43" s="76" t="str">
        <f t="shared" si="12"/>
        <v/>
      </c>
      <c r="AM43" s="76" t="str">
        <f t="shared" si="13"/>
        <v/>
      </c>
      <c r="AN43" s="76" t="str">
        <f t="shared" si="14"/>
        <v/>
      </c>
      <c r="AO43" s="185">
        <f t="array" ref="AO43">MIN(IF(($U$4:$U$18=AO$6)*($W$4:$W$18&lt;=$AD43)*($X$4:$X$18&gt;$AD43),$Q$4:$Q$18,""))</f>
        <v>0</v>
      </c>
      <c r="AP43" s="185">
        <f t="shared" si="15"/>
        <v>0</v>
      </c>
      <c r="AQ43" s="185" t="str">
        <f t="shared" si="16"/>
        <v/>
      </c>
      <c r="AR43" s="185" t="str">
        <f t="shared" si="17"/>
        <v/>
      </c>
      <c r="AS43" s="185" t="str">
        <f t="shared" si="18"/>
        <v/>
      </c>
      <c r="AT43" s="185">
        <f t="array" ref="AT43">MIN(IF(($U$4:$U$18=AT$6)*($W$4:$W$18&lt;=$AD43)*($X$4:$X$18&gt;$AD43),$Q$4:$Q$18,""))</f>
        <v>0</v>
      </c>
      <c r="AU43" s="76">
        <f t="shared" si="19"/>
        <v>0</v>
      </c>
      <c r="AV43" s="76" t="str">
        <f t="shared" si="20"/>
        <v/>
      </c>
      <c r="AW43" s="76" t="str">
        <f t="shared" si="21"/>
        <v/>
      </c>
      <c r="AX43" s="76" t="str">
        <f t="shared" si="22"/>
        <v/>
      </c>
      <c r="AY43" s="185">
        <f t="array" ref="AY43">MIN(IF(($U$4:$U$18=AY$6)*($W$4:$W$18&lt;=$AD43)*($X$4:$X$18&gt;$AD43),$Q$4:$Q$18,""))</f>
        <v>0</v>
      </c>
      <c r="AZ43" s="185">
        <f t="shared" si="23"/>
        <v>0</v>
      </c>
      <c r="BA43" s="185" t="str">
        <f t="shared" si="24"/>
        <v/>
      </c>
      <c r="BB43" s="185" t="str">
        <f t="shared" si="25"/>
        <v/>
      </c>
      <c r="BC43" s="185" t="str">
        <f t="shared" si="26"/>
        <v/>
      </c>
      <c r="BD43" s="185">
        <f t="array" ref="BD43">MIN(IF(($U$4:$U$18=BD$6)*($W$4:$W$18&lt;=$AD43)*($X$4:$X$18&gt;$AD43),$Q$4:$Q$18,""))</f>
        <v>0</v>
      </c>
      <c r="BE43" s="76">
        <f t="shared" si="27"/>
        <v>0</v>
      </c>
      <c r="BF43" s="76" t="str">
        <f t="shared" si="28"/>
        <v/>
      </c>
      <c r="BG43" s="76" t="str">
        <f t="shared" si="29"/>
        <v/>
      </c>
      <c r="BH43" s="76" t="str">
        <f t="shared" si="30"/>
        <v/>
      </c>
      <c r="BI43" s="185">
        <f t="array" ref="BI43">MIN(IF(($U$4:$U$18=BI$6)*($W$4:$W$18&lt;=$AD43)*($X$4:$X$18&gt;$AD43),$Q$4:$Q$18,""))</f>
        <v>0</v>
      </c>
      <c r="BJ43" s="185">
        <f t="shared" si="31"/>
        <v>0</v>
      </c>
      <c r="BK43" s="185" t="str">
        <f t="shared" si="32"/>
        <v/>
      </c>
      <c r="BL43" s="185" t="str">
        <f t="shared" si="33"/>
        <v/>
      </c>
      <c r="BM43" s="185" t="str">
        <f t="shared" si="34"/>
        <v/>
      </c>
    </row>
    <row r="44" spans="2:65" x14ac:dyDescent="0.25">
      <c r="L44" s="150">
        <f t="shared" si="3"/>
        <v>0.83333333333333481</v>
      </c>
      <c r="M44" s="154"/>
      <c r="N44" s="151" t="s">
        <v>107</v>
      </c>
      <c r="O44" s="153">
        <f t="shared" ca="1" si="6"/>
        <v>45442</v>
      </c>
      <c r="P44" s="154"/>
      <c r="R44" s="218"/>
      <c r="S44" s="85"/>
      <c r="T44" s="85"/>
      <c r="U44" s="219"/>
      <c r="V44" s="219"/>
      <c r="W44" s="220"/>
      <c r="X44" s="220"/>
      <c r="Y44" s="221"/>
      <c r="Z44" s="221"/>
      <c r="AA44" s="220"/>
      <c r="AB44" s="85"/>
      <c r="AD44" s="150" t="str">
        <f>Schedule!C46</f>
        <v/>
      </c>
      <c r="AE44" s="185">
        <f t="array" ref="AE44">MIN(IF(($U$4:$U$18=AE$6)*($W$4:$W$18&lt;=$AD44)*($X$4:$X$18&gt;$AD44),$Q$4:$Q$18,""))</f>
        <v>0</v>
      </c>
      <c r="AF44" s="185">
        <f t="shared" si="7"/>
        <v>0</v>
      </c>
      <c r="AG44" s="185" t="str">
        <f t="shared" si="8"/>
        <v/>
      </c>
      <c r="AH44" s="185" t="str">
        <f t="shared" si="9"/>
        <v/>
      </c>
      <c r="AI44" s="185" t="str">
        <f t="shared" si="10"/>
        <v/>
      </c>
      <c r="AJ44" s="185">
        <f t="array" ref="AJ44">MIN(IF(($U$4:$U$18=AJ$6)*($W$4:$W$18&lt;=$AD44)*($X$4:$X$18&gt;$AD44),$Q$4:$Q$18,""))</f>
        <v>0</v>
      </c>
      <c r="AK44" s="76">
        <f t="shared" si="11"/>
        <v>0</v>
      </c>
      <c r="AL44" s="76" t="str">
        <f t="shared" si="12"/>
        <v/>
      </c>
      <c r="AM44" s="76" t="str">
        <f t="shared" si="13"/>
        <v/>
      </c>
      <c r="AN44" s="76" t="str">
        <f t="shared" si="14"/>
        <v/>
      </c>
      <c r="AO44" s="185">
        <f t="array" ref="AO44">MIN(IF(($U$4:$U$18=AO$6)*($W$4:$W$18&lt;=$AD44)*($X$4:$X$18&gt;$AD44),$Q$4:$Q$18,""))</f>
        <v>0</v>
      </c>
      <c r="AP44" s="185">
        <f t="shared" si="15"/>
        <v>0</v>
      </c>
      <c r="AQ44" s="185" t="str">
        <f t="shared" si="16"/>
        <v/>
      </c>
      <c r="AR44" s="185" t="str">
        <f t="shared" si="17"/>
        <v/>
      </c>
      <c r="AS44" s="185" t="str">
        <f t="shared" si="18"/>
        <v/>
      </c>
      <c r="AT44" s="185">
        <f t="array" ref="AT44">MIN(IF(($U$4:$U$18=AT$6)*($W$4:$W$18&lt;=$AD44)*($X$4:$X$18&gt;$AD44),$Q$4:$Q$18,""))</f>
        <v>0</v>
      </c>
      <c r="AU44" s="76">
        <f t="shared" si="19"/>
        <v>0</v>
      </c>
      <c r="AV44" s="76" t="str">
        <f t="shared" si="20"/>
        <v/>
      </c>
      <c r="AW44" s="76" t="str">
        <f t="shared" si="21"/>
        <v/>
      </c>
      <c r="AX44" s="76" t="str">
        <f t="shared" si="22"/>
        <v/>
      </c>
      <c r="AY44" s="185">
        <f t="array" ref="AY44">MIN(IF(($U$4:$U$18=AY$6)*($W$4:$W$18&lt;=$AD44)*($X$4:$X$18&gt;$AD44),$Q$4:$Q$18,""))</f>
        <v>0</v>
      </c>
      <c r="AZ44" s="185">
        <f t="shared" si="23"/>
        <v>0</v>
      </c>
      <c r="BA44" s="185" t="str">
        <f t="shared" si="24"/>
        <v/>
      </c>
      <c r="BB44" s="185" t="str">
        <f t="shared" si="25"/>
        <v/>
      </c>
      <c r="BC44" s="185" t="str">
        <f t="shared" si="26"/>
        <v/>
      </c>
      <c r="BD44" s="185">
        <f t="array" ref="BD44">MIN(IF(($U$4:$U$18=BD$6)*($W$4:$W$18&lt;=$AD44)*($X$4:$X$18&gt;$AD44),$Q$4:$Q$18,""))</f>
        <v>0</v>
      </c>
      <c r="BE44" s="76">
        <f t="shared" si="27"/>
        <v>0</v>
      </c>
      <c r="BF44" s="76" t="str">
        <f t="shared" si="28"/>
        <v/>
      </c>
      <c r="BG44" s="76" t="str">
        <f t="shared" si="29"/>
        <v/>
      </c>
      <c r="BH44" s="76" t="str">
        <f t="shared" si="30"/>
        <v/>
      </c>
      <c r="BI44" s="185">
        <f t="array" ref="BI44">MIN(IF(($U$4:$U$18=BI$6)*($W$4:$W$18&lt;=$AD44)*($X$4:$X$18&gt;$AD44),$Q$4:$Q$18,""))</f>
        <v>0</v>
      </c>
      <c r="BJ44" s="185">
        <f t="shared" si="31"/>
        <v>0</v>
      </c>
      <c r="BK44" s="185" t="str">
        <f t="shared" si="32"/>
        <v/>
      </c>
      <c r="BL44" s="185" t="str">
        <f t="shared" si="33"/>
        <v/>
      </c>
      <c r="BM44" s="185" t="str">
        <f t="shared" si="34"/>
        <v/>
      </c>
    </row>
    <row r="45" spans="2:65" x14ac:dyDescent="0.25">
      <c r="L45" s="150">
        <f t="shared" si="3"/>
        <v>0.85416666666666818</v>
      </c>
      <c r="M45" s="154"/>
      <c r="N45" s="150" t="s">
        <v>108</v>
      </c>
      <c r="O45" s="153">
        <f t="shared" ca="1" si="6"/>
        <v>45443</v>
      </c>
      <c r="P45" s="154"/>
      <c r="R45" s="218"/>
      <c r="S45" s="85"/>
      <c r="T45" s="85"/>
      <c r="U45" s="219"/>
      <c r="V45" s="219"/>
      <c r="W45" s="220"/>
      <c r="X45" s="220"/>
      <c r="Y45" s="221"/>
      <c r="Z45" s="221"/>
      <c r="AA45" s="220"/>
      <c r="AB45" s="85"/>
      <c r="AD45" s="150" t="str">
        <f>Schedule!C47</f>
        <v/>
      </c>
      <c r="AE45" s="185">
        <f t="array" ref="AE45">MIN(IF(($U$4:$U$18=AE$6)*($W$4:$W$18&lt;=$AD45)*($X$4:$X$18&gt;$AD45),$Q$4:$Q$18,""))</f>
        <v>0</v>
      </c>
      <c r="AF45" s="185">
        <f t="shared" si="7"/>
        <v>0</v>
      </c>
      <c r="AG45" s="185" t="str">
        <f t="shared" si="8"/>
        <v/>
      </c>
      <c r="AH45" s="185" t="str">
        <f t="shared" si="9"/>
        <v/>
      </c>
      <c r="AI45" s="185" t="str">
        <f t="shared" si="10"/>
        <v/>
      </c>
      <c r="AJ45" s="185">
        <f t="array" ref="AJ45">MIN(IF(($U$4:$U$18=AJ$6)*($W$4:$W$18&lt;=$AD45)*($X$4:$X$18&gt;$AD45),$Q$4:$Q$18,""))</f>
        <v>0</v>
      </c>
      <c r="AK45" s="76">
        <f t="shared" si="11"/>
        <v>0</v>
      </c>
      <c r="AL45" s="76" t="str">
        <f t="shared" si="12"/>
        <v/>
      </c>
      <c r="AM45" s="76" t="str">
        <f t="shared" si="13"/>
        <v/>
      </c>
      <c r="AN45" s="76" t="str">
        <f t="shared" si="14"/>
        <v/>
      </c>
      <c r="AO45" s="185">
        <f t="array" ref="AO45">MIN(IF(($U$4:$U$18=AO$6)*($W$4:$W$18&lt;=$AD45)*($X$4:$X$18&gt;$AD45),$Q$4:$Q$18,""))</f>
        <v>0</v>
      </c>
      <c r="AP45" s="185">
        <f t="shared" si="15"/>
        <v>0</v>
      </c>
      <c r="AQ45" s="185" t="str">
        <f t="shared" si="16"/>
        <v/>
      </c>
      <c r="AR45" s="185" t="str">
        <f t="shared" si="17"/>
        <v/>
      </c>
      <c r="AS45" s="185" t="str">
        <f t="shared" si="18"/>
        <v/>
      </c>
      <c r="AT45" s="185">
        <f t="array" ref="AT45">MIN(IF(($U$4:$U$18=AT$6)*($W$4:$W$18&lt;=$AD45)*($X$4:$X$18&gt;$AD45),$Q$4:$Q$18,""))</f>
        <v>0</v>
      </c>
      <c r="AU45" s="76">
        <f t="shared" si="19"/>
        <v>0</v>
      </c>
      <c r="AV45" s="76" t="str">
        <f t="shared" si="20"/>
        <v/>
      </c>
      <c r="AW45" s="76" t="str">
        <f t="shared" si="21"/>
        <v/>
      </c>
      <c r="AX45" s="76" t="str">
        <f t="shared" si="22"/>
        <v/>
      </c>
      <c r="AY45" s="185">
        <f t="array" ref="AY45">MIN(IF(($U$4:$U$18=AY$6)*($W$4:$W$18&lt;=$AD45)*($X$4:$X$18&gt;$AD45),$Q$4:$Q$18,""))</f>
        <v>0</v>
      </c>
      <c r="AZ45" s="185">
        <f t="shared" si="23"/>
        <v>0</v>
      </c>
      <c r="BA45" s="185" t="str">
        <f t="shared" si="24"/>
        <v/>
      </c>
      <c r="BB45" s="185" t="str">
        <f t="shared" si="25"/>
        <v/>
      </c>
      <c r="BC45" s="185" t="str">
        <f t="shared" si="26"/>
        <v/>
      </c>
      <c r="BD45" s="185">
        <f t="array" ref="BD45">MIN(IF(($U$4:$U$18=BD$6)*($W$4:$W$18&lt;=$AD45)*($X$4:$X$18&gt;$AD45),$Q$4:$Q$18,""))</f>
        <v>0</v>
      </c>
      <c r="BE45" s="76">
        <f t="shared" si="27"/>
        <v>0</v>
      </c>
      <c r="BF45" s="76" t="str">
        <f t="shared" si="28"/>
        <v/>
      </c>
      <c r="BG45" s="76" t="str">
        <f t="shared" si="29"/>
        <v/>
      </c>
      <c r="BH45" s="76" t="str">
        <f t="shared" si="30"/>
        <v/>
      </c>
      <c r="BI45" s="185">
        <f t="array" ref="BI45">MIN(IF(($U$4:$U$18=BI$6)*($W$4:$W$18&lt;=$AD45)*($X$4:$X$18&gt;$AD45),$Q$4:$Q$18,""))</f>
        <v>0</v>
      </c>
      <c r="BJ45" s="185">
        <f t="shared" si="31"/>
        <v>0</v>
      </c>
      <c r="BK45" s="185" t="str">
        <f t="shared" si="32"/>
        <v/>
      </c>
      <c r="BL45" s="185" t="str">
        <f t="shared" si="33"/>
        <v/>
      </c>
      <c r="BM45" s="185" t="str">
        <f t="shared" si="34"/>
        <v/>
      </c>
    </row>
    <row r="46" spans="2:65" x14ac:dyDescent="0.25">
      <c r="L46" s="150">
        <f t="shared" si="3"/>
        <v>0.87500000000000155</v>
      </c>
      <c r="M46" s="154"/>
      <c r="N46" s="147" t="s">
        <v>109</v>
      </c>
      <c r="O46" s="153">
        <f t="shared" ca="1" si="6"/>
        <v>45444</v>
      </c>
      <c r="P46" s="154"/>
      <c r="R46" s="218"/>
      <c r="S46" s="85"/>
      <c r="T46" s="85"/>
      <c r="U46" s="219"/>
      <c r="V46" s="219"/>
      <c r="W46" s="220"/>
      <c r="X46" s="220"/>
      <c r="Y46" s="221"/>
      <c r="Z46" s="221"/>
      <c r="AA46" s="220"/>
      <c r="AB46" s="85"/>
      <c r="AD46" s="150" t="str">
        <f>Schedule!C48</f>
        <v/>
      </c>
      <c r="AE46" s="185">
        <f t="array" ref="AE46">MIN(IF(($U$4:$U$18=AE$6)*($W$4:$W$18&lt;=$AD46)*($X$4:$X$18&gt;$AD46),$Q$4:$Q$18,""))</f>
        <v>0</v>
      </c>
      <c r="AF46" s="185">
        <f t="shared" si="7"/>
        <v>0</v>
      </c>
      <c r="AG46" s="185" t="str">
        <f t="shared" si="8"/>
        <v/>
      </c>
      <c r="AH46" s="185" t="str">
        <f t="shared" si="9"/>
        <v/>
      </c>
      <c r="AI46" s="185" t="str">
        <f t="shared" si="10"/>
        <v/>
      </c>
      <c r="AJ46" s="185">
        <f t="array" ref="AJ46">MIN(IF(($U$4:$U$18=AJ$6)*($W$4:$W$18&lt;=$AD46)*($X$4:$X$18&gt;$AD46),$Q$4:$Q$18,""))</f>
        <v>0</v>
      </c>
      <c r="AK46" s="76">
        <f t="shared" si="11"/>
        <v>0</v>
      </c>
      <c r="AL46" s="76" t="str">
        <f t="shared" si="12"/>
        <v/>
      </c>
      <c r="AM46" s="76" t="str">
        <f t="shared" si="13"/>
        <v/>
      </c>
      <c r="AN46" s="76" t="str">
        <f t="shared" si="14"/>
        <v/>
      </c>
      <c r="AO46" s="185">
        <f t="array" ref="AO46">MIN(IF(($U$4:$U$18=AO$6)*($W$4:$W$18&lt;=$AD46)*($X$4:$X$18&gt;$AD46),$Q$4:$Q$18,""))</f>
        <v>0</v>
      </c>
      <c r="AP46" s="185">
        <f t="shared" si="15"/>
        <v>0</v>
      </c>
      <c r="AQ46" s="185" t="str">
        <f t="shared" si="16"/>
        <v/>
      </c>
      <c r="AR46" s="185" t="str">
        <f t="shared" si="17"/>
        <v/>
      </c>
      <c r="AS46" s="185" t="str">
        <f t="shared" si="18"/>
        <v/>
      </c>
      <c r="AT46" s="185">
        <f t="array" ref="AT46">MIN(IF(($U$4:$U$18=AT$6)*($W$4:$W$18&lt;=$AD46)*($X$4:$X$18&gt;$AD46),$Q$4:$Q$18,""))</f>
        <v>0</v>
      </c>
      <c r="AU46" s="76">
        <f t="shared" si="19"/>
        <v>0</v>
      </c>
      <c r="AV46" s="76" t="str">
        <f t="shared" si="20"/>
        <v/>
      </c>
      <c r="AW46" s="76" t="str">
        <f t="shared" si="21"/>
        <v/>
      </c>
      <c r="AX46" s="76" t="str">
        <f t="shared" si="22"/>
        <v/>
      </c>
      <c r="AY46" s="185">
        <f t="array" ref="AY46">MIN(IF(($U$4:$U$18=AY$6)*($W$4:$W$18&lt;=$AD46)*($X$4:$X$18&gt;$AD46),$Q$4:$Q$18,""))</f>
        <v>0</v>
      </c>
      <c r="AZ46" s="185">
        <f t="shared" si="23"/>
        <v>0</v>
      </c>
      <c r="BA46" s="185" t="str">
        <f t="shared" si="24"/>
        <v/>
      </c>
      <c r="BB46" s="185" t="str">
        <f t="shared" si="25"/>
        <v/>
      </c>
      <c r="BC46" s="185" t="str">
        <f t="shared" si="26"/>
        <v/>
      </c>
      <c r="BD46" s="185">
        <f t="array" ref="BD46">MIN(IF(($U$4:$U$18=BD$6)*($W$4:$W$18&lt;=$AD46)*($X$4:$X$18&gt;$AD46),$Q$4:$Q$18,""))</f>
        <v>0</v>
      </c>
      <c r="BE46" s="76">
        <f t="shared" si="27"/>
        <v>0</v>
      </c>
      <c r="BF46" s="76" t="str">
        <f t="shared" si="28"/>
        <v/>
      </c>
      <c r="BG46" s="76" t="str">
        <f t="shared" si="29"/>
        <v/>
      </c>
      <c r="BH46" s="76" t="str">
        <f t="shared" si="30"/>
        <v/>
      </c>
      <c r="BI46" s="185">
        <f t="array" ref="BI46">MIN(IF(($U$4:$U$18=BI$6)*($W$4:$W$18&lt;=$AD46)*($X$4:$X$18&gt;$AD46),$Q$4:$Q$18,""))</f>
        <v>0</v>
      </c>
      <c r="BJ46" s="185">
        <f t="shared" si="31"/>
        <v>0</v>
      </c>
      <c r="BK46" s="185" t="str">
        <f t="shared" si="32"/>
        <v/>
      </c>
      <c r="BL46" s="185" t="str">
        <f t="shared" si="33"/>
        <v/>
      </c>
      <c r="BM46" s="185" t="str">
        <f t="shared" si="34"/>
        <v/>
      </c>
    </row>
    <row r="47" spans="2:65" x14ac:dyDescent="0.25">
      <c r="L47" s="150">
        <f t="shared" si="3"/>
        <v>0.89583333333333492</v>
      </c>
      <c r="M47" s="154"/>
      <c r="N47" s="151" t="s">
        <v>110</v>
      </c>
      <c r="O47" s="153">
        <f t="shared" ca="1" si="6"/>
        <v>45445</v>
      </c>
      <c r="P47" s="154"/>
      <c r="R47" s="218"/>
      <c r="S47" s="85"/>
      <c r="T47" s="85"/>
      <c r="U47" s="219"/>
      <c r="V47" s="219"/>
      <c r="W47" s="220"/>
      <c r="X47" s="220"/>
      <c r="Y47" s="221"/>
      <c r="Z47" s="221"/>
      <c r="AA47" s="220"/>
      <c r="AB47" s="85"/>
      <c r="AD47" s="150" t="str">
        <f>Schedule!C49</f>
        <v/>
      </c>
      <c r="AE47" s="185">
        <f t="array" ref="AE47">MIN(IF(($U$4:$U$18=AE$6)*($W$4:$W$18&lt;=$AD47)*($X$4:$X$18&gt;$AD47),$Q$4:$Q$18,""))</f>
        <v>0</v>
      </c>
      <c r="AF47" s="185">
        <f t="shared" si="7"/>
        <v>0</v>
      </c>
      <c r="AG47" s="185" t="str">
        <f t="shared" si="8"/>
        <v/>
      </c>
      <c r="AH47" s="185" t="str">
        <f t="shared" si="9"/>
        <v/>
      </c>
      <c r="AI47" s="185" t="str">
        <f t="shared" si="10"/>
        <v/>
      </c>
      <c r="AJ47" s="185">
        <f t="array" ref="AJ47">MIN(IF(($U$4:$U$18=AJ$6)*($W$4:$W$18&lt;=$AD47)*($X$4:$X$18&gt;$AD47),$Q$4:$Q$18,""))</f>
        <v>0</v>
      </c>
      <c r="AK47" s="76">
        <f t="shared" si="11"/>
        <v>0</v>
      </c>
      <c r="AL47" s="76" t="str">
        <f t="shared" si="12"/>
        <v/>
      </c>
      <c r="AM47" s="76" t="str">
        <f t="shared" si="13"/>
        <v/>
      </c>
      <c r="AN47" s="76" t="str">
        <f t="shared" si="14"/>
        <v/>
      </c>
      <c r="AO47" s="185">
        <f t="array" ref="AO47">MIN(IF(($U$4:$U$18=AO$6)*($W$4:$W$18&lt;=$AD47)*($X$4:$X$18&gt;$AD47),$Q$4:$Q$18,""))</f>
        <v>0</v>
      </c>
      <c r="AP47" s="185">
        <f t="shared" si="15"/>
        <v>0</v>
      </c>
      <c r="AQ47" s="185" t="str">
        <f t="shared" si="16"/>
        <v/>
      </c>
      <c r="AR47" s="185" t="str">
        <f t="shared" si="17"/>
        <v/>
      </c>
      <c r="AS47" s="185" t="str">
        <f t="shared" si="18"/>
        <v/>
      </c>
      <c r="AT47" s="185">
        <f t="array" ref="AT47">MIN(IF(($U$4:$U$18=AT$6)*($W$4:$W$18&lt;=$AD47)*($X$4:$X$18&gt;$AD47),$Q$4:$Q$18,""))</f>
        <v>0</v>
      </c>
      <c r="AU47" s="76">
        <f t="shared" si="19"/>
        <v>0</v>
      </c>
      <c r="AV47" s="76" t="str">
        <f t="shared" si="20"/>
        <v/>
      </c>
      <c r="AW47" s="76" t="str">
        <f t="shared" si="21"/>
        <v/>
      </c>
      <c r="AX47" s="76" t="str">
        <f t="shared" si="22"/>
        <v/>
      </c>
      <c r="AY47" s="185">
        <f t="array" ref="AY47">MIN(IF(($U$4:$U$18=AY$6)*($W$4:$W$18&lt;=$AD47)*($X$4:$X$18&gt;$AD47),$Q$4:$Q$18,""))</f>
        <v>0</v>
      </c>
      <c r="AZ47" s="185">
        <f t="shared" si="23"/>
        <v>0</v>
      </c>
      <c r="BA47" s="185" t="str">
        <f t="shared" si="24"/>
        <v/>
      </c>
      <c r="BB47" s="185" t="str">
        <f t="shared" si="25"/>
        <v/>
      </c>
      <c r="BC47" s="185" t="str">
        <f t="shared" si="26"/>
        <v/>
      </c>
      <c r="BD47" s="185">
        <f t="array" ref="BD47">MIN(IF(($U$4:$U$18=BD$6)*($W$4:$W$18&lt;=$AD47)*($X$4:$X$18&gt;$AD47),$Q$4:$Q$18,""))</f>
        <v>0</v>
      </c>
      <c r="BE47" s="76">
        <f t="shared" si="27"/>
        <v>0</v>
      </c>
      <c r="BF47" s="76" t="str">
        <f t="shared" si="28"/>
        <v/>
      </c>
      <c r="BG47" s="76" t="str">
        <f t="shared" si="29"/>
        <v/>
      </c>
      <c r="BH47" s="76" t="str">
        <f t="shared" si="30"/>
        <v/>
      </c>
      <c r="BI47" s="185">
        <f t="array" ref="BI47">MIN(IF(($U$4:$U$18=BI$6)*($W$4:$W$18&lt;=$AD47)*($X$4:$X$18&gt;$AD47),$Q$4:$Q$18,""))</f>
        <v>0</v>
      </c>
      <c r="BJ47" s="185">
        <f t="shared" si="31"/>
        <v>0</v>
      </c>
      <c r="BK47" s="185" t="str">
        <f t="shared" si="32"/>
        <v/>
      </c>
      <c r="BL47" s="185" t="str">
        <f t="shared" si="33"/>
        <v/>
      </c>
      <c r="BM47" s="185" t="str">
        <f t="shared" si="34"/>
        <v/>
      </c>
    </row>
    <row r="48" spans="2:65" x14ac:dyDescent="0.25">
      <c r="L48" s="150">
        <f t="shared" si="3"/>
        <v>0.91666666666666829</v>
      </c>
      <c r="M48" s="154"/>
      <c r="N48" s="150" t="s">
        <v>111</v>
      </c>
      <c r="O48" s="153">
        <f t="shared" ca="1" si="6"/>
        <v>45446</v>
      </c>
      <c r="P48" s="154"/>
      <c r="R48" s="218"/>
      <c r="S48" s="85"/>
      <c r="T48" s="85"/>
      <c r="U48" s="219"/>
      <c r="V48" s="219"/>
      <c r="W48" s="220"/>
      <c r="X48" s="220"/>
      <c r="Y48" s="221"/>
      <c r="Z48" s="221"/>
      <c r="AA48" s="220"/>
      <c r="AB48" s="85"/>
      <c r="AD48" s="150" t="str">
        <f>Schedule!C50</f>
        <v/>
      </c>
      <c r="AE48" s="185">
        <f t="array" ref="AE48">MIN(IF(($U$4:$U$18=AE$6)*($W$4:$W$18&lt;=$AD48)*($X$4:$X$18&gt;$AD48),$Q$4:$Q$18,""))</f>
        <v>0</v>
      </c>
      <c r="AF48" s="185">
        <f t="shared" si="7"/>
        <v>0</v>
      </c>
      <c r="AG48" s="185" t="str">
        <f t="shared" si="8"/>
        <v/>
      </c>
      <c r="AH48" s="185" t="str">
        <f t="shared" si="9"/>
        <v/>
      </c>
      <c r="AI48" s="185" t="str">
        <f t="shared" si="10"/>
        <v/>
      </c>
      <c r="AJ48" s="185">
        <f t="array" ref="AJ48">MIN(IF(($U$4:$U$18=AJ$6)*($W$4:$W$18&lt;=$AD48)*($X$4:$X$18&gt;$AD48),$Q$4:$Q$18,""))</f>
        <v>0</v>
      </c>
      <c r="AK48" s="76">
        <f t="shared" si="11"/>
        <v>0</v>
      </c>
      <c r="AL48" s="76" t="str">
        <f t="shared" si="12"/>
        <v/>
      </c>
      <c r="AM48" s="76" t="str">
        <f t="shared" si="13"/>
        <v/>
      </c>
      <c r="AN48" s="76" t="str">
        <f t="shared" si="14"/>
        <v/>
      </c>
      <c r="AO48" s="185">
        <f t="array" ref="AO48">MIN(IF(($U$4:$U$18=AO$6)*($W$4:$W$18&lt;=$AD48)*($X$4:$X$18&gt;$AD48),$Q$4:$Q$18,""))</f>
        <v>0</v>
      </c>
      <c r="AP48" s="185">
        <f t="shared" si="15"/>
        <v>0</v>
      </c>
      <c r="AQ48" s="185" t="str">
        <f t="shared" si="16"/>
        <v/>
      </c>
      <c r="AR48" s="185" t="str">
        <f t="shared" si="17"/>
        <v/>
      </c>
      <c r="AS48" s="185" t="str">
        <f t="shared" si="18"/>
        <v/>
      </c>
      <c r="AT48" s="185">
        <f t="array" ref="AT48">MIN(IF(($U$4:$U$18=AT$6)*($W$4:$W$18&lt;=$AD48)*($X$4:$X$18&gt;$AD48),$Q$4:$Q$18,""))</f>
        <v>0</v>
      </c>
      <c r="AU48" s="76">
        <f t="shared" si="19"/>
        <v>0</v>
      </c>
      <c r="AV48" s="76" t="str">
        <f t="shared" si="20"/>
        <v/>
      </c>
      <c r="AW48" s="76" t="str">
        <f t="shared" si="21"/>
        <v/>
      </c>
      <c r="AX48" s="76" t="str">
        <f t="shared" si="22"/>
        <v/>
      </c>
      <c r="AY48" s="185">
        <f t="array" ref="AY48">MIN(IF(($U$4:$U$18=AY$6)*($W$4:$W$18&lt;=$AD48)*($X$4:$X$18&gt;$AD48),$Q$4:$Q$18,""))</f>
        <v>0</v>
      </c>
      <c r="AZ48" s="185">
        <f t="shared" si="23"/>
        <v>0</v>
      </c>
      <c r="BA48" s="185" t="str">
        <f t="shared" si="24"/>
        <v/>
      </c>
      <c r="BB48" s="185" t="str">
        <f t="shared" si="25"/>
        <v/>
      </c>
      <c r="BC48" s="185" t="str">
        <f t="shared" si="26"/>
        <v/>
      </c>
      <c r="BD48" s="185">
        <f t="array" ref="BD48">MIN(IF(($U$4:$U$18=BD$6)*($W$4:$W$18&lt;=$AD48)*($X$4:$X$18&gt;$AD48),$Q$4:$Q$18,""))</f>
        <v>0</v>
      </c>
      <c r="BE48" s="76">
        <f t="shared" si="27"/>
        <v>0</v>
      </c>
      <c r="BF48" s="76" t="str">
        <f t="shared" si="28"/>
        <v/>
      </c>
      <c r="BG48" s="76" t="str">
        <f t="shared" si="29"/>
        <v/>
      </c>
      <c r="BH48" s="76" t="str">
        <f t="shared" si="30"/>
        <v/>
      </c>
      <c r="BI48" s="185">
        <f t="array" ref="BI48">MIN(IF(($U$4:$U$18=BI$6)*($W$4:$W$18&lt;=$AD48)*($X$4:$X$18&gt;$AD48),$Q$4:$Q$18,""))</f>
        <v>0</v>
      </c>
      <c r="BJ48" s="185">
        <f t="shared" si="31"/>
        <v>0</v>
      </c>
      <c r="BK48" s="185" t="str">
        <f t="shared" si="32"/>
        <v/>
      </c>
      <c r="BL48" s="185" t="str">
        <f t="shared" si="33"/>
        <v/>
      </c>
      <c r="BM48" s="185" t="str">
        <f t="shared" si="34"/>
        <v/>
      </c>
    </row>
    <row r="49" spans="12:65" x14ac:dyDescent="0.25">
      <c r="L49" s="150">
        <f t="shared" si="3"/>
        <v>0.93750000000000167</v>
      </c>
      <c r="M49" s="154"/>
      <c r="N49" s="147" t="s">
        <v>112</v>
      </c>
      <c r="O49" s="153">
        <f t="shared" ca="1" si="6"/>
        <v>45447</v>
      </c>
      <c r="P49" s="154"/>
      <c r="R49" s="218"/>
      <c r="S49" s="85"/>
      <c r="T49" s="85"/>
      <c r="U49" s="219"/>
      <c r="V49" s="219"/>
      <c r="W49" s="220"/>
      <c r="X49" s="220"/>
      <c r="Y49" s="221"/>
      <c r="Z49" s="221"/>
      <c r="AA49" s="220"/>
      <c r="AB49" s="85"/>
      <c r="AD49" s="150" t="str">
        <f>Schedule!C51</f>
        <v/>
      </c>
      <c r="AE49" s="185">
        <f t="array" ref="AE49">MIN(IF(($U$4:$U$18=AE$6)*($W$4:$W$18&lt;=$AD49)*($X$4:$X$18&gt;$AD49),$Q$4:$Q$18,""))</f>
        <v>0</v>
      </c>
      <c r="AF49" s="185">
        <f t="shared" si="7"/>
        <v>0</v>
      </c>
      <c r="AG49" s="185" t="str">
        <f t="shared" si="8"/>
        <v/>
      </c>
      <c r="AH49" s="185" t="str">
        <f t="shared" si="9"/>
        <v/>
      </c>
      <c r="AI49" s="185" t="str">
        <f t="shared" si="10"/>
        <v/>
      </c>
      <c r="AJ49" s="185">
        <f t="array" ref="AJ49">MIN(IF(($U$4:$U$18=AJ$6)*($W$4:$W$18&lt;=$AD49)*($X$4:$X$18&gt;$AD49),$Q$4:$Q$18,""))</f>
        <v>0</v>
      </c>
      <c r="AK49" s="76">
        <f t="shared" si="11"/>
        <v>0</v>
      </c>
      <c r="AL49" s="76" t="str">
        <f t="shared" si="12"/>
        <v/>
      </c>
      <c r="AM49" s="76" t="str">
        <f t="shared" si="13"/>
        <v/>
      </c>
      <c r="AN49" s="76" t="str">
        <f t="shared" si="14"/>
        <v/>
      </c>
      <c r="AO49" s="185">
        <f t="array" ref="AO49">MIN(IF(($U$4:$U$18=AO$6)*($W$4:$W$18&lt;=$AD49)*($X$4:$X$18&gt;$AD49),$Q$4:$Q$18,""))</f>
        <v>0</v>
      </c>
      <c r="AP49" s="185">
        <f t="shared" si="15"/>
        <v>0</v>
      </c>
      <c r="AQ49" s="185" t="str">
        <f t="shared" si="16"/>
        <v/>
      </c>
      <c r="AR49" s="185" t="str">
        <f t="shared" si="17"/>
        <v/>
      </c>
      <c r="AS49" s="185" t="str">
        <f t="shared" si="18"/>
        <v/>
      </c>
      <c r="AT49" s="185">
        <f t="array" ref="AT49">MIN(IF(($U$4:$U$18=AT$6)*($W$4:$W$18&lt;=$AD49)*($X$4:$X$18&gt;$AD49),$Q$4:$Q$18,""))</f>
        <v>0</v>
      </c>
      <c r="AU49" s="76">
        <f t="shared" si="19"/>
        <v>0</v>
      </c>
      <c r="AV49" s="76" t="str">
        <f t="shared" si="20"/>
        <v/>
      </c>
      <c r="AW49" s="76" t="str">
        <f t="shared" si="21"/>
        <v/>
      </c>
      <c r="AX49" s="76" t="str">
        <f t="shared" si="22"/>
        <v/>
      </c>
      <c r="AY49" s="185">
        <f t="array" ref="AY49">MIN(IF(($U$4:$U$18=AY$6)*($W$4:$W$18&lt;=$AD49)*($X$4:$X$18&gt;$AD49),$Q$4:$Q$18,""))</f>
        <v>0</v>
      </c>
      <c r="AZ49" s="185">
        <f t="shared" si="23"/>
        <v>0</v>
      </c>
      <c r="BA49" s="185" t="str">
        <f t="shared" si="24"/>
        <v/>
      </c>
      <c r="BB49" s="185" t="str">
        <f t="shared" si="25"/>
        <v/>
      </c>
      <c r="BC49" s="185" t="str">
        <f t="shared" si="26"/>
        <v/>
      </c>
      <c r="BD49" s="185">
        <f t="array" ref="BD49">MIN(IF(($U$4:$U$18=BD$6)*($W$4:$W$18&lt;=$AD49)*($X$4:$X$18&gt;$AD49),$Q$4:$Q$18,""))</f>
        <v>0</v>
      </c>
      <c r="BE49" s="76">
        <f t="shared" si="27"/>
        <v>0</v>
      </c>
      <c r="BF49" s="76" t="str">
        <f t="shared" si="28"/>
        <v/>
      </c>
      <c r="BG49" s="76" t="str">
        <f t="shared" si="29"/>
        <v/>
      </c>
      <c r="BH49" s="76" t="str">
        <f t="shared" si="30"/>
        <v/>
      </c>
      <c r="BI49" s="185">
        <f t="array" ref="BI49">MIN(IF(($U$4:$U$18=BI$6)*($W$4:$W$18&lt;=$AD49)*($X$4:$X$18&gt;$AD49),$Q$4:$Q$18,""))</f>
        <v>0</v>
      </c>
      <c r="BJ49" s="185">
        <f t="shared" si="31"/>
        <v>0</v>
      </c>
      <c r="BK49" s="185" t="str">
        <f t="shared" si="32"/>
        <v/>
      </c>
      <c r="BL49" s="185" t="str">
        <f t="shared" si="33"/>
        <v/>
      </c>
      <c r="BM49" s="185" t="str">
        <f t="shared" si="34"/>
        <v/>
      </c>
    </row>
    <row r="50" spans="12:65" x14ac:dyDescent="0.25">
      <c r="L50" s="150">
        <f t="shared" si="3"/>
        <v>0.95833333333333504</v>
      </c>
      <c r="M50" s="154"/>
      <c r="N50" s="151" t="s">
        <v>113</v>
      </c>
      <c r="O50" s="153">
        <f t="shared" ca="1" si="6"/>
        <v>45448</v>
      </c>
      <c r="P50" s="154"/>
      <c r="R50" s="218"/>
      <c r="S50" s="85"/>
      <c r="T50" s="85"/>
      <c r="U50" s="219"/>
      <c r="V50" s="219"/>
      <c r="W50" s="220"/>
      <c r="X50" s="220"/>
      <c r="Y50" s="221"/>
      <c r="Z50" s="221"/>
      <c r="AA50" s="220"/>
      <c r="AB50" s="85"/>
      <c r="AD50" s="150" t="str">
        <f>Schedule!C52</f>
        <v/>
      </c>
      <c r="AE50" s="185">
        <f t="array" ref="AE50">MIN(IF(($U$4:$U$18=AE$6)*($W$4:$W$18&lt;=$AD50)*($X$4:$X$18&gt;$AD50),$Q$4:$Q$18,""))</f>
        <v>0</v>
      </c>
      <c r="AF50" s="185">
        <f t="shared" si="7"/>
        <v>0</v>
      </c>
      <c r="AG50" s="185" t="str">
        <f t="shared" si="8"/>
        <v/>
      </c>
      <c r="AH50" s="185" t="str">
        <f t="shared" si="9"/>
        <v/>
      </c>
      <c r="AI50" s="185" t="str">
        <f t="shared" si="10"/>
        <v/>
      </c>
      <c r="AJ50" s="185">
        <f t="array" ref="AJ50">MIN(IF(($U$4:$U$18=AJ$6)*($W$4:$W$18&lt;=$AD50)*($X$4:$X$18&gt;$AD50),$Q$4:$Q$18,""))</f>
        <v>0</v>
      </c>
      <c r="AK50" s="76">
        <f t="shared" si="11"/>
        <v>0</v>
      </c>
      <c r="AL50" s="76" t="str">
        <f t="shared" si="12"/>
        <v/>
      </c>
      <c r="AM50" s="76" t="str">
        <f t="shared" si="13"/>
        <v/>
      </c>
      <c r="AN50" s="76" t="str">
        <f t="shared" si="14"/>
        <v/>
      </c>
      <c r="AO50" s="185">
        <f t="array" ref="AO50">MIN(IF(($U$4:$U$18=AO$6)*($W$4:$W$18&lt;=$AD50)*($X$4:$X$18&gt;$AD50),$Q$4:$Q$18,""))</f>
        <v>0</v>
      </c>
      <c r="AP50" s="185">
        <f t="shared" si="15"/>
        <v>0</v>
      </c>
      <c r="AQ50" s="185" t="str">
        <f t="shared" si="16"/>
        <v/>
      </c>
      <c r="AR50" s="185" t="str">
        <f t="shared" si="17"/>
        <v/>
      </c>
      <c r="AS50" s="185" t="str">
        <f t="shared" si="18"/>
        <v/>
      </c>
      <c r="AT50" s="185">
        <f t="array" ref="AT50">MIN(IF(($U$4:$U$18=AT$6)*($W$4:$W$18&lt;=$AD50)*($X$4:$X$18&gt;$AD50),$Q$4:$Q$18,""))</f>
        <v>0</v>
      </c>
      <c r="AU50" s="76">
        <f t="shared" si="19"/>
        <v>0</v>
      </c>
      <c r="AV50" s="76" t="str">
        <f t="shared" si="20"/>
        <v/>
      </c>
      <c r="AW50" s="76" t="str">
        <f t="shared" si="21"/>
        <v/>
      </c>
      <c r="AX50" s="76" t="str">
        <f t="shared" si="22"/>
        <v/>
      </c>
      <c r="AY50" s="185">
        <f t="array" ref="AY50">MIN(IF(($U$4:$U$18=AY$6)*($W$4:$W$18&lt;=$AD50)*($X$4:$X$18&gt;$AD50),$Q$4:$Q$18,""))</f>
        <v>0</v>
      </c>
      <c r="AZ50" s="185">
        <f t="shared" si="23"/>
        <v>0</v>
      </c>
      <c r="BA50" s="185" t="str">
        <f t="shared" si="24"/>
        <v/>
      </c>
      <c r="BB50" s="185" t="str">
        <f t="shared" si="25"/>
        <v/>
      </c>
      <c r="BC50" s="185" t="str">
        <f t="shared" si="26"/>
        <v/>
      </c>
      <c r="BD50" s="185">
        <f t="array" ref="BD50">MIN(IF(($U$4:$U$18=BD$6)*($W$4:$W$18&lt;=$AD50)*($X$4:$X$18&gt;$AD50),$Q$4:$Q$18,""))</f>
        <v>0</v>
      </c>
      <c r="BE50" s="76">
        <f t="shared" si="27"/>
        <v>0</v>
      </c>
      <c r="BF50" s="76" t="str">
        <f t="shared" si="28"/>
        <v/>
      </c>
      <c r="BG50" s="76" t="str">
        <f t="shared" si="29"/>
        <v/>
      </c>
      <c r="BH50" s="76" t="str">
        <f t="shared" si="30"/>
        <v/>
      </c>
      <c r="BI50" s="185">
        <f t="array" ref="BI50">MIN(IF(($U$4:$U$18=BI$6)*($W$4:$W$18&lt;=$AD50)*($X$4:$X$18&gt;$AD50),$Q$4:$Q$18,""))</f>
        <v>0</v>
      </c>
      <c r="BJ50" s="185">
        <f t="shared" si="31"/>
        <v>0</v>
      </c>
      <c r="BK50" s="185" t="str">
        <f t="shared" si="32"/>
        <v/>
      </c>
      <c r="BL50" s="185" t="str">
        <f t="shared" si="33"/>
        <v/>
      </c>
      <c r="BM50" s="185" t="str">
        <f t="shared" si="34"/>
        <v/>
      </c>
    </row>
    <row r="51" spans="12:65" x14ac:dyDescent="0.25">
      <c r="L51" s="150">
        <f t="shared" si="3"/>
        <v>0.97916666666666841</v>
      </c>
      <c r="M51" s="154"/>
      <c r="N51" s="150" t="s">
        <v>114</v>
      </c>
      <c r="O51" s="153">
        <f t="shared" ca="1" si="6"/>
        <v>45449</v>
      </c>
      <c r="P51" s="154"/>
      <c r="R51" s="218"/>
      <c r="S51" s="85"/>
      <c r="T51" s="85"/>
      <c r="U51" s="219"/>
      <c r="V51" s="219"/>
      <c r="W51" s="220"/>
      <c r="X51" s="220"/>
      <c r="Y51" s="221"/>
      <c r="Z51" s="221"/>
      <c r="AA51" s="220"/>
      <c r="AB51" s="85"/>
      <c r="AD51" s="150" t="str">
        <f>Schedule!C53</f>
        <v/>
      </c>
      <c r="AE51" s="185">
        <f t="array" ref="AE51">MIN(IF(($U$4:$U$18=AE$6)*($W$4:$W$18&lt;=$AD51)*($X$4:$X$18&gt;$AD51),$Q$4:$Q$18,""))</f>
        <v>0</v>
      </c>
      <c r="AF51" s="185">
        <f t="shared" si="7"/>
        <v>0</v>
      </c>
      <c r="AG51" s="185" t="str">
        <f t="shared" si="8"/>
        <v/>
      </c>
      <c r="AH51" s="185" t="str">
        <f t="shared" si="9"/>
        <v/>
      </c>
      <c r="AI51" s="185" t="str">
        <f t="shared" si="10"/>
        <v/>
      </c>
      <c r="AJ51" s="185">
        <f t="array" ref="AJ51">MIN(IF(($U$4:$U$18=AJ$6)*($W$4:$W$18&lt;=$AD51)*($X$4:$X$18&gt;$AD51),$Q$4:$Q$18,""))</f>
        <v>0</v>
      </c>
      <c r="AK51" s="76">
        <f t="shared" si="11"/>
        <v>0</v>
      </c>
      <c r="AL51" s="76" t="str">
        <f t="shared" si="12"/>
        <v/>
      </c>
      <c r="AM51" s="76" t="str">
        <f t="shared" si="13"/>
        <v/>
      </c>
      <c r="AN51" s="76" t="str">
        <f t="shared" si="14"/>
        <v/>
      </c>
      <c r="AO51" s="185">
        <f t="array" ref="AO51">MIN(IF(($U$4:$U$18=AO$6)*($W$4:$W$18&lt;=$AD51)*($X$4:$X$18&gt;$AD51),$Q$4:$Q$18,""))</f>
        <v>0</v>
      </c>
      <c r="AP51" s="185">
        <f t="shared" si="15"/>
        <v>0</v>
      </c>
      <c r="AQ51" s="185" t="str">
        <f t="shared" si="16"/>
        <v/>
      </c>
      <c r="AR51" s="185" t="str">
        <f t="shared" si="17"/>
        <v/>
      </c>
      <c r="AS51" s="185" t="str">
        <f t="shared" si="18"/>
        <v/>
      </c>
      <c r="AT51" s="185">
        <f t="array" ref="AT51">MIN(IF(($U$4:$U$18=AT$6)*($W$4:$W$18&lt;=$AD51)*($X$4:$X$18&gt;$AD51),$Q$4:$Q$18,""))</f>
        <v>0</v>
      </c>
      <c r="AU51" s="76">
        <f t="shared" si="19"/>
        <v>0</v>
      </c>
      <c r="AV51" s="76" t="str">
        <f t="shared" si="20"/>
        <v/>
      </c>
      <c r="AW51" s="76" t="str">
        <f t="shared" si="21"/>
        <v/>
      </c>
      <c r="AX51" s="76" t="str">
        <f t="shared" si="22"/>
        <v/>
      </c>
      <c r="AY51" s="185">
        <f t="array" ref="AY51">MIN(IF(($U$4:$U$18=AY$6)*($W$4:$W$18&lt;=$AD51)*($X$4:$X$18&gt;$AD51),$Q$4:$Q$18,""))</f>
        <v>0</v>
      </c>
      <c r="AZ51" s="185">
        <f t="shared" si="23"/>
        <v>0</v>
      </c>
      <c r="BA51" s="185" t="str">
        <f t="shared" si="24"/>
        <v/>
      </c>
      <c r="BB51" s="185" t="str">
        <f t="shared" si="25"/>
        <v/>
      </c>
      <c r="BC51" s="185" t="str">
        <f t="shared" si="26"/>
        <v/>
      </c>
      <c r="BD51" s="185">
        <f t="array" ref="BD51">MIN(IF(($U$4:$U$18=BD$6)*($W$4:$W$18&lt;=$AD51)*($X$4:$X$18&gt;$AD51),$Q$4:$Q$18,""))</f>
        <v>0</v>
      </c>
      <c r="BE51" s="76">
        <f t="shared" si="27"/>
        <v>0</v>
      </c>
      <c r="BF51" s="76" t="str">
        <f t="shared" si="28"/>
        <v/>
      </c>
      <c r="BG51" s="76" t="str">
        <f t="shared" si="29"/>
        <v/>
      </c>
      <c r="BH51" s="76" t="str">
        <f t="shared" si="30"/>
        <v/>
      </c>
      <c r="BI51" s="185">
        <f t="array" ref="BI51">MIN(IF(($U$4:$U$18=BI$6)*($W$4:$W$18&lt;=$AD51)*($X$4:$X$18&gt;$AD51),$Q$4:$Q$18,""))</f>
        <v>0</v>
      </c>
      <c r="BJ51" s="185">
        <f t="shared" si="31"/>
        <v>0</v>
      </c>
      <c r="BK51" s="185" t="str">
        <f t="shared" si="32"/>
        <v/>
      </c>
      <c r="BL51" s="185" t="str">
        <f t="shared" si="33"/>
        <v/>
      </c>
      <c r="BM51" s="185" t="str">
        <f t="shared" si="34"/>
        <v/>
      </c>
    </row>
    <row r="52" spans="12:65" x14ac:dyDescent="0.25">
      <c r="M52" s="154"/>
      <c r="N52" s="147" t="s">
        <v>115</v>
      </c>
      <c r="O52" s="153">
        <f t="shared" ca="1" si="6"/>
        <v>45450</v>
      </c>
      <c r="P52" s="154"/>
      <c r="R52" s="218"/>
      <c r="S52" s="85"/>
      <c r="T52" s="85"/>
      <c r="U52" s="219"/>
      <c r="V52" s="219"/>
      <c r="W52" s="220"/>
      <c r="X52" s="220"/>
      <c r="Y52" s="221"/>
      <c r="Z52" s="221"/>
      <c r="AA52" s="220"/>
      <c r="AB52" s="85"/>
      <c r="AD52" s="150" t="str">
        <f>Schedule!C54</f>
        <v/>
      </c>
      <c r="AE52" s="185">
        <f t="array" ref="AE52">MIN(IF(($U$4:$U$18=AE$6)*($W$4:$W$18&lt;=$AD52)*($X$4:$X$18&gt;$AD52),$Q$4:$Q$18,""))</f>
        <v>0</v>
      </c>
      <c r="AF52" s="185">
        <f t="shared" si="7"/>
        <v>0</v>
      </c>
      <c r="AG52" s="185" t="str">
        <f t="shared" si="8"/>
        <v/>
      </c>
      <c r="AH52" s="185" t="str">
        <f t="shared" si="9"/>
        <v/>
      </c>
      <c r="AI52" s="185" t="str">
        <f t="shared" si="10"/>
        <v/>
      </c>
      <c r="AJ52" s="185">
        <f t="array" ref="AJ52">MIN(IF(($U$4:$U$18=AJ$6)*($W$4:$W$18&lt;=$AD52)*($X$4:$X$18&gt;$AD52),$Q$4:$Q$18,""))</f>
        <v>0</v>
      </c>
      <c r="AK52" s="76">
        <f t="shared" si="11"/>
        <v>0</v>
      </c>
      <c r="AL52" s="76" t="str">
        <f t="shared" si="12"/>
        <v/>
      </c>
      <c r="AM52" s="76" t="str">
        <f t="shared" si="13"/>
        <v/>
      </c>
      <c r="AN52" s="76" t="str">
        <f t="shared" si="14"/>
        <v/>
      </c>
      <c r="AO52" s="185">
        <f t="array" ref="AO52">MIN(IF(($U$4:$U$18=AO$6)*($W$4:$W$18&lt;=$AD52)*($X$4:$X$18&gt;$AD52),$Q$4:$Q$18,""))</f>
        <v>0</v>
      </c>
      <c r="AP52" s="185">
        <f t="shared" si="15"/>
        <v>0</v>
      </c>
      <c r="AQ52" s="185" t="str">
        <f t="shared" si="16"/>
        <v/>
      </c>
      <c r="AR52" s="185" t="str">
        <f t="shared" si="17"/>
        <v/>
      </c>
      <c r="AS52" s="185" t="str">
        <f t="shared" si="18"/>
        <v/>
      </c>
      <c r="AT52" s="185">
        <f t="array" ref="AT52">MIN(IF(($U$4:$U$18=AT$6)*($W$4:$W$18&lt;=$AD52)*($X$4:$X$18&gt;$AD52),$Q$4:$Q$18,""))</f>
        <v>0</v>
      </c>
      <c r="AU52" s="76">
        <f t="shared" si="19"/>
        <v>0</v>
      </c>
      <c r="AV52" s="76" t="str">
        <f t="shared" si="20"/>
        <v/>
      </c>
      <c r="AW52" s="76" t="str">
        <f t="shared" si="21"/>
        <v/>
      </c>
      <c r="AX52" s="76" t="str">
        <f t="shared" si="22"/>
        <v/>
      </c>
      <c r="AY52" s="185">
        <f t="array" ref="AY52">MIN(IF(($U$4:$U$18=AY$6)*($W$4:$W$18&lt;=$AD52)*($X$4:$X$18&gt;$AD52),$Q$4:$Q$18,""))</f>
        <v>0</v>
      </c>
      <c r="AZ52" s="185">
        <f t="shared" si="23"/>
        <v>0</v>
      </c>
      <c r="BA52" s="185" t="str">
        <f t="shared" si="24"/>
        <v/>
      </c>
      <c r="BB52" s="185" t="str">
        <f t="shared" si="25"/>
        <v/>
      </c>
      <c r="BC52" s="185" t="str">
        <f t="shared" si="26"/>
        <v/>
      </c>
      <c r="BD52" s="185">
        <f t="array" ref="BD52">MIN(IF(($U$4:$U$18=BD$6)*($W$4:$W$18&lt;=$AD52)*($X$4:$X$18&gt;$AD52),$Q$4:$Q$18,""))</f>
        <v>0</v>
      </c>
      <c r="BE52" s="76">
        <f t="shared" si="27"/>
        <v>0</v>
      </c>
      <c r="BF52" s="76" t="str">
        <f t="shared" si="28"/>
        <v/>
      </c>
      <c r="BG52" s="76" t="str">
        <f t="shared" si="29"/>
        <v/>
      </c>
      <c r="BH52" s="76" t="str">
        <f t="shared" si="30"/>
        <v/>
      </c>
      <c r="BI52" s="185">
        <f t="array" ref="BI52">MIN(IF(($U$4:$U$18=BI$6)*($W$4:$W$18&lt;=$AD52)*($X$4:$X$18&gt;$AD52),$Q$4:$Q$18,""))</f>
        <v>0</v>
      </c>
      <c r="BJ52" s="185">
        <f t="shared" si="31"/>
        <v>0</v>
      </c>
      <c r="BK52" s="185" t="str">
        <f t="shared" si="32"/>
        <v/>
      </c>
      <c r="BL52" s="185" t="str">
        <f t="shared" si="33"/>
        <v/>
      </c>
      <c r="BM52" s="185" t="str">
        <f t="shared" si="34"/>
        <v/>
      </c>
    </row>
    <row r="53" spans="12:65" x14ac:dyDescent="0.25">
      <c r="N53" s="151" t="s">
        <v>116</v>
      </c>
      <c r="O53" s="153">
        <f t="shared" ca="1" si="6"/>
        <v>45451</v>
      </c>
      <c r="R53" s="218"/>
      <c r="S53" s="85"/>
      <c r="T53" s="85"/>
      <c r="U53" s="219"/>
      <c r="V53" s="219"/>
      <c r="W53" s="220"/>
      <c r="X53" s="220"/>
      <c r="Y53" s="221"/>
      <c r="Z53" s="221"/>
      <c r="AA53" s="220"/>
      <c r="AB53" s="85"/>
      <c r="AD53" s="150" t="str">
        <f>Schedule!C55</f>
        <v/>
      </c>
      <c r="AE53" s="185">
        <f t="array" ref="AE53">MIN(IF(($U$4:$U$18=AE$6)*($W$4:$W$18&lt;=$AD53)*($X$4:$X$18&gt;$AD53),$Q$4:$Q$18,""))</f>
        <v>0</v>
      </c>
      <c r="AF53" s="185">
        <f t="shared" si="7"/>
        <v>0</v>
      </c>
      <c r="AG53" s="185" t="str">
        <f t="shared" si="8"/>
        <v/>
      </c>
      <c r="AH53" s="185" t="str">
        <f t="shared" si="9"/>
        <v/>
      </c>
      <c r="AI53" s="185" t="str">
        <f t="shared" si="10"/>
        <v/>
      </c>
      <c r="AJ53" s="185">
        <f t="array" ref="AJ53">MIN(IF(($U$4:$U$18=AJ$6)*($W$4:$W$18&lt;=$AD53)*($X$4:$X$18&gt;$AD53),$Q$4:$Q$18,""))</f>
        <v>0</v>
      </c>
      <c r="AK53" s="76">
        <f t="shared" si="11"/>
        <v>0</v>
      </c>
      <c r="AL53" s="76" t="str">
        <f t="shared" si="12"/>
        <v/>
      </c>
      <c r="AM53" s="76" t="str">
        <f t="shared" si="13"/>
        <v/>
      </c>
      <c r="AN53" s="76" t="str">
        <f t="shared" si="14"/>
        <v/>
      </c>
      <c r="AO53" s="185">
        <f t="array" ref="AO53">MIN(IF(($U$4:$U$18=AO$6)*($W$4:$W$18&lt;=$AD53)*($X$4:$X$18&gt;$AD53),$Q$4:$Q$18,""))</f>
        <v>0</v>
      </c>
      <c r="AP53" s="185">
        <f t="shared" si="15"/>
        <v>0</v>
      </c>
      <c r="AQ53" s="185" t="str">
        <f t="shared" si="16"/>
        <v/>
      </c>
      <c r="AR53" s="185" t="str">
        <f t="shared" si="17"/>
        <v/>
      </c>
      <c r="AS53" s="185" t="str">
        <f t="shared" si="18"/>
        <v/>
      </c>
      <c r="AT53" s="185">
        <f t="array" ref="AT53">MIN(IF(($U$4:$U$18=AT$6)*($W$4:$W$18&lt;=$AD53)*($X$4:$X$18&gt;$AD53),$Q$4:$Q$18,""))</f>
        <v>0</v>
      </c>
      <c r="AU53" s="76">
        <f t="shared" si="19"/>
        <v>0</v>
      </c>
      <c r="AV53" s="76" t="str">
        <f t="shared" si="20"/>
        <v/>
      </c>
      <c r="AW53" s="76" t="str">
        <f t="shared" si="21"/>
        <v/>
      </c>
      <c r="AX53" s="76" t="str">
        <f t="shared" si="22"/>
        <v/>
      </c>
      <c r="AY53" s="185">
        <f t="array" ref="AY53">MIN(IF(($U$4:$U$18=AY$6)*($W$4:$W$18&lt;=$AD53)*($X$4:$X$18&gt;$AD53),$Q$4:$Q$18,""))</f>
        <v>0</v>
      </c>
      <c r="AZ53" s="185">
        <f t="shared" si="23"/>
        <v>0</v>
      </c>
      <c r="BA53" s="185" t="str">
        <f t="shared" si="24"/>
        <v/>
      </c>
      <c r="BB53" s="185" t="str">
        <f t="shared" si="25"/>
        <v/>
      </c>
      <c r="BC53" s="185" t="str">
        <f t="shared" si="26"/>
        <v/>
      </c>
      <c r="BD53" s="185">
        <f t="array" ref="BD53">MIN(IF(($U$4:$U$18=BD$6)*($W$4:$W$18&lt;=$AD53)*($X$4:$X$18&gt;$AD53),$Q$4:$Q$18,""))</f>
        <v>0</v>
      </c>
      <c r="BE53" s="76">
        <f t="shared" si="27"/>
        <v>0</v>
      </c>
      <c r="BF53" s="76" t="str">
        <f t="shared" si="28"/>
        <v/>
      </c>
      <c r="BG53" s="76" t="str">
        <f t="shared" si="29"/>
        <v/>
      </c>
      <c r="BH53" s="76" t="str">
        <f t="shared" si="30"/>
        <v/>
      </c>
      <c r="BI53" s="185">
        <f t="array" ref="BI53">MIN(IF(($U$4:$U$18=BI$6)*($W$4:$W$18&lt;=$AD53)*($X$4:$X$18&gt;$AD53),$Q$4:$Q$18,""))</f>
        <v>0</v>
      </c>
      <c r="BJ53" s="185">
        <f t="shared" si="31"/>
        <v>0</v>
      </c>
      <c r="BK53" s="185" t="str">
        <f t="shared" si="32"/>
        <v/>
      </c>
      <c r="BL53" s="185" t="str">
        <f t="shared" si="33"/>
        <v/>
      </c>
      <c r="BM53" s="185" t="str">
        <f t="shared" si="34"/>
        <v/>
      </c>
    </row>
    <row r="54" spans="12:65" x14ac:dyDescent="0.25">
      <c r="N54" s="150" t="s">
        <v>117</v>
      </c>
      <c r="O54" s="153">
        <f t="shared" ca="1" si="6"/>
        <v>45452</v>
      </c>
      <c r="R54" s="218"/>
      <c r="S54" s="85"/>
      <c r="T54" s="85"/>
      <c r="U54" s="219"/>
      <c r="V54" s="219"/>
      <c r="W54" s="220"/>
      <c r="X54" s="220"/>
      <c r="Y54" s="221"/>
      <c r="Z54" s="221"/>
      <c r="AA54" s="220"/>
      <c r="AB54" s="85"/>
      <c r="AD54" s="150" t="str">
        <f>Schedule!C56</f>
        <v/>
      </c>
      <c r="AE54" s="185">
        <f t="array" ref="AE54">MIN(IF(($U$4:$U$18=AE$6)*($W$4:$W$18&lt;=$AD54)*($X$4:$X$18&gt;$AD54),$Q$4:$Q$18,""))</f>
        <v>0</v>
      </c>
      <c r="AF54" s="185">
        <f t="shared" si="7"/>
        <v>0</v>
      </c>
      <c r="AG54" s="185" t="str">
        <f t="shared" si="8"/>
        <v/>
      </c>
      <c r="AH54" s="185" t="str">
        <f t="shared" si="9"/>
        <v/>
      </c>
      <c r="AI54" s="185" t="str">
        <f t="shared" si="10"/>
        <v/>
      </c>
      <c r="AJ54" s="185">
        <f t="array" ref="AJ54">MIN(IF(($U$4:$U$18=AJ$6)*($W$4:$W$18&lt;=$AD54)*($X$4:$X$18&gt;$AD54),$Q$4:$Q$18,""))</f>
        <v>0</v>
      </c>
      <c r="AK54" s="76">
        <f t="shared" si="11"/>
        <v>0</v>
      </c>
      <c r="AL54" s="76" t="str">
        <f t="shared" si="12"/>
        <v/>
      </c>
      <c r="AM54" s="76" t="str">
        <f t="shared" si="13"/>
        <v/>
      </c>
      <c r="AN54" s="76" t="str">
        <f t="shared" si="14"/>
        <v/>
      </c>
      <c r="AO54" s="185">
        <f t="array" ref="AO54">MIN(IF(($U$4:$U$18=AO$6)*($W$4:$W$18&lt;=$AD54)*($X$4:$X$18&gt;$AD54),$Q$4:$Q$18,""))</f>
        <v>0</v>
      </c>
      <c r="AP54" s="185">
        <f t="shared" si="15"/>
        <v>0</v>
      </c>
      <c r="AQ54" s="185" t="str">
        <f t="shared" si="16"/>
        <v/>
      </c>
      <c r="AR54" s="185" t="str">
        <f t="shared" si="17"/>
        <v/>
      </c>
      <c r="AS54" s="185" t="str">
        <f t="shared" si="18"/>
        <v/>
      </c>
      <c r="AT54" s="185">
        <f t="array" ref="AT54">MIN(IF(($U$4:$U$18=AT$6)*($W$4:$W$18&lt;=$AD54)*($X$4:$X$18&gt;$AD54),$Q$4:$Q$18,""))</f>
        <v>0</v>
      </c>
      <c r="AU54" s="76">
        <f t="shared" si="19"/>
        <v>0</v>
      </c>
      <c r="AV54" s="76" t="str">
        <f t="shared" si="20"/>
        <v/>
      </c>
      <c r="AW54" s="76" t="str">
        <f t="shared" si="21"/>
        <v/>
      </c>
      <c r="AX54" s="76" t="str">
        <f t="shared" si="22"/>
        <v/>
      </c>
      <c r="AY54" s="185">
        <f t="array" ref="AY54">MIN(IF(($U$4:$U$18=AY$6)*($W$4:$W$18&lt;=$AD54)*($X$4:$X$18&gt;$AD54),$Q$4:$Q$18,""))</f>
        <v>0</v>
      </c>
      <c r="AZ54" s="185">
        <f t="shared" si="23"/>
        <v>0</v>
      </c>
      <c r="BA54" s="185" t="str">
        <f t="shared" si="24"/>
        <v/>
      </c>
      <c r="BB54" s="185" t="str">
        <f t="shared" si="25"/>
        <v/>
      </c>
      <c r="BC54" s="185" t="str">
        <f t="shared" si="26"/>
        <v/>
      </c>
      <c r="BD54" s="185">
        <f t="array" ref="BD54">MIN(IF(($U$4:$U$18=BD$6)*($W$4:$W$18&lt;=$AD54)*($X$4:$X$18&gt;$AD54),$Q$4:$Q$18,""))</f>
        <v>0</v>
      </c>
      <c r="BE54" s="76">
        <f t="shared" si="27"/>
        <v>0</v>
      </c>
      <c r="BF54" s="76" t="str">
        <f t="shared" si="28"/>
        <v/>
      </c>
      <c r="BG54" s="76" t="str">
        <f t="shared" si="29"/>
        <v/>
      </c>
      <c r="BH54" s="76" t="str">
        <f t="shared" si="30"/>
        <v/>
      </c>
      <c r="BI54" s="185">
        <f t="array" ref="BI54">MIN(IF(($U$4:$U$18=BI$6)*($W$4:$W$18&lt;=$AD54)*($X$4:$X$18&gt;$AD54),$Q$4:$Q$18,""))</f>
        <v>0</v>
      </c>
      <c r="BJ54" s="185">
        <f t="shared" si="31"/>
        <v>0</v>
      </c>
      <c r="BK54" s="185" t="str">
        <f t="shared" si="32"/>
        <v/>
      </c>
      <c r="BL54" s="185" t="str">
        <f t="shared" si="33"/>
        <v/>
      </c>
      <c r="BM54" s="185" t="str">
        <f t="shared" si="34"/>
        <v/>
      </c>
    </row>
    <row r="55" spans="12:65" x14ac:dyDescent="0.25">
      <c r="N55" s="147" t="s">
        <v>118</v>
      </c>
      <c r="O55" s="153">
        <f t="shared" ca="1" si="6"/>
        <v>45453</v>
      </c>
      <c r="R55" s="218"/>
      <c r="S55" s="85"/>
      <c r="T55" s="85"/>
      <c r="U55" s="219"/>
      <c r="V55" s="219"/>
      <c r="W55" s="220"/>
      <c r="X55" s="220"/>
      <c r="Y55" s="221"/>
      <c r="Z55" s="221"/>
      <c r="AA55" s="220"/>
      <c r="AB55" s="85"/>
      <c r="AD55" s="150" t="str">
        <f>Schedule!C57</f>
        <v/>
      </c>
      <c r="AE55" s="185">
        <f t="array" ref="AE55">MIN(IF(($U$4:$U$18=AE$6)*($W$4:$W$18&lt;=$AD55)*($X$4:$X$18&gt;$AD55),$Q$4:$Q$18,""))</f>
        <v>0</v>
      </c>
      <c r="AF55" s="185">
        <f t="shared" si="7"/>
        <v>0</v>
      </c>
      <c r="AG55" s="185" t="str">
        <f t="shared" si="8"/>
        <v/>
      </c>
      <c r="AH55" s="185" t="str">
        <f t="shared" si="9"/>
        <v/>
      </c>
      <c r="AI55" s="185" t="str">
        <f t="shared" si="10"/>
        <v/>
      </c>
      <c r="AJ55" s="185">
        <f t="array" ref="AJ55">MIN(IF(($U$4:$U$18=AJ$6)*($W$4:$W$18&lt;=$AD55)*($X$4:$X$18&gt;$AD55),$Q$4:$Q$18,""))</f>
        <v>0</v>
      </c>
      <c r="AK55" s="76">
        <f t="shared" si="11"/>
        <v>0</v>
      </c>
      <c r="AL55" s="76" t="str">
        <f t="shared" si="12"/>
        <v/>
      </c>
      <c r="AM55" s="76" t="str">
        <f t="shared" si="13"/>
        <v/>
      </c>
      <c r="AN55" s="76" t="str">
        <f t="shared" si="14"/>
        <v/>
      </c>
      <c r="AO55" s="185">
        <f t="array" ref="AO55">MIN(IF(($U$4:$U$18=AO$6)*($W$4:$W$18&lt;=$AD55)*($X$4:$X$18&gt;$AD55),$Q$4:$Q$18,""))</f>
        <v>0</v>
      </c>
      <c r="AP55" s="185">
        <f t="shared" si="15"/>
        <v>0</v>
      </c>
      <c r="AQ55" s="185" t="str">
        <f t="shared" si="16"/>
        <v/>
      </c>
      <c r="AR55" s="185" t="str">
        <f t="shared" si="17"/>
        <v/>
      </c>
      <c r="AS55" s="185" t="str">
        <f t="shared" si="18"/>
        <v/>
      </c>
      <c r="AT55" s="185">
        <f t="array" ref="AT55">MIN(IF(($U$4:$U$18=AT$6)*($W$4:$W$18&lt;=$AD55)*($X$4:$X$18&gt;$AD55),$Q$4:$Q$18,""))</f>
        <v>0</v>
      </c>
      <c r="AU55" s="76">
        <f t="shared" si="19"/>
        <v>0</v>
      </c>
      <c r="AV55" s="76" t="str">
        <f t="shared" si="20"/>
        <v/>
      </c>
      <c r="AW55" s="76" t="str">
        <f t="shared" si="21"/>
        <v/>
      </c>
      <c r="AX55" s="76" t="str">
        <f t="shared" si="22"/>
        <v/>
      </c>
      <c r="AY55" s="185">
        <f t="array" ref="AY55">MIN(IF(($U$4:$U$18=AY$6)*($W$4:$W$18&lt;=$AD55)*($X$4:$X$18&gt;$AD55),$Q$4:$Q$18,""))</f>
        <v>0</v>
      </c>
      <c r="AZ55" s="185">
        <f t="shared" si="23"/>
        <v>0</v>
      </c>
      <c r="BA55" s="185" t="str">
        <f t="shared" si="24"/>
        <v/>
      </c>
      <c r="BB55" s="185" t="str">
        <f t="shared" si="25"/>
        <v/>
      </c>
      <c r="BC55" s="185" t="str">
        <f t="shared" si="26"/>
        <v/>
      </c>
      <c r="BD55" s="185">
        <f t="array" ref="BD55">MIN(IF(($U$4:$U$18=BD$6)*($W$4:$W$18&lt;=$AD55)*($X$4:$X$18&gt;$AD55),$Q$4:$Q$18,""))</f>
        <v>0</v>
      </c>
      <c r="BE55" s="76">
        <f t="shared" si="27"/>
        <v>0</v>
      </c>
      <c r="BF55" s="76" t="str">
        <f t="shared" si="28"/>
        <v/>
      </c>
      <c r="BG55" s="76" t="str">
        <f t="shared" si="29"/>
        <v/>
      </c>
      <c r="BH55" s="76" t="str">
        <f t="shared" si="30"/>
        <v/>
      </c>
      <c r="BI55" s="185">
        <f t="array" ref="BI55">MIN(IF(($U$4:$U$18=BI$6)*($W$4:$W$18&lt;=$AD55)*($X$4:$X$18&gt;$AD55),$Q$4:$Q$18,""))</f>
        <v>0</v>
      </c>
      <c r="BJ55" s="185">
        <f t="shared" si="31"/>
        <v>0</v>
      </c>
      <c r="BK55" s="185" t="str">
        <f t="shared" si="32"/>
        <v/>
      </c>
      <c r="BL55" s="185" t="str">
        <f t="shared" si="33"/>
        <v/>
      </c>
      <c r="BM55" s="185" t="str">
        <f t="shared" si="34"/>
        <v/>
      </c>
    </row>
    <row r="56" spans="12:65" x14ac:dyDescent="0.25">
      <c r="N56" s="151" t="s">
        <v>119</v>
      </c>
      <c r="O56" s="153">
        <f t="shared" ca="1" si="6"/>
        <v>45454</v>
      </c>
      <c r="R56" s="218"/>
      <c r="S56" s="85"/>
      <c r="T56" s="85"/>
      <c r="U56" s="219"/>
      <c r="V56" s="219"/>
      <c r="W56" s="220"/>
      <c r="X56" s="220"/>
      <c r="Y56" s="221"/>
      <c r="Z56" s="221"/>
      <c r="AA56" s="220"/>
      <c r="AB56" s="85"/>
    </row>
    <row r="57" spans="12:65" x14ac:dyDescent="0.25">
      <c r="N57" s="150" t="s">
        <v>120</v>
      </c>
      <c r="O57" s="153">
        <f t="shared" ca="1" si="6"/>
        <v>45455</v>
      </c>
      <c r="R57" s="218"/>
      <c r="S57" s="85"/>
      <c r="T57" s="85"/>
      <c r="U57" s="219"/>
      <c r="V57" s="219"/>
      <c r="W57" s="220"/>
      <c r="X57" s="220"/>
      <c r="Y57" s="221"/>
      <c r="Z57" s="221"/>
      <c r="AA57" s="220"/>
      <c r="AB57" s="85"/>
    </row>
    <row r="58" spans="12:65" x14ac:dyDescent="0.25">
      <c r="N58" s="147" t="s">
        <v>121</v>
      </c>
      <c r="O58" s="153">
        <f t="shared" ca="1" si="6"/>
        <v>45456</v>
      </c>
      <c r="R58" s="218"/>
      <c r="S58" s="85"/>
      <c r="T58" s="85"/>
      <c r="U58" s="219"/>
      <c r="V58" s="219"/>
      <c r="W58" s="220"/>
      <c r="X58" s="220"/>
      <c r="Y58" s="221"/>
      <c r="Z58" s="221"/>
      <c r="AA58" s="220"/>
      <c r="AB58" s="85"/>
      <c r="AG58" s="85"/>
      <c r="AH58" s="85"/>
      <c r="AI58" s="85"/>
      <c r="AL58" s="85"/>
      <c r="AM58" s="85"/>
      <c r="AN58" s="85"/>
      <c r="AQ58" s="85"/>
      <c r="AR58" s="85"/>
      <c r="AS58" s="85"/>
      <c r="AV58" s="85"/>
      <c r="AW58" s="85"/>
      <c r="AX58" s="85"/>
      <c r="BA58" s="85"/>
      <c r="BB58" s="85"/>
      <c r="BC58" s="85"/>
      <c r="BF58" s="85"/>
      <c r="BG58" s="85"/>
      <c r="BH58" s="85"/>
      <c r="BK58" s="85"/>
      <c r="BL58" s="85"/>
      <c r="BM58" s="85"/>
    </row>
    <row r="59" spans="12:65" x14ac:dyDescent="0.25">
      <c r="N59" s="151" t="s">
        <v>122</v>
      </c>
      <c r="O59" s="153">
        <f t="shared" ca="1" si="6"/>
        <v>45457</v>
      </c>
      <c r="R59" s="218"/>
      <c r="S59" s="85"/>
      <c r="T59" s="85"/>
      <c r="U59" s="219"/>
      <c r="V59" s="219"/>
      <c r="W59" s="220"/>
      <c r="X59" s="220"/>
      <c r="Y59" s="221"/>
      <c r="Z59" s="221"/>
      <c r="AA59" s="220"/>
      <c r="AB59" s="85"/>
      <c r="AG59" s="85"/>
      <c r="AH59" s="85"/>
      <c r="AI59" s="85"/>
      <c r="AL59" s="85"/>
      <c r="AM59" s="85"/>
      <c r="AN59" s="85"/>
      <c r="AQ59" s="85"/>
      <c r="AR59" s="85"/>
      <c r="AS59" s="85"/>
      <c r="AV59" s="85"/>
      <c r="AW59" s="85"/>
      <c r="AX59" s="85"/>
      <c r="BA59" s="85"/>
      <c r="BB59" s="85"/>
      <c r="BC59" s="85"/>
      <c r="BF59" s="85"/>
      <c r="BG59" s="85"/>
      <c r="BH59" s="85"/>
      <c r="BK59" s="85"/>
      <c r="BL59" s="85"/>
      <c r="BM59" s="85"/>
    </row>
    <row r="60" spans="12:65" x14ac:dyDescent="0.25">
      <c r="N60" s="150" t="s">
        <v>123</v>
      </c>
      <c r="O60" s="153">
        <f t="shared" ca="1" si="6"/>
        <v>45458</v>
      </c>
      <c r="R60" s="218"/>
      <c r="S60" s="85"/>
      <c r="T60" s="85"/>
      <c r="U60" s="219"/>
      <c r="V60" s="219"/>
      <c r="W60" s="220"/>
      <c r="X60" s="220"/>
      <c r="Y60" s="221"/>
      <c r="Z60" s="221"/>
      <c r="AA60" s="220"/>
      <c r="AB60" s="85"/>
      <c r="AG60" s="85"/>
      <c r="AH60" s="85"/>
      <c r="AI60" s="85"/>
      <c r="AL60" s="85"/>
      <c r="AM60" s="85"/>
      <c r="AN60" s="85"/>
      <c r="AQ60" s="85"/>
      <c r="AR60" s="85"/>
      <c r="AS60" s="85"/>
      <c r="AV60" s="85"/>
      <c r="AW60" s="85"/>
      <c r="AX60" s="85"/>
      <c r="BA60" s="85"/>
      <c r="BB60" s="85"/>
      <c r="BC60" s="85"/>
      <c r="BF60" s="85"/>
      <c r="BG60" s="85"/>
      <c r="BH60" s="85"/>
      <c r="BK60" s="85"/>
      <c r="BL60" s="85"/>
      <c r="BM60" s="85"/>
    </row>
    <row r="61" spans="12:65" x14ac:dyDescent="0.25">
      <c r="N61" s="147" t="s">
        <v>124</v>
      </c>
      <c r="O61" s="153">
        <f t="shared" ca="1" si="6"/>
        <v>45459</v>
      </c>
      <c r="R61" s="218"/>
      <c r="S61" s="85"/>
      <c r="T61" s="85"/>
      <c r="U61" s="219"/>
      <c r="V61" s="219"/>
      <c r="W61" s="220"/>
      <c r="X61" s="220"/>
      <c r="Y61" s="221"/>
      <c r="Z61" s="221"/>
      <c r="AA61" s="220"/>
      <c r="AB61" s="85"/>
      <c r="AG61" s="85"/>
      <c r="AH61" s="85"/>
      <c r="AI61" s="85"/>
      <c r="AL61" s="85"/>
      <c r="AM61" s="85"/>
      <c r="AN61" s="85"/>
      <c r="AQ61" s="85"/>
      <c r="AR61" s="85"/>
      <c r="AS61" s="85"/>
      <c r="AV61" s="85"/>
      <c r="AW61" s="85"/>
      <c r="AX61" s="85"/>
      <c r="BA61" s="85"/>
      <c r="BB61" s="85"/>
      <c r="BC61" s="85"/>
      <c r="BF61" s="85"/>
      <c r="BG61" s="85"/>
      <c r="BH61" s="85"/>
      <c r="BK61" s="85"/>
      <c r="BL61" s="85"/>
      <c r="BM61" s="85"/>
    </row>
    <row r="62" spans="12:65" x14ac:dyDescent="0.25">
      <c r="N62" s="151" t="s">
        <v>125</v>
      </c>
      <c r="O62" s="153">
        <f t="shared" ca="1" si="6"/>
        <v>45460</v>
      </c>
      <c r="R62" s="218"/>
      <c r="S62" s="85"/>
      <c r="T62" s="85"/>
      <c r="U62" s="219"/>
      <c r="V62" s="219"/>
      <c r="W62" s="220"/>
      <c r="X62" s="220"/>
      <c r="Y62" s="221"/>
      <c r="Z62" s="221"/>
      <c r="AA62" s="220"/>
      <c r="AB62" s="85"/>
      <c r="AG62" s="85"/>
      <c r="AH62" s="85"/>
      <c r="AI62" s="85"/>
      <c r="AL62" s="85"/>
      <c r="AM62" s="85"/>
      <c r="AN62" s="85"/>
      <c r="AQ62" s="85"/>
      <c r="AR62" s="85"/>
      <c r="AS62" s="85"/>
      <c r="AV62" s="85"/>
      <c r="AW62" s="85"/>
      <c r="AX62" s="85"/>
      <c r="BA62" s="85"/>
      <c r="BB62" s="85"/>
      <c r="BC62" s="85"/>
      <c r="BF62" s="85"/>
      <c r="BG62" s="85"/>
      <c r="BH62" s="85"/>
      <c r="BK62" s="85"/>
      <c r="BL62" s="85"/>
      <c r="BM62" s="85"/>
    </row>
    <row r="63" spans="12:65" x14ac:dyDescent="0.25">
      <c r="N63" s="150" t="s">
        <v>126</v>
      </c>
      <c r="O63" s="153">
        <f t="shared" ca="1" si="6"/>
        <v>45461</v>
      </c>
      <c r="R63" s="218"/>
      <c r="S63" s="85"/>
      <c r="T63" s="85"/>
      <c r="U63" s="219"/>
      <c r="V63" s="219"/>
      <c r="W63" s="220"/>
      <c r="X63" s="220"/>
      <c r="Y63" s="221"/>
      <c r="Z63" s="221"/>
      <c r="AA63" s="220"/>
      <c r="AB63" s="85"/>
      <c r="AG63" s="85"/>
      <c r="AH63" s="85"/>
      <c r="AI63" s="85"/>
      <c r="AL63" s="85"/>
      <c r="AM63" s="85"/>
      <c r="AN63" s="85"/>
      <c r="AQ63" s="85"/>
      <c r="AR63" s="85"/>
      <c r="AS63" s="85"/>
      <c r="AV63" s="85"/>
      <c r="AW63" s="85"/>
      <c r="AX63" s="85"/>
      <c r="BA63" s="85"/>
      <c r="BB63" s="85"/>
      <c r="BC63" s="85"/>
      <c r="BF63" s="85"/>
      <c r="BG63" s="85"/>
      <c r="BH63" s="85"/>
      <c r="BK63" s="85"/>
      <c r="BL63" s="85"/>
      <c r="BM63" s="85"/>
    </row>
    <row r="64" spans="12:65" x14ac:dyDescent="0.25">
      <c r="N64" s="147" t="s">
        <v>127</v>
      </c>
      <c r="O64" s="153">
        <f t="shared" ca="1" si="6"/>
        <v>45462</v>
      </c>
      <c r="R64" s="218"/>
      <c r="S64" s="85"/>
      <c r="T64" s="85"/>
      <c r="U64" s="219"/>
      <c r="V64" s="219"/>
      <c r="W64" s="220"/>
      <c r="X64" s="220"/>
      <c r="Y64" s="221"/>
      <c r="Z64" s="221"/>
      <c r="AA64" s="220"/>
      <c r="AB64" s="85"/>
      <c r="AG64" s="85"/>
      <c r="AH64" s="85"/>
      <c r="AI64" s="85"/>
      <c r="AL64" s="85"/>
      <c r="AM64" s="85"/>
      <c r="AN64" s="85"/>
      <c r="AQ64" s="85"/>
      <c r="AR64" s="85"/>
      <c r="AS64" s="85"/>
      <c r="AV64" s="85"/>
      <c r="AW64" s="85"/>
      <c r="AX64" s="85"/>
      <c r="BA64" s="85"/>
      <c r="BB64" s="85"/>
      <c r="BC64" s="85"/>
      <c r="BF64" s="85"/>
      <c r="BG64" s="85"/>
      <c r="BH64" s="85"/>
      <c r="BK64" s="85"/>
      <c r="BL64" s="85"/>
      <c r="BM64" s="85"/>
    </row>
    <row r="65" spans="14:65" x14ac:dyDescent="0.25">
      <c r="N65" s="151" t="s">
        <v>128</v>
      </c>
      <c r="O65" s="153">
        <f t="shared" ca="1" si="6"/>
        <v>45463</v>
      </c>
      <c r="R65" s="218"/>
      <c r="S65" s="85"/>
      <c r="T65" s="85"/>
      <c r="U65" s="219"/>
      <c r="V65" s="219"/>
      <c r="W65" s="220"/>
      <c r="X65" s="220"/>
      <c r="Y65" s="221"/>
      <c r="Z65" s="221"/>
      <c r="AA65" s="220"/>
      <c r="AB65" s="85"/>
      <c r="AG65" s="85"/>
      <c r="AH65" s="85"/>
      <c r="AI65" s="85"/>
      <c r="AL65" s="85"/>
      <c r="AM65" s="85"/>
      <c r="AN65" s="85"/>
      <c r="AQ65" s="85"/>
      <c r="AR65" s="85"/>
      <c r="AS65" s="85"/>
      <c r="AV65" s="85"/>
      <c r="AW65" s="85"/>
      <c r="AX65" s="85"/>
      <c r="BA65" s="85"/>
      <c r="BB65" s="85"/>
      <c r="BC65" s="85"/>
      <c r="BF65" s="85"/>
      <c r="BG65" s="85"/>
      <c r="BH65" s="85"/>
      <c r="BK65" s="85"/>
      <c r="BL65" s="85"/>
      <c r="BM65" s="85"/>
    </row>
    <row r="66" spans="14:65" x14ac:dyDescent="0.25">
      <c r="N66" s="150" t="s">
        <v>129</v>
      </c>
      <c r="O66" s="153">
        <f t="shared" ca="1" si="6"/>
        <v>45464</v>
      </c>
      <c r="R66" s="218"/>
      <c r="S66" s="85"/>
      <c r="T66" s="85"/>
      <c r="U66" s="219"/>
      <c r="V66" s="219"/>
      <c r="W66" s="220"/>
      <c r="X66" s="220"/>
      <c r="Y66" s="221"/>
      <c r="Z66" s="221"/>
      <c r="AA66" s="220"/>
      <c r="AB66" s="85"/>
      <c r="AG66" s="85"/>
      <c r="AH66" s="85"/>
      <c r="AI66" s="85"/>
      <c r="AL66" s="85"/>
      <c r="AM66" s="85"/>
      <c r="AN66" s="85"/>
      <c r="AQ66" s="85"/>
      <c r="AR66" s="85"/>
      <c r="AS66" s="85"/>
      <c r="AV66" s="85"/>
      <c r="AW66" s="85"/>
      <c r="AX66" s="85"/>
      <c r="BA66" s="85"/>
      <c r="BB66" s="85"/>
      <c r="BC66" s="85"/>
      <c r="BF66" s="85"/>
      <c r="BG66" s="85"/>
      <c r="BH66" s="85"/>
      <c r="BK66" s="85"/>
      <c r="BL66" s="85"/>
      <c r="BM66" s="85"/>
    </row>
    <row r="67" spans="14:65" x14ac:dyDescent="0.25">
      <c r="N67" s="147" t="s">
        <v>130</v>
      </c>
      <c r="O67" s="153">
        <f t="shared" ca="1" si="6"/>
        <v>45465</v>
      </c>
      <c r="R67" s="218"/>
      <c r="S67" s="85"/>
      <c r="T67" s="85"/>
      <c r="U67" s="219"/>
      <c r="V67" s="219"/>
      <c r="W67" s="220"/>
      <c r="X67" s="220"/>
      <c r="Y67" s="221"/>
      <c r="Z67" s="221"/>
      <c r="AA67" s="220"/>
      <c r="AB67" s="85"/>
      <c r="AG67" s="85"/>
      <c r="AH67" s="85"/>
      <c r="AI67" s="85"/>
      <c r="AL67" s="85"/>
      <c r="AM67" s="85"/>
      <c r="AN67" s="85"/>
      <c r="AQ67" s="85"/>
      <c r="AR67" s="85"/>
      <c r="AS67" s="85"/>
      <c r="AV67" s="85"/>
      <c r="AW67" s="85"/>
      <c r="AX67" s="85"/>
      <c r="BA67" s="85"/>
      <c r="BB67" s="85"/>
      <c r="BC67" s="85"/>
      <c r="BF67" s="85"/>
      <c r="BG67" s="85"/>
      <c r="BH67" s="85"/>
      <c r="BK67" s="85"/>
      <c r="BL67" s="85"/>
      <c r="BM67" s="85"/>
    </row>
    <row r="68" spans="14:65" x14ac:dyDescent="0.25">
      <c r="N68" s="151" t="s">
        <v>131</v>
      </c>
      <c r="O68" s="153">
        <f t="shared" ca="1" si="6"/>
        <v>45466</v>
      </c>
      <c r="R68" s="218"/>
      <c r="S68" s="85"/>
      <c r="T68" s="85"/>
      <c r="U68" s="219"/>
      <c r="V68" s="219"/>
      <c r="W68" s="220"/>
      <c r="X68" s="220"/>
      <c r="Y68" s="221"/>
      <c r="Z68" s="221"/>
      <c r="AA68" s="220"/>
      <c r="AB68" s="85"/>
    </row>
    <row r="69" spans="14:65" x14ac:dyDescent="0.25">
      <c r="N69" s="150" t="s">
        <v>132</v>
      </c>
      <c r="O69" s="153">
        <f t="shared" ca="1" si="6"/>
        <v>45467</v>
      </c>
      <c r="R69" s="218"/>
      <c r="S69" s="85"/>
      <c r="T69" s="85"/>
      <c r="U69" s="219"/>
      <c r="V69" s="219"/>
      <c r="W69" s="220"/>
      <c r="X69" s="220"/>
      <c r="Y69" s="221"/>
      <c r="Z69" s="221"/>
      <c r="AA69" s="220"/>
      <c r="AB69" s="85"/>
    </row>
    <row r="70" spans="14:65" x14ac:dyDescent="0.25">
      <c r="N70" s="147" t="s">
        <v>133</v>
      </c>
      <c r="O70" s="153">
        <f t="shared" ref="O70:O133" ca="1" si="35">IFERROR(O69+1,"")</f>
        <v>45468</v>
      </c>
      <c r="R70" s="218"/>
      <c r="S70" s="85"/>
      <c r="T70" s="85"/>
      <c r="U70" s="219"/>
      <c r="V70" s="219"/>
      <c r="W70" s="220"/>
      <c r="X70" s="220"/>
      <c r="Y70" s="221"/>
      <c r="Z70" s="221"/>
      <c r="AA70" s="220"/>
      <c r="AB70" s="85"/>
    </row>
    <row r="71" spans="14:65" x14ac:dyDescent="0.25">
      <c r="N71" s="151" t="s">
        <v>134</v>
      </c>
      <c r="O71" s="153">
        <f t="shared" ca="1" si="35"/>
        <v>45469</v>
      </c>
      <c r="R71" s="218"/>
      <c r="S71" s="85"/>
      <c r="T71" s="85"/>
      <c r="U71" s="219"/>
      <c r="V71" s="219"/>
      <c r="W71" s="220"/>
      <c r="X71" s="220"/>
      <c r="Y71" s="221"/>
      <c r="Z71" s="221"/>
      <c r="AA71" s="220"/>
      <c r="AB71" s="85"/>
    </row>
    <row r="72" spans="14:65" x14ac:dyDescent="0.25">
      <c r="N72" s="150" t="s">
        <v>135</v>
      </c>
      <c r="O72" s="153">
        <f t="shared" ca="1" si="35"/>
        <v>45470</v>
      </c>
      <c r="R72" s="218"/>
      <c r="S72" s="85"/>
      <c r="T72" s="85"/>
      <c r="U72" s="219"/>
      <c r="V72" s="219"/>
      <c r="W72" s="220"/>
      <c r="X72" s="220"/>
      <c r="Y72" s="221"/>
      <c r="Z72" s="221"/>
      <c r="AA72" s="220"/>
      <c r="AB72" s="85"/>
    </row>
    <row r="73" spans="14:65" x14ac:dyDescent="0.25">
      <c r="N73" s="147" t="s">
        <v>136</v>
      </c>
      <c r="O73" s="153">
        <f t="shared" ca="1" si="35"/>
        <v>45471</v>
      </c>
      <c r="R73" s="218"/>
      <c r="S73" s="85"/>
      <c r="T73" s="85"/>
      <c r="U73" s="219"/>
      <c r="V73" s="219"/>
      <c r="W73" s="220"/>
      <c r="X73" s="220"/>
      <c r="Y73" s="221"/>
      <c r="Z73" s="221"/>
      <c r="AA73" s="220"/>
      <c r="AB73" s="85"/>
    </row>
    <row r="74" spans="14:65" x14ac:dyDescent="0.25">
      <c r="N74" s="151" t="s">
        <v>137</v>
      </c>
      <c r="O74" s="153">
        <f t="shared" ca="1" si="35"/>
        <v>45472</v>
      </c>
      <c r="R74" s="218"/>
      <c r="S74" s="85"/>
      <c r="T74" s="85"/>
      <c r="U74" s="219"/>
      <c r="V74" s="219"/>
      <c r="W74" s="220"/>
      <c r="X74" s="220"/>
      <c r="Y74" s="221"/>
      <c r="Z74" s="221"/>
      <c r="AA74" s="220"/>
      <c r="AB74" s="85"/>
    </row>
    <row r="75" spans="14:65" x14ac:dyDescent="0.25">
      <c r="N75" s="150" t="s">
        <v>138</v>
      </c>
      <c r="O75" s="153">
        <f t="shared" ca="1" si="35"/>
        <v>45473</v>
      </c>
      <c r="R75" s="218"/>
      <c r="S75" s="85"/>
      <c r="T75" s="85"/>
      <c r="U75" s="219"/>
      <c r="V75" s="219"/>
      <c r="W75" s="220"/>
      <c r="X75" s="220"/>
      <c r="Y75" s="221"/>
      <c r="Z75" s="221"/>
      <c r="AA75" s="220"/>
      <c r="AB75" s="85"/>
    </row>
    <row r="76" spans="14:65" x14ac:dyDescent="0.25">
      <c r="N76" s="147" t="s">
        <v>139</v>
      </c>
      <c r="O76" s="153">
        <f t="shared" ca="1" si="35"/>
        <v>45474</v>
      </c>
      <c r="R76" s="218"/>
      <c r="S76" s="85"/>
      <c r="T76" s="85"/>
      <c r="U76" s="219"/>
      <c r="V76" s="219"/>
      <c r="W76" s="220"/>
      <c r="X76" s="220"/>
      <c r="Y76" s="221"/>
      <c r="Z76" s="221"/>
      <c r="AA76" s="220"/>
      <c r="AB76" s="85"/>
    </row>
    <row r="77" spans="14:65" x14ac:dyDescent="0.25">
      <c r="N77" s="151" t="s">
        <v>140</v>
      </c>
      <c r="O77" s="153">
        <f t="shared" ca="1" si="35"/>
        <v>45475</v>
      </c>
      <c r="R77" s="218"/>
      <c r="S77" s="85"/>
      <c r="T77" s="85"/>
      <c r="U77" s="219"/>
      <c r="V77" s="219"/>
      <c r="W77" s="220"/>
      <c r="X77" s="220"/>
      <c r="Y77" s="221"/>
      <c r="Z77" s="221"/>
      <c r="AA77" s="220"/>
      <c r="AB77" s="85"/>
    </row>
    <row r="78" spans="14:65" x14ac:dyDescent="0.25">
      <c r="N78" s="150" t="s">
        <v>141</v>
      </c>
      <c r="O78" s="153">
        <f t="shared" ca="1" si="35"/>
        <v>45476</v>
      </c>
      <c r="R78" s="218"/>
      <c r="S78" s="85"/>
      <c r="T78" s="85"/>
      <c r="U78" s="219"/>
      <c r="V78" s="219"/>
      <c r="W78" s="220"/>
      <c r="X78" s="220"/>
      <c r="Y78" s="221"/>
      <c r="Z78" s="221"/>
      <c r="AA78" s="220"/>
      <c r="AB78" s="85"/>
    </row>
    <row r="79" spans="14:65" x14ac:dyDescent="0.25">
      <c r="N79" s="147" t="s">
        <v>142</v>
      </c>
      <c r="O79" s="153">
        <f t="shared" ca="1" si="35"/>
        <v>45477</v>
      </c>
      <c r="R79" s="218"/>
      <c r="S79" s="85"/>
      <c r="T79" s="85"/>
      <c r="U79" s="219"/>
      <c r="V79" s="219"/>
      <c r="W79" s="220"/>
      <c r="X79" s="220"/>
      <c r="Y79" s="221"/>
      <c r="Z79" s="221"/>
      <c r="AA79" s="220"/>
      <c r="AB79" s="85"/>
    </row>
    <row r="80" spans="14:65" x14ac:dyDescent="0.25">
      <c r="N80" s="151" t="s">
        <v>143</v>
      </c>
      <c r="O80" s="153">
        <f t="shared" ca="1" si="35"/>
        <v>45478</v>
      </c>
      <c r="R80" s="218"/>
      <c r="S80" s="85"/>
      <c r="T80" s="85"/>
      <c r="U80" s="219"/>
      <c r="V80" s="219"/>
      <c r="W80" s="220"/>
      <c r="X80" s="220"/>
      <c r="Y80" s="221"/>
      <c r="Z80" s="221"/>
      <c r="AA80" s="220"/>
      <c r="AB80" s="85"/>
    </row>
    <row r="81" spans="14:28" x14ac:dyDescent="0.25">
      <c r="N81" s="150" t="s">
        <v>144</v>
      </c>
      <c r="O81" s="153">
        <f t="shared" ca="1" si="35"/>
        <v>45479</v>
      </c>
      <c r="R81" s="218"/>
      <c r="S81" s="85"/>
      <c r="T81" s="85"/>
      <c r="U81" s="219"/>
      <c r="V81" s="219"/>
      <c r="W81" s="220"/>
      <c r="X81" s="220"/>
      <c r="Y81" s="221"/>
      <c r="Z81" s="221"/>
      <c r="AA81" s="220"/>
      <c r="AB81" s="85"/>
    </row>
    <row r="82" spans="14:28" x14ac:dyDescent="0.25">
      <c r="N82" s="147" t="s">
        <v>145</v>
      </c>
      <c r="O82" s="153">
        <f t="shared" ca="1" si="35"/>
        <v>45480</v>
      </c>
      <c r="R82" s="218"/>
      <c r="S82" s="85"/>
      <c r="T82" s="85"/>
      <c r="U82" s="219"/>
      <c r="V82" s="219"/>
      <c r="W82" s="220"/>
      <c r="X82" s="220"/>
      <c r="Y82" s="221"/>
      <c r="Z82" s="221"/>
      <c r="AA82" s="220"/>
      <c r="AB82" s="85"/>
    </row>
    <row r="83" spans="14:28" x14ac:dyDescent="0.25">
      <c r="N83" s="151" t="s">
        <v>146</v>
      </c>
      <c r="O83" s="153">
        <f t="shared" ca="1" si="35"/>
        <v>45481</v>
      </c>
      <c r="R83" s="218"/>
      <c r="S83" s="85"/>
      <c r="T83" s="85"/>
      <c r="U83" s="219"/>
      <c r="V83" s="219"/>
      <c r="W83" s="220"/>
      <c r="X83" s="220"/>
      <c r="Y83" s="221"/>
      <c r="Z83" s="221"/>
      <c r="AA83" s="220"/>
      <c r="AB83" s="85"/>
    </row>
    <row r="84" spans="14:28" x14ac:dyDescent="0.25">
      <c r="N84" s="150" t="s">
        <v>147</v>
      </c>
      <c r="O84" s="153">
        <f t="shared" ca="1" si="35"/>
        <v>45482</v>
      </c>
      <c r="R84" s="218"/>
      <c r="S84" s="85"/>
      <c r="T84" s="85"/>
      <c r="U84" s="219"/>
      <c r="V84" s="219"/>
      <c r="W84" s="220"/>
      <c r="X84" s="220"/>
      <c r="Y84" s="221"/>
      <c r="Z84" s="221"/>
      <c r="AA84" s="220"/>
      <c r="AB84" s="85"/>
    </row>
    <row r="85" spans="14:28" x14ac:dyDescent="0.25">
      <c r="N85" s="147" t="s">
        <v>148</v>
      </c>
      <c r="O85" s="153">
        <f t="shared" ca="1" si="35"/>
        <v>45483</v>
      </c>
      <c r="R85" s="218"/>
      <c r="S85" s="85"/>
      <c r="T85" s="85"/>
      <c r="U85" s="219"/>
      <c r="V85" s="219"/>
      <c r="W85" s="220"/>
      <c r="X85" s="220"/>
      <c r="Y85" s="221"/>
      <c r="Z85" s="221"/>
      <c r="AA85" s="220"/>
      <c r="AB85" s="85"/>
    </row>
    <row r="86" spans="14:28" x14ac:dyDescent="0.25">
      <c r="N86" s="151" t="s">
        <v>149</v>
      </c>
      <c r="O86" s="153">
        <f t="shared" ca="1" si="35"/>
        <v>45484</v>
      </c>
      <c r="R86" s="218"/>
      <c r="S86" s="85"/>
      <c r="T86" s="85"/>
      <c r="U86" s="219"/>
      <c r="V86" s="219"/>
      <c r="W86" s="220"/>
      <c r="X86" s="220"/>
      <c r="Y86" s="221"/>
      <c r="Z86" s="221"/>
      <c r="AA86" s="220"/>
      <c r="AB86" s="85"/>
    </row>
    <row r="87" spans="14:28" x14ac:dyDescent="0.25">
      <c r="N87" s="150" t="s">
        <v>150</v>
      </c>
      <c r="O87" s="153">
        <f t="shared" ca="1" si="35"/>
        <v>45485</v>
      </c>
      <c r="R87" s="218"/>
      <c r="S87" s="85"/>
      <c r="T87" s="85"/>
      <c r="U87" s="219"/>
      <c r="V87" s="219"/>
      <c r="W87" s="220"/>
      <c r="X87" s="220"/>
      <c r="Y87" s="221"/>
      <c r="Z87" s="221"/>
      <c r="AA87" s="220"/>
      <c r="AB87" s="85"/>
    </row>
    <row r="88" spans="14:28" x14ac:dyDescent="0.25">
      <c r="N88" s="147" t="s">
        <v>151</v>
      </c>
      <c r="O88" s="153">
        <f t="shared" ca="1" si="35"/>
        <v>45486</v>
      </c>
      <c r="R88" s="218"/>
      <c r="S88" s="85"/>
      <c r="T88" s="85"/>
      <c r="U88" s="219"/>
      <c r="V88" s="219"/>
      <c r="W88" s="220"/>
      <c r="X88" s="220"/>
      <c r="Y88" s="221"/>
      <c r="Z88" s="221"/>
      <c r="AA88" s="220"/>
      <c r="AB88" s="85"/>
    </row>
    <row r="89" spans="14:28" x14ac:dyDescent="0.25">
      <c r="N89" s="151" t="s">
        <v>152</v>
      </c>
      <c r="O89" s="153">
        <f t="shared" ca="1" si="35"/>
        <v>45487</v>
      </c>
      <c r="R89" s="218"/>
      <c r="S89" s="85"/>
      <c r="T89" s="85"/>
      <c r="U89" s="219"/>
      <c r="V89" s="219"/>
      <c r="W89" s="220"/>
      <c r="X89" s="220"/>
      <c r="Y89" s="221"/>
      <c r="Z89" s="221"/>
      <c r="AA89" s="220"/>
      <c r="AB89" s="85"/>
    </row>
    <row r="90" spans="14:28" x14ac:dyDescent="0.25">
      <c r="N90" s="150" t="s">
        <v>153</v>
      </c>
      <c r="O90" s="153">
        <f t="shared" ca="1" si="35"/>
        <v>45488</v>
      </c>
      <c r="R90" s="218"/>
      <c r="S90" s="85"/>
      <c r="T90" s="85"/>
      <c r="U90" s="219"/>
      <c r="V90" s="219"/>
      <c r="W90" s="220"/>
      <c r="X90" s="220"/>
      <c r="Y90" s="221"/>
      <c r="Z90" s="221"/>
      <c r="AA90" s="220"/>
      <c r="AB90" s="85"/>
    </row>
    <row r="91" spans="14:28" x14ac:dyDescent="0.25">
      <c r="N91" s="147" t="s">
        <v>154</v>
      </c>
      <c r="O91" s="153">
        <f t="shared" ca="1" si="35"/>
        <v>45489</v>
      </c>
      <c r="R91" s="218"/>
      <c r="S91" s="85"/>
      <c r="T91" s="85"/>
      <c r="U91" s="219"/>
      <c r="V91" s="219"/>
      <c r="W91" s="220"/>
      <c r="X91" s="220"/>
      <c r="Y91" s="221"/>
      <c r="Z91" s="221"/>
      <c r="AA91" s="220"/>
      <c r="AB91" s="85"/>
    </row>
    <row r="92" spans="14:28" x14ac:dyDescent="0.25">
      <c r="N92" s="151" t="s">
        <v>155</v>
      </c>
      <c r="O92" s="153">
        <f t="shared" ca="1" si="35"/>
        <v>45490</v>
      </c>
      <c r="R92" s="218"/>
      <c r="S92" s="85"/>
      <c r="T92" s="85"/>
      <c r="U92" s="219"/>
      <c r="V92" s="219"/>
      <c r="W92" s="220"/>
      <c r="X92" s="220"/>
      <c r="Y92" s="221"/>
      <c r="Z92" s="221"/>
      <c r="AA92" s="220"/>
      <c r="AB92" s="85"/>
    </row>
    <row r="93" spans="14:28" x14ac:dyDescent="0.25">
      <c r="N93" s="150" t="s">
        <v>156</v>
      </c>
      <c r="O93" s="153">
        <f t="shared" ca="1" si="35"/>
        <v>45491</v>
      </c>
      <c r="R93" s="218"/>
      <c r="S93" s="85"/>
      <c r="T93" s="85"/>
      <c r="U93" s="219"/>
      <c r="V93" s="219"/>
      <c r="W93" s="220"/>
      <c r="X93" s="220"/>
      <c r="Y93" s="221"/>
      <c r="Z93" s="221"/>
      <c r="AA93" s="220"/>
      <c r="AB93" s="85"/>
    </row>
    <row r="94" spans="14:28" x14ac:dyDescent="0.25">
      <c r="N94" s="147" t="s">
        <v>157</v>
      </c>
      <c r="O94" s="153">
        <f t="shared" ca="1" si="35"/>
        <v>45492</v>
      </c>
      <c r="R94" s="218"/>
      <c r="S94" s="85"/>
      <c r="T94" s="85"/>
      <c r="U94" s="219"/>
      <c r="V94" s="219"/>
      <c r="W94" s="220"/>
      <c r="X94" s="220"/>
      <c r="Y94" s="221"/>
      <c r="Z94" s="221"/>
      <c r="AA94" s="220"/>
      <c r="AB94" s="85"/>
    </row>
    <row r="95" spans="14:28" x14ac:dyDescent="0.25">
      <c r="N95" s="151" t="s">
        <v>158</v>
      </c>
      <c r="O95" s="153">
        <f t="shared" ca="1" si="35"/>
        <v>45493</v>
      </c>
      <c r="R95" s="218"/>
      <c r="S95" s="85"/>
      <c r="T95" s="85"/>
      <c r="U95" s="219"/>
      <c r="V95" s="219"/>
      <c r="W95" s="220"/>
      <c r="X95" s="220"/>
      <c r="Y95" s="221"/>
      <c r="Z95" s="221"/>
      <c r="AA95" s="220"/>
      <c r="AB95" s="85"/>
    </row>
    <row r="96" spans="14:28" x14ac:dyDescent="0.25">
      <c r="N96" s="150" t="s">
        <v>159</v>
      </c>
      <c r="O96" s="153">
        <f t="shared" ca="1" si="35"/>
        <v>45494</v>
      </c>
      <c r="R96" s="218"/>
      <c r="S96" s="85"/>
      <c r="T96" s="85"/>
      <c r="U96" s="219"/>
      <c r="V96" s="219"/>
      <c r="W96" s="220"/>
      <c r="X96" s="220"/>
      <c r="Y96" s="221"/>
      <c r="Z96" s="221"/>
      <c r="AA96" s="220"/>
      <c r="AB96" s="85"/>
    </row>
    <row r="97" spans="14:28" x14ac:dyDescent="0.25">
      <c r="N97" s="147" t="s">
        <v>160</v>
      </c>
      <c r="O97" s="153">
        <f t="shared" ca="1" si="35"/>
        <v>45495</v>
      </c>
      <c r="R97" s="218"/>
      <c r="S97" s="85"/>
      <c r="T97" s="85"/>
      <c r="U97" s="219"/>
      <c r="V97" s="219"/>
      <c r="W97" s="220"/>
      <c r="X97" s="220"/>
      <c r="Y97" s="221"/>
      <c r="Z97" s="221"/>
      <c r="AA97" s="220"/>
      <c r="AB97" s="85"/>
    </row>
    <row r="98" spans="14:28" x14ac:dyDescent="0.25">
      <c r="N98" s="151" t="s">
        <v>161</v>
      </c>
      <c r="O98" s="153">
        <f t="shared" ca="1" si="35"/>
        <v>45496</v>
      </c>
      <c r="R98" s="218"/>
      <c r="S98" s="85"/>
      <c r="T98" s="85"/>
      <c r="U98" s="219"/>
      <c r="V98" s="219"/>
      <c r="W98" s="220"/>
      <c r="X98" s="220"/>
      <c r="Y98" s="221"/>
      <c r="Z98" s="221"/>
      <c r="AA98" s="220"/>
      <c r="AB98" s="85"/>
    </row>
    <row r="99" spans="14:28" x14ac:dyDescent="0.25">
      <c r="N99" s="150" t="s">
        <v>162</v>
      </c>
      <c r="O99" s="153">
        <f t="shared" ca="1" si="35"/>
        <v>45497</v>
      </c>
      <c r="R99" s="218"/>
      <c r="S99" s="85"/>
      <c r="T99" s="85"/>
      <c r="U99" s="219"/>
      <c r="V99" s="219"/>
      <c r="W99" s="220"/>
      <c r="X99" s="220"/>
      <c r="Y99" s="221"/>
      <c r="Z99" s="221"/>
      <c r="AA99" s="220"/>
      <c r="AB99" s="85"/>
    </row>
    <row r="100" spans="14:28" x14ac:dyDescent="0.25">
      <c r="N100" s="147" t="s">
        <v>163</v>
      </c>
      <c r="O100" s="153">
        <f t="shared" ca="1" si="35"/>
        <v>45498</v>
      </c>
      <c r="R100" s="218"/>
      <c r="S100" s="85"/>
      <c r="T100" s="85"/>
      <c r="U100" s="219"/>
      <c r="V100" s="219"/>
      <c r="W100" s="220"/>
      <c r="X100" s="220"/>
      <c r="Y100" s="221"/>
      <c r="Z100" s="221"/>
      <c r="AA100" s="220"/>
      <c r="AB100" s="85"/>
    </row>
    <row r="101" spans="14:28" x14ac:dyDescent="0.25">
      <c r="N101" s="151" t="s">
        <v>164</v>
      </c>
      <c r="O101" s="153">
        <f t="shared" ca="1" si="35"/>
        <v>45499</v>
      </c>
      <c r="R101" s="218"/>
      <c r="S101" s="85"/>
      <c r="T101" s="85"/>
      <c r="U101" s="219"/>
      <c r="V101" s="219"/>
      <c r="W101" s="220"/>
      <c r="X101" s="220"/>
      <c r="Y101" s="221"/>
      <c r="Z101" s="221"/>
      <c r="AA101" s="220"/>
      <c r="AB101" s="85"/>
    </row>
    <row r="102" spans="14:28" x14ac:dyDescent="0.25">
      <c r="N102" s="150" t="s">
        <v>165</v>
      </c>
      <c r="O102" s="153">
        <f t="shared" ca="1" si="35"/>
        <v>45500</v>
      </c>
      <c r="R102" s="218"/>
      <c r="S102" s="85"/>
      <c r="T102" s="85"/>
      <c r="U102" s="219"/>
      <c r="V102" s="219"/>
      <c r="W102" s="220"/>
      <c r="X102" s="220"/>
      <c r="Y102" s="221"/>
      <c r="Z102" s="221"/>
      <c r="AA102" s="220"/>
      <c r="AB102" s="85"/>
    </row>
    <row r="103" spans="14:28" x14ac:dyDescent="0.25">
      <c r="N103" s="147" t="s">
        <v>166</v>
      </c>
      <c r="O103" s="153">
        <f t="shared" ca="1" si="35"/>
        <v>45501</v>
      </c>
      <c r="R103" s="218"/>
      <c r="S103" s="85"/>
      <c r="T103" s="85"/>
      <c r="U103" s="219"/>
      <c r="V103" s="219"/>
      <c r="W103" s="220"/>
      <c r="X103" s="220"/>
      <c r="Y103" s="221"/>
      <c r="Z103" s="221"/>
      <c r="AA103" s="220"/>
      <c r="AB103" s="85"/>
    </row>
    <row r="104" spans="14:28" x14ac:dyDescent="0.25">
      <c r="N104" s="151" t="s">
        <v>167</v>
      </c>
      <c r="O104" s="153">
        <f t="shared" ca="1" si="35"/>
        <v>45502</v>
      </c>
      <c r="R104" s="218"/>
      <c r="S104" s="85"/>
      <c r="T104" s="85"/>
      <c r="U104" s="219"/>
      <c r="V104" s="219"/>
      <c r="W104" s="220"/>
      <c r="X104" s="220"/>
      <c r="Y104" s="221"/>
      <c r="Z104" s="221"/>
      <c r="AA104" s="220"/>
      <c r="AB104" s="85"/>
    </row>
    <row r="105" spans="14:28" x14ac:dyDescent="0.25">
      <c r="N105" s="150" t="s">
        <v>168</v>
      </c>
      <c r="O105" s="153">
        <f t="shared" ca="1" si="35"/>
        <v>45503</v>
      </c>
      <c r="R105" s="218"/>
      <c r="S105" s="85"/>
      <c r="T105" s="85"/>
      <c r="U105" s="219"/>
      <c r="V105" s="219"/>
      <c r="W105" s="220"/>
      <c r="X105" s="220"/>
      <c r="Y105" s="221"/>
      <c r="Z105" s="221"/>
      <c r="AA105" s="220"/>
      <c r="AB105" s="85"/>
    </row>
    <row r="106" spans="14:28" x14ac:dyDescent="0.25">
      <c r="N106" s="147" t="s">
        <v>169</v>
      </c>
      <c r="O106" s="153">
        <f t="shared" ca="1" si="35"/>
        <v>45504</v>
      </c>
      <c r="R106" s="218"/>
      <c r="S106" s="85"/>
      <c r="T106" s="85"/>
      <c r="U106" s="219"/>
      <c r="V106" s="219"/>
      <c r="W106" s="220"/>
      <c r="X106" s="220"/>
      <c r="Y106" s="221"/>
      <c r="Z106" s="221"/>
      <c r="AA106" s="220"/>
      <c r="AB106" s="85"/>
    </row>
    <row r="107" spans="14:28" x14ac:dyDescent="0.25">
      <c r="N107" s="151" t="s">
        <v>170</v>
      </c>
      <c r="O107" s="153">
        <f t="shared" ca="1" si="35"/>
        <v>45505</v>
      </c>
      <c r="R107" s="218"/>
      <c r="S107" s="85"/>
      <c r="T107" s="85"/>
      <c r="U107" s="219"/>
      <c r="V107" s="219"/>
      <c r="W107" s="220"/>
      <c r="X107" s="220"/>
      <c r="Y107" s="221"/>
      <c r="Z107" s="221"/>
      <c r="AA107" s="220"/>
      <c r="AB107" s="85"/>
    </row>
    <row r="108" spans="14:28" x14ac:dyDescent="0.25">
      <c r="N108" s="150" t="s">
        <v>171</v>
      </c>
      <c r="O108" s="153">
        <f t="shared" ca="1" si="35"/>
        <v>45506</v>
      </c>
      <c r="R108" s="218"/>
      <c r="S108" s="85"/>
      <c r="T108" s="85"/>
      <c r="U108" s="219"/>
      <c r="V108" s="219"/>
      <c r="W108" s="220"/>
      <c r="X108" s="220"/>
      <c r="Y108" s="221"/>
      <c r="Z108" s="221"/>
      <c r="AA108" s="220"/>
      <c r="AB108" s="85"/>
    </row>
    <row r="109" spans="14:28" x14ac:dyDescent="0.25">
      <c r="N109" s="147" t="s">
        <v>172</v>
      </c>
      <c r="O109" s="153">
        <f t="shared" ca="1" si="35"/>
        <v>45507</v>
      </c>
      <c r="R109" s="218"/>
      <c r="S109" s="85"/>
      <c r="T109" s="85"/>
      <c r="U109" s="219"/>
      <c r="V109" s="219"/>
      <c r="W109" s="220"/>
      <c r="X109" s="220"/>
      <c r="Y109" s="221"/>
      <c r="Z109" s="221"/>
      <c r="AA109" s="220"/>
      <c r="AB109" s="85"/>
    </row>
    <row r="110" spans="14:28" x14ac:dyDescent="0.25">
      <c r="N110" s="151" t="s">
        <v>173</v>
      </c>
      <c r="O110" s="153">
        <f t="shared" ca="1" si="35"/>
        <v>45508</v>
      </c>
      <c r="R110" s="218"/>
      <c r="S110" s="85"/>
      <c r="T110" s="85"/>
      <c r="U110" s="219"/>
      <c r="V110" s="219"/>
      <c r="W110" s="220"/>
      <c r="X110" s="220"/>
      <c r="Y110" s="221"/>
      <c r="Z110" s="221"/>
      <c r="AA110" s="220"/>
      <c r="AB110" s="85"/>
    </row>
    <row r="111" spans="14:28" x14ac:dyDescent="0.25">
      <c r="N111" s="150" t="s">
        <v>174</v>
      </c>
      <c r="O111" s="153">
        <f t="shared" ca="1" si="35"/>
        <v>45509</v>
      </c>
      <c r="R111" s="218"/>
      <c r="S111" s="85"/>
      <c r="T111" s="85"/>
      <c r="U111" s="219"/>
      <c r="V111" s="219"/>
      <c r="W111" s="220"/>
      <c r="X111" s="220"/>
      <c r="Y111" s="221"/>
      <c r="Z111" s="221"/>
      <c r="AA111" s="220"/>
      <c r="AB111" s="85"/>
    </row>
    <row r="112" spans="14:28" x14ac:dyDescent="0.25">
      <c r="N112" s="147" t="s">
        <v>175</v>
      </c>
      <c r="O112" s="153">
        <f t="shared" ca="1" si="35"/>
        <v>45510</v>
      </c>
      <c r="R112" s="218"/>
      <c r="S112" s="85"/>
      <c r="T112" s="85"/>
      <c r="U112" s="219"/>
      <c r="V112" s="219"/>
      <c r="W112" s="220"/>
      <c r="X112" s="220"/>
      <c r="Y112" s="221"/>
      <c r="Z112" s="221"/>
      <c r="AA112" s="220"/>
      <c r="AB112" s="85"/>
    </row>
    <row r="113" spans="14:28" x14ac:dyDescent="0.25">
      <c r="N113" s="151" t="s">
        <v>176</v>
      </c>
      <c r="O113" s="153">
        <f t="shared" ca="1" si="35"/>
        <v>45511</v>
      </c>
      <c r="R113" s="218"/>
      <c r="S113" s="85"/>
      <c r="T113" s="85"/>
      <c r="U113" s="219"/>
      <c r="V113" s="219"/>
      <c r="W113" s="220"/>
      <c r="X113" s="220"/>
      <c r="Y113" s="221"/>
      <c r="Z113" s="221"/>
      <c r="AA113" s="220"/>
      <c r="AB113" s="85"/>
    </row>
    <row r="114" spans="14:28" x14ac:dyDescent="0.25">
      <c r="N114" s="150" t="s">
        <v>177</v>
      </c>
      <c r="O114" s="153">
        <f t="shared" ca="1" si="35"/>
        <v>45512</v>
      </c>
      <c r="R114" s="218"/>
      <c r="S114" s="85"/>
      <c r="T114" s="85"/>
      <c r="U114" s="219"/>
      <c r="V114" s="219"/>
      <c r="W114" s="220"/>
      <c r="X114" s="220"/>
      <c r="Y114" s="221"/>
      <c r="Z114" s="221"/>
      <c r="AA114" s="220"/>
      <c r="AB114" s="85"/>
    </row>
    <row r="115" spans="14:28" x14ac:dyDescent="0.25">
      <c r="N115" s="147" t="s">
        <v>178</v>
      </c>
      <c r="O115" s="153">
        <f t="shared" ca="1" si="35"/>
        <v>45513</v>
      </c>
      <c r="R115" s="218"/>
      <c r="S115" s="85"/>
      <c r="T115" s="85"/>
      <c r="U115" s="219"/>
      <c r="V115" s="219"/>
      <c r="W115" s="220"/>
      <c r="X115" s="220"/>
      <c r="Y115" s="221"/>
      <c r="Z115" s="221"/>
      <c r="AA115" s="220"/>
      <c r="AB115" s="85"/>
    </row>
    <row r="116" spans="14:28" x14ac:dyDescent="0.25">
      <c r="N116" s="151" t="s">
        <v>179</v>
      </c>
      <c r="O116" s="153">
        <f t="shared" ca="1" si="35"/>
        <v>45514</v>
      </c>
      <c r="R116" s="218"/>
      <c r="S116" s="85"/>
      <c r="T116" s="85"/>
      <c r="U116" s="219"/>
      <c r="V116" s="219"/>
      <c r="W116" s="220"/>
      <c r="X116" s="220"/>
      <c r="Y116" s="221"/>
      <c r="Z116" s="221"/>
      <c r="AA116" s="220"/>
      <c r="AB116" s="85"/>
    </row>
    <row r="117" spans="14:28" x14ac:dyDescent="0.25">
      <c r="N117" s="150" t="s">
        <v>180</v>
      </c>
      <c r="O117" s="153">
        <f t="shared" ca="1" si="35"/>
        <v>45515</v>
      </c>
      <c r="R117" s="218"/>
      <c r="S117" s="85"/>
      <c r="T117" s="85"/>
      <c r="U117" s="219"/>
      <c r="V117" s="219"/>
      <c r="W117" s="220"/>
      <c r="X117" s="220"/>
      <c r="Y117" s="221"/>
      <c r="Z117" s="221"/>
      <c r="AA117" s="220"/>
      <c r="AB117" s="85"/>
    </row>
    <row r="118" spans="14:28" x14ac:dyDescent="0.25">
      <c r="N118" s="147" t="s">
        <v>181</v>
      </c>
      <c r="O118" s="153">
        <f t="shared" ca="1" si="35"/>
        <v>45516</v>
      </c>
      <c r="R118" s="218"/>
      <c r="S118" s="85"/>
      <c r="T118" s="85"/>
      <c r="U118" s="219"/>
      <c r="V118" s="219"/>
      <c r="W118" s="220"/>
      <c r="X118" s="220"/>
      <c r="Y118" s="221"/>
      <c r="Z118" s="221"/>
      <c r="AA118" s="220"/>
      <c r="AB118" s="85"/>
    </row>
    <row r="119" spans="14:28" x14ac:dyDescent="0.25">
      <c r="N119" s="151" t="s">
        <v>182</v>
      </c>
      <c r="O119" s="153">
        <f t="shared" ca="1" si="35"/>
        <v>45517</v>
      </c>
      <c r="R119" s="218"/>
      <c r="S119" s="85"/>
      <c r="T119" s="85"/>
      <c r="U119" s="219"/>
      <c r="V119" s="219"/>
      <c r="W119" s="220"/>
      <c r="X119" s="220"/>
      <c r="Y119" s="221"/>
      <c r="Z119" s="221"/>
      <c r="AA119" s="220"/>
      <c r="AB119" s="85"/>
    </row>
    <row r="120" spans="14:28" x14ac:dyDescent="0.25">
      <c r="N120" s="150" t="s">
        <v>183</v>
      </c>
      <c r="O120" s="153">
        <f t="shared" ca="1" si="35"/>
        <v>45518</v>
      </c>
      <c r="R120" s="218"/>
      <c r="S120" s="85"/>
      <c r="T120" s="85"/>
      <c r="U120" s="219"/>
      <c r="V120" s="219"/>
      <c r="W120" s="220"/>
      <c r="X120" s="220"/>
      <c r="Y120" s="221"/>
      <c r="Z120" s="221"/>
      <c r="AA120" s="220"/>
      <c r="AB120" s="85"/>
    </row>
    <row r="121" spans="14:28" x14ac:dyDescent="0.25">
      <c r="N121" s="147" t="s">
        <v>184</v>
      </c>
      <c r="O121" s="153">
        <f t="shared" ca="1" si="35"/>
        <v>45519</v>
      </c>
      <c r="R121" s="218"/>
      <c r="S121" s="85"/>
      <c r="T121" s="85"/>
      <c r="U121" s="219"/>
      <c r="V121" s="219"/>
      <c r="W121" s="220"/>
      <c r="X121" s="220"/>
      <c r="Y121" s="221"/>
      <c r="Z121" s="221"/>
      <c r="AA121" s="220"/>
      <c r="AB121" s="85"/>
    </row>
    <row r="122" spans="14:28" x14ac:dyDescent="0.25">
      <c r="N122" s="151" t="s">
        <v>185</v>
      </c>
      <c r="O122" s="153">
        <f t="shared" ca="1" si="35"/>
        <v>45520</v>
      </c>
      <c r="R122" s="218"/>
      <c r="S122" s="85"/>
      <c r="T122" s="85"/>
      <c r="U122" s="219"/>
      <c r="V122" s="219"/>
      <c r="W122" s="220"/>
      <c r="X122" s="220"/>
      <c r="Y122" s="221"/>
      <c r="Z122" s="221"/>
      <c r="AA122" s="220"/>
      <c r="AB122" s="85"/>
    </row>
    <row r="123" spans="14:28" x14ac:dyDescent="0.25">
      <c r="N123" s="150" t="s">
        <v>186</v>
      </c>
      <c r="O123" s="153">
        <f t="shared" ca="1" si="35"/>
        <v>45521</v>
      </c>
      <c r="R123" s="218"/>
      <c r="S123" s="85"/>
      <c r="T123" s="85"/>
      <c r="U123" s="219"/>
      <c r="V123" s="219"/>
      <c r="W123" s="220"/>
      <c r="X123" s="220"/>
      <c r="Y123" s="221"/>
      <c r="Z123" s="221"/>
      <c r="AA123" s="220"/>
      <c r="AB123" s="85"/>
    </row>
    <row r="124" spans="14:28" x14ac:dyDescent="0.25">
      <c r="N124" s="147" t="s">
        <v>187</v>
      </c>
      <c r="O124" s="153">
        <f t="shared" ca="1" si="35"/>
        <v>45522</v>
      </c>
      <c r="R124" s="218"/>
      <c r="S124" s="85"/>
      <c r="T124" s="85"/>
      <c r="U124" s="219"/>
      <c r="V124" s="219"/>
      <c r="W124" s="220"/>
      <c r="X124" s="220"/>
      <c r="Y124" s="221"/>
      <c r="Z124" s="221"/>
      <c r="AA124" s="220"/>
      <c r="AB124" s="85"/>
    </row>
    <row r="125" spans="14:28" x14ac:dyDescent="0.25">
      <c r="N125" s="151" t="s">
        <v>188</v>
      </c>
      <c r="O125" s="153">
        <f t="shared" ca="1" si="35"/>
        <v>45523</v>
      </c>
      <c r="R125" s="218"/>
      <c r="S125" s="85"/>
      <c r="T125" s="85"/>
      <c r="U125" s="219"/>
      <c r="V125" s="219"/>
      <c r="W125" s="220"/>
      <c r="X125" s="220"/>
      <c r="Y125" s="221"/>
      <c r="Z125" s="221"/>
      <c r="AA125" s="220"/>
      <c r="AB125" s="85"/>
    </row>
    <row r="126" spans="14:28" x14ac:dyDescent="0.25">
      <c r="N126" s="150" t="s">
        <v>189</v>
      </c>
      <c r="O126" s="153">
        <f t="shared" ca="1" si="35"/>
        <v>45524</v>
      </c>
      <c r="R126" s="218"/>
      <c r="S126" s="85"/>
      <c r="T126" s="85"/>
      <c r="U126" s="219"/>
      <c r="V126" s="219"/>
      <c r="W126" s="220"/>
      <c r="X126" s="220"/>
      <c r="Y126" s="221"/>
      <c r="Z126" s="221"/>
      <c r="AA126" s="220"/>
      <c r="AB126" s="85"/>
    </row>
    <row r="127" spans="14:28" x14ac:dyDescent="0.25">
      <c r="N127" s="147" t="s">
        <v>190</v>
      </c>
      <c r="O127" s="153">
        <f t="shared" ca="1" si="35"/>
        <v>45525</v>
      </c>
      <c r="R127" s="218"/>
      <c r="S127" s="85"/>
      <c r="T127" s="85"/>
      <c r="U127" s="219"/>
      <c r="V127" s="219"/>
      <c r="W127" s="220"/>
      <c r="X127" s="220"/>
      <c r="Y127" s="221"/>
      <c r="Z127" s="221"/>
      <c r="AA127" s="220"/>
      <c r="AB127" s="85"/>
    </row>
    <row r="128" spans="14:28" x14ac:dyDescent="0.25">
      <c r="N128" s="151" t="s">
        <v>191</v>
      </c>
      <c r="O128" s="153">
        <f t="shared" ca="1" si="35"/>
        <v>45526</v>
      </c>
      <c r="R128" s="218"/>
      <c r="S128" s="85"/>
      <c r="T128" s="85"/>
      <c r="U128" s="219"/>
      <c r="V128" s="219"/>
      <c r="W128" s="220"/>
      <c r="X128" s="220"/>
      <c r="Y128" s="221"/>
      <c r="Z128" s="221"/>
      <c r="AA128" s="220"/>
      <c r="AB128" s="85"/>
    </row>
    <row r="129" spans="14:28" x14ac:dyDescent="0.25">
      <c r="N129" s="150" t="s">
        <v>192</v>
      </c>
      <c r="O129" s="153">
        <f t="shared" ca="1" si="35"/>
        <v>45527</v>
      </c>
      <c r="R129" s="218"/>
      <c r="S129" s="85"/>
      <c r="T129" s="85"/>
      <c r="U129" s="219"/>
      <c r="V129" s="219"/>
      <c r="W129" s="220"/>
      <c r="X129" s="220"/>
      <c r="Y129" s="221"/>
      <c r="Z129" s="221"/>
      <c r="AA129" s="220"/>
      <c r="AB129" s="85"/>
    </row>
    <row r="130" spans="14:28" x14ac:dyDescent="0.25">
      <c r="N130" s="147" t="s">
        <v>193</v>
      </c>
      <c r="O130" s="153">
        <f t="shared" ca="1" si="35"/>
        <v>45528</v>
      </c>
      <c r="R130" s="218"/>
      <c r="S130" s="85"/>
      <c r="T130" s="85"/>
      <c r="U130" s="219"/>
      <c r="V130" s="219"/>
      <c r="W130" s="220"/>
      <c r="X130" s="220"/>
      <c r="Y130" s="221"/>
      <c r="Z130" s="221"/>
      <c r="AA130" s="220"/>
      <c r="AB130" s="85"/>
    </row>
    <row r="131" spans="14:28" x14ac:dyDescent="0.25">
      <c r="N131" s="151" t="s">
        <v>194</v>
      </c>
      <c r="O131" s="153">
        <f t="shared" ca="1" si="35"/>
        <v>45529</v>
      </c>
      <c r="R131" s="218"/>
      <c r="S131" s="85"/>
      <c r="T131" s="85"/>
      <c r="U131" s="219"/>
      <c r="V131" s="219"/>
      <c r="W131" s="220"/>
      <c r="X131" s="220"/>
      <c r="Y131" s="221"/>
      <c r="Z131" s="221"/>
      <c r="AA131" s="220"/>
      <c r="AB131" s="85"/>
    </row>
    <row r="132" spans="14:28" x14ac:dyDescent="0.25">
      <c r="N132" s="150" t="s">
        <v>195</v>
      </c>
      <c r="O132" s="153">
        <f t="shared" ca="1" si="35"/>
        <v>45530</v>
      </c>
      <c r="R132" s="218"/>
      <c r="S132" s="85"/>
      <c r="T132" s="85"/>
      <c r="U132" s="219"/>
      <c r="V132" s="219"/>
      <c r="W132" s="220"/>
      <c r="X132" s="220"/>
      <c r="Y132" s="221"/>
      <c r="Z132" s="221"/>
      <c r="AA132" s="220"/>
      <c r="AB132" s="85"/>
    </row>
    <row r="133" spans="14:28" x14ac:dyDescent="0.25">
      <c r="N133" s="147" t="s">
        <v>196</v>
      </c>
      <c r="O133" s="153">
        <f t="shared" ca="1" si="35"/>
        <v>45531</v>
      </c>
      <c r="R133" s="218"/>
      <c r="S133" s="85"/>
      <c r="T133" s="85"/>
      <c r="U133" s="219"/>
      <c r="V133" s="219"/>
      <c r="W133" s="220"/>
      <c r="X133" s="220"/>
      <c r="Y133" s="221"/>
      <c r="Z133" s="221"/>
      <c r="AA133" s="220"/>
      <c r="AB133" s="85"/>
    </row>
    <row r="134" spans="14:28" x14ac:dyDescent="0.25">
      <c r="N134" s="151" t="s">
        <v>197</v>
      </c>
      <c r="O134" s="153">
        <f t="shared" ref="O134:O197" ca="1" si="36">IFERROR(O133+1,"")</f>
        <v>45532</v>
      </c>
      <c r="R134" s="218"/>
      <c r="S134" s="85"/>
      <c r="T134" s="85"/>
      <c r="U134" s="219"/>
      <c r="V134" s="219"/>
      <c r="W134" s="220"/>
      <c r="X134" s="220"/>
      <c r="Y134" s="221"/>
      <c r="Z134" s="221"/>
      <c r="AA134" s="220"/>
      <c r="AB134" s="85"/>
    </row>
    <row r="135" spans="14:28" x14ac:dyDescent="0.25">
      <c r="N135" s="150" t="s">
        <v>198</v>
      </c>
      <c r="O135" s="153">
        <f t="shared" ca="1" si="36"/>
        <v>45533</v>
      </c>
      <c r="R135" s="218"/>
      <c r="S135" s="85"/>
      <c r="T135" s="85"/>
      <c r="U135" s="219"/>
      <c r="V135" s="219"/>
      <c r="W135" s="220"/>
      <c r="X135" s="220"/>
      <c r="Y135" s="221"/>
      <c r="Z135" s="221"/>
      <c r="AA135" s="220"/>
      <c r="AB135" s="85"/>
    </row>
    <row r="136" spans="14:28" x14ac:dyDescent="0.25">
      <c r="N136" s="147" t="s">
        <v>199</v>
      </c>
      <c r="O136" s="153">
        <f t="shared" ca="1" si="36"/>
        <v>45534</v>
      </c>
      <c r="R136" s="218"/>
      <c r="S136" s="85"/>
      <c r="T136" s="85"/>
      <c r="U136" s="219"/>
      <c r="V136" s="219"/>
      <c r="W136" s="220"/>
      <c r="X136" s="220"/>
      <c r="Y136" s="221"/>
      <c r="Z136" s="221"/>
      <c r="AA136" s="220"/>
      <c r="AB136" s="85"/>
    </row>
    <row r="137" spans="14:28" x14ac:dyDescent="0.25">
      <c r="N137" s="151" t="s">
        <v>200</v>
      </c>
      <c r="O137" s="153">
        <f t="shared" ca="1" si="36"/>
        <v>45535</v>
      </c>
      <c r="R137" s="218"/>
      <c r="S137" s="85"/>
      <c r="T137" s="85"/>
      <c r="U137" s="219"/>
      <c r="V137" s="219"/>
      <c r="W137" s="220"/>
      <c r="X137" s="220"/>
      <c r="Y137" s="221"/>
      <c r="Z137" s="221"/>
      <c r="AA137" s="220"/>
      <c r="AB137" s="85"/>
    </row>
    <row r="138" spans="14:28" x14ac:dyDescent="0.25">
      <c r="N138" s="150" t="s">
        <v>201</v>
      </c>
      <c r="O138" s="153">
        <f t="shared" ca="1" si="36"/>
        <v>45536</v>
      </c>
      <c r="R138" s="218"/>
      <c r="S138" s="85"/>
      <c r="T138" s="85"/>
      <c r="U138" s="219"/>
      <c r="V138" s="219"/>
      <c r="W138" s="220"/>
      <c r="X138" s="220"/>
      <c r="Y138" s="221"/>
      <c r="Z138" s="221"/>
      <c r="AA138" s="220"/>
      <c r="AB138" s="85"/>
    </row>
    <row r="139" spans="14:28" x14ac:dyDescent="0.25">
      <c r="N139" s="147" t="s">
        <v>202</v>
      </c>
      <c r="O139" s="153">
        <f t="shared" ca="1" si="36"/>
        <v>45537</v>
      </c>
      <c r="R139" s="218"/>
      <c r="S139" s="85"/>
      <c r="T139" s="85"/>
      <c r="U139" s="219"/>
      <c r="V139" s="219"/>
      <c r="W139" s="220"/>
      <c r="X139" s="220"/>
      <c r="Y139" s="221"/>
      <c r="Z139" s="221"/>
      <c r="AA139" s="220"/>
      <c r="AB139" s="85"/>
    </row>
    <row r="140" spans="14:28" x14ac:dyDescent="0.25">
      <c r="N140" s="151" t="s">
        <v>203</v>
      </c>
      <c r="O140" s="153">
        <f t="shared" ca="1" si="36"/>
        <v>45538</v>
      </c>
      <c r="R140" s="218"/>
      <c r="S140" s="85"/>
      <c r="T140" s="85"/>
      <c r="U140" s="219"/>
      <c r="V140" s="219"/>
      <c r="W140" s="220"/>
      <c r="X140" s="220"/>
      <c r="Y140" s="221"/>
      <c r="Z140" s="221"/>
      <c r="AA140" s="220"/>
      <c r="AB140" s="85"/>
    </row>
    <row r="141" spans="14:28" x14ac:dyDescent="0.25">
      <c r="N141" s="150" t="s">
        <v>204</v>
      </c>
      <c r="O141" s="153">
        <f t="shared" ca="1" si="36"/>
        <v>45539</v>
      </c>
      <c r="R141" s="218"/>
      <c r="S141" s="85"/>
      <c r="T141" s="85"/>
      <c r="U141" s="219"/>
      <c r="V141" s="219"/>
      <c r="W141" s="220"/>
      <c r="X141" s="220"/>
      <c r="Y141" s="221"/>
      <c r="Z141" s="221"/>
      <c r="AA141" s="220"/>
      <c r="AB141" s="85"/>
    </row>
    <row r="142" spans="14:28" x14ac:dyDescent="0.25">
      <c r="N142" s="147" t="s">
        <v>205</v>
      </c>
      <c r="O142" s="153">
        <f t="shared" ca="1" si="36"/>
        <v>45540</v>
      </c>
      <c r="R142" s="218"/>
      <c r="S142" s="85"/>
      <c r="T142" s="85"/>
      <c r="U142" s="219"/>
      <c r="V142" s="219"/>
      <c r="W142" s="220"/>
      <c r="X142" s="220"/>
      <c r="Y142" s="221"/>
      <c r="Z142" s="221"/>
      <c r="AA142" s="220"/>
      <c r="AB142" s="85"/>
    </row>
    <row r="143" spans="14:28" x14ac:dyDescent="0.25">
      <c r="N143" s="151" t="s">
        <v>206</v>
      </c>
      <c r="O143" s="153">
        <f t="shared" ca="1" si="36"/>
        <v>45541</v>
      </c>
      <c r="R143" s="218"/>
      <c r="S143" s="85"/>
      <c r="T143" s="85"/>
      <c r="U143" s="219"/>
      <c r="V143" s="219"/>
      <c r="W143" s="220"/>
      <c r="X143" s="220"/>
      <c r="Y143" s="221"/>
      <c r="Z143" s="221"/>
      <c r="AA143" s="220"/>
      <c r="AB143" s="85"/>
    </row>
    <row r="144" spans="14:28" x14ac:dyDescent="0.25">
      <c r="N144" s="150" t="s">
        <v>207</v>
      </c>
      <c r="O144" s="153">
        <f t="shared" ca="1" si="36"/>
        <v>45542</v>
      </c>
      <c r="R144" s="218"/>
      <c r="S144" s="85"/>
      <c r="T144" s="85"/>
      <c r="U144" s="219"/>
      <c r="V144" s="219"/>
      <c r="W144" s="220"/>
      <c r="X144" s="220"/>
      <c r="Y144" s="221"/>
      <c r="Z144" s="221"/>
      <c r="AA144" s="220"/>
      <c r="AB144" s="85"/>
    </row>
    <row r="145" spans="14:28" x14ac:dyDescent="0.25">
      <c r="N145" s="147" t="s">
        <v>208</v>
      </c>
      <c r="O145" s="153">
        <f t="shared" ca="1" si="36"/>
        <v>45543</v>
      </c>
      <c r="R145" s="218"/>
      <c r="S145" s="85"/>
      <c r="T145" s="85"/>
      <c r="U145" s="219"/>
      <c r="V145" s="219"/>
      <c r="W145" s="220"/>
      <c r="X145" s="220"/>
      <c r="Y145" s="221"/>
      <c r="Z145" s="221"/>
      <c r="AA145" s="220"/>
      <c r="AB145" s="85"/>
    </row>
    <row r="146" spans="14:28" x14ac:dyDescent="0.25">
      <c r="N146" s="151" t="s">
        <v>209</v>
      </c>
      <c r="O146" s="153">
        <f t="shared" ca="1" si="36"/>
        <v>45544</v>
      </c>
      <c r="R146" s="218"/>
      <c r="S146" s="85"/>
      <c r="T146" s="85"/>
      <c r="U146" s="219"/>
      <c r="V146" s="219"/>
      <c r="W146" s="220"/>
      <c r="X146" s="220"/>
      <c r="Y146" s="221"/>
      <c r="Z146" s="221"/>
      <c r="AA146" s="220"/>
      <c r="AB146" s="85"/>
    </row>
    <row r="147" spans="14:28" x14ac:dyDescent="0.25">
      <c r="N147" s="150" t="s">
        <v>210</v>
      </c>
      <c r="O147" s="153">
        <f t="shared" ca="1" si="36"/>
        <v>45545</v>
      </c>
      <c r="R147" s="218"/>
      <c r="S147" s="85"/>
      <c r="T147" s="85"/>
      <c r="U147" s="219"/>
      <c r="V147" s="219"/>
      <c r="W147" s="220"/>
      <c r="X147" s="220"/>
      <c r="Y147" s="221"/>
      <c r="Z147" s="221"/>
      <c r="AA147" s="220"/>
      <c r="AB147" s="85"/>
    </row>
    <row r="148" spans="14:28" x14ac:dyDescent="0.25">
      <c r="N148" s="147" t="s">
        <v>211</v>
      </c>
      <c r="O148" s="153">
        <f t="shared" ca="1" si="36"/>
        <v>45546</v>
      </c>
      <c r="R148" s="218"/>
      <c r="S148" s="85"/>
      <c r="T148" s="85"/>
      <c r="U148" s="219"/>
      <c r="V148" s="219"/>
      <c r="W148" s="220"/>
      <c r="X148" s="220"/>
      <c r="Y148" s="221"/>
      <c r="Z148" s="221"/>
      <c r="AA148" s="220"/>
      <c r="AB148" s="85"/>
    </row>
    <row r="149" spans="14:28" x14ac:dyDescent="0.25">
      <c r="N149" s="151" t="s">
        <v>212</v>
      </c>
      <c r="O149" s="153">
        <f t="shared" ca="1" si="36"/>
        <v>45547</v>
      </c>
      <c r="R149" s="218"/>
      <c r="S149" s="85"/>
      <c r="T149" s="85"/>
      <c r="U149" s="219"/>
      <c r="V149" s="219"/>
      <c r="W149" s="220"/>
      <c r="X149" s="220"/>
      <c r="Y149" s="221"/>
      <c r="Z149" s="221"/>
      <c r="AA149" s="220"/>
      <c r="AB149" s="85"/>
    </row>
    <row r="150" spans="14:28" x14ac:dyDescent="0.25">
      <c r="N150" s="150" t="s">
        <v>213</v>
      </c>
      <c r="O150" s="153">
        <f t="shared" ca="1" si="36"/>
        <v>45548</v>
      </c>
      <c r="R150" s="218"/>
      <c r="S150" s="85"/>
      <c r="T150" s="85"/>
      <c r="U150" s="219"/>
      <c r="V150" s="219"/>
      <c r="W150" s="220"/>
      <c r="X150" s="220"/>
      <c r="Y150" s="221"/>
      <c r="Z150" s="221"/>
      <c r="AA150" s="220"/>
      <c r="AB150" s="85"/>
    </row>
    <row r="151" spans="14:28" x14ac:dyDescent="0.25">
      <c r="N151" s="147" t="s">
        <v>214</v>
      </c>
      <c r="O151" s="153">
        <f t="shared" ca="1" si="36"/>
        <v>45549</v>
      </c>
      <c r="R151" s="218"/>
      <c r="S151" s="85"/>
      <c r="T151" s="85"/>
      <c r="U151" s="219"/>
      <c r="V151" s="219"/>
      <c r="W151" s="220"/>
      <c r="X151" s="220"/>
      <c r="Y151" s="221"/>
      <c r="Z151" s="221"/>
      <c r="AA151" s="220"/>
      <c r="AB151" s="85"/>
    </row>
    <row r="152" spans="14:28" x14ac:dyDescent="0.25">
      <c r="N152" s="151" t="s">
        <v>215</v>
      </c>
      <c r="O152" s="153">
        <f t="shared" ca="1" si="36"/>
        <v>45550</v>
      </c>
      <c r="R152" s="218"/>
      <c r="S152" s="85"/>
      <c r="T152" s="85"/>
      <c r="U152" s="219"/>
      <c r="V152" s="219"/>
      <c r="W152" s="220"/>
      <c r="X152" s="220"/>
      <c r="Y152" s="221"/>
      <c r="Z152" s="221"/>
      <c r="AA152" s="220"/>
      <c r="AB152" s="85"/>
    </row>
    <row r="153" spans="14:28" x14ac:dyDescent="0.25">
      <c r="N153" s="150" t="s">
        <v>216</v>
      </c>
      <c r="O153" s="153">
        <f t="shared" ca="1" si="36"/>
        <v>45551</v>
      </c>
      <c r="R153" s="218"/>
      <c r="S153" s="85"/>
      <c r="T153" s="85"/>
      <c r="U153" s="219"/>
      <c r="V153" s="219"/>
      <c r="W153" s="220"/>
      <c r="X153" s="220"/>
      <c r="Y153" s="221"/>
      <c r="Z153" s="221"/>
      <c r="AA153" s="220"/>
      <c r="AB153" s="85"/>
    </row>
    <row r="154" spans="14:28" x14ac:dyDescent="0.25">
      <c r="N154" s="147" t="s">
        <v>217</v>
      </c>
      <c r="O154" s="153">
        <f t="shared" ca="1" si="36"/>
        <v>45552</v>
      </c>
      <c r="R154" s="218"/>
      <c r="S154" s="85"/>
      <c r="T154" s="85"/>
      <c r="U154" s="219"/>
      <c r="V154" s="219"/>
      <c r="W154" s="220"/>
      <c r="X154" s="220"/>
      <c r="Y154" s="221"/>
      <c r="Z154" s="221"/>
      <c r="AA154" s="220"/>
      <c r="AB154" s="85"/>
    </row>
    <row r="155" spans="14:28" x14ac:dyDescent="0.25">
      <c r="N155" s="151" t="s">
        <v>218</v>
      </c>
      <c r="O155" s="153">
        <f t="shared" ca="1" si="36"/>
        <v>45553</v>
      </c>
      <c r="R155" s="218"/>
      <c r="S155" s="85"/>
      <c r="T155" s="85"/>
      <c r="U155" s="219"/>
      <c r="V155" s="219"/>
      <c r="W155" s="220"/>
      <c r="X155" s="220"/>
      <c r="Y155" s="221"/>
      <c r="Z155" s="221"/>
      <c r="AA155" s="220"/>
      <c r="AB155" s="85"/>
    </row>
    <row r="156" spans="14:28" x14ac:dyDescent="0.25">
      <c r="N156" s="150" t="s">
        <v>219</v>
      </c>
      <c r="O156" s="153">
        <f t="shared" ca="1" si="36"/>
        <v>45554</v>
      </c>
      <c r="R156" s="218"/>
      <c r="S156" s="85"/>
      <c r="T156" s="85"/>
      <c r="U156" s="219"/>
      <c r="V156" s="219"/>
      <c r="W156" s="220"/>
      <c r="X156" s="220"/>
      <c r="Y156" s="221"/>
      <c r="Z156" s="221"/>
      <c r="AA156" s="220"/>
      <c r="AB156" s="85"/>
    </row>
    <row r="157" spans="14:28" x14ac:dyDescent="0.25">
      <c r="N157" s="147" t="s">
        <v>220</v>
      </c>
      <c r="O157" s="153">
        <f t="shared" ca="1" si="36"/>
        <v>45555</v>
      </c>
      <c r="R157" s="218"/>
      <c r="S157" s="85"/>
      <c r="T157" s="85"/>
      <c r="U157" s="219"/>
      <c r="V157" s="219"/>
      <c r="W157" s="220"/>
      <c r="X157" s="220"/>
      <c r="Y157" s="221"/>
      <c r="Z157" s="221"/>
      <c r="AA157" s="220"/>
      <c r="AB157" s="85"/>
    </row>
    <row r="158" spans="14:28" x14ac:dyDescent="0.25">
      <c r="N158" s="151" t="s">
        <v>221</v>
      </c>
      <c r="O158" s="153">
        <f t="shared" ca="1" si="36"/>
        <v>45556</v>
      </c>
      <c r="R158" s="218"/>
      <c r="S158" s="85"/>
      <c r="T158" s="85"/>
      <c r="U158" s="219"/>
      <c r="V158" s="219"/>
      <c r="W158" s="220"/>
      <c r="X158" s="220"/>
      <c r="Y158" s="221"/>
      <c r="Z158" s="221"/>
      <c r="AA158" s="220"/>
      <c r="AB158" s="85"/>
    </row>
    <row r="159" spans="14:28" x14ac:dyDescent="0.25">
      <c r="N159" s="150" t="s">
        <v>222</v>
      </c>
      <c r="O159" s="153">
        <f t="shared" ca="1" si="36"/>
        <v>45557</v>
      </c>
      <c r="R159" s="218"/>
      <c r="S159" s="85"/>
      <c r="T159" s="85"/>
      <c r="U159" s="219"/>
      <c r="V159" s="219"/>
      <c r="W159" s="220"/>
      <c r="X159" s="220"/>
      <c r="Y159" s="221"/>
      <c r="Z159" s="221"/>
      <c r="AA159" s="220"/>
      <c r="AB159" s="85"/>
    </row>
    <row r="160" spans="14:28" x14ac:dyDescent="0.25">
      <c r="N160" s="147" t="s">
        <v>223</v>
      </c>
      <c r="O160" s="153">
        <f t="shared" ca="1" si="36"/>
        <v>45558</v>
      </c>
      <c r="R160" s="218"/>
      <c r="S160" s="85"/>
      <c r="T160" s="85"/>
      <c r="U160" s="219"/>
      <c r="V160" s="219"/>
      <c r="W160" s="220"/>
      <c r="X160" s="220"/>
      <c r="Y160" s="221"/>
      <c r="Z160" s="221"/>
      <c r="AA160" s="220"/>
      <c r="AB160" s="85"/>
    </row>
    <row r="161" spans="14:28" x14ac:dyDescent="0.25">
      <c r="N161" s="151" t="s">
        <v>224</v>
      </c>
      <c r="O161" s="153">
        <f t="shared" ca="1" si="36"/>
        <v>45559</v>
      </c>
      <c r="R161" s="218"/>
      <c r="S161" s="85"/>
      <c r="T161" s="85"/>
      <c r="U161" s="219"/>
      <c r="V161" s="219"/>
      <c r="W161" s="220"/>
      <c r="X161" s="220"/>
      <c r="Y161" s="221"/>
      <c r="Z161" s="221"/>
      <c r="AA161" s="220"/>
      <c r="AB161" s="85"/>
    </row>
    <row r="162" spans="14:28" x14ac:dyDescent="0.25">
      <c r="N162" s="150" t="s">
        <v>225</v>
      </c>
      <c r="O162" s="153">
        <f t="shared" ca="1" si="36"/>
        <v>45560</v>
      </c>
      <c r="R162" s="218"/>
      <c r="S162" s="85"/>
      <c r="T162" s="85"/>
      <c r="U162" s="219"/>
      <c r="V162" s="219"/>
      <c r="W162" s="220"/>
      <c r="X162" s="220"/>
      <c r="Y162" s="221"/>
      <c r="Z162" s="221"/>
      <c r="AA162" s="220"/>
      <c r="AB162" s="85"/>
    </row>
    <row r="163" spans="14:28" x14ac:dyDescent="0.25">
      <c r="N163" s="147" t="s">
        <v>226</v>
      </c>
      <c r="O163" s="153">
        <f t="shared" ca="1" si="36"/>
        <v>45561</v>
      </c>
      <c r="R163" s="218"/>
      <c r="S163" s="85"/>
      <c r="T163" s="85"/>
      <c r="U163" s="219"/>
      <c r="V163" s="219"/>
      <c r="W163" s="220"/>
      <c r="X163" s="220"/>
      <c r="Y163" s="221"/>
      <c r="Z163" s="221"/>
      <c r="AA163" s="220"/>
      <c r="AB163" s="85"/>
    </row>
    <row r="164" spans="14:28" x14ac:dyDescent="0.25">
      <c r="N164" s="151" t="s">
        <v>227</v>
      </c>
      <c r="O164" s="153">
        <f t="shared" ca="1" si="36"/>
        <v>45562</v>
      </c>
      <c r="R164" s="218"/>
      <c r="S164" s="85"/>
      <c r="T164" s="85"/>
      <c r="U164" s="219"/>
      <c r="V164" s="219"/>
      <c r="W164" s="220"/>
      <c r="X164" s="220"/>
      <c r="Y164" s="221"/>
      <c r="Z164" s="221"/>
      <c r="AA164" s="220"/>
      <c r="AB164" s="85"/>
    </row>
    <row r="165" spans="14:28" x14ac:dyDescent="0.25">
      <c r="N165" s="150" t="s">
        <v>228</v>
      </c>
      <c r="O165" s="153">
        <f t="shared" ca="1" si="36"/>
        <v>45563</v>
      </c>
      <c r="R165" s="218"/>
      <c r="S165" s="85"/>
      <c r="T165" s="85"/>
      <c r="U165" s="219"/>
      <c r="V165" s="219"/>
      <c r="W165" s="220"/>
      <c r="X165" s="220"/>
      <c r="Y165" s="221"/>
      <c r="Z165" s="221"/>
      <c r="AA165" s="220"/>
      <c r="AB165" s="85"/>
    </row>
    <row r="166" spans="14:28" x14ac:dyDescent="0.25">
      <c r="N166" s="147" t="s">
        <v>229</v>
      </c>
      <c r="O166" s="153">
        <f t="shared" ca="1" si="36"/>
        <v>45564</v>
      </c>
      <c r="R166" s="218"/>
      <c r="S166" s="85"/>
      <c r="T166" s="85"/>
      <c r="U166" s="219"/>
      <c r="V166" s="219"/>
      <c r="W166" s="220"/>
      <c r="X166" s="220"/>
      <c r="Y166" s="221"/>
      <c r="Z166" s="221"/>
      <c r="AA166" s="220"/>
      <c r="AB166" s="85"/>
    </row>
    <row r="167" spans="14:28" x14ac:dyDescent="0.25">
      <c r="N167" s="151" t="s">
        <v>230</v>
      </c>
      <c r="O167" s="153">
        <f t="shared" ca="1" si="36"/>
        <v>45565</v>
      </c>
      <c r="R167" s="218"/>
      <c r="S167" s="85"/>
      <c r="T167" s="85"/>
      <c r="U167" s="219"/>
      <c r="V167" s="219"/>
      <c r="W167" s="220"/>
      <c r="X167" s="220"/>
      <c r="Y167" s="221"/>
      <c r="Z167" s="221"/>
      <c r="AA167" s="220"/>
      <c r="AB167" s="85"/>
    </row>
    <row r="168" spans="14:28" x14ac:dyDescent="0.25">
      <c r="N168" s="150" t="s">
        <v>231</v>
      </c>
      <c r="O168" s="153">
        <f t="shared" ca="1" si="36"/>
        <v>45566</v>
      </c>
      <c r="R168" s="218"/>
      <c r="S168" s="85"/>
      <c r="T168" s="85"/>
      <c r="U168" s="219"/>
      <c r="V168" s="219"/>
      <c r="W168" s="220"/>
      <c r="X168" s="220"/>
      <c r="Y168" s="221"/>
      <c r="Z168" s="221"/>
      <c r="AA168" s="220"/>
      <c r="AB168" s="85"/>
    </row>
    <row r="169" spans="14:28" x14ac:dyDescent="0.25">
      <c r="N169" s="147" t="s">
        <v>232</v>
      </c>
      <c r="O169" s="153">
        <f t="shared" ca="1" si="36"/>
        <v>45567</v>
      </c>
      <c r="R169" s="218"/>
      <c r="S169" s="85"/>
      <c r="T169" s="85"/>
      <c r="U169" s="219"/>
      <c r="V169" s="219"/>
      <c r="W169" s="220"/>
      <c r="X169" s="220"/>
      <c r="Y169" s="221"/>
      <c r="Z169" s="221"/>
      <c r="AA169" s="220"/>
      <c r="AB169" s="85"/>
    </row>
    <row r="170" spans="14:28" x14ac:dyDescent="0.25">
      <c r="N170" s="151" t="s">
        <v>233</v>
      </c>
      <c r="O170" s="153">
        <f t="shared" ca="1" si="36"/>
        <v>45568</v>
      </c>
      <c r="R170" s="218"/>
      <c r="S170" s="85"/>
      <c r="T170" s="85"/>
      <c r="U170" s="219"/>
      <c r="V170" s="219"/>
      <c r="W170" s="220"/>
      <c r="X170" s="220"/>
      <c r="Y170" s="221"/>
      <c r="Z170" s="221"/>
      <c r="AA170" s="220"/>
      <c r="AB170" s="85"/>
    </row>
    <row r="171" spans="14:28" x14ac:dyDescent="0.25">
      <c r="N171" s="150" t="s">
        <v>234</v>
      </c>
      <c r="O171" s="153">
        <f t="shared" ca="1" si="36"/>
        <v>45569</v>
      </c>
      <c r="R171" s="218"/>
      <c r="S171" s="85"/>
      <c r="T171" s="85"/>
      <c r="U171" s="219"/>
      <c r="V171" s="219"/>
      <c r="W171" s="220"/>
      <c r="X171" s="220"/>
      <c r="Y171" s="221"/>
      <c r="Z171" s="221"/>
      <c r="AA171" s="220"/>
      <c r="AB171" s="85"/>
    </row>
    <row r="172" spans="14:28" x14ac:dyDescent="0.25">
      <c r="N172" s="147" t="s">
        <v>235</v>
      </c>
      <c r="O172" s="153">
        <f t="shared" ca="1" si="36"/>
        <v>45570</v>
      </c>
      <c r="R172" s="218"/>
      <c r="S172" s="85"/>
      <c r="T172" s="85"/>
      <c r="U172" s="219"/>
      <c r="V172" s="219"/>
      <c r="W172" s="220"/>
      <c r="X172" s="220"/>
      <c r="Y172" s="221"/>
      <c r="Z172" s="221"/>
      <c r="AA172" s="220"/>
      <c r="AB172" s="85"/>
    </row>
    <row r="173" spans="14:28" x14ac:dyDescent="0.25">
      <c r="N173" s="151" t="s">
        <v>236</v>
      </c>
      <c r="O173" s="153">
        <f t="shared" ca="1" si="36"/>
        <v>45571</v>
      </c>
      <c r="R173" s="218"/>
      <c r="S173" s="85"/>
      <c r="T173" s="85"/>
      <c r="U173" s="219"/>
      <c r="V173" s="219"/>
      <c r="W173" s="220"/>
      <c r="X173" s="220"/>
      <c r="Y173" s="221"/>
      <c r="Z173" s="221"/>
      <c r="AA173" s="220"/>
      <c r="AB173" s="85"/>
    </row>
    <row r="174" spans="14:28" x14ac:dyDescent="0.25">
      <c r="N174" s="150" t="s">
        <v>237</v>
      </c>
      <c r="O174" s="153">
        <f t="shared" ca="1" si="36"/>
        <v>45572</v>
      </c>
      <c r="R174" s="218"/>
      <c r="S174" s="85"/>
      <c r="T174" s="85"/>
      <c r="U174" s="219"/>
      <c r="V174" s="219"/>
      <c r="W174" s="220"/>
      <c r="X174" s="220"/>
      <c r="Y174" s="221"/>
      <c r="Z174" s="221"/>
      <c r="AA174" s="220"/>
      <c r="AB174" s="85"/>
    </row>
    <row r="175" spans="14:28" x14ac:dyDescent="0.25">
      <c r="N175" s="147" t="s">
        <v>238</v>
      </c>
      <c r="O175" s="153">
        <f t="shared" ca="1" si="36"/>
        <v>45573</v>
      </c>
      <c r="R175" s="218"/>
      <c r="S175" s="85"/>
      <c r="T175" s="85"/>
      <c r="U175" s="219"/>
      <c r="V175" s="219"/>
      <c r="W175" s="220"/>
      <c r="X175" s="220"/>
      <c r="Y175" s="221"/>
      <c r="Z175" s="221"/>
      <c r="AA175" s="220"/>
      <c r="AB175" s="85"/>
    </row>
    <row r="176" spans="14:28" x14ac:dyDescent="0.25">
      <c r="N176" s="151" t="s">
        <v>239</v>
      </c>
      <c r="O176" s="153">
        <f t="shared" ca="1" si="36"/>
        <v>45574</v>
      </c>
      <c r="R176" s="218"/>
      <c r="S176" s="85"/>
      <c r="T176" s="85"/>
      <c r="U176" s="219"/>
      <c r="V176" s="219"/>
      <c r="W176" s="220"/>
      <c r="X176" s="220"/>
      <c r="Y176" s="221"/>
      <c r="Z176" s="221"/>
      <c r="AA176" s="220"/>
      <c r="AB176" s="85"/>
    </row>
    <row r="177" spans="14:28" x14ac:dyDescent="0.25">
      <c r="N177" s="150" t="s">
        <v>240</v>
      </c>
      <c r="O177" s="153">
        <f t="shared" ca="1" si="36"/>
        <v>45575</v>
      </c>
      <c r="R177" s="218"/>
      <c r="S177" s="85"/>
      <c r="T177" s="85"/>
      <c r="U177" s="219"/>
      <c r="V177" s="219"/>
      <c r="W177" s="220"/>
      <c r="X177" s="220"/>
      <c r="Y177" s="221"/>
      <c r="Z177" s="221"/>
      <c r="AA177" s="220"/>
      <c r="AB177" s="85"/>
    </row>
    <row r="178" spans="14:28" x14ac:dyDescent="0.25">
      <c r="N178" s="147" t="s">
        <v>241</v>
      </c>
      <c r="O178" s="153">
        <f t="shared" ca="1" si="36"/>
        <v>45576</v>
      </c>
      <c r="R178" s="218"/>
      <c r="S178" s="85"/>
      <c r="T178" s="85"/>
      <c r="U178" s="219"/>
      <c r="V178" s="219"/>
      <c r="W178" s="220"/>
      <c r="X178" s="220"/>
      <c r="Y178" s="221"/>
      <c r="Z178" s="221"/>
      <c r="AA178" s="220"/>
      <c r="AB178" s="85"/>
    </row>
    <row r="179" spans="14:28" x14ac:dyDescent="0.25">
      <c r="N179" s="151" t="s">
        <v>242</v>
      </c>
      <c r="O179" s="153">
        <f t="shared" ca="1" si="36"/>
        <v>45577</v>
      </c>
      <c r="R179" s="218"/>
      <c r="S179" s="85"/>
      <c r="T179" s="85"/>
      <c r="U179" s="219"/>
      <c r="V179" s="219"/>
      <c r="W179" s="220"/>
      <c r="X179" s="220"/>
      <c r="Y179" s="221"/>
      <c r="Z179" s="221"/>
      <c r="AA179" s="220"/>
      <c r="AB179" s="85"/>
    </row>
    <row r="180" spans="14:28" x14ac:dyDescent="0.25">
      <c r="N180" s="150" t="s">
        <v>243</v>
      </c>
      <c r="O180" s="153">
        <f t="shared" ca="1" si="36"/>
        <v>45578</v>
      </c>
      <c r="R180" s="218"/>
      <c r="S180" s="85"/>
      <c r="T180" s="85"/>
      <c r="U180" s="219"/>
      <c r="V180" s="219"/>
      <c r="W180" s="220"/>
      <c r="X180" s="220"/>
      <c r="Y180" s="221"/>
      <c r="Z180" s="221"/>
      <c r="AA180" s="220"/>
      <c r="AB180" s="85"/>
    </row>
    <row r="181" spans="14:28" x14ac:dyDescent="0.25">
      <c r="N181" s="147" t="s">
        <v>244</v>
      </c>
      <c r="O181" s="153">
        <f t="shared" ca="1" si="36"/>
        <v>45579</v>
      </c>
      <c r="R181" s="218"/>
      <c r="S181" s="85"/>
      <c r="T181" s="85"/>
      <c r="U181" s="219"/>
      <c r="V181" s="219"/>
      <c r="W181" s="220"/>
      <c r="X181" s="220"/>
      <c r="Y181" s="221"/>
      <c r="Z181" s="221"/>
      <c r="AA181" s="220"/>
      <c r="AB181" s="85"/>
    </row>
    <row r="182" spans="14:28" x14ac:dyDescent="0.25">
      <c r="N182" s="151" t="s">
        <v>245</v>
      </c>
      <c r="O182" s="153">
        <f t="shared" ca="1" si="36"/>
        <v>45580</v>
      </c>
      <c r="R182" s="218"/>
      <c r="S182" s="85"/>
      <c r="T182" s="85"/>
      <c r="U182" s="219"/>
      <c r="V182" s="219"/>
      <c r="W182" s="220"/>
      <c r="X182" s="220"/>
      <c r="Y182" s="221"/>
      <c r="Z182" s="221"/>
      <c r="AA182" s="220"/>
      <c r="AB182" s="85"/>
    </row>
    <row r="183" spans="14:28" x14ac:dyDescent="0.25">
      <c r="N183" s="150" t="s">
        <v>246</v>
      </c>
      <c r="O183" s="153">
        <f t="shared" ca="1" si="36"/>
        <v>45581</v>
      </c>
      <c r="R183" s="218"/>
      <c r="S183" s="85"/>
      <c r="T183" s="85"/>
      <c r="U183" s="219"/>
      <c r="V183" s="219"/>
      <c r="W183" s="220"/>
      <c r="X183" s="220"/>
      <c r="Y183" s="221"/>
      <c r="Z183" s="221"/>
      <c r="AA183" s="220"/>
      <c r="AB183" s="85"/>
    </row>
    <row r="184" spans="14:28" x14ac:dyDescent="0.25">
      <c r="N184" s="147" t="s">
        <v>247</v>
      </c>
      <c r="O184" s="153">
        <f t="shared" ca="1" si="36"/>
        <v>45582</v>
      </c>
      <c r="R184" s="218"/>
      <c r="S184" s="85"/>
      <c r="T184" s="85"/>
      <c r="U184" s="219"/>
      <c r="V184" s="219"/>
      <c r="W184" s="220"/>
      <c r="X184" s="220"/>
      <c r="Y184" s="221"/>
      <c r="Z184" s="221"/>
      <c r="AA184" s="220"/>
      <c r="AB184" s="85"/>
    </row>
    <row r="185" spans="14:28" x14ac:dyDescent="0.25">
      <c r="N185" s="151" t="s">
        <v>248</v>
      </c>
      <c r="O185" s="153">
        <f t="shared" ca="1" si="36"/>
        <v>45583</v>
      </c>
      <c r="R185" s="218"/>
      <c r="S185" s="85"/>
      <c r="T185" s="85"/>
      <c r="U185" s="219"/>
      <c r="V185" s="219"/>
      <c r="W185" s="220"/>
      <c r="X185" s="220"/>
      <c r="Y185" s="221"/>
      <c r="Z185" s="221"/>
      <c r="AA185" s="220"/>
      <c r="AB185" s="85"/>
    </row>
    <row r="186" spans="14:28" x14ac:dyDescent="0.25">
      <c r="N186" s="150" t="s">
        <v>249</v>
      </c>
      <c r="O186" s="153">
        <f t="shared" ca="1" si="36"/>
        <v>45584</v>
      </c>
      <c r="R186" s="218"/>
      <c r="S186" s="85"/>
      <c r="T186" s="85"/>
      <c r="U186" s="219"/>
      <c r="V186" s="219"/>
      <c r="W186" s="220"/>
      <c r="X186" s="220"/>
      <c r="Y186" s="221"/>
      <c r="Z186" s="221"/>
      <c r="AA186" s="220"/>
      <c r="AB186" s="85"/>
    </row>
    <row r="187" spans="14:28" x14ac:dyDescent="0.25">
      <c r="N187" s="147" t="s">
        <v>250</v>
      </c>
      <c r="O187" s="153">
        <f t="shared" ca="1" si="36"/>
        <v>45585</v>
      </c>
      <c r="R187" s="218"/>
      <c r="S187" s="85"/>
      <c r="T187" s="85"/>
      <c r="U187" s="219"/>
      <c r="V187" s="219"/>
      <c r="W187" s="220"/>
      <c r="X187" s="220"/>
      <c r="Y187" s="221"/>
      <c r="Z187" s="221"/>
      <c r="AA187" s="220"/>
      <c r="AB187" s="85"/>
    </row>
    <row r="188" spans="14:28" x14ac:dyDescent="0.25">
      <c r="N188" s="151" t="s">
        <v>251</v>
      </c>
      <c r="O188" s="153">
        <f t="shared" ca="1" si="36"/>
        <v>45586</v>
      </c>
      <c r="R188" s="218"/>
      <c r="S188" s="85"/>
      <c r="T188" s="85"/>
      <c r="U188" s="219"/>
      <c r="V188" s="219"/>
      <c r="W188" s="220"/>
      <c r="X188" s="220"/>
      <c r="Y188" s="221"/>
      <c r="Z188" s="221"/>
      <c r="AA188" s="220"/>
      <c r="AB188" s="85"/>
    </row>
    <row r="189" spans="14:28" x14ac:dyDescent="0.25">
      <c r="N189" s="150" t="s">
        <v>252</v>
      </c>
      <c r="O189" s="153">
        <f t="shared" ca="1" si="36"/>
        <v>45587</v>
      </c>
      <c r="R189" s="218"/>
      <c r="S189" s="85"/>
      <c r="T189" s="85"/>
      <c r="U189" s="219"/>
      <c r="V189" s="219"/>
      <c r="W189" s="220"/>
      <c r="X189" s="220"/>
      <c r="Y189" s="221"/>
      <c r="Z189" s="221"/>
      <c r="AA189" s="220"/>
      <c r="AB189" s="85"/>
    </row>
    <row r="190" spans="14:28" x14ac:dyDescent="0.25">
      <c r="N190" s="147" t="s">
        <v>253</v>
      </c>
      <c r="O190" s="153">
        <f t="shared" ca="1" si="36"/>
        <v>45588</v>
      </c>
      <c r="R190" s="218"/>
      <c r="S190" s="85"/>
      <c r="T190" s="85"/>
      <c r="U190" s="219"/>
      <c r="V190" s="219"/>
      <c r="W190" s="220"/>
      <c r="X190" s="220"/>
      <c r="Y190" s="221"/>
      <c r="Z190" s="221"/>
      <c r="AA190" s="220"/>
      <c r="AB190" s="85"/>
    </row>
    <row r="191" spans="14:28" x14ac:dyDescent="0.25">
      <c r="N191" s="151" t="s">
        <v>254</v>
      </c>
      <c r="O191" s="153">
        <f t="shared" ca="1" si="36"/>
        <v>45589</v>
      </c>
      <c r="R191" s="218"/>
      <c r="S191" s="85"/>
      <c r="T191" s="85"/>
      <c r="U191" s="219"/>
      <c r="V191" s="219"/>
      <c r="W191" s="220"/>
      <c r="X191" s="220"/>
      <c r="Y191" s="221"/>
      <c r="Z191" s="221"/>
      <c r="AA191" s="220"/>
      <c r="AB191" s="85"/>
    </row>
    <row r="192" spans="14:28" x14ac:dyDescent="0.25">
      <c r="N192" s="150" t="s">
        <v>255</v>
      </c>
      <c r="O192" s="153">
        <f t="shared" ca="1" si="36"/>
        <v>45590</v>
      </c>
      <c r="R192" s="218"/>
      <c r="S192" s="85"/>
      <c r="T192" s="85"/>
      <c r="U192" s="219"/>
      <c r="V192" s="219"/>
      <c r="W192" s="220"/>
      <c r="X192" s="220"/>
      <c r="Y192" s="221"/>
      <c r="Z192" s="221"/>
      <c r="AA192" s="220"/>
      <c r="AB192" s="85"/>
    </row>
    <row r="193" spans="14:28" x14ac:dyDescent="0.25">
      <c r="N193" s="147" t="s">
        <v>256</v>
      </c>
      <c r="O193" s="153">
        <f t="shared" ca="1" si="36"/>
        <v>45591</v>
      </c>
      <c r="R193" s="218"/>
      <c r="S193" s="85"/>
      <c r="T193" s="85"/>
      <c r="U193" s="219"/>
      <c r="V193" s="219"/>
      <c r="W193" s="220"/>
      <c r="X193" s="220"/>
      <c r="Y193" s="221"/>
      <c r="Z193" s="221"/>
      <c r="AA193" s="220"/>
      <c r="AB193" s="85"/>
    </row>
    <row r="194" spans="14:28" x14ac:dyDescent="0.25">
      <c r="N194" s="151" t="s">
        <v>257</v>
      </c>
      <c r="O194" s="153">
        <f t="shared" ca="1" si="36"/>
        <v>45592</v>
      </c>
      <c r="R194" s="218"/>
      <c r="S194" s="85"/>
      <c r="T194" s="85"/>
      <c r="U194" s="219"/>
      <c r="V194" s="219"/>
      <c r="W194" s="220"/>
      <c r="X194" s="220"/>
      <c r="Y194" s="221"/>
      <c r="Z194" s="221"/>
      <c r="AA194" s="220"/>
      <c r="AB194" s="85"/>
    </row>
    <row r="195" spans="14:28" x14ac:dyDescent="0.25">
      <c r="N195" s="150" t="s">
        <v>258</v>
      </c>
      <c r="O195" s="153">
        <f t="shared" ca="1" si="36"/>
        <v>45593</v>
      </c>
      <c r="R195" s="218"/>
      <c r="S195" s="85"/>
      <c r="T195" s="85"/>
      <c r="U195" s="219"/>
      <c r="V195" s="219"/>
      <c r="W195" s="220"/>
      <c r="X195" s="220"/>
      <c r="Y195" s="221"/>
      <c r="Z195" s="221"/>
      <c r="AA195" s="220"/>
      <c r="AB195" s="85"/>
    </row>
    <row r="196" spans="14:28" x14ac:dyDescent="0.25">
      <c r="N196" s="147" t="s">
        <v>259</v>
      </c>
      <c r="O196" s="153">
        <f t="shared" ca="1" si="36"/>
        <v>45594</v>
      </c>
      <c r="R196" s="218"/>
      <c r="S196" s="85"/>
      <c r="T196" s="85"/>
      <c r="U196" s="219"/>
      <c r="V196" s="219"/>
      <c r="W196" s="220"/>
      <c r="X196" s="220"/>
      <c r="Y196" s="221"/>
      <c r="Z196" s="221"/>
      <c r="AA196" s="220"/>
      <c r="AB196" s="85"/>
    </row>
    <row r="197" spans="14:28" x14ac:dyDescent="0.25">
      <c r="N197" s="151" t="s">
        <v>260</v>
      </c>
      <c r="O197" s="153">
        <f t="shared" ca="1" si="36"/>
        <v>45595</v>
      </c>
      <c r="R197" s="218"/>
      <c r="S197" s="85"/>
      <c r="T197" s="85"/>
      <c r="U197" s="219"/>
      <c r="V197" s="219"/>
      <c r="W197" s="220"/>
      <c r="X197" s="220"/>
      <c r="Y197" s="221"/>
      <c r="Z197" s="221"/>
      <c r="AA197" s="220"/>
      <c r="AB197" s="85"/>
    </row>
    <row r="198" spans="14:28" x14ac:dyDescent="0.25">
      <c r="N198" s="150" t="s">
        <v>261</v>
      </c>
      <c r="O198" s="153">
        <f t="shared" ref="O198:O261" ca="1" si="37">IFERROR(O197+1,"")</f>
        <v>45596</v>
      </c>
      <c r="R198" s="218"/>
      <c r="S198" s="85"/>
      <c r="T198" s="85"/>
      <c r="U198" s="219"/>
      <c r="V198" s="219"/>
      <c r="W198" s="220"/>
      <c r="X198" s="220"/>
      <c r="Y198" s="221"/>
      <c r="Z198" s="221"/>
      <c r="AA198" s="220"/>
      <c r="AB198" s="85"/>
    </row>
    <row r="199" spans="14:28" x14ac:dyDescent="0.25">
      <c r="N199" s="147" t="s">
        <v>262</v>
      </c>
      <c r="O199" s="153">
        <f t="shared" ca="1" si="37"/>
        <v>45597</v>
      </c>
      <c r="R199" s="218"/>
      <c r="S199" s="85"/>
      <c r="T199" s="85"/>
      <c r="U199" s="219"/>
      <c r="V199" s="219"/>
      <c r="W199" s="220"/>
      <c r="X199" s="220"/>
      <c r="Y199" s="221"/>
      <c r="Z199" s="221"/>
      <c r="AA199" s="220"/>
      <c r="AB199" s="85"/>
    </row>
    <row r="200" spans="14:28" x14ac:dyDescent="0.25">
      <c r="N200" s="151" t="s">
        <v>263</v>
      </c>
      <c r="O200" s="153">
        <f t="shared" ca="1" si="37"/>
        <v>45598</v>
      </c>
      <c r="R200" s="218"/>
      <c r="S200" s="85"/>
      <c r="T200" s="85"/>
      <c r="U200" s="219"/>
      <c r="V200" s="219"/>
      <c r="W200" s="220"/>
      <c r="X200" s="220"/>
      <c r="Y200" s="221"/>
      <c r="Z200" s="221"/>
      <c r="AA200" s="220"/>
      <c r="AB200" s="85"/>
    </row>
    <row r="201" spans="14:28" x14ac:dyDescent="0.25">
      <c r="N201" s="150" t="s">
        <v>264</v>
      </c>
      <c r="O201" s="153">
        <f t="shared" ca="1" si="37"/>
        <v>45599</v>
      </c>
      <c r="R201" s="218"/>
      <c r="S201" s="85"/>
      <c r="T201" s="85"/>
      <c r="U201" s="219"/>
      <c r="V201" s="219"/>
      <c r="W201" s="220"/>
      <c r="X201" s="220"/>
      <c r="Y201" s="221"/>
      <c r="Z201" s="221"/>
      <c r="AA201" s="220"/>
      <c r="AB201" s="85"/>
    </row>
    <row r="202" spans="14:28" x14ac:dyDescent="0.25">
      <c r="N202" s="147" t="s">
        <v>265</v>
      </c>
      <c r="O202" s="153">
        <f t="shared" ca="1" si="37"/>
        <v>45600</v>
      </c>
      <c r="R202" s="218"/>
      <c r="S202" s="85"/>
      <c r="T202" s="85"/>
      <c r="U202" s="219"/>
      <c r="V202" s="219"/>
      <c r="W202" s="220"/>
      <c r="X202" s="220"/>
      <c r="Y202" s="221"/>
      <c r="Z202" s="221"/>
      <c r="AA202" s="220"/>
      <c r="AB202" s="85"/>
    </row>
    <row r="203" spans="14:28" x14ac:dyDescent="0.25">
      <c r="N203" s="151" t="s">
        <v>266</v>
      </c>
      <c r="O203" s="153">
        <f t="shared" ca="1" si="37"/>
        <v>45601</v>
      </c>
      <c r="R203" s="218"/>
      <c r="S203" s="85"/>
      <c r="T203" s="85"/>
      <c r="U203" s="219"/>
      <c r="V203" s="219"/>
      <c r="W203" s="220"/>
      <c r="X203" s="220"/>
      <c r="Y203" s="221"/>
      <c r="Z203" s="221"/>
      <c r="AA203" s="220"/>
      <c r="AB203" s="85"/>
    </row>
    <row r="204" spans="14:28" x14ac:dyDescent="0.25">
      <c r="N204" s="150" t="s">
        <v>267</v>
      </c>
      <c r="O204" s="153">
        <f t="shared" ca="1" si="37"/>
        <v>45602</v>
      </c>
      <c r="R204" s="218"/>
      <c r="S204" s="85"/>
      <c r="T204" s="85"/>
      <c r="U204" s="219"/>
      <c r="V204" s="219"/>
      <c r="W204" s="220"/>
      <c r="X204" s="220"/>
      <c r="Y204" s="221"/>
      <c r="Z204" s="221"/>
      <c r="AA204" s="220"/>
      <c r="AB204" s="85"/>
    </row>
    <row r="205" spans="14:28" x14ac:dyDescent="0.25">
      <c r="N205" s="147" t="s">
        <v>268</v>
      </c>
      <c r="O205" s="153">
        <f t="shared" ca="1" si="37"/>
        <v>45603</v>
      </c>
      <c r="R205" s="218"/>
      <c r="S205" s="85"/>
      <c r="T205" s="85"/>
      <c r="U205" s="219"/>
      <c r="V205" s="219"/>
      <c r="W205" s="220"/>
      <c r="X205" s="220"/>
      <c r="Y205" s="221"/>
      <c r="Z205" s="221"/>
      <c r="AA205" s="220"/>
      <c r="AB205" s="85"/>
    </row>
    <row r="206" spans="14:28" x14ac:dyDescent="0.25">
      <c r="N206" s="151" t="s">
        <v>269</v>
      </c>
      <c r="O206" s="153">
        <f t="shared" ca="1" si="37"/>
        <v>45604</v>
      </c>
      <c r="R206" s="218"/>
      <c r="S206" s="85"/>
      <c r="T206" s="85"/>
      <c r="U206" s="219"/>
      <c r="V206" s="219"/>
      <c r="W206" s="220"/>
      <c r="X206" s="220"/>
      <c r="Y206" s="221"/>
      <c r="Z206" s="221"/>
      <c r="AA206" s="220"/>
      <c r="AB206" s="85"/>
    </row>
    <row r="207" spans="14:28" x14ac:dyDescent="0.25">
      <c r="N207" s="150" t="s">
        <v>270</v>
      </c>
      <c r="O207" s="153">
        <f t="shared" ca="1" si="37"/>
        <v>45605</v>
      </c>
      <c r="R207" s="218"/>
      <c r="S207" s="85"/>
      <c r="T207" s="85"/>
      <c r="U207" s="219"/>
      <c r="V207" s="219"/>
      <c r="W207" s="220"/>
      <c r="X207" s="220"/>
      <c r="Y207" s="221"/>
      <c r="Z207" s="221"/>
      <c r="AA207" s="220"/>
      <c r="AB207" s="85"/>
    </row>
    <row r="208" spans="14:28" x14ac:dyDescent="0.25">
      <c r="N208" s="147" t="s">
        <v>271</v>
      </c>
      <c r="O208" s="153">
        <f t="shared" ca="1" si="37"/>
        <v>45606</v>
      </c>
      <c r="R208" s="218"/>
      <c r="S208" s="85"/>
      <c r="T208" s="85"/>
      <c r="U208" s="219"/>
      <c r="V208" s="219"/>
      <c r="W208" s="220"/>
      <c r="X208" s="220"/>
      <c r="Y208" s="221"/>
      <c r="Z208" s="221"/>
      <c r="AA208" s="220"/>
      <c r="AB208" s="85"/>
    </row>
    <row r="209" spans="14:28" x14ac:dyDescent="0.25">
      <c r="N209" s="151" t="s">
        <v>272</v>
      </c>
      <c r="O209" s="153">
        <f t="shared" ca="1" si="37"/>
        <v>45607</v>
      </c>
      <c r="R209" s="218"/>
      <c r="S209" s="85"/>
      <c r="T209" s="85"/>
      <c r="U209" s="219"/>
      <c r="V209" s="219"/>
      <c r="W209" s="220"/>
      <c r="X209" s="220"/>
      <c r="Y209" s="221"/>
      <c r="Z209" s="221"/>
      <c r="AA209" s="220"/>
      <c r="AB209" s="85"/>
    </row>
    <row r="210" spans="14:28" x14ac:dyDescent="0.25">
      <c r="N210" s="150" t="s">
        <v>273</v>
      </c>
      <c r="O210" s="153">
        <f t="shared" ca="1" si="37"/>
        <v>45608</v>
      </c>
      <c r="R210" s="218"/>
      <c r="S210" s="85"/>
      <c r="T210" s="85"/>
      <c r="U210" s="219"/>
      <c r="V210" s="219"/>
      <c r="W210" s="220"/>
      <c r="X210" s="220"/>
      <c r="Y210" s="221"/>
      <c r="Z210" s="221"/>
      <c r="AA210" s="220"/>
      <c r="AB210" s="85"/>
    </row>
    <row r="211" spans="14:28" x14ac:dyDescent="0.25">
      <c r="N211" s="147" t="s">
        <v>274</v>
      </c>
      <c r="O211" s="153">
        <f t="shared" ca="1" si="37"/>
        <v>45609</v>
      </c>
      <c r="R211" s="218"/>
      <c r="S211" s="85"/>
      <c r="T211" s="85"/>
      <c r="U211" s="219"/>
      <c r="V211" s="219"/>
      <c r="W211" s="220"/>
      <c r="X211" s="220"/>
      <c r="Y211" s="221"/>
      <c r="Z211" s="221"/>
      <c r="AA211" s="220"/>
      <c r="AB211" s="85"/>
    </row>
    <row r="212" spans="14:28" x14ac:dyDescent="0.25">
      <c r="N212" s="151" t="s">
        <v>275</v>
      </c>
      <c r="O212" s="153">
        <f t="shared" ca="1" si="37"/>
        <v>45610</v>
      </c>
      <c r="R212" s="218"/>
      <c r="S212" s="85"/>
      <c r="T212" s="85"/>
      <c r="U212" s="219"/>
      <c r="V212" s="219"/>
      <c r="W212" s="220"/>
      <c r="X212" s="220"/>
      <c r="Y212" s="221"/>
      <c r="Z212" s="221"/>
      <c r="AA212" s="220"/>
      <c r="AB212" s="85"/>
    </row>
    <row r="213" spans="14:28" x14ac:dyDescent="0.25">
      <c r="N213" s="150" t="s">
        <v>276</v>
      </c>
      <c r="O213" s="153">
        <f t="shared" ca="1" si="37"/>
        <v>45611</v>
      </c>
      <c r="R213" s="218"/>
      <c r="S213" s="85"/>
      <c r="T213" s="85"/>
      <c r="U213" s="219"/>
      <c r="V213" s="219"/>
      <c r="W213" s="220"/>
      <c r="X213" s="220"/>
      <c r="Y213" s="221"/>
      <c r="Z213" s="221"/>
      <c r="AA213" s="220"/>
      <c r="AB213" s="85"/>
    </row>
    <row r="214" spans="14:28" x14ac:dyDescent="0.25">
      <c r="N214" s="147" t="s">
        <v>277</v>
      </c>
      <c r="O214" s="153">
        <f t="shared" ca="1" si="37"/>
        <v>45612</v>
      </c>
      <c r="R214" s="218"/>
      <c r="S214" s="85"/>
      <c r="T214" s="85"/>
      <c r="U214" s="219"/>
      <c r="V214" s="219"/>
      <c r="W214" s="220"/>
      <c r="X214" s="220"/>
      <c r="Y214" s="221"/>
      <c r="Z214" s="221"/>
      <c r="AA214" s="220"/>
      <c r="AB214" s="85"/>
    </row>
    <row r="215" spans="14:28" x14ac:dyDescent="0.25">
      <c r="N215" s="151" t="s">
        <v>278</v>
      </c>
      <c r="O215" s="153">
        <f t="shared" ca="1" si="37"/>
        <v>45613</v>
      </c>
      <c r="R215" s="218"/>
      <c r="S215" s="85"/>
      <c r="T215" s="85"/>
      <c r="U215" s="219"/>
      <c r="V215" s="219"/>
      <c r="W215" s="220"/>
      <c r="X215" s="220"/>
      <c r="Y215" s="221"/>
      <c r="Z215" s="221"/>
      <c r="AA215" s="220"/>
      <c r="AB215" s="85"/>
    </row>
    <row r="216" spans="14:28" x14ac:dyDescent="0.25">
      <c r="N216" s="150" t="s">
        <v>279</v>
      </c>
      <c r="O216" s="153">
        <f t="shared" ca="1" si="37"/>
        <v>45614</v>
      </c>
      <c r="R216" s="218"/>
      <c r="S216" s="85"/>
      <c r="T216" s="85"/>
      <c r="U216" s="219"/>
      <c r="V216" s="219"/>
      <c r="W216" s="220"/>
      <c r="X216" s="220"/>
      <c r="Y216" s="221"/>
      <c r="Z216" s="221"/>
      <c r="AA216" s="220"/>
      <c r="AB216" s="85"/>
    </row>
    <row r="217" spans="14:28" x14ac:dyDescent="0.25">
      <c r="N217" s="147" t="s">
        <v>280</v>
      </c>
      <c r="O217" s="153">
        <f t="shared" ca="1" si="37"/>
        <v>45615</v>
      </c>
      <c r="R217" s="218"/>
      <c r="S217" s="85"/>
      <c r="T217" s="85"/>
      <c r="U217" s="219"/>
      <c r="V217" s="219"/>
      <c r="W217" s="220"/>
      <c r="X217" s="220"/>
      <c r="Y217" s="221"/>
      <c r="Z217" s="221"/>
      <c r="AA217" s="220"/>
      <c r="AB217" s="85"/>
    </row>
    <row r="218" spans="14:28" x14ac:dyDescent="0.25">
      <c r="N218" s="151" t="s">
        <v>281</v>
      </c>
      <c r="O218" s="153">
        <f t="shared" ca="1" si="37"/>
        <v>45616</v>
      </c>
      <c r="R218" s="218"/>
      <c r="S218" s="85"/>
      <c r="T218" s="85"/>
      <c r="U218" s="219"/>
      <c r="V218" s="219"/>
      <c r="W218" s="220"/>
      <c r="X218" s="220"/>
      <c r="Y218" s="221"/>
      <c r="Z218" s="221"/>
      <c r="AA218" s="220"/>
      <c r="AB218" s="85"/>
    </row>
    <row r="219" spans="14:28" x14ac:dyDescent="0.25">
      <c r="N219" s="150" t="s">
        <v>282</v>
      </c>
      <c r="O219" s="153">
        <f t="shared" ca="1" si="37"/>
        <v>45617</v>
      </c>
      <c r="R219" s="218"/>
      <c r="S219" s="85"/>
      <c r="T219" s="85"/>
      <c r="U219" s="219"/>
      <c r="V219" s="219"/>
      <c r="W219" s="220"/>
      <c r="X219" s="220"/>
      <c r="Y219" s="221"/>
      <c r="Z219" s="221"/>
      <c r="AA219" s="220"/>
      <c r="AB219" s="85"/>
    </row>
    <row r="220" spans="14:28" x14ac:dyDescent="0.25">
      <c r="N220" s="147" t="s">
        <v>283</v>
      </c>
      <c r="O220" s="153">
        <f t="shared" ca="1" si="37"/>
        <v>45618</v>
      </c>
      <c r="R220" s="218"/>
      <c r="S220" s="85"/>
      <c r="T220" s="85"/>
      <c r="U220" s="219"/>
      <c r="V220" s="219"/>
      <c r="W220" s="220"/>
      <c r="X220" s="220"/>
      <c r="Y220" s="221"/>
      <c r="Z220" s="221"/>
      <c r="AA220" s="220"/>
      <c r="AB220" s="85"/>
    </row>
    <row r="221" spans="14:28" x14ac:dyDescent="0.25">
      <c r="N221" s="151" t="s">
        <v>284</v>
      </c>
      <c r="O221" s="153">
        <f t="shared" ca="1" si="37"/>
        <v>45619</v>
      </c>
      <c r="R221" s="218"/>
      <c r="S221" s="85"/>
      <c r="T221" s="85"/>
      <c r="U221" s="219"/>
      <c r="V221" s="219"/>
      <c r="W221" s="220"/>
      <c r="X221" s="220"/>
      <c r="Y221" s="221"/>
      <c r="Z221" s="221"/>
      <c r="AA221" s="220"/>
      <c r="AB221" s="85"/>
    </row>
    <row r="222" spans="14:28" x14ac:dyDescent="0.25">
      <c r="N222" s="150" t="s">
        <v>285</v>
      </c>
      <c r="O222" s="153">
        <f t="shared" ca="1" si="37"/>
        <v>45620</v>
      </c>
      <c r="R222" s="218"/>
      <c r="S222" s="85"/>
      <c r="T222" s="85"/>
      <c r="U222" s="219"/>
      <c r="V222" s="219"/>
      <c r="W222" s="220"/>
      <c r="X222" s="220"/>
      <c r="Y222" s="221"/>
      <c r="Z222" s="221"/>
      <c r="AA222" s="220"/>
      <c r="AB222" s="85"/>
    </row>
    <row r="223" spans="14:28" x14ac:dyDescent="0.25">
      <c r="N223" s="147" t="s">
        <v>286</v>
      </c>
      <c r="O223" s="153">
        <f t="shared" ca="1" si="37"/>
        <v>45621</v>
      </c>
      <c r="R223" s="218"/>
      <c r="S223" s="85"/>
      <c r="T223" s="85"/>
      <c r="U223" s="219"/>
      <c r="V223" s="219"/>
      <c r="W223" s="220"/>
      <c r="X223" s="220"/>
      <c r="Y223" s="221"/>
      <c r="Z223" s="221"/>
      <c r="AA223" s="220"/>
      <c r="AB223" s="85"/>
    </row>
    <row r="224" spans="14:28" x14ac:dyDescent="0.25">
      <c r="N224" s="151" t="s">
        <v>287</v>
      </c>
      <c r="O224" s="153">
        <f t="shared" ca="1" si="37"/>
        <v>45622</v>
      </c>
      <c r="R224" s="218"/>
      <c r="S224" s="85"/>
      <c r="T224" s="85"/>
      <c r="U224" s="219"/>
      <c r="V224" s="219"/>
      <c r="W224" s="220"/>
      <c r="X224" s="220"/>
      <c r="Y224" s="221"/>
      <c r="Z224" s="221"/>
      <c r="AA224" s="220"/>
      <c r="AB224" s="85"/>
    </row>
    <row r="225" spans="14:28" x14ac:dyDescent="0.25">
      <c r="N225" s="150" t="s">
        <v>288</v>
      </c>
      <c r="O225" s="153">
        <f t="shared" ca="1" si="37"/>
        <v>45623</v>
      </c>
      <c r="R225" s="218"/>
      <c r="S225" s="85"/>
      <c r="T225" s="85"/>
      <c r="U225" s="219"/>
      <c r="V225" s="219"/>
      <c r="W225" s="220"/>
      <c r="X225" s="220"/>
      <c r="Y225" s="221"/>
      <c r="Z225" s="221"/>
      <c r="AA225" s="220"/>
      <c r="AB225" s="85"/>
    </row>
    <row r="226" spans="14:28" x14ac:dyDescent="0.25">
      <c r="N226" s="147" t="s">
        <v>289</v>
      </c>
      <c r="O226" s="153">
        <f t="shared" ca="1" si="37"/>
        <v>45624</v>
      </c>
      <c r="R226" s="218"/>
      <c r="S226" s="85"/>
      <c r="T226" s="85"/>
      <c r="U226" s="219"/>
      <c r="V226" s="219"/>
      <c r="W226" s="220"/>
      <c r="X226" s="220"/>
      <c r="Y226" s="221"/>
      <c r="Z226" s="221"/>
      <c r="AA226" s="220"/>
      <c r="AB226" s="85"/>
    </row>
    <row r="227" spans="14:28" x14ac:dyDescent="0.25">
      <c r="N227" s="151" t="s">
        <v>290</v>
      </c>
      <c r="O227" s="153">
        <f t="shared" ca="1" si="37"/>
        <v>45625</v>
      </c>
      <c r="R227" s="218"/>
      <c r="S227" s="85"/>
      <c r="T227" s="85"/>
      <c r="U227" s="219"/>
      <c r="V227" s="219"/>
      <c r="W227" s="220"/>
      <c r="X227" s="220"/>
      <c r="Y227" s="221"/>
      <c r="Z227" s="221"/>
      <c r="AA227" s="220"/>
      <c r="AB227" s="85"/>
    </row>
    <row r="228" spans="14:28" x14ac:dyDescent="0.25">
      <c r="N228" s="150" t="s">
        <v>291</v>
      </c>
      <c r="O228" s="153">
        <f t="shared" ca="1" si="37"/>
        <v>45626</v>
      </c>
      <c r="R228" s="218"/>
      <c r="S228" s="85"/>
      <c r="T228" s="85"/>
      <c r="U228" s="219"/>
      <c r="V228" s="219"/>
      <c r="W228" s="220"/>
      <c r="X228" s="220"/>
      <c r="Y228" s="221"/>
      <c r="Z228" s="221"/>
      <c r="AA228" s="220"/>
      <c r="AB228" s="85"/>
    </row>
    <row r="229" spans="14:28" x14ac:dyDescent="0.25">
      <c r="N229" s="147" t="s">
        <v>292</v>
      </c>
      <c r="O229" s="153">
        <f t="shared" ca="1" si="37"/>
        <v>45627</v>
      </c>
      <c r="R229" s="218"/>
      <c r="S229" s="85"/>
      <c r="T229" s="85"/>
      <c r="U229" s="219"/>
      <c r="V229" s="219"/>
      <c r="W229" s="220"/>
      <c r="X229" s="220"/>
      <c r="Y229" s="221"/>
      <c r="Z229" s="221"/>
      <c r="AA229" s="220"/>
      <c r="AB229" s="85"/>
    </row>
    <row r="230" spans="14:28" x14ac:dyDescent="0.25">
      <c r="N230" s="151" t="s">
        <v>293</v>
      </c>
      <c r="O230" s="153">
        <f t="shared" ca="1" si="37"/>
        <v>45628</v>
      </c>
      <c r="R230" s="218"/>
      <c r="S230" s="85"/>
      <c r="T230" s="85"/>
      <c r="U230" s="219"/>
      <c r="V230" s="219"/>
      <c r="W230" s="220"/>
      <c r="X230" s="220"/>
      <c r="Y230" s="221"/>
      <c r="Z230" s="221"/>
      <c r="AA230" s="220"/>
      <c r="AB230" s="85"/>
    </row>
    <row r="231" spans="14:28" x14ac:dyDescent="0.25">
      <c r="N231" s="150" t="s">
        <v>294</v>
      </c>
      <c r="O231" s="153">
        <f t="shared" ca="1" si="37"/>
        <v>45629</v>
      </c>
      <c r="R231" s="218"/>
      <c r="S231" s="85"/>
      <c r="T231" s="85"/>
      <c r="U231" s="219"/>
      <c r="V231" s="219"/>
      <c r="W231" s="220"/>
      <c r="X231" s="220"/>
      <c r="Y231" s="221"/>
      <c r="Z231" s="221"/>
      <c r="AA231" s="220"/>
      <c r="AB231" s="85"/>
    </row>
    <row r="232" spans="14:28" x14ac:dyDescent="0.25">
      <c r="N232" s="147" t="s">
        <v>295</v>
      </c>
      <c r="O232" s="153">
        <f t="shared" ca="1" si="37"/>
        <v>45630</v>
      </c>
      <c r="R232" s="218"/>
      <c r="S232" s="85"/>
      <c r="T232" s="85"/>
      <c r="U232" s="219"/>
      <c r="V232" s="219"/>
      <c r="W232" s="220"/>
      <c r="X232" s="220"/>
      <c r="Y232" s="221"/>
      <c r="Z232" s="221"/>
      <c r="AA232" s="220"/>
      <c r="AB232" s="85"/>
    </row>
    <row r="233" spans="14:28" x14ac:dyDescent="0.25">
      <c r="N233" s="151" t="s">
        <v>296</v>
      </c>
      <c r="O233" s="153">
        <f t="shared" ca="1" si="37"/>
        <v>45631</v>
      </c>
      <c r="R233" s="218"/>
      <c r="S233" s="85"/>
      <c r="T233" s="85"/>
      <c r="U233" s="219"/>
      <c r="V233" s="219"/>
      <c r="W233" s="220"/>
      <c r="X233" s="220"/>
      <c r="Y233" s="221"/>
      <c r="Z233" s="221"/>
      <c r="AA233" s="220"/>
      <c r="AB233" s="85"/>
    </row>
    <row r="234" spans="14:28" x14ac:dyDescent="0.25">
      <c r="N234" s="150" t="s">
        <v>297</v>
      </c>
      <c r="O234" s="153">
        <f t="shared" ca="1" si="37"/>
        <v>45632</v>
      </c>
      <c r="R234" s="218"/>
      <c r="S234" s="85"/>
      <c r="T234" s="85"/>
      <c r="U234" s="219"/>
      <c r="V234" s="219"/>
      <c r="W234" s="220"/>
      <c r="X234" s="220"/>
      <c r="Y234" s="221"/>
      <c r="Z234" s="221"/>
      <c r="AA234" s="220"/>
      <c r="AB234" s="85"/>
    </row>
    <row r="235" spans="14:28" x14ac:dyDescent="0.25">
      <c r="N235" s="147" t="s">
        <v>298</v>
      </c>
      <c r="O235" s="153">
        <f t="shared" ca="1" si="37"/>
        <v>45633</v>
      </c>
      <c r="R235" s="218"/>
      <c r="S235" s="85"/>
      <c r="T235" s="85"/>
      <c r="U235" s="219"/>
      <c r="V235" s="219"/>
      <c r="W235" s="220"/>
      <c r="X235" s="220"/>
      <c r="Y235" s="221"/>
      <c r="Z235" s="221"/>
      <c r="AA235" s="220"/>
      <c r="AB235" s="85"/>
    </row>
    <row r="236" spans="14:28" x14ac:dyDescent="0.25">
      <c r="N236" s="151" t="s">
        <v>299</v>
      </c>
      <c r="O236" s="153">
        <f t="shared" ca="1" si="37"/>
        <v>45634</v>
      </c>
      <c r="R236" s="218"/>
      <c r="S236" s="85"/>
      <c r="T236" s="85"/>
      <c r="U236" s="219"/>
      <c r="V236" s="219"/>
      <c r="W236" s="220"/>
      <c r="X236" s="220"/>
      <c r="Y236" s="221"/>
      <c r="Z236" s="221"/>
      <c r="AA236" s="220"/>
      <c r="AB236" s="85"/>
    </row>
    <row r="237" spans="14:28" x14ac:dyDescent="0.25">
      <c r="N237" s="150" t="s">
        <v>300</v>
      </c>
      <c r="O237" s="153">
        <f t="shared" ca="1" si="37"/>
        <v>45635</v>
      </c>
      <c r="R237" s="218"/>
      <c r="S237" s="85"/>
      <c r="T237" s="85"/>
      <c r="U237" s="219"/>
      <c r="V237" s="219"/>
      <c r="W237" s="220"/>
      <c r="X237" s="220"/>
      <c r="Y237" s="221"/>
      <c r="Z237" s="221"/>
      <c r="AA237" s="220"/>
      <c r="AB237" s="85"/>
    </row>
    <row r="238" spans="14:28" x14ac:dyDescent="0.25">
      <c r="N238" s="147" t="s">
        <v>301</v>
      </c>
      <c r="O238" s="153">
        <f t="shared" ca="1" si="37"/>
        <v>45636</v>
      </c>
      <c r="R238" s="218"/>
      <c r="S238" s="85"/>
      <c r="T238" s="85"/>
      <c r="U238" s="219"/>
      <c r="V238" s="219"/>
      <c r="W238" s="220"/>
      <c r="X238" s="220"/>
      <c r="Y238" s="221"/>
      <c r="Z238" s="221"/>
      <c r="AA238" s="220"/>
      <c r="AB238" s="85"/>
    </row>
    <row r="239" spans="14:28" x14ac:dyDescent="0.25">
      <c r="N239" s="151" t="s">
        <v>302</v>
      </c>
      <c r="O239" s="153">
        <f t="shared" ca="1" si="37"/>
        <v>45637</v>
      </c>
      <c r="R239" s="218"/>
      <c r="S239" s="85"/>
      <c r="T239" s="85"/>
      <c r="U239" s="219"/>
      <c r="V239" s="219"/>
      <c r="W239" s="220"/>
      <c r="X239" s="220"/>
      <c r="Y239" s="221"/>
      <c r="Z239" s="221"/>
      <c r="AA239" s="220"/>
      <c r="AB239" s="85"/>
    </row>
    <row r="240" spans="14:28" x14ac:dyDescent="0.25">
      <c r="N240" s="150" t="s">
        <v>303</v>
      </c>
      <c r="O240" s="153">
        <f t="shared" ca="1" si="37"/>
        <v>45638</v>
      </c>
      <c r="R240" s="218"/>
      <c r="S240" s="85"/>
      <c r="T240" s="85"/>
      <c r="U240" s="219"/>
      <c r="V240" s="219"/>
      <c r="W240" s="220"/>
      <c r="X240" s="220"/>
      <c r="Y240" s="221"/>
      <c r="Z240" s="221"/>
      <c r="AA240" s="220"/>
      <c r="AB240" s="85"/>
    </row>
    <row r="241" spans="14:28" x14ac:dyDescent="0.25">
      <c r="N241" s="147" t="s">
        <v>304</v>
      </c>
      <c r="O241" s="153">
        <f t="shared" ca="1" si="37"/>
        <v>45639</v>
      </c>
      <c r="R241" s="218"/>
      <c r="S241" s="85"/>
      <c r="T241" s="85"/>
      <c r="U241" s="219"/>
      <c r="V241" s="219"/>
      <c r="W241" s="220"/>
      <c r="X241" s="220"/>
      <c r="Y241" s="221"/>
      <c r="Z241" s="221"/>
      <c r="AA241" s="220"/>
      <c r="AB241" s="85"/>
    </row>
    <row r="242" spans="14:28" x14ac:dyDescent="0.25">
      <c r="N242" s="151" t="s">
        <v>305</v>
      </c>
      <c r="O242" s="153">
        <f t="shared" ca="1" si="37"/>
        <v>45640</v>
      </c>
      <c r="R242" s="218"/>
      <c r="S242" s="85"/>
      <c r="T242" s="85"/>
      <c r="U242" s="219"/>
      <c r="V242" s="219"/>
      <c r="W242" s="220"/>
      <c r="X242" s="220"/>
      <c r="Y242" s="221"/>
      <c r="Z242" s="221"/>
      <c r="AA242" s="220"/>
      <c r="AB242" s="85"/>
    </row>
    <row r="243" spans="14:28" x14ac:dyDescent="0.25">
      <c r="N243" s="150" t="s">
        <v>306</v>
      </c>
      <c r="O243" s="153">
        <f t="shared" ca="1" si="37"/>
        <v>45641</v>
      </c>
      <c r="R243" s="218"/>
      <c r="S243" s="85"/>
      <c r="T243" s="85"/>
      <c r="U243" s="219"/>
      <c r="V243" s="219"/>
      <c r="W243" s="220"/>
      <c r="X243" s="220"/>
      <c r="Y243" s="221"/>
      <c r="Z243" s="221"/>
      <c r="AA243" s="220"/>
      <c r="AB243" s="85"/>
    </row>
    <row r="244" spans="14:28" x14ac:dyDescent="0.25">
      <c r="N244" s="147" t="s">
        <v>307</v>
      </c>
      <c r="O244" s="153">
        <f t="shared" ca="1" si="37"/>
        <v>45642</v>
      </c>
      <c r="R244" s="218"/>
      <c r="S244" s="85"/>
      <c r="T244" s="85"/>
      <c r="U244" s="219"/>
      <c r="V244" s="219"/>
      <c r="W244" s="220"/>
      <c r="X244" s="220"/>
      <c r="Y244" s="221"/>
      <c r="Z244" s="221"/>
      <c r="AA244" s="220"/>
      <c r="AB244" s="85"/>
    </row>
    <row r="245" spans="14:28" x14ac:dyDescent="0.25">
      <c r="N245" s="151" t="s">
        <v>308</v>
      </c>
      <c r="O245" s="153">
        <f t="shared" ca="1" si="37"/>
        <v>45643</v>
      </c>
      <c r="R245" s="218"/>
      <c r="S245" s="85"/>
      <c r="T245" s="85"/>
      <c r="U245" s="219"/>
      <c r="V245" s="219"/>
      <c r="W245" s="220"/>
      <c r="X245" s="220"/>
      <c r="Y245" s="221"/>
      <c r="Z245" s="221"/>
      <c r="AA245" s="220"/>
      <c r="AB245" s="85"/>
    </row>
    <row r="246" spans="14:28" x14ac:dyDescent="0.25">
      <c r="N246" s="150" t="s">
        <v>309</v>
      </c>
      <c r="O246" s="153">
        <f t="shared" ca="1" si="37"/>
        <v>45644</v>
      </c>
      <c r="R246" s="218"/>
      <c r="S246" s="85"/>
      <c r="T246" s="85"/>
      <c r="U246" s="219"/>
      <c r="V246" s="219"/>
      <c r="W246" s="220"/>
      <c r="X246" s="220"/>
      <c r="Y246" s="221"/>
      <c r="Z246" s="221"/>
      <c r="AA246" s="220"/>
      <c r="AB246" s="85"/>
    </row>
    <row r="247" spans="14:28" x14ac:dyDescent="0.25">
      <c r="N247" s="147" t="s">
        <v>310</v>
      </c>
      <c r="O247" s="153">
        <f t="shared" ca="1" si="37"/>
        <v>45645</v>
      </c>
      <c r="R247" s="218"/>
      <c r="S247" s="85"/>
      <c r="T247" s="85"/>
      <c r="U247" s="219"/>
      <c r="V247" s="219"/>
      <c r="W247" s="220"/>
      <c r="X247" s="220"/>
      <c r="Y247" s="221"/>
      <c r="Z247" s="221"/>
      <c r="AA247" s="220"/>
      <c r="AB247" s="85"/>
    </row>
    <row r="248" spans="14:28" x14ac:dyDescent="0.25">
      <c r="N248" s="151" t="s">
        <v>311</v>
      </c>
      <c r="O248" s="153">
        <f t="shared" ca="1" si="37"/>
        <v>45646</v>
      </c>
      <c r="R248" s="218"/>
      <c r="S248" s="85"/>
      <c r="T248" s="85"/>
      <c r="U248" s="219"/>
      <c r="V248" s="219"/>
      <c r="W248" s="220"/>
      <c r="X248" s="220"/>
      <c r="Y248" s="221"/>
      <c r="Z248" s="221"/>
      <c r="AA248" s="220"/>
      <c r="AB248" s="85"/>
    </row>
    <row r="249" spans="14:28" x14ac:dyDescent="0.25">
      <c r="N249" s="150" t="s">
        <v>312</v>
      </c>
      <c r="O249" s="153">
        <f t="shared" ca="1" si="37"/>
        <v>45647</v>
      </c>
      <c r="R249" s="218"/>
      <c r="S249" s="85"/>
      <c r="T249" s="85"/>
      <c r="U249" s="219"/>
      <c r="V249" s="219"/>
      <c r="W249" s="220"/>
      <c r="X249" s="220"/>
      <c r="Y249" s="221"/>
      <c r="Z249" s="221"/>
      <c r="AA249" s="220"/>
      <c r="AB249" s="85"/>
    </row>
    <row r="250" spans="14:28" x14ac:dyDescent="0.25">
      <c r="N250" s="147" t="s">
        <v>313</v>
      </c>
      <c r="O250" s="153">
        <f t="shared" ca="1" si="37"/>
        <v>45648</v>
      </c>
      <c r="R250" s="218"/>
      <c r="S250" s="85"/>
      <c r="T250" s="85"/>
      <c r="U250" s="219"/>
      <c r="V250" s="219"/>
      <c r="W250" s="220"/>
      <c r="X250" s="220"/>
      <c r="Y250" s="221"/>
      <c r="Z250" s="221"/>
      <c r="AA250" s="220"/>
      <c r="AB250" s="85"/>
    </row>
    <row r="251" spans="14:28" x14ac:dyDescent="0.25">
      <c r="N251" s="151" t="s">
        <v>314</v>
      </c>
      <c r="O251" s="153">
        <f t="shared" ca="1" si="37"/>
        <v>45649</v>
      </c>
      <c r="R251" s="218"/>
      <c r="S251" s="85"/>
      <c r="T251" s="85"/>
      <c r="U251" s="219"/>
      <c r="V251" s="219"/>
      <c r="W251" s="220"/>
      <c r="X251" s="220"/>
      <c r="Y251" s="221"/>
      <c r="Z251" s="221"/>
      <c r="AA251" s="220"/>
      <c r="AB251" s="85"/>
    </row>
    <row r="252" spans="14:28" x14ac:dyDescent="0.25">
      <c r="N252" s="150" t="s">
        <v>315</v>
      </c>
      <c r="O252" s="153">
        <f t="shared" ca="1" si="37"/>
        <v>45650</v>
      </c>
      <c r="R252" s="218"/>
      <c r="S252" s="85"/>
      <c r="T252" s="85"/>
      <c r="U252" s="219"/>
      <c r="V252" s="219"/>
      <c r="W252" s="220"/>
      <c r="X252" s="220"/>
      <c r="Y252" s="221"/>
      <c r="Z252" s="221"/>
      <c r="AA252" s="220"/>
      <c r="AB252" s="85"/>
    </row>
    <row r="253" spans="14:28" x14ac:dyDescent="0.25">
      <c r="N253" s="147" t="s">
        <v>316</v>
      </c>
      <c r="O253" s="153">
        <f t="shared" ca="1" si="37"/>
        <v>45651</v>
      </c>
      <c r="R253" s="218"/>
      <c r="S253" s="85"/>
      <c r="T253" s="85"/>
      <c r="U253" s="219"/>
      <c r="V253" s="219"/>
      <c r="W253" s="220"/>
      <c r="X253" s="220"/>
      <c r="Y253" s="221"/>
      <c r="Z253" s="221"/>
      <c r="AA253" s="220"/>
      <c r="AB253" s="85"/>
    </row>
    <row r="254" spans="14:28" x14ac:dyDescent="0.25">
      <c r="N254" s="151" t="s">
        <v>317</v>
      </c>
      <c r="O254" s="153">
        <f t="shared" ca="1" si="37"/>
        <v>45652</v>
      </c>
      <c r="R254" s="218"/>
      <c r="S254" s="85"/>
      <c r="T254" s="85"/>
      <c r="U254" s="219"/>
      <c r="V254" s="219"/>
      <c r="W254" s="220"/>
      <c r="X254" s="220"/>
      <c r="Y254" s="221"/>
      <c r="Z254" s="221"/>
      <c r="AA254" s="220"/>
      <c r="AB254" s="85"/>
    </row>
    <row r="255" spans="14:28" x14ac:dyDescent="0.25">
      <c r="N255" s="150" t="s">
        <v>318</v>
      </c>
      <c r="O255" s="153">
        <f t="shared" ca="1" si="37"/>
        <v>45653</v>
      </c>
      <c r="R255" s="218"/>
      <c r="S255" s="85"/>
      <c r="T255" s="85"/>
      <c r="U255" s="219"/>
      <c r="V255" s="219"/>
      <c r="W255" s="220"/>
      <c r="X255" s="220"/>
      <c r="Y255" s="221"/>
      <c r="Z255" s="221"/>
      <c r="AA255" s="220"/>
      <c r="AB255" s="85"/>
    </row>
    <row r="256" spans="14:28" x14ac:dyDescent="0.25">
      <c r="N256" s="147" t="s">
        <v>319</v>
      </c>
      <c r="O256" s="153">
        <f t="shared" ca="1" si="37"/>
        <v>45654</v>
      </c>
      <c r="R256" s="218"/>
      <c r="S256" s="85"/>
      <c r="T256" s="85"/>
      <c r="U256" s="219"/>
      <c r="V256" s="219"/>
      <c r="W256" s="220"/>
      <c r="X256" s="220"/>
      <c r="Y256" s="221"/>
      <c r="Z256" s="221"/>
      <c r="AA256" s="220"/>
      <c r="AB256" s="85"/>
    </row>
    <row r="257" spans="14:28" x14ac:dyDescent="0.25">
      <c r="N257" s="151" t="s">
        <v>320</v>
      </c>
      <c r="O257" s="153">
        <f t="shared" ca="1" si="37"/>
        <v>45655</v>
      </c>
      <c r="R257" s="218"/>
      <c r="S257" s="85"/>
      <c r="T257" s="85"/>
      <c r="U257" s="219"/>
      <c r="V257" s="219"/>
      <c r="W257" s="220"/>
      <c r="X257" s="220"/>
      <c r="Y257" s="221"/>
      <c r="Z257" s="221"/>
      <c r="AA257" s="220"/>
      <c r="AB257" s="85"/>
    </row>
    <row r="258" spans="14:28" x14ac:dyDescent="0.25">
      <c r="N258" s="150" t="s">
        <v>321</v>
      </c>
      <c r="O258" s="153">
        <f t="shared" ca="1" si="37"/>
        <v>45656</v>
      </c>
      <c r="R258" s="218"/>
      <c r="S258" s="85"/>
      <c r="T258" s="85"/>
      <c r="U258" s="219"/>
      <c r="V258" s="219"/>
      <c r="W258" s="220"/>
      <c r="X258" s="220"/>
      <c r="Y258" s="221"/>
      <c r="Z258" s="221"/>
      <c r="AA258" s="220"/>
      <c r="AB258" s="85"/>
    </row>
    <row r="259" spans="14:28" x14ac:dyDescent="0.25">
      <c r="N259" s="147" t="s">
        <v>322</v>
      </c>
      <c r="O259" s="153">
        <f t="shared" ca="1" si="37"/>
        <v>45657</v>
      </c>
      <c r="R259" s="218"/>
      <c r="S259" s="85"/>
      <c r="T259" s="85"/>
      <c r="U259" s="219"/>
      <c r="V259" s="219"/>
      <c r="W259" s="220"/>
      <c r="X259" s="220"/>
      <c r="Y259" s="221"/>
      <c r="Z259" s="221"/>
      <c r="AA259" s="220"/>
      <c r="AB259" s="85"/>
    </row>
    <row r="260" spans="14:28" x14ac:dyDescent="0.25">
      <c r="N260" s="151" t="s">
        <v>323</v>
      </c>
      <c r="O260" s="153">
        <f t="shared" ca="1" si="37"/>
        <v>45658</v>
      </c>
      <c r="R260" s="218"/>
      <c r="S260" s="85"/>
      <c r="T260" s="85"/>
      <c r="U260" s="219"/>
      <c r="V260" s="219"/>
      <c r="W260" s="220"/>
      <c r="X260" s="220"/>
      <c r="Y260" s="221"/>
      <c r="Z260" s="221"/>
      <c r="AA260" s="220"/>
      <c r="AB260" s="85"/>
    </row>
    <row r="261" spans="14:28" x14ac:dyDescent="0.25">
      <c r="N261" s="150" t="s">
        <v>324</v>
      </c>
      <c r="O261" s="153">
        <f t="shared" ca="1" si="37"/>
        <v>45659</v>
      </c>
      <c r="R261" s="218"/>
      <c r="S261" s="85"/>
      <c r="T261" s="85"/>
      <c r="U261" s="219"/>
      <c r="V261" s="219"/>
      <c r="W261" s="220"/>
      <c r="X261" s="220"/>
      <c r="Y261" s="221"/>
      <c r="Z261" s="221"/>
      <c r="AA261" s="220"/>
      <c r="AB261" s="85"/>
    </row>
    <row r="262" spans="14:28" x14ac:dyDescent="0.25">
      <c r="N262" s="147" t="s">
        <v>325</v>
      </c>
      <c r="O262" s="153">
        <f t="shared" ref="O262:O325" ca="1" si="38">IFERROR(O261+1,"")</f>
        <v>45660</v>
      </c>
      <c r="R262" s="218"/>
      <c r="S262" s="85"/>
      <c r="T262" s="85"/>
      <c r="U262" s="219"/>
      <c r="V262" s="219"/>
      <c r="W262" s="220"/>
      <c r="X262" s="220"/>
      <c r="Y262" s="221"/>
      <c r="Z262" s="221"/>
      <c r="AA262" s="220"/>
      <c r="AB262" s="85"/>
    </row>
    <row r="263" spans="14:28" x14ac:dyDescent="0.25">
      <c r="N263" s="151" t="s">
        <v>326</v>
      </c>
      <c r="O263" s="153">
        <f t="shared" ca="1" si="38"/>
        <v>45661</v>
      </c>
      <c r="R263" s="218"/>
      <c r="S263" s="85"/>
      <c r="T263" s="85"/>
      <c r="U263" s="219"/>
      <c r="V263" s="219"/>
      <c r="W263" s="220"/>
      <c r="X263" s="220"/>
      <c r="Y263" s="221"/>
      <c r="Z263" s="221"/>
      <c r="AA263" s="220"/>
      <c r="AB263" s="85"/>
    </row>
    <row r="264" spans="14:28" x14ac:dyDescent="0.25">
      <c r="N264" s="150" t="s">
        <v>327</v>
      </c>
      <c r="O264" s="153">
        <f t="shared" ca="1" si="38"/>
        <v>45662</v>
      </c>
      <c r="R264" s="218"/>
      <c r="S264" s="85"/>
      <c r="T264" s="85"/>
      <c r="U264" s="219"/>
      <c r="V264" s="219"/>
      <c r="W264" s="220"/>
      <c r="X264" s="220"/>
      <c r="Y264" s="221"/>
      <c r="Z264" s="221"/>
      <c r="AA264" s="220"/>
      <c r="AB264" s="85"/>
    </row>
    <row r="265" spans="14:28" x14ac:dyDescent="0.25">
      <c r="N265" s="147" t="s">
        <v>328</v>
      </c>
      <c r="O265" s="153">
        <f t="shared" ca="1" si="38"/>
        <v>45663</v>
      </c>
      <c r="R265" s="218"/>
      <c r="S265" s="85"/>
      <c r="T265" s="85"/>
      <c r="U265" s="219"/>
      <c r="V265" s="219"/>
      <c r="W265" s="220"/>
      <c r="X265" s="220"/>
      <c r="Y265" s="221"/>
      <c r="Z265" s="221"/>
      <c r="AA265" s="220"/>
      <c r="AB265" s="85"/>
    </row>
    <row r="266" spans="14:28" x14ac:dyDescent="0.25">
      <c r="N266" s="151" t="s">
        <v>329</v>
      </c>
      <c r="O266" s="153">
        <f t="shared" ca="1" si="38"/>
        <v>45664</v>
      </c>
      <c r="R266" s="218"/>
      <c r="S266" s="85"/>
      <c r="T266" s="85"/>
      <c r="U266" s="219"/>
      <c r="V266" s="219"/>
      <c r="W266" s="220"/>
      <c r="X266" s="220"/>
      <c r="Y266" s="221"/>
      <c r="Z266" s="221"/>
      <c r="AA266" s="220"/>
      <c r="AB266" s="85"/>
    </row>
    <row r="267" spans="14:28" x14ac:dyDescent="0.25">
      <c r="N267" s="150" t="s">
        <v>330</v>
      </c>
      <c r="O267" s="153">
        <f t="shared" ca="1" si="38"/>
        <v>45665</v>
      </c>
      <c r="R267" s="218"/>
      <c r="S267" s="85"/>
      <c r="T267" s="85"/>
      <c r="U267" s="219"/>
      <c r="V267" s="219"/>
      <c r="W267" s="220"/>
      <c r="X267" s="220"/>
      <c r="Y267" s="221"/>
      <c r="Z267" s="221"/>
      <c r="AA267" s="220"/>
      <c r="AB267" s="85"/>
    </row>
    <row r="268" spans="14:28" x14ac:dyDescent="0.25">
      <c r="N268" s="147" t="s">
        <v>331</v>
      </c>
      <c r="O268" s="153">
        <f t="shared" ca="1" si="38"/>
        <v>45666</v>
      </c>
      <c r="R268" s="218"/>
      <c r="S268" s="85"/>
      <c r="T268" s="85"/>
      <c r="U268" s="219"/>
      <c r="V268" s="219"/>
      <c r="W268" s="220"/>
      <c r="X268" s="220"/>
      <c r="Y268" s="221"/>
      <c r="Z268" s="221"/>
      <c r="AA268" s="220"/>
      <c r="AB268" s="85"/>
    </row>
    <row r="269" spans="14:28" x14ac:dyDescent="0.25">
      <c r="N269" s="151" t="s">
        <v>332</v>
      </c>
      <c r="O269" s="153">
        <f t="shared" ca="1" si="38"/>
        <v>45667</v>
      </c>
      <c r="R269" s="218"/>
      <c r="S269" s="85"/>
      <c r="T269" s="85"/>
      <c r="U269" s="219"/>
      <c r="V269" s="219"/>
      <c r="W269" s="220"/>
      <c r="X269" s="220"/>
      <c r="Y269" s="221"/>
      <c r="Z269" s="221"/>
      <c r="AA269" s="220"/>
      <c r="AB269" s="85"/>
    </row>
    <row r="270" spans="14:28" x14ac:dyDescent="0.25">
      <c r="N270" s="150" t="s">
        <v>333</v>
      </c>
      <c r="O270" s="153">
        <f t="shared" ca="1" si="38"/>
        <v>45668</v>
      </c>
      <c r="R270" s="218"/>
      <c r="S270" s="85"/>
      <c r="T270" s="85"/>
      <c r="U270" s="219"/>
      <c r="V270" s="219"/>
      <c r="W270" s="220"/>
      <c r="X270" s="220"/>
      <c r="Y270" s="221"/>
      <c r="Z270" s="221"/>
      <c r="AA270" s="220"/>
      <c r="AB270" s="85"/>
    </row>
    <row r="271" spans="14:28" x14ac:dyDescent="0.25">
      <c r="N271" s="147" t="s">
        <v>334</v>
      </c>
      <c r="O271" s="153">
        <f t="shared" ca="1" si="38"/>
        <v>45669</v>
      </c>
      <c r="R271" s="218"/>
      <c r="S271" s="85"/>
      <c r="T271" s="85"/>
      <c r="U271" s="219"/>
      <c r="V271" s="219"/>
      <c r="W271" s="220"/>
      <c r="X271" s="220"/>
      <c r="Y271" s="221"/>
      <c r="Z271" s="221"/>
      <c r="AA271" s="220"/>
      <c r="AB271" s="85"/>
    </row>
    <row r="272" spans="14:28" x14ac:dyDescent="0.25">
      <c r="N272" s="151" t="s">
        <v>335</v>
      </c>
      <c r="O272" s="153">
        <f t="shared" ca="1" si="38"/>
        <v>45670</v>
      </c>
      <c r="R272" s="218"/>
      <c r="S272" s="85"/>
      <c r="T272" s="85"/>
      <c r="U272" s="219"/>
      <c r="V272" s="219"/>
      <c r="W272" s="220"/>
      <c r="X272" s="220"/>
      <c r="Y272" s="221"/>
      <c r="Z272" s="221"/>
      <c r="AA272" s="220"/>
      <c r="AB272" s="85"/>
    </row>
    <row r="273" spans="14:28" x14ac:dyDescent="0.25">
      <c r="N273" s="150" t="s">
        <v>336</v>
      </c>
      <c r="O273" s="153">
        <f t="shared" ca="1" si="38"/>
        <v>45671</v>
      </c>
      <c r="R273" s="218"/>
      <c r="S273" s="85"/>
      <c r="T273" s="85"/>
      <c r="U273" s="219"/>
      <c r="V273" s="219"/>
      <c r="W273" s="220"/>
      <c r="X273" s="220"/>
      <c r="Y273" s="221"/>
      <c r="Z273" s="221"/>
      <c r="AA273" s="220"/>
      <c r="AB273" s="85"/>
    </row>
    <row r="274" spans="14:28" x14ac:dyDescent="0.25">
      <c r="N274" s="147" t="s">
        <v>337</v>
      </c>
      <c r="O274" s="153">
        <f t="shared" ca="1" si="38"/>
        <v>45672</v>
      </c>
      <c r="R274" s="218"/>
      <c r="S274" s="85"/>
      <c r="T274" s="85"/>
      <c r="U274" s="219"/>
      <c r="V274" s="219"/>
      <c r="W274" s="220"/>
      <c r="X274" s="220"/>
      <c r="Y274" s="221"/>
      <c r="Z274" s="221"/>
      <c r="AA274" s="220"/>
      <c r="AB274" s="85"/>
    </row>
    <row r="275" spans="14:28" x14ac:dyDescent="0.25">
      <c r="N275" s="151" t="s">
        <v>338</v>
      </c>
      <c r="O275" s="153">
        <f t="shared" ca="1" si="38"/>
        <v>45673</v>
      </c>
      <c r="R275" s="218"/>
      <c r="S275" s="85"/>
      <c r="T275" s="85"/>
      <c r="U275" s="219"/>
      <c r="V275" s="219"/>
      <c r="W275" s="220"/>
      <c r="X275" s="220"/>
      <c r="Y275" s="221"/>
      <c r="Z275" s="221"/>
      <c r="AA275" s="220"/>
      <c r="AB275" s="85"/>
    </row>
    <row r="276" spans="14:28" x14ac:dyDescent="0.25">
      <c r="N276" s="150" t="s">
        <v>339</v>
      </c>
      <c r="O276" s="153">
        <f t="shared" ca="1" si="38"/>
        <v>45674</v>
      </c>
      <c r="R276" s="218"/>
      <c r="S276" s="85"/>
      <c r="T276" s="85"/>
      <c r="U276" s="219"/>
      <c r="V276" s="219"/>
      <c r="W276" s="220"/>
      <c r="X276" s="220"/>
      <c r="Y276" s="221"/>
      <c r="Z276" s="221"/>
      <c r="AA276" s="220"/>
      <c r="AB276" s="85"/>
    </row>
    <row r="277" spans="14:28" x14ac:dyDescent="0.25">
      <c r="N277" s="147" t="s">
        <v>340</v>
      </c>
      <c r="O277" s="153">
        <f t="shared" ca="1" si="38"/>
        <v>45675</v>
      </c>
      <c r="R277" s="218"/>
      <c r="S277" s="85"/>
      <c r="T277" s="85"/>
      <c r="U277" s="219"/>
      <c r="V277" s="219"/>
      <c r="W277" s="220"/>
      <c r="X277" s="220"/>
      <c r="Y277" s="221"/>
      <c r="Z277" s="221"/>
      <c r="AA277" s="220"/>
      <c r="AB277" s="85"/>
    </row>
    <row r="278" spans="14:28" x14ac:dyDescent="0.25">
      <c r="N278" s="151" t="s">
        <v>341</v>
      </c>
      <c r="O278" s="153">
        <f t="shared" ca="1" si="38"/>
        <v>45676</v>
      </c>
      <c r="R278" s="218"/>
      <c r="S278" s="85"/>
      <c r="T278" s="85"/>
      <c r="U278" s="219"/>
      <c r="V278" s="219"/>
      <c r="W278" s="220"/>
      <c r="X278" s="220"/>
      <c r="Y278" s="221"/>
      <c r="Z278" s="221"/>
      <c r="AA278" s="220"/>
      <c r="AB278" s="85"/>
    </row>
    <row r="279" spans="14:28" x14ac:dyDescent="0.25">
      <c r="N279" s="150" t="s">
        <v>342</v>
      </c>
      <c r="O279" s="153">
        <f t="shared" ca="1" si="38"/>
        <v>45677</v>
      </c>
      <c r="R279" s="218"/>
      <c r="S279" s="85"/>
      <c r="T279" s="85"/>
      <c r="U279" s="219"/>
      <c r="V279" s="219"/>
      <c r="W279" s="220"/>
      <c r="X279" s="220"/>
      <c r="Y279" s="221"/>
      <c r="Z279" s="221"/>
      <c r="AA279" s="220"/>
      <c r="AB279" s="85"/>
    </row>
    <row r="280" spans="14:28" x14ac:dyDescent="0.25">
      <c r="N280" s="147" t="s">
        <v>343</v>
      </c>
      <c r="O280" s="153">
        <f t="shared" ca="1" si="38"/>
        <v>45678</v>
      </c>
      <c r="R280" s="218"/>
      <c r="S280" s="85"/>
      <c r="T280" s="85"/>
      <c r="U280" s="219"/>
      <c r="V280" s="219"/>
      <c r="W280" s="220"/>
      <c r="X280" s="220"/>
      <c r="Y280" s="221"/>
      <c r="Z280" s="221"/>
      <c r="AA280" s="220"/>
      <c r="AB280" s="85"/>
    </row>
    <row r="281" spans="14:28" x14ac:dyDescent="0.25">
      <c r="N281" s="151" t="s">
        <v>344</v>
      </c>
      <c r="O281" s="153">
        <f t="shared" ca="1" si="38"/>
        <v>45679</v>
      </c>
      <c r="R281" s="218"/>
      <c r="S281" s="85"/>
      <c r="T281" s="85"/>
      <c r="U281" s="219"/>
      <c r="V281" s="219"/>
      <c r="W281" s="220"/>
      <c r="X281" s="220"/>
      <c r="Y281" s="221"/>
      <c r="Z281" s="221"/>
      <c r="AA281" s="220"/>
      <c r="AB281" s="85"/>
    </row>
    <row r="282" spans="14:28" x14ac:dyDescent="0.25">
      <c r="N282" s="150" t="s">
        <v>345</v>
      </c>
      <c r="O282" s="153">
        <f t="shared" ca="1" si="38"/>
        <v>45680</v>
      </c>
      <c r="R282" s="218"/>
      <c r="S282" s="85"/>
      <c r="T282" s="85"/>
      <c r="U282" s="219"/>
      <c r="V282" s="219"/>
      <c r="W282" s="220"/>
      <c r="X282" s="220"/>
      <c r="Y282" s="221"/>
      <c r="Z282" s="221"/>
      <c r="AA282" s="220"/>
      <c r="AB282" s="85"/>
    </row>
    <row r="283" spans="14:28" x14ac:dyDescent="0.25">
      <c r="N283" s="147" t="s">
        <v>346</v>
      </c>
      <c r="O283" s="153">
        <f t="shared" ca="1" si="38"/>
        <v>45681</v>
      </c>
      <c r="R283" s="218"/>
      <c r="S283" s="85"/>
      <c r="T283" s="85"/>
      <c r="U283" s="219"/>
      <c r="V283" s="219"/>
      <c r="W283" s="220"/>
      <c r="X283" s="220"/>
      <c r="Y283" s="221"/>
      <c r="Z283" s="221"/>
      <c r="AA283" s="220"/>
      <c r="AB283" s="85"/>
    </row>
    <row r="284" spans="14:28" x14ac:dyDescent="0.25">
      <c r="N284" s="151" t="s">
        <v>347</v>
      </c>
      <c r="O284" s="153">
        <f t="shared" ca="1" si="38"/>
        <v>45682</v>
      </c>
      <c r="R284" s="218"/>
      <c r="S284" s="85"/>
      <c r="T284" s="85"/>
      <c r="U284" s="219"/>
      <c r="V284" s="219"/>
      <c r="W284" s="220"/>
      <c r="X284" s="220"/>
      <c r="Y284" s="221"/>
      <c r="Z284" s="221"/>
      <c r="AA284" s="220"/>
      <c r="AB284" s="85"/>
    </row>
    <row r="285" spans="14:28" x14ac:dyDescent="0.25">
      <c r="N285" s="150" t="s">
        <v>348</v>
      </c>
      <c r="O285" s="153">
        <f t="shared" ca="1" si="38"/>
        <v>45683</v>
      </c>
      <c r="R285" s="218"/>
      <c r="S285" s="85"/>
      <c r="T285" s="85"/>
      <c r="U285" s="219"/>
      <c r="V285" s="219"/>
      <c r="W285" s="220"/>
      <c r="X285" s="220"/>
      <c r="Y285" s="221"/>
      <c r="Z285" s="221"/>
      <c r="AA285" s="220"/>
      <c r="AB285" s="85"/>
    </row>
    <row r="286" spans="14:28" x14ac:dyDescent="0.25">
      <c r="N286" s="147" t="s">
        <v>349</v>
      </c>
      <c r="O286" s="153">
        <f t="shared" ca="1" si="38"/>
        <v>45684</v>
      </c>
      <c r="R286" s="218"/>
      <c r="S286" s="85"/>
      <c r="T286" s="85"/>
      <c r="U286" s="219"/>
      <c r="V286" s="219"/>
      <c r="W286" s="220"/>
      <c r="X286" s="220"/>
      <c r="Y286" s="221"/>
      <c r="Z286" s="221"/>
      <c r="AA286" s="220"/>
      <c r="AB286" s="85"/>
    </row>
    <row r="287" spans="14:28" x14ac:dyDescent="0.25">
      <c r="N287" s="151" t="s">
        <v>350</v>
      </c>
      <c r="O287" s="153">
        <f t="shared" ca="1" si="38"/>
        <v>45685</v>
      </c>
      <c r="R287" s="218"/>
      <c r="S287" s="85"/>
      <c r="T287" s="85"/>
      <c r="U287" s="219"/>
      <c r="V287" s="219"/>
      <c r="W287" s="220"/>
      <c r="X287" s="220"/>
      <c r="Y287" s="221"/>
      <c r="Z287" s="221"/>
      <c r="AA287" s="220"/>
      <c r="AB287" s="85"/>
    </row>
    <row r="288" spans="14:28" x14ac:dyDescent="0.25">
      <c r="N288" s="150" t="s">
        <v>351</v>
      </c>
      <c r="O288" s="153">
        <f t="shared" ca="1" si="38"/>
        <v>45686</v>
      </c>
      <c r="R288" s="218"/>
      <c r="S288" s="85"/>
      <c r="T288" s="85"/>
      <c r="U288" s="219"/>
      <c r="V288" s="219"/>
      <c r="W288" s="220"/>
      <c r="X288" s="220"/>
      <c r="Y288" s="221"/>
      <c r="Z288" s="221"/>
      <c r="AA288" s="220"/>
      <c r="AB288" s="85"/>
    </row>
    <row r="289" spans="14:28" x14ac:dyDescent="0.25">
      <c r="N289" s="147" t="s">
        <v>352</v>
      </c>
      <c r="O289" s="153">
        <f t="shared" ca="1" si="38"/>
        <v>45687</v>
      </c>
      <c r="R289" s="218"/>
      <c r="S289" s="85"/>
      <c r="T289" s="85"/>
      <c r="U289" s="219"/>
      <c r="V289" s="219"/>
      <c r="W289" s="220"/>
      <c r="X289" s="220"/>
      <c r="Y289" s="221"/>
      <c r="Z289" s="221"/>
      <c r="AA289" s="220"/>
      <c r="AB289" s="85"/>
    </row>
    <row r="290" spans="14:28" x14ac:dyDescent="0.25">
      <c r="N290" s="151" t="s">
        <v>353</v>
      </c>
      <c r="O290" s="153">
        <f t="shared" ca="1" si="38"/>
        <v>45688</v>
      </c>
      <c r="R290" s="218"/>
      <c r="S290" s="85"/>
      <c r="T290" s="85"/>
      <c r="U290" s="219"/>
      <c r="V290" s="219"/>
      <c r="W290" s="220"/>
      <c r="X290" s="220"/>
      <c r="Y290" s="221"/>
      <c r="Z290" s="221"/>
      <c r="AA290" s="220"/>
      <c r="AB290" s="85"/>
    </row>
    <row r="291" spans="14:28" x14ac:dyDescent="0.25">
      <c r="N291" s="150" t="s">
        <v>354</v>
      </c>
      <c r="O291" s="153">
        <f t="shared" ca="1" si="38"/>
        <v>45689</v>
      </c>
      <c r="R291" s="218"/>
      <c r="S291" s="85"/>
      <c r="T291" s="85"/>
      <c r="U291" s="219"/>
      <c r="V291" s="219"/>
      <c r="W291" s="220"/>
      <c r="X291" s="220"/>
      <c r="Y291" s="221"/>
      <c r="Z291" s="221"/>
      <c r="AA291" s="220"/>
      <c r="AB291" s="85"/>
    </row>
    <row r="292" spans="14:28" x14ac:dyDescent="0.25">
      <c r="N292" s="147" t="s">
        <v>355</v>
      </c>
      <c r="O292" s="153">
        <f t="shared" ca="1" si="38"/>
        <v>45690</v>
      </c>
      <c r="R292" s="218"/>
      <c r="S292" s="85"/>
      <c r="T292" s="85"/>
      <c r="U292" s="219"/>
      <c r="V292" s="219"/>
      <c r="W292" s="220"/>
      <c r="X292" s="220"/>
      <c r="Y292" s="221"/>
      <c r="Z292" s="221"/>
      <c r="AA292" s="220"/>
      <c r="AB292" s="85"/>
    </row>
    <row r="293" spans="14:28" x14ac:dyDescent="0.25">
      <c r="N293" s="151" t="s">
        <v>356</v>
      </c>
      <c r="O293" s="153">
        <f t="shared" ca="1" si="38"/>
        <v>45691</v>
      </c>
      <c r="R293" s="218"/>
      <c r="S293" s="85"/>
      <c r="T293" s="85"/>
      <c r="U293" s="219"/>
      <c r="V293" s="219"/>
      <c r="W293" s="220"/>
      <c r="X293" s="220"/>
      <c r="Y293" s="221"/>
      <c r="Z293" s="221"/>
      <c r="AA293" s="220"/>
      <c r="AB293" s="85"/>
    </row>
    <row r="294" spans="14:28" x14ac:dyDescent="0.25">
      <c r="N294" s="150" t="s">
        <v>357</v>
      </c>
      <c r="O294" s="153">
        <f t="shared" ca="1" si="38"/>
        <v>45692</v>
      </c>
      <c r="R294" s="218"/>
      <c r="S294" s="85"/>
      <c r="T294" s="85"/>
      <c r="U294" s="219"/>
      <c r="V294" s="219"/>
      <c r="W294" s="220"/>
      <c r="X294" s="220"/>
      <c r="Y294" s="221"/>
      <c r="Z294" s="221"/>
      <c r="AA294" s="220"/>
      <c r="AB294" s="85"/>
    </row>
    <row r="295" spans="14:28" x14ac:dyDescent="0.25">
      <c r="N295" s="147" t="s">
        <v>358</v>
      </c>
      <c r="O295" s="153">
        <f t="shared" ca="1" si="38"/>
        <v>45693</v>
      </c>
      <c r="R295" s="218"/>
      <c r="S295" s="85"/>
      <c r="T295" s="85"/>
      <c r="U295" s="219"/>
      <c r="V295" s="219"/>
      <c r="W295" s="220"/>
      <c r="X295" s="220"/>
      <c r="Y295" s="221"/>
      <c r="Z295" s="221"/>
      <c r="AA295" s="220"/>
      <c r="AB295" s="85"/>
    </row>
    <row r="296" spans="14:28" x14ac:dyDescent="0.25">
      <c r="N296" s="151" t="s">
        <v>359</v>
      </c>
      <c r="O296" s="153">
        <f t="shared" ca="1" si="38"/>
        <v>45694</v>
      </c>
      <c r="R296" s="218"/>
      <c r="S296" s="85"/>
      <c r="T296" s="85"/>
      <c r="U296" s="219"/>
      <c r="V296" s="219"/>
      <c r="W296" s="220"/>
      <c r="X296" s="220"/>
      <c r="Y296" s="221"/>
      <c r="Z296" s="221"/>
      <c r="AA296" s="220"/>
      <c r="AB296" s="85"/>
    </row>
    <row r="297" spans="14:28" x14ac:dyDescent="0.25">
      <c r="N297" s="150" t="s">
        <v>360</v>
      </c>
      <c r="O297" s="153">
        <f t="shared" ca="1" si="38"/>
        <v>45695</v>
      </c>
      <c r="R297" s="218"/>
      <c r="S297" s="85"/>
      <c r="T297" s="85"/>
      <c r="U297" s="219"/>
      <c r="V297" s="219"/>
      <c r="W297" s="220"/>
      <c r="X297" s="220"/>
      <c r="Y297" s="221"/>
      <c r="Z297" s="221"/>
      <c r="AA297" s="220"/>
      <c r="AB297" s="85"/>
    </row>
    <row r="298" spans="14:28" x14ac:dyDescent="0.25">
      <c r="N298" s="147" t="s">
        <v>361</v>
      </c>
      <c r="O298" s="153">
        <f t="shared" ca="1" si="38"/>
        <v>45696</v>
      </c>
      <c r="R298" s="218"/>
      <c r="S298" s="85"/>
      <c r="T298" s="85"/>
      <c r="U298" s="219"/>
      <c r="V298" s="219"/>
      <c r="W298" s="220"/>
      <c r="X298" s="220"/>
      <c r="Y298" s="221"/>
      <c r="Z298" s="221"/>
      <c r="AA298" s="220"/>
      <c r="AB298" s="85"/>
    </row>
    <row r="299" spans="14:28" x14ac:dyDescent="0.25">
      <c r="N299" s="151" t="s">
        <v>362</v>
      </c>
      <c r="O299" s="153">
        <f t="shared" ca="1" si="38"/>
        <v>45697</v>
      </c>
      <c r="R299" s="218"/>
      <c r="S299" s="85"/>
      <c r="T299" s="85"/>
      <c r="U299" s="219"/>
      <c r="V299" s="219"/>
      <c r="W299" s="220"/>
      <c r="X299" s="220"/>
      <c r="Y299" s="221"/>
      <c r="Z299" s="221"/>
      <c r="AA299" s="220"/>
      <c r="AB299" s="85"/>
    </row>
    <row r="300" spans="14:28" x14ac:dyDescent="0.25">
      <c r="N300" s="150" t="s">
        <v>363</v>
      </c>
      <c r="O300" s="153">
        <f t="shared" ca="1" si="38"/>
        <v>45698</v>
      </c>
      <c r="R300" s="218"/>
      <c r="S300" s="85"/>
      <c r="T300" s="85"/>
      <c r="U300" s="219"/>
      <c r="V300" s="219"/>
      <c r="W300" s="220"/>
      <c r="X300" s="220"/>
      <c r="Y300" s="221"/>
      <c r="Z300" s="221"/>
      <c r="AA300" s="220"/>
      <c r="AB300" s="85"/>
    </row>
    <row r="301" spans="14:28" x14ac:dyDescent="0.25">
      <c r="N301" s="147" t="s">
        <v>364</v>
      </c>
      <c r="O301" s="153">
        <f t="shared" ca="1" si="38"/>
        <v>45699</v>
      </c>
      <c r="R301" s="218"/>
      <c r="S301" s="85"/>
      <c r="T301" s="85"/>
      <c r="U301" s="219"/>
      <c r="V301" s="219"/>
      <c r="W301" s="220"/>
      <c r="X301" s="220"/>
      <c r="Y301" s="221"/>
      <c r="Z301" s="221"/>
      <c r="AA301" s="220"/>
      <c r="AB301" s="85"/>
    </row>
    <row r="302" spans="14:28" x14ac:dyDescent="0.25">
      <c r="N302" s="151" t="s">
        <v>365</v>
      </c>
      <c r="O302" s="153">
        <f t="shared" ca="1" si="38"/>
        <v>45700</v>
      </c>
      <c r="R302" s="218"/>
      <c r="S302" s="85"/>
      <c r="T302" s="85"/>
      <c r="U302" s="219"/>
      <c r="V302" s="219"/>
      <c r="W302" s="220"/>
      <c r="X302" s="220"/>
      <c r="Y302" s="221"/>
      <c r="Z302" s="221"/>
      <c r="AA302" s="220"/>
      <c r="AB302" s="85"/>
    </row>
    <row r="303" spans="14:28" x14ac:dyDescent="0.25">
      <c r="N303" s="150" t="s">
        <v>366</v>
      </c>
      <c r="O303" s="153">
        <f t="shared" ca="1" si="38"/>
        <v>45701</v>
      </c>
      <c r="R303" s="218"/>
      <c r="S303" s="85"/>
      <c r="T303" s="85"/>
      <c r="U303" s="219"/>
      <c r="V303" s="219"/>
      <c r="W303" s="220"/>
      <c r="X303" s="220"/>
      <c r="Y303" s="221"/>
      <c r="Z303" s="221"/>
      <c r="AA303" s="220"/>
      <c r="AB303" s="85"/>
    </row>
    <row r="304" spans="14:28" x14ac:dyDescent="0.25">
      <c r="N304" s="147" t="s">
        <v>367</v>
      </c>
      <c r="O304" s="153">
        <f t="shared" ca="1" si="38"/>
        <v>45702</v>
      </c>
      <c r="R304" s="218"/>
      <c r="S304" s="85"/>
      <c r="T304" s="85"/>
      <c r="U304" s="219"/>
      <c r="V304" s="219"/>
      <c r="W304" s="220"/>
      <c r="X304" s="220"/>
      <c r="Y304" s="221"/>
      <c r="Z304" s="221"/>
      <c r="AA304" s="220"/>
      <c r="AB304" s="85"/>
    </row>
    <row r="305" spans="14:28" x14ac:dyDescent="0.25">
      <c r="N305" s="151" t="s">
        <v>368</v>
      </c>
      <c r="O305" s="153">
        <f t="shared" ca="1" si="38"/>
        <v>45703</v>
      </c>
      <c r="R305" s="218"/>
      <c r="S305" s="85"/>
      <c r="T305" s="85"/>
      <c r="U305" s="219"/>
      <c r="V305" s="219"/>
      <c r="W305" s="220"/>
      <c r="X305" s="220"/>
      <c r="Y305" s="221"/>
      <c r="Z305" s="221"/>
      <c r="AA305" s="220"/>
      <c r="AB305" s="85"/>
    </row>
    <row r="306" spans="14:28" x14ac:dyDescent="0.25">
      <c r="N306" s="150" t="s">
        <v>369</v>
      </c>
      <c r="O306" s="153">
        <f t="shared" ca="1" si="38"/>
        <v>45704</v>
      </c>
      <c r="R306" s="218"/>
      <c r="S306" s="85"/>
      <c r="T306" s="85"/>
      <c r="U306" s="219"/>
      <c r="V306" s="219"/>
      <c r="W306" s="220"/>
      <c r="X306" s="220"/>
      <c r="Y306" s="221"/>
      <c r="Z306" s="221"/>
      <c r="AA306" s="220"/>
      <c r="AB306" s="85"/>
    </row>
    <row r="307" spans="14:28" x14ac:dyDescent="0.25">
      <c r="N307" s="147" t="s">
        <v>370</v>
      </c>
      <c r="O307" s="153">
        <f t="shared" ca="1" si="38"/>
        <v>45705</v>
      </c>
      <c r="R307" s="218"/>
      <c r="S307" s="85"/>
      <c r="T307" s="85"/>
      <c r="U307" s="219"/>
      <c r="V307" s="219"/>
      <c r="W307" s="220"/>
      <c r="X307" s="220"/>
      <c r="Y307" s="221"/>
      <c r="Z307" s="221"/>
      <c r="AA307" s="220"/>
      <c r="AB307" s="85"/>
    </row>
    <row r="308" spans="14:28" x14ac:dyDescent="0.25">
      <c r="N308" s="151" t="s">
        <v>371</v>
      </c>
      <c r="O308" s="153">
        <f t="shared" ca="1" si="38"/>
        <v>45706</v>
      </c>
      <c r="R308" s="218"/>
      <c r="S308" s="85"/>
      <c r="T308" s="85"/>
      <c r="U308" s="219"/>
      <c r="V308" s="219"/>
      <c r="W308" s="220"/>
      <c r="X308" s="220"/>
      <c r="Y308" s="221"/>
      <c r="Z308" s="221"/>
      <c r="AA308" s="220"/>
      <c r="AB308" s="85"/>
    </row>
    <row r="309" spans="14:28" x14ac:dyDescent="0.25">
      <c r="N309" s="150" t="s">
        <v>372</v>
      </c>
      <c r="O309" s="153">
        <f t="shared" ca="1" si="38"/>
        <v>45707</v>
      </c>
      <c r="R309" s="218"/>
      <c r="S309" s="85"/>
      <c r="T309" s="85"/>
      <c r="U309" s="219"/>
      <c r="V309" s="219"/>
      <c r="W309" s="220"/>
      <c r="X309" s="220"/>
      <c r="Y309" s="221"/>
      <c r="Z309" s="221"/>
      <c r="AA309" s="220"/>
      <c r="AB309" s="85"/>
    </row>
    <row r="310" spans="14:28" x14ac:dyDescent="0.25">
      <c r="N310" s="147" t="s">
        <v>373</v>
      </c>
      <c r="O310" s="153">
        <f t="shared" ca="1" si="38"/>
        <v>45708</v>
      </c>
      <c r="R310" s="218"/>
      <c r="S310" s="85"/>
      <c r="T310" s="85"/>
      <c r="U310" s="219"/>
      <c r="V310" s="219"/>
      <c r="W310" s="220"/>
      <c r="X310" s="220"/>
      <c r="Y310" s="221"/>
      <c r="Z310" s="221"/>
      <c r="AA310" s="220"/>
      <c r="AB310" s="85"/>
    </row>
    <row r="311" spans="14:28" x14ac:dyDescent="0.25">
      <c r="N311" s="151" t="s">
        <v>374</v>
      </c>
      <c r="O311" s="153">
        <f t="shared" ca="1" si="38"/>
        <v>45709</v>
      </c>
      <c r="R311" s="218"/>
      <c r="S311" s="85"/>
      <c r="T311" s="85"/>
      <c r="U311" s="219"/>
      <c r="V311" s="219"/>
      <c r="W311" s="220"/>
      <c r="X311" s="220"/>
      <c r="Y311" s="221"/>
      <c r="Z311" s="221"/>
      <c r="AA311" s="220"/>
      <c r="AB311" s="85"/>
    </row>
    <row r="312" spans="14:28" x14ac:dyDescent="0.25">
      <c r="N312" s="150" t="s">
        <v>375</v>
      </c>
      <c r="O312" s="153">
        <f t="shared" ca="1" si="38"/>
        <v>45710</v>
      </c>
      <c r="R312" s="218"/>
      <c r="S312" s="85"/>
      <c r="T312" s="85"/>
      <c r="U312" s="219"/>
      <c r="V312" s="219"/>
      <c r="W312" s="220"/>
      <c r="X312" s="220"/>
      <c r="Y312" s="221"/>
      <c r="Z312" s="221"/>
      <c r="AA312" s="220"/>
      <c r="AB312" s="85"/>
    </row>
    <row r="313" spans="14:28" x14ac:dyDescent="0.25">
      <c r="N313" s="147" t="s">
        <v>376</v>
      </c>
      <c r="O313" s="153">
        <f t="shared" ca="1" si="38"/>
        <v>45711</v>
      </c>
      <c r="R313" s="218"/>
      <c r="S313" s="85"/>
      <c r="T313" s="85"/>
      <c r="U313" s="219"/>
      <c r="V313" s="219"/>
      <c r="W313" s="220"/>
      <c r="X313" s="220"/>
      <c r="Y313" s="221"/>
      <c r="Z313" s="221"/>
      <c r="AA313" s="220"/>
      <c r="AB313" s="85"/>
    </row>
    <row r="314" spans="14:28" x14ac:dyDescent="0.25">
      <c r="N314" s="151" t="s">
        <v>377</v>
      </c>
      <c r="O314" s="153">
        <f t="shared" ca="1" si="38"/>
        <v>45712</v>
      </c>
      <c r="R314" s="218"/>
      <c r="S314" s="85"/>
      <c r="T314" s="85"/>
      <c r="U314" s="219"/>
      <c r="V314" s="219"/>
      <c r="W314" s="220"/>
      <c r="X314" s="220"/>
      <c r="Y314" s="221"/>
      <c r="Z314" s="221"/>
      <c r="AA314" s="220"/>
      <c r="AB314" s="85"/>
    </row>
    <row r="315" spans="14:28" x14ac:dyDescent="0.25">
      <c r="N315" s="150" t="s">
        <v>378</v>
      </c>
      <c r="O315" s="153">
        <f t="shared" ca="1" si="38"/>
        <v>45713</v>
      </c>
      <c r="R315" s="218"/>
      <c r="S315" s="85"/>
      <c r="T315" s="85"/>
      <c r="U315" s="219"/>
      <c r="V315" s="219"/>
      <c r="W315" s="220"/>
      <c r="X315" s="220"/>
      <c r="Y315" s="221"/>
      <c r="Z315" s="221"/>
      <c r="AA315" s="220"/>
      <c r="AB315" s="85"/>
    </row>
    <row r="316" spans="14:28" x14ac:dyDescent="0.25">
      <c r="N316" s="147" t="s">
        <v>379</v>
      </c>
      <c r="O316" s="153">
        <f t="shared" ca="1" si="38"/>
        <v>45714</v>
      </c>
      <c r="R316" s="218"/>
      <c r="S316" s="85"/>
      <c r="T316" s="85"/>
      <c r="U316" s="219"/>
      <c r="V316" s="219"/>
      <c r="W316" s="220"/>
      <c r="X316" s="220"/>
      <c r="Y316" s="221"/>
      <c r="Z316" s="221"/>
      <c r="AA316" s="220"/>
      <c r="AB316" s="85"/>
    </row>
    <row r="317" spans="14:28" x14ac:dyDescent="0.25">
      <c r="N317" s="151" t="s">
        <v>380</v>
      </c>
      <c r="O317" s="153">
        <f t="shared" ca="1" si="38"/>
        <v>45715</v>
      </c>
      <c r="R317" s="218"/>
      <c r="S317" s="85"/>
      <c r="T317" s="85"/>
      <c r="U317" s="219"/>
      <c r="V317" s="219"/>
      <c r="W317" s="220"/>
      <c r="X317" s="220"/>
      <c r="Y317" s="221"/>
      <c r="Z317" s="221"/>
      <c r="AA317" s="220"/>
      <c r="AB317" s="85"/>
    </row>
    <row r="318" spans="14:28" x14ac:dyDescent="0.25">
      <c r="N318" s="150" t="s">
        <v>381</v>
      </c>
      <c r="O318" s="153">
        <f t="shared" ca="1" si="38"/>
        <v>45716</v>
      </c>
      <c r="R318" s="218"/>
      <c r="S318" s="85"/>
      <c r="T318" s="85"/>
      <c r="U318" s="219"/>
      <c r="V318" s="219"/>
      <c r="W318" s="220"/>
      <c r="X318" s="220"/>
      <c r="Y318" s="221"/>
      <c r="Z318" s="221"/>
      <c r="AA318" s="220"/>
      <c r="AB318" s="85"/>
    </row>
    <row r="319" spans="14:28" x14ac:dyDescent="0.25">
      <c r="N319" s="147" t="s">
        <v>382</v>
      </c>
      <c r="O319" s="153">
        <f t="shared" ca="1" si="38"/>
        <v>45717</v>
      </c>
      <c r="R319" s="218"/>
      <c r="S319" s="85"/>
      <c r="T319" s="85"/>
      <c r="U319" s="219"/>
      <c r="V319" s="219"/>
      <c r="W319" s="220"/>
      <c r="X319" s="220"/>
      <c r="Y319" s="221"/>
      <c r="Z319" s="221"/>
      <c r="AA319" s="220"/>
      <c r="AB319" s="85"/>
    </row>
    <row r="320" spans="14:28" x14ac:dyDescent="0.25">
      <c r="N320" s="151" t="s">
        <v>383</v>
      </c>
      <c r="O320" s="153">
        <f t="shared" ca="1" si="38"/>
        <v>45718</v>
      </c>
      <c r="R320" s="218"/>
      <c r="S320" s="85"/>
      <c r="T320" s="85"/>
      <c r="U320" s="219"/>
      <c r="V320" s="219"/>
      <c r="W320" s="220"/>
      <c r="X320" s="220"/>
      <c r="Y320" s="221"/>
      <c r="Z320" s="221"/>
      <c r="AA320" s="220"/>
      <c r="AB320" s="85"/>
    </row>
    <row r="321" spans="14:28" x14ac:dyDescent="0.25">
      <c r="N321" s="150" t="s">
        <v>384</v>
      </c>
      <c r="O321" s="153">
        <f t="shared" ca="1" si="38"/>
        <v>45719</v>
      </c>
      <c r="R321" s="218"/>
      <c r="S321" s="85"/>
      <c r="T321" s="85"/>
      <c r="U321" s="219"/>
      <c r="V321" s="219"/>
      <c r="W321" s="220"/>
      <c r="X321" s="220"/>
      <c r="Y321" s="221"/>
      <c r="Z321" s="221"/>
      <c r="AA321" s="220"/>
      <c r="AB321" s="85"/>
    </row>
    <row r="322" spans="14:28" x14ac:dyDescent="0.25">
      <c r="N322" s="147" t="s">
        <v>385</v>
      </c>
      <c r="O322" s="153">
        <f t="shared" ca="1" si="38"/>
        <v>45720</v>
      </c>
      <c r="R322" s="218"/>
      <c r="S322" s="85"/>
      <c r="T322" s="85"/>
      <c r="U322" s="219"/>
      <c r="V322" s="219"/>
      <c r="W322" s="220"/>
      <c r="X322" s="220"/>
      <c r="Y322" s="221"/>
      <c r="Z322" s="221"/>
      <c r="AA322" s="220"/>
      <c r="AB322" s="85"/>
    </row>
    <row r="323" spans="14:28" x14ac:dyDescent="0.25">
      <c r="N323" s="151" t="s">
        <v>386</v>
      </c>
      <c r="O323" s="153">
        <f t="shared" ca="1" si="38"/>
        <v>45721</v>
      </c>
      <c r="R323" s="218"/>
      <c r="S323" s="85"/>
      <c r="T323" s="85"/>
      <c r="U323" s="219"/>
      <c r="V323" s="219"/>
      <c r="W323" s="220"/>
      <c r="X323" s="220"/>
      <c r="Y323" s="221"/>
      <c r="Z323" s="221"/>
      <c r="AA323" s="220"/>
      <c r="AB323" s="85"/>
    </row>
    <row r="324" spans="14:28" x14ac:dyDescent="0.25">
      <c r="N324" s="150" t="s">
        <v>387</v>
      </c>
      <c r="O324" s="153">
        <f t="shared" ca="1" si="38"/>
        <v>45722</v>
      </c>
      <c r="R324" s="218"/>
      <c r="S324" s="85"/>
      <c r="T324" s="85"/>
      <c r="U324" s="219"/>
      <c r="V324" s="219"/>
      <c r="W324" s="220"/>
      <c r="X324" s="220"/>
      <c r="Y324" s="221"/>
      <c r="Z324" s="221"/>
      <c r="AA324" s="220"/>
      <c r="AB324" s="85"/>
    </row>
    <row r="325" spans="14:28" x14ac:dyDescent="0.25">
      <c r="N325" s="147" t="s">
        <v>388</v>
      </c>
      <c r="O325" s="153">
        <f t="shared" ca="1" si="38"/>
        <v>45723</v>
      </c>
      <c r="R325" s="218"/>
      <c r="S325" s="85"/>
      <c r="T325" s="85"/>
      <c r="U325" s="219"/>
      <c r="V325" s="219"/>
      <c r="W325" s="220"/>
      <c r="X325" s="220"/>
      <c r="Y325" s="221"/>
      <c r="Z325" s="221"/>
      <c r="AA325" s="220"/>
      <c r="AB325" s="85"/>
    </row>
    <row r="326" spans="14:28" x14ac:dyDescent="0.25">
      <c r="N326" s="151" t="s">
        <v>389</v>
      </c>
      <c r="O326" s="153">
        <f t="shared" ref="O326:O368" ca="1" si="39">IFERROR(O325+1,"")</f>
        <v>45724</v>
      </c>
      <c r="R326" s="218"/>
      <c r="S326" s="85"/>
      <c r="T326" s="85"/>
      <c r="U326" s="219"/>
      <c r="V326" s="219"/>
      <c r="W326" s="220"/>
      <c r="X326" s="220"/>
      <c r="Y326" s="221"/>
      <c r="Z326" s="221"/>
      <c r="AA326" s="220"/>
      <c r="AB326" s="85"/>
    </row>
    <row r="327" spans="14:28" x14ac:dyDescent="0.25">
      <c r="N327" s="150" t="s">
        <v>390</v>
      </c>
      <c r="O327" s="153">
        <f t="shared" ca="1" si="39"/>
        <v>45725</v>
      </c>
      <c r="R327" s="218"/>
      <c r="S327" s="85"/>
      <c r="T327" s="85"/>
      <c r="U327" s="219"/>
      <c r="V327" s="219"/>
      <c r="W327" s="220"/>
      <c r="X327" s="220"/>
      <c r="Y327" s="221"/>
      <c r="Z327" s="221"/>
      <c r="AA327" s="220"/>
      <c r="AB327" s="85"/>
    </row>
    <row r="328" spans="14:28" x14ac:dyDescent="0.25">
      <c r="N328" s="147" t="s">
        <v>391</v>
      </c>
      <c r="O328" s="153">
        <f t="shared" ca="1" si="39"/>
        <v>45726</v>
      </c>
      <c r="R328" s="218"/>
      <c r="S328" s="85"/>
      <c r="T328" s="85"/>
      <c r="U328" s="219"/>
      <c r="V328" s="219"/>
      <c r="W328" s="220"/>
      <c r="X328" s="220"/>
      <c r="Y328" s="221"/>
      <c r="Z328" s="221"/>
      <c r="AA328" s="220"/>
      <c r="AB328" s="85"/>
    </row>
    <row r="329" spans="14:28" x14ac:dyDescent="0.25">
      <c r="N329" s="151" t="s">
        <v>392</v>
      </c>
      <c r="O329" s="153">
        <f t="shared" ca="1" si="39"/>
        <v>45727</v>
      </c>
      <c r="R329" s="218"/>
      <c r="S329" s="85"/>
      <c r="T329" s="85"/>
      <c r="U329" s="219"/>
      <c r="V329" s="219"/>
      <c r="W329" s="220"/>
      <c r="X329" s="220"/>
      <c r="Y329" s="221"/>
      <c r="Z329" s="221"/>
      <c r="AA329" s="220"/>
      <c r="AB329" s="85"/>
    </row>
    <row r="330" spans="14:28" x14ac:dyDescent="0.25">
      <c r="N330" s="150" t="s">
        <v>393</v>
      </c>
      <c r="O330" s="153">
        <f t="shared" ca="1" si="39"/>
        <v>45728</v>
      </c>
      <c r="R330" s="218"/>
      <c r="S330" s="85"/>
      <c r="T330" s="85"/>
      <c r="U330" s="219"/>
      <c r="V330" s="219"/>
      <c r="W330" s="220"/>
      <c r="X330" s="220"/>
      <c r="Y330" s="221"/>
      <c r="Z330" s="221"/>
      <c r="AA330" s="220"/>
      <c r="AB330" s="85"/>
    </row>
    <row r="331" spans="14:28" x14ac:dyDescent="0.25">
      <c r="N331" s="147" t="s">
        <v>394</v>
      </c>
      <c r="O331" s="153">
        <f t="shared" ca="1" si="39"/>
        <v>45729</v>
      </c>
      <c r="R331" s="218"/>
      <c r="S331" s="85"/>
      <c r="T331" s="85"/>
      <c r="U331" s="219"/>
      <c r="V331" s="219"/>
      <c r="W331" s="220"/>
      <c r="X331" s="220"/>
      <c r="Y331" s="221"/>
      <c r="Z331" s="221"/>
      <c r="AA331" s="220"/>
      <c r="AB331" s="85"/>
    </row>
    <row r="332" spans="14:28" x14ac:dyDescent="0.25">
      <c r="N332" s="151" t="s">
        <v>395</v>
      </c>
      <c r="O332" s="153">
        <f t="shared" ca="1" si="39"/>
        <v>45730</v>
      </c>
      <c r="R332" s="218"/>
      <c r="S332" s="85"/>
      <c r="T332" s="85"/>
      <c r="U332" s="219"/>
      <c r="V332" s="219"/>
      <c r="W332" s="220"/>
      <c r="X332" s="220"/>
      <c r="Y332" s="221"/>
      <c r="Z332" s="221"/>
      <c r="AA332" s="220"/>
      <c r="AB332" s="85"/>
    </row>
    <row r="333" spans="14:28" x14ac:dyDescent="0.25">
      <c r="N333" s="150" t="s">
        <v>396</v>
      </c>
      <c r="O333" s="153">
        <f t="shared" ca="1" si="39"/>
        <v>45731</v>
      </c>
      <c r="R333" s="218"/>
      <c r="S333" s="85"/>
      <c r="T333" s="85"/>
      <c r="U333" s="219"/>
      <c r="V333" s="219"/>
      <c r="W333" s="220"/>
      <c r="X333" s="220"/>
      <c r="Y333" s="221"/>
      <c r="Z333" s="221"/>
      <c r="AA333" s="220"/>
      <c r="AB333" s="85"/>
    </row>
    <row r="334" spans="14:28" x14ac:dyDescent="0.25">
      <c r="N334" s="147" t="s">
        <v>397</v>
      </c>
      <c r="O334" s="153">
        <f t="shared" ca="1" si="39"/>
        <v>45732</v>
      </c>
      <c r="R334" s="218"/>
      <c r="S334" s="85"/>
      <c r="T334" s="85"/>
      <c r="U334" s="219"/>
      <c r="V334" s="219"/>
      <c r="W334" s="220"/>
      <c r="X334" s="220"/>
      <c r="Y334" s="221"/>
      <c r="Z334" s="221"/>
      <c r="AA334" s="220"/>
      <c r="AB334" s="85"/>
    </row>
    <row r="335" spans="14:28" x14ac:dyDescent="0.25">
      <c r="N335" s="151" t="s">
        <v>398</v>
      </c>
      <c r="O335" s="153">
        <f t="shared" ca="1" si="39"/>
        <v>45733</v>
      </c>
      <c r="R335" s="218"/>
      <c r="S335" s="85"/>
      <c r="T335" s="85"/>
      <c r="U335" s="219"/>
      <c r="V335" s="219"/>
      <c r="W335" s="220"/>
      <c r="X335" s="220"/>
      <c r="Y335" s="221"/>
      <c r="Z335" s="221"/>
      <c r="AA335" s="220"/>
      <c r="AB335" s="85"/>
    </row>
    <row r="336" spans="14:28" x14ac:dyDescent="0.25">
      <c r="N336" s="150" t="s">
        <v>399</v>
      </c>
      <c r="O336" s="153">
        <f t="shared" ca="1" si="39"/>
        <v>45734</v>
      </c>
      <c r="R336" s="218"/>
      <c r="S336" s="85"/>
      <c r="T336" s="85"/>
      <c r="U336" s="219"/>
      <c r="V336" s="219"/>
      <c r="W336" s="220"/>
      <c r="X336" s="220"/>
      <c r="Y336" s="221"/>
      <c r="Z336" s="221"/>
      <c r="AA336" s="220"/>
      <c r="AB336" s="85"/>
    </row>
    <row r="337" spans="14:28" x14ac:dyDescent="0.25">
      <c r="N337" s="147" t="s">
        <v>400</v>
      </c>
      <c r="O337" s="153">
        <f t="shared" ca="1" si="39"/>
        <v>45735</v>
      </c>
      <c r="R337" s="218"/>
      <c r="S337" s="85"/>
      <c r="T337" s="85"/>
      <c r="U337" s="219"/>
      <c r="V337" s="219"/>
      <c r="W337" s="220"/>
      <c r="X337" s="220"/>
      <c r="Y337" s="221"/>
      <c r="Z337" s="221"/>
      <c r="AA337" s="220"/>
      <c r="AB337" s="85"/>
    </row>
    <row r="338" spans="14:28" x14ac:dyDescent="0.25">
      <c r="N338" s="151" t="s">
        <v>401</v>
      </c>
      <c r="O338" s="153">
        <f t="shared" ca="1" si="39"/>
        <v>45736</v>
      </c>
      <c r="R338" s="218"/>
      <c r="S338" s="85"/>
      <c r="T338" s="85"/>
      <c r="U338" s="219"/>
      <c r="V338" s="219"/>
      <c r="W338" s="220"/>
      <c r="X338" s="220"/>
      <c r="Y338" s="221"/>
      <c r="Z338" s="221"/>
      <c r="AA338" s="220"/>
      <c r="AB338" s="85"/>
    </row>
    <row r="339" spans="14:28" x14ac:dyDescent="0.25">
      <c r="N339" s="150" t="s">
        <v>402</v>
      </c>
      <c r="O339" s="153">
        <f t="shared" ca="1" si="39"/>
        <v>45737</v>
      </c>
      <c r="R339" s="218"/>
      <c r="S339" s="85"/>
      <c r="T339" s="85"/>
      <c r="U339" s="219"/>
      <c r="V339" s="219"/>
      <c r="W339" s="220"/>
      <c r="X339" s="220"/>
      <c r="Y339" s="221"/>
      <c r="Z339" s="221"/>
      <c r="AA339" s="220"/>
      <c r="AB339" s="85"/>
    </row>
    <row r="340" spans="14:28" x14ac:dyDescent="0.25">
      <c r="N340" s="147" t="s">
        <v>403</v>
      </c>
      <c r="O340" s="153">
        <f t="shared" ca="1" si="39"/>
        <v>45738</v>
      </c>
      <c r="R340" s="218"/>
      <c r="S340" s="85"/>
      <c r="T340" s="85"/>
      <c r="U340" s="219"/>
      <c r="V340" s="219"/>
      <c r="W340" s="220"/>
      <c r="X340" s="220"/>
      <c r="Y340" s="221"/>
      <c r="Z340" s="221"/>
      <c r="AA340" s="220"/>
      <c r="AB340" s="85"/>
    </row>
    <row r="341" spans="14:28" x14ac:dyDescent="0.25">
      <c r="N341" s="151" t="s">
        <v>404</v>
      </c>
      <c r="O341" s="153">
        <f t="shared" ca="1" si="39"/>
        <v>45739</v>
      </c>
      <c r="R341" s="218"/>
      <c r="S341" s="85"/>
      <c r="T341" s="85"/>
      <c r="U341" s="219"/>
      <c r="V341" s="219"/>
      <c r="W341" s="220"/>
      <c r="X341" s="220"/>
      <c r="Y341" s="221"/>
      <c r="Z341" s="221"/>
      <c r="AA341" s="220"/>
      <c r="AB341" s="85"/>
    </row>
    <row r="342" spans="14:28" x14ac:dyDescent="0.25">
      <c r="N342" s="150" t="s">
        <v>405</v>
      </c>
      <c r="O342" s="153">
        <f t="shared" ca="1" si="39"/>
        <v>45740</v>
      </c>
      <c r="R342" s="218"/>
      <c r="S342" s="85"/>
      <c r="T342" s="85"/>
      <c r="U342" s="219"/>
      <c r="V342" s="219"/>
      <c r="W342" s="220"/>
      <c r="X342" s="220"/>
      <c r="Y342" s="221"/>
      <c r="Z342" s="221"/>
      <c r="AA342" s="220"/>
      <c r="AB342" s="85"/>
    </row>
    <row r="343" spans="14:28" x14ac:dyDescent="0.25">
      <c r="N343" s="147" t="s">
        <v>406</v>
      </c>
      <c r="O343" s="153">
        <f t="shared" ca="1" si="39"/>
        <v>45741</v>
      </c>
      <c r="R343" s="218"/>
      <c r="S343" s="85"/>
      <c r="T343" s="85"/>
      <c r="U343" s="219"/>
      <c r="V343" s="219"/>
      <c r="W343" s="220"/>
      <c r="X343" s="220"/>
      <c r="Y343" s="221"/>
      <c r="Z343" s="221"/>
      <c r="AA343" s="220"/>
      <c r="AB343" s="85"/>
    </row>
    <row r="344" spans="14:28" x14ac:dyDescent="0.25">
      <c r="N344" s="151" t="s">
        <v>407</v>
      </c>
      <c r="O344" s="153">
        <f t="shared" ca="1" si="39"/>
        <v>45742</v>
      </c>
      <c r="R344" s="218"/>
      <c r="S344" s="85"/>
      <c r="T344" s="85"/>
      <c r="U344" s="219"/>
      <c r="V344" s="219"/>
      <c r="W344" s="220"/>
      <c r="X344" s="220"/>
      <c r="Y344" s="221"/>
      <c r="Z344" s="221"/>
      <c r="AA344" s="220"/>
      <c r="AB344" s="85"/>
    </row>
    <row r="345" spans="14:28" x14ac:dyDescent="0.25">
      <c r="N345" s="150" t="s">
        <v>408</v>
      </c>
      <c r="O345" s="153">
        <f t="shared" ca="1" si="39"/>
        <v>45743</v>
      </c>
      <c r="R345" s="218"/>
      <c r="S345" s="85"/>
      <c r="T345" s="85"/>
      <c r="U345" s="219"/>
      <c r="V345" s="219"/>
      <c r="W345" s="220"/>
      <c r="X345" s="220"/>
      <c r="Y345" s="221"/>
      <c r="Z345" s="221"/>
      <c r="AA345" s="220"/>
      <c r="AB345" s="85"/>
    </row>
    <row r="346" spans="14:28" x14ac:dyDescent="0.25">
      <c r="N346" s="147" t="s">
        <v>409</v>
      </c>
      <c r="O346" s="153">
        <f t="shared" ca="1" si="39"/>
        <v>45744</v>
      </c>
      <c r="R346" s="218"/>
      <c r="S346" s="85"/>
      <c r="T346" s="85"/>
      <c r="U346" s="219"/>
      <c r="V346" s="219"/>
      <c r="W346" s="220"/>
      <c r="X346" s="220"/>
      <c r="Y346" s="221"/>
      <c r="Z346" s="221"/>
      <c r="AA346" s="220"/>
      <c r="AB346" s="85"/>
    </row>
    <row r="347" spans="14:28" x14ac:dyDescent="0.25">
      <c r="N347" s="151" t="s">
        <v>410</v>
      </c>
      <c r="O347" s="153">
        <f t="shared" ca="1" si="39"/>
        <v>45745</v>
      </c>
      <c r="R347" s="218"/>
      <c r="S347" s="85"/>
      <c r="T347" s="85"/>
      <c r="U347" s="219"/>
      <c r="V347" s="219"/>
      <c r="W347" s="220"/>
      <c r="X347" s="220"/>
      <c r="Y347" s="221"/>
      <c r="Z347" s="221"/>
      <c r="AA347" s="220"/>
      <c r="AB347" s="85"/>
    </row>
    <row r="348" spans="14:28" x14ac:dyDescent="0.25">
      <c r="N348" s="150" t="s">
        <v>411</v>
      </c>
      <c r="O348" s="153">
        <f t="shared" ca="1" si="39"/>
        <v>45746</v>
      </c>
      <c r="R348" s="218"/>
      <c r="S348" s="85"/>
      <c r="T348" s="85"/>
      <c r="U348" s="219"/>
      <c r="V348" s="219"/>
      <c r="W348" s="220"/>
      <c r="X348" s="220"/>
      <c r="Y348" s="221"/>
      <c r="Z348" s="221"/>
      <c r="AA348" s="220"/>
      <c r="AB348" s="85"/>
    </row>
    <row r="349" spans="14:28" x14ac:dyDescent="0.25">
      <c r="N349" s="147" t="s">
        <v>412</v>
      </c>
      <c r="O349" s="153">
        <f t="shared" ca="1" si="39"/>
        <v>45747</v>
      </c>
      <c r="R349" s="218"/>
      <c r="S349" s="85"/>
      <c r="T349" s="85"/>
      <c r="U349" s="219"/>
      <c r="V349" s="219"/>
      <c r="W349" s="220"/>
      <c r="X349" s="220"/>
      <c r="Y349" s="221"/>
      <c r="Z349" s="221"/>
      <c r="AA349" s="220"/>
      <c r="AB349" s="85"/>
    </row>
    <row r="350" spans="14:28" x14ac:dyDescent="0.25">
      <c r="N350" s="151" t="s">
        <v>413</v>
      </c>
      <c r="O350" s="153">
        <f t="shared" ca="1" si="39"/>
        <v>45748</v>
      </c>
      <c r="R350" s="218"/>
      <c r="S350" s="85"/>
      <c r="T350" s="85"/>
      <c r="U350" s="219"/>
      <c r="V350" s="219"/>
      <c r="W350" s="220"/>
      <c r="X350" s="220"/>
      <c r="Y350" s="221"/>
      <c r="Z350" s="221"/>
      <c r="AA350" s="220"/>
      <c r="AB350" s="85"/>
    </row>
    <row r="351" spans="14:28" x14ac:dyDescent="0.25">
      <c r="N351" s="150" t="s">
        <v>414</v>
      </c>
      <c r="O351" s="153">
        <f t="shared" ca="1" si="39"/>
        <v>45749</v>
      </c>
      <c r="R351" s="218"/>
      <c r="S351" s="85"/>
      <c r="T351" s="85"/>
      <c r="U351" s="219"/>
      <c r="V351" s="219"/>
      <c r="W351" s="220"/>
      <c r="X351" s="220"/>
      <c r="Y351" s="221"/>
      <c r="Z351" s="221"/>
      <c r="AA351" s="220"/>
      <c r="AB351" s="85"/>
    </row>
    <row r="352" spans="14:28" x14ac:dyDescent="0.25">
      <c r="N352" s="147" t="s">
        <v>415</v>
      </c>
      <c r="O352" s="153">
        <f t="shared" ca="1" si="39"/>
        <v>45750</v>
      </c>
      <c r="R352" s="218"/>
      <c r="S352" s="85"/>
      <c r="T352" s="85"/>
      <c r="U352" s="219"/>
      <c r="V352" s="219"/>
      <c r="W352" s="220"/>
      <c r="X352" s="220"/>
      <c r="Y352" s="221"/>
      <c r="Z352" s="221"/>
      <c r="AA352" s="220"/>
      <c r="AB352" s="85"/>
    </row>
    <row r="353" spans="14:28" x14ac:dyDescent="0.25">
      <c r="N353" s="151" t="s">
        <v>416</v>
      </c>
      <c r="O353" s="153">
        <f t="shared" ca="1" si="39"/>
        <v>45751</v>
      </c>
      <c r="R353" s="218"/>
      <c r="S353" s="85"/>
      <c r="T353" s="85"/>
      <c r="U353" s="219"/>
      <c r="V353" s="219"/>
      <c r="W353" s="220"/>
      <c r="X353" s="220"/>
      <c r="Y353" s="221"/>
      <c r="Z353" s="221"/>
      <c r="AA353" s="220"/>
      <c r="AB353" s="85"/>
    </row>
    <row r="354" spans="14:28" x14ac:dyDescent="0.25">
      <c r="N354" s="150" t="s">
        <v>417</v>
      </c>
      <c r="O354" s="153">
        <f t="shared" ca="1" si="39"/>
        <v>45752</v>
      </c>
      <c r="R354" s="218"/>
      <c r="S354" s="85"/>
      <c r="T354" s="85"/>
      <c r="U354" s="219"/>
      <c r="V354" s="219"/>
      <c r="W354" s="220"/>
      <c r="X354" s="220"/>
      <c r="Y354" s="221"/>
      <c r="Z354" s="221"/>
      <c r="AA354" s="220"/>
      <c r="AB354" s="85"/>
    </row>
    <row r="355" spans="14:28" x14ac:dyDescent="0.25">
      <c r="N355" s="147" t="s">
        <v>418</v>
      </c>
      <c r="O355" s="153">
        <f t="shared" ca="1" si="39"/>
        <v>45753</v>
      </c>
      <c r="R355" s="218"/>
      <c r="S355" s="85"/>
      <c r="T355" s="85"/>
      <c r="U355" s="219"/>
      <c r="V355" s="219"/>
      <c r="W355" s="220"/>
      <c r="X355" s="220"/>
      <c r="Y355" s="221"/>
      <c r="Z355" s="221"/>
      <c r="AA355" s="220"/>
      <c r="AB355" s="85"/>
    </row>
    <row r="356" spans="14:28" x14ac:dyDescent="0.25">
      <c r="N356" s="151" t="s">
        <v>419</v>
      </c>
      <c r="O356" s="153">
        <f t="shared" ca="1" si="39"/>
        <v>45754</v>
      </c>
      <c r="R356" s="218"/>
      <c r="S356" s="85"/>
      <c r="T356" s="85"/>
      <c r="U356" s="219"/>
      <c r="V356" s="219"/>
      <c r="W356" s="220"/>
      <c r="X356" s="220"/>
      <c r="Y356" s="221"/>
      <c r="Z356" s="221"/>
      <c r="AA356" s="220"/>
      <c r="AB356" s="85"/>
    </row>
    <row r="357" spans="14:28" x14ac:dyDescent="0.25">
      <c r="N357" s="150" t="s">
        <v>420</v>
      </c>
      <c r="O357" s="153">
        <f t="shared" ca="1" si="39"/>
        <v>45755</v>
      </c>
      <c r="R357" s="218"/>
      <c r="S357" s="85"/>
      <c r="T357" s="85"/>
      <c r="U357" s="219"/>
      <c r="V357" s="219"/>
      <c r="W357" s="220"/>
      <c r="X357" s="220"/>
      <c r="Y357" s="221"/>
      <c r="Z357" s="221"/>
      <c r="AA357" s="220"/>
      <c r="AB357" s="85"/>
    </row>
    <row r="358" spans="14:28" x14ac:dyDescent="0.25">
      <c r="N358" s="147" t="s">
        <v>421</v>
      </c>
      <c r="O358" s="153">
        <f t="shared" ca="1" si="39"/>
        <v>45756</v>
      </c>
      <c r="R358" s="218"/>
      <c r="S358" s="85"/>
      <c r="T358" s="85"/>
      <c r="U358" s="219"/>
      <c r="V358" s="219"/>
      <c r="W358" s="220"/>
      <c r="X358" s="220"/>
      <c r="Y358" s="221"/>
      <c r="Z358" s="221"/>
      <c r="AA358" s="220"/>
      <c r="AB358" s="85"/>
    </row>
    <row r="359" spans="14:28" x14ac:dyDescent="0.25">
      <c r="N359" s="151" t="s">
        <v>422</v>
      </c>
      <c r="O359" s="153">
        <f t="shared" ca="1" si="39"/>
        <v>45757</v>
      </c>
      <c r="R359" s="218"/>
      <c r="S359" s="85"/>
      <c r="T359" s="85"/>
      <c r="U359" s="219"/>
      <c r="V359" s="219"/>
      <c r="W359" s="220"/>
      <c r="X359" s="220"/>
      <c r="Y359" s="221"/>
      <c r="Z359" s="221"/>
      <c r="AA359" s="220"/>
      <c r="AB359" s="85"/>
    </row>
    <row r="360" spans="14:28" x14ac:dyDescent="0.25">
      <c r="N360" s="150" t="s">
        <v>423</v>
      </c>
      <c r="O360" s="153">
        <f t="shared" ca="1" si="39"/>
        <v>45758</v>
      </c>
      <c r="R360" s="218"/>
      <c r="S360" s="85"/>
      <c r="T360" s="85"/>
      <c r="U360" s="219"/>
      <c r="V360" s="219"/>
      <c r="W360" s="220"/>
      <c r="X360" s="220"/>
      <c r="Y360" s="221"/>
      <c r="Z360" s="221"/>
      <c r="AA360" s="220"/>
      <c r="AB360" s="85"/>
    </row>
    <row r="361" spans="14:28" x14ac:dyDescent="0.25">
      <c r="N361" s="147" t="s">
        <v>424</v>
      </c>
      <c r="O361" s="153">
        <f t="shared" ca="1" si="39"/>
        <v>45759</v>
      </c>
      <c r="R361" s="218"/>
      <c r="S361" s="85"/>
      <c r="T361" s="85"/>
      <c r="U361" s="219"/>
      <c r="V361" s="219"/>
      <c r="W361" s="220"/>
      <c r="X361" s="220"/>
      <c r="Y361" s="221"/>
      <c r="Z361" s="221"/>
      <c r="AA361" s="220"/>
      <c r="AB361" s="85"/>
    </row>
    <row r="362" spans="14:28" x14ac:dyDescent="0.25">
      <c r="N362" s="151" t="s">
        <v>425</v>
      </c>
      <c r="O362" s="153">
        <f t="shared" ca="1" si="39"/>
        <v>45760</v>
      </c>
      <c r="R362" s="218"/>
      <c r="S362" s="85"/>
      <c r="T362" s="85"/>
      <c r="U362" s="219"/>
      <c r="V362" s="219"/>
      <c r="W362" s="220"/>
      <c r="X362" s="220"/>
      <c r="Y362" s="221"/>
      <c r="Z362" s="221"/>
      <c r="AA362" s="220"/>
      <c r="AB362" s="85"/>
    </row>
    <row r="363" spans="14:28" x14ac:dyDescent="0.25">
      <c r="N363" s="150" t="s">
        <v>426</v>
      </c>
      <c r="O363" s="153">
        <f t="shared" ca="1" si="39"/>
        <v>45761</v>
      </c>
      <c r="R363" s="218"/>
      <c r="S363" s="85"/>
      <c r="T363" s="85"/>
      <c r="U363" s="219"/>
      <c r="V363" s="219"/>
      <c r="W363" s="220"/>
      <c r="X363" s="220"/>
      <c r="Y363" s="221"/>
      <c r="Z363" s="221"/>
      <c r="AA363" s="220"/>
      <c r="AB363" s="85"/>
    </row>
    <row r="364" spans="14:28" x14ac:dyDescent="0.25">
      <c r="N364" s="147" t="s">
        <v>427</v>
      </c>
      <c r="O364" s="153">
        <f t="shared" ca="1" si="39"/>
        <v>45762</v>
      </c>
      <c r="R364" s="218"/>
      <c r="S364" s="85"/>
      <c r="T364" s="85"/>
      <c r="U364" s="219"/>
      <c r="V364" s="219"/>
      <c r="W364" s="220"/>
      <c r="X364" s="220"/>
      <c r="Y364" s="221"/>
      <c r="Z364" s="221"/>
      <c r="AA364" s="220"/>
      <c r="AB364" s="85"/>
    </row>
    <row r="365" spans="14:28" x14ac:dyDescent="0.25">
      <c r="N365" s="151" t="s">
        <v>428</v>
      </c>
      <c r="O365" s="153">
        <f t="shared" ca="1" si="39"/>
        <v>45763</v>
      </c>
      <c r="R365" s="218"/>
      <c r="S365" s="85"/>
      <c r="T365" s="85"/>
      <c r="U365" s="219"/>
      <c r="V365" s="219"/>
      <c r="W365" s="220"/>
      <c r="X365" s="220"/>
      <c r="Y365" s="221"/>
      <c r="Z365" s="221"/>
      <c r="AA365" s="220"/>
      <c r="AB365" s="85"/>
    </row>
    <row r="366" spans="14:28" x14ac:dyDescent="0.25">
      <c r="N366" s="150" t="s">
        <v>429</v>
      </c>
      <c r="O366" s="153">
        <f t="shared" ca="1" si="39"/>
        <v>45764</v>
      </c>
      <c r="R366" s="218"/>
      <c r="S366" s="85"/>
      <c r="T366" s="85"/>
      <c r="U366" s="219"/>
      <c r="V366" s="219"/>
      <c r="W366" s="220"/>
      <c r="X366" s="220"/>
      <c r="Y366" s="221"/>
      <c r="Z366" s="221"/>
      <c r="AA366" s="220"/>
      <c r="AB366" s="85"/>
    </row>
    <row r="367" spans="14:28" x14ac:dyDescent="0.25">
      <c r="N367" s="147" t="s">
        <v>430</v>
      </c>
      <c r="O367" s="153">
        <f t="shared" ca="1" si="39"/>
        <v>45765</v>
      </c>
      <c r="R367" s="218"/>
      <c r="S367" s="85"/>
      <c r="T367" s="85"/>
      <c r="U367" s="219"/>
      <c r="V367" s="219"/>
      <c r="W367" s="220"/>
      <c r="X367" s="220"/>
      <c r="Y367" s="221"/>
      <c r="Z367" s="221"/>
      <c r="AA367" s="220"/>
      <c r="AB367" s="85"/>
    </row>
    <row r="368" spans="14:28" x14ac:dyDescent="0.25">
      <c r="N368" s="151" t="s">
        <v>431</v>
      </c>
      <c r="O368" s="153">
        <f t="shared" ca="1" si="39"/>
        <v>45766</v>
      </c>
      <c r="R368" s="218"/>
      <c r="S368" s="85"/>
      <c r="T368" s="85"/>
      <c r="U368" s="219"/>
      <c r="V368" s="219"/>
      <c r="W368" s="220"/>
      <c r="X368" s="220"/>
      <c r="Y368" s="221"/>
      <c r="Z368" s="221"/>
      <c r="AA368" s="220"/>
      <c r="AB368" s="85"/>
    </row>
    <row r="369" spans="18:28" x14ac:dyDescent="0.25">
      <c r="R369" s="218"/>
      <c r="S369" s="85"/>
      <c r="T369" s="85"/>
      <c r="U369" s="219"/>
      <c r="V369" s="219"/>
      <c r="W369" s="220"/>
      <c r="X369" s="220"/>
      <c r="Y369" s="221"/>
      <c r="Z369" s="221"/>
      <c r="AA369" s="220"/>
      <c r="AB369" s="85"/>
    </row>
    <row r="370" spans="18:28" x14ac:dyDescent="0.25">
      <c r="R370" s="218"/>
      <c r="S370" s="85"/>
      <c r="T370" s="85"/>
      <c r="U370" s="219"/>
      <c r="V370" s="219"/>
      <c r="W370" s="220"/>
      <c r="X370" s="220"/>
      <c r="Y370" s="221"/>
      <c r="Z370" s="221"/>
      <c r="AA370" s="220"/>
      <c r="AB370" s="85"/>
    </row>
    <row r="371" spans="18:28" x14ac:dyDescent="0.25">
      <c r="R371" s="218"/>
      <c r="S371" s="85"/>
      <c r="T371" s="85"/>
      <c r="U371" s="219"/>
      <c r="V371" s="219"/>
      <c r="W371" s="220"/>
      <c r="X371" s="220"/>
      <c r="Y371" s="221"/>
      <c r="Z371" s="221"/>
      <c r="AA371" s="220"/>
      <c r="AB371" s="85"/>
    </row>
    <row r="372" spans="18:28" x14ac:dyDescent="0.25">
      <c r="R372" s="218"/>
      <c r="S372" s="85"/>
      <c r="T372" s="85"/>
      <c r="U372" s="219"/>
      <c r="V372" s="219"/>
      <c r="W372" s="220"/>
      <c r="X372" s="220"/>
      <c r="Y372" s="221"/>
      <c r="Z372" s="221"/>
      <c r="AA372" s="220"/>
      <c r="AB372" s="85"/>
    </row>
    <row r="373" spans="18:28" x14ac:dyDescent="0.25">
      <c r="R373" s="218"/>
      <c r="S373" s="85"/>
      <c r="T373" s="85"/>
      <c r="U373" s="219"/>
      <c r="V373" s="219"/>
      <c r="W373" s="220"/>
      <c r="X373" s="220"/>
      <c r="Y373" s="221"/>
      <c r="Z373" s="221"/>
      <c r="AA373" s="220"/>
      <c r="AB373" s="85"/>
    </row>
    <row r="374" spans="18:28" x14ac:dyDescent="0.25">
      <c r="R374" s="218"/>
      <c r="S374" s="85"/>
      <c r="T374" s="85"/>
      <c r="U374" s="219"/>
      <c r="V374" s="219"/>
      <c r="W374" s="220"/>
      <c r="X374" s="220"/>
      <c r="Y374" s="221"/>
      <c r="Z374" s="221"/>
      <c r="AA374" s="220"/>
      <c r="AB374" s="85"/>
    </row>
    <row r="375" spans="18:28" x14ac:dyDescent="0.25">
      <c r="R375" s="218"/>
      <c r="S375" s="85"/>
      <c r="T375" s="85"/>
      <c r="U375" s="219"/>
      <c r="V375" s="219"/>
      <c r="W375" s="220"/>
      <c r="X375" s="220"/>
      <c r="Y375" s="221"/>
      <c r="Z375" s="221"/>
      <c r="AA375" s="220"/>
      <c r="AB375" s="85"/>
    </row>
    <row r="376" spans="18:28" x14ac:dyDescent="0.25">
      <c r="R376" s="218"/>
      <c r="S376" s="85"/>
      <c r="T376" s="85"/>
      <c r="U376" s="219"/>
      <c r="V376" s="219"/>
      <c r="W376" s="220"/>
      <c r="X376" s="220"/>
      <c r="Y376" s="221"/>
      <c r="Z376" s="221"/>
      <c r="AA376" s="220"/>
      <c r="AB376" s="85"/>
    </row>
    <row r="377" spans="18:28" x14ac:dyDescent="0.25">
      <c r="R377" s="218"/>
      <c r="S377" s="85"/>
      <c r="T377" s="85"/>
      <c r="U377" s="219"/>
      <c r="V377" s="219"/>
      <c r="W377" s="220"/>
      <c r="X377" s="220"/>
      <c r="Y377" s="221"/>
      <c r="Z377" s="221"/>
      <c r="AA377" s="220"/>
      <c r="AB377" s="85"/>
    </row>
    <row r="378" spans="18:28" x14ac:dyDescent="0.25">
      <c r="R378" s="218"/>
      <c r="S378" s="85"/>
      <c r="T378" s="85"/>
      <c r="U378" s="219"/>
      <c r="V378" s="219"/>
      <c r="W378" s="220"/>
      <c r="X378" s="220"/>
      <c r="Y378" s="221"/>
      <c r="Z378" s="221"/>
      <c r="AA378" s="220"/>
      <c r="AB378" s="85"/>
    </row>
    <row r="379" spans="18:28" x14ac:dyDescent="0.25">
      <c r="R379" s="218"/>
      <c r="S379" s="85"/>
      <c r="T379" s="85"/>
      <c r="U379" s="219"/>
      <c r="V379" s="219"/>
      <c r="W379" s="220"/>
      <c r="X379" s="220"/>
      <c r="Y379" s="221"/>
      <c r="Z379" s="221"/>
      <c r="AA379" s="220"/>
      <c r="AB379" s="85"/>
    </row>
    <row r="380" spans="18:28" x14ac:dyDescent="0.25">
      <c r="R380" s="218"/>
      <c r="S380" s="85"/>
      <c r="T380" s="85"/>
      <c r="U380" s="219"/>
      <c r="V380" s="219"/>
      <c r="W380" s="220"/>
      <c r="X380" s="220"/>
      <c r="Y380" s="221"/>
      <c r="Z380" s="221"/>
      <c r="AA380" s="220"/>
      <c r="AB380" s="85"/>
    </row>
    <row r="381" spans="18:28" x14ac:dyDescent="0.25">
      <c r="R381" s="218"/>
      <c r="S381" s="85"/>
      <c r="T381" s="85"/>
      <c r="U381" s="219"/>
      <c r="V381" s="219"/>
      <c r="W381" s="220"/>
      <c r="X381" s="220"/>
      <c r="Y381" s="221"/>
      <c r="Z381" s="221"/>
      <c r="AA381" s="220"/>
      <c r="AB381" s="85"/>
    </row>
    <row r="382" spans="18:28" x14ac:dyDescent="0.25">
      <c r="R382" s="218"/>
      <c r="S382" s="85"/>
      <c r="T382" s="85"/>
      <c r="U382" s="219"/>
      <c r="V382" s="219"/>
      <c r="W382" s="220"/>
      <c r="X382" s="220"/>
      <c r="Y382" s="221"/>
      <c r="Z382" s="221"/>
      <c r="AA382" s="220"/>
      <c r="AB382" s="85"/>
    </row>
    <row r="383" spans="18:28" x14ac:dyDescent="0.25">
      <c r="R383" s="218"/>
      <c r="S383" s="85"/>
      <c r="T383" s="85"/>
      <c r="U383" s="219"/>
      <c r="V383" s="219"/>
      <c r="W383" s="220"/>
      <c r="X383" s="220"/>
      <c r="Y383" s="221"/>
      <c r="Z383" s="221"/>
      <c r="AA383" s="220"/>
      <c r="AB383" s="85"/>
    </row>
    <row r="384" spans="18:28" x14ac:dyDescent="0.25">
      <c r="R384" s="218"/>
      <c r="S384" s="85"/>
      <c r="T384" s="85"/>
      <c r="U384" s="219"/>
      <c r="V384" s="219"/>
      <c r="W384" s="220"/>
      <c r="X384" s="220"/>
      <c r="Y384" s="221"/>
      <c r="Z384" s="221"/>
      <c r="AA384" s="220"/>
      <c r="AB384" s="85"/>
    </row>
    <row r="385" spans="18:28" x14ac:dyDescent="0.25">
      <c r="R385" s="218"/>
      <c r="S385" s="85"/>
      <c r="T385" s="85"/>
      <c r="U385" s="219"/>
      <c r="V385" s="219"/>
      <c r="W385" s="220"/>
      <c r="X385" s="220"/>
      <c r="Y385" s="221"/>
      <c r="Z385" s="221"/>
      <c r="AA385" s="220"/>
      <c r="AB385" s="85"/>
    </row>
    <row r="386" spans="18:28" x14ac:dyDescent="0.25">
      <c r="R386" s="218"/>
      <c r="S386" s="85"/>
      <c r="T386" s="85"/>
      <c r="U386" s="219"/>
      <c r="V386" s="219"/>
      <c r="W386" s="220"/>
      <c r="X386" s="220"/>
      <c r="Y386" s="221"/>
      <c r="Z386" s="221"/>
      <c r="AA386" s="220"/>
      <c r="AB386" s="85"/>
    </row>
    <row r="387" spans="18:28" x14ac:dyDescent="0.25">
      <c r="R387" s="218"/>
      <c r="S387" s="85"/>
      <c r="T387" s="85"/>
      <c r="U387" s="219"/>
      <c r="V387" s="219"/>
      <c r="W387" s="220"/>
      <c r="X387" s="220"/>
      <c r="Y387" s="221"/>
      <c r="Z387" s="221"/>
      <c r="AA387" s="220"/>
      <c r="AB387" s="85"/>
    </row>
    <row r="388" spans="18:28" x14ac:dyDescent="0.25">
      <c r="R388" s="218"/>
      <c r="S388" s="85"/>
      <c r="T388" s="85"/>
      <c r="U388" s="219"/>
      <c r="V388" s="219"/>
      <c r="W388" s="220"/>
      <c r="X388" s="220"/>
      <c r="Y388" s="221"/>
      <c r="Z388" s="221"/>
      <c r="AA388" s="220"/>
      <c r="AB388" s="85"/>
    </row>
    <row r="389" spans="18:28" x14ac:dyDescent="0.25">
      <c r="R389" s="218"/>
      <c r="S389" s="85"/>
      <c r="T389" s="85"/>
      <c r="U389" s="219"/>
      <c r="V389" s="219"/>
      <c r="W389" s="220"/>
      <c r="X389" s="220"/>
      <c r="Y389" s="221"/>
      <c r="Z389" s="221"/>
      <c r="AA389" s="220"/>
      <c r="AB389" s="85"/>
    </row>
    <row r="390" spans="18:28" x14ac:dyDescent="0.25">
      <c r="R390" s="218"/>
      <c r="S390" s="85"/>
      <c r="T390" s="85"/>
      <c r="U390" s="219"/>
      <c r="V390" s="219"/>
      <c r="W390" s="220"/>
      <c r="X390" s="220"/>
      <c r="Y390" s="221"/>
      <c r="Z390" s="221"/>
      <c r="AA390" s="220"/>
      <c r="AB390" s="85"/>
    </row>
    <row r="391" spans="18:28" x14ac:dyDescent="0.25">
      <c r="R391" s="218"/>
      <c r="S391" s="85"/>
      <c r="T391" s="85"/>
      <c r="U391" s="219"/>
      <c r="V391" s="219"/>
      <c r="W391" s="220"/>
      <c r="X391" s="220"/>
      <c r="Y391" s="221"/>
      <c r="Z391" s="221"/>
      <c r="AA391" s="220"/>
      <c r="AB391" s="85"/>
    </row>
    <row r="392" spans="18:28" x14ac:dyDescent="0.25">
      <c r="R392" s="218"/>
      <c r="S392" s="85"/>
      <c r="T392" s="85"/>
      <c r="U392" s="219"/>
      <c r="V392" s="219"/>
      <c r="W392" s="220"/>
      <c r="X392" s="220"/>
      <c r="Y392" s="221"/>
      <c r="Z392" s="221"/>
      <c r="AA392" s="220"/>
      <c r="AB392" s="85"/>
    </row>
    <row r="393" spans="18:28" x14ac:dyDescent="0.25">
      <c r="R393" s="218"/>
      <c r="S393" s="85"/>
      <c r="T393" s="85"/>
      <c r="U393" s="219"/>
      <c r="V393" s="219"/>
      <c r="W393" s="220"/>
      <c r="X393" s="220"/>
      <c r="Y393" s="221"/>
      <c r="Z393" s="221"/>
      <c r="AA393" s="220"/>
      <c r="AB393" s="85"/>
    </row>
    <row r="394" spans="18:28" x14ac:dyDescent="0.25">
      <c r="R394" s="218"/>
      <c r="S394" s="85"/>
      <c r="T394" s="85"/>
      <c r="U394" s="219"/>
      <c r="V394" s="219"/>
      <c r="W394" s="220"/>
      <c r="X394" s="220"/>
      <c r="Y394" s="221"/>
      <c r="Z394" s="221"/>
      <c r="AA394" s="220"/>
      <c r="AB394" s="85"/>
    </row>
    <row r="395" spans="18:28" x14ac:dyDescent="0.25">
      <c r="R395" s="218"/>
      <c r="S395" s="85"/>
      <c r="T395" s="85"/>
      <c r="U395" s="219"/>
      <c r="V395" s="219"/>
      <c r="W395" s="220"/>
      <c r="X395" s="220"/>
      <c r="Y395" s="221"/>
      <c r="Z395" s="221"/>
      <c r="AA395" s="220"/>
      <c r="AB395" s="85"/>
    </row>
    <row r="396" spans="18:28" x14ac:dyDescent="0.25">
      <c r="R396" s="218"/>
      <c r="S396" s="85"/>
      <c r="T396" s="85"/>
      <c r="U396" s="219"/>
      <c r="V396" s="219"/>
      <c r="W396" s="220"/>
      <c r="X396" s="220"/>
      <c r="Y396" s="221"/>
      <c r="Z396" s="221"/>
      <c r="AA396" s="220"/>
      <c r="AB396" s="85"/>
    </row>
    <row r="397" spans="18:28" x14ac:dyDescent="0.25">
      <c r="R397" s="218"/>
      <c r="S397" s="85"/>
      <c r="T397" s="85"/>
      <c r="U397" s="219"/>
      <c r="V397" s="219"/>
      <c r="W397" s="220"/>
      <c r="X397" s="220"/>
      <c r="Y397" s="221"/>
      <c r="Z397" s="221"/>
      <c r="AA397" s="220"/>
      <c r="AB397" s="85"/>
    </row>
    <row r="398" spans="18:28" x14ac:dyDescent="0.25">
      <c r="R398" s="218"/>
      <c r="S398" s="85"/>
      <c r="T398" s="85"/>
      <c r="U398" s="219"/>
      <c r="V398" s="219"/>
      <c r="W398" s="220"/>
      <c r="X398" s="220"/>
      <c r="Y398" s="221"/>
      <c r="Z398" s="221"/>
      <c r="AA398" s="220"/>
      <c r="AB398" s="85"/>
    </row>
    <row r="399" spans="18:28" x14ac:dyDescent="0.25">
      <c r="R399" s="218"/>
      <c r="S399" s="85"/>
      <c r="T399" s="85"/>
      <c r="U399" s="219"/>
      <c r="V399" s="219"/>
      <c r="W399" s="220"/>
      <c r="X399" s="220"/>
      <c r="Y399" s="221"/>
      <c r="Z399" s="221"/>
      <c r="AA399" s="220"/>
      <c r="AB399" s="85"/>
    </row>
    <row r="400" spans="18:28" x14ac:dyDescent="0.25">
      <c r="R400" s="218"/>
      <c r="S400" s="85"/>
      <c r="T400" s="85"/>
      <c r="U400" s="219"/>
      <c r="V400" s="219"/>
      <c r="W400" s="220"/>
      <c r="X400" s="220"/>
      <c r="Y400" s="221"/>
      <c r="Z400" s="221"/>
      <c r="AA400" s="220"/>
      <c r="AB400" s="85"/>
    </row>
    <row r="401" spans="18:28" x14ac:dyDescent="0.25">
      <c r="R401" s="218"/>
      <c r="S401" s="85"/>
      <c r="T401" s="85"/>
      <c r="U401" s="219"/>
      <c r="V401" s="219"/>
      <c r="W401" s="220"/>
      <c r="X401" s="220"/>
      <c r="Y401" s="221"/>
      <c r="Z401" s="221"/>
      <c r="AA401" s="220"/>
      <c r="AB401" s="85"/>
    </row>
    <row r="402" spans="18:28" x14ac:dyDescent="0.25">
      <c r="R402" s="218"/>
      <c r="S402" s="85"/>
      <c r="T402" s="85"/>
      <c r="U402" s="219"/>
      <c r="V402" s="219"/>
      <c r="W402" s="220"/>
      <c r="X402" s="220"/>
      <c r="Y402" s="221"/>
      <c r="Z402" s="221"/>
      <c r="AA402" s="220"/>
      <c r="AB402" s="85"/>
    </row>
    <row r="403" spans="18:28" x14ac:dyDescent="0.25">
      <c r="R403" s="218"/>
      <c r="S403" s="85"/>
      <c r="T403" s="85"/>
      <c r="U403" s="219"/>
      <c r="V403" s="219"/>
      <c r="W403" s="220"/>
      <c r="X403" s="220"/>
      <c r="Y403" s="221"/>
      <c r="Z403" s="221"/>
      <c r="AA403" s="220"/>
      <c r="AB403" s="85"/>
    </row>
    <row r="404" spans="18:28" x14ac:dyDescent="0.25">
      <c r="R404" s="218"/>
      <c r="S404" s="85"/>
      <c r="T404" s="85"/>
      <c r="U404" s="219"/>
      <c r="V404" s="219"/>
      <c r="W404" s="220"/>
      <c r="X404" s="220"/>
      <c r="Y404" s="221"/>
      <c r="Z404" s="221"/>
      <c r="AA404" s="220"/>
      <c r="AB404" s="85"/>
    </row>
    <row r="405" spans="18:28" x14ac:dyDescent="0.25">
      <c r="R405" s="218"/>
      <c r="S405" s="85"/>
      <c r="T405" s="85"/>
      <c r="U405" s="219"/>
      <c r="V405" s="219"/>
      <c r="W405" s="220"/>
      <c r="X405" s="220"/>
      <c r="Y405" s="221"/>
      <c r="Z405" s="221"/>
      <c r="AA405" s="220"/>
      <c r="AB405" s="85"/>
    </row>
    <row r="406" spans="18:28" x14ac:dyDescent="0.25">
      <c r="R406" s="218"/>
      <c r="S406" s="85"/>
      <c r="T406" s="85"/>
      <c r="U406" s="219"/>
      <c r="V406" s="219"/>
      <c r="W406" s="220"/>
      <c r="X406" s="220"/>
      <c r="Y406" s="221"/>
      <c r="Z406" s="221"/>
      <c r="AA406" s="220"/>
      <c r="AB406" s="85"/>
    </row>
    <row r="407" spans="18:28" x14ac:dyDescent="0.25">
      <c r="R407" s="218"/>
      <c r="S407" s="85"/>
      <c r="T407" s="85"/>
      <c r="U407" s="219"/>
      <c r="V407" s="219"/>
      <c r="W407" s="220"/>
      <c r="X407" s="220"/>
      <c r="Y407" s="221"/>
      <c r="Z407" s="221"/>
      <c r="AA407" s="220"/>
      <c r="AB407" s="85"/>
    </row>
    <row r="408" spans="18:28" x14ac:dyDescent="0.25">
      <c r="R408" s="218"/>
      <c r="S408" s="85"/>
      <c r="T408" s="85"/>
      <c r="U408" s="219"/>
      <c r="V408" s="219"/>
      <c r="W408" s="220"/>
      <c r="X408" s="220"/>
      <c r="Y408" s="221"/>
      <c r="Z408" s="221"/>
      <c r="AA408" s="220"/>
      <c r="AB408" s="85"/>
    </row>
    <row r="409" spans="18:28" x14ac:dyDescent="0.25">
      <c r="R409" s="218"/>
      <c r="S409" s="85"/>
      <c r="T409" s="85"/>
      <c r="U409" s="219"/>
      <c r="V409" s="219"/>
      <c r="W409" s="220"/>
      <c r="X409" s="220"/>
      <c r="Y409" s="221"/>
      <c r="Z409" s="221"/>
      <c r="AA409" s="220"/>
      <c r="AB409" s="85"/>
    </row>
    <row r="410" spans="18:28" x14ac:dyDescent="0.25">
      <c r="R410" s="218"/>
      <c r="S410" s="85"/>
      <c r="T410" s="85"/>
      <c r="U410" s="219"/>
      <c r="V410" s="219"/>
      <c r="W410" s="220"/>
      <c r="X410" s="220"/>
      <c r="Y410" s="221"/>
      <c r="Z410" s="221"/>
      <c r="AA410" s="220"/>
      <c r="AB410" s="85"/>
    </row>
    <row r="411" spans="18:28" x14ac:dyDescent="0.25">
      <c r="R411" s="218"/>
      <c r="S411" s="85"/>
      <c r="T411" s="85"/>
      <c r="U411" s="219"/>
      <c r="V411" s="219"/>
      <c r="W411" s="220"/>
      <c r="X411" s="220"/>
      <c r="Y411" s="221"/>
      <c r="Z411" s="221"/>
      <c r="AA411" s="220"/>
      <c r="AB411" s="85"/>
    </row>
    <row r="412" spans="18:28" x14ac:dyDescent="0.25">
      <c r="R412" s="218"/>
      <c r="S412" s="85"/>
      <c r="T412" s="85"/>
      <c r="U412" s="219"/>
      <c r="V412" s="219"/>
      <c r="W412" s="220"/>
      <c r="X412" s="220"/>
      <c r="Y412" s="221"/>
      <c r="Z412" s="221"/>
      <c r="AA412" s="220"/>
      <c r="AB412" s="85"/>
    </row>
    <row r="413" spans="18:28" x14ac:dyDescent="0.25">
      <c r="R413" s="218"/>
      <c r="S413" s="85"/>
      <c r="T413" s="85"/>
      <c r="U413" s="219"/>
      <c r="V413" s="219"/>
      <c r="W413" s="220"/>
      <c r="X413" s="220"/>
      <c r="Y413" s="221"/>
      <c r="Z413" s="221"/>
      <c r="AA413" s="220"/>
      <c r="AB413" s="85"/>
    </row>
    <row r="414" spans="18:28" x14ac:dyDescent="0.25">
      <c r="R414" s="218"/>
      <c r="S414" s="85"/>
      <c r="T414" s="85"/>
      <c r="U414" s="219"/>
      <c r="V414" s="219"/>
      <c r="W414" s="220"/>
      <c r="X414" s="220"/>
      <c r="Y414" s="221"/>
      <c r="Z414" s="221"/>
      <c r="AA414" s="220"/>
      <c r="AB414" s="85"/>
    </row>
    <row r="415" spans="18:28" x14ac:dyDescent="0.25">
      <c r="R415" s="218"/>
      <c r="S415" s="85"/>
      <c r="T415" s="85"/>
      <c r="U415" s="219"/>
      <c r="V415" s="219"/>
      <c r="W415" s="220"/>
      <c r="X415" s="220"/>
      <c r="Y415" s="221"/>
      <c r="Z415" s="221"/>
      <c r="AA415" s="220"/>
      <c r="AB415" s="85"/>
    </row>
    <row r="416" spans="18:28" x14ac:dyDescent="0.25">
      <c r="R416" s="218"/>
      <c r="S416" s="85"/>
      <c r="T416" s="85"/>
      <c r="U416" s="219"/>
      <c r="V416" s="219"/>
      <c r="W416" s="220"/>
      <c r="X416" s="220"/>
      <c r="Y416" s="221"/>
      <c r="Z416" s="221"/>
      <c r="AA416" s="220"/>
      <c r="AB416" s="85"/>
    </row>
    <row r="417" spans="18:28" x14ac:dyDescent="0.25">
      <c r="R417" s="218"/>
      <c r="S417" s="85"/>
      <c r="T417" s="85"/>
      <c r="U417" s="219"/>
      <c r="V417" s="219"/>
      <c r="W417" s="220"/>
      <c r="X417" s="220"/>
      <c r="Y417" s="221"/>
      <c r="Z417" s="221"/>
      <c r="AA417" s="220"/>
      <c r="AB417" s="85"/>
    </row>
    <row r="418" spans="18:28" x14ac:dyDescent="0.25">
      <c r="R418" s="218"/>
      <c r="S418" s="85"/>
      <c r="T418" s="85"/>
      <c r="U418" s="219"/>
      <c r="V418" s="219"/>
      <c r="W418" s="220"/>
      <c r="X418" s="220"/>
      <c r="Y418" s="221"/>
      <c r="Z418" s="221"/>
      <c r="AA418" s="220"/>
      <c r="AB418" s="85"/>
    </row>
    <row r="419" spans="18:28" x14ac:dyDescent="0.25">
      <c r="R419" s="218"/>
      <c r="S419" s="85"/>
      <c r="T419" s="85"/>
      <c r="U419" s="219"/>
      <c r="V419" s="219"/>
      <c r="W419" s="220"/>
      <c r="X419" s="220"/>
      <c r="Y419" s="221"/>
      <c r="Z419" s="221"/>
      <c r="AA419" s="220"/>
      <c r="AB419" s="85"/>
    </row>
    <row r="420" spans="18:28" x14ac:dyDescent="0.25">
      <c r="R420" s="218"/>
      <c r="S420" s="85"/>
      <c r="T420" s="85"/>
      <c r="U420" s="219"/>
      <c r="V420" s="219"/>
      <c r="W420" s="220"/>
      <c r="X420" s="220"/>
      <c r="Y420" s="221"/>
      <c r="Z420" s="221"/>
      <c r="AA420" s="220"/>
      <c r="AB420" s="85"/>
    </row>
    <row r="421" spans="18:28" x14ac:dyDescent="0.25">
      <c r="R421" s="218"/>
      <c r="S421" s="85"/>
      <c r="T421" s="85"/>
      <c r="U421" s="219"/>
      <c r="V421" s="219"/>
      <c r="W421" s="220"/>
      <c r="X421" s="220"/>
      <c r="Y421" s="221"/>
      <c r="Z421" s="221"/>
      <c r="AA421" s="220"/>
      <c r="AB421" s="85"/>
    </row>
    <row r="422" spans="18:28" x14ac:dyDescent="0.25">
      <c r="R422" s="218"/>
      <c r="S422" s="85"/>
      <c r="T422" s="85"/>
      <c r="U422" s="219"/>
      <c r="V422" s="219"/>
      <c r="W422" s="220"/>
      <c r="X422" s="220"/>
      <c r="Y422" s="221"/>
      <c r="Z422" s="221"/>
      <c r="AA422" s="220"/>
      <c r="AB422" s="85"/>
    </row>
    <row r="423" spans="18:28" x14ac:dyDescent="0.25">
      <c r="R423" s="218"/>
      <c r="S423" s="85"/>
      <c r="T423" s="85"/>
      <c r="U423" s="219"/>
      <c r="V423" s="219"/>
      <c r="W423" s="220"/>
      <c r="X423" s="220"/>
      <c r="Y423" s="221"/>
      <c r="Z423" s="221"/>
      <c r="AA423" s="220"/>
      <c r="AB423" s="85"/>
    </row>
    <row r="424" spans="18:28" x14ac:dyDescent="0.25">
      <c r="R424" s="218"/>
      <c r="S424" s="85"/>
      <c r="T424" s="85"/>
      <c r="U424" s="219"/>
      <c r="V424" s="219"/>
      <c r="W424" s="220"/>
      <c r="X424" s="220"/>
      <c r="Y424" s="221"/>
      <c r="Z424" s="221"/>
      <c r="AA424" s="220"/>
      <c r="AB424" s="85"/>
    </row>
    <row r="425" spans="18:28" x14ac:dyDescent="0.25">
      <c r="R425" s="218"/>
      <c r="S425" s="85"/>
      <c r="T425" s="85"/>
      <c r="U425" s="219"/>
      <c r="V425" s="219"/>
      <c r="W425" s="220"/>
      <c r="X425" s="220"/>
      <c r="Y425" s="221"/>
      <c r="Z425" s="221"/>
      <c r="AA425" s="220"/>
      <c r="AB425" s="85"/>
    </row>
    <row r="426" spans="18:28" x14ac:dyDescent="0.25">
      <c r="R426" s="218"/>
      <c r="S426" s="85"/>
      <c r="T426" s="85"/>
      <c r="U426" s="219"/>
      <c r="V426" s="219"/>
      <c r="W426" s="220"/>
      <c r="X426" s="220"/>
      <c r="Y426" s="221"/>
      <c r="Z426" s="221"/>
      <c r="AA426" s="220"/>
      <c r="AB426" s="85"/>
    </row>
    <row r="427" spans="18:28" x14ac:dyDescent="0.25">
      <c r="R427" s="218"/>
      <c r="S427" s="85"/>
      <c r="T427" s="85"/>
      <c r="U427" s="219"/>
      <c r="V427" s="219"/>
      <c r="W427" s="220"/>
      <c r="X427" s="220"/>
      <c r="Y427" s="221"/>
      <c r="Z427" s="221"/>
      <c r="AA427" s="220"/>
      <c r="AB427" s="85"/>
    </row>
    <row r="428" spans="18:28" x14ac:dyDescent="0.25">
      <c r="R428" s="218"/>
      <c r="S428" s="85"/>
      <c r="T428" s="85"/>
      <c r="U428" s="219"/>
      <c r="V428" s="219"/>
      <c r="W428" s="220"/>
      <c r="X428" s="220"/>
      <c r="Y428" s="221"/>
      <c r="Z428" s="221"/>
      <c r="AA428" s="220"/>
      <c r="AB428" s="85"/>
    </row>
    <row r="429" spans="18:28" x14ac:dyDescent="0.25">
      <c r="R429" s="218"/>
      <c r="S429" s="85"/>
      <c r="T429" s="85"/>
      <c r="U429" s="219"/>
      <c r="V429" s="219"/>
      <c r="W429" s="220"/>
      <c r="X429" s="220"/>
      <c r="Y429" s="221"/>
      <c r="Z429" s="221"/>
      <c r="AA429" s="220"/>
      <c r="AB429" s="85"/>
    </row>
    <row r="430" spans="18:28" x14ac:dyDescent="0.25">
      <c r="R430" s="218"/>
      <c r="S430" s="85"/>
      <c r="T430" s="85"/>
      <c r="U430" s="219"/>
      <c r="V430" s="219"/>
      <c r="W430" s="220"/>
      <c r="X430" s="220"/>
      <c r="Y430" s="221"/>
      <c r="Z430" s="221"/>
      <c r="AA430" s="220"/>
      <c r="AB430" s="85"/>
    </row>
    <row r="431" spans="18:28" x14ac:dyDescent="0.25">
      <c r="R431" s="218"/>
      <c r="S431" s="85"/>
      <c r="T431" s="85"/>
      <c r="U431" s="219"/>
      <c r="V431" s="219"/>
      <c r="W431" s="220"/>
      <c r="X431" s="220"/>
      <c r="Y431" s="221"/>
      <c r="Z431" s="221"/>
      <c r="AA431" s="220"/>
      <c r="AB431" s="85"/>
    </row>
    <row r="432" spans="18:28" x14ac:dyDescent="0.25">
      <c r="R432" s="218"/>
      <c r="S432" s="85"/>
      <c r="T432" s="85"/>
      <c r="U432" s="219"/>
      <c r="V432" s="219"/>
      <c r="W432" s="220"/>
      <c r="X432" s="220"/>
      <c r="Y432" s="221"/>
      <c r="Z432" s="221"/>
      <c r="AA432" s="220"/>
      <c r="AB432" s="85"/>
    </row>
    <row r="433" spans="18:28" x14ac:dyDescent="0.25">
      <c r="R433" s="218"/>
      <c r="S433" s="85"/>
      <c r="T433" s="85"/>
      <c r="U433" s="219"/>
      <c r="V433" s="219"/>
      <c r="W433" s="220"/>
      <c r="X433" s="220"/>
      <c r="Y433" s="221"/>
      <c r="Z433" s="221"/>
      <c r="AA433" s="220"/>
      <c r="AB433" s="85"/>
    </row>
    <row r="434" spans="18:28" x14ac:dyDescent="0.25">
      <c r="R434" s="218"/>
      <c r="S434" s="85"/>
      <c r="T434" s="85"/>
      <c r="U434" s="219"/>
      <c r="V434" s="219"/>
      <c r="W434" s="220"/>
      <c r="X434" s="220"/>
      <c r="Y434" s="221"/>
      <c r="Z434" s="221"/>
      <c r="AA434" s="220"/>
      <c r="AB434" s="85"/>
    </row>
    <row r="435" spans="18:28" x14ac:dyDescent="0.25">
      <c r="R435" s="218"/>
      <c r="S435" s="85"/>
      <c r="T435" s="85"/>
      <c r="U435" s="219"/>
      <c r="V435" s="219"/>
      <c r="W435" s="220"/>
      <c r="X435" s="220"/>
      <c r="Y435" s="221"/>
      <c r="Z435" s="221"/>
      <c r="AA435" s="220"/>
      <c r="AB435" s="85"/>
    </row>
    <row r="436" spans="18:28" x14ac:dyDescent="0.25">
      <c r="R436" s="218"/>
      <c r="S436" s="85"/>
      <c r="T436" s="85"/>
      <c r="U436" s="219"/>
      <c r="V436" s="219"/>
      <c r="W436" s="220"/>
      <c r="X436" s="220"/>
      <c r="Y436" s="221"/>
      <c r="Z436" s="221"/>
      <c r="AA436" s="220"/>
      <c r="AB436" s="85"/>
    </row>
    <row r="437" spans="18:28" x14ac:dyDescent="0.25">
      <c r="R437" s="218"/>
      <c r="S437" s="85"/>
      <c r="T437" s="85"/>
      <c r="U437" s="219"/>
      <c r="V437" s="219"/>
      <c r="W437" s="220"/>
      <c r="X437" s="220"/>
      <c r="Y437" s="221"/>
      <c r="Z437" s="221"/>
      <c r="AA437" s="220"/>
      <c r="AB437" s="85"/>
    </row>
    <row r="438" spans="18:28" x14ac:dyDescent="0.25">
      <c r="R438" s="218"/>
      <c r="S438" s="85"/>
      <c r="T438" s="85"/>
      <c r="U438" s="219"/>
      <c r="V438" s="219"/>
      <c r="W438" s="220"/>
      <c r="X438" s="220"/>
      <c r="Y438" s="221"/>
      <c r="Z438" s="221"/>
      <c r="AA438" s="220"/>
      <c r="AB438" s="85"/>
    </row>
    <row r="439" spans="18:28" x14ac:dyDescent="0.25">
      <c r="R439" s="218"/>
      <c r="S439" s="85"/>
      <c r="T439" s="85"/>
      <c r="U439" s="219"/>
      <c r="V439" s="219"/>
      <c r="W439" s="220"/>
      <c r="X439" s="220"/>
      <c r="Y439" s="221"/>
      <c r="Z439" s="221"/>
      <c r="AA439" s="220"/>
      <c r="AB439" s="85"/>
    </row>
    <row r="440" spans="18:28" x14ac:dyDescent="0.25">
      <c r="R440" s="218"/>
      <c r="S440" s="85"/>
      <c r="T440" s="85"/>
      <c r="U440" s="219"/>
      <c r="V440" s="219"/>
      <c r="W440" s="220"/>
      <c r="X440" s="220"/>
      <c r="Y440" s="221"/>
      <c r="Z440" s="221"/>
      <c r="AA440" s="220"/>
      <c r="AB440" s="85"/>
    </row>
    <row r="441" spans="18:28" x14ac:dyDescent="0.25">
      <c r="R441" s="218"/>
      <c r="S441" s="85"/>
      <c r="T441" s="85"/>
      <c r="U441" s="219"/>
      <c r="V441" s="219"/>
      <c r="W441" s="220"/>
      <c r="X441" s="220"/>
      <c r="Y441" s="221"/>
      <c r="Z441" s="221"/>
      <c r="AA441" s="220"/>
      <c r="AB441" s="85"/>
    </row>
    <row r="442" spans="18:28" x14ac:dyDescent="0.25">
      <c r="R442" s="218"/>
      <c r="S442" s="85"/>
      <c r="T442" s="85"/>
      <c r="U442" s="219"/>
      <c r="V442" s="219"/>
      <c r="W442" s="220"/>
      <c r="X442" s="220"/>
      <c r="Y442" s="221"/>
      <c r="Z442" s="221"/>
      <c r="AA442" s="220"/>
      <c r="AB442" s="85"/>
    </row>
    <row r="443" spans="18:28" x14ac:dyDescent="0.25">
      <c r="R443" s="218"/>
      <c r="S443" s="85"/>
      <c r="T443" s="85"/>
      <c r="U443" s="219"/>
      <c r="V443" s="219"/>
      <c r="W443" s="220"/>
      <c r="X443" s="220"/>
      <c r="Y443" s="221"/>
      <c r="Z443" s="221"/>
      <c r="AA443" s="220"/>
      <c r="AB443" s="85"/>
    </row>
    <row r="444" spans="18:28" x14ac:dyDescent="0.25">
      <c r="R444" s="218"/>
      <c r="S444" s="85"/>
      <c r="T444" s="85"/>
      <c r="U444" s="219"/>
      <c r="V444" s="219"/>
      <c r="W444" s="220"/>
      <c r="X444" s="220"/>
      <c r="Y444" s="221"/>
      <c r="Z444" s="221"/>
      <c r="AA444" s="220"/>
      <c r="AB444" s="85"/>
    </row>
    <row r="445" spans="18:28" x14ac:dyDescent="0.25">
      <c r="R445" s="218"/>
      <c r="S445" s="85"/>
      <c r="T445" s="85"/>
      <c r="U445" s="219"/>
      <c r="V445" s="219"/>
      <c r="W445" s="220"/>
      <c r="X445" s="220"/>
      <c r="Y445" s="221"/>
      <c r="Z445" s="221"/>
      <c r="AA445" s="220"/>
      <c r="AB445" s="85"/>
    </row>
    <row r="446" spans="18:28" x14ac:dyDescent="0.25">
      <c r="R446" s="218"/>
      <c r="S446" s="85"/>
      <c r="T446" s="85"/>
      <c r="U446" s="219"/>
      <c r="V446" s="219"/>
      <c r="W446" s="220"/>
      <c r="X446" s="220"/>
      <c r="Y446" s="221"/>
      <c r="Z446" s="221"/>
      <c r="AA446" s="220"/>
      <c r="AB446" s="85"/>
    </row>
    <row r="447" spans="18:28" x14ac:dyDescent="0.25">
      <c r="R447" s="218"/>
      <c r="S447" s="85"/>
      <c r="T447" s="85"/>
      <c r="U447" s="219"/>
      <c r="V447" s="219"/>
      <c r="W447" s="220"/>
      <c r="X447" s="220"/>
      <c r="Y447" s="221"/>
      <c r="Z447" s="221"/>
      <c r="AA447" s="220"/>
      <c r="AB447" s="85"/>
    </row>
    <row r="448" spans="18:28" x14ac:dyDescent="0.25">
      <c r="R448" s="218"/>
      <c r="S448" s="85"/>
      <c r="T448" s="85"/>
      <c r="U448" s="219"/>
      <c r="V448" s="219"/>
      <c r="W448" s="220"/>
      <c r="X448" s="220"/>
      <c r="Y448" s="221"/>
      <c r="Z448" s="221"/>
      <c r="AA448" s="220"/>
      <c r="AB448" s="85"/>
    </row>
    <row r="449" spans="18:28" x14ac:dyDescent="0.25">
      <c r="R449" s="218"/>
      <c r="S449" s="85"/>
      <c r="T449" s="85"/>
      <c r="U449" s="219"/>
      <c r="V449" s="219"/>
      <c r="W449" s="220"/>
      <c r="X449" s="220"/>
      <c r="Y449" s="221"/>
      <c r="Z449" s="221"/>
      <c r="AA449" s="220"/>
      <c r="AB449" s="85"/>
    </row>
    <row r="450" spans="18:28" x14ac:dyDescent="0.25">
      <c r="R450" s="218"/>
      <c r="S450" s="85"/>
      <c r="T450" s="85"/>
      <c r="U450" s="219"/>
      <c r="V450" s="219"/>
      <c r="W450" s="220"/>
      <c r="X450" s="220"/>
      <c r="Y450" s="221"/>
      <c r="Z450" s="221"/>
      <c r="AA450" s="220"/>
      <c r="AB450" s="85"/>
    </row>
    <row r="451" spans="18:28" x14ac:dyDescent="0.25">
      <c r="R451" s="218"/>
      <c r="S451" s="85"/>
      <c r="T451" s="85"/>
      <c r="U451" s="219"/>
      <c r="V451" s="219"/>
      <c r="W451" s="220"/>
      <c r="X451" s="220"/>
      <c r="Y451" s="221"/>
      <c r="Z451" s="221"/>
      <c r="AA451" s="220"/>
      <c r="AB451" s="85"/>
    </row>
    <row r="452" spans="18:28" x14ac:dyDescent="0.25">
      <c r="R452" s="218"/>
      <c r="S452" s="85"/>
      <c r="T452" s="85"/>
      <c r="U452" s="219"/>
      <c r="V452" s="219"/>
      <c r="W452" s="220"/>
      <c r="X452" s="220"/>
      <c r="Y452" s="221"/>
      <c r="Z452" s="221"/>
      <c r="AA452" s="220"/>
      <c r="AB452" s="85"/>
    </row>
    <row r="453" spans="18:28" x14ac:dyDescent="0.25">
      <c r="R453" s="218"/>
      <c r="S453" s="85"/>
      <c r="T453" s="85"/>
      <c r="U453" s="219"/>
      <c r="V453" s="219"/>
      <c r="W453" s="220"/>
      <c r="X453" s="220"/>
      <c r="Y453" s="221"/>
      <c r="Z453" s="221"/>
      <c r="AA453" s="220"/>
      <c r="AB453" s="85"/>
    </row>
    <row r="454" spans="18:28" x14ac:dyDescent="0.25">
      <c r="R454" s="218"/>
      <c r="S454" s="85"/>
      <c r="T454" s="85"/>
      <c r="U454" s="219"/>
      <c r="V454" s="219"/>
      <c r="W454" s="220"/>
      <c r="X454" s="220"/>
      <c r="Y454" s="221"/>
      <c r="Z454" s="221"/>
      <c r="AA454" s="220"/>
      <c r="AB454" s="85"/>
    </row>
    <row r="455" spans="18:28" x14ac:dyDescent="0.25">
      <c r="R455" s="218"/>
      <c r="S455" s="85"/>
      <c r="T455" s="85"/>
      <c r="U455" s="219"/>
      <c r="V455" s="219"/>
      <c r="W455" s="220"/>
      <c r="X455" s="220"/>
      <c r="Y455" s="221"/>
      <c r="Z455" s="221"/>
      <c r="AA455" s="220"/>
      <c r="AB455" s="85"/>
    </row>
    <row r="456" spans="18:28" x14ac:dyDescent="0.25">
      <c r="R456" s="218"/>
      <c r="S456" s="85"/>
      <c r="T456" s="85"/>
      <c r="U456" s="219"/>
      <c r="V456" s="219"/>
      <c r="W456" s="220"/>
      <c r="X456" s="220"/>
      <c r="Y456" s="221"/>
      <c r="Z456" s="221"/>
      <c r="AA456" s="220"/>
      <c r="AB456" s="85"/>
    </row>
    <row r="457" spans="18:28" x14ac:dyDescent="0.25">
      <c r="R457" s="218"/>
      <c r="S457" s="85"/>
      <c r="T457" s="85"/>
      <c r="U457" s="219"/>
      <c r="V457" s="219"/>
      <c r="W457" s="220"/>
      <c r="X457" s="220"/>
      <c r="Y457" s="221"/>
      <c r="Z457" s="221"/>
      <c r="AA457" s="220"/>
      <c r="AB457" s="85"/>
    </row>
    <row r="458" spans="18:28" x14ac:dyDescent="0.25">
      <c r="R458" s="218"/>
      <c r="S458" s="85"/>
      <c r="T458" s="85"/>
      <c r="U458" s="219"/>
      <c r="V458" s="219"/>
      <c r="W458" s="220"/>
      <c r="X458" s="220"/>
      <c r="Y458" s="221"/>
      <c r="Z458" s="221"/>
      <c r="AA458" s="220"/>
      <c r="AB458" s="85"/>
    </row>
    <row r="459" spans="18:28" x14ac:dyDescent="0.25">
      <c r="R459" s="218"/>
      <c r="S459" s="85"/>
      <c r="T459" s="85"/>
      <c r="U459" s="219"/>
      <c r="V459" s="219"/>
      <c r="W459" s="220"/>
      <c r="X459" s="220"/>
      <c r="Y459" s="221"/>
      <c r="Z459" s="221"/>
      <c r="AA459" s="220"/>
      <c r="AB459" s="85"/>
    </row>
    <row r="460" spans="18:28" x14ac:dyDescent="0.25">
      <c r="R460" s="218"/>
      <c r="S460" s="85"/>
      <c r="T460" s="85"/>
      <c r="U460" s="219"/>
      <c r="V460" s="219"/>
      <c r="W460" s="220"/>
      <c r="X460" s="220"/>
      <c r="Y460" s="221"/>
      <c r="Z460" s="221"/>
      <c r="AA460" s="220"/>
      <c r="AB460" s="85"/>
    </row>
    <row r="461" spans="18:28" x14ac:dyDescent="0.25">
      <c r="R461" s="218"/>
      <c r="S461" s="85"/>
      <c r="T461" s="85"/>
      <c r="U461" s="219"/>
      <c r="V461" s="219"/>
      <c r="W461" s="220"/>
      <c r="X461" s="220"/>
      <c r="Y461" s="221"/>
      <c r="Z461" s="221"/>
      <c r="AA461" s="220"/>
      <c r="AB461" s="85"/>
    </row>
    <row r="462" spans="18:28" x14ac:dyDescent="0.25">
      <c r="R462" s="218"/>
      <c r="S462" s="85"/>
      <c r="T462" s="85"/>
      <c r="U462" s="219"/>
      <c r="V462" s="219"/>
      <c r="W462" s="220"/>
      <c r="X462" s="220"/>
      <c r="Y462" s="221"/>
      <c r="Z462" s="221"/>
      <c r="AA462" s="220"/>
      <c r="AB462" s="85"/>
    </row>
    <row r="463" spans="18:28" x14ac:dyDescent="0.25">
      <c r="R463" s="218"/>
      <c r="S463" s="85"/>
      <c r="T463" s="85"/>
      <c r="U463" s="219"/>
      <c r="V463" s="219"/>
      <c r="W463" s="220"/>
      <c r="X463" s="220"/>
      <c r="Y463" s="221"/>
      <c r="Z463" s="221"/>
      <c r="AA463" s="220"/>
      <c r="AB463" s="85"/>
    </row>
    <row r="464" spans="18:28" x14ac:dyDescent="0.25">
      <c r="R464" s="218"/>
      <c r="S464" s="85"/>
      <c r="T464" s="85"/>
      <c r="U464" s="219"/>
      <c r="V464" s="219"/>
      <c r="W464" s="220"/>
      <c r="X464" s="220"/>
      <c r="Y464" s="221"/>
      <c r="Z464" s="221"/>
      <c r="AA464" s="220"/>
      <c r="AB464" s="85"/>
    </row>
    <row r="465" spans="18:28" x14ac:dyDescent="0.25">
      <c r="R465" s="218"/>
      <c r="S465" s="85"/>
      <c r="T465" s="85"/>
      <c r="U465" s="219"/>
      <c r="V465" s="219"/>
      <c r="W465" s="220"/>
      <c r="X465" s="220"/>
      <c r="Y465" s="221"/>
      <c r="Z465" s="221"/>
      <c r="AA465" s="220"/>
      <c r="AB465" s="85"/>
    </row>
    <row r="466" spans="18:28" x14ac:dyDescent="0.25">
      <c r="R466" s="218"/>
      <c r="S466" s="85"/>
      <c r="T466" s="85"/>
      <c r="U466" s="219"/>
      <c r="V466" s="219"/>
      <c r="W466" s="220"/>
      <c r="X466" s="220"/>
      <c r="Y466" s="221"/>
      <c r="Z466" s="221"/>
      <c r="AA466" s="220"/>
      <c r="AB466" s="85"/>
    </row>
    <row r="467" spans="18:28" x14ac:dyDescent="0.25">
      <c r="R467" s="218"/>
      <c r="S467" s="85"/>
      <c r="T467" s="85"/>
      <c r="U467" s="219"/>
      <c r="V467" s="219"/>
      <c r="W467" s="220"/>
      <c r="X467" s="220"/>
      <c r="Y467" s="221"/>
      <c r="Z467" s="221"/>
      <c r="AA467" s="220"/>
      <c r="AB467" s="85"/>
    </row>
    <row r="468" spans="18:28" x14ac:dyDescent="0.25">
      <c r="R468" s="218"/>
      <c r="S468" s="85"/>
      <c r="T468" s="85"/>
      <c r="U468" s="219"/>
      <c r="V468" s="219"/>
      <c r="W468" s="220"/>
      <c r="X468" s="220"/>
      <c r="Y468" s="221"/>
      <c r="Z468" s="221"/>
      <c r="AA468" s="220"/>
      <c r="AB468" s="85"/>
    </row>
    <row r="469" spans="18:28" x14ac:dyDescent="0.25">
      <c r="R469" s="218"/>
      <c r="S469" s="85"/>
      <c r="T469" s="85"/>
      <c r="U469" s="219"/>
      <c r="V469" s="219"/>
      <c r="W469" s="220"/>
      <c r="X469" s="220"/>
      <c r="Y469" s="221"/>
      <c r="Z469" s="221"/>
      <c r="AA469" s="220"/>
      <c r="AB469" s="85"/>
    </row>
    <row r="470" spans="18:28" x14ac:dyDescent="0.25">
      <c r="R470" s="218"/>
      <c r="S470" s="85"/>
      <c r="T470" s="85"/>
      <c r="U470" s="219"/>
      <c r="V470" s="219"/>
      <c r="W470" s="220"/>
      <c r="X470" s="220"/>
      <c r="Y470" s="221"/>
      <c r="Z470" s="221"/>
      <c r="AA470" s="220"/>
      <c r="AB470" s="85"/>
    </row>
    <row r="471" spans="18:28" x14ac:dyDescent="0.25">
      <c r="R471" s="218"/>
      <c r="S471" s="85"/>
      <c r="T471" s="85"/>
      <c r="U471" s="219"/>
      <c r="V471" s="219"/>
      <c r="W471" s="220"/>
      <c r="X471" s="220"/>
      <c r="Y471" s="221"/>
      <c r="Z471" s="221"/>
      <c r="AA471" s="220"/>
      <c r="AB471" s="85"/>
    </row>
    <row r="472" spans="18:28" x14ac:dyDescent="0.25">
      <c r="R472" s="218"/>
      <c r="S472" s="85"/>
      <c r="T472" s="85"/>
      <c r="U472" s="219"/>
      <c r="V472" s="219"/>
      <c r="W472" s="220"/>
      <c r="X472" s="220"/>
      <c r="Y472" s="221"/>
      <c r="Z472" s="221"/>
      <c r="AA472" s="220"/>
      <c r="AB472" s="85"/>
    </row>
    <row r="473" spans="18:28" x14ac:dyDescent="0.25">
      <c r="R473" s="218"/>
      <c r="S473" s="85"/>
      <c r="T473" s="85"/>
      <c r="U473" s="219"/>
      <c r="V473" s="219"/>
      <c r="W473" s="220"/>
      <c r="X473" s="220"/>
      <c r="Y473" s="221"/>
      <c r="Z473" s="221"/>
      <c r="AA473" s="220"/>
      <c r="AB473" s="85"/>
    </row>
    <row r="474" spans="18:28" x14ac:dyDescent="0.25">
      <c r="R474" s="218"/>
      <c r="S474" s="85"/>
      <c r="T474" s="85"/>
      <c r="U474" s="219"/>
      <c r="V474" s="219"/>
      <c r="W474" s="220"/>
      <c r="X474" s="220"/>
      <c r="Y474" s="221"/>
      <c r="Z474" s="221"/>
      <c r="AA474" s="220"/>
      <c r="AB474" s="85"/>
    </row>
    <row r="475" spans="18:28" x14ac:dyDescent="0.25">
      <c r="R475" s="218"/>
      <c r="S475" s="85"/>
      <c r="T475" s="85"/>
      <c r="U475" s="219"/>
      <c r="V475" s="219"/>
      <c r="W475" s="220"/>
      <c r="X475" s="220"/>
      <c r="Y475" s="221"/>
      <c r="Z475" s="221"/>
      <c r="AA475" s="220"/>
      <c r="AB475" s="85"/>
    </row>
    <row r="476" spans="18:28" x14ac:dyDescent="0.25">
      <c r="R476" s="218"/>
      <c r="S476" s="85"/>
      <c r="T476" s="85"/>
      <c r="U476" s="219"/>
      <c r="V476" s="219"/>
      <c r="W476" s="220"/>
      <c r="X476" s="220"/>
      <c r="Y476" s="221"/>
      <c r="Z476" s="221"/>
      <c r="AA476" s="220"/>
      <c r="AB476" s="85"/>
    </row>
    <row r="477" spans="18:28" x14ac:dyDescent="0.25">
      <c r="R477" s="218"/>
      <c r="S477" s="85"/>
      <c r="T477" s="85"/>
      <c r="U477" s="219"/>
      <c r="V477" s="219"/>
      <c r="W477" s="220"/>
      <c r="X477" s="220"/>
      <c r="Y477" s="221"/>
      <c r="Z477" s="221"/>
      <c r="AA477" s="220"/>
      <c r="AB477" s="85"/>
    </row>
    <row r="478" spans="18:28" x14ac:dyDescent="0.25">
      <c r="R478" s="218"/>
      <c r="S478" s="85"/>
      <c r="T478" s="85"/>
      <c r="U478" s="219"/>
      <c r="V478" s="219"/>
      <c r="W478" s="220"/>
      <c r="X478" s="220"/>
      <c r="Y478" s="221"/>
      <c r="Z478" s="221"/>
      <c r="AA478" s="220"/>
      <c r="AB478" s="85"/>
    </row>
    <row r="479" spans="18:28" x14ac:dyDescent="0.25">
      <c r="R479" s="218"/>
      <c r="S479" s="85"/>
      <c r="T479" s="85"/>
      <c r="U479" s="219"/>
      <c r="V479" s="219"/>
      <c r="W479" s="220"/>
      <c r="X479" s="220"/>
      <c r="Y479" s="221"/>
      <c r="Z479" s="221"/>
      <c r="AA479" s="220"/>
      <c r="AB479" s="85"/>
    </row>
    <row r="480" spans="18:28" x14ac:dyDescent="0.25">
      <c r="R480" s="218"/>
      <c r="S480" s="85"/>
      <c r="T480" s="85"/>
      <c r="U480" s="219"/>
      <c r="V480" s="219"/>
      <c r="W480" s="220"/>
      <c r="X480" s="220"/>
      <c r="Y480" s="221"/>
      <c r="Z480" s="221"/>
      <c r="AA480" s="220"/>
      <c r="AB480" s="85"/>
    </row>
    <row r="481" spans="18:28" x14ac:dyDescent="0.25">
      <c r="R481" s="218"/>
      <c r="S481" s="85"/>
      <c r="T481" s="85"/>
      <c r="U481" s="219"/>
      <c r="V481" s="219"/>
      <c r="W481" s="220"/>
      <c r="X481" s="220"/>
      <c r="Y481" s="221"/>
      <c r="Z481" s="221"/>
      <c r="AA481" s="220"/>
      <c r="AB481" s="85"/>
    </row>
    <row r="482" spans="18:28" x14ac:dyDescent="0.25">
      <c r="R482" s="218"/>
      <c r="S482" s="85"/>
      <c r="T482" s="85"/>
      <c r="U482" s="219"/>
      <c r="V482" s="219"/>
      <c r="W482" s="220"/>
      <c r="X482" s="220"/>
      <c r="Y482" s="221"/>
      <c r="Z482" s="221"/>
      <c r="AA482" s="220"/>
      <c r="AB482" s="85"/>
    </row>
    <row r="483" spans="18:28" x14ac:dyDescent="0.25">
      <c r="R483" s="218"/>
      <c r="S483" s="85"/>
      <c r="T483" s="85"/>
      <c r="U483" s="219"/>
      <c r="V483" s="219"/>
      <c r="W483" s="220"/>
      <c r="X483" s="220"/>
      <c r="Y483" s="221"/>
      <c r="Z483" s="221"/>
      <c r="AA483" s="220"/>
      <c r="AB483" s="85"/>
    </row>
    <row r="484" spans="18:28" x14ac:dyDescent="0.25">
      <c r="R484" s="218"/>
      <c r="S484" s="85"/>
      <c r="T484" s="85"/>
      <c r="U484" s="219"/>
      <c r="V484" s="219"/>
      <c r="W484" s="220"/>
      <c r="X484" s="220"/>
      <c r="Y484" s="221"/>
      <c r="Z484" s="221"/>
      <c r="AA484" s="220"/>
      <c r="AB484" s="85"/>
    </row>
    <row r="485" spans="18:28" x14ac:dyDescent="0.25">
      <c r="R485" s="218"/>
      <c r="S485" s="85"/>
      <c r="T485" s="85"/>
      <c r="U485" s="219"/>
      <c r="V485" s="219"/>
      <c r="W485" s="220"/>
      <c r="X485" s="220"/>
      <c r="Y485" s="221"/>
      <c r="Z485" s="221"/>
      <c r="AA485" s="220"/>
      <c r="AB485" s="85"/>
    </row>
    <row r="486" spans="18:28" x14ac:dyDescent="0.25">
      <c r="R486" s="218"/>
      <c r="S486" s="85"/>
      <c r="T486" s="85"/>
      <c r="U486" s="219"/>
      <c r="V486" s="219"/>
      <c r="W486" s="220"/>
      <c r="X486" s="220"/>
      <c r="Y486" s="221"/>
      <c r="Z486" s="221"/>
      <c r="AA486" s="220"/>
      <c r="AB486" s="85"/>
    </row>
    <row r="487" spans="18:28" x14ac:dyDescent="0.25">
      <c r="R487" s="218"/>
      <c r="S487" s="85"/>
      <c r="T487" s="85"/>
      <c r="U487" s="219"/>
      <c r="V487" s="219"/>
      <c r="W487" s="220"/>
      <c r="X487" s="220"/>
      <c r="Y487" s="221"/>
      <c r="Z487" s="221"/>
      <c r="AA487" s="220"/>
      <c r="AB487" s="85"/>
    </row>
    <row r="488" spans="18:28" x14ac:dyDescent="0.25">
      <c r="R488" s="218"/>
      <c r="S488" s="85"/>
      <c r="T488" s="85"/>
      <c r="U488" s="219"/>
      <c r="V488" s="219"/>
      <c r="W488" s="220"/>
      <c r="X488" s="220"/>
      <c r="Y488" s="221"/>
      <c r="Z488" s="221"/>
      <c r="AA488" s="220"/>
      <c r="AB488" s="85"/>
    </row>
    <row r="489" spans="18:28" x14ac:dyDescent="0.25">
      <c r="R489" s="218"/>
      <c r="S489" s="85"/>
      <c r="T489" s="85"/>
      <c r="U489" s="219"/>
      <c r="V489" s="219"/>
      <c r="W489" s="220"/>
      <c r="X489" s="220"/>
      <c r="Y489" s="221"/>
      <c r="Z489" s="221"/>
      <c r="AA489" s="220"/>
      <c r="AB489" s="85"/>
    </row>
    <row r="490" spans="18:28" x14ac:dyDescent="0.25">
      <c r="R490" s="218"/>
      <c r="S490" s="85"/>
      <c r="T490" s="85"/>
      <c r="U490" s="219"/>
      <c r="V490" s="219"/>
      <c r="W490" s="220"/>
      <c r="X490" s="220"/>
      <c r="Y490" s="221"/>
      <c r="Z490" s="221"/>
      <c r="AA490" s="220"/>
      <c r="AB490" s="85"/>
    </row>
    <row r="491" spans="18:28" x14ac:dyDescent="0.25">
      <c r="R491" s="218"/>
      <c r="S491" s="85"/>
      <c r="T491" s="85"/>
      <c r="U491" s="219"/>
      <c r="V491" s="219"/>
      <c r="W491" s="220"/>
      <c r="X491" s="220"/>
      <c r="Y491" s="221"/>
      <c r="Z491" s="221"/>
      <c r="AA491" s="220"/>
      <c r="AB491" s="85"/>
    </row>
    <row r="492" spans="18:28" x14ac:dyDescent="0.25">
      <c r="R492" s="218"/>
      <c r="S492" s="85"/>
      <c r="T492" s="85"/>
      <c r="U492" s="219"/>
      <c r="V492" s="219"/>
      <c r="W492" s="220"/>
      <c r="X492" s="220"/>
      <c r="Y492" s="221"/>
      <c r="Z492" s="221"/>
      <c r="AA492" s="220"/>
      <c r="AB492" s="85"/>
    </row>
    <row r="493" spans="18:28" x14ac:dyDescent="0.25">
      <c r="R493" s="218"/>
      <c r="S493" s="85"/>
      <c r="T493" s="85"/>
      <c r="U493" s="219"/>
      <c r="V493" s="219"/>
      <c r="W493" s="220"/>
      <c r="X493" s="220"/>
      <c r="Y493" s="221"/>
      <c r="Z493" s="221"/>
      <c r="AA493" s="220"/>
      <c r="AB493" s="85"/>
    </row>
    <row r="494" spans="18:28" x14ac:dyDescent="0.25">
      <c r="R494" s="218"/>
      <c r="S494" s="85"/>
      <c r="T494" s="85"/>
      <c r="U494" s="219"/>
      <c r="V494" s="219"/>
      <c r="W494" s="220"/>
      <c r="X494" s="220"/>
      <c r="Y494" s="221"/>
      <c r="Z494" s="221"/>
      <c r="AA494" s="220"/>
      <c r="AB494" s="85"/>
    </row>
    <row r="495" spans="18:28" x14ac:dyDescent="0.25">
      <c r="R495" s="218"/>
      <c r="S495" s="85"/>
      <c r="T495" s="85"/>
      <c r="U495" s="219"/>
      <c r="V495" s="219"/>
      <c r="W495" s="220"/>
      <c r="X495" s="220"/>
      <c r="Y495" s="221"/>
      <c r="Z495" s="221"/>
      <c r="AA495" s="220"/>
      <c r="AB495" s="85"/>
    </row>
    <row r="496" spans="18:28" x14ac:dyDescent="0.25">
      <c r="R496" s="218"/>
      <c r="S496" s="85"/>
      <c r="T496" s="85"/>
      <c r="U496" s="219"/>
      <c r="V496" s="219"/>
      <c r="W496" s="220"/>
      <c r="X496" s="220"/>
      <c r="Y496" s="221"/>
      <c r="Z496" s="221"/>
      <c r="AA496" s="220"/>
      <c r="AB496" s="85"/>
    </row>
    <row r="497" spans="18:28" x14ac:dyDescent="0.25">
      <c r="R497" s="218"/>
      <c r="S497" s="85"/>
      <c r="T497" s="85"/>
      <c r="U497" s="219"/>
      <c r="V497" s="219"/>
      <c r="W497" s="220"/>
      <c r="X497" s="220"/>
      <c r="Y497" s="221"/>
      <c r="Z497" s="221"/>
      <c r="AA497" s="220"/>
      <c r="AB497" s="85"/>
    </row>
    <row r="498" spans="18:28" x14ac:dyDescent="0.25">
      <c r="R498" s="218"/>
      <c r="S498" s="85"/>
      <c r="T498" s="85"/>
      <c r="U498" s="219"/>
      <c r="V498" s="219"/>
      <c r="W498" s="220"/>
      <c r="X498" s="220"/>
      <c r="Y498" s="221"/>
      <c r="Z498" s="221"/>
      <c r="AA498" s="220"/>
      <c r="AB498" s="85"/>
    </row>
    <row r="499" spans="18:28" x14ac:dyDescent="0.25">
      <c r="R499" s="218"/>
      <c r="S499" s="85"/>
      <c r="T499" s="85"/>
      <c r="U499" s="219"/>
      <c r="V499" s="219"/>
      <c r="W499" s="220"/>
      <c r="X499" s="220"/>
      <c r="Y499" s="221"/>
      <c r="Z499" s="221"/>
      <c r="AA499" s="220"/>
      <c r="AB499" s="85"/>
    </row>
    <row r="500" spans="18:28" x14ac:dyDescent="0.25">
      <c r="R500" s="218"/>
      <c r="S500" s="85"/>
      <c r="T500" s="85"/>
      <c r="U500" s="219"/>
      <c r="V500" s="219"/>
      <c r="W500" s="220"/>
      <c r="X500" s="220"/>
      <c r="Y500" s="221"/>
      <c r="Z500" s="221"/>
      <c r="AA500" s="220"/>
      <c r="AB500" s="85"/>
    </row>
    <row r="501" spans="18:28" x14ac:dyDescent="0.25">
      <c r="R501" s="218"/>
      <c r="S501" s="85"/>
      <c r="T501" s="85"/>
      <c r="U501" s="219"/>
      <c r="V501" s="219"/>
      <c r="W501" s="220"/>
      <c r="X501" s="220"/>
      <c r="Y501" s="221"/>
      <c r="Z501" s="221"/>
      <c r="AA501" s="220"/>
      <c r="AB501" s="85"/>
    </row>
    <row r="502" spans="18:28" x14ac:dyDescent="0.25">
      <c r="R502" s="218"/>
      <c r="S502" s="85"/>
      <c r="T502" s="85"/>
      <c r="U502" s="219"/>
      <c r="V502" s="219"/>
      <c r="W502" s="220"/>
      <c r="X502" s="220"/>
      <c r="Y502" s="221"/>
      <c r="Z502" s="221"/>
      <c r="AA502" s="220"/>
      <c r="AB502" s="85"/>
    </row>
    <row r="503" spans="18:28" x14ac:dyDescent="0.25">
      <c r="R503" s="218"/>
      <c r="S503" s="85"/>
      <c r="T503" s="85"/>
      <c r="U503" s="219"/>
      <c r="V503" s="219"/>
      <c r="W503" s="220"/>
      <c r="X503" s="220"/>
      <c r="Y503" s="221"/>
      <c r="Z503" s="221"/>
      <c r="AA503" s="220"/>
      <c r="AB503" s="85"/>
    </row>
    <row r="504" spans="18:28" x14ac:dyDescent="0.25">
      <c r="R504" s="218"/>
      <c r="S504" s="85"/>
      <c r="T504" s="85"/>
      <c r="U504" s="219"/>
      <c r="V504" s="219"/>
      <c r="W504" s="220"/>
      <c r="X504" s="220"/>
      <c r="Y504" s="221"/>
      <c r="Z504" s="221"/>
      <c r="AA504" s="220"/>
      <c r="AB504" s="85"/>
    </row>
    <row r="505" spans="18:28" x14ac:dyDescent="0.25">
      <c r="R505" s="218"/>
      <c r="S505" s="85"/>
      <c r="T505" s="85"/>
      <c r="U505" s="219"/>
      <c r="V505" s="219"/>
      <c r="W505" s="220"/>
      <c r="X505" s="220"/>
      <c r="Y505" s="221"/>
      <c r="Z505" s="221"/>
      <c r="AA505" s="220"/>
      <c r="AB505" s="85"/>
    </row>
    <row r="506" spans="18:28" x14ac:dyDescent="0.25">
      <c r="R506" s="218"/>
      <c r="S506" s="85"/>
      <c r="T506" s="85"/>
      <c r="U506" s="219"/>
      <c r="V506" s="219"/>
      <c r="W506" s="220"/>
      <c r="X506" s="220"/>
      <c r="Y506" s="221"/>
      <c r="Z506" s="221"/>
      <c r="AA506" s="220"/>
      <c r="AB506" s="85"/>
    </row>
    <row r="507" spans="18:28" x14ac:dyDescent="0.25">
      <c r="R507" s="218"/>
      <c r="S507" s="85"/>
      <c r="T507" s="85"/>
      <c r="U507" s="219"/>
      <c r="V507" s="219"/>
      <c r="W507" s="220"/>
      <c r="X507" s="220"/>
      <c r="Y507" s="221"/>
      <c r="Z507" s="221"/>
      <c r="AA507" s="220"/>
      <c r="AB507" s="85"/>
    </row>
    <row r="508" spans="18:28" x14ac:dyDescent="0.25">
      <c r="R508" s="218"/>
      <c r="S508" s="85"/>
      <c r="T508" s="85"/>
      <c r="U508" s="219"/>
      <c r="V508" s="219"/>
      <c r="W508" s="220"/>
      <c r="X508" s="220"/>
      <c r="Y508" s="221"/>
      <c r="Z508" s="221"/>
      <c r="AA508" s="220"/>
      <c r="AB508" s="85"/>
    </row>
    <row r="509" spans="18:28" x14ac:dyDescent="0.25">
      <c r="R509" s="218"/>
      <c r="S509" s="85"/>
      <c r="T509" s="85"/>
      <c r="U509" s="219"/>
      <c r="V509" s="219"/>
      <c r="W509" s="220"/>
      <c r="X509" s="220"/>
      <c r="Y509" s="221"/>
      <c r="Z509" s="221"/>
      <c r="AA509" s="220"/>
      <c r="AB509" s="85"/>
    </row>
    <row r="510" spans="18:28" x14ac:dyDescent="0.25">
      <c r="R510" s="218"/>
      <c r="S510" s="85"/>
      <c r="T510" s="85"/>
      <c r="U510" s="219"/>
      <c r="V510" s="219"/>
      <c r="W510" s="220"/>
      <c r="X510" s="220"/>
      <c r="Y510" s="221"/>
      <c r="Z510" s="221"/>
      <c r="AA510" s="220"/>
      <c r="AB510" s="85"/>
    </row>
    <row r="511" spans="18:28" x14ac:dyDescent="0.25">
      <c r="R511" s="218"/>
      <c r="S511" s="85"/>
      <c r="T511" s="85"/>
      <c r="U511" s="219"/>
      <c r="V511" s="219"/>
      <c r="W511" s="220"/>
      <c r="X511" s="220"/>
      <c r="Y511" s="221"/>
      <c r="Z511" s="221"/>
      <c r="AA511" s="220"/>
      <c r="AB511" s="85"/>
    </row>
    <row r="512" spans="18:28" x14ac:dyDescent="0.25">
      <c r="R512" s="218"/>
      <c r="S512" s="85"/>
      <c r="T512" s="85"/>
      <c r="U512" s="219"/>
      <c r="V512" s="219"/>
      <c r="W512" s="220"/>
      <c r="X512" s="220"/>
      <c r="Y512" s="221"/>
      <c r="Z512" s="221"/>
      <c r="AA512" s="220"/>
      <c r="AB512" s="85"/>
    </row>
    <row r="513" spans="18:28" x14ac:dyDescent="0.25">
      <c r="R513" s="218"/>
      <c r="S513" s="85"/>
      <c r="T513" s="85"/>
      <c r="U513" s="219"/>
      <c r="V513" s="219"/>
      <c r="W513" s="220"/>
      <c r="X513" s="220"/>
      <c r="Y513" s="221"/>
      <c r="Z513" s="221"/>
      <c r="AA513" s="220"/>
      <c r="AB513" s="85"/>
    </row>
    <row r="514" spans="18:28" x14ac:dyDescent="0.25">
      <c r="R514" s="218"/>
      <c r="S514" s="85"/>
      <c r="T514" s="85"/>
      <c r="U514" s="219"/>
      <c r="V514" s="219"/>
      <c r="W514" s="220"/>
      <c r="X514" s="220"/>
      <c r="Y514" s="221"/>
      <c r="Z514" s="221"/>
      <c r="AA514" s="220"/>
      <c r="AB514" s="85"/>
    </row>
    <row r="515" spans="18:28" x14ac:dyDescent="0.25">
      <c r="R515" s="218"/>
      <c r="S515" s="85"/>
      <c r="T515" s="85"/>
      <c r="U515" s="219"/>
      <c r="V515" s="219"/>
      <c r="W515" s="220"/>
      <c r="X515" s="220"/>
      <c r="Y515" s="221"/>
      <c r="Z515" s="221"/>
      <c r="AA515" s="220"/>
      <c r="AB515" s="85"/>
    </row>
    <row r="516" spans="18:28" x14ac:dyDescent="0.25">
      <c r="R516" s="218"/>
      <c r="S516" s="85"/>
      <c r="T516" s="85"/>
      <c r="U516" s="219"/>
      <c r="V516" s="219"/>
      <c r="W516" s="220"/>
      <c r="X516" s="220"/>
      <c r="Y516" s="221"/>
      <c r="Z516" s="221"/>
      <c r="AA516" s="220"/>
      <c r="AB516" s="85"/>
    </row>
    <row r="517" spans="18:28" x14ac:dyDescent="0.25">
      <c r="R517" s="218"/>
      <c r="S517" s="85"/>
      <c r="T517" s="85"/>
      <c r="U517" s="219"/>
      <c r="V517" s="219"/>
      <c r="W517" s="220"/>
      <c r="X517" s="220"/>
      <c r="Y517" s="221"/>
      <c r="Z517" s="221"/>
      <c r="AA517" s="220"/>
      <c r="AB517" s="85"/>
    </row>
    <row r="518" spans="18:28" x14ac:dyDescent="0.25">
      <c r="R518" s="218"/>
      <c r="S518" s="85"/>
      <c r="T518" s="85"/>
      <c r="U518" s="219"/>
      <c r="V518" s="219"/>
      <c r="W518" s="220"/>
      <c r="X518" s="220"/>
      <c r="Y518" s="221"/>
      <c r="Z518" s="221"/>
      <c r="AA518" s="220"/>
      <c r="AB518" s="85"/>
    </row>
    <row r="519" spans="18:28" x14ac:dyDescent="0.25">
      <c r="R519" s="218"/>
      <c r="S519" s="85"/>
      <c r="T519" s="85"/>
      <c r="U519" s="219"/>
      <c r="V519" s="219"/>
      <c r="W519" s="220"/>
      <c r="X519" s="220"/>
      <c r="Y519" s="221"/>
      <c r="Z519" s="221"/>
      <c r="AA519" s="220"/>
      <c r="AB519" s="85"/>
    </row>
    <row r="520" spans="18:28" x14ac:dyDescent="0.25">
      <c r="R520" s="218"/>
      <c r="S520" s="85"/>
      <c r="T520" s="85"/>
      <c r="U520" s="219"/>
      <c r="V520" s="219"/>
      <c r="W520" s="220"/>
      <c r="X520" s="220"/>
      <c r="Y520" s="221"/>
      <c r="Z520" s="221"/>
      <c r="AA520" s="220"/>
      <c r="AB520" s="85"/>
    </row>
    <row r="521" spans="18:28" x14ac:dyDescent="0.25">
      <c r="R521" s="218"/>
      <c r="S521" s="85"/>
      <c r="T521" s="85"/>
      <c r="U521" s="219"/>
      <c r="V521" s="219"/>
      <c r="W521" s="220"/>
      <c r="X521" s="220"/>
      <c r="Y521" s="221"/>
      <c r="Z521" s="221"/>
      <c r="AA521" s="220"/>
      <c r="AB521" s="85"/>
    </row>
    <row r="522" spans="18:28" x14ac:dyDescent="0.25">
      <c r="R522" s="218"/>
      <c r="S522" s="85"/>
      <c r="T522" s="85"/>
      <c r="U522" s="219"/>
      <c r="V522" s="219"/>
      <c r="W522" s="220"/>
      <c r="X522" s="220"/>
      <c r="Y522" s="221"/>
      <c r="Z522" s="221"/>
      <c r="AA522" s="220"/>
      <c r="AB522" s="85"/>
    </row>
    <row r="523" spans="18:28" x14ac:dyDescent="0.25">
      <c r="R523" s="218"/>
      <c r="S523" s="85"/>
      <c r="T523" s="85"/>
      <c r="U523" s="219"/>
      <c r="V523" s="219"/>
      <c r="W523" s="220"/>
      <c r="X523" s="220"/>
      <c r="Y523" s="221"/>
      <c r="Z523" s="221"/>
      <c r="AA523" s="220"/>
      <c r="AB523" s="85"/>
    </row>
    <row r="524" spans="18:28" x14ac:dyDescent="0.25">
      <c r="R524" s="218"/>
      <c r="S524" s="85"/>
      <c r="T524" s="85"/>
      <c r="U524" s="219"/>
      <c r="V524" s="219"/>
      <c r="W524" s="220"/>
      <c r="X524" s="220"/>
      <c r="Y524" s="221"/>
      <c r="Z524" s="221"/>
      <c r="AA524" s="220"/>
      <c r="AB524" s="85"/>
    </row>
    <row r="525" spans="18:28" x14ac:dyDescent="0.25">
      <c r="R525" s="218"/>
      <c r="S525" s="85"/>
      <c r="T525" s="85"/>
      <c r="U525" s="219"/>
      <c r="V525" s="219"/>
      <c r="W525" s="220"/>
      <c r="X525" s="220"/>
      <c r="Y525" s="221"/>
      <c r="Z525" s="221"/>
      <c r="AA525" s="220"/>
      <c r="AB525" s="85"/>
    </row>
    <row r="526" spans="18:28" x14ac:dyDescent="0.25">
      <c r="R526" s="218"/>
      <c r="S526" s="85"/>
      <c r="T526" s="85"/>
      <c r="U526" s="219"/>
      <c r="V526" s="219"/>
      <c r="W526" s="220"/>
      <c r="X526" s="220"/>
      <c r="Y526" s="221"/>
      <c r="Z526" s="221"/>
      <c r="AA526" s="220"/>
      <c r="AB526" s="85"/>
    </row>
    <row r="527" spans="18:28" x14ac:dyDescent="0.25">
      <c r="R527" s="218"/>
      <c r="S527" s="85"/>
      <c r="T527" s="85"/>
      <c r="U527" s="219"/>
      <c r="V527" s="219"/>
      <c r="W527" s="220"/>
      <c r="X527" s="220"/>
      <c r="Y527" s="221"/>
      <c r="Z527" s="221"/>
      <c r="AA527" s="220"/>
      <c r="AB527" s="85"/>
    </row>
    <row r="528" spans="18:28" x14ac:dyDescent="0.25">
      <c r="R528" s="218"/>
      <c r="S528" s="85"/>
      <c r="T528" s="85"/>
      <c r="U528" s="219"/>
      <c r="V528" s="219"/>
      <c r="W528" s="220"/>
      <c r="X528" s="220"/>
      <c r="Y528" s="221"/>
      <c r="Z528" s="221"/>
      <c r="AA528" s="220"/>
      <c r="AB528" s="85"/>
    </row>
    <row r="529" spans="18:28" x14ac:dyDescent="0.25">
      <c r="R529" s="218"/>
      <c r="S529" s="85"/>
      <c r="T529" s="85"/>
      <c r="U529" s="219"/>
      <c r="V529" s="219"/>
      <c r="W529" s="220"/>
      <c r="X529" s="220"/>
      <c r="Y529" s="221"/>
      <c r="Z529" s="221"/>
      <c r="AA529" s="220"/>
      <c r="AB529" s="85"/>
    </row>
    <row r="530" spans="18:28" x14ac:dyDescent="0.25">
      <c r="R530" s="218"/>
      <c r="S530" s="85"/>
      <c r="T530" s="85"/>
      <c r="U530" s="219"/>
      <c r="V530" s="219"/>
      <c r="W530" s="220"/>
      <c r="X530" s="220"/>
      <c r="Y530" s="221"/>
      <c r="Z530" s="221"/>
      <c r="AA530" s="220"/>
      <c r="AB530" s="85"/>
    </row>
    <row r="531" spans="18:28" x14ac:dyDescent="0.25">
      <c r="R531" s="218"/>
      <c r="S531" s="85"/>
      <c r="T531" s="85"/>
      <c r="U531" s="219"/>
      <c r="V531" s="219"/>
      <c r="W531" s="220"/>
      <c r="X531" s="220"/>
      <c r="Y531" s="221"/>
      <c r="Z531" s="221"/>
      <c r="AA531" s="220"/>
      <c r="AB531" s="85"/>
    </row>
    <row r="532" spans="18:28" x14ac:dyDescent="0.25">
      <c r="R532" s="218"/>
      <c r="S532" s="85"/>
      <c r="T532" s="85"/>
      <c r="U532" s="219"/>
      <c r="V532" s="219"/>
      <c r="W532" s="220"/>
      <c r="X532" s="220"/>
      <c r="Y532" s="221"/>
      <c r="Z532" s="221"/>
      <c r="AA532" s="220"/>
      <c r="AB532" s="85"/>
    </row>
    <row r="533" spans="18:28" x14ac:dyDescent="0.25">
      <c r="R533" s="218"/>
      <c r="S533" s="85"/>
      <c r="T533" s="85"/>
      <c r="U533" s="219"/>
      <c r="V533" s="219"/>
      <c r="W533" s="220"/>
      <c r="X533" s="220"/>
      <c r="Y533" s="221"/>
      <c r="Z533" s="221"/>
      <c r="AA533" s="220"/>
      <c r="AB533" s="85"/>
    </row>
    <row r="534" spans="18:28" x14ac:dyDescent="0.25">
      <c r="R534" s="218"/>
      <c r="S534" s="85"/>
      <c r="T534" s="85"/>
      <c r="U534" s="219"/>
      <c r="V534" s="219"/>
      <c r="W534" s="220"/>
      <c r="X534" s="220"/>
      <c r="Y534" s="221"/>
      <c r="Z534" s="221"/>
      <c r="AA534" s="220"/>
      <c r="AB534" s="85"/>
    </row>
    <row r="535" spans="18:28" x14ac:dyDescent="0.25">
      <c r="R535" s="218"/>
      <c r="S535" s="85"/>
      <c r="T535" s="85"/>
      <c r="U535" s="219"/>
      <c r="V535" s="219"/>
      <c r="W535" s="220"/>
      <c r="X535" s="220"/>
      <c r="Y535" s="221"/>
      <c r="Z535" s="221"/>
      <c r="AA535" s="220"/>
      <c r="AB535" s="85"/>
    </row>
    <row r="536" spans="18:28" x14ac:dyDescent="0.25">
      <c r="R536" s="218"/>
      <c r="S536" s="85"/>
      <c r="T536" s="85"/>
      <c r="U536" s="219"/>
      <c r="V536" s="219"/>
      <c r="W536" s="220"/>
      <c r="X536" s="220"/>
      <c r="Y536" s="221"/>
      <c r="Z536" s="221"/>
      <c r="AA536" s="220"/>
      <c r="AB536" s="85"/>
    </row>
    <row r="537" spans="18:28" x14ac:dyDescent="0.25">
      <c r="R537" s="218"/>
      <c r="S537" s="85"/>
      <c r="T537" s="85"/>
      <c r="U537" s="219"/>
      <c r="V537" s="219"/>
      <c r="W537" s="220"/>
      <c r="X537" s="220"/>
      <c r="Y537" s="221"/>
      <c r="Z537" s="221"/>
      <c r="AA537" s="220"/>
      <c r="AB537" s="85"/>
    </row>
    <row r="538" spans="18:28" x14ac:dyDescent="0.25">
      <c r="R538" s="218"/>
      <c r="S538" s="85"/>
      <c r="T538" s="85"/>
      <c r="U538" s="219"/>
      <c r="V538" s="219"/>
      <c r="W538" s="220"/>
      <c r="X538" s="220"/>
      <c r="Y538" s="221"/>
      <c r="Z538" s="221"/>
      <c r="AA538" s="220"/>
      <c r="AB538" s="85"/>
    </row>
    <row r="539" spans="18:28" x14ac:dyDescent="0.25">
      <c r="R539" s="218"/>
      <c r="S539" s="85"/>
      <c r="T539" s="85"/>
      <c r="U539" s="219"/>
      <c r="V539" s="219"/>
      <c r="W539" s="220"/>
      <c r="X539" s="220"/>
      <c r="Y539" s="221"/>
      <c r="Z539" s="221"/>
      <c r="AA539" s="220"/>
      <c r="AB539" s="85"/>
    </row>
    <row r="540" spans="18:28" x14ac:dyDescent="0.25">
      <c r="R540" s="218"/>
      <c r="S540" s="85"/>
      <c r="T540" s="85"/>
      <c r="U540" s="219"/>
      <c r="V540" s="219"/>
      <c r="W540" s="220"/>
      <c r="X540" s="220"/>
      <c r="Y540" s="221"/>
      <c r="Z540" s="221"/>
      <c r="AA540" s="220"/>
      <c r="AB540" s="85"/>
    </row>
    <row r="541" spans="18:28" x14ac:dyDescent="0.25">
      <c r="R541" s="218"/>
      <c r="S541" s="85"/>
      <c r="T541" s="85"/>
      <c r="U541" s="219"/>
      <c r="V541" s="219"/>
      <c r="W541" s="220"/>
      <c r="X541" s="220"/>
      <c r="Y541" s="221"/>
      <c r="Z541" s="221"/>
      <c r="AA541" s="220"/>
      <c r="AB541" s="85"/>
    </row>
    <row r="542" spans="18:28" x14ac:dyDescent="0.25">
      <c r="R542" s="218"/>
      <c r="S542" s="85"/>
      <c r="T542" s="85"/>
      <c r="U542" s="219"/>
      <c r="V542" s="219"/>
      <c r="W542" s="220"/>
      <c r="X542" s="220"/>
      <c r="Y542" s="221"/>
      <c r="Z542" s="221"/>
      <c r="AA542" s="220"/>
      <c r="AB542" s="85"/>
    </row>
    <row r="543" spans="18:28" x14ac:dyDescent="0.25">
      <c r="R543" s="218"/>
      <c r="S543" s="85"/>
      <c r="T543" s="85"/>
      <c r="U543" s="219"/>
      <c r="V543" s="219"/>
      <c r="W543" s="220"/>
      <c r="X543" s="220"/>
      <c r="Y543" s="221"/>
      <c r="Z543" s="221"/>
      <c r="AA543" s="220"/>
      <c r="AB543" s="85"/>
    </row>
    <row r="544" spans="18:28" x14ac:dyDescent="0.25">
      <c r="R544" s="218"/>
      <c r="S544" s="85"/>
      <c r="T544" s="85"/>
      <c r="U544" s="219"/>
      <c r="V544" s="219"/>
      <c r="W544" s="220"/>
      <c r="X544" s="220"/>
      <c r="Y544" s="221"/>
      <c r="Z544" s="221"/>
      <c r="AA544" s="220"/>
      <c r="AB544" s="85"/>
    </row>
    <row r="545" spans="18:28" x14ac:dyDescent="0.25">
      <c r="R545" s="218"/>
      <c r="S545" s="85"/>
      <c r="T545" s="85"/>
      <c r="U545" s="219"/>
      <c r="V545" s="219"/>
      <c r="W545" s="220"/>
      <c r="X545" s="220"/>
      <c r="Y545" s="221"/>
      <c r="Z545" s="221"/>
      <c r="AA545" s="220"/>
      <c r="AB545" s="85"/>
    </row>
    <row r="546" spans="18:28" x14ac:dyDescent="0.25">
      <c r="R546" s="218"/>
      <c r="S546" s="85"/>
      <c r="T546" s="85"/>
      <c r="U546" s="219"/>
      <c r="V546" s="219"/>
      <c r="W546" s="220"/>
      <c r="X546" s="220"/>
      <c r="Y546" s="221"/>
      <c r="Z546" s="221"/>
      <c r="AA546" s="220"/>
      <c r="AB546" s="85"/>
    </row>
    <row r="547" spans="18:28" x14ac:dyDescent="0.25">
      <c r="R547" s="218"/>
      <c r="S547" s="85"/>
      <c r="T547" s="85"/>
      <c r="U547" s="219"/>
      <c r="V547" s="219"/>
      <c r="W547" s="220"/>
      <c r="X547" s="220"/>
      <c r="Y547" s="221"/>
      <c r="Z547" s="221"/>
      <c r="AA547" s="220"/>
      <c r="AB547" s="85"/>
    </row>
    <row r="548" spans="18:28" x14ac:dyDescent="0.25">
      <c r="R548" s="218"/>
      <c r="S548" s="85"/>
      <c r="T548" s="85"/>
      <c r="U548" s="219"/>
      <c r="V548" s="219"/>
      <c r="W548" s="220"/>
      <c r="X548" s="220"/>
      <c r="Y548" s="221"/>
      <c r="Z548" s="221"/>
      <c r="AA548" s="220"/>
      <c r="AB548" s="85"/>
    </row>
    <row r="549" spans="18:28" x14ac:dyDescent="0.25">
      <c r="R549" s="218"/>
      <c r="S549" s="85"/>
      <c r="T549" s="85"/>
      <c r="U549" s="219"/>
      <c r="V549" s="219"/>
      <c r="W549" s="220"/>
      <c r="X549" s="220"/>
      <c r="Y549" s="221"/>
      <c r="Z549" s="221"/>
      <c r="AA549" s="220"/>
      <c r="AB549" s="85"/>
    </row>
    <row r="550" spans="18:28" x14ac:dyDescent="0.25">
      <c r="R550" s="218"/>
      <c r="S550" s="85"/>
      <c r="T550" s="85"/>
      <c r="U550" s="219"/>
      <c r="V550" s="219"/>
      <c r="W550" s="220"/>
      <c r="X550" s="220"/>
      <c r="Y550" s="221"/>
      <c r="Z550" s="221"/>
      <c r="AA550" s="220"/>
      <c r="AB550" s="85"/>
    </row>
    <row r="551" spans="18:28" x14ac:dyDescent="0.25">
      <c r="R551" s="218"/>
      <c r="S551" s="85"/>
      <c r="T551" s="85"/>
      <c r="U551" s="219"/>
      <c r="V551" s="219"/>
      <c r="W551" s="220"/>
      <c r="X551" s="220"/>
      <c r="Y551" s="221"/>
      <c r="Z551" s="221"/>
      <c r="AA551" s="220"/>
      <c r="AB551" s="85"/>
    </row>
    <row r="552" spans="18:28" x14ac:dyDescent="0.25">
      <c r="R552" s="218"/>
      <c r="S552" s="85"/>
      <c r="T552" s="85"/>
      <c r="U552" s="219"/>
      <c r="V552" s="219"/>
      <c r="W552" s="220"/>
      <c r="X552" s="220"/>
      <c r="Y552" s="221"/>
      <c r="Z552" s="221"/>
      <c r="AA552" s="220"/>
      <c r="AB552" s="85"/>
    </row>
    <row r="553" spans="18:28" x14ac:dyDescent="0.25">
      <c r="R553" s="218"/>
      <c r="S553" s="85"/>
      <c r="T553" s="85"/>
      <c r="U553" s="219"/>
      <c r="V553" s="219"/>
      <c r="W553" s="220"/>
      <c r="X553" s="220"/>
      <c r="Y553" s="221"/>
      <c r="Z553" s="221"/>
      <c r="AA553" s="220"/>
      <c r="AB553" s="85"/>
    </row>
    <row r="554" spans="18:28" x14ac:dyDescent="0.25">
      <c r="R554" s="218"/>
      <c r="S554" s="85"/>
      <c r="T554" s="85"/>
      <c r="U554" s="219"/>
      <c r="V554" s="219"/>
      <c r="W554" s="220"/>
      <c r="X554" s="220"/>
      <c r="Y554" s="221"/>
      <c r="Z554" s="221"/>
      <c r="AA554" s="220"/>
      <c r="AB554" s="85"/>
    </row>
    <row r="555" spans="18:28" x14ac:dyDescent="0.25">
      <c r="R555" s="218"/>
      <c r="S555" s="85"/>
      <c r="T555" s="85"/>
      <c r="U555" s="219"/>
      <c r="V555" s="219"/>
      <c r="W555" s="220"/>
      <c r="X555" s="220"/>
      <c r="Y555" s="221"/>
      <c r="Z555" s="221"/>
      <c r="AA555" s="220"/>
      <c r="AB555" s="85"/>
    </row>
    <row r="556" spans="18:28" x14ac:dyDescent="0.25">
      <c r="R556" s="218"/>
      <c r="S556" s="85"/>
      <c r="T556" s="85"/>
      <c r="U556" s="219"/>
      <c r="V556" s="219"/>
      <c r="W556" s="220"/>
      <c r="X556" s="220"/>
      <c r="Y556" s="221"/>
      <c r="Z556" s="221"/>
      <c r="AA556" s="220"/>
      <c r="AB556" s="85"/>
    </row>
    <row r="557" spans="18:28" x14ac:dyDescent="0.25">
      <c r="R557" s="218"/>
      <c r="S557" s="85"/>
      <c r="T557" s="85"/>
      <c r="U557" s="219"/>
      <c r="V557" s="219"/>
      <c r="W557" s="220"/>
      <c r="X557" s="220"/>
      <c r="Y557" s="221"/>
      <c r="Z557" s="221"/>
      <c r="AA557" s="220"/>
      <c r="AB557" s="85"/>
    </row>
    <row r="558" spans="18:28" x14ac:dyDescent="0.25">
      <c r="R558" s="218"/>
      <c r="S558" s="85"/>
      <c r="T558" s="85"/>
      <c r="U558" s="219"/>
      <c r="V558" s="219"/>
      <c r="W558" s="220"/>
      <c r="X558" s="220"/>
      <c r="Y558" s="221"/>
      <c r="Z558" s="221"/>
      <c r="AA558" s="220"/>
      <c r="AB558" s="85"/>
    </row>
    <row r="559" spans="18:28" x14ac:dyDescent="0.25">
      <c r="R559" s="218"/>
      <c r="S559" s="85"/>
      <c r="T559" s="85"/>
      <c r="U559" s="219"/>
      <c r="V559" s="219"/>
      <c r="W559" s="220"/>
      <c r="X559" s="220"/>
      <c r="Y559" s="221"/>
      <c r="Z559" s="221"/>
      <c r="AA559" s="220"/>
      <c r="AB559" s="85"/>
    </row>
    <row r="560" spans="18:28" x14ac:dyDescent="0.25">
      <c r="R560" s="218"/>
      <c r="S560" s="85"/>
      <c r="T560" s="85"/>
      <c r="U560" s="219"/>
      <c r="V560" s="219"/>
      <c r="W560" s="220"/>
      <c r="X560" s="220"/>
      <c r="Y560" s="221"/>
      <c r="Z560" s="221"/>
      <c r="AA560" s="220"/>
      <c r="AB560" s="85"/>
    </row>
    <row r="561" spans="18:28" x14ac:dyDescent="0.25">
      <c r="R561" s="218"/>
      <c r="S561" s="85"/>
      <c r="T561" s="85"/>
      <c r="U561" s="219"/>
      <c r="V561" s="219"/>
      <c r="W561" s="220"/>
      <c r="X561" s="220"/>
      <c r="Y561" s="221"/>
      <c r="Z561" s="221"/>
      <c r="AA561" s="220"/>
      <c r="AB561" s="85"/>
    </row>
    <row r="562" spans="18:28" x14ac:dyDescent="0.25">
      <c r="R562" s="218"/>
      <c r="S562" s="85"/>
      <c r="T562" s="85"/>
      <c r="U562" s="219"/>
      <c r="V562" s="219"/>
      <c r="W562" s="220"/>
      <c r="X562" s="220"/>
      <c r="Y562" s="221"/>
      <c r="Z562" s="221"/>
      <c r="AA562" s="220"/>
      <c r="AB562" s="85"/>
    </row>
    <row r="563" spans="18:28" x14ac:dyDescent="0.25">
      <c r="R563" s="218"/>
      <c r="S563" s="85"/>
      <c r="T563" s="85"/>
      <c r="U563" s="219"/>
      <c r="V563" s="219"/>
      <c r="W563" s="220"/>
      <c r="X563" s="220"/>
      <c r="Y563" s="221"/>
      <c r="Z563" s="221"/>
      <c r="AA563" s="220"/>
      <c r="AB563" s="85"/>
    </row>
    <row r="564" spans="18:28" x14ac:dyDescent="0.25">
      <c r="R564" s="218"/>
      <c r="S564" s="85"/>
      <c r="T564" s="85"/>
      <c r="U564" s="219"/>
      <c r="V564" s="219"/>
      <c r="W564" s="220"/>
      <c r="X564" s="220"/>
      <c r="Y564" s="221"/>
      <c r="Z564" s="221"/>
      <c r="AA564" s="220"/>
      <c r="AB564" s="85"/>
    </row>
    <row r="565" spans="18:28" x14ac:dyDescent="0.25">
      <c r="R565" s="218"/>
      <c r="S565" s="85"/>
      <c r="T565" s="85"/>
      <c r="U565" s="219"/>
      <c r="V565" s="219"/>
      <c r="W565" s="220"/>
      <c r="X565" s="220"/>
      <c r="Y565" s="221"/>
      <c r="Z565" s="221"/>
      <c r="AA565" s="220"/>
      <c r="AB565" s="85"/>
    </row>
    <row r="566" spans="18:28" x14ac:dyDescent="0.25">
      <c r="R566" s="218"/>
      <c r="S566" s="85"/>
      <c r="T566" s="85"/>
      <c r="U566" s="219"/>
      <c r="V566" s="219"/>
      <c r="W566" s="220"/>
      <c r="X566" s="220"/>
      <c r="Y566" s="221"/>
      <c r="Z566" s="221"/>
      <c r="AA566" s="220"/>
      <c r="AB566" s="85"/>
    </row>
    <row r="567" spans="18:28" x14ac:dyDescent="0.25">
      <c r="R567" s="218"/>
      <c r="S567" s="85"/>
      <c r="T567" s="85"/>
      <c r="U567" s="219"/>
      <c r="V567" s="219"/>
      <c r="W567" s="220"/>
      <c r="X567" s="220"/>
      <c r="Y567" s="221"/>
      <c r="Z567" s="221"/>
      <c r="AA567" s="220"/>
      <c r="AB567" s="85"/>
    </row>
    <row r="568" spans="18:28" x14ac:dyDescent="0.25">
      <c r="R568" s="218"/>
      <c r="S568" s="85"/>
      <c r="T568" s="85"/>
      <c r="U568" s="219"/>
      <c r="V568" s="219"/>
      <c r="W568" s="220"/>
      <c r="X568" s="220"/>
      <c r="Y568" s="221"/>
      <c r="Z568" s="221"/>
      <c r="AA568" s="220"/>
      <c r="AB568" s="85"/>
    </row>
    <row r="569" spans="18:28" x14ac:dyDescent="0.25">
      <c r="R569" s="218"/>
      <c r="S569" s="85"/>
      <c r="T569" s="85"/>
      <c r="U569" s="219"/>
      <c r="V569" s="219"/>
      <c r="W569" s="220"/>
      <c r="X569" s="220"/>
      <c r="Y569" s="221"/>
      <c r="Z569" s="221"/>
      <c r="AA569" s="220"/>
      <c r="AB569" s="85"/>
    </row>
    <row r="570" spans="18:28" x14ac:dyDescent="0.25">
      <c r="R570" s="218"/>
      <c r="S570" s="85"/>
      <c r="T570" s="85"/>
      <c r="U570" s="219"/>
      <c r="V570" s="219"/>
      <c r="W570" s="220"/>
      <c r="X570" s="220"/>
      <c r="Y570" s="221"/>
      <c r="Z570" s="221"/>
      <c r="AA570" s="220"/>
      <c r="AB570" s="85"/>
    </row>
    <row r="571" spans="18:28" x14ac:dyDescent="0.25">
      <c r="R571" s="218"/>
      <c r="S571" s="85"/>
      <c r="T571" s="85"/>
      <c r="U571" s="219"/>
      <c r="V571" s="219"/>
      <c r="W571" s="220"/>
      <c r="X571" s="220"/>
      <c r="Y571" s="221"/>
      <c r="Z571" s="221"/>
      <c r="AA571" s="220"/>
      <c r="AB571" s="85"/>
    </row>
    <row r="572" spans="18:28" x14ac:dyDescent="0.25">
      <c r="R572" s="218"/>
      <c r="S572" s="85"/>
      <c r="T572" s="85"/>
      <c r="U572" s="219"/>
      <c r="V572" s="219"/>
      <c r="W572" s="220"/>
      <c r="X572" s="220"/>
      <c r="Y572" s="221"/>
      <c r="Z572" s="221"/>
      <c r="AA572" s="220"/>
      <c r="AB572" s="85"/>
    </row>
    <row r="573" spans="18:28" x14ac:dyDescent="0.25">
      <c r="R573" s="218"/>
      <c r="S573" s="85"/>
      <c r="T573" s="85"/>
      <c r="U573" s="219"/>
      <c r="V573" s="219"/>
      <c r="W573" s="220"/>
      <c r="X573" s="220"/>
      <c r="Y573" s="221"/>
      <c r="Z573" s="221"/>
      <c r="AA573" s="220"/>
      <c r="AB573" s="85"/>
    </row>
    <row r="574" spans="18:28" x14ac:dyDescent="0.25">
      <c r="R574" s="218"/>
      <c r="S574" s="85"/>
      <c r="T574" s="85"/>
      <c r="U574" s="219"/>
      <c r="V574" s="219"/>
      <c r="W574" s="220"/>
      <c r="X574" s="220"/>
      <c r="Y574" s="221"/>
      <c r="Z574" s="221"/>
      <c r="AA574" s="220"/>
      <c r="AB574" s="85"/>
    </row>
    <row r="575" spans="18:28" x14ac:dyDescent="0.25">
      <c r="R575" s="218"/>
      <c r="S575" s="85"/>
      <c r="T575" s="85"/>
      <c r="U575" s="219"/>
      <c r="V575" s="219"/>
      <c r="W575" s="220"/>
      <c r="X575" s="220"/>
      <c r="Y575" s="221"/>
      <c r="Z575" s="221"/>
      <c r="AA575" s="220"/>
      <c r="AB575" s="85"/>
    </row>
    <row r="576" spans="18:28" x14ac:dyDescent="0.25">
      <c r="R576" s="218"/>
      <c r="S576" s="85"/>
      <c r="T576" s="85"/>
      <c r="U576" s="219"/>
      <c r="V576" s="219"/>
      <c r="W576" s="220"/>
      <c r="X576" s="220"/>
      <c r="Y576" s="221"/>
      <c r="Z576" s="221"/>
      <c r="AA576" s="220"/>
      <c r="AB576" s="85"/>
    </row>
    <row r="577" spans="18:28" x14ac:dyDescent="0.25">
      <c r="R577" s="218"/>
      <c r="S577" s="85"/>
      <c r="T577" s="85"/>
      <c r="U577" s="219"/>
      <c r="V577" s="219"/>
      <c r="W577" s="220"/>
      <c r="X577" s="220"/>
      <c r="Y577" s="221"/>
      <c r="Z577" s="221"/>
      <c r="AA577" s="220"/>
      <c r="AB577" s="85"/>
    </row>
    <row r="578" spans="18:28" x14ac:dyDescent="0.25">
      <c r="R578" s="218"/>
      <c r="S578" s="85"/>
      <c r="T578" s="85"/>
      <c r="U578" s="219"/>
      <c r="V578" s="219"/>
      <c r="W578" s="220"/>
      <c r="X578" s="220"/>
      <c r="Y578" s="221"/>
      <c r="Z578" s="221"/>
      <c r="AA578" s="220"/>
      <c r="AB578" s="85"/>
    </row>
    <row r="579" spans="18:28" x14ac:dyDescent="0.25">
      <c r="R579" s="218"/>
      <c r="S579" s="85"/>
      <c r="T579" s="85"/>
      <c r="U579" s="219"/>
      <c r="V579" s="219"/>
      <c r="W579" s="220"/>
      <c r="X579" s="220"/>
      <c r="Y579" s="221"/>
      <c r="Z579" s="221"/>
      <c r="AA579" s="220"/>
      <c r="AB579" s="85"/>
    </row>
    <row r="580" spans="18:28" x14ac:dyDescent="0.25">
      <c r="R580" s="218"/>
      <c r="S580" s="85"/>
      <c r="T580" s="85"/>
      <c r="U580" s="219"/>
      <c r="V580" s="219"/>
      <c r="W580" s="220"/>
      <c r="X580" s="220"/>
      <c r="Y580" s="221"/>
      <c r="Z580" s="221"/>
      <c r="AA580" s="220"/>
      <c r="AB580" s="85"/>
    </row>
    <row r="581" spans="18:28" x14ac:dyDescent="0.25">
      <c r="R581" s="218"/>
      <c r="S581" s="85"/>
      <c r="T581" s="85"/>
      <c r="U581" s="219"/>
      <c r="V581" s="219"/>
      <c r="W581" s="220"/>
      <c r="X581" s="220"/>
      <c r="Y581" s="221"/>
      <c r="Z581" s="221"/>
      <c r="AA581" s="220"/>
      <c r="AB581" s="85"/>
    </row>
    <row r="582" spans="18:28" x14ac:dyDescent="0.25">
      <c r="R582" s="218"/>
      <c r="S582" s="85"/>
      <c r="T582" s="85"/>
      <c r="U582" s="219"/>
      <c r="V582" s="219"/>
      <c r="W582" s="220"/>
      <c r="X582" s="220"/>
      <c r="Y582" s="221"/>
      <c r="Z582" s="221"/>
      <c r="AA582" s="220"/>
      <c r="AB582" s="85"/>
    </row>
    <row r="583" spans="18:28" x14ac:dyDescent="0.25">
      <c r="R583" s="218"/>
      <c r="S583" s="85"/>
      <c r="T583" s="85"/>
      <c r="U583" s="219"/>
      <c r="V583" s="219"/>
      <c r="W583" s="220"/>
      <c r="X583" s="220"/>
      <c r="Y583" s="221"/>
      <c r="Z583" s="221"/>
      <c r="AA583" s="220"/>
      <c r="AB583" s="85"/>
    </row>
    <row r="584" spans="18:28" x14ac:dyDescent="0.25">
      <c r="R584" s="218"/>
      <c r="S584" s="85"/>
      <c r="T584" s="85"/>
      <c r="U584" s="219"/>
      <c r="V584" s="219"/>
      <c r="W584" s="220"/>
      <c r="X584" s="220"/>
      <c r="Y584" s="221"/>
      <c r="Z584" s="221"/>
      <c r="AA584" s="220"/>
      <c r="AB584" s="85"/>
    </row>
    <row r="585" spans="18:28" x14ac:dyDescent="0.25">
      <c r="R585" s="218"/>
      <c r="S585" s="85"/>
      <c r="T585" s="85"/>
      <c r="U585" s="219"/>
      <c r="V585" s="219"/>
      <c r="W585" s="220"/>
      <c r="X585" s="220"/>
      <c r="Y585" s="221"/>
      <c r="Z585" s="221"/>
      <c r="AA585" s="220"/>
      <c r="AB585" s="85"/>
    </row>
    <row r="586" spans="18:28" x14ac:dyDescent="0.25">
      <c r="R586" s="218"/>
      <c r="S586" s="85"/>
      <c r="T586" s="85"/>
      <c r="U586" s="219"/>
      <c r="V586" s="219"/>
      <c r="W586" s="220"/>
      <c r="X586" s="220"/>
      <c r="Y586" s="221"/>
      <c r="Z586" s="221"/>
      <c r="AA586" s="220"/>
      <c r="AB586" s="85"/>
    </row>
    <row r="587" spans="18:28" x14ac:dyDescent="0.25">
      <c r="R587" s="218"/>
      <c r="S587" s="85"/>
      <c r="T587" s="85"/>
      <c r="U587" s="219"/>
      <c r="V587" s="219"/>
      <c r="W587" s="220"/>
      <c r="X587" s="220"/>
      <c r="Y587" s="221"/>
      <c r="Z587" s="221"/>
      <c r="AA587" s="220"/>
      <c r="AB587" s="85"/>
    </row>
    <row r="588" spans="18:28" x14ac:dyDescent="0.25">
      <c r="R588" s="218"/>
      <c r="S588" s="85"/>
      <c r="T588" s="85"/>
      <c r="U588" s="219"/>
      <c r="V588" s="219"/>
      <c r="W588" s="220"/>
      <c r="X588" s="220"/>
      <c r="Y588" s="221"/>
      <c r="Z588" s="221"/>
      <c r="AA588" s="220"/>
      <c r="AB588" s="85"/>
    </row>
    <row r="589" spans="18:28" x14ac:dyDescent="0.25">
      <c r="R589" s="218"/>
      <c r="S589" s="85"/>
      <c r="T589" s="85"/>
      <c r="U589" s="219"/>
      <c r="V589" s="219"/>
      <c r="W589" s="220"/>
      <c r="X589" s="220"/>
      <c r="Y589" s="221"/>
      <c r="Z589" s="221"/>
      <c r="AA589" s="220"/>
      <c r="AB589" s="85"/>
    </row>
    <row r="590" spans="18:28" x14ac:dyDescent="0.25">
      <c r="R590" s="218"/>
      <c r="S590" s="85"/>
      <c r="T590" s="85"/>
      <c r="U590" s="219"/>
      <c r="V590" s="219"/>
      <c r="W590" s="220"/>
      <c r="X590" s="220"/>
      <c r="Y590" s="221"/>
      <c r="Z590" s="221"/>
      <c r="AA590" s="220"/>
      <c r="AB590" s="85"/>
    </row>
    <row r="591" spans="18:28" x14ac:dyDescent="0.25">
      <c r="R591" s="218"/>
      <c r="S591" s="85"/>
      <c r="T591" s="85"/>
      <c r="U591" s="219"/>
      <c r="V591" s="219"/>
      <c r="W591" s="220"/>
      <c r="X591" s="220"/>
      <c r="Y591" s="221"/>
      <c r="Z591" s="221"/>
      <c r="AA591" s="220"/>
      <c r="AB591" s="85"/>
    </row>
    <row r="592" spans="18:28" x14ac:dyDescent="0.25">
      <c r="R592" s="218"/>
      <c r="S592" s="85"/>
      <c r="T592" s="85"/>
      <c r="U592" s="219"/>
      <c r="V592" s="219"/>
      <c r="W592" s="220"/>
      <c r="X592" s="220"/>
      <c r="Y592" s="221"/>
      <c r="Z592" s="221"/>
      <c r="AA592" s="220"/>
      <c r="AB592" s="85"/>
    </row>
    <row r="593" spans="18:28" x14ac:dyDescent="0.25">
      <c r="R593" s="218"/>
      <c r="S593" s="85"/>
      <c r="T593" s="85"/>
      <c r="U593" s="219"/>
      <c r="V593" s="219"/>
      <c r="W593" s="220"/>
      <c r="X593" s="220"/>
      <c r="Y593" s="221"/>
      <c r="Z593" s="221"/>
      <c r="AA593" s="220"/>
      <c r="AB593" s="85"/>
    </row>
    <row r="594" spans="18:28" x14ac:dyDescent="0.25">
      <c r="R594" s="218"/>
      <c r="S594" s="85"/>
      <c r="T594" s="85"/>
      <c r="U594" s="219"/>
      <c r="V594" s="219"/>
      <c r="W594" s="220"/>
      <c r="X594" s="220"/>
      <c r="Y594" s="221"/>
      <c r="Z594" s="221"/>
      <c r="AA594" s="220"/>
      <c r="AB594" s="85"/>
    </row>
    <row r="595" spans="18:28" x14ac:dyDescent="0.25">
      <c r="R595" s="218"/>
      <c r="S595" s="85"/>
      <c r="T595" s="85"/>
      <c r="U595" s="219"/>
      <c r="V595" s="219"/>
      <c r="W595" s="220"/>
      <c r="X595" s="220"/>
      <c r="Y595" s="221"/>
      <c r="Z595" s="221"/>
      <c r="AA595" s="220"/>
      <c r="AB595" s="85"/>
    </row>
    <row r="596" spans="18:28" x14ac:dyDescent="0.25">
      <c r="R596" s="218"/>
      <c r="S596" s="85"/>
      <c r="T596" s="85"/>
      <c r="U596" s="219"/>
      <c r="V596" s="219"/>
      <c r="W596" s="220"/>
      <c r="X596" s="220"/>
      <c r="Y596" s="221"/>
      <c r="Z596" s="221"/>
      <c r="AA596" s="220"/>
      <c r="AB596" s="85"/>
    </row>
    <row r="597" spans="18:28" x14ac:dyDescent="0.25">
      <c r="R597" s="218"/>
      <c r="S597" s="85"/>
      <c r="T597" s="85"/>
      <c r="U597" s="219"/>
      <c r="V597" s="219"/>
      <c r="W597" s="220"/>
      <c r="X597" s="220"/>
      <c r="Y597" s="221"/>
      <c r="Z597" s="221"/>
      <c r="AA597" s="220"/>
      <c r="AB597" s="85"/>
    </row>
    <row r="598" spans="18:28" x14ac:dyDescent="0.25">
      <c r="R598" s="218"/>
      <c r="S598" s="85"/>
      <c r="T598" s="85"/>
      <c r="U598" s="219"/>
      <c r="V598" s="219"/>
      <c r="W598" s="220"/>
      <c r="X598" s="220"/>
      <c r="Y598" s="221"/>
      <c r="Z598" s="221"/>
      <c r="AA598" s="220"/>
      <c r="AB598" s="85"/>
    </row>
    <row r="599" spans="18:28" x14ac:dyDescent="0.25">
      <c r="R599" s="218"/>
      <c r="S599" s="85"/>
      <c r="T599" s="85"/>
      <c r="U599" s="219"/>
      <c r="V599" s="219"/>
      <c r="W599" s="220"/>
      <c r="X599" s="220"/>
      <c r="Y599" s="221"/>
      <c r="Z599" s="221"/>
      <c r="AA599" s="220"/>
      <c r="AB599" s="85"/>
    </row>
    <row r="600" spans="18:28" x14ac:dyDescent="0.25">
      <c r="R600" s="218"/>
      <c r="S600" s="85"/>
      <c r="T600" s="85"/>
      <c r="U600" s="219"/>
      <c r="V600" s="219"/>
      <c r="W600" s="220"/>
      <c r="X600" s="220"/>
      <c r="Y600" s="221"/>
      <c r="Z600" s="221"/>
      <c r="AA600" s="220"/>
      <c r="AB600" s="85"/>
    </row>
    <row r="601" spans="18:28" x14ac:dyDescent="0.25">
      <c r="R601" s="218"/>
      <c r="S601" s="85"/>
      <c r="T601" s="85"/>
      <c r="U601" s="219"/>
      <c r="V601" s="219"/>
      <c r="W601" s="220"/>
      <c r="X601" s="220"/>
      <c r="Y601" s="221"/>
      <c r="Z601" s="221"/>
      <c r="AA601" s="220"/>
      <c r="AB601" s="85"/>
    </row>
    <row r="602" spans="18:28" x14ac:dyDescent="0.25">
      <c r="R602" s="218"/>
      <c r="S602" s="85"/>
      <c r="T602" s="85"/>
      <c r="U602" s="219"/>
      <c r="V602" s="219"/>
      <c r="W602" s="220"/>
      <c r="X602" s="220"/>
      <c r="Y602" s="221"/>
      <c r="Z602" s="221"/>
      <c r="AA602" s="220"/>
      <c r="AB602" s="85"/>
    </row>
    <row r="603" spans="18:28" x14ac:dyDescent="0.25">
      <c r="R603" s="218"/>
      <c r="S603" s="85"/>
      <c r="T603" s="85"/>
      <c r="U603" s="219"/>
      <c r="V603" s="219"/>
      <c r="W603" s="220"/>
      <c r="X603" s="220"/>
      <c r="Y603" s="221"/>
      <c r="Z603" s="221"/>
      <c r="AA603" s="220"/>
      <c r="AB603" s="85"/>
    </row>
    <row r="604" spans="18:28" x14ac:dyDescent="0.25">
      <c r="R604" s="218"/>
      <c r="S604" s="85"/>
      <c r="T604" s="85"/>
      <c r="U604" s="219"/>
      <c r="V604" s="219"/>
      <c r="W604" s="220"/>
      <c r="X604" s="220"/>
      <c r="Y604" s="221"/>
      <c r="Z604" s="221"/>
      <c r="AA604" s="220"/>
      <c r="AB604" s="85"/>
    </row>
    <row r="605" spans="18:28" x14ac:dyDescent="0.25">
      <c r="R605" s="218"/>
      <c r="S605" s="85"/>
      <c r="T605" s="85"/>
      <c r="U605" s="219"/>
      <c r="V605" s="219"/>
      <c r="W605" s="220"/>
      <c r="X605" s="220"/>
      <c r="Y605" s="221"/>
      <c r="Z605" s="221"/>
      <c r="AA605" s="220"/>
      <c r="AB605" s="85"/>
    </row>
    <row r="606" spans="18:28" x14ac:dyDescent="0.25">
      <c r="R606" s="218"/>
      <c r="S606" s="85"/>
      <c r="T606" s="85"/>
      <c r="U606" s="219"/>
      <c r="V606" s="219"/>
      <c r="W606" s="220"/>
      <c r="X606" s="220"/>
      <c r="Y606" s="221"/>
      <c r="Z606" s="221"/>
      <c r="AA606" s="220"/>
      <c r="AB606" s="85"/>
    </row>
    <row r="607" spans="18:28" x14ac:dyDescent="0.25">
      <c r="R607" s="218"/>
      <c r="S607" s="85"/>
      <c r="T607" s="85"/>
      <c r="U607" s="219"/>
      <c r="V607" s="219"/>
      <c r="W607" s="220"/>
      <c r="X607" s="220"/>
      <c r="Y607" s="221"/>
      <c r="Z607" s="221"/>
      <c r="AA607" s="220"/>
      <c r="AB607" s="85"/>
    </row>
    <row r="608" spans="18:28" x14ac:dyDescent="0.25">
      <c r="R608" s="218"/>
      <c r="S608" s="85"/>
      <c r="T608" s="85"/>
      <c r="U608" s="219"/>
      <c r="V608" s="219"/>
      <c r="W608" s="220"/>
      <c r="X608" s="220"/>
      <c r="Y608" s="221"/>
      <c r="Z608" s="221"/>
      <c r="AA608" s="220"/>
      <c r="AB608" s="85"/>
    </row>
    <row r="609" spans="18:28" x14ac:dyDescent="0.25">
      <c r="R609" s="218"/>
      <c r="S609" s="85"/>
      <c r="T609" s="85"/>
      <c r="U609" s="219"/>
      <c r="V609" s="219"/>
      <c r="W609" s="220"/>
      <c r="X609" s="220"/>
      <c r="Y609" s="221"/>
      <c r="Z609" s="221"/>
      <c r="AA609" s="220"/>
      <c r="AB609" s="85"/>
    </row>
    <row r="610" spans="18:28" x14ac:dyDescent="0.25">
      <c r="R610" s="218"/>
      <c r="S610" s="85"/>
      <c r="T610" s="85"/>
      <c r="U610" s="219"/>
      <c r="V610" s="219"/>
      <c r="W610" s="220"/>
      <c r="X610" s="220"/>
      <c r="Y610" s="221"/>
      <c r="Z610" s="221"/>
      <c r="AA610" s="220"/>
      <c r="AB610" s="85"/>
    </row>
    <row r="611" spans="18:28" x14ac:dyDescent="0.25">
      <c r="R611" s="218"/>
      <c r="S611" s="85"/>
      <c r="T611" s="85"/>
      <c r="U611" s="219"/>
      <c r="V611" s="219"/>
      <c r="W611" s="220"/>
      <c r="X611" s="220"/>
      <c r="Y611" s="221"/>
      <c r="Z611" s="221"/>
      <c r="AA611" s="220"/>
      <c r="AB611" s="85"/>
    </row>
    <row r="612" spans="18:28" x14ac:dyDescent="0.25">
      <c r="R612" s="218"/>
      <c r="S612" s="85"/>
      <c r="T612" s="85"/>
      <c r="U612" s="219"/>
      <c r="V612" s="219"/>
      <c r="W612" s="220"/>
      <c r="X612" s="220"/>
      <c r="Y612" s="221"/>
      <c r="Z612" s="221"/>
      <c r="AA612" s="220"/>
      <c r="AB612" s="85"/>
    </row>
    <row r="613" spans="18:28" x14ac:dyDescent="0.25">
      <c r="R613" s="218"/>
      <c r="S613" s="85"/>
      <c r="T613" s="85"/>
      <c r="U613" s="219"/>
      <c r="V613" s="219"/>
      <c r="W613" s="220"/>
      <c r="X613" s="220"/>
      <c r="Y613" s="221"/>
      <c r="Z613" s="221"/>
      <c r="AA613" s="220"/>
      <c r="AB613" s="85"/>
    </row>
    <row r="614" spans="18:28" x14ac:dyDescent="0.25">
      <c r="R614" s="218"/>
      <c r="S614" s="85"/>
      <c r="T614" s="85"/>
      <c r="U614" s="219"/>
      <c r="V614" s="219"/>
      <c r="W614" s="220"/>
      <c r="X614" s="220"/>
      <c r="Y614" s="221"/>
      <c r="Z614" s="221"/>
      <c r="AA614" s="220"/>
      <c r="AB614" s="85"/>
    </row>
    <row r="615" spans="18:28" x14ac:dyDescent="0.25">
      <c r="R615" s="218"/>
      <c r="S615" s="85"/>
      <c r="T615" s="85"/>
      <c r="U615" s="219"/>
      <c r="V615" s="219"/>
      <c r="W615" s="220"/>
      <c r="X615" s="220"/>
      <c r="Y615" s="221"/>
      <c r="Z615" s="221"/>
      <c r="AA615" s="220"/>
      <c r="AB615" s="85"/>
    </row>
    <row r="616" spans="18:28" x14ac:dyDescent="0.25">
      <c r="R616" s="218"/>
      <c r="S616" s="85"/>
      <c r="T616" s="85"/>
      <c r="U616" s="219"/>
      <c r="V616" s="219"/>
      <c r="W616" s="220"/>
      <c r="X616" s="220"/>
      <c r="Y616" s="221"/>
      <c r="Z616" s="221"/>
      <c r="AA616" s="220"/>
      <c r="AB616" s="85"/>
    </row>
    <row r="617" spans="18:28" x14ac:dyDescent="0.25">
      <c r="R617" s="218"/>
      <c r="S617" s="85"/>
      <c r="T617" s="85"/>
      <c r="U617" s="219"/>
      <c r="V617" s="219"/>
      <c r="W617" s="220"/>
      <c r="X617" s="220"/>
      <c r="Y617" s="221"/>
      <c r="Z617" s="221"/>
      <c r="AA617" s="220"/>
      <c r="AB617" s="85"/>
    </row>
    <row r="618" spans="18:28" x14ac:dyDescent="0.25">
      <c r="R618" s="218"/>
      <c r="S618" s="85"/>
      <c r="T618" s="85"/>
      <c r="U618" s="219"/>
      <c r="V618" s="219"/>
      <c r="W618" s="220"/>
      <c r="X618" s="220"/>
      <c r="Y618" s="221"/>
      <c r="Z618" s="221"/>
      <c r="AA618" s="220"/>
      <c r="AB618" s="85"/>
    </row>
    <row r="619" spans="18:28" x14ac:dyDescent="0.25">
      <c r="R619" s="218"/>
      <c r="S619" s="85"/>
      <c r="T619" s="85"/>
      <c r="U619" s="219"/>
      <c r="V619" s="219"/>
      <c r="W619" s="220"/>
      <c r="X619" s="220"/>
      <c r="Y619" s="221"/>
      <c r="Z619" s="221"/>
      <c r="AA619" s="220"/>
      <c r="AB619" s="85"/>
    </row>
    <row r="620" spans="18:28" x14ac:dyDescent="0.25">
      <c r="R620" s="218"/>
      <c r="S620" s="85"/>
      <c r="T620" s="85"/>
      <c r="U620" s="219"/>
      <c r="V620" s="219"/>
      <c r="W620" s="220"/>
      <c r="X620" s="220"/>
      <c r="Y620" s="221"/>
      <c r="Z620" s="221"/>
      <c r="AA620" s="220"/>
      <c r="AB620" s="85"/>
    </row>
    <row r="621" spans="18:28" x14ac:dyDescent="0.25">
      <c r="R621" s="218"/>
      <c r="S621" s="85"/>
      <c r="T621" s="85"/>
      <c r="U621" s="219"/>
      <c r="V621" s="219"/>
      <c r="W621" s="220"/>
      <c r="X621" s="220"/>
      <c r="Y621" s="221"/>
      <c r="Z621" s="221"/>
      <c r="AA621" s="220"/>
      <c r="AB621" s="85"/>
    </row>
    <row r="622" spans="18:28" x14ac:dyDescent="0.25">
      <c r="R622" s="218"/>
      <c r="S622" s="85"/>
      <c r="T622" s="85"/>
      <c r="U622" s="219"/>
      <c r="V622" s="219"/>
      <c r="W622" s="220"/>
      <c r="X622" s="220"/>
      <c r="Y622" s="221"/>
      <c r="Z622" s="221"/>
      <c r="AA622" s="220"/>
      <c r="AB622" s="85"/>
    </row>
    <row r="623" spans="18:28" x14ac:dyDescent="0.25">
      <c r="R623" s="218"/>
      <c r="S623" s="85"/>
      <c r="T623" s="85"/>
      <c r="U623" s="219"/>
      <c r="V623" s="219"/>
      <c r="W623" s="220"/>
      <c r="X623" s="220"/>
      <c r="Y623" s="221"/>
      <c r="Z623" s="221"/>
      <c r="AA623" s="220"/>
      <c r="AB623" s="85"/>
    </row>
    <row r="624" spans="18:28" x14ac:dyDescent="0.25">
      <c r="R624" s="218"/>
      <c r="S624" s="85"/>
      <c r="T624" s="85"/>
      <c r="U624" s="219"/>
      <c r="V624" s="219"/>
      <c r="W624" s="220"/>
      <c r="X624" s="220"/>
      <c r="Y624" s="221"/>
      <c r="Z624" s="221"/>
      <c r="AA624" s="220"/>
      <c r="AB624" s="85"/>
    </row>
    <row r="625" spans="18:28" x14ac:dyDescent="0.25">
      <c r="R625" s="218"/>
      <c r="S625" s="85"/>
      <c r="T625" s="85"/>
      <c r="U625" s="219"/>
      <c r="V625" s="219"/>
      <c r="W625" s="220"/>
      <c r="X625" s="220"/>
      <c r="Y625" s="221"/>
      <c r="Z625" s="221"/>
      <c r="AA625" s="220"/>
      <c r="AB625" s="85"/>
    </row>
    <row r="626" spans="18:28" x14ac:dyDescent="0.25">
      <c r="R626" s="218"/>
      <c r="S626" s="85"/>
      <c r="T626" s="85"/>
      <c r="U626" s="219"/>
      <c r="V626" s="219"/>
      <c r="W626" s="220"/>
      <c r="X626" s="220"/>
      <c r="Y626" s="221"/>
      <c r="Z626" s="221"/>
      <c r="AA626" s="220"/>
      <c r="AB626" s="85"/>
    </row>
    <row r="627" spans="18:28" x14ac:dyDescent="0.25">
      <c r="R627" s="218"/>
      <c r="S627" s="85"/>
      <c r="T627" s="85"/>
      <c r="U627" s="219"/>
      <c r="V627" s="219"/>
      <c r="W627" s="220"/>
      <c r="X627" s="220"/>
      <c r="Y627" s="221"/>
      <c r="Z627" s="221"/>
      <c r="AA627" s="220"/>
      <c r="AB627" s="85"/>
    </row>
    <row r="628" spans="18:28" x14ac:dyDescent="0.25">
      <c r="R628" s="218"/>
      <c r="S628" s="85"/>
      <c r="T628" s="85"/>
      <c r="U628" s="219"/>
      <c r="V628" s="219"/>
      <c r="W628" s="220"/>
      <c r="X628" s="220"/>
      <c r="Y628" s="221"/>
      <c r="Z628" s="221"/>
      <c r="AA628" s="220"/>
      <c r="AB628" s="85"/>
    </row>
    <row r="629" spans="18:28" x14ac:dyDescent="0.25">
      <c r="R629" s="218"/>
      <c r="S629" s="85"/>
      <c r="T629" s="85"/>
      <c r="U629" s="219"/>
      <c r="V629" s="219"/>
      <c r="W629" s="220"/>
      <c r="X629" s="220"/>
      <c r="Y629" s="221"/>
      <c r="Z629" s="221"/>
      <c r="AA629" s="220"/>
      <c r="AB629" s="85"/>
    </row>
    <row r="630" spans="18:28" x14ac:dyDescent="0.25">
      <c r="R630" s="218"/>
      <c r="S630" s="85"/>
      <c r="T630" s="85"/>
      <c r="U630" s="219"/>
      <c r="V630" s="219"/>
      <c r="W630" s="220"/>
      <c r="X630" s="220"/>
      <c r="Y630" s="221"/>
      <c r="Z630" s="221"/>
      <c r="AA630" s="220"/>
      <c r="AB630" s="85"/>
    </row>
    <row r="631" spans="18:28" x14ac:dyDescent="0.25">
      <c r="R631" s="218"/>
      <c r="S631" s="85"/>
      <c r="T631" s="85"/>
      <c r="U631" s="219"/>
      <c r="V631" s="219"/>
      <c r="W631" s="220"/>
      <c r="X631" s="220"/>
      <c r="Y631" s="221"/>
      <c r="Z631" s="221"/>
      <c r="AA631" s="220"/>
      <c r="AB631" s="85"/>
    </row>
    <row r="632" spans="18:28" x14ac:dyDescent="0.25">
      <c r="R632" s="218"/>
      <c r="S632" s="85"/>
      <c r="T632" s="85"/>
      <c r="U632" s="219"/>
      <c r="V632" s="219"/>
      <c r="W632" s="220"/>
      <c r="X632" s="220"/>
      <c r="Y632" s="221"/>
      <c r="Z632" s="221"/>
      <c r="AA632" s="220"/>
      <c r="AB632" s="85"/>
    </row>
    <row r="633" spans="18:28" x14ac:dyDescent="0.25">
      <c r="R633" s="218"/>
      <c r="S633" s="85"/>
      <c r="T633" s="85"/>
      <c r="U633" s="219"/>
      <c r="V633" s="219"/>
      <c r="W633" s="220"/>
      <c r="X633" s="220"/>
      <c r="Y633" s="221"/>
      <c r="Z633" s="221"/>
      <c r="AA633" s="220"/>
      <c r="AB633" s="85"/>
    </row>
    <row r="634" spans="18:28" x14ac:dyDescent="0.25">
      <c r="R634" s="218"/>
      <c r="S634" s="85"/>
      <c r="T634" s="85"/>
      <c r="U634" s="219"/>
      <c r="V634" s="219"/>
      <c r="W634" s="220"/>
      <c r="X634" s="220"/>
      <c r="Y634" s="221"/>
      <c r="Z634" s="221"/>
      <c r="AA634" s="220"/>
      <c r="AB634" s="85"/>
    </row>
    <row r="635" spans="18:28" x14ac:dyDescent="0.25">
      <c r="R635" s="218"/>
      <c r="S635" s="85"/>
      <c r="T635" s="85"/>
      <c r="U635" s="219"/>
      <c r="V635" s="219"/>
      <c r="W635" s="220"/>
      <c r="X635" s="220"/>
      <c r="Y635" s="221"/>
      <c r="Z635" s="221"/>
      <c r="AA635" s="220"/>
      <c r="AB635" s="85"/>
    </row>
    <row r="636" spans="18:28" x14ac:dyDescent="0.25">
      <c r="R636" s="218"/>
      <c r="S636" s="85"/>
      <c r="T636" s="85"/>
      <c r="U636" s="219"/>
      <c r="V636" s="219"/>
      <c r="W636" s="220"/>
      <c r="X636" s="220"/>
      <c r="Y636" s="221"/>
      <c r="Z636" s="221"/>
      <c r="AA636" s="220"/>
      <c r="AB636" s="85"/>
    </row>
    <row r="637" spans="18:28" x14ac:dyDescent="0.25">
      <c r="R637" s="218"/>
      <c r="S637" s="85"/>
      <c r="T637" s="85"/>
      <c r="U637" s="219"/>
      <c r="V637" s="219"/>
      <c r="W637" s="220"/>
      <c r="X637" s="220"/>
      <c r="Y637" s="221"/>
      <c r="Z637" s="221"/>
      <c r="AA637" s="220"/>
      <c r="AB637" s="85"/>
    </row>
    <row r="638" spans="18:28" x14ac:dyDescent="0.25">
      <c r="R638" s="218"/>
      <c r="S638" s="85"/>
      <c r="T638" s="85"/>
      <c r="U638" s="219"/>
      <c r="V638" s="219"/>
      <c r="W638" s="220"/>
      <c r="X638" s="220"/>
      <c r="Y638" s="221"/>
      <c r="Z638" s="221"/>
      <c r="AA638" s="220"/>
      <c r="AB638" s="85"/>
    </row>
    <row r="639" spans="18:28" x14ac:dyDescent="0.25">
      <c r="R639" s="218"/>
      <c r="S639" s="85"/>
      <c r="T639" s="85"/>
      <c r="U639" s="219"/>
      <c r="V639" s="219"/>
      <c r="W639" s="220"/>
      <c r="X639" s="220"/>
      <c r="Y639" s="221"/>
      <c r="Z639" s="221"/>
      <c r="AA639" s="220"/>
      <c r="AB639" s="85"/>
    </row>
    <row r="640" spans="18:28" x14ac:dyDescent="0.25">
      <c r="R640" s="218"/>
      <c r="S640" s="85"/>
      <c r="T640" s="85"/>
      <c r="U640" s="219"/>
      <c r="V640" s="219"/>
      <c r="W640" s="220"/>
      <c r="X640" s="220"/>
      <c r="Y640" s="221"/>
      <c r="Z640" s="221"/>
      <c r="AA640" s="220"/>
      <c r="AB640" s="85"/>
    </row>
    <row r="641" spans="18:28" x14ac:dyDescent="0.25">
      <c r="R641" s="218"/>
      <c r="S641" s="85"/>
      <c r="T641" s="85"/>
      <c r="U641" s="219"/>
      <c r="V641" s="219"/>
      <c r="W641" s="220"/>
      <c r="X641" s="220"/>
      <c r="Y641" s="221"/>
      <c r="Z641" s="221"/>
      <c r="AA641" s="220"/>
      <c r="AB641" s="85"/>
    </row>
    <row r="642" spans="18:28" x14ac:dyDescent="0.25">
      <c r="R642" s="218"/>
      <c r="S642" s="85"/>
      <c r="T642" s="85"/>
      <c r="U642" s="219"/>
      <c r="V642" s="219"/>
      <c r="W642" s="220"/>
      <c r="X642" s="220"/>
      <c r="Y642" s="221"/>
      <c r="Z642" s="221"/>
      <c r="AA642" s="220"/>
      <c r="AB642" s="85"/>
    </row>
    <row r="643" spans="18:28" x14ac:dyDescent="0.25">
      <c r="R643" s="218"/>
      <c r="S643" s="85"/>
      <c r="T643" s="85"/>
      <c r="U643" s="219"/>
      <c r="V643" s="219"/>
      <c r="W643" s="220"/>
      <c r="X643" s="220"/>
      <c r="Y643" s="221"/>
      <c r="Z643" s="221"/>
      <c r="AA643" s="220"/>
      <c r="AB643" s="85"/>
    </row>
    <row r="644" spans="18:28" x14ac:dyDescent="0.25">
      <c r="R644" s="218"/>
      <c r="S644" s="85"/>
      <c r="T644" s="85"/>
      <c r="U644" s="219"/>
      <c r="V644" s="219"/>
      <c r="W644" s="220"/>
      <c r="X644" s="220"/>
      <c r="Y644" s="221"/>
      <c r="Z644" s="221"/>
      <c r="AA644" s="220"/>
      <c r="AB644" s="85"/>
    </row>
    <row r="645" spans="18:28" x14ac:dyDescent="0.25">
      <c r="R645" s="218"/>
      <c r="S645" s="85"/>
      <c r="T645" s="85"/>
      <c r="U645" s="219"/>
      <c r="V645" s="219"/>
      <c r="W645" s="220"/>
      <c r="X645" s="220"/>
      <c r="Y645" s="221"/>
      <c r="Z645" s="221"/>
      <c r="AA645" s="220"/>
      <c r="AB645" s="85"/>
    </row>
    <row r="646" spans="18:28" x14ac:dyDescent="0.25">
      <c r="R646" s="218"/>
      <c r="S646" s="85"/>
      <c r="T646" s="85"/>
      <c r="U646" s="219"/>
      <c r="V646" s="219"/>
      <c r="W646" s="220"/>
      <c r="X646" s="220"/>
      <c r="Y646" s="221"/>
      <c r="Z646" s="221"/>
      <c r="AA646" s="220"/>
      <c r="AB646" s="85"/>
    </row>
    <row r="647" spans="18:28" x14ac:dyDescent="0.25">
      <c r="R647" s="218"/>
      <c r="S647" s="85"/>
      <c r="T647" s="85"/>
      <c r="U647" s="219"/>
      <c r="V647" s="219"/>
      <c r="W647" s="220"/>
      <c r="X647" s="220"/>
      <c r="Y647" s="221"/>
      <c r="Z647" s="221"/>
      <c r="AA647" s="220"/>
      <c r="AB647" s="85"/>
    </row>
    <row r="648" spans="18:28" x14ac:dyDescent="0.25">
      <c r="R648" s="218"/>
      <c r="S648" s="85"/>
      <c r="T648" s="85"/>
      <c r="U648" s="219"/>
      <c r="V648" s="219"/>
      <c r="W648" s="220"/>
      <c r="X648" s="220"/>
      <c r="Y648" s="221"/>
      <c r="Z648" s="221"/>
      <c r="AA648" s="220"/>
      <c r="AB648" s="85"/>
    </row>
    <row r="649" spans="18:28" x14ac:dyDescent="0.25">
      <c r="R649" s="218"/>
      <c r="S649" s="85"/>
      <c r="T649" s="85"/>
      <c r="U649" s="219"/>
      <c r="V649" s="219"/>
      <c r="W649" s="220"/>
      <c r="X649" s="220"/>
      <c r="Y649" s="221"/>
      <c r="Z649" s="221"/>
      <c r="AA649" s="220"/>
      <c r="AB649" s="85"/>
    </row>
    <row r="650" spans="18:28" x14ac:dyDescent="0.25">
      <c r="R650" s="218"/>
      <c r="S650" s="85"/>
      <c r="T650" s="85"/>
      <c r="U650" s="219"/>
      <c r="V650" s="219"/>
      <c r="W650" s="220"/>
      <c r="X650" s="220"/>
      <c r="Y650" s="221"/>
      <c r="Z650" s="221"/>
      <c r="AA650" s="220"/>
      <c r="AB650" s="85"/>
    </row>
    <row r="651" spans="18:28" x14ac:dyDescent="0.25">
      <c r="R651" s="218"/>
      <c r="S651" s="85"/>
      <c r="T651" s="85"/>
      <c r="U651" s="219"/>
      <c r="V651" s="219"/>
      <c r="W651" s="220"/>
      <c r="X651" s="220"/>
      <c r="Y651" s="221"/>
      <c r="Z651" s="221"/>
      <c r="AA651" s="220"/>
      <c r="AB651" s="85"/>
    </row>
    <row r="652" spans="18:28" x14ac:dyDescent="0.25">
      <c r="R652" s="218"/>
      <c r="S652" s="85"/>
      <c r="T652" s="85"/>
      <c r="U652" s="219"/>
      <c r="V652" s="219"/>
      <c r="W652" s="220"/>
      <c r="X652" s="220"/>
      <c r="Y652" s="221"/>
      <c r="Z652" s="221"/>
      <c r="AA652" s="220"/>
      <c r="AB652" s="85"/>
    </row>
    <row r="653" spans="18:28" x14ac:dyDescent="0.25">
      <c r="R653" s="218"/>
      <c r="S653" s="85"/>
      <c r="T653" s="85"/>
      <c r="U653" s="219"/>
      <c r="V653" s="219"/>
      <c r="W653" s="220"/>
      <c r="X653" s="220"/>
      <c r="Y653" s="221"/>
      <c r="Z653" s="221"/>
      <c r="AA653" s="220"/>
      <c r="AB653" s="85"/>
    </row>
    <row r="654" spans="18:28" x14ac:dyDescent="0.25">
      <c r="R654" s="218"/>
      <c r="S654" s="85"/>
      <c r="T654" s="85"/>
      <c r="U654" s="219"/>
      <c r="V654" s="219"/>
      <c r="W654" s="220"/>
      <c r="X654" s="220"/>
      <c r="Y654" s="221"/>
      <c r="Z654" s="221"/>
      <c r="AA654" s="220"/>
      <c r="AB654" s="85"/>
    </row>
    <row r="655" spans="18:28" x14ac:dyDescent="0.25">
      <c r="R655" s="218"/>
      <c r="S655" s="85"/>
      <c r="T655" s="85"/>
      <c r="U655" s="219"/>
      <c r="V655" s="219"/>
      <c r="W655" s="220"/>
      <c r="X655" s="220"/>
      <c r="Y655" s="221"/>
      <c r="Z655" s="221"/>
      <c r="AA655" s="220"/>
      <c r="AB655" s="85"/>
    </row>
    <row r="656" spans="18:28" x14ac:dyDescent="0.25">
      <c r="R656" s="218"/>
      <c r="S656" s="85"/>
      <c r="T656" s="85"/>
      <c r="U656" s="219"/>
      <c r="V656" s="219"/>
      <c r="W656" s="220"/>
      <c r="X656" s="220"/>
      <c r="Y656" s="221"/>
      <c r="Z656" s="221"/>
      <c r="AA656" s="220"/>
      <c r="AB656" s="85"/>
    </row>
    <row r="657" spans="18:28" x14ac:dyDescent="0.25">
      <c r="R657" s="218"/>
      <c r="S657" s="85"/>
      <c r="T657" s="85"/>
      <c r="U657" s="219"/>
      <c r="V657" s="219"/>
      <c r="W657" s="220"/>
      <c r="X657" s="220"/>
      <c r="Y657" s="221"/>
      <c r="Z657" s="221"/>
      <c r="AA657" s="220"/>
      <c r="AB657" s="85"/>
    </row>
    <row r="658" spans="18:28" x14ac:dyDescent="0.25">
      <c r="R658" s="218"/>
      <c r="S658" s="85"/>
      <c r="T658" s="85"/>
      <c r="U658" s="219"/>
      <c r="V658" s="219"/>
      <c r="W658" s="220"/>
      <c r="X658" s="220"/>
      <c r="Y658" s="221"/>
      <c r="Z658" s="221"/>
      <c r="AA658" s="220"/>
      <c r="AB658" s="85"/>
    </row>
    <row r="659" spans="18:28" x14ac:dyDescent="0.25">
      <c r="R659" s="218"/>
      <c r="S659" s="85"/>
      <c r="T659" s="85"/>
      <c r="U659" s="219"/>
      <c r="V659" s="219"/>
      <c r="W659" s="220"/>
      <c r="X659" s="220"/>
      <c r="Y659" s="221"/>
      <c r="Z659" s="221"/>
      <c r="AA659" s="220"/>
      <c r="AB659" s="85"/>
    </row>
    <row r="660" spans="18:28" x14ac:dyDescent="0.25">
      <c r="R660" s="218"/>
      <c r="S660" s="85"/>
      <c r="T660" s="85"/>
      <c r="U660" s="219"/>
      <c r="V660" s="219"/>
      <c r="W660" s="220"/>
      <c r="X660" s="220"/>
      <c r="Y660" s="221"/>
      <c r="Z660" s="221"/>
      <c r="AA660" s="220"/>
      <c r="AB660" s="85"/>
    </row>
    <row r="661" spans="18:28" x14ac:dyDescent="0.25">
      <c r="R661" s="218"/>
      <c r="S661" s="85"/>
      <c r="T661" s="85"/>
      <c r="U661" s="219"/>
      <c r="V661" s="219"/>
      <c r="W661" s="220"/>
      <c r="X661" s="220"/>
      <c r="Y661" s="221"/>
      <c r="Z661" s="221"/>
      <c r="AA661" s="220"/>
      <c r="AB661" s="85"/>
    </row>
    <row r="662" spans="18:28" x14ac:dyDescent="0.25">
      <c r="R662" s="218"/>
      <c r="S662" s="85"/>
      <c r="T662" s="85"/>
      <c r="U662" s="219"/>
      <c r="V662" s="219"/>
      <c r="W662" s="220"/>
      <c r="X662" s="220"/>
      <c r="Y662" s="221"/>
      <c r="Z662" s="221"/>
      <c r="AA662" s="220"/>
      <c r="AB662" s="85"/>
    </row>
    <row r="663" spans="18:28" x14ac:dyDescent="0.25">
      <c r="R663" s="218"/>
      <c r="S663" s="85"/>
      <c r="T663" s="85"/>
      <c r="U663" s="219"/>
      <c r="V663" s="219"/>
      <c r="W663" s="220"/>
      <c r="X663" s="220"/>
      <c r="Y663" s="221"/>
      <c r="Z663" s="221"/>
      <c r="AA663" s="220"/>
      <c r="AB663" s="85"/>
    </row>
    <row r="664" spans="18:28" x14ac:dyDescent="0.25">
      <c r="R664" s="218"/>
      <c r="S664" s="85"/>
      <c r="T664" s="85"/>
      <c r="U664" s="219"/>
      <c r="V664" s="219"/>
      <c r="W664" s="220"/>
      <c r="X664" s="220"/>
      <c r="Y664" s="221"/>
      <c r="Z664" s="221"/>
      <c r="AA664" s="220"/>
      <c r="AB664" s="85"/>
    </row>
    <row r="665" spans="18:28" x14ac:dyDescent="0.25">
      <c r="R665" s="218"/>
      <c r="S665" s="85"/>
      <c r="T665" s="85"/>
      <c r="U665" s="219"/>
      <c r="V665" s="219"/>
      <c r="W665" s="220"/>
      <c r="X665" s="220"/>
      <c r="Y665" s="221"/>
      <c r="Z665" s="221"/>
      <c r="AA665" s="220"/>
      <c r="AB665" s="85"/>
    </row>
    <row r="666" spans="18:28" x14ac:dyDescent="0.25">
      <c r="R666" s="218"/>
      <c r="S666" s="85"/>
      <c r="T666" s="85"/>
      <c r="U666" s="219"/>
      <c r="V666" s="219"/>
      <c r="W666" s="220"/>
      <c r="X666" s="220"/>
      <c r="Y666" s="221"/>
      <c r="Z666" s="221"/>
      <c r="AA666" s="220"/>
      <c r="AB666" s="85"/>
    </row>
    <row r="667" spans="18:28" x14ac:dyDescent="0.25">
      <c r="R667" s="218"/>
      <c r="S667" s="85"/>
      <c r="T667" s="85"/>
      <c r="U667" s="219"/>
      <c r="V667" s="219"/>
      <c r="W667" s="220"/>
      <c r="X667" s="220"/>
      <c r="Y667" s="221"/>
      <c r="Z667" s="221"/>
      <c r="AA667" s="220"/>
      <c r="AB667" s="85"/>
    </row>
    <row r="668" spans="18:28" x14ac:dyDescent="0.25">
      <c r="R668" s="218"/>
      <c r="S668" s="85"/>
      <c r="T668" s="85"/>
      <c r="U668" s="219"/>
      <c r="V668" s="219"/>
      <c r="W668" s="220"/>
      <c r="X668" s="220"/>
      <c r="Y668" s="221"/>
      <c r="Z668" s="221"/>
      <c r="AA668" s="220"/>
      <c r="AB668" s="85"/>
    </row>
    <row r="669" spans="18:28" x14ac:dyDescent="0.25">
      <c r="R669" s="218"/>
      <c r="S669" s="85"/>
      <c r="T669" s="85"/>
      <c r="U669" s="219"/>
      <c r="V669" s="219"/>
      <c r="W669" s="220"/>
      <c r="X669" s="220"/>
      <c r="Y669" s="221"/>
      <c r="Z669" s="221"/>
      <c r="AA669" s="220"/>
      <c r="AB669" s="85"/>
    </row>
    <row r="670" spans="18:28" x14ac:dyDescent="0.25">
      <c r="R670" s="218"/>
      <c r="S670" s="85"/>
      <c r="T670" s="85"/>
      <c r="U670" s="219"/>
      <c r="V670" s="219"/>
      <c r="W670" s="220"/>
      <c r="X670" s="220"/>
      <c r="Y670" s="221"/>
      <c r="Z670" s="221"/>
      <c r="AA670" s="220"/>
      <c r="AB670" s="85"/>
    </row>
    <row r="671" spans="18:28" x14ac:dyDescent="0.25">
      <c r="R671" s="218"/>
      <c r="S671" s="85"/>
      <c r="T671" s="85"/>
      <c r="U671" s="219"/>
      <c r="V671" s="219"/>
      <c r="W671" s="220"/>
      <c r="X671" s="220"/>
      <c r="Y671" s="221"/>
      <c r="Z671" s="221"/>
      <c r="AA671" s="220"/>
      <c r="AB671" s="85"/>
    </row>
    <row r="672" spans="18:28" x14ac:dyDescent="0.25">
      <c r="R672" s="218"/>
      <c r="S672" s="85"/>
      <c r="T672" s="85"/>
      <c r="U672" s="219"/>
      <c r="V672" s="219"/>
      <c r="W672" s="220"/>
      <c r="X672" s="220"/>
      <c r="Y672" s="221"/>
      <c r="Z672" s="221"/>
      <c r="AA672" s="220"/>
      <c r="AB672" s="85"/>
    </row>
    <row r="673" spans="18:28" x14ac:dyDescent="0.25">
      <c r="R673" s="218"/>
      <c r="S673" s="85"/>
      <c r="T673" s="85"/>
      <c r="U673" s="219"/>
      <c r="V673" s="219"/>
      <c r="W673" s="220"/>
      <c r="X673" s="220"/>
      <c r="Y673" s="221"/>
      <c r="Z673" s="221"/>
      <c r="AA673" s="220"/>
      <c r="AB673" s="85"/>
    </row>
    <row r="674" spans="18:28" x14ac:dyDescent="0.25">
      <c r="R674" s="218"/>
      <c r="S674" s="85"/>
      <c r="T674" s="85"/>
      <c r="U674" s="219"/>
      <c r="V674" s="219"/>
      <c r="W674" s="220"/>
      <c r="X674" s="220"/>
      <c r="Y674" s="221"/>
      <c r="Z674" s="221"/>
      <c r="AA674" s="220"/>
      <c r="AB674" s="85"/>
    </row>
    <row r="675" spans="18:28" x14ac:dyDescent="0.25">
      <c r="R675" s="218"/>
      <c r="S675" s="85"/>
      <c r="T675" s="85"/>
      <c r="U675" s="219"/>
      <c r="V675" s="219"/>
      <c r="W675" s="220"/>
      <c r="X675" s="220"/>
      <c r="Y675" s="221"/>
      <c r="Z675" s="221"/>
      <c r="AA675" s="220"/>
      <c r="AB675" s="85"/>
    </row>
    <row r="676" spans="18:28" x14ac:dyDescent="0.25">
      <c r="R676" s="218"/>
      <c r="S676" s="85"/>
      <c r="T676" s="85"/>
      <c r="U676" s="219"/>
      <c r="V676" s="219"/>
      <c r="W676" s="220"/>
      <c r="X676" s="220"/>
      <c r="Y676" s="221"/>
      <c r="Z676" s="221"/>
      <c r="AA676" s="220"/>
      <c r="AB676" s="85"/>
    </row>
    <row r="677" spans="18:28" x14ac:dyDescent="0.25">
      <c r="R677" s="218"/>
      <c r="S677" s="85"/>
      <c r="T677" s="85"/>
      <c r="U677" s="219"/>
      <c r="V677" s="219"/>
      <c r="W677" s="220"/>
      <c r="X677" s="220"/>
      <c r="Y677" s="221"/>
      <c r="Z677" s="221"/>
      <c r="AA677" s="220"/>
      <c r="AB677" s="85"/>
    </row>
    <row r="678" spans="18:28" x14ac:dyDescent="0.25">
      <c r="R678" s="218"/>
      <c r="S678" s="85"/>
      <c r="T678" s="85"/>
      <c r="U678" s="219"/>
      <c r="V678" s="219"/>
      <c r="W678" s="220"/>
      <c r="X678" s="220"/>
      <c r="Y678" s="221"/>
      <c r="Z678" s="221"/>
      <c r="AA678" s="220"/>
      <c r="AB678" s="85"/>
    </row>
    <row r="679" spans="18:28" x14ac:dyDescent="0.25">
      <c r="R679" s="218"/>
      <c r="S679" s="85"/>
      <c r="T679" s="85"/>
      <c r="U679" s="219"/>
      <c r="V679" s="219"/>
      <c r="W679" s="220"/>
      <c r="X679" s="220"/>
      <c r="Y679" s="221"/>
      <c r="Z679" s="221"/>
      <c r="AA679" s="220"/>
      <c r="AB679" s="85"/>
    </row>
    <row r="680" spans="18:28" x14ac:dyDescent="0.25">
      <c r="R680" s="218"/>
      <c r="S680" s="85"/>
      <c r="T680" s="85"/>
      <c r="U680" s="219"/>
      <c r="V680" s="219"/>
      <c r="W680" s="220"/>
      <c r="X680" s="220"/>
      <c r="Y680" s="221"/>
      <c r="Z680" s="221"/>
      <c r="AA680" s="220"/>
      <c r="AB680" s="85"/>
    </row>
    <row r="681" spans="18:28" x14ac:dyDescent="0.25">
      <c r="R681" s="218"/>
      <c r="S681" s="85"/>
      <c r="T681" s="85"/>
      <c r="U681" s="219"/>
      <c r="V681" s="219"/>
      <c r="W681" s="220"/>
      <c r="X681" s="220"/>
      <c r="Y681" s="221"/>
      <c r="Z681" s="221"/>
      <c r="AA681" s="220"/>
      <c r="AB681" s="85"/>
    </row>
    <row r="682" spans="18:28" x14ac:dyDescent="0.25">
      <c r="R682" s="218"/>
      <c r="S682" s="85"/>
      <c r="T682" s="85"/>
      <c r="U682" s="219"/>
      <c r="V682" s="219"/>
      <c r="W682" s="220"/>
      <c r="X682" s="220"/>
      <c r="Y682" s="221"/>
      <c r="Z682" s="221"/>
      <c r="AA682" s="220"/>
      <c r="AB682" s="85"/>
    </row>
    <row r="683" spans="18:28" x14ac:dyDescent="0.25">
      <c r="R683" s="218"/>
      <c r="S683" s="85"/>
      <c r="T683" s="85"/>
      <c r="U683" s="219"/>
      <c r="V683" s="219"/>
      <c r="W683" s="220"/>
      <c r="X683" s="220"/>
      <c r="Y683" s="221"/>
      <c r="Z683" s="221"/>
      <c r="AA683" s="220"/>
      <c r="AB683" s="85"/>
    </row>
    <row r="684" spans="18:28" x14ac:dyDescent="0.25">
      <c r="R684" s="218"/>
      <c r="S684" s="85"/>
      <c r="T684" s="85"/>
      <c r="U684" s="219"/>
      <c r="V684" s="219"/>
      <c r="W684" s="220"/>
      <c r="X684" s="220"/>
      <c r="Y684" s="221"/>
      <c r="Z684" s="221"/>
      <c r="AA684" s="220"/>
      <c r="AB684" s="85"/>
    </row>
    <row r="685" spans="18:28" x14ac:dyDescent="0.25">
      <c r="R685" s="218"/>
      <c r="S685" s="85"/>
      <c r="T685" s="85"/>
      <c r="U685" s="219"/>
      <c r="V685" s="219"/>
      <c r="W685" s="220"/>
      <c r="X685" s="220"/>
      <c r="Y685" s="221"/>
      <c r="Z685" s="221"/>
      <c r="AA685" s="220"/>
      <c r="AB685" s="85"/>
    </row>
    <row r="686" spans="18:28" x14ac:dyDescent="0.25">
      <c r="R686" s="218"/>
      <c r="S686" s="85"/>
      <c r="T686" s="85"/>
      <c r="U686" s="219"/>
      <c r="V686" s="219"/>
      <c r="W686" s="220"/>
      <c r="X686" s="220"/>
      <c r="Y686" s="221"/>
      <c r="Z686" s="221"/>
      <c r="AA686" s="220"/>
      <c r="AB686" s="85"/>
    </row>
    <row r="687" spans="18:28" x14ac:dyDescent="0.25">
      <c r="R687" s="218"/>
      <c r="S687" s="85"/>
      <c r="T687" s="85"/>
      <c r="U687" s="219"/>
      <c r="V687" s="219"/>
      <c r="W687" s="220"/>
      <c r="X687" s="220"/>
      <c r="Y687" s="221"/>
      <c r="Z687" s="221"/>
      <c r="AA687" s="220"/>
      <c r="AB687" s="85"/>
    </row>
    <row r="688" spans="18:28" x14ac:dyDescent="0.25">
      <c r="R688" s="218"/>
      <c r="S688" s="85"/>
      <c r="T688" s="85"/>
      <c r="U688" s="219"/>
      <c r="V688" s="219"/>
      <c r="W688" s="220"/>
      <c r="X688" s="220"/>
      <c r="Y688" s="221"/>
      <c r="Z688" s="221"/>
      <c r="AA688" s="220"/>
      <c r="AB688" s="85"/>
    </row>
    <row r="689" spans="18:28" x14ac:dyDescent="0.25">
      <c r="R689" s="218"/>
      <c r="S689" s="85"/>
      <c r="T689" s="85"/>
      <c r="U689" s="219"/>
      <c r="V689" s="219"/>
      <c r="W689" s="220"/>
      <c r="X689" s="220"/>
      <c r="Y689" s="221"/>
      <c r="Z689" s="221"/>
      <c r="AA689" s="220"/>
      <c r="AB689" s="85"/>
    </row>
    <row r="690" spans="18:28" x14ac:dyDescent="0.25">
      <c r="R690" s="218"/>
      <c r="S690" s="85"/>
      <c r="T690" s="85"/>
      <c r="U690" s="219"/>
      <c r="V690" s="219"/>
      <c r="W690" s="220"/>
      <c r="X690" s="220"/>
      <c r="Y690" s="221"/>
      <c r="Z690" s="221"/>
      <c r="AA690" s="220"/>
      <c r="AB690" s="85"/>
    </row>
    <row r="691" spans="18:28" x14ac:dyDescent="0.25">
      <c r="R691" s="218"/>
      <c r="S691" s="85"/>
      <c r="T691" s="85"/>
      <c r="U691" s="219"/>
      <c r="V691" s="219"/>
      <c r="W691" s="220"/>
      <c r="X691" s="220"/>
      <c r="Y691" s="221"/>
      <c r="Z691" s="221"/>
      <c r="AA691" s="220"/>
      <c r="AB691" s="85"/>
    </row>
    <row r="692" spans="18:28" x14ac:dyDescent="0.25">
      <c r="R692" s="218"/>
      <c r="S692" s="85"/>
      <c r="T692" s="85"/>
      <c r="U692" s="219"/>
      <c r="V692" s="219"/>
      <c r="W692" s="220"/>
      <c r="X692" s="220"/>
      <c r="Y692" s="221"/>
      <c r="Z692" s="221"/>
      <c r="AA692" s="220"/>
      <c r="AB692" s="85"/>
    </row>
    <row r="693" spans="18:28" x14ac:dyDescent="0.25">
      <c r="R693" s="218"/>
      <c r="S693" s="85"/>
      <c r="T693" s="85"/>
      <c r="U693" s="219"/>
      <c r="V693" s="219"/>
      <c r="W693" s="220"/>
      <c r="X693" s="220"/>
      <c r="Y693" s="221"/>
      <c r="Z693" s="221"/>
      <c r="AA693" s="220"/>
      <c r="AB693" s="85"/>
    </row>
    <row r="694" spans="18:28" x14ac:dyDescent="0.25">
      <c r="R694" s="218"/>
      <c r="S694" s="85"/>
      <c r="T694" s="85"/>
      <c r="U694" s="219"/>
      <c r="V694" s="219"/>
      <c r="W694" s="220"/>
      <c r="X694" s="220"/>
      <c r="Y694" s="221"/>
      <c r="Z694" s="221"/>
      <c r="AA694" s="220"/>
      <c r="AB694" s="85"/>
    </row>
    <row r="695" spans="18:28" x14ac:dyDescent="0.25">
      <c r="R695" s="218"/>
      <c r="S695" s="85"/>
      <c r="T695" s="85"/>
      <c r="U695" s="219"/>
      <c r="V695" s="219"/>
      <c r="W695" s="220"/>
      <c r="X695" s="220"/>
      <c r="Y695" s="221"/>
      <c r="Z695" s="221"/>
      <c r="AA695" s="220"/>
      <c r="AB695" s="85"/>
    </row>
    <row r="696" spans="18:28" x14ac:dyDescent="0.25">
      <c r="R696" s="218"/>
      <c r="S696" s="85"/>
      <c r="T696" s="85"/>
      <c r="U696" s="219"/>
      <c r="V696" s="219"/>
      <c r="W696" s="220"/>
      <c r="X696" s="220"/>
      <c r="Y696" s="221"/>
      <c r="Z696" s="221"/>
      <c r="AA696" s="220"/>
      <c r="AB696" s="85"/>
    </row>
    <row r="697" spans="18:28" x14ac:dyDescent="0.25">
      <c r="R697" s="218"/>
      <c r="S697" s="85"/>
      <c r="T697" s="85"/>
      <c r="U697" s="219"/>
      <c r="V697" s="219"/>
      <c r="W697" s="220"/>
      <c r="X697" s="220"/>
      <c r="Y697" s="221"/>
      <c r="Z697" s="221"/>
      <c r="AA697" s="220"/>
      <c r="AB697" s="85"/>
    </row>
    <row r="698" spans="18:28" x14ac:dyDescent="0.25">
      <c r="R698" s="218"/>
      <c r="S698" s="85"/>
      <c r="T698" s="85"/>
      <c r="U698" s="219"/>
      <c r="V698" s="219"/>
      <c r="W698" s="220"/>
      <c r="X698" s="220"/>
      <c r="Y698" s="221"/>
      <c r="Z698" s="221"/>
      <c r="AA698" s="220"/>
      <c r="AB698" s="85"/>
    </row>
    <row r="699" spans="18:28" x14ac:dyDescent="0.25">
      <c r="R699" s="218"/>
      <c r="S699" s="85"/>
      <c r="T699" s="85"/>
      <c r="U699" s="219"/>
      <c r="V699" s="219"/>
      <c r="W699" s="220"/>
      <c r="X699" s="220"/>
      <c r="Y699" s="221"/>
      <c r="Z699" s="221"/>
      <c r="AA699" s="220"/>
      <c r="AB699" s="85"/>
    </row>
    <row r="700" spans="18:28" x14ac:dyDescent="0.25">
      <c r="R700" s="218"/>
      <c r="S700" s="85"/>
      <c r="T700" s="85"/>
      <c r="U700" s="219"/>
      <c r="V700" s="219"/>
      <c r="W700" s="220"/>
      <c r="X700" s="220"/>
      <c r="Y700" s="221"/>
      <c r="Z700" s="221"/>
      <c r="AA700" s="220"/>
      <c r="AB700" s="85"/>
    </row>
    <row r="701" spans="18:28" x14ac:dyDescent="0.25">
      <c r="R701" s="218"/>
      <c r="S701" s="85"/>
      <c r="T701" s="85"/>
      <c r="U701" s="219"/>
      <c r="V701" s="219"/>
      <c r="W701" s="220"/>
      <c r="X701" s="220"/>
      <c r="Y701" s="221"/>
      <c r="Z701" s="221"/>
      <c r="AA701" s="220"/>
      <c r="AB701" s="85"/>
    </row>
    <row r="702" spans="18:28" x14ac:dyDescent="0.25">
      <c r="R702" s="218"/>
      <c r="S702" s="85"/>
      <c r="T702" s="85"/>
      <c r="U702" s="219"/>
      <c r="V702" s="219"/>
      <c r="W702" s="220"/>
      <c r="X702" s="220"/>
      <c r="Y702" s="221"/>
      <c r="Z702" s="221"/>
      <c r="AA702" s="220"/>
      <c r="AB702" s="85"/>
    </row>
    <row r="703" spans="18:28" x14ac:dyDescent="0.25">
      <c r="R703" s="218"/>
      <c r="S703" s="85"/>
      <c r="T703" s="85"/>
      <c r="U703" s="219"/>
      <c r="V703" s="219"/>
      <c r="W703" s="220"/>
      <c r="X703" s="220"/>
      <c r="Y703" s="221"/>
      <c r="Z703" s="221"/>
      <c r="AA703" s="220"/>
      <c r="AB703" s="85"/>
    </row>
    <row r="704" spans="18:28" x14ac:dyDescent="0.25">
      <c r="R704" s="218"/>
      <c r="S704" s="85"/>
      <c r="T704" s="85"/>
      <c r="U704" s="219"/>
      <c r="V704" s="219"/>
      <c r="W704" s="220"/>
      <c r="X704" s="220"/>
      <c r="Y704" s="221"/>
      <c r="Z704" s="221"/>
      <c r="AA704" s="220"/>
      <c r="AB704" s="85"/>
    </row>
    <row r="705" spans="18:28" x14ac:dyDescent="0.25">
      <c r="R705" s="218"/>
      <c r="S705" s="85"/>
      <c r="T705" s="85"/>
      <c r="U705" s="219"/>
      <c r="V705" s="219"/>
      <c r="W705" s="220"/>
      <c r="X705" s="220"/>
      <c r="Y705" s="221"/>
      <c r="Z705" s="221"/>
      <c r="AA705" s="220"/>
      <c r="AB705" s="85"/>
    </row>
    <row r="706" spans="18:28" x14ac:dyDescent="0.25">
      <c r="R706" s="218"/>
      <c r="S706" s="85"/>
      <c r="T706" s="85"/>
      <c r="U706" s="219"/>
      <c r="V706" s="219"/>
      <c r="W706" s="220"/>
      <c r="X706" s="220"/>
      <c r="Y706" s="221"/>
      <c r="Z706" s="221"/>
      <c r="AA706" s="220"/>
      <c r="AB706" s="85"/>
    </row>
    <row r="707" spans="18:28" x14ac:dyDescent="0.25">
      <c r="R707" s="218"/>
      <c r="S707" s="85"/>
      <c r="T707" s="85"/>
      <c r="U707" s="219"/>
      <c r="V707" s="219"/>
      <c r="W707" s="220"/>
      <c r="X707" s="220"/>
      <c r="Y707" s="221"/>
      <c r="Z707" s="221"/>
      <c r="AA707" s="220"/>
      <c r="AB707" s="85"/>
    </row>
    <row r="708" spans="18:28" x14ac:dyDescent="0.25">
      <c r="R708" s="218"/>
      <c r="S708" s="85"/>
      <c r="T708" s="85"/>
      <c r="U708" s="219"/>
      <c r="V708" s="219"/>
      <c r="W708" s="220"/>
      <c r="X708" s="220"/>
      <c r="Y708" s="221"/>
      <c r="Z708" s="221"/>
      <c r="AA708" s="220"/>
      <c r="AB708" s="85"/>
    </row>
    <row r="709" spans="18:28" x14ac:dyDescent="0.25">
      <c r="R709" s="218"/>
      <c r="S709" s="85"/>
      <c r="T709" s="85"/>
      <c r="U709" s="219"/>
      <c r="V709" s="219"/>
      <c r="W709" s="220"/>
      <c r="X709" s="220"/>
      <c r="Y709" s="221"/>
      <c r="Z709" s="221"/>
      <c r="AA709" s="220"/>
      <c r="AB709" s="85"/>
    </row>
    <row r="710" spans="18:28" x14ac:dyDescent="0.25">
      <c r="R710" s="218"/>
      <c r="S710" s="85"/>
      <c r="T710" s="85"/>
      <c r="U710" s="219"/>
      <c r="V710" s="219"/>
      <c r="W710" s="220"/>
      <c r="X710" s="220"/>
      <c r="Y710" s="221"/>
      <c r="Z710" s="221"/>
      <c r="AA710" s="220"/>
      <c r="AB710" s="85"/>
    </row>
    <row r="711" spans="18:28" x14ac:dyDescent="0.25">
      <c r="R711" s="218"/>
      <c r="S711" s="85"/>
      <c r="T711" s="85"/>
      <c r="U711" s="219"/>
      <c r="V711" s="219"/>
      <c r="W711" s="220"/>
      <c r="X711" s="220"/>
      <c r="Y711" s="221"/>
      <c r="Z711" s="221"/>
      <c r="AA711" s="220"/>
      <c r="AB711" s="85"/>
    </row>
    <row r="712" spans="18:28" x14ac:dyDescent="0.25">
      <c r="R712" s="218"/>
      <c r="S712" s="85"/>
      <c r="T712" s="85"/>
      <c r="U712" s="219"/>
      <c r="V712" s="219"/>
      <c r="W712" s="220"/>
      <c r="X712" s="220"/>
      <c r="Y712" s="221"/>
      <c r="Z712" s="221"/>
      <c r="AA712" s="220"/>
      <c r="AB712" s="85"/>
    </row>
    <row r="713" spans="18:28" x14ac:dyDescent="0.25">
      <c r="R713" s="218"/>
      <c r="S713" s="85"/>
      <c r="T713" s="85"/>
      <c r="U713" s="219"/>
      <c r="V713" s="219"/>
      <c r="W713" s="220"/>
      <c r="X713" s="220"/>
      <c r="Y713" s="221"/>
      <c r="Z713" s="221"/>
      <c r="AA713" s="220"/>
      <c r="AB713" s="85"/>
    </row>
    <row r="714" spans="18:28" x14ac:dyDescent="0.25">
      <c r="R714" s="218"/>
      <c r="S714" s="85"/>
      <c r="T714" s="85"/>
      <c r="U714" s="219"/>
      <c r="V714" s="219"/>
      <c r="W714" s="220"/>
      <c r="X714" s="220"/>
      <c r="Y714" s="221"/>
      <c r="Z714" s="221"/>
      <c r="AA714" s="220"/>
      <c r="AB714" s="85"/>
    </row>
    <row r="715" spans="18:28" x14ac:dyDescent="0.25">
      <c r="R715" s="218"/>
      <c r="S715" s="85"/>
      <c r="T715" s="85"/>
      <c r="U715" s="219"/>
      <c r="V715" s="219"/>
      <c r="W715" s="220"/>
      <c r="X715" s="220"/>
      <c r="Y715" s="221"/>
      <c r="Z715" s="221"/>
      <c r="AA715" s="220"/>
      <c r="AB715" s="85"/>
    </row>
    <row r="716" spans="18:28" x14ac:dyDescent="0.25">
      <c r="R716" s="218"/>
      <c r="S716" s="85"/>
      <c r="T716" s="85"/>
      <c r="U716" s="219"/>
      <c r="V716" s="219"/>
      <c r="W716" s="220"/>
      <c r="X716" s="220"/>
      <c r="Y716" s="221"/>
      <c r="Z716" s="221"/>
      <c r="AA716" s="220"/>
      <c r="AB716" s="85"/>
    </row>
    <row r="717" spans="18:28" x14ac:dyDescent="0.25">
      <c r="R717" s="218"/>
      <c r="S717" s="85"/>
      <c r="T717" s="85"/>
      <c r="U717" s="219"/>
      <c r="V717" s="219"/>
      <c r="W717" s="220"/>
      <c r="X717" s="220"/>
      <c r="Y717" s="221"/>
      <c r="Z717" s="221"/>
      <c r="AA717" s="220"/>
      <c r="AB717" s="85"/>
    </row>
    <row r="718" spans="18:28" x14ac:dyDescent="0.25">
      <c r="R718" s="218"/>
      <c r="S718" s="85"/>
      <c r="T718" s="85"/>
      <c r="U718" s="219"/>
      <c r="V718" s="219"/>
      <c r="W718" s="220"/>
      <c r="X718" s="220"/>
      <c r="Y718" s="221"/>
      <c r="Z718" s="221"/>
      <c r="AA718" s="220"/>
      <c r="AB718" s="85"/>
    </row>
    <row r="719" spans="18:28" x14ac:dyDescent="0.25">
      <c r="R719" s="218"/>
      <c r="S719" s="85"/>
      <c r="T719" s="85"/>
      <c r="U719" s="219"/>
      <c r="V719" s="219"/>
      <c r="W719" s="220"/>
      <c r="X719" s="220"/>
      <c r="Y719" s="221"/>
      <c r="Z719" s="221"/>
      <c r="AA719" s="220"/>
      <c r="AB719" s="85"/>
    </row>
    <row r="720" spans="18:28" x14ac:dyDescent="0.25">
      <c r="R720" s="218"/>
      <c r="S720" s="85"/>
      <c r="T720" s="85"/>
      <c r="U720" s="219"/>
      <c r="V720" s="219"/>
      <c r="W720" s="220"/>
      <c r="X720" s="220"/>
      <c r="Y720" s="221"/>
      <c r="Z720" s="221"/>
      <c r="AA720" s="220"/>
      <c r="AB720" s="85"/>
    </row>
    <row r="721" spans="18:28" x14ac:dyDescent="0.25">
      <c r="R721" s="218"/>
      <c r="S721" s="85"/>
      <c r="T721" s="85"/>
      <c r="U721" s="219"/>
      <c r="V721" s="219"/>
      <c r="W721" s="220"/>
      <c r="X721" s="220"/>
      <c r="Y721" s="221"/>
      <c r="Z721" s="221"/>
      <c r="AA721" s="220"/>
      <c r="AB721" s="85"/>
    </row>
    <row r="722" spans="18:28" x14ac:dyDescent="0.25">
      <c r="R722" s="218"/>
      <c r="S722" s="85"/>
      <c r="T722" s="85"/>
      <c r="U722" s="219"/>
      <c r="V722" s="219"/>
      <c r="W722" s="220"/>
      <c r="X722" s="220"/>
      <c r="Y722" s="221"/>
      <c r="Z722" s="221"/>
      <c r="AA722" s="220"/>
      <c r="AB722" s="85"/>
    </row>
    <row r="723" spans="18:28" x14ac:dyDescent="0.25">
      <c r="R723" s="218"/>
      <c r="S723" s="85"/>
      <c r="T723" s="85"/>
      <c r="U723" s="219"/>
      <c r="V723" s="219"/>
      <c r="W723" s="220"/>
      <c r="X723" s="220"/>
      <c r="Y723" s="221"/>
      <c r="Z723" s="221"/>
      <c r="AA723" s="220"/>
      <c r="AB723" s="85"/>
    </row>
    <row r="724" spans="18:28" x14ac:dyDescent="0.25">
      <c r="R724" s="218"/>
      <c r="S724" s="85"/>
      <c r="T724" s="85"/>
      <c r="U724" s="219"/>
      <c r="V724" s="219"/>
      <c r="W724" s="220"/>
      <c r="X724" s="220"/>
      <c r="Y724" s="221"/>
      <c r="Z724" s="221"/>
      <c r="AA724" s="220"/>
      <c r="AB724" s="85"/>
    </row>
    <row r="725" spans="18:28" x14ac:dyDescent="0.25">
      <c r="R725" s="218"/>
      <c r="S725" s="85"/>
      <c r="T725" s="85"/>
      <c r="U725" s="219"/>
      <c r="V725" s="219"/>
      <c r="W725" s="220"/>
      <c r="X725" s="220"/>
      <c r="Y725" s="221"/>
      <c r="Z725" s="221"/>
      <c r="AA725" s="220"/>
      <c r="AB725" s="85"/>
    </row>
    <row r="726" spans="18:28" x14ac:dyDescent="0.25">
      <c r="R726" s="218"/>
      <c r="S726" s="85"/>
      <c r="T726" s="85"/>
      <c r="U726" s="219"/>
      <c r="V726" s="219"/>
      <c r="W726" s="220"/>
      <c r="X726" s="220"/>
      <c r="Y726" s="221"/>
      <c r="Z726" s="221"/>
      <c r="AA726" s="220"/>
      <c r="AB726" s="85"/>
    </row>
    <row r="727" spans="18:28" x14ac:dyDescent="0.25">
      <c r="R727" s="218"/>
      <c r="S727" s="85"/>
      <c r="T727" s="85"/>
      <c r="U727" s="219"/>
      <c r="V727" s="219"/>
      <c r="W727" s="220"/>
      <c r="X727" s="220"/>
      <c r="Y727" s="221"/>
      <c r="Z727" s="221"/>
      <c r="AA727" s="220"/>
      <c r="AB727" s="85"/>
    </row>
    <row r="728" spans="18:28" x14ac:dyDescent="0.25">
      <c r="R728" s="218"/>
      <c r="S728" s="85"/>
      <c r="T728" s="85"/>
      <c r="U728" s="219"/>
      <c r="V728" s="219"/>
      <c r="W728" s="220"/>
      <c r="X728" s="220"/>
      <c r="Y728" s="221"/>
      <c r="Z728" s="221"/>
      <c r="AA728" s="220"/>
      <c r="AB728" s="85"/>
    </row>
    <row r="729" spans="18:28" x14ac:dyDescent="0.25">
      <c r="R729" s="218"/>
      <c r="S729" s="85"/>
      <c r="T729" s="85"/>
      <c r="U729" s="219"/>
      <c r="V729" s="219"/>
      <c r="W729" s="220"/>
      <c r="X729" s="220"/>
      <c r="Y729" s="221"/>
      <c r="Z729" s="221"/>
      <c r="AA729" s="220"/>
      <c r="AB729" s="85"/>
    </row>
    <row r="730" spans="18:28" x14ac:dyDescent="0.25">
      <c r="R730" s="218"/>
      <c r="S730" s="85"/>
      <c r="T730" s="85"/>
      <c r="U730" s="219"/>
      <c r="V730" s="219"/>
      <c r="W730" s="220"/>
      <c r="X730" s="220"/>
      <c r="Y730" s="221"/>
      <c r="Z730" s="221"/>
      <c r="AA730" s="220"/>
      <c r="AB730" s="85"/>
    </row>
    <row r="731" spans="18:28" x14ac:dyDescent="0.25">
      <c r="R731" s="218"/>
      <c r="S731" s="85"/>
      <c r="T731" s="85"/>
      <c r="U731" s="219"/>
      <c r="V731" s="219"/>
      <c r="W731" s="220"/>
      <c r="X731" s="220"/>
      <c r="Y731" s="221"/>
      <c r="Z731" s="221"/>
      <c r="AA731" s="220"/>
      <c r="AB731" s="85"/>
    </row>
    <row r="732" spans="18:28" x14ac:dyDescent="0.25">
      <c r="R732" s="218"/>
      <c r="S732" s="85"/>
      <c r="T732" s="85"/>
      <c r="U732" s="219"/>
      <c r="V732" s="219"/>
      <c r="W732" s="220"/>
      <c r="X732" s="220"/>
      <c r="Y732" s="221"/>
      <c r="Z732" s="221"/>
      <c r="AA732" s="220"/>
      <c r="AB732" s="85"/>
    </row>
    <row r="733" spans="18:28" x14ac:dyDescent="0.25">
      <c r="R733" s="218"/>
      <c r="S733" s="85"/>
      <c r="T733" s="85"/>
      <c r="U733" s="219"/>
      <c r="V733" s="219"/>
      <c r="W733" s="220"/>
      <c r="X733" s="220"/>
      <c r="Y733" s="221"/>
      <c r="Z733" s="221"/>
      <c r="AA733" s="220"/>
      <c r="AB733" s="85"/>
    </row>
    <row r="734" spans="18:28" x14ac:dyDescent="0.25">
      <c r="R734" s="218"/>
      <c r="S734" s="85"/>
      <c r="T734" s="85"/>
      <c r="U734" s="219"/>
      <c r="V734" s="219"/>
      <c r="W734" s="220"/>
      <c r="X734" s="220"/>
      <c r="Y734" s="221"/>
      <c r="Z734" s="221"/>
      <c r="AA734" s="220"/>
      <c r="AB734" s="85"/>
    </row>
    <row r="735" spans="18:28" x14ac:dyDescent="0.25">
      <c r="R735" s="218"/>
      <c r="S735" s="85"/>
      <c r="T735" s="85"/>
      <c r="U735" s="219"/>
      <c r="V735" s="219"/>
      <c r="W735" s="220"/>
      <c r="X735" s="220"/>
      <c r="Y735" s="221"/>
      <c r="Z735" s="221"/>
      <c r="AA735" s="220"/>
      <c r="AB735" s="85"/>
    </row>
    <row r="736" spans="18:28" x14ac:dyDescent="0.25">
      <c r="R736" s="218"/>
      <c r="S736" s="85"/>
      <c r="T736" s="85"/>
      <c r="U736" s="219"/>
      <c r="V736" s="219"/>
      <c r="W736" s="220"/>
      <c r="X736" s="220"/>
      <c r="Y736" s="221"/>
      <c r="Z736" s="221"/>
      <c r="AA736" s="220"/>
      <c r="AB736" s="85"/>
    </row>
    <row r="737" spans="18:28" x14ac:dyDescent="0.25">
      <c r="R737" s="218"/>
      <c r="S737" s="85"/>
      <c r="T737" s="85"/>
      <c r="U737" s="219"/>
      <c r="V737" s="219"/>
      <c r="W737" s="220"/>
      <c r="X737" s="220"/>
      <c r="Y737" s="221"/>
      <c r="Z737" s="221"/>
      <c r="AA737" s="220"/>
      <c r="AB737" s="85"/>
    </row>
    <row r="738" spans="18:28" x14ac:dyDescent="0.25">
      <c r="R738" s="218"/>
      <c r="S738" s="85"/>
      <c r="T738" s="85"/>
      <c r="U738" s="219"/>
      <c r="V738" s="219"/>
      <c r="W738" s="220"/>
      <c r="X738" s="220"/>
      <c r="Y738" s="221"/>
      <c r="Z738" s="221"/>
      <c r="AA738" s="220"/>
      <c r="AB738" s="85"/>
    </row>
    <row r="739" spans="18:28" x14ac:dyDescent="0.25">
      <c r="R739" s="218"/>
      <c r="S739" s="85"/>
      <c r="T739" s="85"/>
      <c r="U739" s="219"/>
      <c r="V739" s="219"/>
      <c r="W739" s="220"/>
      <c r="X739" s="220"/>
      <c r="Y739" s="221"/>
      <c r="Z739" s="221"/>
      <c r="AA739" s="220"/>
      <c r="AB739" s="85"/>
    </row>
    <row r="740" spans="18:28" x14ac:dyDescent="0.25">
      <c r="R740" s="218"/>
      <c r="S740" s="85"/>
      <c r="T740" s="85"/>
      <c r="U740" s="219"/>
      <c r="V740" s="219"/>
      <c r="W740" s="220"/>
      <c r="X740" s="220"/>
      <c r="Y740" s="221"/>
      <c r="Z740" s="221"/>
      <c r="AA740" s="220"/>
      <c r="AB740" s="85"/>
    </row>
    <row r="741" spans="18:28" x14ac:dyDescent="0.25">
      <c r="R741" s="218"/>
      <c r="S741" s="85"/>
      <c r="T741" s="85"/>
      <c r="U741" s="219"/>
      <c r="V741" s="219"/>
      <c r="W741" s="220"/>
      <c r="X741" s="220"/>
      <c r="Y741" s="221"/>
      <c r="Z741" s="221"/>
      <c r="AA741" s="220"/>
      <c r="AB741" s="85"/>
    </row>
    <row r="742" spans="18:28" x14ac:dyDescent="0.25">
      <c r="R742" s="218"/>
      <c r="S742" s="85"/>
      <c r="T742" s="85"/>
      <c r="U742" s="219"/>
      <c r="V742" s="219"/>
      <c r="W742" s="220"/>
      <c r="X742" s="220"/>
      <c r="Y742" s="221"/>
      <c r="Z742" s="221"/>
      <c r="AA742" s="220"/>
      <c r="AB742" s="85"/>
    </row>
    <row r="743" spans="18:28" x14ac:dyDescent="0.25">
      <c r="R743" s="218"/>
      <c r="S743" s="85"/>
      <c r="T743" s="85"/>
      <c r="U743" s="219"/>
      <c r="V743" s="219"/>
      <c r="W743" s="220"/>
      <c r="X743" s="220"/>
      <c r="Y743" s="221"/>
      <c r="Z743" s="221"/>
      <c r="AA743" s="220"/>
      <c r="AB743" s="85"/>
    </row>
    <row r="744" spans="18:28" x14ac:dyDescent="0.25">
      <c r="R744" s="218"/>
      <c r="S744" s="85"/>
      <c r="T744" s="85"/>
      <c r="U744" s="219"/>
      <c r="V744" s="219"/>
      <c r="W744" s="220"/>
      <c r="X744" s="220"/>
      <c r="Y744" s="221"/>
      <c r="Z744" s="221"/>
      <c r="AA744" s="220"/>
      <c r="AB744" s="85"/>
    </row>
    <row r="745" spans="18:28" x14ac:dyDescent="0.25">
      <c r="R745" s="218"/>
      <c r="S745" s="85"/>
      <c r="T745" s="85"/>
      <c r="U745" s="219"/>
      <c r="V745" s="219"/>
      <c r="W745" s="220"/>
      <c r="X745" s="220"/>
      <c r="Y745" s="221"/>
      <c r="Z745" s="221"/>
      <c r="AA745" s="220"/>
      <c r="AB745" s="85"/>
    </row>
    <row r="746" spans="18:28" x14ac:dyDescent="0.25">
      <c r="R746" s="218"/>
      <c r="S746" s="85"/>
      <c r="T746" s="85"/>
      <c r="U746" s="219"/>
      <c r="V746" s="219"/>
      <c r="W746" s="220"/>
      <c r="X746" s="220"/>
      <c r="Y746" s="221"/>
      <c r="Z746" s="221"/>
      <c r="AA746" s="220"/>
      <c r="AB746" s="85"/>
    </row>
    <row r="747" spans="18:28" x14ac:dyDescent="0.25">
      <c r="R747" s="218"/>
      <c r="S747" s="85"/>
      <c r="T747" s="85"/>
      <c r="U747" s="219"/>
      <c r="V747" s="219"/>
      <c r="W747" s="220"/>
      <c r="X747" s="220"/>
      <c r="Y747" s="221"/>
      <c r="Z747" s="221"/>
      <c r="AA747" s="220"/>
      <c r="AB747" s="85"/>
    </row>
    <row r="748" spans="18:28" x14ac:dyDescent="0.25">
      <c r="R748" s="218"/>
      <c r="S748" s="85"/>
      <c r="T748" s="85"/>
      <c r="U748" s="219"/>
      <c r="V748" s="219"/>
      <c r="W748" s="220"/>
      <c r="X748" s="220"/>
      <c r="Y748" s="221"/>
      <c r="Z748" s="221"/>
      <c r="AA748" s="220"/>
      <c r="AB748" s="85"/>
    </row>
    <row r="749" spans="18:28" x14ac:dyDescent="0.25">
      <c r="R749" s="218"/>
      <c r="S749" s="85"/>
      <c r="T749" s="85"/>
      <c r="U749" s="219"/>
      <c r="V749" s="219"/>
      <c r="W749" s="220"/>
      <c r="X749" s="220"/>
      <c r="Y749" s="221"/>
      <c r="Z749" s="221"/>
      <c r="AA749" s="220"/>
      <c r="AB749" s="85"/>
    </row>
    <row r="750" spans="18:28" x14ac:dyDescent="0.25">
      <c r="R750" s="218"/>
      <c r="S750" s="85"/>
      <c r="T750" s="85"/>
      <c r="U750" s="219"/>
      <c r="V750" s="219"/>
      <c r="W750" s="220"/>
      <c r="X750" s="220"/>
      <c r="Y750" s="221"/>
      <c r="Z750" s="221"/>
      <c r="AA750" s="220"/>
      <c r="AB750" s="85"/>
    </row>
    <row r="751" spans="18:28" x14ac:dyDescent="0.25">
      <c r="R751" s="218"/>
      <c r="S751" s="85"/>
      <c r="T751" s="85"/>
      <c r="U751" s="219"/>
      <c r="V751" s="219"/>
      <c r="W751" s="220"/>
      <c r="X751" s="220"/>
      <c r="Y751" s="221"/>
      <c r="Z751" s="221"/>
      <c r="AA751" s="220"/>
      <c r="AB751" s="85"/>
    </row>
    <row r="752" spans="18:28" x14ac:dyDescent="0.25">
      <c r="R752" s="218"/>
      <c r="S752" s="85"/>
      <c r="T752" s="85"/>
      <c r="U752" s="219"/>
      <c r="V752" s="219"/>
      <c r="W752" s="220"/>
      <c r="X752" s="220"/>
      <c r="Y752" s="221"/>
      <c r="Z752" s="221"/>
      <c r="AA752" s="220"/>
      <c r="AB752" s="85"/>
    </row>
    <row r="753" spans="18:28" x14ac:dyDescent="0.25">
      <c r="R753" s="218"/>
      <c r="S753" s="85"/>
      <c r="T753" s="85"/>
      <c r="U753" s="219"/>
      <c r="V753" s="219"/>
      <c r="W753" s="220"/>
      <c r="X753" s="220"/>
      <c r="Y753" s="221"/>
      <c r="Z753" s="221"/>
      <c r="AA753" s="220"/>
      <c r="AB753" s="85"/>
    </row>
    <row r="754" spans="18:28" x14ac:dyDescent="0.25">
      <c r="R754" s="218"/>
      <c r="S754" s="85"/>
      <c r="T754" s="85"/>
      <c r="U754" s="219"/>
      <c r="V754" s="219"/>
      <c r="W754" s="220"/>
      <c r="X754" s="220"/>
      <c r="Y754" s="221"/>
      <c r="Z754" s="221"/>
      <c r="AA754" s="220"/>
      <c r="AB754" s="85"/>
    </row>
    <row r="755" spans="18:28" x14ac:dyDescent="0.25">
      <c r="R755" s="218"/>
      <c r="S755" s="85"/>
      <c r="T755" s="85"/>
      <c r="U755" s="219"/>
      <c r="V755" s="219"/>
      <c r="W755" s="220"/>
      <c r="X755" s="220"/>
      <c r="Y755" s="221"/>
      <c r="Z755" s="221"/>
      <c r="AA755" s="220"/>
      <c r="AB755" s="85"/>
    </row>
    <row r="756" spans="18:28" x14ac:dyDescent="0.25">
      <c r="R756" s="218"/>
      <c r="S756" s="85"/>
      <c r="T756" s="85"/>
      <c r="U756" s="219"/>
      <c r="V756" s="219"/>
      <c r="W756" s="220"/>
      <c r="X756" s="220"/>
      <c r="Y756" s="221"/>
      <c r="Z756" s="221"/>
      <c r="AA756" s="220"/>
      <c r="AB756" s="85"/>
    </row>
    <row r="757" spans="18:28" x14ac:dyDescent="0.25">
      <c r="R757" s="218"/>
      <c r="S757" s="85"/>
      <c r="T757" s="85"/>
      <c r="U757" s="219"/>
      <c r="V757" s="219"/>
      <c r="W757" s="220"/>
      <c r="X757" s="220"/>
      <c r="Y757" s="221"/>
      <c r="Z757" s="221"/>
      <c r="AA757" s="220"/>
      <c r="AB757" s="85"/>
    </row>
    <row r="758" spans="18:28" x14ac:dyDescent="0.25">
      <c r="R758" s="218"/>
      <c r="S758" s="85"/>
      <c r="T758" s="85"/>
      <c r="U758" s="219"/>
      <c r="V758" s="219"/>
      <c r="W758" s="220"/>
      <c r="X758" s="220"/>
      <c r="Y758" s="221"/>
      <c r="Z758" s="221"/>
      <c r="AA758" s="220"/>
      <c r="AB758" s="85"/>
    </row>
    <row r="759" spans="18:28" x14ac:dyDescent="0.25">
      <c r="R759" s="218"/>
      <c r="S759" s="85"/>
      <c r="T759" s="85"/>
      <c r="U759" s="219"/>
      <c r="V759" s="219"/>
      <c r="W759" s="220"/>
      <c r="X759" s="220"/>
      <c r="Y759" s="221"/>
      <c r="Z759" s="221"/>
      <c r="AA759" s="220"/>
      <c r="AB759" s="85"/>
    </row>
    <row r="760" spans="18:28" x14ac:dyDescent="0.25">
      <c r="R760" s="218"/>
      <c r="S760" s="85"/>
      <c r="T760" s="85"/>
      <c r="U760" s="219"/>
      <c r="V760" s="219"/>
      <c r="W760" s="220"/>
      <c r="X760" s="220"/>
      <c r="Y760" s="221"/>
      <c r="Z760" s="221"/>
      <c r="AA760" s="220"/>
      <c r="AB760" s="85"/>
    </row>
    <row r="761" spans="18:28" x14ac:dyDescent="0.25">
      <c r="R761" s="218"/>
      <c r="S761" s="85"/>
      <c r="T761" s="85"/>
      <c r="U761" s="219"/>
      <c r="V761" s="219"/>
      <c r="W761" s="220"/>
      <c r="X761" s="220"/>
      <c r="Y761" s="221"/>
      <c r="Z761" s="221"/>
      <c r="AA761" s="220"/>
      <c r="AB761" s="85"/>
    </row>
    <row r="762" spans="18:28" x14ac:dyDescent="0.25">
      <c r="R762" s="218"/>
      <c r="S762" s="85"/>
      <c r="T762" s="85"/>
      <c r="U762" s="219"/>
      <c r="V762" s="219"/>
      <c r="W762" s="220"/>
      <c r="X762" s="220"/>
      <c r="Y762" s="221"/>
      <c r="Z762" s="221"/>
      <c r="AA762" s="220"/>
      <c r="AB762" s="85"/>
    </row>
    <row r="763" spans="18:28" x14ac:dyDescent="0.25">
      <c r="R763" s="218"/>
      <c r="S763" s="85"/>
      <c r="T763" s="85"/>
      <c r="U763" s="219"/>
      <c r="V763" s="219"/>
      <c r="W763" s="220"/>
      <c r="X763" s="220"/>
      <c r="Y763" s="221"/>
      <c r="Z763" s="221"/>
      <c r="AA763" s="220"/>
      <c r="AB763" s="85"/>
    </row>
    <row r="764" spans="18:28" x14ac:dyDescent="0.25">
      <c r="R764" s="218"/>
      <c r="S764" s="85"/>
      <c r="T764" s="85"/>
      <c r="U764" s="219"/>
      <c r="V764" s="219"/>
      <c r="W764" s="220"/>
      <c r="X764" s="220"/>
      <c r="Y764" s="221"/>
      <c r="Z764" s="221"/>
      <c r="AA764" s="220"/>
      <c r="AB764" s="85"/>
    </row>
    <row r="765" spans="18:28" x14ac:dyDescent="0.25">
      <c r="R765" s="218"/>
      <c r="S765" s="85"/>
      <c r="T765" s="85"/>
      <c r="U765" s="219"/>
      <c r="V765" s="219"/>
      <c r="W765" s="220"/>
      <c r="X765" s="220"/>
      <c r="Y765" s="221"/>
      <c r="Z765" s="221"/>
      <c r="AA765" s="220"/>
      <c r="AB765" s="85"/>
    </row>
    <row r="766" spans="18:28" x14ac:dyDescent="0.25">
      <c r="R766" s="218"/>
      <c r="S766" s="85"/>
      <c r="T766" s="85"/>
      <c r="U766" s="219"/>
      <c r="V766" s="219"/>
      <c r="W766" s="220"/>
      <c r="X766" s="220"/>
      <c r="Y766" s="221"/>
      <c r="Z766" s="221"/>
      <c r="AA766" s="220"/>
      <c r="AB766" s="85"/>
    </row>
    <row r="767" spans="18:28" x14ac:dyDescent="0.25">
      <c r="R767" s="218"/>
      <c r="S767" s="85"/>
      <c r="T767" s="85"/>
      <c r="U767" s="219"/>
      <c r="V767" s="219"/>
      <c r="W767" s="220"/>
      <c r="X767" s="220"/>
      <c r="Y767" s="221"/>
      <c r="Z767" s="221"/>
      <c r="AA767" s="220"/>
      <c r="AB767" s="85"/>
    </row>
    <row r="768" spans="18:28" x14ac:dyDescent="0.25">
      <c r="R768" s="218"/>
      <c r="S768" s="85"/>
      <c r="T768" s="85"/>
      <c r="U768" s="219"/>
      <c r="V768" s="219"/>
      <c r="W768" s="220"/>
      <c r="X768" s="220"/>
      <c r="Y768" s="221"/>
      <c r="Z768" s="221"/>
      <c r="AA768" s="220"/>
      <c r="AB768" s="85"/>
    </row>
    <row r="769" spans="18:28" x14ac:dyDescent="0.25">
      <c r="R769" s="218"/>
      <c r="S769" s="85"/>
      <c r="T769" s="85"/>
      <c r="U769" s="219"/>
      <c r="V769" s="219"/>
      <c r="W769" s="220"/>
      <c r="X769" s="220"/>
      <c r="Y769" s="221"/>
      <c r="Z769" s="221"/>
      <c r="AA769" s="220"/>
      <c r="AB769" s="85"/>
    </row>
    <row r="770" spans="18:28" x14ac:dyDescent="0.25">
      <c r="R770" s="218"/>
      <c r="S770" s="85"/>
      <c r="T770" s="85"/>
      <c r="U770" s="219"/>
      <c r="V770" s="219"/>
      <c r="W770" s="220"/>
      <c r="X770" s="220"/>
      <c r="Y770" s="221"/>
      <c r="Z770" s="221"/>
      <c r="AA770" s="220"/>
      <c r="AB770" s="85"/>
    </row>
    <row r="771" spans="18:28" x14ac:dyDescent="0.25">
      <c r="R771" s="218"/>
      <c r="S771" s="85"/>
      <c r="T771" s="85"/>
      <c r="U771" s="219"/>
      <c r="V771" s="219"/>
      <c r="W771" s="220"/>
      <c r="X771" s="220"/>
      <c r="Y771" s="221"/>
      <c r="Z771" s="221"/>
      <c r="AA771" s="220"/>
      <c r="AB771" s="85"/>
    </row>
    <row r="772" spans="18:28" x14ac:dyDescent="0.25">
      <c r="R772" s="218"/>
      <c r="S772" s="85"/>
      <c r="T772" s="85"/>
      <c r="U772" s="219"/>
      <c r="V772" s="219"/>
      <c r="W772" s="220"/>
      <c r="X772" s="220"/>
      <c r="Y772" s="221"/>
      <c r="Z772" s="221"/>
      <c r="AA772" s="220"/>
      <c r="AB772" s="85"/>
    </row>
    <row r="773" spans="18:28" x14ac:dyDescent="0.25">
      <c r="R773" s="218"/>
      <c r="S773" s="85"/>
      <c r="T773" s="85"/>
      <c r="U773" s="219"/>
      <c r="V773" s="219"/>
      <c r="W773" s="220"/>
      <c r="X773" s="220"/>
      <c r="Y773" s="221"/>
      <c r="Z773" s="221"/>
      <c r="AA773" s="220"/>
      <c r="AB773" s="85"/>
    </row>
    <row r="774" spans="18:28" x14ac:dyDescent="0.25">
      <c r="R774" s="218"/>
      <c r="S774" s="85"/>
      <c r="T774" s="85"/>
      <c r="U774" s="219"/>
      <c r="V774" s="219"/>
      <c r="W774" s="220"/>
      <c r="X774" s="220"/>
      <c r="Y774" s="221"/>
      <c r="Z774" s="221"/>
      <c r="AA774" s="220"/>
      <c r="AB774" s="85"/>
    </row>
    <row r="775" spans="18:28" x14ac:dyDescent="0.25">
      <c r="R775" s="218"/>
      <c r="S775" s="85"/>
      <c r="T775" s="85"/>
      <c r="U775" s="219"/>
      <c r="V775" s="219"/>
      <c r="W775" s="220"/>
      <c r="X775" s="220"/>
      <c r="Y775" s="221"/>
      <c r="Z775" s="221"/>
      <c r="AA775" s="220"/>
      <c r="AB775" s="85"/>
    </row>
    <row r="776" spans="18:28" x14ac:dyDescent="0.25">
      <c r="R776" s="218"/>
      <c r="S776" s="85"/>
      <c r="T776" s="85"/>
      <c r="U776" s="219"/>
      <c r="V776" s="219"/>
      <c r="W776" s="220"/>
      <c r="X776" s="220"/>
      <c r="Y776" s="221"/>
      <c r="Z776" s="221"/>
      <c r="AA776" s="220"/>
      <c r="AB776" s="85"/>
    </row>
    <row r="777" spans="18:28" x14ac:dyDescent="0.25">
      <c r="R777" s="218"/>
      <c r="S777" s="85"/>
      <c r="T777" s="85"/>
      <c r="U777" s="219"/>
      <c r="V777" s="219"/>
      <c r="W777" s="220"/>
      <c r="X777" s="220"/>
      <c r="Y777" s="221"/>
      <c r="Z777" s="221"/>
      <c r="AA777" s="220"/>
      <c r="AB777" s="85"/>
    </row>
    <row r="778" spans="18:28" x14ac:dyDescent="0.25">
      <c r="R778" s="218"/>
      <c r="S778" s="85"/>
      <c r="T778" s="85"/>
      <c r="U778" s="219"/>
      <c r="V778" s="219"/>
      <c r="W778" s="220"/>
      <c r="X778" s="220"/>
      <c r="Y778" s="221"/>
      <c r="Z778" s="221"/>
      <c r="AA778" s="220"/>
      <c r="AB778" s="85"/>
    </row>
    <row r="779" spans="18:28" x14ac:dyDescent="0.25">
      <c r="R779" s="218"/>
      <c r="S779" s="85"/>
      <c r="T779" s="85"/>
      <c r="U779" s="219"/>
      <c r="V779" s="219"/>
      <c r="W779" s="220"/>
      <c r="X779" s="220"/>
      <c r="Y779" s="221"/>
      <c r="Z779" s="221"/>
      <c r="AA779" s="220"/>
      <c r="AB779" s="85"/>
    </row>
    <row r="780" spans="18:28" x14ac:dyDescent="0.25">
      <c r="R780" s="218"/>
      <c r="S780" s="85"/>
      <c r="T780" s="85"/>
      <c r="U780" s="219"/>
      <c r="V780" s="219"/>
      <c r="W780" s="220"/>
      <c r="X780" s="220"/>
      <c r="Y780" s="221"/>
      <c r="Z780" s="221"/>
      <c r="AA780" s="220"/>
      <c r="AB780" s="85"/>
    </row>
    <row r="781" spans="18:28" x14ac:dyDescent="0.25">
      <c r="R781" s="218"/>
      <c r="S781" s="85"/>
      <c r="T781" s="85"/>
      <c r="U781" s="219"/>
      <c r="V781" s="219"/>
      <c r="W781" s="220"/>
      <c r="X781" s="220"/>
      <c r="Y781" s="221"/>
      <c r="Z781" s="221"/>
      <c r="AA781" s="220"/>
      <c r="AB781" s="85"/>
    </row>
    <row r="782" spans="18:28" x14ac:dyDescent="0.25">
      <c r="R782" s="218"/>
      <c r="S782" s="85"/>
      <c r="T782" s="85"/>
      <c r="U782" s="219"/>
      <c r="V782" s="219"/>
      <c r="W782" s="220"/>
      <c r="X782" s="220"/>
      <c r="Y782" s="221"/>
      <c r="Z782" s="221"/>
      <c r="AA782" s="220"/>
      <c r="AB782" s="85"/>
    </row>
    <row r="783" spans="18:28" x14ac:dyDescent="0.25">
      <c r="R783" s="218"/>
      <c r="S783" s="85"/>
      <c r="T783" s="85"/>
      <c r="U783" s="219"/>
      <c r="V783" s="219"/>
      <c r="W783" s="220"/>
      <c r="X783" s="220"/>
      <c r="Y783" s="221"/>
      <c r="Z783" s="221"/>
      <c r="AA783" s="220"/>
      <c r="AB783" s="85"/>
    </row>
    <row r="784" spans="18:28" x14ac:dyDescent="0.25">
      <c r="R784" s="218"/>
      <c r="S784" s="85"/>
      <c r="T784" s="85"/>
      <c r="U784" s="219"/>
      <c r="V784" s="219"/>
      <c r="W784" s="220"/>
      <c r="X784" s="220"/>
      <c r="Y784" s="221"/>
      <c r="Z784" s="221"/>
      <c r="AA784" s="220"/>
      <c r="AB784" s="85"/>
    </row>
    <row r="785" spans="18:28" x14ac:dyDescent="0.25">
      <c r="R785" s="218"/>
      <c r="S785" s="85"/>
      <c r="T785" s="85"/>
      <c r="U785" s="219"/>
      <c r="V785" s="219"/>
      <c r="W785" s="220"/>
      <c r="X785" s="220"/>
      <c r="Y785" s="221"/>
      <c r="Z785" s="221"/>
      <c r="AA785" s="220"/>
      <c r="AB785" s="85"/>
    </row>
    <row r="786" spans="18:28" x14ac:dyDescent="0.25">
      <c r="R786" s="218"/>
      <c r="S786" s="85"/>
      <c r="T786" s="85"/>
      <c r="U786" s="219"/>
      <c r="V786" s="219"/>
      <c r="W786" s="220"/>
      <c r="X786" s="220"/>
      <c r="Y786" s="221"/>
      <c r="Z786" s="221"/>
      <c r="AA786" s="220"/>
      <c r="AB786" s="85"/>
    </row>
    <row r="787" spans="18:28" x14ac:dyDescent="0.25">
      <c r="R787" s="218"/>
      <c r="S787" s="85"/>
      <c r="T787" s="85"/>
      <c r="U787" s="219"/>
      <c r="V787" s="219"/>
      <c r="W787" s="220"/>
      <c r="X787" s="220"/>
      <c r="Y787" s="221"/>
      <c r="Z787" s="221"/>
      <c r="AA787" s="220"/>
      <c r="AB787" s="85"/>
    </row>
    <row r="788" spans="18:28" x14ac:dyDescent="0.25">
      <c r="R788" s="218"/>
      <c r="S788" s="85"/>
      <c r="T788" s="85"/>
      <c r="U788" s="219"/>
      <c r="V788" s="219"/>
      <c r="W788" s="220"/>
      <c r="X788" s="220"/>
      <c r="Y788" s="221"/>
      <c r="Z788" s="221"/>
      <c r="AA788" s="220"/>
      <c r="AB788" s="85"/>
    </row>
    <row r="789" spans="18:28" x14ac:dyDescent="0.25">
      <c r="R789" s="218"/>
      <c r="S789" s="85"/>
      <c r="T789" s="85"/>
      <c r="U789" s="219"/>
      <c r="V789" s="219"/>
      <c r="W789" s="220"/>
      <c r="X789" s="220"/>
      <c r="Y789" s="221"/>
      <c r="Z789" s="221"/>
      <c r="AA789" s="220"/>
      <c r="AB789" s="85"/>
    </row>
    <row r="790" spans="18:28" x14ac:dyDescent="0.25">
      <c r="R790" s="218"/>
      <c r="S790" s="85"/>
      <c r="T790" s="85"/>
      <c r="U790" s="219"/>
      <c r="V790" s="219"/>
      <c r="W790" s="220"/>
      <c r="X790" s="220"/>
      <c r="Y790" s="221"/>
      <c r="Z790" s="221"/>
      <c r="AA790" s="220"/>
      <c r="AB790" s="85"/>
    </row>
    <row r="791" spans="18:28" x14ac:dyDescent="0.25">
      <c r="R791" s="218"/>
      <c r="S791" s="85"/>
      <c r="T791" s="85"/>
      <c r="U791" s="219"/>
      <c r="V791" s="219"/>
      <c r="W791" s="220"/>
      <c r="X791" s="220"/>
      <c r="Y791" s="221"/>
      <c r="Z791" s="221"/>
      <c r="AA791" s="220"/>
      <c r="AB791" s="85"/>
    </row>
    <row r="792" spans="18:28" x14ac:dyDescent="0.25">
      <c r="R792" s="218"/>
      <c r="S792" s="85"/>
      <c r="T792" s="85"/>
      <c r="U792" s="219"/>
      <c r="V792" s="219"/>
      <c r="W792" s="220"/>
      <c r="X792" s="220"/>
      <c r="Y792" s="221"/>
      <c r="Z792" s="221"/>
      <c r="AA792" s="220"/>
      <c r="AB792" s="85"/>
    </row>
    <row r="793" spans="18:28" x14ac:dyDescent="0.25">
      <c r="R793" s="218"/>
      <c r="S793" s="85"/>
      <c r="T793" s="85"/>
      <c r="U793" s="219"/>
      <c r="V793" s="219"/>
      <c r="W793" s="220"/>
      <c r="X793" s="220"/>
      <c r="Y793" s="221"/>
      <c r="Z793" s="221"/>
      <c r="AA793" s="220"/>
      <c r="AB793" s="85"/>
    </row>
    <row r="794" spans="18:28" x14ac:dyDescent="0.25">
      <c r="R794" s="218"/>
      <c r="S794" s="85"/>
      <c r="T794" s="85"/>
      <c r="U794" s="219"/>
      <c r="V794" s="219"/>
      <c r="W794" s="220"/>
      <c r="X794" s="220"/>
      <c r="Y794" s="221"/>
      <c r="Z794" s="221"/>
      <c r="AA794" s="220"/>
      <c r="AB794" s="85"/>
    </row>
    <row r="795" spans="18:28" x14ac:dyDescent="0.25">
      <c r="R795" s="218"/>
      <c r="S795" s="85"/>
      <c r="T795" s="85"/>
      <c r="U795" s="219"/>
      <c r="V795" s="219"/>
      <c r="W795" s="220"/>
      <c r="X795" s="220"/>
      <c r="Y795" s="221"/>
      <c r="Z795" s="221"/>
      <c r="AA795" s="220"/>
      <c r="AB795" s="85"/>
    </row>
    <row r="796" spans="18:28" x14ac:dyDescent="0.25">
      <c r="R796" s="218"/>
      <c r="S796" s="85"/>
      <c r="T796" s="85"/>
      <c r="U796" s="219"/>
      <c r="V796" s="219"/>
      <c r="W796" s="220"/>
      <c r="X796" s="220"/>
      <c r="Y796" s="221"/>
      <c r="Z796" s="221"/>
      <c r="AA796" s="220"/>
      <c r="AB796" s="85"/>
    </row>
    <row r="797" spans="18:28" x14ac:dyDescent="0.25">
      <c r="R797" s="218"/>
      <c r="S797" s="85"/>
      <c r="T797" s="85"/>
      <c r="U797" s="219"/>
      <c r="V797" s="219"/>
      <c r="W797" s="220"/>
      <c r="X797" s="220"/>
      <c r="Y797" s="221"/>
      <c r="Z797" s="221"/>
      <c r="AA797" s="220"/>
      <c r="AB797" s="85"/>
    </row>
    <row r="798" spans="18:28" x14ac:dyDescent="0.25">
      <c r="R798" s="218"/>
      <c r="S798" s="85"/>
      <c r="T798" s="85"/>
      <c r="U798" s="219"/>
      <c r="V798" s="219"/>
      <c r="W798" s="220"/>
      <c r="X798" s="220"/>
      <c r="Y798" s="221"/>
      <c r="Z798" s="221"/>
      <c r="AA798" s="220"/>
      <c r="AB798" s="85"/>
    </row>
    <row r="799" spans="18:28" x14ac:dyDescent="0.25">
      <c r="R799" s="218"/>
      <c r="S799" s="85"/>
      <c r="T799" s="85"/>
      <c r="U799" s="219"/>
      <c r="V799" s="219"/>
      <c r="W799" s="220"/>
      <c r="X799" s="220"/>
      <c r="Y799" s="221"/>
      <c r="Z799" s="221"/>
      <c r="AA799" s="220"/>
      <c r="AB799" s="85"/>
    </row>
    <row r="800" spans="18:28" x14ac:dyDescent="0.25">
      <c r="R800" s="218"/>
      <c r="S800" s="85"/>
      <c r="T800" s="85"/>
      <c r="U800" s="219"/>
      <c r="V800" s="219"/>
      <c r="W800" s="220"/>
      <c r="X800" s="220"/>
      <c r="Y800" s="221"/>
      <c r="Z800" s="221"/>
      <c r="AA800" s="220"/>
      <c r="AB800" s="85"/>
    </row>
    <row r="801" spans="18:28" x14ac:dyDescent="0.25">
      <c r="R801" s="218"/>
      <c r="S801" s="85"/>
      <c r="T801" s="85"/>
      <c r="U801" s="219"/>
      <c r="V801" s="219"/>
      <c r="W801" s="220"/>
      <c r="X801" s="220"/>
      <c r="Y801" s="221"/>
      <c r="Z801" s="221"/>
      <c r="AA801" s="220"/>
      <c r="AB801" s="85"/>
    </row>
    <row r="802" spans="18:28" x14ac:dyDescent="0.25">
      <c r="R802" s="218"/>
      <c r="S802" s="85"/>
      <c r="T802" s="85"/>
      <c r="U802" s="219"/>
      <c r="V802" s="219"/>
      <c r="W802" s="220"/>
      <c r="X802" s="220"/>
      <c r="Y802" s="221"/>
      <c r="Z802" s="221"/>
      <c r="AA802" s="220"/>
      <c r="AB802" s="85"/>
    </row>
    <row r="803" spans="18:28" x14ac:dyDescent="0.25">
      <c r="R803" s="218"/>
      <c r="S803" s="85"/>
      <c r="T803" s="85"/>
      <c r="U803" s="219"/>
      <c r="V803" s="219"/>
      <c r="W803" s="220"/>
      <c r="X803" s="220"/>
      <c r="Y803" s="221"/>
      <c r="Z803" s="221"/>
      <c r="AA803" s="220"/>
      <c r="AB803" s="85"/>
    </row>
    <row r="804" spans="18:28" x14ac:dyDescent="0.25">
      <c r="R804" s="218"/>
      <c r="S804" s="85"/>
      <c r="T804" s="85"/>
      <c r="U804" s="219"/>
      <c r="V804" s="219"/>
      <c r="W804" s="220"/>
      <c r="X804" s="220"/>
      <c r="Y804" s="221"/>
      <c r="Z804" s="221"/>
      <c r="AA804" s="220"/>
      <c r="AB804" s="85"/>
    </row>
    <row r="805" spans="18:28" x14ac:dyDescent="0.25">
      <c r="R805" s="218"/>
      <c r="S805" s="85"/>
      <c r="T805" s="85"/>
      <c r="U805" s="219"/>
      <c r="V805" s="219"/>
      <c r="W805" s="220"/>
      <c r="X805" s="220"/>
      <c r="Y805" s="221"/>
      <c r="Z805" s="221"/>
      <c r="AA805" s="220"/>
      <c r="AB805" s="85"/>
    </row>
    <row r="806" spans="18:28" x14ac:dyDescent="0.25">
      <c r="R806" s="218"/>
      <c r="S806" s="85"/>
      <c r="T806" s="85"/>
      <c r="U806" s="219"/>
      <c r="V806" s="219"/>
      <c r="W806" s="220"/>
      <c r="X806" s="220"/>
      <c r="Y806" s="221"/>
      <c r="Z806" s="221"/>
      <c r="AA806" s="220"/>
      <c r="AB806" s="85"/>
    </row>
    <row r="807" spans="18:28" x14ac:dyDescent="0.25">
      <c r="R807" s="218"/>
      <c r="S807" s="85"/>
      <c r="T807" s="85"/>
      <c r="U807" s="219"/>
      <c r="V807" s="219"/>
      <c r="W807" s="220"/>
      <c r="X807" s="220"/>
      <c r="Y807" s="221"/>
      <c r="Z807" s="221"/>
      <c r="AA807" s="220"/>
      <c r="AB807" s="85"/>
    </row>
    <row r="808" spans="18:28" x14ac:dyDescent="0.25">
      <c r="R808" s="218"/>
      <c r="S808" s="85"/>
      <c r="T808" s="85"/>
      <c r="U808" s="219"/>
      <c r="V808" s="219"/>
      <c r="W808" s="220"/>
      <c r="X808" s="220"/>
      <c r="Y808" s="221"/>
      <c r="Z808" s="221"/>
      <c r="AA808" s="220"/>
      <c r="AB808" s="85"/>
    </row>
    <row r="809" spans="18:28" x14ac:dyDescent="0.25">
      <c r="R809" s="218"/>
      <c r="S809" s="85"/>
      <c r="T809" s="85"/>
      <c r="U809" s="219"/>
      <c r="V809" s="219"/>
      <c r="W809" s="220"/>
      <c r="X809" s="220"/>
      <c r="Y809" s="221"/>
      <c r="Z809" s="221"/>
      <c r="AA809" s="220"/>
      <c r="AB809" s="85"/>
    </row>
    <row r="810" spans="18:28" x14ac:dyDescent="0.25">
      <c r="R810" s="218"/>
      <c r="S810" s="85"/>
      <c r="T810" s="85"/>
      <c r="U810" s="219"/>
      <c r="V810" s="219"/>
      <c r="W810" s="220"/>
      <c r="X810" s="220"/>
      <c r="Y810" s="221"/>
      <c r="Z810" s="221"/>
      <c r="AA810" s="220"/>
      <c r="AB810" s="85"/>
    </row>
    <row r="811" spans="18:28" x14ac:dyDescent="0.25">
      <c r="R811" s="218"/>
      <c r="S811" s="85"/>
      <c r="T811" s="85"/>
      <c r="U811" s="219"/>
      <c r="V811" s="219"/>
      <c r="W811" s="220"/>
      <c r="X811" s="220"/>
      <c r="Y811" s="221"/>
      <c r="Z811" s="221"/>
      <c r="AA811" s="220"/>
      <c r="AB811" s="85"/>
    </row>
    <row r="812" spans="18:28" x14ac:dyDescent="0.25">
      <c r="R812" s="218"/>
      <c r="S812" s="85"/>
      <c r="T812" s="85"/>
      <c r="U812" s="219"/>
      <c r="V812" s="219"/>
      <c r="W812" s="220"/>
      <c r="X812" s="220"/>
      <c r="Y812" s="221"/>
      <c r="Z812" s="221"/>
      <c r="AA812" s="220"/>
      <c r="AB812" s="85"/>
    </row>
    <row r="813" spans="18:28" x14ac:dyDescent="0.25">
      <c r="R813" s="218"/>
      <c r="S813" s="85"/>
      <c r="T813" s="85"/>
      <c r="U813" s="219"/>
      <c r="V813" s="219"/>
      <c r="W813" s="220"/>
      <c r="X813" s="220"/>
      <c r="Y813" s="221"/>
      <c r="Z813" s="221"/>
      <c r="AA813" s="220"/>
      <c r="AB813" s="85"/>
    </row>
    <row r="814" spans="18:28" x14ac:dyDescent="0.25">
      <c r="R814" s="218"/>
      <c r="S814" s="85"/>
      <c r="T814" s="85"/>
      <c r="U814" s="219"/>
      <c r="V814" s="219"/>
      <c r="W814" s="220"/>
      <c r="X814" s="220"/>
      <c r="Y814" s="221"/>
      <c r="Z814" s="221"/>
      <c r="AA814" s="220"/>
      <c r="AB814" s="85"/>
    </row>
    <row r="815" spans="18:28" x14ac:dyDescent="0.25">
      <c r="R815" s="218"/>
      <c r="S815" s="85"/>
      <c r="T815" s="85"/>
      <c r="U815" s="219"/>
      <c r="V815" s="219"/>
      <c r="W815" s="220"/>
      <c r="X815" s="220"/>
      <c r="Y815" s="221"/>
      <c r="Z815" s="221"/>
      <c r="AA815" s="220"/>
      <c r="AB815" s="85"/>
    </row>
    <row r="816" spans="18:28" x14ac:dyDescent="0.25">
      <c r="R816" s="218"/>
      <c r="S816" s="85"/>
      <c r="T816" s="85"/>
      <c r="U816" s="219"/>
      <c r="V816" s="219"/>
      <c r="W816" s="220"/>
      <c r="X816" s="220"/>
      <c r="Y816" s="221"/>
      <c r="Z816" s="221"/>
      <c r="AA816" s="220"/>
      <c r="AB816" s="85"/>
    </row>
    <row r="817" spans="18:28" x14ac:dyDescent="0.25">
      <c r="R817" s="218"/>
      <c r="S817" s="85"/>
      <c r="T817" s="85"/>
      <c r="U817" s="219"/>
      <c r="V817" s="219"/>
      <c r="W817" s="220"/>
      <c r="X817" s="220"/>
      <c r="Y817" s="221"/>
      <c r="Z817" s="221"/>
      <c r="AA817" s="220"/>
      <c r="AB817" s="85"/>
    </row>
    <row r="818" spans="18:28" x14ac:dyDescent="0.25">
      <c r="R818" s="218"/>
      <c r="S818" s="85"/>
      <c r="T818" s="85"/>
      <c r="U818" s="219"/>
      <c r="V818" s="219"/>
      <c r="W818" s="220"/>
      <c r="X818" s="220"/>
      <c r="Y818" s="221"/>
      <c r="Z818" s="221"/>
      <c r="AA818" s="220"/>
      <c r="AB818" s="85"/>
    </row>
    <row r="819" spans="18:28" x14ac:dyDescent="0.25">
      <c r="R819" s="218"/>
      <c r="S819" s="85"/>
      <c r="T819" s="85"/>
      <c r="U819" s="219"/>
      <c r="V819" s="219"/>
      <c r="W819" s="220"/>
      <c r="X819" s="220"/>
      <c r="Y819" s="221"/>
      <c r="Z819" s="221"/>
      <c r="AA819" s="220"/>
      <c r="AB819" s="85"/>
    </row>
    <row r="820" spans="18:28" x14ac:dyDescent="0.25">
      <c r="R820" s="218"/>
      <c r="S820" s="85"/>
      <c r="T820" s="85"/>
      <c r="U820" s="219"/>
      <c r="V820" s="219"/>
      <c r="W820" s="220"/>
      <c r="X820" s="220"/>
      <c r="Y820" s="221"/>
      <c r="Z820" s="221"/>
      <c r="AA820" s="220"/>
      <c r="AB820" s="85"/>
    </row>
    <row r="821" spans="18:28" x14ac:dyDescent="0.25">
      <c r="R821" s="218"/>
      <c r="S821" s="85"/>
      <c r="T821" s="85"/>
      <c r="U821" s="219"/>
      <c r="V821" s="219"/>
      <c r="W821" s="220"/>
      <c r="X821" s="220"/>
      <c r="Y821" s="221"/>
      <c r="Z821" s="221"/>
      <c r="AA821" s="220"/>
      <c r="AB821" s="85"/>
    </row>
    <row r="822" spans="18:28" x14ac:dyDescent="0.25">
      <c r="R822" s="218"/>
      <c r="S822" s="85"/>
      <c r="T822" s="85"/>
      <c r="U822" s="219"/>
      <c r="V822" s="219"/>
      <c r="W822" s="220"/>
      <c r="X822" s="220"/>
      <c r="Y822" s="221"/>
      <c r="Z822" s="221"/>
      <c r="AA822" s="220"/>
      <c r="AB822" s="85"/>
    </row>
    <row r="823" spans="18:28" x14ac:dyDescent="0.25">
      <c r="R823" s="218"/>
      <c r="S823" s="85"/>
      <c r="T823" s="85"/>
      <c r="U823" s="219"/>
      <c r="V823" s="219"/>
      <c r="W823" s="220"/>
      <c r="X823" s="220"/>
      <c r="Y823" s="221"/>
      <c r="Z823" s="221"/>
      <c r="AA823" s="220"/>
      <c r="AB823" s="85"/>
    </row>
    <row r="824" spans="18:28" x14ac:dyDescent="0.25">
      <c r="R824" s="218"/>
      <c r="S824" s="85"/>
      <c r="T824" s="85"/>
      <c r="U824" s="219"/>
      <c r="V824" s="219"/>
      <c r="W824" s="220"/>
      <c r="X824" s="220"/>
      <c r="Y824" s="221"/>
      <c r="Z824" s="221"/>
      <c r="AA824" s="220"/>
      <c r="AB824" s="85"/>
    </row>
    <row r="825" spans="18:28" x14ac:dyDescent="0.25">
      <c r="R825" s="218"/>
      <c r="S825" s="85"/>
      <c r="T825" s="85"/>
      <c r="U825" s="219"/>
      <c r="V825" s="219"/>
      <c r="W825" s="220"/>
      <c r="X825" s="220"/>
      <c r="Y825" s="221"/>
      <c r="Z825" s="221"/>
      <c r="AA825" s="220"/>
      <c r="AB825" s="85"/>
    </row>
    <row r="826" spans="18:28" x14ac:dyDescent="0.25">
      <c r="R826" s="218"/>
      <c r="S826" s="85"/>
      <c r="T826" s="85"/>
      <c r="U826" s="219"/>
      <c r="V826" s="219"/>
      <c r="W826" s="220"/>
      <c r="X826" s="220"/>
      <c r="Y826" s="221"/>
      <c r="Z826" s="221"/>
      <c r="AA826" s="220"/>
      <c r="AB826" s="85"/>
    </row>
    <row r="827" spans="18:28" x14ac:dyDescent="0.25">
      <c r="R827" s="218"/>
      <c r="S827" s="85"/>
      <c r="T827" s="85"/>
      <c r="U827" s="219"/>
      <c r="V827" s="219"/>
      <c r="W827" s="220"/>
      <c r="X827" s="220"/>
      <c r="Y827" s="221"/>
      <c r="Z827" s="221"/>
      <c r="AA827" s="220"/>
      <c r="AB827" s="85"/>
    </row>
    <row r="828" spans="18:28" x14ac:dyDescent="0.25">
      <c r="R828" s="218"/>
      <c r="S828" s="85"/>
      <c r="T828" s="85"/>
      <c r="U828" s="219"/>
      <c r="V828" s="219"/>
      <c r="W828" s="220"/>
      <c r="X828" s="220"/>
      <c r="Y828" s="221"/>
      <c r="Z828" s="221"/>
      <c r="AA828" s="220"/>
      <c r="AB828" s="85"/>
    </row>
    <row r="829" spans="18:28" x14ac:dyDescent="0.25">
      <c r="R829" s="218"/>
      <c r="S829" s="85"/>
      <c r="T829" s="85"/>
      <c r="U829" s="219"/>
      <c r="V829" s="219"/>
      <c r="W829" s="220"/>
      <c r="X829" s="220"/>
      <c r="Y829" s="221"/>
      <c r="Z829" s="221"/>
      <c r="AA829" s="220"/>
      <c r="AB829" s="85"/>
    </row>
    <row r="830" spans="18:28" x14ac:dyDescent="0.25">
      <c r="R830" s="218"/>
      <c r="S830" s="85"/>
      <c r="T830" s="85"/>
      <c r="U830" s="219"/>
      <c r="V830" s="219"/>
      <c r="W830" s="220"/>
      <c r="X830" s="220"/>
      <c r="Y830" s="221"/>
      <c r="Z830" s="221"/>
      <c r="AA830" s="220"/>
      <c r="AB830" s="85"/>
    </row>
    <row r="831" spans="18:28" x14ac:dyDescent="0.25">
      <c r="R831" s="218"/>
      <c r="S831" s="85"/>
      <c r="T831" s="85"/>
      <c r="U831" s="219"/>
      <c r="V831" s="219"/>
      <c r="W831" s="220"/>
      <c r="X831" s="220"/>
      <c r="Y831" s="221"/>
      <c r="Z831" s="221"/>
      <c r="AA831" s="220"/>
      <c r="AB831" s="85"/>
    </row>
    <row r="832" spans="18:28" x14ac:dyDescent="0.25">
      <c r="R832" s="218"/>
      <c r="S832" s="85"/>
      <c r="T832" s="85"/>
      <c r="U832" s="219"/>
      <c r="V832" s="219"/>
      <c r="W832" s="220"/>
      <c r="X832" s="220"/>
      <c r="Y832" s="221"/>
      <c r="Z832" s="221"/>
      <c r="AA832" s="220"/>
      <c r="AB832" s="85"/>
    </row>
    <row r="833" spans="18:28" x14ac:dyDescent="0.25">
      <c r="R833" s="218"/>
      <c r="S833" s="85"/>
      <c r="T833" s="85"/>
      <c r="U833" s="219"/>
      <c r="V833" s="219"/>
      <c r="W833" s="220"/>
      <c r="X833" s="220"/>
      <c r="Y833" s="221"/>
      <c r="Z833" s="221"/>
      <c r="AA833" s="220"/>
      <c r="AB833" s="85"/>
    </row>
    <row r="834" spans="18:28" x14ac:dyDescent="0.25">
      <c r="R834" s="218"/>
      <c r="S834" s="85"/>
      <c r="T834" s="85"/>
      <c r="U834" s="219"/>
      <c r="V834" s="219"/>
      <c r="W834" s="220"/>
      <c r="X834" s="220"/>
      <c r="Y834" s="221"/>
      <c r="Z834" s="221"/>
      <c r="AA834" s="220"/>
      <c r="AB834" s="85"/>
    </row>
    <row r="835" spans="18:28" x14ac:dyDescent="0.25">
      <c r="R835" s="218"/>
      <c r="S835" s="85"/>
      <c r="T835" s="85"/>
      <c r="U835" s="219"/>
      <c r="V835" s="219"/>
      <c r="W835" s="220"/>
      <c r="X835" s="220"/>
      <c r="Y835" s="221"/>
      <c r="Z835" s="221"/>
      <c r="AA835" s="220"/>
      <c r="AB835" s="85"/>
    </row>
    <row r="836" spans="18:28" x14ac:dyDescent="0.25">
      <c r="R836" s="218"/>
      <c r="S836" s="85"/>
      <c r="T836" s="85"/>
      <c r="U836" s="219"/>
      <c r="V836" s="219"/>
      <c r="W836" s="220"/>
      <c r="X836" s="220"/>
      <c r="Y836" s="221"/>
      <c r="Z836" s="221"/>
      <c r="AA836" s="220"/>
      <c r="AB836" s="85"/>
    </row>
    <row r="837" spans="18:28" x14ac:dyDescent="0.25">
      <c r="R837" s="218"/>
      <c r="S837" s="85"/>
      <c r="T837" s="85"/>
      <c r="U837" s="219"/>
      <c r="V837" s="219"/>
      <c r="W837" s="220"/>
      <c r="X837" s="220"/>
      <c r="Y837" s="221"/>
      <c r="Z837" s="221"/>
      <c r="AA837" s="220"/>
      <c r="AB837" s="85"/>
    </row>
    <row r="838" spans="18:28" x14ac:dyDescent="0.25">
      <c r="R838" s="218"/>
      <c r="S838" s="85"/>
      <c r="T838" s="85"/>
      <c r="U838" s="219"/>
      <c r="V838" s="219"/>
      <c r="W838" s="220"/>
      <c r="X838" s="220"/>
      <c r="Y838" s="221"/>
      <c r="Z838" s="221"/>
      <c r="AA838" s="220"/>
      <c r="AB838" s="85"/>
    </row>
    <row r="839" spans="18:28" x14ac:dyDescent="0.25">
      <c r="R839" s="218"/>
      <c r="S839" s="85"/>
      <c r="T839" s="85"/>
      <c r="U839" s="219"/>
      <c r="V839" s="219"/>
      <c r="W839" s="220"/>
      <c r="X839" s="220"/>
      <c r="Y839" s="221"/>
      <c r="Z839" s="221"/>
      <c r="AA839" s="220"/>
      <c r="AB839" s="85"/>
    </row>
    <row r="840" spans="18:28" x14ac:dyDescent="0.25">
      <c r="R840" s="218"/>
      <c r="S840" s="85"/>
      <c r="T840" s="85"/>
      <c r="U840" s="219"/>
      <c r="V840" s="219"/>
      <c r="W840" s="220"/>
      <c r="X840" s="220"/>
      <c r="Y840" s="221"/>
      <c r="Z840" s="221"/>
      <c r="AA840" s="220"/>
      <c r="AB840" s="85"/>
    </row>
    <row r="841" spans="18:28" x14ac:dyDescent="0.25">
      <c r="R841" s="218"/>
      <c r="S841" s="85"/>
      <c r="T841" s="85"/>
      <c r="U841" s="219"/>
      <c r="V841" s="219"/>
      <c r="W841" s="220"/>
      <c r="X841" s="220"/>
      <c r="Y841" s="221"/>
      <c r="Z841" s="221"/>
      <c r="AA841" s="220"/>
      <c r="AB841" s="85"/>
    </row>
    <row r="842" spans="18:28" x14ac:dyDescent="0.25">
      <c r="R842" s="218"/>
      <c r="S842" s="85"/>
      <c r="T842" s="85"/>
      <c r="U842" s="219"/>
      <c r="V842" s="219"/>
      <c r="W842" s="220"/>
      <c r="X842" s="220"/>
      <c r="Y842" s="221"/>
      <c r="Z842" s="221"/>
      <c r="AA842" s="220"/>
      <c r="AB842" s="85"/>
    </row>
    <row r="843" spans="18:28" x14ac:dyDescent="0.25">
      <c r="R843" s="218"/>
      <c r="S843" s="85"/>
      <c r="T843" s="85"/>
      <c r="U843" s="219"/>
      <c r="V843" s="219"/>
      <c r="W843" s="220"/>
      <c r="X843" s="220"/>
      <c r="Y843" s="221"/>
      <c r="Z843" s="221"/>
      <c r="AA843" s="220"/>
      <c r="AB843" s="85"/>
    </row>
    <row r="844" spans="18:28" x14ac:dyDescent="0.25">
      <c r="R844" s="218"/>
      <c r="S844" s="85"/>
      <c r="T844" s="85"/>
      <c r="U844" s="219"/>
      <c r="V844" s="219"/>
      <c r="W844" s="220"/>
      <c r="X844" s="220"/>
      <c r="Y844" s="221"/>
      <c r="Z844" s="221"/>
      <c r="AA844" s="220"/>
      <c r="AB844" s="85"/>
    </row>
    <row r="845" spans="18:28" x14ac:dyDescent="0.25">
      <c r="R845" s="218"/>
      <c r="S845" s="85"/>
      <c r="T845" s="85"/>
      <c r="U845" s="219"/>
      <c r="V845" s="219"/>
      <c r="W845" s="220"/>
      <c r="X845" s="220"/>
      <c r="Y845" s="221"/>
      <c r="Z845" s="221"/>
      <c r="AA845" s="220"/>
      <c r="AB845" s="85"/>
    </row>
    <row r="846" spans="18:28" x14ac:dyDescent="0.25">
      <c r="R846" s="218"/>
      <c r="S846" s="85"/>
      <c r="T846" s="85"/>
      <c r="U846" s="219"/>
      <c r="V846" s="219"/>
      <c r="W846" s="220"/>
      <c r="X846" s="220"/>
      <c r="Y846" s="221"/>
      <c r="Z846" s="221"/>
      <c r="AA846" s="220"/>
      <c r="AB846" s="85"/>
    </row>
    <row r="847" spans="18:28" x14ac:dyDescent="0.25">
      <c r="R847" s="218"/>
      <c r="S847" s="85"/>
      <c r="T847" s="85"/>
      <c r="U847" s="219"/>
      <c r="V847" s="219"/>
      <c r="W847" s="220"/>
      <c r="X847" s="220"/>
      <c r="Y847" s="221"/>
      <c r="Z847" s="221"/>
      <c r="AA847" s="220"/>
      <c r="AB847" s="85"/>
    </row>
    <row r="848" spans="18:28" x14ac:dyDescent="0.25">
      <c r="R848" s="218"/>
      <c r="S848" s="85"/>
      <c r="T848" s="85"/>
      <c r="U848" s="219"/>
      <c r="V848" s="219"/>
      <c r="W848" s="220"/>
      <c r="X848" s="220"/>
      <c r="Y848" s="221"/>
      <c r="Z848" s="221"/>
      <c r="AA848" s="220"/>
      <c r="AB848" s="85"/>
    </row>
    <row r="849" spans="18:28" x14ac:dyDescent="0.25">
      <c r="R849" s="218"/>
      <c r="S849" s="85"/>
      <c r="T849" s="85"/>
      <c r="U849" s="219"/>
      <c r="V849" s="219"/>
      <c r="W849" s="220"/>
      <c r="X849" s="220"/>
      <c r="Y849" s="221"/>
      <c r="Z849" s="221"/>
      <c r="AA849" s="220"/>
      <c r="AB849" s="85"/>
    </row>
    <row r="850" spans="18:28" x14ac:dyDescent="0.25">
      <c r="R850" s="218"/>
      <c r="S850" s="85"/>
      <c r="T850" s="85"/>
      <c r="U850" s="219"/>
      <c r="V850" s="219"/>
      <c r="W850" s="220"/>
      <c r="X850" s="220"/>
      <c r="Y850" s="221"/>
      <c r="Z850" s="221"/>
      <c r="AA850" s="220"/>
      <c r="AB850" s="85"/>
    </row>
    <row r="851" spans="18:28" x14ac:dyDescent="0.25">
      <c r="R851" s="218"/>
      <c r="S851" s="85"/>
      <c r="T851" s="85"/>
      <c r="U851" s="219"/>
      <c r="V851" s="219"/>
      <c r="W851" s="220"/>
      <c r="X851" s="220"/>
      <c r="Y851" s="221"/>
      <c r="Z851" s="221"/>
      <c r="AA851" s="220"/>
      <c r="AB851" s="85"/>
    </row>
    <row r="852" spans="18:28" x14ac:dyDescent="0.25">
      <c r="R852" s="218"/>
      <c r="S852" s="85"/>
      <c r="T852" s="85"/>
      <c r="U852" s="219"/>
      <c r="V852" s="219"/>
      <c r="W852" s="220"/>
      <c r="X852" s="220"/>
      <c r="Y852" s="221"/>
      <c r="Z852" s="221"/>
      <c r="AA852" s="220"/>
      <c r="AB852" s="85"/>
    </row>
    <row r="853" spans="18:28" x14ac:dyDescent="0.25">
      <c r="R853" s="218"/>
      <c r="S853" s="85"/>
      <c r="T853" s="85"/>
      <c r="U853" s="219"/>
      <c r="V853" s="219"/>
      <c r="W853" s="220"/>
      <c r="X853" s="220"/>
      <c r="Y853" s="221"/>
      <c r="Z853" s="221"/>
      <c r="AA853" s="220"/>
      <c r="AB853" s="85"/>
    </row>
    <row r="854" spans="18:28" x14ac:dyDescent="0.25">
      <c r="R854" s="218"/>
      <c r="S854" s="85"/>
      <c r="T854" s="85"/>
      <c r="U854" s="219"/>
      <c r="V854" s="219"/>
      <c r="W854" s="220"/>
      <c r="X854" s="220"/>
      <c r="Y854" s="221"/>
      <c r="Z854" s="221"/>
      <c r="AA854" s="220"/>
      <c r="AB854" s="85"/>
    </row>
    <row r="855" spans="18:28" x14ac:dyDescent="0.25">
      <c r="R855" s="218"/>
      <c r="S855" s="85"/>
      <c r="T855" s="85"/>
      <c r="U855" s="219"/>
      <c r="V855" s="219"/>
      <c r="W855" s="220"/>
      <c r="X855" s="220"/>
      <c r="Y855" s="221"/>
      <c r="Z855" s="221"/>
      <c r="AA855" s="220"/>
      <c r="AB855" s="85"/>
    </row>
    <row r="856" spans="18:28" x14ac:dyDescent="0.25">
      <c r="R856" s="218"/>
      <c r="S856" s="85"/>
      <c r="T856" s="85"/>
      <c r="U856" s="219"/>
      <c r="V856" s="219"/>
      <c r="W856" s="220"/>
      <c r="X856" s="220"/>
      <c r="Y856" s="221"/>
      <c r="Z856" s="221"/>
      <c r="AA856" s="220"/>
      <c r="AB856" s="85"/>
    </row>
    <row r="857" spans="18:28" x14ac:dyDescent="0.25">
      <c r="R857" s="218"/>
      <c r="S857" s="85"/>
      <c r="T857" s="85"/>
      <c r="U857" s="219"/>
      <c r="V857" s="219"/>
      <c r="W857" s="220"/>
      <c r="X857" s="220"/>
      <c r="Y857" s="221"/>
      <c r="Z857" s="221"/>
      <c r="AA857" s="220"/>
      <c r="AB857" s="85"/>
    </row>
    <row r="858" spans="18:28" x14ac:dyDescent="0.25">
      <c r="R858" s="218"/>
      <c r="S858" s="85"/>
      <c r="T858" s="85"/>
      <c r="U858" s="219"/>
      <c r="V858" s="219"/>
      <c r="W858" s="220"/>
      <c r="X858" s="220"/>
      <c r="Y858" s="221"/>
      <c r="Z858" s="221"/>
      <c r="AA858" s="220"/>
      <c r="AB858" s="85"/>
    </row>
    <row r="859" spans="18:28" x14ac:dyDescent="0.25">
      <c r="R859" s="218"/>
      <c r="S859" s="85"/>
      <c r="T859" s="85"/>
      <c r="U859" s="219"/>
      <c r="V859" s="219"/>
      <c r="W859" s="220"/>
      <c r="X859" s="220"/>
      <c r="Y859" s="221"/>
      <c r="Z859" s="221"/>
      <c r="AA859" s="220"/>
      <c r="AB859" s="85"/>
    </row>
    <row r="860" spans="18:28" x14ac:dyDescent="0.25">
      <c r="R860" s="218"/>
      <c r="S860" s="85"/>
      <c r="T860" s="85"/>
      <c r="U860" s="219"/>
      <c r="V860" s="219"/>
      <c r="W860" s="220"/>
      <c r="X860" s="220"/>
      <c r="Y860" s="221"/>
      <c r="Z860" s="221"/>
      <c r="AA860" s="220"/>
      <c r="AB860" s="85"/>
    </row>
    <row r="861" spans="18:28" x14ac:dyDescent="0.25">
      <c r="R861" s="218"/>
      <c r="S861" s="85"/>
      <c r="T861" s="85"/>
      <c r="U861" s="219"/>
      <c r="V861" s="219"/>
      <c r="W861" s="220"/>
      <c r="X861" s="220"/>
      <c r="Y861" s="221"/>
      <c r="Z861" s="221"/>
      <c r="AA861" s="220"/>
      <c r="AB861" s="85"/>
    </row>
    <row r="862" spans="18:28" x14ac:dyDescent="0.25">
      <c r="R862" s="218"/>
      <c r="S862" s="85"/>
      <c r="T862" s="85"/>
      <c r="U862" s="219"/>
      <c r="V862" s="219"/>
      <c r="W862" s="220"/>
      <c r="X862" s="220"/>
      <c r="Y862" s="221"/>
      <c r="Z862" s="221"/>
      <c r="AA862" s="220"/>
      <c r="AB862" s="85"/>
    </row>
    <row r="863" spans="18:28" x14ac:dyDescent="0.25">
      <c r="R863" s="218"/>
      <c r="S863" s="85"/>
      <c r="T863" s="85"/>
      <c r="U863" s="219"/>
      <c r="V863" s="219"/>
      <c r="W863" s="220"/>
      <c r="X863" s="220"/>
      <c r="Y863" s="221"/>
      <c r="Z863" s="221"/>
      <c r="AA863" s="220"/>
      <c r="AB863" s="85"/>
    </row>
    <row r="864" spans="18:28" x14ac:dyDescent="0.25">
      <c r="R864" s="218"/>
      <c r="S864" s="85"/>
      <c r="T864" s="85"/>
      <c r="U864" s="219"/>
      <c r="V864" s="219"/>
      <c r="W864" s="220"/>
      <c r="X864" s="220"/>
      <c r="Y864" s="221"/>
      <c r="Z864" s="221"/>
      <c r="AA864" s="220"/>
      <c r="AB864" s="85"/>
    </row>
    <row r="865" spans="18:28" x14ac:dyDescent="0.25">
      <c r="R865" s="218"/>
      <c r="S865" s="85"/>
      <c r="T865" s="85"/>
      <c r="U865" s="219"/>
      <c r="V865" s="219"/>
      <c r="W865" s="220"/>
      <c r="X865" s="220"/>
      <c r="Y865" s="221"/>
      <c r="Z865" s="221"/>
      <c r="AA865" s="220"/>
      <c r="AB865" s="85"/>
    </row>
    <row r="866" spans="18:28" x14ac:dyDescent="0.25">
      <c r="R866" s="218"/>
      <c r="S866" s="85"/>
      <c r="T866" s="85"/>
      <c r="U866" s="219"/>
      <c r="V866" s="219"/>
      <c r="W866" s="220"/>
      <c r="X866" s="220"/>
      <c r="Y866" s="221"/>
      <c r="Z866" s="221"/>
      <c r="AA866" s="220"/>
      <c r="AB866" s="85"/>
    </row>
    <row r="867" spans="18:28" x14ac:dyDescent="0.25">
      <c r="R867" s="218"/>
      <c r="S867" s="85"/>
      <c r="T867" s="85"/>
      <c r="U867" s="219"/>
      <c r="V867" s="219"/>
      <c r="W867" s="220"/>
      <c r="X867" s="220"/>
      <c r="Y867" s="221"/>
      <c r="Z867" s="221"/>
      <c r="AA867" s="220"/>
      <c r="AB867" s="85"/>
    </row>
    <row r="868" spans="18:28" x14ac:dyDescent="0.25">
      <c r="R868" s="218"/>
      <c r="S868" s="85"/>
      <c r="T868" s="85"/>
      <c r="U868" s="219"/>
      <c r="V868" s="219"/>
      <c r="W868" s="220"/>
      <c r="X868" s="220"/>
      <c r="Y868" s="221"/>
      <c r="Z868" s="221"/>
      <c r="AA868" s="220"/>
      <c r="AB868" s="85"/>
    </row>
    <row r="869" spans="18:28" x14ac:dyDescent="0.25">
      <c r="R869" s="218"/>
      <c r="S869" s="85"/>
      <c r="T869" s="85"/>
      <c r="U869" s="219"/>
      <c r="V869" s="219"/>
      <c r="W869" s="220"/>
      <c r="X869" s="220"/>
      <c r="Y869" s="221"/>
      <c r="Z869" s="221"/>
      <c r="AA869" s="220"/>
      <c r="AB869" s="85"/>
    </row>
    <row r="870" spans="18:28" x14ac:dyDescent="0.25">
      <c r="R870" s="218"/>
      <c r="S870" s="85"/>
      <c r="T870" s="85"/>
      <c r="U870" s="219"/>
      <c r="V870" s="219"/>
      <c r="W870" s="220"/>
      <c r="X870" s="220"/>
      <c r="Y870" s="221"/>
      <c r="Z870" s="221"/>
      <c r="AA870" s="220"/>
      <c r="AB870" s="85"/>
    </row>
    <row r="871" spans="18:28" x14ac:dyDescent="0.25">
      <c r="R871" s="218"/>
      <c r="S871" s="85"/>
      <c r="T871" s="85"/>
      <c r="U871" s="219"/>
      <c r="V871" s="219"/>
      <c r="W871" s="220"/>
      <c r="X871" s="220"/>
      <c r="Y871" s="221"/>
      <c r="Z871" s="221"/>
      <c r="AA871" s="220"/>
      <c r="AB871" s="85"/>
    </row>
    <row r="872" spans="18:28" x14ac:dyDescent="0.25">
      <c r="R872" s="218"/>
      <c r="S872" s="85"/>
      <c r="T872" s="85"/>
      <c r="U872" s="219"/>
      <c r="V872" s="219"/>
      <c r="W872" s="220"/>
      <c r="X872" s="220"/>
      <c r="Y872" s="221"/>
      <c r="Z872" s="221"/>
      <c r="AA872" s="220"/>
      <c r="AB872" s="85"/>
    </row>
    <row r="873" spans="18:28" x14ac:dyDescent="0.25">
      <c r="R873" s="218"/>
      <c r="S873" s="85"/>
      <c r="T873" s="85"/>
      <c r="U873" s="219"/>
      <c r="V873" s="219"/>
      <c r="W873" s="220"/>
      <c r="X873" s="220"/>
      <c r="Y873" s="221"/>
      <c r="Z873" s="221"/>
      <c r="AA873" s="220"/>
      <c r="AB873" s="85"/>
    </row>
    <row r="874" spans="18:28" x14ac:dyDescent="0.25">
      <c r="R874" s="218"/>
      <c r="S874" s="85"/>
      <c r="T874" s="85"/>
      <c r="U874" s="219"/>
      <c r="V874" s="219"/>
      <c r="W874" s="220"/>
      <c r="X874" s="220"/>
      <c r="Y874" s="221"/>
      <c r="Z874" s="221"/>
      <c r="AA874" s="220"/>
      <c r="AB874" s="85"/>
    </row>
    <row r="875" spans="18:28" x14ac:dyDescent="0.25">
      <c r="R875" s="218"/>
      <c r="S875" s="85"/>
      <c r="T875" s="85"/>
      <c r="U875" s="219"/>
      <c r="V875" s="219"/>
      <c r="W875" s="220"/>
      <c r="X875" s="220"/>
      <c r="Y875" s="221"/>
      <c r="Z875" s="221"/>
      <c r="AA875" s="220"/>
      <c r="AB875" s="85"/>
    </row>
    <row r="876" spans="18:28" x14ac:dyDescent="0.25">
      <c r="R876" s="218"/>
      <c r="S876" s="85"/>
      <c r="T876" s="85"/>
      <c r="U876" s="219"/>
      <c r="V876" s="219"/>
      <c r="W876" s="220"/>
      <c r="X876" s="220"/>
      <c r="Y876" s="221"/>
      <c r="Z876" s="221"/>
      <c r="AA876" s="220"/>
      <c r="AB876" s="85"/>
    </row>
    <row r="877" spans="18:28" x14ac:dyDescent="0.25">
      <c r="R877" s="218"/>
      <c r="S877" s="85"/>
      <c r="T877" s="85"/>
      <c r="U877" s="219"/>
      <c r="V877" s="219"/>
      <c r="W877" s="220"/>
      <c r="X877" s="220"/>
      <c r="Y877" s="221"/>
      <c r="Z877" s="221"/>
      <c r="AA877" s="220"/>
      <c r="AB877" s="85"/>
    </row>
    <row r="878" spans="18:28" x14ac:dyDescent="0.25">
      <c r="R878" s="218"/>
      <c r="S878" s="85"/>
      <c r="T878" s="85"/>
      <c r="U878" s="219"/>
      <c r="V878" s="219"/>
      <c r="W878" s="220"/>
      <c r="X878" s="220"/>
      <c r="Y878" s="221"/>
      <c r="Z878" s="221"/>
      <c r="AA878" s="220"/>
      <c r="AB878" s="85"/>
    </row>
    <row r="879" spans="18:28" x14ac:dyDescent="0.25">
      <c r="R879" s="218"/>
      <c r="S879" s="85"/>
      <c r="T879" s="85"/>
      <c r="U879" s="219"/>
      <c r="V879" s="219"/>
      <c r="W879" s="220"/>
      <c r="X879" s="220"/>
      <c r="Y879" s="221"/>
      <c r="Z879" s="221"/>
      <c r="AA879" s="220"/>
      <c r="AB879" s="85"/>
    </row>
    <row r="880" spans="18:28" x14ac:dyDescent="0.25">
      <c r="R880" s="218"/>
      <c r="S880" s="85"/>
      <c r="T880" s="85"/>
      <c r="U880" s="219"/>
      <c r="V880" s="219"/>
      <c r="W880" s="220"/>
      <c r="X880" s="220"/>
      <c r="Y880" s="221"/>
      <c r="Z880" s="221"/>
      <c r="AA880" s="220"/>
      <c r="AB880" s="85"/>
    </row>
    <row r="881" spans="18:28" x14ac:dyDescent="0.25">
      <c r="R881" s="218"/>
      <c r="S881" s="85"/>
      <c r="T881" s="85"/>
      <c r="U881" s="219"/>
      <c r="V881" s="219"/>
      <c r="W881" s="220"/>
      <c r="X881" s="220"/>
      <c r="Y881" s="221"/>
      <c r="Z881" s="221"/>
      <c r="AA881" s="220"/>
      <c r="AB881" s="85"/>
    </row>
    <row r="882" spans="18:28" x14ac:dyDescent="0.25">
      <c r="R882" s="218"/>
      <c r="S882" s="85"/>
      <c r="T882" s="85"/>
      <c r="U882" s="219"/>
      <c r="V882" s="219"/>
      <c r="W882" s="220"/>
      <c r="X882" s="220"/>
      <c r="Y882" s="221"/>
      <c r="Z882" s="221"/>
      <c r="AA882" s="220"/>
      <c r="AB882" s="85"/>
    </row>
    <row r="883" spans="18:28" x14ac:dyDescent="0.25">
      <c r="R883" s="218"/>
      <c r="S883" s="85"/>
      <c r="T883" s="85"/>
      <c r="U883" s="219"/>
      <c r="V883" s="219"/>
      <c r="W883" s="220"/>
      <c r="X883" s="220"/>
      <c r="Y883" s="221"/>
      <c r="Z883" s="221"/>
      <c r="AA883" s="220"/>
      <c r="AB883" s="85"/>
    </row>
    <row r="884" spans="18:28" x14ac:dyDescent="0.25">
      <c r="R884" s="218"/>
      <c r="S884" s="85"/>
      <c r="T884" s="85"/>
      <c r="U884" s="219"/>
      <c r="V884" s="219"/>
      <c r="W884" s="220"/>
      <c r="X884" s="220"/>
      <c r="Y884" s="221"/>
      <c r="Z884" s="221"/>
      <c r="AA884" s="220"/>
      <c r="AB884" s="85"/>
    </row>
    <row r="885" spans="18:28" x14ac:dyDescent="0.25">
      <c r="R885" s="218"/>
      <c r="S885" s="85"/>
      <c r="T885" s="85"/>
      <c r="U885" s="219"/>
      <c r="V885" s="219"/>
      <c r="W885" s="220"/>
      <c r="X885" s="220"/>
      <c r="Y885" s="221"/>
      <c r="Z885" s="221"/>
      <c r="AA885" s="220"/>
      <c r="AB885" s="85"/>
    </row>
    <row r="886" spans="18:28" x14ac:dyDescent="0.25">
      <c r="R886" s="218"/>
      <c r="S886" s="85"/>
      <c r="T886" s="85"/>
      <c r="U886" s="219"/>
      <c r="V886" s="219"/>
      <c r="W886" s="220"/>
      <c r="X886" s="220"/>
      <c r="Y886" s="221"/>
      <c r="Z886" s="221"/>
      <c r="AA886" s="220"/>
      <c r="AB886" s="85"/>
    </row>
    <row r="887" spans="18:28" x14ac:dyDescent="0.25">
      <c r="R887" s="218"/>
      <c r="S887" s="85"/>
      <c r="T887" s="85"/>
      <c r="U887" s="219"/>
      <c r="V887" s="219"/>
      <c r="W887" s="220"/>
      <c r="X887" s="220"/>
      <c r="Y887" s="221"/>
      <c r="Z887" s="221"/>
      <c r="AA887" s="220"/>
      <c r="AB887" s="85"/>
    </row>
    <row r="888" spans="18:28" x14ac:dyDescent="0.25">
      <c r="R888" s="218"/>
      <c r="S888" s="85"/>
      <c r="T888" s="85"/>
      <c r="U888" s="219"/>
      <c r="V888" s="219"/>
      <c r="W888" s="220"/>
      <c r="X888" s="220"/>
      <c r="Y888" s="221"/>
      <c r="Z888" s="221"/>
      <c r="AA888" s="220"/>
      <c r="AB888" s="85"/>
    </row>
    <row r="889" spans="18:28" x14ac:dyDescent="0.25">
      <c r="R889" s="218"/>
      <c r="S889" s="85"/>
      <c r="T889" s="85"/>
      <c r="U889" s="219"/>
      <c r="V889" s="219"/>
      <c r="W889" s="220"/>
      <c r="X889" s="220"/>
      <c r="Y889" s="221"/>
      <c r="Z889" s="221"/>
      <c r="AA889" s="220"/>
      <c r="AB889" s="85"/>
    </row>
    <row r="890" spans="18:28" x14ac:dyDescent="0.25">
      <c r="R890" s="218"/>
      <c r="S890" s="85"/>
      <c r="T890" s="85"/>
      <c r="U890" s="219"/>
      <c r="V890" s="219"/>
      <c r="W890" s="220"/>
      <c r="X890" s="220"/>
      <c r="Y890" s="221"/>
      <c r="Z890" s="221"/>
      <c r="AA890" s="220"/>
      <c r="AB890" s="85"/>
    </row>
    <row r="891" spans="18:28" x14ac:dyDescent="0.25">
      <c r="R891" s="218"/>
      <c r="S891" s="85"/>
      <c r="T891" s="85"/>
      <c r="U891" s="219"/>
      <c r="V891" s="219"/>
      <c r="W891" s="220"/>
      <c r="X891" s="220"/>
      <c r="Y891" s="221"/>
      <c r="Z891" s="221"/>
      <c r="AA891" s="220"/>
      <c r="AB891" s="85"/>
    </row>
    <row r="892" spans="18:28" x14ac:dyDescent="0.25">
      <c r="R892" s="218"/>
      <c r="S892" s="85"/>
      <c r="T892" s="85"/>
      <c r="U892" s="219"/>
      <c r="V892" s="219"/>
      <c r="W892" s="220"/>
      <c r="X892" s="220"/>
      <c r="Y892" s="221"/>
      <c r="Z892" s="221"/>
      <c r="AA892" s="220"/>
      <c r="AB892" s="85"/>
    </row>
    <row r="893" spans="18:28" x14ac:dyDescent="0.25">
      <c r="R893" s="218"/>
      <c r="S893" s="85"/>
      <c r="T893" s="85"/>
      <c r="U893" s="219"/>
      <c r="V893" s="219"/>
      <c r="W893" s="220"/>
      <c r="X893" s="220"/>
      <c r="Y893" s="221"/>
      <c r="Z893" s="221"/>
      <c r="AA893" s="220"/>
      <c r="AB893" s="85"/>
    </row>
    <row r="894" spans="18:28" x14ac:dyDescent="0.25">
      <c r="R894" s="218"/>
      <c r="S894" s="85"/>
      <c r="T894" s="85"/>
      <c r="U894" s="219"/>
      <c r="V894" s="219"/>
      <c r="W894" s="220"/>
      <c r="X894" s="220"/>
      <c r="Y894" s="221"/>
      <c r="Z894" s="221"/>
      <c r="AA894" s="220"/>
      <c r="AB894" s="85"/>
    </row>
    <row r="895" spans="18:28" x14ac:dyDescent="0.25">
      <c r="R895" s="218"/>
      <c r="S895" s="85"/>
      <c r="T895" s="85"/>
      <c r="U895" s="219"/>
      <c r="V895" s="219"/>
      <c r="W895" s="220"/>
      <c r="X895" s="220"/>
      <c r="Y895" s="221"/>
      <c r="Z895" s="221"/>
      <c r="AA895" s="220"/>
      <c r="AB895" s="85"/>
    </row>
    <row r="896" spans="18:28" x14ac:dyDescent="0.25">
      <c r="R896" s="218"/>
      <c r="S896" s="85"/>
      <c r="T896" s="85"/>
      <c r="U896" s="219"/>
      <c r="V896" s="219"/>
      <c r="W896" s="220"/>
      <c r="X896" s="220"/>
      <c r="Y896" s="221"/>
      <c r="Z896" s="221"/>
      <c r="AA896" s="220"/>
      <c r="AB896" s="85"/>
    </row>
    <row r="897" spans="18:28" x14ac:dyDescent="0.25">
      <c r="R897" s="218"/>
      <c r="S897" s="85"/>
      <c r="T897" s="85"/>
      <c r="U897" s="219"/>
      <c r="V897" s="219"/>
      <c r="W897" s="220"/>
      <c r="X897" s="220"/>
      <c r="Y897" s="221"/>
      <c r="Z897" s="221"/>
      <c r="AA897" s="220"/>
      <c r="AB897" s="85"/>
    </row>
    <row r="898" spans="18:28" x14ac:dyDescent="0.25">
      <c r="R898" s="218"/>
      <c r="S898" s="85"/>
      <c r="T898" s="85"/>
      <c r="U898" s="219"/>
      <c r="V898" s="219"/>
      <c r="W898" s="220"/>
      <c r="X898" s="220"/>
      <c r="Y898" s="221"/>
      <c r="Z898" s="221"/>
      <c r="AA898" s="220"/>
      <c r="AB898" s="85"/>
    </row>
    <row r="899" spans="18:28" x14ac:dyDescent="0.25">
      <c r="R899" s="218"/>
      <c r="S899" s="85"/>
      <c r="T899" s="85"/>
      <c r="U899" s="219"/>
      <c r="V899" s="219"/>
      <c r="W899" s="220"/>
      <c r="X899" s="220"/>
      <c r="Y899" s="221"/>
      <c r="Z899" s="221"/>
      <c r="AA899" s="220"/>
      <c r="AB899" s="85"/>
    </row>
    <row r="900" spans="18:28" x14ac:dyDescent="0.25">
      <c r="R900" s="218"/>
      <c r="S900" s="85"/>
      <c r="T900" s="85"/>
      <c r="U900" s="219"/>
      <c r="V900" s="219"/>
      <c r="W900" s="220"/>
      <c r="X900" s="220"/>
      <c r="Y900" s="221"/>
      <c r="Z900" s="221"/>
      <c r="AA900" s="220"/>
      <c r="AB900" s="85"/>
    </row>
    <row r="901" spans="18:28" x14ac:dyDescent="0.25">
      <c r="R901" s="218"/>
      <c r="S901" s="85"/>
      <c r="T901" s="85"/>
      <c r="U901" s="219"/>
      <c r="V901" s="219"/>
      <c r="W901" s="220"/>
      <c r="X901" s="220"/>
      <c r="Y901" s="221"/>
      <c r="Z901" s="221"/>
      <c r="AA901" s="220"/>
      <c r="AB901" s="85"/>
    </row>
    <row r="902" spans="18:28" x14ac:dyDescent="0.25">
      <c r="R902" s="218"/>
      <c r="S902" s="85"/>
      <c r="T902" s="85"/>
      <c r="U902" s="219"/>
      <c r="V902" s="219"/>
      <c r="W902" s="220"/>
      <c r="X902" s="220"/>
      <c r="Y902" s="221"/>
      <c r="Z902" s="221"/>
      <c r="AA902" s="220"/>
      <c r="AB902" s="85"/>
    </row>
    <row r="903" spans="18:28" x14ac:dyDescent="0.25">
      <c r="R903" s="218"/>
      <c r="S903" s="85"/>
      <c r="T903" s="85"/>
      <c r="U903" s="219"/>
      <c r="V903" s="219"/>
      <c r="W903" s="220"/>
      <c r="X903" s="220"/>
      <c r="Y903" s="221"/>
      <c r="Z903" s="221"/>
      <c r="AA903" s="220"/>
      <c r="AB903" s="85"/>
    </row>
    <row r="904" spans="18:28" x14ac:dyDescent="0.25">
      <c r="R904" s="218"/>
      <c r="S904" s="85"/>
      <c r="T904" s="85"/>
      <c r="U904" s="219"/>
      <c r="V904" s="219"/>
      <c r="W904" s="220"/>
      <c r="X904" s="220"/>
      <c r="Y904" s="221"/>
      <c r="Z904" s="221"/>
      <c r="AA904" s="220"/>
      <c r="AB904" s="85"/>
    </row>
    <row r="905" spans="18:28" x14ac:dyDescent="0.25">
      <c r="R905" s="218"/>
      <c r="S905" s="85"/>
      <c r="T905" s="85"/>
      <c r="U905" s="219"/>
      <c r="V905" s="219"/>
      <c r="W905" s="220"/>
      <c r="X905" s="220"/>
      <c r="Y905" s="221"/>
      <c r="Z905" s="221"/>
      <c r="AA905" s="220"/>
      <c r="AB905" s="85"/>
    </row>
    <row r="906" spans="18:28" x14ac:dyDescent="0.25">
      <c r="R906" s="218"/>
      <c r="S906" s="85"/>
      <c r="T906" s="85"/>
      <c r="U906" s="219"/>
      <c r="V906" s="219"/>
      <c r="W906" s="220"/>
      <c r="X906" s="220"/>
      <c r="Y906" s="221"/>
      <c r="Z906" s="221"/>
      <c r="AA906" s="220"/>
      <c r="AB906" s="85"/>
    </row>
    <row r="907" spans="18:28" x14ac:dyDescent="0.25">
      <c r="R907" s="218"/>
      <c r="S907" s="85"/>
      <c r="T907" s="85"/>
      <c r="U907" s="219"/>
      <c r="V907" s="219"/>
      <c r="W907" s="220"/>
      <c r="X907" s="220"/>
      <c r="Y907" s="221"/>
      <c r="Z907" s="221"/>
      <c r="AA907" s="220"/>
      <c r="AB907" s="85"/>
    </row>
    <row r="908" spans="18:28" x14ac:dyDescent="0.25">
      <c r="R908" s="218"/>
      <c r="S908" s="85"/>
      <c r="T908" s="85"/>
      <c r="U908" s="219"/>
      <c r="V908" s="219"/>
      <c r="W908" s="220"/>
      <c r="X908" s="220"/>
      <c r="Y908" s="221"/>
      <c r="Z908" s="221"/>
      <c r="AA908" s="220"/>
      <c r="AB908" s="85"/>
    </row>
    <row r="909" spans="18:28" x14ac:dyDescent="0.25">
      <c r="R909" s="218"/>
      <c r="S909" s="85"/>
      <c r="T909" s="85"/>
      <c r="U909" s="219"/>
      <c r="V909" s="219"/>
      <c r="W909" s="220"/>
      <c r="X909" s="220"/>
      <c r="Y909" s="221"/>
      <c r="Z909" s="221"/>
      <c r="AA909" s="220"/>
      <c r="AB909" s="85"/>
    </row>
    <row r="910" spans="18:28" x14ac:dyDescent="0.25">
      <c r="R910" s="218"/>
      <c r="S910" s="85"/>
      <c r="T910" s="85"/>
      <c r="U910" s="219"/>
      <c r="V910" s="219"/>
      <c r="W910" s="220"/>
      <c r="X910" s="220"/>
      <c r="Y910" s="221"/>
      <c r="Z910" s="221"/>
      <c r="AA910" s="220"/>
      <c r="AB910" s="85"/>
    </row>
    <row r="911" spans="18:28" x14ac:dyDescent="0.25">
      <c r="R911" s="218"/>
      <c r="S911" s="85"/>
      <c r="T911" s="85"/>
      <c r="U911" s="219"/>
      <c r="V911" s="219"/>
      <c r="W911" s="220"/>
      <c r="X911" s="220"/>
      <c r="Y911" s="221"/>
      <c r="Z911" s="221"/>
      <c r="AA911" s="220"/>
      <c r="AB911" s="85"/>
    </row>
    <row r="912" spans="18:28" x14ac:dyDescent="0.25">
      <c r="R912" s="218"/>
      <c r="S912" s="85"/>
      <c r="T912" s="85"/>
      <c r="U912" s="219"/>
      <c r="V912" s="219"/>
      <c r="W912" s="220"/>
      <c r="X912" s="220"/>
      <c r="Y912" s="221"/>
      <c r="Z912" s="221"/>
      <c r="AA912" s="220"/>
      <c r="AB912" s="85"/>
    </row>
    <row r="913" spans="18:28" x14ac:dyDescent="0.25">
      <c r="R913" s="218"/>
      <c r="S913" s="85"/>
      <c r="T913" s="85"/>
      <c r="U913" s="219"/>
      <c r="V913" s="219"/>
      <c r="W913" s="220"/>
      <c r="X913" s="220"/>
      <c r="Y913" s="221"/>
      <c r="Z913" s="221"/>
      <c r="AA913" s="220"/>
      <c r="AB913" s="85"/>
    </row>
    <row r="914" spans="18:28" x14ac:dyDescent="0.25">
      <c r="R914" s="218"/>
      <c r="S914" s="85"/>
      <c r="T914" s="85"/>
      <c r="U914" s="219"/>
      <c r="V914" s="219"/>
      <c r="W914" s="220"/>
      <c r="X914" s="220"/>
      <c r="Y914" s="221"/>
      <c r="Z914" s="221"/>
      <c r="AA914" s="220"/>
      <c r="AB914" s="85"/>
    </row>
    <row r="915" spans="18:28" x14ac:dyDescent="0.25">
      <c r="R915" s="218"/>
      <c r="S915" s="85"/>
      <c r="T915" s="85"/>
      <c r="U915" s="219"/>
      <c r="V915" s="219"/>
      <c r="W915" s="220"/>
      <c r="X915" s="220"/>
      <c r="Y915" s="221"/>
      <c r="Z915" s="221"/>
      <c r="AA915" s="220"/>
      <c r="AB915" s="85"/>
    </row>
    <row r="916" spans="18:28" x14ac:dyDescent="0.25">
      <c r="R916" s="218"/>
      <c r="S916" s="85"/>
      <c r="T916" s="85"/>
      <c r="U916" s="219"/>
      <c r="V916" s="219"/>
      <c r="W916" s="220"/>
      <c r="X916" s="220"/>
      <c r="Y916" s="221"/>
      <c r="Z916" s="221"/>
      <c r="AA916" s="220"/>
      <c r="AB916" s="85"/>
    </row>
    <row r="917" spans="18:28" x14ac:dyDescent="0.25">
      <c r="R917" s="218"/>
      <c r="S917" s="85"/>
      <c r="T917" s="85"/>
      <c r="U917" s="219"/>
      <c r="V917" s="219"/>
      <c r="W917" s="220"/>
      <c r="X917" s="220"/>
      <c r="Y917" s="221"/>
      <c r="Z917" s="221"/>
      <c r="AA917" s="220"/>
      <c r="AB917" s="85"/>
    </row>
    <row r="918" spans="18:28" x14ac:dyDescent="0.25">
      <c r="R918" s="218"/>
      <c r="S918" s="85"/>
      <c r="T918" s="85"/>
      <c r="U918" s="219"/>
      <c r="V918" s="219"/>
      <c r="W918" s="220"/>
      <c r="X918" s="220"/>
      <c r="Y918" s="221"/>
      <c r="Z918" s="221"/>
      <c r="AA918" s="220"/>
      <c r="AB918" s="85"/>
    </row>
    <row r="919" spans="18:28" x14ac:dyDescent="0.25">
      <c r="R919" s="218"/>
      <c r="S919" s="85"/>
      <c r="T919" s="85"/>
      <c r="U919" s="219"/>
      <c r="V919" s="219"/>
      <c r="W919" s="220"/>
      <c r="X919" s="220"/>
      <c r="Y919" s="221"/>
      <c r="Z919" s="221"/>
      <c r="AA919" s="220"/>
      <c r="AB919" s="85"/>
    </row>
    <row r="920" spans="18:28" x14ac:dyDescent="0.25">
      <c r="R920" s="218"/>
      <c r="S920" s="85"/>
      <c r="T920" s="85"/>
      <c r="U920" s="219"/>
      <c r="V920" s="219"/>
      <c r="W920" s="220"/>
      <c r="X920" s="220"/>
      <c r="Y920" s="221"/>
      <c r="Z920" s="221"/>
      <c r="AA920" s="220"/>
      <c r="AB920" s="85"/>
    </row>
    <row r="921" spans="18:28" x14ac:dyDescent="0.25">
      <c r="R921" s="218"/>
      <c r="S921" s="85"/>
      <c r="T921" s="85"/>
      <c r="U921" s="219"/>
      <c r="V921" s="219"/>
      <c r="W921" s="220"/>
      <c r="X921" s="220"/>
      <c r="Y921" s="221"/>
      <c r="Z921" s="221"/>
      <c r="AA921" s="220"/>
      <c r="AB921" s="85"/>
    </row>
    <row r="922" spans="18:28" x14ac:dyDescent="0.25">
      <c r="R922" s="218"/>
      <c r="S922" s="85"/>
      <c r="T922" s="85"/>
      <c r="U922" s="219"/>
      <c r="V922" s="219"/>
      <c r="W922" s="220"/>
      <c r="X922" s="220"/>
      <c r="Y922" s="221"/>
      <c r="Z922" s="221"/>
      <c r="AA922" s="220"/>
      <c r="AB922" s="85"/>
    </row>
    <row r="923" spans="18:28" x14ac:dyDescent="0.25">
      <c r="R923" s="218"/>
      <c r="S923" s="85"/>
      <c r="T923" s="85"/>
      <c r="U923" s="219"/>
      <c r="V923" s="219"/>
      <c r="W923" s="220"/>
      <c r="X923" s="220"/>
      <c r="Y923" s="221"/>
      <c r="Z923" s="221"/>
      <c r="AA923" s="220"/>
      <c r="AB923" s="85"/>
    </row>
    <row r="924" spans="18:28" x14ac:dyDescent="0.25">
      <c r="R924" s="218"/>
      <c r="S924" s="85"/>
      <c r="T924" s="85"/>
      <c r="U924" s="219"/>
      <c r="V924" s="219"/>
      <c r="W924" s="220"/>
      <c r="X924" s="220"/>
      <c r="Y924" s="221"/>
      <c r="Z924" s="221"/>
      <c r="AA924" s="220"/>
      <c r="AB924" s="85"/>
    </row>
    <row r="925" spans="18:28" x14ac:dyDescent="0.25">
      <c r="R925" s="218"/>
      <c r="S925" s="85"/>
      <c r="T925" s="85"/>
      <c r="U925" s="219"/>
      <c r="V925" s="219"/>
      <c r="W925" s="220"/>
      <c r="X925" s="220"/>
      <c r="Y925" s="221"/>
      <c r="Z925" s="221"/>
      <c r="AA925" s="220"/>
      <c r="AB925" s="85"/>
    </row>
    <row r="926" spans="18:28" x14ac:dyDescent="0.25">
      <c r="R926" s="218"/>
      <c r="S926" s="85"/>
      <c r="T926" s="85"/>
      <c r="U926" s="219"/>
      <c r="V926" s="219"/>
      <c r="W926" s="220"/>
      <c r="X926" s="220"/>
      <c r="Y926" s="221"/>
      <c r="Z926" s="221"/>
      <c r="AA926" s="220"/>
      <c r="AB926" s="85"/>
    </row>
    <row r="927" spans="18:28" x14ac:dyDescent="0.25">
      <c r="R927" s="218"/>
      <c r="S927" s="85"/>
      <c r="T927" s="85"/>
      <c r="U927" s="219"/>
      <c r="V927" s="219"/>
      <c r="W927" s="220"/>
      <c r="X927" s="220"/>
      <c r="Y927" s="221"/>
      <c r="Z927" s="221"/>
      <c r="AA927" s="220"/>
      <c r="AB927" s="85"/>
    </row>
    <row r="928" spans="18:28" x14ac:dyDescent="0.25">
      <c r="R928" s="218"/>
      <c r="S928" s="85"/>
      <c r="T928" s="85"/>
      <c r="U928" s="219"/>
      <c r="V928" s="219"/>
      <c r="W928" s="220"/>
      <c r="X928" s="220"/>
      <c r="Y928" s="221"/>
      <c r="Z928" s="221"/>
      <c r="AA928" s="220"/>
      <c r="AB928" s="85"/>
    </row>
    <row r="929" spans="18:28" x14ac:dyDescent="0.25">
      <c r="R929" s="218"/>
      <c r="S929" s="85"/>
      <c r="T929" s="85"/>
      <c r="U929" s="219"/>
      <c r="V929" s="219"/>
      <c r="W929" s="220"/>
      <c r="X929" s="220"/>
      <c r="Y929" s="221"/>
      <c r="Z929" s="221"/>
      <c r="AA929" s="220"/>
      <c r="AB929" s="85"/>
    </row>
    <row r="930" spans="18:28" x14ac:dyDescent="0.25">
      <c r="R930" s="218"/>
      <c r="S930" s="85"/>
      <c r="T930" s="85"/>
      <c r="U930" s="219"/>
      <c r="V930" s="219"/>
      <c r="W930" s="220"/>
      <c r="X930" s="220"/>
      <c r="Y930" s="221"/>
      <c r="Z930" s="221"/>
      <c r="AA930" s="220"/>
      <c r="AB930" s="85"/>
    </row>
    <row r="931" spans="18:28" x14ac:dyDescent="0.25">
      <c r="R931" s="218"/>
      <c r="S931" s="85"/>
      <c r="T931" s="85"/>
      <c r="U931" s="219"/>
      <c r="V931" s="219"/>
      <c r="W931" s="220"/>
      <c r="X931" s="220"/>
      <c r="Y931" s="221"/>
      <c r="Z931" s="221"/>
      <c r="AA931" s="220"/>
      <c r="AB931" s="85"/>
    </row>
    <row r="932" spans="18:28" x14ac:dyDescent="0.25">
      <c r="R932" s="218"/>
      <c r="S932" s="85"/>
      <c r="T932" s="85"/>
      <c r="U932" s="219"/>
      <c r="V932" s="219"/>
      <c r="W932" s="220"/>
      <c r="X932" s="220"/>
      <c r="Y932" s="221"/>
      <c r="Z932" s="221"/>
      <c r="AA932" s="220"/>
      <c r="AB932" s="85"/>
    </row>
    <row r="933" spans="18:28" x14ac:dyDescent="0.25">
      <c r="R933" s="218"/>
      <c r="S933" s="85"/>
      <c r="T933" s="85"/>
      <c r="U933" s="219"/>
      <c r="V933" s="219"/>
      <c r="W933" s="220"/>
      <c r="X933" s="220"/>
      <c r="Y933" s="221"/>
      <c r="Z933" s="221"/>
      <c r="AA933" s="220"/>
      <c r="AB933" s="85"/>
    </row>
    <row r="934" spans="18:28" x14ac:dyDescent="0.25">
      <c r="R934" s="218"/>
      <c r="S934" s="85"/>
      <c r="T934" s="85"/>
      <c r="U934" s="219"/>
      <c r="V934" s="219"/>
      <c r="W934" s="220"/>
      <c r="X934" s="220"/>
      <c r="Y934" s="221"/>
      <c r="Z934" s="221"/>
      <c r="AA934" s="220"/>
      <c r="AB934" s="85"/>
    </row>
    <row r="935" spans="18:28" x14ac:dyDescent="0.25">
      <c r="R935" s="218"/>
      <c r="S935" s="85"/>
      <c r="T935" s="85"/>
      <c r="U935" s="219"/>
      <c r="V935" s="219"/>
      <c r="W935" s="220"/>
      <c r="X935" s="220"/>
      <c r="Y935" s="221"/>
      <c r="Z935" s="221"/>
      <c r="AA935" s="220"/>
      <c r="AB935" s="85"/>
    </row>
    <row r="936" spans="18:28" x14ac:dyDescent="0.25">
      <c r="R936" s="218"/>
      <c r="S936" s="85"/>
      <c r="T936" s="85"/>
      <c r="U936" s="219"/>
      <c r="V936" s="219"/>
      <c r="W936" s="220"/>
      <c r="X936" s="220"/>
      <c r="Y936" s="221"/>
      <c r="Z936" s="221"/>
      <c r="AA936" s="220"/>
      <c r="AB936" s="85"/>
    </row>
    <row r="937" spans="18:28" x14ac:dyDescent="0.25">
      <c r="R937" s="218"/>
      <c r="S937" s="85"/>
      <c r="T937" s="85"/>
      <c r="U937" s="219"/>
      <c r="V937" s="219"/>
      <c r="W937" s="220"/>
      <c r="X937" s="220"/>
      <c r="Y937" s="221"/>
      <c r="Z937" s="221"/>
      <c r="AA937" s="220"/>
      <c r="AB937" s="85"/>
    </row>
    <row r="938" spans="18:28" x14ac:dyDescent="0.25">
      <c r="R938" s="218"/>
      <c r="S938" s="85"/>
      <c r="T938" s="85"/>
      <c r="U938" s="219"/>
      <c r="V938" s="219"/>
      <c r="W938" s="220"/>
      <c r="X938" s="220"/>
      <c r="Y938" s="221"/>
      <c r="Z938" s="221"/>
      <c r="AA938" s="220"/>
      <c r="AB938" s="85"/>
    </row>
    <row r="939" spans="18:28" x14ac:dyDescent="0.25">
      <c r="R939" s="218"/>
      <c r="S939" s="85"/>
      <c r="T939" s="85"/>
      <c r="U939" s="219"/>
      <c r="V939" s="219"/>
      <c r="W939" s="220"/>
      <c r="X939" s="220"/>
      <c r="Y939" s="221"/>
      <c r="Z939" s="221"/>
      <c r="AA939" s="220"/>
      <c r="AB939" s="85"/>
    </row>
    <row r="940" spans="18:28" x14ac:dyDescent="0.25">
      <c r="R940" s="218"/>
      <c r="S940" s="85"/>
      <c r="T940" s="85"/>
      <c r="U940" s="219"/>
      <c r="V940" s="219"/>
      <c r="W940" s="220"/>
      <c r="X940" s="220"/>
      <c r="Y940" s="221"/>
      <c r="Z940" s="221"/>
      <c r="AA940" s="220"/>
      <c r="AB940" s="85"/>
    </row>
    <row r="941" spans="18:28" x14ac:dyDescent="0.25">
      <c r="R941" s="218"/>
      <c r="S941" s="85"/>
      <c r="T941" s="85"/>
      <c r="U941" s="219"/>
      <c r="V941" s="219"/>
      <c r="W941" s="220"/>
      <c r="X941" s="220"/>
      <c r="Y941" s="221"/>
      <c r="Z941" s="221"/>
      <c r="AA941" s="220"/>
      <c r="AB941" s="85"/>
    </row>
    <row r="942" spans="18:28" x14ac:dyDescent="0.25">
      <c r="R942" s="218"/>
      <c r="S942" s="85"/>
      <c r="T942" s="85"/>
      <c r="U942" s="219"/>
      <c r="V942" s="219"/>
      <c r="W942" s="220"/>
      <c r="X942" s="220"/>
      <c r="Y942" s="221"/>
      <c r="Z942" s="221"/>
      <c r="AA942" s="220"/>
      <c r="AB942" s="85"/>
    </row>
    <row r="943" spans="18:28" x14ac:dyDescent="0.25">
      <c r="R943" s="218"/>
      <c r="S943" s="85"/>
      <c r="T943" s="85"/>
      <c r="U943" s="219"/>
      <c r="V943" s="219"/>
      <c r="W943" s="220"/>
      <c r="X943" s="220"/>
      <c r="Y943" s="221"/>
      <c r="Z943" s="221"/>
      <c r="AA943" s="220"/>
      <c r="AB943" s="85"/>
    </row>
    <row r="944" spans="18:28" x14ac:dyDescent="0.25">
      <c r="R944" s="218"/>
      <c r="S944" s="85"/>
      <c r="T944" s="85"/>
      <c r="U944" s="219"/>
      <c r="V944" s="219"/>
      <c r="W944" s="220"/>
      <c r="X944" s="220"/>
      <c r="Y944" s="221"/>
      <c r="Z944" s="221"/>
      <c r="AA944" s="220"/>
      <c r="AB944" s="85"/>
    </row>
    <row r="945" spans="18:28" x14ac:dyDescent="0.25">
      <c r="R945" s="218"/>
      <c r="S945" s="85"/>
      <c r="T945" s="85"/>
      <c r="U945" s="219"/>
      <c r="V945" s="219"/>
      <c r="W945" s="220"/>
      <c r="X945" s="220"/>
      <c r="Y945" s="221"/>
      <c r="Z945" s="221"/>
      <c r="AA945" s="220"/>
      <c r="AB945" s="85"/>
    </row>
    <row r="946" spans="18:28" x14ac:dyDescent="0.25">
      <c r="R946" s="218"/>
      <c r="S946" s="85"/>
      <c r="T946" s="85"/>
      <c r="U946" s="219"/>
      <c r="V946" s="219"/>
      <c r="W946" s="220"/>
      <c r="X946" s="220"/>
      <c r="Y946" s="221"/>
      <c r="Z946" s="221"/>
      <c r="AA946" s="220"/>
      <c r="AB946" s="85"/>
    </row>
    <row r="947" spans="18:28" x14ac:dyDescent="0.25">
      <c r="R947" s="218"/>
      <c r="S947" s="85"/>
      <c r="T947" s="85"/>
      <c r="U947" s="219"/>
      <c r="V947" s="219"/>
      <c r="W947" s="220"/>
      <c r="X947" s="220"/>
      <c r="Y947" s="221"/>
      <c r="Z947" s="221"/>
      <c r="AA947" s="220"/>
      <c r="AB947" s="85"/>
    </row>
    <row r="948" spans="18:28" x14ac:dyDescent="0.25">
      <c r="R948" s="218"/>
      <c r="S948" s="85"/>
      <c r="T948" s="85"/>
      <c r="U948" s="219"/>
      <c r="V948" s="219"/>
      <c r="W948" s="220"/>
      <c r="X948" s="220"/>
      <c r="Y948" s="221"/>
      <c r="Z948" s="221"/>
      <c r="AA948" s="220"/>
      <c r="AB948" s="85"/>
    </row>
    <row r="949" spans="18:28" x14ac:dyDescent="0.25">
      <c r="R949" s="218"/>
      <c r="S949" s="85"/>
      <c r="T949" s="85"/>
      <c r="U949" s="219"/>
      <c r="V949" s="219"/>
      <c r="W949" s="220"/>
      <c r="X949" s="220"/>
      <c r="Y949" s="221"/>
      <c r="Z949" s="221"/>
      <c r="AA949" s="220"/>
      <c r="AB949" s="85"/>
    </row>
    <row r="950" spans="18:28" x14ac:dyDescent="0.25">
      <c r="R950" s="218"/>
      <c r="S950" s="85"/>
      <c r="T950" s="85"/>
      <c r="U950" s="219"/>
      <c r="V950" s="219"/>
      <c r="W950" s="220"/>
      <c r="X950" s="220"/>
      <c r="Y950" s="221"/>
      <c r="Z950" s="221"/>
      <c r="AA950" s="220"/>
      <c r="AB950" s="85"/>
    </row>
    <row r="951" spans="18:28" x14ac:dyDescent="0.25">
      <c r="R951" s="218"/>
      <c r="S951" s="85"/>
      <c r="T951" s="85"/>
      <c r="U951" s="219"/>
      <c r="V951" s="219"/>
      <c r="W951" s="220"/>
      <c r="X951" s="220"/>
      <c r="Y951" s="221"/>
      <c r="Z951" s="221"/>
      <c r="AA951" s="220"/>
      <c r="AB951" s="85"/>
    </row>
    <row r="952" spans="18:28" x14ac:dyDescent="0.25">
      <c r="R952" s="218"/>
      <c r="S952" s="85"/>
      <c r="T952" s="85"/>
      <c r="U952" s="219"/>
      <c r="V952" s="219"/>
      <c r="W952" s="220"/>
      <c r="X952" s="220"/>
      <c r="Y952" s="221"/>
      <c r="Z952" s="221"/>
      <c r="AA952" s="220"/>
      <c r="AB952" s="85"/>
    </row>
    <row r="953" spans="18:28" x14ac:dyDescent="0.25">
      <c r="R953" s="218"/>
      <c r="S953" s="85"/>
      <c r="T953" s="85"/>
      <c r="U953" s="219"/>
      <c r="V953" s="219"/>
      <c r="W953" s="220"/>
      <c r="X953" s="220"/>
      <c r="Y953" s="221"/>
      <c r="Z953" s="221"/>
      <c r="AA953" s="220"/>
      <c r="AB953" s="85"/>
    </row>
    <row r="954" spans="18:28" x14ac:dyDescent="0.25">
      <c r="R954" s="218"/>
      <c r="S954" s="85"/>
      <c r="T954" s="85"/>
      <c r="U954" s="219"/>
      <c r="V954" s="219"/>
      <c r="W954" s="220"/>
      <c r="X954" s="220"/>
      <c r="Y954" s="221"/>
      <c r="Z954" s="221"/>
      <c r="AA954" s="220"/>
      <c r="AB954" s="85"/>
    </row>
    <row r="955" spans="18:28" x14ac:dyDescent="0.25">
      <c r="R955" s="218"/>
      <c r="S955" s="85"/>
      <c r="T955" s="85"/>
      <c r="U955" s="219"/>
      <c r="V955" s="219"/>
      <c r="W955" s="220"/>
      <c r="X955" s="220"/>
      <c r="Y955" s="221"/>
      <c r="Z955" s="221"/>
      <c r="AA955" s="220"/>
      <c r="AB955" s="85"/>
    </row>
    <row r="956" spans="18:28" x14ac:dyDescent="0.25">
      <c r="R956" s="218"/>
      <c r="S956" s="85"/>
      <c r="T956" s="85"/>
      <c r="U956" s="219"/>
      <c r="V956" s="219"/>
      <c r="W956" s="220"/>
      <c r="X956" s="220"/>
      <c r="Y956" s="221"/>
      <c r="Z956" s="221"/>
      <c r="AA956" s="220"/>
      <c r="AB956" s="85"/>
    </row>
    <row r="957" spans="18:28" x14ac:dyDescent="0.25">
      <c r="R957" s="218"/>
      <c r="S957" s="85"/>
      <c r="T957" s="85"/>
      <c r="U957" s="219"/>
      <c r="V957" s="219"/>
      <c r="W957" s="220"/>
      <c r="X957" s="220"/>
      <c r="Y957" s="221"/>
      <c r="Z957" s="221"/>
      <c r="AA957" s="220"/>
      <c r="AB957" s="85"/>
    </row>
    <row r="958" spans="18:28" x14ac:dyDescent="0.25">
      <c r="R958" s="218"/>
      <c r="S958" s="85"/>
      <c r="T958" s="85"/>
      <c r="U958" s="219"/>
      <c r="V958" s="219"/>
      <c r="W958" s="220"/>
      <c r="X958" s="220"/>
      <c r="Y958" s="221"/>
      <c r="Z958" s="221"/>
      <c r="AA958" s="220"/>
      <c r="AB958" s="85"/>
    </row>
    <row r="959" spans="18:28" x14ac:dyDescent="0.25">
      <c r="R959" s="218"/>
      <c r="S959" s="85"/>
      <c r="T959" s="85"/>
      <c r="U959" s="219"/>
      <c r="V959" s="219"/>
      <c r="W959" s="220"/>
      <c r="X959" s="220"/>
      <c r="Y959" s="221"/>
      <c r="Z959" s="221"/>
      <c r="AA959" s="220"/>
      <c r="AB959" s="85"/>
    </row>
    <row r="960" spans="18:28" x14ac:dyDescent="0.25">
      <c r="R960" s="218"/>
      <c r="S960" s="85"/>
      <c r="T960" s="85"/>
      <c r="U960" s="219"/>
      <c r="V960" s="219"/>
      <c r="W960" s="220"/>
      <c r="X960" s="220"/>
      <c r="Y960" s="221"/>
      <c r="Z960" s="221"/>
      <c r="AA960" s="220"/>
      <c r="AB960" s="85"/>
    </row>
    <row r="961" spans="18:28" x14ac:dyDescent="0.25">
      <c r="R961" s="218"/>
      <c r="S961" s="85"/>
      <c r="T961" s="85"/>
      <c r="U961" s="219"/>
      <c r="V961" s="219"/>
      <c r="W961" s="220"/>
      <c r="X961" s="220"/>
      <c r="Y961" s="221"/>
      <c r="Z961" s="221"/>
      <c r="AA961" s="220"/>
      <c r="AB961" s="85"/>
    </row>
    <row r="962" spans="18:28" x14ac:dyDescent="0.25">
      <c r="R962" s="218"/>
      <c r="S962" s="85"/>
      <c r="T962" s="85"/>
      <c r="U962" s="219"/>
      <c r="V962" s="219"/>
      <c r="W962" s="220"/>
      <c r="X962" s="220"/>
      <c r="Y962" s="221"/>
      <c r="Z962" s="221"/>
      <c r="AA962" s="220"/>
      <c r="AB962" s="85"/>
    </row>
    <row r="963" spans="18:28" x14ac:dyDescent="0.25">
      <c r="R963" s="218"/>
      <c r="S963" s="85"/>
      <c r="T963" s="85"/>
      <c r="U963" s="219"/>
      <c r="V963" s="219"/>
      <c r="W963" s="220"/>
      <c r="X963" s="220"/>
      <c r="Y963" s="221"/>
      <c r="Z963" s="221"/>
      <c r="AA963" s="220"/>
      <c r="AB963" s="85"/>
    </row>
    <row r="964" spans="18:28" x14ac:dyDescent="0.25">
      <c r="R964" s="218"/>
      <c r="S964" s="85"/>
      <c r="T964" s="85"/>
      <c r="U964" s="219"/>
      <c r="V964" s="219"/>
      <c r="W964" s="220"/>
      <c r="X964" s="220"/>
      <c r="Y964" s="221"/>
      <c r="Z964" s="221"/>
      <c r="AA964" s="220"/>
      <c r="AB964" s="85"/>
    </row>
    <row r="965" spans="18:28" x14ac:dyDescent="0.25">
      <c r="R965" s="218"/>
      <c r="S965" s="85"/>
      <c r="T965" s="85"/>
      <c r="U965" s="219"/>
      <c r="V965" s="219"/>
      <c r="W965" s="220"/>
      <c r="X965" s="220"/>
      <c r="Y965" s="221"/>
      <c r="Z965" s="221"/>
      <c r="AA965" s="220"/>
      <c r="AB965" s="85"/>
    </row>
    <row r="966" spans="18:28" x14ac:dyDescent="0.25">
      <c r="R966" s="218"/>
      <c r="S966" s="85"/>
      <c r="T966" s="85"/>
      <c r="U966" s="219"/>
      <c r="V966" s="219"/>
      <c r="W966" s="220"/>
      <c r="X966" s="220"/>
      <c r="Y966" s="221"/>
      <c r="Z966" s="221"/>
      <c r="AA966" s="220"/>
      <c r="AB966" s="85"/>
    </row>
    <row r="967" spans="18:28" x14ac:dyDescent="0.25">
      <c r="R967" s="218"/>
      <c r="S967" s="85"/>
      <c r="T967" s="85"/>
      <c r="U967" s="219"/>
      <c r="V967" s="219"/>
      <c r="W967" s="220"/>
      <c r="X967" s="220"/>
      <c r="Y967" s="221"/>
      <c r="Z967" s="221"/>
      <c r="AA967" s="220"/>
      <c r="AB967" s="85"/>
    </row>
    <row r="968" spans="18:28" x14ac:dyDescent="0.25">
      <c r="R968" s="218"/>
      <c r="S968" s="85"/>
      <c r="T968" s="85"/>
      <c r="U968" s="219"/>
      <c r="V968" s="219"/>
      <c r="W968" s="220"/>
      <c r="X968" s="220"/>
      <c r="Y968" s="221"/>
      <c r="Z968" s="221"/>
      <c r="AA968" s="220"/>
      <c r="AB968" s="85"/>
    </row>
    <row r="969" spans="18:28" x14ac:dyDescent="0.25">
      <c r="R969" s="218"/>
      <c r="S969" s="85"/>
      <c r="T969" s="85"/>
      <c r="U969" s="219"/>
      <c r="V969" s="219"/>
      <c r="W969" s="220"/>
      <c r="X969" s="220"/>
      <c r="Y969" s="221"/>
      <c r="Z969" s="221"/>
      <c r="AA969" s="220"/>
      <c r="AB969" s="85"/>
    </row>
    <row r="970" spans="18:28" x14ac:dyDescent="0.25">
      <c r="R970" s="218"/>
      <c r="S970" s="85"/>
      <c r="T970" s="85"/>
      <c r="U970" s="219"/>
      <c r="V970" s="219"/>
      <c r="W970" s="220"/>
      <c r="X970" s="220"/>
      <c r="Y970" s="221"/>
      <c r="Z970" s="221"/>
      <c r="AA970" s="220"/>
      <c r="AB970" s="85"/>
    </row>
    <row r="971" spans="18:28" x14ac:dyDescent="0.25">
      <c r="R971" s="218"/>
      <c r="S971" s="85"/>
      <c r="T971" s="85"/>
      <c r="U971" s="219"/>
      <c r="V971" s="219"/>
      <c r="W971" s="220"/>
      <c r="X971" s="220"/>
      <c r="Y971" s="221"/>
      <c r="Z971" s="221"/>
      <c r="AA971" s="220"/>
      <c r="AB971" s="85"/>
    </row>
    <row r="972" spans="18:28" x14ac:dyDescent="0.25">
      <c r="R972" s="218"/>
      <c r="S972" s="85"/>
      <c r="T972" s="85"/>
      <c r="U972" s="219"/>
      <c r="V972" s="219"/>
      <c r="W972" s="220"/>
      <c r="X972" s="220"/>
      <c r="Y972" s="221"/>
      <c r="Z972" s="221"/>
      <c r="AA972" s="220"/>
      <c r="AB972" s="85"/>
    </row>
    <row r="973" spans="18:28" x14ac:dyDescent="0.25">
      <c r="R973" s="218"/>
      <c r="S973" s="85"/>
      <c r="T973" s="85"/>
      <c r="U973" s="219"/>
      <c r="V973" s="219"/>
      <c r="W973" s="220"/>
      <c r="X973" s="220"/>
      <c r="Y973" s="221"/>
      <c r="Z973" s="221"/>
      <c r="AA973" s="220"/>
      <c r="AB973" s="85"/>
    </row>
    <row r="974" spans="18:28" x14ac:dyDescent="0.25">
      <c r="R974" s="218"/>
      <c r="S974" s="85"/>
      <c r="T974" s="85"/>
      <c r="U974" s="219"/>
      <c r="V974" s="219"/>
      <c r="W974" s="220"/>
      <c r="X974" s="220"/>
      <c r="Y974" s="221"/>
      <c r="Z974" s="221"/>
      <c r="AA974" s="220"/>
      <c r="AB974" s="85"/>
    </row>
    <row r="975" spans="18:28" x14ac:dyDescent="0.25">
      <c r="R975" s="218"/>
      <c r="S975" s="85"/>
      <c r="T975" s="85"/>
      <c r="U975" s="219"/>
      <c r="V975" s="219"/>
      <c r="W975" s="220"/>
      <c r="X975" s="220"/>
      <c r="Y975" s="221"/>
      <c r="Z975" s="221"/>
      <c r="AA975" s="220"/>
      <c r="AB975" s="85"/>
    </row>
    <row r="976" spans="18:28" x14ac:dyDescent="0.25">
      <c r="R976" s="218"/>
      <c r="S976" s="85"/>
      <c r="T976" s="85"/>
      <c r="U976" s="219"/>
      <c r="V976" s="219"/>
      <c r="W976" s="220"/>
      <c r="X976" s="220"/>
      <c r="Y976" s="221"/>
      <c r="Z976" s="221"/>
      <c r="AA976" s="220"/>
      <c r="AB976" s="85"/>
    </row>
    <row r="977" spans="18:28" x14ac:dyDescent="0.25">
      <c r="R977" s="218"/>
      <c r="S977" s="85"/>
      <c r="T977" s="85"/>
      <c r="U977" s="219"/>
      <c r="V977" s="219"/>
      <c r="W977" s="220"/>
      <c r="X977" s="220"/>
      <c r="Y977" s="221"/>
      <c r="Z977" s="221"/>
      <c r="AA977" s="220"/>
      <c r="AB977" s="85"/>
    </row>
    <row r="978" spans="18:28" x14ac:dyDescent="0.25">
      <c r="R978" s="218"/>
      <c r="S978" s="85"/>
      <c r="T978" s="85"/>
      <c r="U978" s="219"/>
      <c r="V978" s="219"/>
      <c r="W978" s="220"/>
      <c r="X978" s="220"/>
      <c r="Y978" s="221"/>
      <c r="Z978" s="221"/>
      <c r="AA978" s="220"/>
      <c r="AB978" s="85"/>
    </row>
    <row r="979" spans="18:28" x14ac:dyDescent="0.25">
      <c r="R979" s="218"/>
      <c r="S979" s="85"/>
      <c r="T979" s="85"/>
      <c r="U979" s="219"/>
      <c r="V979" s="219"/>
      <c r="W979" s="220"/>
      <c r="X979" s="220"/>
      <c r="Y979" s="221"/>
      <c r="Z979" s="221"/>
      <c r="AA979" s="220"/>
      <c r="AB979" s="85"/>
    </row>
    <row r="980" spans="18:28" x14ac:dyDescent="0.25">
      <c r="R980" s="218"/>
      <c r="S980" s="85"/>
      <c r="T980" s="85"/>
      <c r="U980" s="219"/>
      <c r="V980" s="219"/>
      <c r="W980" s="220"/>
      <c r="X980" s="220"/>
      <c r="Y980" s="221"/>
      <c r="Z980" s="221"/>
      <c r="AA980" s="220"/>
      <c r="AB980" s="85"/>
    </row>
    <row r="981" spans="18:28" x14ac:dyDescent="0.25">
      <c r="R981" s="218"/>
      <c r="S981" s="85"/>
      <c r="T981" s="85"/>
      <c r="U981" s="219"/>
      <c r="V981" s="219"/>
      <c r="W981" s="220"/>
      <c r="X981" s="220"/>
      <c r="Y981" s="221"/>
      <c r="Z981" s="221"/>
      <c r="AA981" s="220"/>
      <c r="AB981" s="85"/>
    </row>
    <row r="982" spans="18:28" x14ac:dyDescent="0.25">
      <c r="R982" s="218"/>
      <c r="S982" s="85"/>
      <c r="T982" s="85"/>
      <c r="U982" s="219"/>
      <c r="V982" s="219"/>
      <c r="W982" s="220"/>
      <c r="X982" s="220"/>
      <c r="Y982" s="221"/>
      <c r="Z982" s="221"/>
      <c r="AA982" s="220"/>
      <c r="AB982" s="85"/>
    </row>
    <row r="983" spans="18:28" x14ac:dyDescent="0.25">
      <c r="R983" s="218"/>
      <c r="S983" s="85"/>
      <c r="T983" s="85"/>
      <c r="U983" s="219"/>
      <c r="V983" s="219"/>
      <c r="W983" s="220"/>
      <c r="X983" s="220"/>
      <c r="Y983" s="221"/>
      <c r="Z983" s="221"/>
      <c r="AA983" s="220"/>
      <c r="AB983" s="85"/>
    </row>
    <row r="984" spans="18:28" x14ac:dyDescent="0.25">
      <c r="R984" s="218"/>
      <c r="S984" s="85"/>
      <c r="T984" s="85"/>
      <c r="U984" s="219"/>
      <c r="V984" s="219"/>
      <c r="W984" s="220"/>
      <c r="X984" s="220"/>
      <c r="Y984" s="221"/>
      <c r="Z984" s="221"/>
      <c r="AA984" s="220"/>
      <c r="AB984" s="85"/>
    </row>
    <row r="985" spans="18:28" x14ac:dyDescent="0.25">
      <c r="R985" s="218"/>
      <c r="S985" s="85"/>
      <c r="T985" s="85"/>
      <c r="U985" s="219"/>
      <c r="V985" s="219"/>
      <c r="W985" s="220"/>
      <c r="X985" s="220"/>
      <c r="Y985" s="221"/>
      <c r="Z985" s="221"/>
      <c r="AA985" s="220"/>
      <c r="AB985" s="85"/>
    </row>
    <row r="986" spans="18:28" x14ac:dyDescent="0.25">
      <c r="R986" s="218"/>
      <c r="S986" s="85"/>
      <c r="T986" s="85"/>
      <c r="U986" s="219"/>
      <c r="V986" s="219"/>
      <c r="W986" s="220"/>
      <c r="X986" s="220"/>
      <c r="Y986" s="221"/>
      <c r="Z986" s="221"/>
      <c r="AA986" s="220"/>
      <c r="AB986" s="85"/>
    </row>
    <row r="987" spans="18:28" x14ac:dyDescent="0.25">
      <c r="R987" s="218"/>
      <c r="S987" s="85"/>
      <c r="T987" s="85"/>
      <c r="U987" s="219"/>
      <c r="V987" s="219"/>
      <c r="W987" s="220"/>
      <c r="X987" s="220"/>
      <c r="Y987" s="221"/>
      <c r="Z987" s="221"/>
      <c r="AA987" s="220"/>
      <c r="AB987" s="85"/>
    </row>
    <row r="988" spans="18:28" x14ac:dyDescent="0.25">
      <c r="R988" s="218"/>
      <c r="S988" s="85"/>
      <c r="T988" s="85"/>
      <c r="U988" s="219"/>
      <c r="V988" s="219"/>
      <c r="W988" s="220"/>
      <c r="X988" s="220"/>
      <c r="Y988" s="221"/>
      <c r="Z988" s="221"/>
      <c r="AA988" s="220"/>
      <c r="AB988" s="85"/>
    </row>
    <row r="989" spans="18:28" x14ac:dyDescent="0.25">
      <c r="R989" s="218"/>
      <c r="S989" s="85"/>
      <c r="T989" s="85"/>
      <c r="U989" s="219"/>
      <c r="V989" s="219"/>
      <c r="W989" s="220"/>
      <c r="X989" s="220"/>
      <c r="Y989" s="221"/>
      <c r="Z989" s="221"/>
      <c r="AA989" s="220"/>
      <c r="AB989" s="85"/>
    </row>
    <row r="990" spans="18:28" x14ac:dyDescent="0.25">
      <c r="R990" s="218"/>
      <c r="S990" s="85"/>
      <c r="T990" s="85"/>
      <c r="U990" s="219"/>
      <c r="V990" s="219"/>
      <c r="W990" s="220"/>
      <c r="X990" s="220"/>
      <c r="Y990" s="221"/>
      <c r="Z990" s="221"/>
      <c r="AA990" s="220"/>
      <c r="AB990" s="85"/>
    </row>
    <row r="991" spans="18:28" x14ac:dyDescent="0.25">
      <c r="R991" s="218"/>
      <c r="S991" s="85"/>
      <c r="T991" s="85"/>
      <c r="U991" s="219"/>
      <c r="V991" s="219"/>
      <c r="W991" s="220"/>
      <c r="X991" s="220"/>
      <c r="Y991" s="221"/>
      <c r="Z991" s="221"/>
      <c r="AA991" s="220"/>
      <c r="AB991" s="85"/>
    </row>
    <row r="992" spans="18:28" x14ac:dyDescent="0.25">
      <c r="R992" s="218"/>
      <c r="S992" s="85"/>
      <c r="T992" s="85"/>
      <c r="U992" s="219"/>
      <c r="V992" s="219"/>
      <c r="W992" s="220"/>
      <c r="X992" s="220"/>
      <c r="Y992" s="221"/>
      <c r="Z992" s="221"/>
      <c r="AA992" s="220"/>
      <c r="AB992" s="85"/>
    </row>
    <row r="993" spans="18:28" x14ac:dyDescent="0.25">
      <c r="R993" s="218"/>
      <c r="S993" s="85"/>
      <c r="T993" s="85"/>
      <c r="U993" s="219"/>
      <c r="V993" s="219"/>
      <c r="W993" s="220"/>
      <c r="X993" s="220"/>
      <c r="Y993" s="221"/>
      <c r="Z993" s="221"/>
      <c r="AA993" s="220"/>
      <c r="AB993" s="85"/>
    </row>
    <row r="994" spans="18:28" x14ac:dyDescent="0.25">
      <c r="R994" s="218"/>
      <c r="S994" s="85"/>
      <c r="T994" s="85"/>
      <c r="U994" s="219"/>
      <c r="V994" s="219"/>
      <c r="W994" s="220"/>
      <c r="X994" s="220"/>
      <c r="Y994" s="221"/>
      <c r="Z994" s="221"/>
      <c r="AA994" s="220"/>
      <c r="AB994" s="85"/>
    </row>
    <row r="995" spans="18:28" x14ac:dyDescent="0.25">
      <c r="R995" s="218"/>
      <c r="S995" s="85"/>
      <c r="T995" s="85"/>
      <c r="U995" s="219"/>
      <c r="V995" s="219"/>
      <c r="W995" s="220"/>
      <c r="X995" s="220"/>
      <c r="Y995" s="221"/>
      <c r="Z995" s="221"/>
      <c r="AA995" s="220"/>
      <c r="AB995" s="85"/>
    </row>
    <row r="996" spans="18:28" x14ac:dyDescent="0.25">
      <c r="R996" s="218"/>
      <c r="S996" s="85"/>
      <c r="T996" s="85"/>
      <c r="U996" s="219"/>
      <c r="V996" s="219"/>
      <c r="W996" s="220"/>
      <c r="X996" s="220"/>
      <c r="Y996" s="221"/>
      <c r="Z996" s="221"/>
      <c r="AA996" s="220"/>
      <c r="AB996" s="85"/>
    </row>
    <row r="997" spans="18:28" x14ac:dyDescent="0.25">
      <c r="R997" s="218"/>
      <c r="S997" s="85"/>
      <c r="T997" s="85"/>
      <c r="U997" s="219"/>
      <c r="V997" s="219"/>
      <c r="W997" s="220"/>
      <c r="X997" s="220"/>
      <c r="Y997" s="221"/>
      <c r="Z997" s="221"/>
      <c r="AA997" s="220"/>
      <c r="AB997" s="85"/>
    </row>
    <row r="998" spans="18:28" x14ac:dyDescent="0.25">
      <c r="R998" s="218"/>
      <c r="S998" s="85"/>
      <c r="T998" s="85"/>
      <c r="U998" s="219"/>
      <c r="V998" s="219"/>
      <c r="W998" s="220"/>
      <c r="X998" s="220"/>
      <c r="Y998" s="221"/>
      <c r="Z998" s="221"/>
      <c r="AA998" s="220"/>
      <c r="AB998" s="85"/>
    </row>
    <row r="999" spans="18:28" x14ac:dyDescent="0.25">
      <c r="R999" s="218"/>
      <c r="S999" s="85"/>
      <c r="T999" s="85"/>
      <c r="U999" s="219"/>
      <c r="V999" s="219"/>
      <c r="W999" s="220"/>
      <c r="X999" s="220"/>
      <c r="Y999" s="221"/>
      <c r="Z999" s="221"/>
      <c r="AA999" s="220"/>
      <c r="AB999" s="85"/>
    </row>
    <row r="1000" spans="18:28" x14ac:dyDescent="0.25">
      <c r="R1000" s="218"/>
      <c r="S1000" s="85"/>
      <c r="T1000" s="85"/>
      <c r="U1000" s="219"/>
      <c r="V1000" s="219"/>
      <c r="W1000" s="220"/>
      <c r="X1000" s="220"/>
      <c r="Y1000" s="221"/>
      <c r="Z1000" s="221"/>
      <c r="AA1000" s="220"/>
      <c r="AB1000" s="85"/>
    </row>
    <row r="1001" spans="18:28" x14ac:dyDescent="0.25">
      <c r="R1001" s="218"/>
      <c r="S1001" s="85"/>
      <c r="T1001" s="85"/>
      <c r="U1001" s="219"/>
      <c r="V1001" s="219"/>
      <c r="W1001" s="220"/>
      <c r="X1001" s="220"/>
      <c r="Y1001" s="221"/>
      <c r="Z1001" s="221"/>
      <c r="AA1001" s="220"/>
      <c r="AB1001" s="85"/>
    </row>
    <row r="1002" spans="18:28" x14ac:dyDescent="0.25">
      <c r="R1002" s="218"/>
      <c r="S1002" s="85"/>
      <c r="T1002" s="85"/>
      <c r="U1002" s="219"/>
      <c r="V1002" s="219"/>
      <c r="W1002" s="220"/>
      <c r="X1002" s="220"/>
      <c r="Y1002" s="221"/>
      <c r="Z1002" s="221"/>
      <c r="AA1002" s="220"/>
      <c r="AB1002" s="85"/>
    </row>
    <row r="1003" spans="18:28" x14ac:dyDescent="0.25">
      <c r="R1003" s="218"/>
      <c r="S1003" s="85"/>
      <c r="T1003" s="85"/>
      <c r="U1003" s="219"/>
      <c r="V1003" s="219"/>
      <c r="W1003" s="220"/>
      <c r="X1003" s="220"/>
      <c r="Y1003" s="221"/>
      <c r="Z1003" s="221"/>
      <c r="AA1003" s="220"/>
      <c r="AB1003" s="85"/>
    </row>
  </sheetData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Itınerary</vt:lpstr>
      <vt:lpstr>Checklist</vt:lpstr>
      <vt:lpstr>Planner</vt:lpstr>
      <vt:lpstr>Schedule</vt:lpstr>
      <vt:lpstr>Calc</vt:lpstr>
      <vt:lpstr>ToU</vt:lpstr>
      <vt:lpstr>day_1</vt:lpstr>
      <vt:lpstr>day_2</vt:lpstr>
      <vt:lpstr>day_3</vt:lpstr>
      <vt:lpstr>day_4</vt:lpstr>
      <vt:lpstr>day_5</vt:lpstr>
      <vt:lpstr>day_6</vt:lpstr>
      <vt:lpstr>day_7</vt:lpstr>
      <vt:lpstr>Checklist!Print_Area</vt:lpstr>
      <vt:lpstr>Itınerary!Print_Area</vt:lpstr>
      <vt:lpstr>Schedule!Print_Area</vt:lpstr>
      <vt:lpstr>ToU!Print_Area</vt:lpstr>
      <vt:lpstr>Planner!Print_Titles</vt:lpstr>
      <vt:lpstr>step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2024-04-05T11:37:44Z</cp:lastPrinted>
  <dcterms:created xsi:type="dcterms:W3CDTF">2018-11-13T14:01:04Z</dcterms:created>
  <dcterms:modified xsi:type="dcterms:W3CDTF">2024-07-20T16:48:04Z</dcterms:modified>
  <dc:title>Itinerary V2 Template</dc:title>
  <dc:subject>Itinerary V2</dc:subject>
  <dc:description>Itinerary V2 template by Master Productivity Kit — masterproductivitykit.com</dc:description>
  <cp:keywords>Master Productivity Kit, Excel template, Google Sheets template</cp:keywords>
  <cp:category>Business Template</cp:category>
</cp:coreProperties>
</file>