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259 - GPA Calculator (V2)\"/>
    </mc:Choice>
  </mc:AlternateContent>
  <xr:revisionPtr revIDLastSave="0" documentId="13_ncr:1_{B4EB06BA-09E5-4670-9ABE-D1CD5CA21342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ettings" sheetId="58" r:id="rId1"/>
    <sheet name="Quick" sheetId="2" r:id="rId2"/>
    <sheet name="Dashboard" sheetId="61" r:id="rId3"/>
    <sheet name="Calc" sheetId="60" state="hidden" r:id="rId4"/>
  </sheets>
  <definedNames>
    <definedName name="GPAs">OFFSET(Calc!$AF$7,0,0,MAX(Calc!$AF$19,1),1)</definedName>
    <definedName name="_xlnm.Print_Area" localSheetId="2">Dashboard!$B$2:$G$234</definedName>
    <definedName name="_xlnm.Print_Area" localSheetId="1">Quick!$B$2:$K$32</definedName>
    <definedName name="_xlnm.Print_Area" localSheetId="0">Settings!$B$2:$I$27</definedName>
    <definedName name="Semesters">OFFSET(Calc!$AE$7,0,0,MAX(Calc!$AF$19,1),1)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2" l="1"/>
  <c r="AC7" i="60"/>
  <c r="F220" i="61"/>
  <c r="F219" i="61"/>
  <c r="F218" i="61"/>
  <c r="F199" i="61"/>
  <c r="F198" i="61"/>
  <c r="F197" i="61"/>
  <c r="S13" i="60"/>
  <c r="P20" i="60"/>
  <c r="O20" i="60"/>
  <c r="P19" i="60"/>
  <c r="O19" i="60"/>
  <c r="P18" i="60"/>
  <c r="O18" i="60"/>
  <c r="P17" i="60"/>
  <c r="O17" i="60"/>
  <c r="P16" i="60"/>
  <c r="O16" i="60"/>
  <c r="P15" i="60"/>
  <c r="O15" i="60"/>
  <c r="P14" i="60"/>
  <c r="O14" i="60"/>
  <c r="P13" i="60"/>
  <c r="O13" i="60"/>
  <c r="P12" i="60"/>
  <c r="O12" i="60"/>
  <c r="P11" i="60"/>
  <c r="O11" i="60"/>
  <c r="O21" i="60" s="1"/>
  <c r="P10" i="60"/>
  <c r="O10" i="60"/>
  <c r="P9" i="60"/>
  <c r="O9" i="60"/>
  <c r="P8" i="60"/>
  <c r="O8" i="60"/>
  <c r="D231" i="61" l="1"/>
  <c r="D210" i="61"/>
  <c r="M21" i="60"/>
  <c r="AG16" i="60" l="1"/>
  <c r="AF16" i="60"/>
  <c r="AG15" i="60"/>
  <c r="AF15" i="60"/>
  <c r="K21" i="60"/>
  <c r="I21" i="60"/>
  <c r="G21" i="60"/>
  <c r="E21" i="60"/>
  <c r="C21" i="60"/>
  <c r="J14" i="2"/>
  <c r="V6" i="60" l="1"/>
  <c r="V7" i="60" l="1"/>
  <c r="V8" i="60" s="1"/>
  <c r="V10" i="60" s="1"/>
  <c r="Y20" i="60" l="1"/>
  <c r="C24" i="58" s="1"/>
  <c r="Y9" i="60"/>
  <c r="C13" i="58" s="1"/>
  <c r="Y11" i="60"/>
  <c r="C15" i="58" s="1"/>
  <c r="Y19" i="60"/>
  <c r="C23" i="58" s="1"/>
  <c r="Y18" i="60"/>
  <c r="C22" i="58" s="1"/>
  <c r="Y10" i="60"/>
  <c r="C14" i="58" s="1"/>
  <c r="Y16" i="60"/>
  <c r="C20" i="58" s="1"/>
  <c r="Y13" i="60"/>
  <c r="C17" i="58" s="1"/>
  <c r="Y12" i="60"/>
  <c r="C16" i="58" s="1"/>
  <c r="Y8" i="60"/>
  <c r="Y15" i="60"/>
  <c r="C19" i="58" s="1"/>
  <c r="Y14" i="60"/>
  <c r="C18" i="58" s="1"/>
  <c r="Y17" i="60"/>
  <c r="C21" i="58" s="1"/>
  <c r="V9" i="60"/>
  <c r="Z9" i="60" s="1"/>
  <c r="D13" i="58" s="1"/>
  <c r="Z20" i="60"/>
  <c r="D24" i="58" s="1"/>
  <c r="C12" i="58" l="1"/>
  <c r="Z15" i="60"/>
  <c r="D19" i="58" s="1"/>
  <c r="Z17" i="60"/>
  <c r="D21" i="58" s="1"/>
  <c r="Z18" i="60"/>
  <c r="D22" i="58" s="1"/>
  <c r="Z19" i="60"/>
  <c r="D23" i="58" s="1"/>
  <c r="Z16" i="60"/>
  <c r="D20" i="58" s="1"/>
  <c r="Z14" i="60"/>
  <c r="D18" i="58" s="1"/>
  <c r="Z11" i="60"/>
  <c r="D15" i="58" s="1"/>
  <c r="Z13" i="60"/>
  <c r="D17" i="58" s="1"/>
  <c r="Z12" i="60"/>
  <c r="F11" i="2"/>
  <c r="Z10" i="60"/>
  <c r="F30" i="61"/>
  <c r="Z8" i="60"/>
  <c r="D12" i="58" s="1"/>
  <c r="F157" i="61"/>
  <c r="F115" i="61"/>
  <c r="F92" i="61"/>
  <c r="F50" i="61"/>
  <c r="F136" i="61" l="1"/>
  <c r="F12" i="2"/>
  <c r="F51" i="61"/>
  <c r="F93" i="61"/>
  <c r="F72" i="61"/>
  <c r="F178" i="61"/>
  <c r="F13" i="2"/>
  <c r="F135" i="61"/>
  <c r="F52" i="61"/>
  <c r="F114" i="61"/>
  <c r="F31" i="61"/>
  <c r="F94" i="61"/>
  <c r="F14" i="2"/>
  <c r="F10" i="2"/>
  <c r="F156" i="61"/>
  <c r="F71" i="61"/>
  <c r="F177" i="61"/>
  <c r="F155" i="61"/>
  <c r="F176" i="61"/>
  <c r="F113" i="61"/>
  <c r="F29" i="61"/>
  <c r="D42" i="61" s="1"/>
  <c r="F134" i="61"/>
  <c r="F73" i="61"/>
  <c r="D16" i="58"/>
  <c r="D14" i="58"/>
  <c r="D126" i="61" l="1"/>
  <c r="AF11" i="60" s="1"/>
  <c r="F27" i="2"/>
  <c r="F29" i="2" s="1"/>
  <c r="D84" i="61"/>
  <c r="D147" i="61"/>
  <c r="D63" i="61"/>
  <c r="D168" i="61"/>
  <c r="AG13" i="60" s="1"/>
  <c r="D105" i="61"/>
  <c r="D189" i="61"/>
  <c r="AC9" i="60"/>
  <c r="AC11" i="60" s="1"/>
  <c r="AG8" i="60"/>
  <c r="AG9" i="60"/>
  <c r="AG7" i="60"/>
  <c r="AF9" i="60" l="1"/>
  <c r="AF8" i="60"/>
  <c r="AF13" i="60"/>
  <c r="AG11" i="60"/>
  <c r="AF12" i="60"/>
  <c r="AG12" i="60"/>
  <c r="AF10" i="60"/>
  <c r="AG10" i="60"/>
  <c r="AF7" i="60"/>
  <c r="AF14" i="60"/>
  <c r="AG14" i="60"/>
  <c r="AF19" i="60" l="1"/>
</calcChain>
</file>

<file path=xl/sharedStrings.xml><?xml version="1.0" encoding="utf-8"?>
<sst xmlns="http://schemas.openxmlformats.org/spreadsheetml/2006/main" count="269" uniqueCount="155">
  <si>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</si>
  <si>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</si>
  <si>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</si>
  <si>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</si>
  <si>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</si>
  <si>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</si>
  <si>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A+ System</t>
  </si>
  <si>
    <t>A+</t>
  </si>
  <si>
    <t>A</t>
  </si>
  <si>
    <t>B+</t>
  </si>
  <si>
    <t>B</t>
  </si>
  <si>
    <t>C+</t>
  </si>
  <si>
    <t>C</t>
  </si>
  <si>
    <t>D+</t>
  </si>
  <si>
    <t>D</t>
  </si>
  <si>
    <t>F+</t>
  </si>
  <si>
    <t>F</t>
  </si>
  <si>
    <t>A System</t>
  </si>
  <si>
    <t>AA</t>
  </si>
  <si>
    <t>BA</t>
  </si>
  <si>
    <t>BB</t>
  </si>
  <si>
    <t>CB</t>
  </si>
  <si>
    <t>CC</t>
  </si>
  <si>
    <t>DC</t>
  </si>
  <si>
    <t>DD</t>
  </si>
  <si>
    <t>FD</t>
  </si>
  <si>
    <t>FF</t>
  </si>
  <si>
    <t>AA System</t>
  </si>
  <si>
    <t>Grade</t>
  </si>
  <si>
    <t>Points</t>
  </si>
  <si>
    <t>A-</t>
  </si>
  <si>
    <t>B-</t>
  </si>
  <si>
    <t>C-</t>
  </si>
  <si>
    <t>D-</t>
  </si>
  <si>
    <t>Credit Hours Attempted</t>
  </si>
  <si>
    <t>Points Earned</t>
  </si>
  <si>
    <t>Course</t>
  </si>
  <si>
    <t>Credits</t>
  </si>
  <si>
    <t>Introduction to Economics</t>
  </si>
  <si>
    <t>Principles of Accounting</t>
  </si>
  <si>
    <t>Calculus</t>
  </si>
  <si>
    <t>Strategic Management</t>
  </si>
  <si>
    <t>Competition Law</t>
  </si>
  <si>
    <t>Courses taken during the semester</t>
  </si>
  <si>
    <t>SEMESTER 1</t>
  </si>
  <si>
    <t>Semester GPA</t>
  </si>
  <si>
    <t>SEMESTER 2</t>
  </si>
  <si>
    <t>SEMESTER 3</t>
  </si>
  <si>
    <t>SEMESTER 4</t>
  </si>
  <si>
    <t>SEMESTER 5</t>
  </si>
  <si>
    <t>SEMESTER 6</t>
  </si>
  <si>
    <t>SEMESTER 7</t>
  </si>
  <si>
    <t>SEMESTER 8</t>
  </si>
  <si>
    <t>Total Points</t>
  </si>
  <si>
    <t>Total Credits</t>
  </si>
  <si>
    <t>GPA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</si>
  <si>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</si>
  <si>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100 System</t>
  </si>
  <si>
    <t>100 Mix System</t>
  </si>
  <si>
    <t>90-100 Points</t>
  </si>
  <si>
    <t>85-89 Points</t>
  </si>
  <si>
    <t>80-84 Points</t>
  </si>
  <si>
    <t>75-79 Points</t>
  </si>
  <si>
    <t>70-74 Points</t>
  </si>
  <si>
    <t>65-69 Poins</t>
  </si>
  <si>
    <t>60-64 Points</t>
  </si>
  <si>
    <t>50-59 Points</t>
  </si>
  <si>
    <t>0-49 Points</t>
  </si>
  <si>
    <t>100 Points</t>
  </si>
  <si>
    <t>95 Points</t>
  </si>
  <si>
    <t>90 Points</t>
  </si>
  <si>
    <t>85 Points</t>
  </si>
  <si>
    <t>80 Points</t>
  </si>
  <si>
    <t>75 Points</t>
  </si>
  <si>
    <t>70 Points</t>
  </si>
  <si>
    <t>65 Points</t>
  </si>
  <si>
    <t>60 Points</t>
  </si>
  <si>
    <t>55 Points</t>
  </si>
  <si>
    <t>50 Points</t>
  </si>
  <si>
    <t>45 Points</t>
  </si>
  <si>
    <t>40 Points</t>
  </si>
  <si>
    <t>High Distinction</t>
  </si>
  <si>
    <t>Distinction</t>
  </si>
  <si>
    <t>Credit</t>
  </si>
  <si>
    <t>Pass</t>
  </si>
  <si>
    <t>Fail</t>
  </si>
  <si>
    <t>Withdraw Fail</t>
  </si>
  <si>
    <t>Non graded pass</t>
  </si>
  <si>
    <t>7-Point System</t>
  </si>
  <si>
    <t>Systems</t>
  </si>
  <si>
    <t>Course-Based Calculator</t>
  </si>
  <si>
    <t>Grades</t>
  </si>
  <si>
    <t>g</t>
  </si>
  <si>
    <t>p</t>
  </si>
  <si>
    <t>1g</t>
  </si>
  <si>
    <t>1p</t>
  </si>
  <si>
    <t>2g</t>
  </si>
  <si>
    <t>2p</t>
  </si>
  <si>
    <t>3g</t>
  </si>
  <si>
    <t>3p</t>
  </si>
  <si>
    <t>4g</t>
  </si>
  <si>
    <t>4p</t>
  </si>
  <si>
    <t>5g</t>
  </si>
  <si>
    <t>5p</t>
  </si>
  <si>
    <t>6g</t>
  </si>
  <si>
    <t>6p</t>
  </si>
  <si>
    <t>Selected Sytem</t>
  </si>
  <si>
    <t>Selected #</t>
  </si>
  <si>
    <t>Grades Column</t>
  </si>
  <si>
    <t>Point Column</t>
  </si>
  <si>
    <t>USER SETTINGS</t>
  </si>
  <si>
    <t>Order</t>
  </si>
  <si>
    <t>Column</t>
  </si>
  <si>
    <t>Simple Calculator</t>
  </si>
  <si>
    <t>Totals:</t>
  </si>
  <si>
    <t>Grade Number</t>
  </si>
  <si>
    <t>Grade #</t>
  </si>
  <si>
    <t>Semester GPAs</t>
  </si>
  <si>
    <t>7g</t>
  </si>
  <si>
    <t>7p</t>
  </si>
  <si>
    <t>Custom</t>
  </si>
  <si>
    <t>FINAL GPA</t>
  </si>
  <si>
    <t>GPA CALCULATOR</t>
  </si>
  <si>
    <t>Introduction to Economics II</t>
  </si>
  <si>
    <t>Principles of Accounting II</t>
  </si>
  <si>
    <t>Advanced Macroeconomy</t>
  </si>
  <si>
    <t>Marketing Decision Making</t>
  </si>
  <si>
    <t>Current Topics In Marketing</t>
  </si>
  <si>
    <t>Business Resource Planning</t>
  </si>
  <si>
    <t>Quality Assurance Systems</t>
  </si>
  <si>
    <t>Object-Oriented Analysis And Design</t>
  </si>
  <si>
    <t>Decision Theory</t>
  </si>
  <si>
    <t>Statistical Quality Control</t>
  </si>
  <si>
    <t>Current Topics In MIS</t>
  </si>
  <si>
    <t>Capital Markets And Financial Institutions</t>
  </si>
  <si>
    <t>Public Finance</t>
  </si>
  <si>
    <t>Custom System Name</t>
  </si>
  <si>
    <t>SETTINGS</t>
  </si>
  <si>
    <t>Select Your System</t>
  </si>
  <si>
    <t>GPA SETTINGS (This area is filled according to the most common systems on the world. The last custom area is for user's custom-defined system)</t>
  </si>
  <si>
    <t>Custom System</t>
  </si>
  <si>
    <t>X</t>
  </si>
  <si>
    <t>Y</t>
  </si>
  <si>
    <t>Z</t>
  </si>
  <si>
    <t>QUICK CALCULATORS</t>
  </si>
  <si>
    <t>SYSTEMS</t>
  </si>
  <si>
    <t>DROPDOWN MENUS</t>
  </si>
  <si>
    <t>#</t>
  </si>
  <si>
    <t>CALCULATIONS</t>
  </si>
  <si>
    <t>Sem. No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</si>
  <si>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</si>
  <si>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</si>
  <si>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</si>
  <si>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SEMESTER 9</t>
  </si>
  <si>
    <t>SEMESTER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</si>
</sst>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3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scheme val="minor"/>
    </font>
    <font>
      <u/>
      <sz val="11"/>
      <color theme="10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0"/>
      <color theme="1"/>
      <name val="Arial"/>
      <family val="2"/>
    </font>
    <font>
      <sz val="1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u/>
      <sz val="11"/>
      <name val="Arial"/>
      <family val="2"/>
      <charset val="162"/>
      <scheme val="minor"/>
    </font>
    <font>
      <b/>
      <sz val="12"/>
      <color theme="0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2E86AB"/>
      <name val="Arial"/>
      <family val="2"/>
      <scheme val="minor"/>
    </font>
    <font>
      <b/>
      <sz val="11"/>
      <color rgb="FF2E86AB"/>
      <name val="Arial"/>
      <family val="2"/>
      <charset val="162"/>
      <scheme val="minor"/>
    </font>
    <font>
      <u/>
      <sz val="11"/>
      <color theme="0"/>
      <name val="Arial"/>
      <family val="2"/>
      <scheme val="minor"/>
    </font>
    <font>
      <sz val="11"/>
      <color rgb="FF2E86AB"/>
      <name val="Arial"/>
      <family val="2"/>
      <charset val="162"/>
      <scheme val="minor"/>
    </font>
    <font>
      <b/>
      <sz val="14"/>
      <color rgb="FF2E86AB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sz val="11"/>
      <color rgb="FF1F4E78"/>
      <name val="Arial"/>
      <family val="2"/>
      <scheme val="minor"/>
    </font>
    <font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E7F2D"/>
      </left>
      <right style="thin">
        <color rgb="FFFE7F2D"/>
      </right>
      <top style="thin">
        <color rgb="FFFE7F2D"/>
      </top>
      <bottom style="thin">
        <color rgb="FFFE7F2D"/>
      </bottom>
      <diagonal/>
    </border>
    <border>
      <left/>
      <right/>
      <top/>
      <bottom style="medium">
        <color rgb="FF485696"/>
      </bottom>
      <diagonal/>
    </border>
    <border>
      <left style="thin">
        <color rgb="FF485696"/>
      </left>
      <right style="thin">
        <color rgb="FF485696"/>
      </right>
      <top style="thin">
        <color rgb="FF485696"/>
      </top>
      <bottom style="thin">
        <color rgb="FF485696"/>
      </bottom>
      <diagonal/>
    </border>
    <border>
      <left style="thin">
        <color rgb="FF485696"/>
      </left>
      <right/>
      <top style="thin">
        <color rgb="FF485696"/>
      </top>
      <bottom style="thin">
        <color rgb="FF485696"/>
      </bottom>
      <diagonal/>
    </border>
    <border>
      <left/>
      <right style="thin">
        <color rgb="FF485696"/>
      </right>
      <top style="thin">
        <color rgb="FF485696"/>
      </top>
      <bottom style="thin">
        <color rgb="FF485696"/>
      </bottom>
      <diagonal/>
    </border>
    <border>
      <left style="thin">
        <color rgb="FF485696"/>
      </left>
      <right/>
      <top style="thin">
        <color rgb="FF485696"/>
      </top>
      <bottom/>
      <diagonal/>
    </border>
    <border>
      <left/>
      <right style="thin">
        <color rgb="FF485696"/>
      </right>
      <top style="thin">
        <color rgb="FF485696"/>
      </top>
      <bottom/>
      <diagonal/>
    </border>
    <border>
      <left style="thin">
        <color rgb="FF485696"/>
      </left>
      <right/>
      <top/>
      <bottom style="thin">
        <color rgb="FF485696"/>
      </bottom>
      <diagonal/>
    </border>
    <border>
      <left/>
      <right style="thin">
        <color rgb="FF485696"/>
      </right>
      <top/>
      <bottom style="thin">
        <color rgb="FF485696"/>
      </bottom>
      <diagonal/>
    </border>
    <border>
      <left style="thin">
        <color rgb="FF485696"/>
      </left>
      <right style="thin">
        <color rgb="FF485696"/>
      </right>
      <top/>
      <bottom style="thin">
        <color rgb="FF485696"/>
      </bottom>
      <diagonal/>
    </border>
    <border>
      <left style="thin">
        <color rgb="FF485696"/>
      </left>
      <right style="thin">
        <color rgb="FF485696"/>
      </right>
      <top style="thin">
        <color rgb="FF485696"/>
      </top>
      <bottom/>
      <diagonal/>
    </border>
    <border>
      <left style="medium">
        <color rgb="FF485696"/>
      </left>
      <right/>
      <top style="medium">
        <color rgb="FF485696"/>
      </top>
      <bottom/>
      <diagonal/>
    </border>
    <border>
      <left/>
      <right/>
      <top style="medium">
        <color rgb="FF485696"/>
      </top>
      <bottom/>
      <diagonal/>
    </border>
    <border>
      <left/>
      <right style="medium">
        <color rgb="FF485696"/>
      </right>
      <top style="medium">
        <color rgb="FF485696"/>
      </top>
      <bottom/>
      <diagonal/>
    </border>
    <border>
      <left style="medium">
        <color rgb="FF485696"/>
      </left>
      <right/>
      <top/>
      <bottom/>
      <diagonal/>
    </border>
    <border>
      <left/>
      <right style="medium">
        <color rgb="FF485696"/>
      </right>
      <top/>
      <bottom/>
      <diagonal/>
    </border>
    <border>
      <left style="medium">
        <color rgb="FF485696"/>
      </left>
      <right/>
      <top/>
      <bottom style="medium">
        <color rgb="FF485696"/>
      </bottom>
      <diagonal/>
    </border>
    <border>
      <left/>
      <right style="medium">
        <color rgb="FF485696"/>
      </right>
      <top/>
      <bottom style="medium">
        <color rgb="FF485696"/>
      </bottom>
      <diagonal/>
    </border>
    <border>
      <left style="thin">
        <color rgb="FF89B0AE"/>
      </left>
      <right style="thin">
        <color rgb="FF89B0AE"/>
      </right>
      <top style="thin">
        <color rgb="FF89B0AE"/>
      </top>
      <bottom style="thin">
        <color rgb="FF89B0AE"/>
      </bottom>
      <diagonal/>
    </border>
    <border>
      <left style="hair">
        <color theme="1" tint="0.499984740745262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thin">
        <color rgb="FF00509D"/>
      </left>
      <right style="thin">
        <color rgb="FF00509D"/>
      </right>
      <top style="thin">
        <color rgb="FF00509D"/>
      </top>
      <bottom style="thin">
        <color rgb="FF00509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509D"/>
      </left>
      <right/>
      <top style="thin">
        <color rgb="FF00509D"/>
      </top>
      <bottom/>
      <diagonal/>
    </border>
    <border>
      <left/>
      <right/>
      <top style="thin">
        <color rgb="FF00509D"/>
      </top>
      <bottom/>
      <diagonal/>
    </border>
    <border>
      <left/>
      <right style="thin">
        <color rgb="FF00509D"/>
      </right>
      <top style="thin">
        <color rgb="FF00509D"/>
      </top>
      <bottom/>
      <diagonal/>
    </border>
    <border>
      <left style="thin">
        <color rgb="FF00509D"/>
      </left>
      <right/>
      <top/>
      <bottom/>
      <diagonal/>
    </border>
    <border>
      <left/>
      <right style="thin">
        <color rgb="FF00509D"/>
      </right>
      <top/>
      <bottom/>
      <diagonal/>
    </border>
    <border>
      <left style="thin">
        <color rgb="FF00509D"/>
      </left>
      <right/>
      <top/>
      <bottom style="thin">
        <color rgb="FF00509D"/>
      </bottom>
      <diagonal/>
    </border>
    <border>
      <left/>
      <right/>
      <top/>
      <bottom style="thin">
        <color rgb="FF00509D"/>
      </bottom>
      <diagonal/>
    </border>
    <border>
      <left/>
      <right style="thin">
        <color rgb="FF00509D"/>
      </right>
      <top/>
      <bottom style="thin">
        <color rgb="FF00509D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00509D"/>
      </left>
      <right style="thin">
        <color rgb="FF00509D"/>
      </right>
      <top style="thin">
        <color rgb="FF00509D"/>
      </top>
      <bottom/>
      <diagonal/>
    </border>
    <border>
      <left style="thin">
        <color rgb="FF00509D"/>
      </left>
      <right style="thin">
        <color rgb="FFA6A6A6"/>
      </right>
      <top style="thin">
        <color rgb="FF00509D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00509D"/>
      </top>
      <bottom style="thin">
        <color rgb="FFA6A6A6"/>
      </bottom>
      <diagonal/>
    </border>
    <border>
      <left style="thin">
        <color rgb="FFA6A6A6"/>
      </left>
      <right style="thin">
        <color rgb="FF00509D"/>
      </right>
      <top style="thin">
        <color rgb="FF00509D"/>
      </top>
      <bottom style="thin">
        <color rgb="FFA6A6A6"/>
      </bottom>
      <diagonal/>
    </border>
    <border>
      <left style="thin">
        <color rgb="FF00509D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00509D"/>
      </right>
      <top style="thin">
        <color rgb="FFA6A6A6"/>
      </top>
      <bottom style="thin">
        <color rgb="FFA6A6A6"/>
      </bottom>
      <diagonal/>
    </border>
    <border>
      <left style="thin">
        <color rgb="FF00509D"/>
      </left>
      <right style="thin">
        <color rgb="FFA6A6A6"/>
      </right>
      <top style="thin">
        <color rgb="FFA6A6A6"/>
      </top>
      <bottom style="thin">
        <color rgb="FF00509D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00509D"/>
      </bottom>
      <diagonal/>
    </border>
    <border>
      <left style="thin">
        <color rgb="FFA6A6A6"/>
      </left>
      <right style="thin">
        <color rgb="FF00509D"/>
      </right>
      <top style="thin">
        <color rgb="FFA6A6A6"/>
      </top>
      <bottom style="thin">
        <color rgb="FF00509D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4" fillId="0" borderId="0"/>
    <xf numFmtId="0" fontId="16" fillId="0" borderId="0"/>
    <xf numFmtId="0" fontId="1" fillId="0" borderId="0"/>
  </cellStyleXfs>
  <cellXfs count="195">
    <xf numFmtId="0" fontId="0" fillId="0" borderId="0" xfId="0"/>
    <xf numFmtId="0" fontId="0" fillId="6" borderId="0" xfId="0" applyFill="1" applyAlignment="1" applyProtection="1">
      <alignment vertical="center"/>
    </xf>
    <xf numFmtId="49" fontId="5" fillId="2" borderId="0" xfId="0" applyNumberFormat="1" applyFont="1" applyFill="1" applyAlignment="1" applyProtection="1">
      <alignment horizontal="left" vertical="center"/>
    </xf>
    <xf numFmtId="49" fontId="5" fillId="2" borderId="0" xfId="0" applyNumberFormat="1" applyFont="1" applyFill="1" applyAlignment="1" applyProtection="1">
      <alignment horizontal="left" vertical="center" indent="5"/>
    </xf>
    <xf numFmtId="0" fontId="17" fillId="8" borderId="0" xfId="4" applyFont="1" applyFill="1" applyAlignment="1" applyProtection="1">
      <alignment vertical="center"/>
      <protection locked="0"/>
    </xf>
    <xf numFmtId="0" fontId="18" fillId="8" borderId="0" xfId="4" applyFont="1" applyFill="1" applyAlignment="1" applyProtection="1">
      <alignment vertical="center"/>
      <protection locked="0"/>
    </xf>
    <xf numFmtId="0" fontId="19" fillId="8" borderId="0" xfId="4" applyFont="1" applyFill="1" applyAlignment="1" applyProtection="1">
      <alignment vertical="center"/>
      <protection locked="0"/>
    </xf>
    <xf numFmtId="0" fontId="19" fillId="0" borderId="0" xfId="0" applyFont="1" applyFill="1" applyBorder="1" applyAlignment="1" applyProtection="1">
      <alignment horizontal="centerContinuous" vertical="center"/>
    </xf>
    <xf numFmtId="0" fontId="17" fillId="0" borderId="0" xfId="0" applyFont="1" applyFill="1" applyBorder="1" applyAlignment="1" applyProtection="1">
      <alignment shrinkToFit="1"/>
    </xf>
    <xf numFmtId="0" fontId="17" fillId="0" borderId="0" xfId="0" applyFont="1" applyFill="1" applyBorder="1" applyAlignment="1" applyProtection="1">
      <alignment horizontal="centerContinuous" vertical="center"/>
    </xf>
    <xf numFmtId="0" fontId="17" fillId="0" borderId="0" xfId="0" applyFont="1" applyFill="1" applyBorder="1" applyAlignment="1" applyProtection="1">
      <alignment horizontal="center" vertical="center"/>
    </xf>
    <xf numFmtId="0" fontId="22" fillId="0" borderId="0" xfId="1" applyFont="1" applyFill="1" applyBorder="1" applyAlignment="1" applyProtection="1">
      <alignment horizontal="center" vertical="center"/>
    </xf>
    <xf numFmtId="0" fontId="0" fillId="8" borderId="0" xfId="0" applyFill="1"/>
    <xf numFmtId="0" fontId="3" fillId="0" borderId="0" xfId="0" applyFont="1" applyFill="1" applyBorder="1" applyProtection="1"/>
    <xf numFmtId="0" fontId="3" fillId="8" borderId="0" xfId="0" applyFont="1" applyFill="1" applyBorder="1" applyProtection="1"/>
    <xf numFmtId="0" fontId="22" fillId="8" borderId="0" xfId="1" applyFont="1" applyFill="1" applyBorder="1" applyAlignment="1" applyProtection="1">
      <alignment horizontal="center" vertical="center"/>
    </xf>
    <xf numFmtId="0" fontId="0" fillId="8" borderId="0" xfId="0" applyFill="1" applyAlignment="1">
      <alignment vertical="center"/>
    </xf>
    <xf numFmtId="0" fontId="0" fillId="7" borderId="9" xfId="0" applyFill="1" applyBorder="1" applyAlignment="1" applyProtection="1">
      <alignment horizontal="center" vertical="center"/>
    </xf>
    <xf numFmtId="4" fontId="0" fillId="7" borderId="9" xfId="0" applyNumberFormat="1" applyFill="1" applyBorder="1" applyAlignment="1" applyProtection="1">
      <alignment horizontal="center" vertical="center"/>
    </xf>
    <xf numFmtId="0" fontId="0" fillId="8" borderId="0" xfId="0" applyFill="1" applyAlignment="1">
      <alignment horizontal="left" vertical="center"/>
    </xf>
    <xf numFmtId="0" fontId="14" fillId="0" borderId="0" xfId="0" applyFont="1" applyFill="1" applyBorder="1" applyProtection="1"/>
    <xf numFmtId="0" fontId="14" fillId="0" borderId="5" xfId="0" applyFont="1" applyFill="1" applyBorder="1" applyAlignment="1" applyProtection="1">
      <alignment vertical="center" shrinkToFit="1"/>
    </xf>
    <xf numFmtId="0" fontId="14" fillId="8" borderId="0" xfId="0" applyFont="1" applyFill="1" applyBorder="1" applyAlignment="1" applyProtection="1">
      <alignment vertical="center" shrinkToFit="1"/>
    </xf>
    <xf numFmtId="0" fontId="14" fillId="0" borderId="4" xfId="0" applyFont="1" applyFill="1" applyBorder="1" applyAlignment="1" applyProtection="1">
      <alignment vertical="center" shrinkToFit="1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4" fillId="8" borderId="0" xfId="0" applyFont="1" applyFill="1" applyBorder="1" applyAlignment="1" applyProtection="1">
      <alignment vertical="center"/>
    </xf>
    <xf numFmtId="0" fontId="14" fillId="6" borderId="0" xfId="0" applyFont="1" applyFill="1" applyBorder="1" applyAlignment="1" applyProtection="1">
      <alignment vertical="center"/>
    </xf>
    <xf numFmtId="0" fontId="14" fillId="0" borderId="7" xfId="0" applyFont="1" applyFill="1" applyBorder="1" applyAlignment="1" applyProtection="1">
      <alignment vertical="center"/>
    </xf>
    <xf numFmtId="0" fontId="14" fillId="0" borderId="8" xfId="0" applyFont="1" applyFill="1" applyBorder="1" applyAlignment="1" applyProtection="1">
      <alignment vertical="center"/>
    </xf>
    <xf numFmtId="0" fontId="0" fillId="6" borderId="0" xfId="0" applyFont="1" applyFill="1" applyAlignment="1" applyProtection="1">
      <alignment vertical="center"/>
    </xf>
    <xf numFmtId="0" fontId="0" fillId="0" borderId="1" xfId="0" applyFont="1" applyFill="1" applyBorder="1" applyAlignment="1" applyProtection="1">
      <alignment vertical="center"/>
    </xf>
    <xf numFmtId="0" fontId="0" fillId="0" borderId="2" xfId="0" applyFont="1" applyFill="1" applyBorder="1" applyAlignment="1" applyProtection="1">
      <alignment vertical="center"/>
    </xf>
    <xf numFmtId="0" fontId="0" fillId="0" borderId="3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vertical="center" shrinkToFit="1"/>
    </xf>
    <xf numFmtId="0" fontId="0" fillId="8" borderId="0" xfId="0" applyFont="1" applyFill="1" applyBorder="1" applyAlignment="1" applyProtection="1">
      <alignment vertical="center" shrinkToFit="1"/>
    </xf>
    <xf numFmtId="0" fontId="0" fillId="0" borderId="4" xfId="0" applyFont="1" applyFill="1" applyBorder="1" applyAlignment="1" applyProtection="1">
      <alignment vertical="center" shrinkToFit="1"/>
    </xf>
    <xf numFmtId="0" fontId="0" fillId="0" borderId="5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 shrinkToFit="1"/>
    </xf>
    <xf numFmtId="3" fontId="14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5" xfId="0" applyFont="1" applyFill="1" applyBorder="1" applyAlignment="1" applyProtection="1">
      <alignment horizontal="center" vertical="center" shrinkToFit="1"/>
    </xf>
    <xf numFmtId="0" fontId="14" fillId="8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</xf>
    <xf numFmtId="164" fontId="14" fillId="8" borderId="0" xfId="0" applyNumberFormat="1" applyFont="1" applyFill="1" applyBorder="1" applyAlignment="1" applyProtection="1">
      <alignment horizontal="center" vertical="center"/>
    </xf>
    <xf numFmtId="0" fontId="14" fillId="8" borderId="0" xfId="0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</xf>
    <xf numFmtId="0" fontId="24" fillId="8" borderId="0" xfId="0" applyFont="1" applyFill="1" applyBorder="1" applyAlignment="1" applyProtection="1">
      <alignment horizontal="center" vertical="center" shrinkToFit="1"/>
    </xf>
    <xf numFmtId="0" fontId="0" fillId="0" borderId="6" xfId="0" applyFont="1" applyFill="1" applyBorder="1" applyAlignment="1" applyProtection="1">
      <alignment vertical="center"/>
    </xf>
    <xf numFmtId="0" fontId="27" fillId="12" borderId="0" xfId="1" applyFont="1" applyFill="1" applyBorder="1" applyAlignment="1" applyProtection="1">
      <alignment vertical="center"/>
    </xf>
    <xf numFmtId="0" fontId="23" fillId="11" borderId="0" xfId="0" applyFont="1" applyFill="1" applyBorder="1" applyAlignment="1" applyProtection="1">
      <alignment horizontal="centerContinuous" vertical="center" shrinkToFit="1"/>
    </xf>
    <xf numFmtId="0" fontId="23" fillId="11" borderId="0" xfId="0" applyFont="1" applyFill="1" applyBorder="1" applyAlignment="1" applyProtection="1">
      <alignment horizontal="centerContinuous" vertical="center"/>
    </xf>
    <xf numFmtId="0" fontId="23" fillId="10" borderId="10" xfId="0" applyFont="1" applyFill="1" applyBorder="1" applyAlignment="1" applyProtection="1">
      <alignment horizontal="centerContinuous" vertical="center" shrinkToFit="1"/>
    </xf>
    <xf numFmtId="4" fontId="23" fillId="11" borderId="0" xfId="0" applyNumberFormat="1" applyFont="1" applyFill="1" applyBorder="1" applyAlignment="1" applyProtection="1">
      <alignment horizontal="center" vertical="center" shrinkToFit="1"/>
      <protection hidden="1"/>
    </xf>
    <xf numFmtId="4" fontId="23" fillId="10" borderId="10" xfId="0" applyNumberFormat="1" applyFont="1" applyFill="1" applyBorder="1" applyAlignment="1" applyProtection="1">
      <alignment horizontal="center" vertical="center" shrinkToFit="1"/>
      <protection hidden="1"/>
    </xf>
    <xf numFmtId="0" fontId="14" fillId="0" borderId="6" xfId="0" applyFont="1" applyFill="1" applyBorder="1" applyAlignment="1" applyProtection="1">
      <alignment vertical="center" shrinkToFit="1"/>
    </xf>
    <xf numFmtId="0" fontId="14" fillId="0" borderId="7" xfId="0" applyFont="1" applyFill="1" applyBorder="1" applyAlignment="1" applyProtection="1">
      <alignment vertical="center" shrinkToFit="1"/>
    </xf>
    <xf numFmtId="0" fontId="23" fillId="10" borderId="0" xfId="0" applyFont="1" applyFill="1" applyBorder="1" applyAlignment="1" applyProtection="1">
      <alignment vertical="center"/>
    </xf>
    <xf numFmtId="0" fontId="23" fillId="11" borderId="0" xfId="0" applyFont="1" applyFill="1" applyBorder="1" applyAlignment="1" applyProtection="1">
      <alignment vertical="center" shrinkToFit="1"/>
    </xf>
    <xf numFmtId="0" fontId="2" fillId="0" borderId="0" xfId="0" applyFont="1" applyFill="1" applyBorder="1" applyProtection="1"/>
    <xf numFmtId="0" fontId="17" fillId="8" borderId="0" xfId="0" applyFont="1" applyFill="1" applyBorder="1" applyAlignment="1" applyProtection="1">
      <alignment horizontal="center" vertical="center"/>
    </xf>
    <xf numFmtId="0" fontId="17" fillId="8" borderId="0" xfId="0" applyFont="1" applyFill="1" applyBorder="1" applyAlignment="1" applyProtection="1">
      <alignment shrinkToFit="1"/>
    </xf>
    <xf numFmtId="0" fontId="28" fillId="0" borderId="11" xfId="0" applyFont="1" applyFill="1" applyBorder="1" applyAlignment="1" applyProtection="1">
      <alignment horizontal="left" vertical="center" indent="1"/>
    </xf>
    <xf numFmtId="0" fontId="29" fillId="0" borderId="11" xfId="0" applyFont="1" applyFill="1" applyBorder="1" applyAlignment="1" applyProtection="1">
      <alignment horizontal="left" vertical="center" indent="1"/>
    </xf>
    <xf numFmtId="0" fontId="20" fillId="11" borderId="12" xfId="0" applyFont="1" applyFill="1" applyBorder="1" applyAlignment="1" applyProtection="1">
      <alignment horizontal="centerContinuous" shrinkToFit="1"/>
    </xf>
    <xf numFmtId="0" fontId="20" fillId="11" borderId="13" xfId="0" applyFont="1" applyFill="1" applyBorder="1" applyAlignment="1" applyProtection="1">
      <alignment horizontal="center" shrinkToFit="1"/>
    </xf>
    <xf numFmtId="0" fontId="17" fillId="0" borderId="14" xfId="0" applyFont="1" applyBorder="1" applyAlignment="1" applyProtection="1">
      <alignment shrinkToFit="1"/>
      <protection locked="0"/>
    </xf>
    <xf numFmtId="0" fontId="26" fillId="15" borderId="18" xfId="0" applyFont="1" applyFill="1" applyBorder="1" applyAlignment="1" applyProtection="1">
      <alignment horizontal="center" vertical="center"/>
    </xf>
    <xf numFmtId="0" fontId="26" fillId="15" borderId="19" xfId="0" applyFont="1" applyFill="1" applyBorder="1" applyAlignment="1" applyProtection="1">
      <alignment horizontal="center" vertical="center"/>
    </xf>
    <xf numFmtId="0" fontId="26" fillId="15" borderId="17" xfId="0" applyFont="1" applyFill="1" applyBorder="1" applyAlignment="1" applyProtection="1">
      <alignment horizontal="center" vertical="center"/>
    </xf>
    <xf numFmtId="0" fontId="17" fillId="0" borderId="16" xfId="0" applyFont="1" applyBorder="1" applyAlignment="1" applyProtection="1">
      <alignment shrinkToFit="1"/>
      <protection locked="0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0" fillId="0" borderId="0" xfId="0" applyFill="1" applyBorder="1"/>
    <xf numFmtId="3" fontId="14" fillId="8" borderId="0" xfId="0" applyNumberFormat="1" applyFont="1" applyFill="1" applyBorder="1" applyAlignment="1">
      <alignment horizontal="center" vertical="center" shrinkToFit="1"/>
    </xf>
    <xf numFmtId="4" fontId="14" fillId="8" borderId="0" xfId="0" applyNumberFormat="1" applyFont="1" applyFill="1" applyBorder="1" applyAlignment="1">
      <alignment horizontal="center" vertical="center" shrinkToFit="1"/>
    </xf>
    <xf numFmtId="4" fontId="0" fillId="8" borderId="0" xfId="0" applyNumberFormat="1" applyFill="1" applyAlignment="1">
      <alignment vertical="center"/>
    </xf>
    <xf numFmtId="0" fontId="3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left" vertical="center" indent="5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 indent="5"/>
    </xf>
    <xf numFmtId="0" fontId="15" fillId="8" borderId="0" xfId="0" applyFont="1" applyFill="1"/>
    <xf numFmtId="0" fontId="5" fillId="8" borderId="0" xfId="0" applyFont="1" applyFill="1"/>
    <xf numFmtId="0" fontId="3" fillId="0" borderId="21" xfId="0" applyFont="1" applyFill="1" applyBorder="1" applyProtection="1"/>
    <xf numFmtId="0" fontId="3" fillId="0" borderId="22" xfId="0" applyFont="1" applyFill="1" applyBorder="1" applyProtection="1"/>
    <xf numFmtId="0" fontId="3" fillId="0" borderId="23" xfId="0" applyFont="1" applyFill="1" applyBorder="1" applyProtection="1"/>
    <xf numFmtId="0" fontId="3" fillId="0" borderId="24" xfId="0" applyFont="1" applyFill="1" applyBorder="1" applyProtection="1"/>
    <xf numFmtId="0" fontId="3" fillId="0" borderId="25" xfId="0" applyFont="1" applyFill="1" applyBorder="1" applyProtection="1"/>
    <xf numFmtId="0" fontId="3" fillId="0" borderId="26" xfId="0" applyFont="1" applyFill="1" applyBorder="1" applyProtection="1"/>
    <xf numFmtId="0" fontId="3" fillId="0" borderId="11" xfId="0" applyFont="1" applyFill="1" applyBorder="1" applyProtection="1"/>
    <xf numFmtId="0" fontId="3" fillId="0" borderId="27" xfId="0" applyFont="1" applyFill="1" applyBorder="1" applyProtection="1"/>
    <xf numFmtId="0" fontId="19" fillId="0" borderId="22" xfId="0" applyFont="1" applyFill="1" applyBorder="1" applyAlignment="1" applyProtection="1">
      <alignment horizontal="centerContinuous" vertical="center"/>
    </xf>
    <xf numFmtId="0" fontId="17" fillId="0" borderId="22" xfId="0" applyFont="1" applyFill="1" applyBorder="1" applyAlignment="1" applyProtection="1">
      <alignment horizontal="centerContinuous" vertical="center"/>
    </xf>
    <xf numFmtId="0" fontId="17" fillId="0" borderId="11" xfId="0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shrinkToFit="1"/>
    </xf>
    <xf numFmtId="0" fontId="22" fillId="0" borderId="11" xfId="1" applyFont="1" applyFill="1" applyBorder="1" applyAlignment="1" applyProtection="1">
      <alignment horizontal="center" vertical="center"/>
    </xf>
    <xf numFmtId="0" fontId="20" fillId="11" borderId="12" xfId="0" applyFont="1" applyFill="1" applyBorder="1" applyAlignment="1" applyProtection="1">
      <alignment horizontal="center" vertical="center" shrinkToFit="1"/>
    </xf>
    <xf numFmtId="0" fontId="13" fillId="6" borderId="0" xfId="0" applyFont="1" applyFill="1" applyBorder="1" applyAlignment="1" applyProtection="1">
      <alignment vertical="center"/>
    </xf>
    <xf numFmtId="0" fontId="9" fillId="16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30" xfId="0" applyFill="1" applyBorder="1" applyAlignment="1" applyProtection="1">
      <alignment vertical="center"/>
    </xf>
    <xf numFmtId="0" fontId="0" fillId="0" borderId="29" xfId="0" applyFill="1" applyBorder="1" applyAlignment="1" applyProtection="1">
      <alignment vertical="center"/>
    </xf>
    <xf numFmtId="0" fontId="14" fillId="0" borderId="12" xfId="0" applyFont="1" applyFill="1" applyBorder="1" applyAlignment="1" applyProtection="1">
      <alignment horizontal="center" vertical="center" shrinkToFit="1"/>
      <protection locked="0"/>
    </xf>
    <xf numFmtId="0" fontId="0" fillId="0" borderId="28" xfId="0" applyFont="1" applyFill="1" applyBorder="1" applyAlignment="1" applyProtection="1">
      <alignment horizontal="center" vertical="center"/>
      <protection locked="0"/>
    </xf>
    <xf numFmtId="0" fontId="31" fillId="11" borderId="12" xfId="0" applyFont="1" applyFill="1" applyBorder="1" applyAlignment="1" applyProtection="1">
      <alignment horizontal="center" vertical="center" shrinkToFit="1"/>
    </xf>
    <xf numFmtId="0" fontId="31" fillId="17" borderId="28" xfId="0" applyFont="1" applyFill="1" applyBorder="1" applyAlignment="1" applyProtection="1">
      <alignment horizontal="center" vertical="center"/>
    </xf>
    <xf numFmtId="0" fontId="32" fillId="15" borderId="12" xfId="0" applyFont="1" applyFill="1" applyBorder="1" applyAlignment="1" applyProtection="1">
      <alignment horizontal="center" vertical="center" shrinkToFit="1"/>
      <protection hidden="1"/>
    </xf>
    <xf numFmtId="0" fontId="32" fillId="15" borderId="12" xfId="2" applyNumberFormat="1" applyFont="1" applyFill="1" applyBorder="1" applyAlignment="1" applyProtection="1">
      <alignment horizontal="center" vertical="center" shrinkToFit="1"/>
      <protection hidden="1"/>
    </xf>
    <xf numFmtId="0" fontId="33" fillId="6" borderId="0" xfId="0" applyFont="1" applyFill="1" applyAlignment="1" applyProtection="1">
      <alignment vertical="center"/>
    </xf>
    <xf numFmtId="0" fontId="34" fillId="3" borderId="0" xfId="0" applyFont="1" applyFill="1" applyAlignment="1" applyProtection="1">
      <alignment horizontal="left" vertical="center"/>
    </xf>
    <xf numFmtId="0" fontId="19" fillId="14" borderId="10" xfId="0" applyFont="1" applyFill="1" applyBorder="1" applyAlignment="1" applyProtection="1">
      <alignment horizontal="center" vertical="center"/>
    </xf>
    <xf numFmtId="0" fontId="34" fillId="2" borderId="0" xfId="0" applyFont="1" applyFill="1" applyAlignment="1" applyProtection="1">
      <alignment horizontal="left" vertical="center"/>
    </xf>
    <xf numFmtId="49" fontId="30" fillId="4" borderId="0" xfId="0" applyNumberFormat="1" applyFont="1" applyFill="1" applyAlignment="1" applyProtection="1">
      <alignment horizontal="left" vertical="center"/>
    </xf>
    <xf numFmtId="0" fontId="35" fillId="5" borderId="0" xfId="0" applyFont="1" applyFill="1" applyAlignment="1" applyProtection="1">
      <alignment horizontal="left" vertical="center"/>
    </xf>
    <xf numFmtId="0" fontId="35" fillId="4" borderId="0" xfId="0" applyFont="1" applyFill="1" applyAlignment="1" applyProtection="1">
      <alignment horizontal="left" vertical="center"/>
    </xf>
    <xf numFmtId="0" fontId="15" fillId="6" borderId="0" xfId="0" applyFont="1" applyFill="1" applyAlignment="1" applyProtection="1">
      <alignment vertical="center"/>
    </xf>
    <xf numFmtId="49" fontId="30" fillId="4" borderId="0" xfId="0" applyNumberFormat="1" applyFont="1" applyFill="1" applyAlignment="1" applyProtection="1">
      <alignment horizontal="left" vertical="center" indent="5"/>
    </xf>
    <xf numFmtId="0" fontId="0" fillId="13" borderId="9" xfId="0" applyFill="1" applyBorder="1" applyAlignment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9" xfId="0" applyNumberFormat="1" applyFill="1" applyBorder="1" applyAlignment="1" applyProtection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13" borderId="9" xfId="0" applyFill="1" applyBorder="1" applyAlignment="1">
      <alignment vertical="center"/>
    </xf>
    <xf numFmtId="0" fontId="20" fillId="9" borderId="0" xfId="0" applyFont="1" applyFill="1" applyAlignment="1">
      <alignment horizontal="centerContinuous" vertical="center"/>
    </xf>
    <xf numFmtId="0" fontId="9" fillId="9" borderId="0" xfId="0" applyFont="1" applyFill="1" applyAlignment="1">
      <alignment horizontal="centerContinuous" vertical="center"/>
    </xf>
    <xf numFmtId="0" fontId="20" fillId="9" borderId="9" xfId="0" applyFont="1" applyFill="1" applyBorder="1" applyAlignment="1" applyProtection="1">
      <alignment horizontal="centerContinuous" vertical="center"/>
    </xf>
    <xf numFmtId="4" fontId="20" fillId="9" borderId="9" xfId="0" applyNumberFormat="1" applyFont="1" applyFill="1" applyBorder="1" applyAlignment="1" applyProtection="1">
      <alignment horizontal="centerContinuous" vertical="center"/>
    </xf>
    <xf numFmtId="0" fontId="0" fillId="13" borderId="9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7" borderId="9" xfId="0" applyFill="1" applyBorder="1" applyAlignment="1" applyProtection="1">
      <alignment horizontal="centerContinuous" vertical="center"/>
    </xf>
    <xf numFmtId="3" fontId="14" fillId="0" borderId="9" xfId="0" applyNumberFormat="1" applyFont="1" applyFill="1" applyBorder="1" applyAlignment="1">
      <alignment horizontal="center" vertical="center" shrinkToFit="1"/>
    </xf>
    <xf numFmtId="4" fontId="14" fillId="0" borderId="9" xfId="0" applyNumberFormat="1" applyFont="1" applyFill="1" applyBorder="1" applyAlignment="1">
      <alignment horizontal="center" vertical="center" shrinkToFit="1"/>
    </xf>
    <xf numFmtId="4" fontId="0" fillId="0" borderId="9" xfId="0" applyNumberFormat="1" applyFill="1" applyBorder="1" applyAlignment="1">
      <alignment horizontal="center" vertical="center"/>
    </xf>
    <xf numFmtId="0" fontId="24" fillId="15" borderId="31" xfId="0" applyFont="1" applyFill="1" applyBorder="1" applyAlignment="1" applyProtection="1">
      <alignment horizontal="center" vertical="center" shrinkToFit="1"/>
    </xf>
    <xf numFmtId="0" fontId="14" fillId="0" borderId="31" xfId="0" applyFont="1" applyFill="1" applyBorder="1" applyAlignment="1" applyProtection="1">
      <alignment vertical="center" shrinkToFit="1"/>
      <protection locked="0"/>
    </xf>
    <xf numFmtId="0" fontId="14" fillId="0" borderId="31" xfId="0" applyFont="1" applyFill="1" applyBorder="1" applyAlignment="1" applyProtection="1">
      <alignment horizontal="center" vertical="center" shrinkToFit="1"/>
      <protection locked="0"/>
    </xf>
    <xf numFmtId="3" fontId="14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0" fillId="12" borderId="0" xfId="0" applyFill="1"/>
    <xf numFmtId="0" fontId="8" fillId="8" borderId="0" xfId="0" applyFont="1" applyFill="1" applyAlignment="1">
      <alignment vertical="center"/>
    </xf>
    <xf numFmtId="49" fontId="8" fillId="8" borderId="0" xfId="0" applyNumberFormat="1" applyFont="1" applyFill="1" applyAlignment="1">
      <alignment horizontal="center" vertical="center"/>
    </xf>
    <xf numFmtId="0" fontId="36" fillId="8" borderId="0" xfId="0" applyFont="1" applyFill="1" applyAlignment="1">
      <alignment vertical="center"/>
    </xf>
    <xf numFmtId="49" fontId="37" fillId="2" borderId="0" xfId="0" applyNumberFormat="1" applyFont="1" applyFill="1" applyAlignment="1">
      <alignment horizontal="left" vertical="center" indent="2"/>
    </xf>
    <xf numFmtId="0" fontId="38" fillId="8" borderId="0" xfId="0" applyFont="1" applyFill="1" applyAlignment="1">
      <alignment horizontal="right" vertical="center"/>
    </xf>
    <xf numFmtId="0" fontId="3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vertical="center"/>
    </xf>
    <xf numFmtId="49" fontId="30" fillId="4" borderId="0" xfId="0" applyNumberFormat="1" applyFont="1" applyFill="1" applyAlignment="1">
      <alignment horizontal="left" vertical="center" indent="2"/>
    </xf>
    <xf numFmtId="0" fontId="35" fillId="8" borderId="0" xfId="0" applyFont="1" applyFill="1" applyAlignment="1">
      <alignment horizontal="right" vertical="center"/>
    </xf>
    <xf numFmtId="0" fontId="30" fillId="8" borderId="0" xfId="0" applyFont="1" applyFill="1" applyAlignment="1">
      <alignment horizontal="center" vertical="center"/>
    </xf>
    <xf numFmtId="0" fontId="1" fillId="0" borderId="32" xfId="5" applyBorder="1" applyAlignment="1">
      <alignment horizontal="left" wrapText="1" indent="1"/>
    </xf>
    <xf numFmtId="0" fontId="1" fillId="8" borderId="0" xfId="5" applyFill="1"/>
    <xf numFmtId="0" fontId="1" fillId="0" borderId="33" xfId="5" applyBorder="1" applyAlignment="1">
      <alignment horizontal="left" indent="1"/>
    </xf>
    <xf numFmtId="0" fontId="1" fillId="0" borderId="33" xfId="5" applyBorder="1" applyAlignment="1">
      <alignment horizontal="left" vertical="center" wrapText="1" indent="1"/>
    </xf>
    <xf numFmtId="0" fontId="1" fillId="0" borderId="33" xfId="5" applyBorder="1" applyAlignment="1">
      <alignment horizontal="left" vertical="top" wrapText="1" indent="2"/>
    </xf>
    <xf numFmtId="0" fontId="9" fillId="0" borderId="33" xfId="5" applyFont="1" applyBorder="1" applyAlignment="1">
      <alignment horizontal="left" indent="1"/>
    </xf>
    <xf numFmtId="0" fontId="1" fillId="0" borderId="34" xfId="5" applyBorder="1" applyAlignment="1">
      <alignment horizontal="left" indent="1"/>
    </xf>
    <xf numFmtId="0" fontId="0" fillId="0" borderId="35" xfId="0" applyFill="1" applyBorder="1" applyAlignment="1" applyProtection="1">
      <alignment vertical="center"/>
    </xf>
    <xf numFmtId="0" fontId="0" fillId="0" borderId="36" xfId="0" applyFill="1" applyBorder="1" applyAlignment="1" applyProtection="1">
      <alignment vertical="center"/>
    </xf>
    <xf numFmtId="0" fontId="0" fillId="0" borderId="37" xfId="0" applyFill="1" applyBorder="1" applyAlignment="1" applyProtection="1">
      <alignment vertical="center"/>
    </xf>
    <xf numFmtId="0" fontId="0" fillId="0" borderId="38" xfId="0" applyFill="1" applyBorder="1" applyAlignment="1" applyProtection="1">
      <alignment vertical="center"/>
    </xf>
    <xf numFmtId="0" fontId="0" fillId="0" borderId="39" xfId="0" applyFill="1" applyBorder="1" applyAlignment="1" applyProtection="1">
      <alignment vertical="center"/>
    </xf>
    <xf numFmtId="0" fontId="0" fillId="0" borderId="40" xfId="0" applyFill="1" applyBorder="1" applyAlignment="1" applyProtection="1">
      <alignment vertical="center"/>
    </xf>
    <xf numFmtId="0" fontId="0" fillId="0" borderId="41" xfId="0" applyFill="1" applyBorder="1" applyAlignment="1" applyProtection="1">
      <alignment vertical="center"/>
    </xf>
    <xf numFmtId="0" fontId="0" fillId="0" borderId="42" xfId="0" applyFill="1" applyBorder="1" applyAlignment="1" applyProtection="1">
      <alignment vertical="center"/>
    </xf>
    <xf numFmtId="0" fontId="25" fillId="13" borderId="31" xfId="0" applyNumberFormat="1" applyFont="1" applyFill="1" applyBorder="1" applyAlignment="1" applyProtection="1">
      <alignment horizontal="center" vertical="center" shrinkToFit="1"/>
      <protection hidden="1"/>
    </xf>
    <xf numFmtId="0" fontId="20" fillId="17" borderId="28" xfId="0" applyFont="1" applyFill="1" applyBorder="1" applyAlignment="1" applyProtection="1">
      <alignment horizontal="center" vertical="center"/>
    </xf>
    <xf numFmtId="0" fontId="14" fillId="0" borderId="44" xfId="0" applyFont="1" applyFill="1" applyBorder="1" applyAlignment="1" applyProtection="1">
      <alignment vertical="center" shrinkToFit="1"/>
      <protection locked="0"/>
    </xf>
    <xf numFmtId="0" fontId="14" fillId="0" borderId="44" xfId="0" applyFont="1" applyFill="1" applyBorder="1" applyAlignment="1" applyProtection="1">
      <alignment horizontal="center" vertical="center" shrinkToFit="1"/>
      <protection locked="0"/>
    </xf>
    <xf numFmtId="3" fontId="14" fillId="0" borderId="44" xfId="0" applyNumberFormat="1" applyFont="1" applyFill="1" applyBorder="1" applyAlignment="1" applyProtection="1">
      <alignment horizontal="center" vertical="center" shrinkToFit="1"/>
      <protection locked="0"/>
    </xf>
    <xf numFmtId="0" fontId="25" fillId="13" borderId="44" xfId="0" applyNumberFormat="1" applyFont="1" applyFill="1" applyBorder="1" applyAlignment="1" applyProtection="1">
      <alignment horizontal="center" vertical="center" shrinkToFit="1"/>
      <protection hidden="1"/>
    </xf>
    <xf numFmtId="0" fontId="14" fillId="18" borderId="43" xfId="0" applyFont="1" applyFill="1" applyBorder="1" applyAlignment="1" applyProtection="1">
      <alignment horizontal="center" vertical="center" shrinkToFit="1"/>
    </xf>
    <xf numFmtId="3" fontId="14" fillId="18" borderId="43" xfId="0" applyNumberFormat="1" applyFont="1" applyFill="1" applyBorder="1" applyAlignment="1" applyProtection="1">
      <alignment horizontal="center" vertical="center" shrinkToFit="1"/>
    </xf>
    <xf numFmtId="0" fontId="17" fillId="18" borderId="43" xfId="0" applyFont="1" applyFill="1" applyBorder="1" applyAlignment="1" applyProtection="1">
      <alignment shrinkToFit="1"/>
    </xf>
    <xf numFmtId="0" fontId="17" fillId="18" borderId="43" xfId="0" applyFont="1" applyFill="1" applyBorder="1" applyAlignment="1" applyProtection="1">
      <alignment horizontal="center"/>
    </xf>
    <xf numFmtId="0" fontId="21" fillId="18" borderId="43" xfId="0" applyNumberFormat="1" applyFont="1" applyFill="1" applyBorder="1" applyAlignment="1" applyProtection="1">
      <alignment horizontal="center"/>
    </xf>
    <xf numFmtId="0" fontId="0" fillId="0" borderId="28" xfId="0" applyFont="1" applyFill="1" applyBorder="1" applyAlignment="1" applyProtection="1">
      <alignment horizontal="center" vertical="center" shrinkToFit="1"/>
      <protection locked="0"/>
    </xf>
    <xf numFmtId="0" fontId="0" fillId="0" borderId="28" xfId="0" applyNumberFormat="1" applyFont="1" applyFill="1" applyBorder="1" applyAlignment="1" applyProtection="1">
      <alignment horizontal="center" vertical="center" shrinkToFit="1"/>
      <protection locked="0"/>
    </xf>
    <xf numFmtId="0" fontId="25" fillId="13" borderId="31" xfId="0" applyFont="1" applyFill="1" applyBorder="1" applyAlignment="1" applyProtection="1">
      <alignment horizontal="right" vertical="center" shrinkToFit="1"/>
    </xf>
    <xf numFmtId="3" fontId="25" fillId="13" borderId="31" xfId="0" applyNumberFormat="1" applyFont="1" applyFill="1" applyBorder="1" applyAlignment="1" applyProtection="1">
      <alignment horizontal="center" vertical="center" shrinkToFit="1"/>
      <protection hidden="1"/>
    </xf>
    <xf numFmtId="0" fontId="14" fillId="18" borderId="45" xfId="0" applyFont="1" applyFill="1" applyBorder="1" applyAlignment="1" applyProtection="1">
      <alignment vertical="center" shrinkToFit="1"/>
    </xf>
    <xf numFmtId="0" fontId="14" fillId="18" borderId="46" xfId="0" applyFont="1" applyFill="1" applyBorder="1" applyAlignment="1" applyProtection="1">
      <alignment horizontal="center" vertical="center" shrinkToFit="1"/>
    </xf>
    <xf numFmtId="3" fontId="14" fillId="18" borderId="46" xfId="0" applyNumberFormat="1" applyFont="1" applyFill="1" applyBorder="1" applyAlignment="1" applyProtection="1">
      <alignment horizontal="center" vertical="center" shrinkToFit="1"/>
    </xf>
    <xf numFmtId="0" fontId="25" fillId="18" borderId="47" xfId="0" applyNumberFormat="1" applyFont="1" applyFill="1" applyBorder="1" applyAlignment="1" applyProtection="1">
      <alignment horizontal="center" vertical="center" shrinkToFit="1"/>
    </xf>
    <xf numFmtId="0" fontId="14" fillId="18" borderId="48" xfId="0" applyFont="1" applyFill="1" applyBorder="1" applyAlignment="1" applyProtection="1">
      <alignment vertical="center" shrinkToFit="1"/>
    </xf>
    <xf numFmtId="0" fontId="25" fillId="18" borderId="49" xfId="0" applyNumberFormat="1" applyFont="1" applyFill="1" applyBorder="1" applyAlignment="1" applyProtection="1">
      <alignment horizontal="center" vertical="center" shrinkToFit="1"/>
    </xf>
    <xf numFmtId="0" fontId="14" fillId="18" borderId="50" xfId="0" applyFont="1" applyFill="1" applyBorder="1" applyAlignment="1" applyProtection="1">
      <alignment vertical="center" shrinkToFit="1"/>
    </xf>
    <xf numFmtId="0" fontId="14" fillId="18" borderId="51" xfId="0" applyFont="1" applyFill="1" applyBorder="1" applyAlignment="1" applyProtection="1">
      <alignment horizontal="center" vertical="center" shrinkToFit="1"/>
    </xf>
    <xf numFmtId="3" fontId="14" fillId="18" borderId="51" xfId="0" applyNumberFormat="1" applyFont="1" applyFill="1" applyBorder="1" applyAlignment="1" applyProtection="1">
      <alignment horizontal="center" vertical="center" shrinkToFit="1"/>
    </xf>
    <xf numFmtId="0" fontId="25" fillId="18" borderId="52" xfId="0" applyNumberFormat="1" applyFont="1" applyFill="1" applyBorder="1" applyAlignment="1" applyProtection="1">
      <alignment horizontal="center" vertical="center" shrinkToFit="1"/>
    </xf>
    <xf numFmtId="0" fontId="17" fillId="0" borderId="12" xfId="0" applyFont="1" applyBorder="1" applyAlignment="1" applyProtection="1">
      <alignment horizontal="center" shrinkToFit="1"/>
      <protection locked="0"/>
    </xf>
    <xf numFmtId="0" fontId="21" fillId="8" borderId="13" xfId="0" applyNumberFormat="1" applyFont="1" applyFill="1" applyBorder="1" applyAlignment="1" applyProtection="1">
      <alignment horizontal="center" shrinkToFit="1"/>
      <protection hidden="1"/>
    </xf>
    <xf numFmtId="0" fontId="17" fillId="0" borderId="20" xfId="0" applyFont="1" applyBorder="1" applyAlignment="1" applyProtection="1">
      <alignment horizontal="center" shrinkToFit="1"/>
      <protection locked="0"/>
    </xf>
    <xf numFmtId="0" fontId="21" fillId="8" borderId="15" xfId="0" applyNumberFormat="1" applyFont="1" applyFill="1" applyBorder="1" applyAlignment="1" applyProtection="1">
      <alignment horizontal="center" shrinkToFit="1"/>
      <protection hidden="1"/>
    </xf>
    <xf numFmtId="2" fontId="21" fillId="6" borderId="12" xfId="1" applyNumberFormat="1" applyFont="1" applyFill="1" applyBorder="1" applyAlignment="1" applyProtection="1">
      <alignment horizontal="center" vertical="center" shrinkToFit="1"/>
      <protection hidden="1"/>
    </xf>
  </cellXfs>
  <cellStyles count="6">
    <cellStyle name="Hyperlink" xfId="1" builtinId="8"/>
    <cellStyle name="Normal" xfId="0" builtinId="0"/>
    <cellStyle name="Normal 2 2" xfId="4" xr:uid="{00000000-0005-0000-0000-000002000000}"/>
    <cellStyle name="Normal 3" xfId="3" xr:uid="{00000000-0005-0000-0000-000003000000}"/>
    <cellStyle name="Normal 3 2" xfId="5" xr:uid="{7A0EF027-980C-4CE6-9811-605C31ED4B0D}"/>
    <cellStyle name="Percent" xfId="2" builtinId="5"/>
  </cellStyles>
  <dxfs count="8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/>
        <top style="thin">
          <color rgb="FF485696"/>
        </top>
        <bottom style="thin">
          <color rgb="FF48569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rgb="FF485696"/>
        </right>
        <top style="thin">
          <color rgb="FF485696"/>
        </top>
        <bottom style="thin">
          <color rgb="FF485696"/>
        </bottom>
        <vertical/>
        <horizontal/>
      </border>
      <protection locked="0" hidden="0"/>
    </dxf>
    <dxf>
      <border outline="0">
        <top style="thin">
          <color rgb="FF485696"/>
        </top>
      </border>
    </dxf>
    <dxf>
      <border outline="0">
        <left style="thin">
          <color rgb="FF485696"/>
        </left>
        <right style="thin">
          <color rgb="FF485696"/>
        </right>
        <top style="thin">
          <color rgb="FF485696"/>
        </top>
        <bottom style="thin">
          <color rgb="FF485696"/>
        </bottom>
      </border>
    </dxf>
    <dxf>
      <border outline="0">
        <bottom style="thin">
          <color rgb="FF48569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85696"/>
        <name val="Calibri"/>
        <family val="2"/>
        <charset val="162"/>
        <scheme val="minor"/>
      </font>
      <fill>
        <patternFill patternType="solid">
          <fgColor indexed="64"/>
          <bgColor rgb="FFD0D5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485696"/>
        </left>
        <right style="thin">
          <color rgb="FF485696"/>
        </right>
        <top/>
        <bottom/>
      </border>
      <protection locked="1" hidden="0"/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2" defaultTableStyle="TableStyleMedium2" defaultPivotStyle="PivotStyleLight16">
    <tableStyle name="Invisible" pivot="0" table="0" count="0" xr9:uid="{4DA50665-AD41-4790-A8B6-E741365079DF}"/>
    <tableStyle name="Table Style 1" pivot="0" count="0" xr9:uid="{D17E0059-E75A-49C8-BB3E-5701639DE9B8}"/>
  </tableStyles>
  <colors>
    <mruColors>
      <color rgb="FF00509D"/>
      <color rgb="FFA6A6A6"/>
      <color rgb="FFCCCCCC"/>
      <color rgb="FF2ACCCC"/>
      <color rgb="FF0582FF"/>
      <color rgb="FF71697A"/>
      <color rgb="FF004643"/>
      <color rgb="FF02C39A"/>
      <color rgb="FF619B8A"/>
      <color rgb="FFFCA3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Performance Trend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GPA's</c:v>
          </c:tx>
          <c:spPr>
            <a:ln w="28575" cap="rnd">
              <a:solidFill>
                <a:srgbClr val="00509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509D"/>
              </a:solidFill>
              <a:ln w="9525">
                <a:solidFill>
                  <a:srgbClr val="00509D"/>
                </a:solidFill>
              </a:ln>
              <a:effectLst/>
            </c:spPr>
          </c:marke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485696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FFC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[0]!Semesters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[0]!GPAs</c:f>
              <c:numCache>
                <c:formatCode>#,##0.00</c:formatCode>
                <c:ptCount val="8"/>
                <c:pt idx="0">
                  <c:v>3.5</c:v>
                </c:pt>
                <c:pt idx="1">
                  <c:v>2.75</c:v>
                </c:pt>
                <c:pt idx="2">
                  <c:v>3</c:v>
                </c:pt>
                <c:pt idx="3">
                  <c:v>2.875</c:v>
                </c:pt>
                <c:pt idx="4">
                  <c:v>3.2777777777777777</c:v>
                </c:pt>
                <c:pt idx="5">
                  <c:v>2.25</c:v>
                </c:pt>
                <c:pt idx="6">
                  <c:v>2.9285714285714284</c:v>
                </c:pt>
                <c:pt idx="7">
                  <c:v>3.2777777777777777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6FC-4EDD-BE9B-F7B8A89EC70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10293807"/>
        <c:axId val="410302127"/>
      </c:lineChart>
      <c:catAx>
        <c:axId val="4102938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 sz="1400"/>
                  <a:t>Semesters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tr-T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10302127"/>
        <c:crosses val="autoZero"/>
        <c:auto val="1"/>
        <c:lblAlgn val="ctr"/>
        <c:lblOffset val="100"/>
        <c:noMultiLvlLbl val="0"/>
      </c:catAx>
      <c:valAx>
        <c:axId val="410302127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crossAx val="410293807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zero"/>
    <c:showDLblsOverMax val="0"/>
  </c:chart>
  <c:spPr>
    <a:solidFill>
      <a:schemeClr val="bg1"/>
    </a:solidFill>
    <a:ln w="9525" cap="flat" cmpd="sng" algn="ctr">
      <a:solidFill>
        <a:srgbClr val="485696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Quick!A5"/><Relationship Id="rId12" Type="http://schemas.openxmlformats.org/officeDocument/2006/relationships/image" Target="../media/image4.png"/><Relationship Id="rId2" Type="http://schemas.openxmlformats.org/officeDocument/2006/relationships/hyperlink" Target="#Settings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10" Type="http://schemas.microsoft.com/office/2007/relationships/hdphoto" Target="../media/hdphoto1.wdp"/><Relationship Id="rId4" Type="http://schemas.openxmlformats.org/officeDocument/2006/relationships/hyperlink" Target="#Dashboard!A5"/><Relationship Id="rId9" Type="http://schemas.openxmlformats.org/officeDocument/2006/relationships/image" Target="../media/image3.png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Quick!A5"/><Relationship Id="rId2" Type="http://schemas.openxmlformats.org/officeDocument/2006/relationships/hyperlink" Target="#Settings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hyperlink" Target="#Dashboard!A5"/><Relationship Id="rId9" Type="http://schemas.openxmlformats.org/officeDocument/2006/relationships/image" Target="../media/image5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Settings!A5"/><Relationship Id="rId7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hyperlink" Target="#Dashboard!A5"/><Relationship Id="rId10" Type="http://schemas.openxmlformats.org/officeDocument/2006/relationships/image" Target="../media/image5.png"/><Relationship Id="rId4" Type="http://schemas.openxmlformats.org/officeDocument/2006/relationships/hyperlink" Target="#Quick!A5"/><Relationship Id="rId11" Type="http://schemas.openxmlformats.org/officeDocument/2006/relationships/image" Target="../media/image9.png"/><Relationship Id="rId12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38099</xdr:colOff>
      <xdr:row>6</xdr:row>
      <xdr:rowOff>152399</xdr:rowOff>
    </xdr:from>
    <xdr:to>
      <xdr:col>5</xdr:col>
      <xdr:colOff>104774</xdr:colOff>
      <xdr:row>8</xdr:row>
      <xdr:rowOff>129269</xdr:rowOff>
    </xdr:to>
    <xdr:sp macro="" textlink="">
      <xdr:nvSpPr>
        <xdr:cNvPr id="27" name="Left Arrow 1">
          <a:extLst>
            <a:ext uri="{FF2B5EF4-FFF2-40B4-BE49-F238E27FC236}">
              <a16:creationId xmlns:a16="http://schemas.microsoft.com/office/drawing/2014/main" id="{C67F4550-A468-4AC9-ABB4-582491206746}"/>
            </a:ext>
          </a:extLst>
        </xdr:cNvPr>
        <xdr:cNvSpPr/>
      </xdr:nvSpPr>
      <xdr:spPr>
        <a:xfrm rot="19547151">
          <a:off x="4210049" y="1066799"/>
          <a:ext cx="342900" cy="262620"/>
        </a:xfrm>
        <a:prstGeom prst="leftArrow">
          <a:avLst/>
        </a:prstGeom>
        <a:solidFill>
          <a:srgbClr val="2E86AB">
            <a:alpha val="48000"/>
          </a:srgb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95250</xdr:colOff>
      <xdr:row>1</xdr:row>
      <xdr:rowOff>53775</xdr:rowOff>
    </xdr:from>
    <xdr:to>
      <xdr:col>2</xdr:col>
      <xdr:colOff>279600</xdr:colOff>
      <xdr:row>2</xdr:row>
      <xdr:rowOff>238125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272F55FD-E4E7-4D75-B16C-31FD1503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3950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805575</xdr:colOff>
      <xdr:row>1</xdr:row>
      <xdr:rowOff>104775</xdr:rowOff>
    </xdr:from>
    <xdr:to>
      <xdr:col>3</xdr:col>
      <xdr:colOff>1781175</xdr:colOff>
      <xdr:row>2</xdr:row>
      <xdr:rowOff>217125</xdr:rowOff>
    </xdr:to>
    <xdr:sp macro="" textlink="">
      <xdr:nvSpPr>
        <xdr:cNvPr id="6" name="Rectangle: Rounded Corners 5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CB2DA31-3043-4152-89B5-C1C7A4C9C10D}"/>
            </a:ext>
          </a:extLst>
        </xdr:cNvPr>
        <xdr:cNvSpPr/>
      </xdr:nvSpPr>
      <xdr:spPr>
        <a:xfrm>
          <a:off x="3139200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4</xdr:col>
      <xdr:colOff>119775</xdr:colOff>
      <xdr:row>1</xdr:row>
      <xdr:rowOff>104775</xdr:rowOff>
    </xdr:from>
    <xdr:to>
      <xdr:col>6</xdr:col>
      <xdr:colOff>542925</xdr:colOff>
      <xdr:row>2</xdr:row>
      <xdr:rowOff>217125</xdr:rowOff>
    </xdr:to>
    <xdr:sp macro="" textlink="">
      <xdr:nvSpPr>
        <xdr:cNvPr id="7" name="Rectangle: Rounded Corners 6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28EDC52-4941-4AFC-A04A-AC94957D6E69}"/>
            </a:ext>
          </a:extLst>
        </xdr:cNvPr>
        <xdr:cNvSpPr/>
      </xdr:nvSpPr>
      <xdr:spPr>
        <a:xfrm>
          <a:off x="4291725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QUICK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CALCULATORS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6</xdr:col>
      <xdr:colOff>748425</xdr:colOff>
      <xdr:row>1</xdr:row>
      <xdr:rowOff>104775</xdr:rowOff>
    </xdr:from>
    <xdr:to>
      <xdr:col>6</xdr:col>
      <xdr:colOff>1724025</xdr:colOff>
      <xdr:row>2</xdr:row>
      <xdr:rowOff>217125</xdr:rowOff>
    </xdr:to>
    <xdr:sp macro="" textlink="">
      <xdr:nvSpPr>
        <xdr:cNvPr id="8" name="Rectangle: Rounded Corners 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C5BA09C-35C4-453F-803E-B0E9592192BA}"/>
            </a:ext>
          </a:extLst>
        </xdr:cNvPr>
        <xdr:cNvSpPr/>
      </xdr:nvSpPr>
      <xdr:spPr>
        <a:xfrm>
          <a:off x="5472825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oneCellAnchor>
    <xdr:from>
      <xdr:col>7</xdr:col>
      <xdr:colOff>666750</xdr:colOff>
      <xdr:row>1</xdr:row>
      <xdr:rowOff>47625</xdr:rowOff>
    </xdr:from>
    <xdr:ext cx="1325166" cy="381000"/>
    <xdr:pic>
      <xdr:nvPicPr>
        <xdr:cNvPr id="1027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53775</xdr:rowOff>
    </xdr:from>
    <xdr:to>
      <xdr:col>2</xdr:col>
      <xdr:colOff>279600</xdr:colOff>
      <xdr:row>2</xdr:row>
      <xdr:rowOff>238125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06FBB7F9-2B76-4482-82C5-A472E22D4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3950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262650</xdr:colOff>
      <xdr:row>1</xdr:row>
      <xdr:rowOff>104775</xdr:rowOff>
    </xdr:from>
    <xdr:to>
      <xdr:col>4</xdr:col>
      <xdr:colOff>57150</xdr:colOff>
      <xdr:row>2</xdr:row>
      <xdr:rowOff>217125</xdr:rowOff>
    </xdr:to>
    <xdr:sp macro="" textlink="">
      <xdr:nvSpPr>
        <xdr:cNvPr id="11" name="Rectangle: Rounded Corners 10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EFC2A2B-0E00-477F-94C7-8A4F2D3CA853}"/>
            </a:ext>
          </a:extLst>
        </xdr:cNvPr>
        <xdr:cNvSpPr/>
      </xdr:nvSpPr>
      <xdr:spPr>
        <a:xfrm>
          <a:off x="3139200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4</xdr:col>
      <xdr:colOff>234075</xdr:colOff>
      <xdr:row>1</xdr:row>
      <xdr:rowOff>104775</xdr:rowOff>
    </xdr:from>
    <xdr:to>
      <xdr:col>5</xdr:col>
      <xdr:colOff>361950</xdr:colOff>
      <xdr:row>2</xdr:row>
      <xdr:rowOff>217125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CF7A082-DCB1-4868-83EE-5281F9273EA1}"/>
            </a:ext>
          </a:extLst>
        </xdr:cNvPr>
        <xdr:cNvSpPr/>
      </xdr:nvSpPr>
      <xdr:spPr>
        <a:xfrm>
          <a:off x="4291725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QUICK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CALCULATORS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5</xdr:col>
      <xdr:colOff>567450</xdr:colOff>
      <xdr:row>1</xdr:row>
      <xdr:rowOff>104775</xdr:rowOff>
    </xdr:from>
    <xdr:to>
      <xdr:col>8</xdr:col>
      <xdr:colOff>219075</xdr:colOff>
      <xdr:row>2</xdr:row>
      <xdr:rowOff>217125</xdr:rowOff>
    </xdr:to>
    <xdr:sp macro="" textlink="">
      <xdr:nvSpPr>
        <xdr:cNvPr id="13" name="Rectangle: Rounded Corners 1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577F744-35DC-4A4C-AC26-44FC0026D14E}"/>
            </a:ext>
          </a:extLst>
        </xdr:cNvPr>
        <xdr:cNvSpPr/>
      </xdr:nvSpPr>
      <xdr:spPr>
        <a:xfrm>
          <a:off x="5472825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oneCellAnchor>
    <xdr:from>
      <xdr:col>9</xdr:col>
      <xdr:colOff>752475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10</xdr:row>
      <xdr:rowOff>0</xdr:rowOff>
    </xdr:from>
    <xdr:to>
      <xdr:col>6</xdr:col>
      <xdr:colOff>0</xdr:colOff>
      <xdr:row>21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1BBC56-91A8-4178-9BC0-FA5DBC95D0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2340000</xdr:colOff>
      <xdr:row>9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54F1F4D4-874F-416A-8D92-CADC163210A4}"/>
            </a:ext>
          </a:extLst>
        </xdr:cNvPr>
        <xdr:cNvGrpSpPr/>
      </xdr:nvGrpSpPr>
      <xdr:grpSpPr>
        <a:xfrm>
          <a:off x="495300" y="857250"/>
          <a:ext cx="2340000" cy="742950"/>
          <a:chOff x="495300" y="923925"/>
          <a:chExt cx="2160000" cy="1080000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575DD662-2B8D-4BD3-BC7A-8465AF32B2D2}"/>
              </a:ext>
            </a:extLst>
          </xdr:cNvPr>
          <xdr:cNvSpPr/>
        </xdr:nvSpPr>
        <xdr:spPr>
          <a:xfrm>
            <a:off x="495300" y="923925"/>
            <a:ext cx="2160000" cy="1080000"/>
          </a:xfrm>
          <a:prstGeom prst="rect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endParaRPr lang="tr-TR" sz="1100"/>
          </a:p>
        </xdr:txBody>
      </xdr:sp>
      <xdr:sp macro="" textlink="Calc!$AC$11">
        <xdr:nvSpPr>
          <xdr:cNvPr id="17" name="TextBox 16">
            <a:extLst>
              <a:ext uri="{FF2B5EF4-FFF2-40B4-BE49-F238E27FC236}">
                <a16:creationId xmlns:a16="http://schemas.microsoft.com/office/drawing/2014/main" id="{0B368B36-11A7-47DC-9FC4-A33A0D7F572B}"/>
              </a:ext>
            </a:extLst>
          </xdr:cNvPr>
          <xdr:cNvSpPr txBox="1"/>
        </xdr:nvSpPr>
        <xdr:spPr>
          <a:xfrm>
            <a:off x="495300" y="1463925"/>
            <a:ext cx="2017125" cy="540000"/>
          </a:xfrm>
          <a:prstGeom prst="rect">
            <a:avLst/>
          </a:prstGeom>
          <a:solidFill>
            <a:srgbClr val="FFC00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36000" bIns="0" rtlCol="0" anchor="ctr"/>
          <a:lstStyle/>
          <a:p>
            <a:pPr marL="0" indent="0" algn="r"/>
            <a:fld id="{D30369EE-2BEE-456B-AF14-DFE51BD206E3}" type="TxLink">
              <a:rPr lang="en-US" sz="2400" b="1" i="0" u="none" strike="noStrike">
                <a:solidFill>
                  <a:schemeClr val="bg1"/>
                </a:solidFill>
                <a:latin typeface="Arial"/>
                <a:ea typeface="+mn-ea"/>
                <a:cs typeface="Arial"/>
              </a:rPr>
              <a:pPr marL="0" indent="0" algn="r"/>
              <a:t>2,97</a:t>
            </a:fld>
            <a:endParaRPr lang="tr-TR" sz="2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endParaRP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619CB624-F2F8-44C9-B893-6149E86497C8}"/>
              </a:ext>
            </a:extLst>
          </xdr:cNvPr>
          <xdr:cNvSpPr txBox="1"/>
        </xdr:nvSpPr>
        <xdr:spPr>
          <a:xfrm>
            <a:off x="495300" y="1171576"/>
            <a:ext cx="2160000" cy="2923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0" bIns="0" rtlCol="0" anchor="ctr"/>
          <a:lstStyle/>
          <a:p>
            <a:r>
              <a:rPr lang="tr-TR" sz="1400" b="1">
                <a:solidFill>
                  <a:srgbClr val="FFC000"/>
                </a:solidFill>
              </a:rPr>
              <a:t>FINAL</a:t>
            </a:r>
            <a:r>
              <a:rPr lang="tr-TR" sz="1400" b="1" baseline="0">
                <a:solidFill>
                  <a:srgbClr val="FFC000"/>
                </a:solidFill>
              </a:rPr>
              <a:t> GPA</a:t>
            </a:r>
            <a:endParaRPr lang="tr-TR" sz="1400" b="1">
              <a:solidFill>
                <a:srgbClr val="FFC000"/>
              </a:solidFill>
            </a:endParaRPr>
          </a:p>
        </xdr:txBody>
      </xdr:sp>
    </xdr:grpSp>
    <xdr:clientData/>
  </xdr:twoCellAnchor>
  <xdr:twoCellAnchor editAs="oneCell">
    <xdr:from>
      <xdr:col>2</xdr:col>
      <xdr:colOff>2778112</xdr:colOff>
      <xdr:row>6</xdr:row>
      <xdr:rowOff>0</xdr:rowOff>
    </xdr:from>
    <xdr:to>
      <xdr:col>4</xdr:col>
      <xdr:colOff>250837</xdr:colOff>
      <xdr:row>9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31CDC4C-3D07-47A6-B87A-E00D0FDEF145}"/>
            </a:ext>
          </a:extLst>
        </xdr:cNvPr>
        <xdr:cNvGrpSpPr/>
      </xdr:nvGrpSpPr>
      <xdr:grpSpPr>
        <a:xfrm>
          <a:off x="3273412" y="857250"/>
          <a:ext cx="2340000" cy="742950"/>
          <a:chOff x="2944312" y="923925"/>
          <a:chExt cx="2160000" cy="1080000"/>
        </a:xfrm>
      </xdr:grpSpPr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7F7B0185-0F82-46BC-9DCD-A39CFECD07DD}"/>
              </a:ext>
            </a:extLst>
          </xdr:cNvPr>
          <xdr:cNvSpPr/>
        </xdr:nvSpPr>
        <xdr:spPr>
          <a:xfrm>
            <a:off x="2944312" y="923925"/>
            <a:ext cx="2160000" cy="1080000"/>
          </a:xfrm>
          <a:prstGeom prst="rect">
            <a:avLst/>
          </a:prstGeom>
          <a:solidFill>
            <a:srgbClr val="2E86A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endParaRPr lang="tr-TR" sz="1100"/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223743DE-E70C-4B12-90AB-59A4AF977B49}"/>
              </a:ext>
            </a:extLst>
          </xdr:cNvPr>
          <xdr:cNvSpPr txBox="1"/>
        </xdr:nvSpPr>
        <xdr:spPr>
          <a:xfrm>
            <a:off x="2944312" y="1171575"/>
            <a:ext cx="2160000" cy="2476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/>
          <a:lstStyle/>
          <a:p>
            <a:r>
              <a:rPr lang="tr-TR" sz="1400" b="1">
                <a:solidFill>
                  <a:srgbClr val="2E86AB"/>
                </a:solidFill>
              </a:rPr>
              <a:t>TOTAL</a:t>
            </a:r>
            <a:r>
              <a:rPr lang="tr-TR" sz="1400" b="1" baseline="0">
                <a:solidFill>
                  <a:srgbClr val="2E86AB"/>
                </a:solidFill>
              </a:rPr>
              <a:t> CREDITS</a:t>
            </a:r>
            <a:endParaRPr lang="tr-TR" sz="1400" b="1">
              <a:solidFill>
                <a:srgbClr val="2E86AB"/>
              </a:solidFill>
            </a:endParaRPr>
          </a:p>
        </xdr:txBody>
      </xdr:sp>
      <xdr:sp macro="" textlink="Calc!AC7">
        <xdr:nvSpPr>
          <xdr:cNvPr id="22" name="TextBox 21">
            <a:extLst>
              <a:ext uri="{FF2B5EF4-FFF2-40B4-BE49-F238E27FC236}">
                <a16:creationId xmlns:a16="http://schemas.microsoft.com/office/drawing/2014/main" id="{3B164ECF-1C4D-4352-82CA-F8E80D5EFB25}"/>
              </a:ext>
            </a:extLst>
          </xdr:cNvPr>
          <xdr:cNvSpPr txBox="1"/>
        </xdr:nvSpPr>
        <xdr:spPr>
          <a:xfrm>
            <a:off x="2944312" y="1463925"/>
            <a:ext cx="2017125" cy="540000"/>
          </a:xfrm>
          <a:prstGeom prst="rect">
            <a:avLst/>
          </a:prstGeom>
          <a:solidFill>
            <a:srgbClr val="2E86AB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36000" bIns="0" rtlCol="0" anchor="ctr"/>
          <a:lstStyle/>
          <a:p>
            <a:pPr marL="0" indent="0" algn="r"/>
            <a:fld id="{9BBBC23F-66EF-485A-BF09-ED68885BA570}" type="TxLink">
              <a:rPr lang="en-US" sz="2400" b="1" i="0" u="none" strike="noStrike">
                <a:solidFill>
                  <a:schemeClr val="bg1"/>
                </a:solidFill>
                <a:latin typeface="Arial"/>
                <a:ea typeface="+mn-ea"/>
                <a:cs typeface="Arial"/>
              </a:rPr>
              <a:pPr marL="0" indent="0" algn="r"/>
              <a:t>67</a:t>
            </a:fld>
            <a:endParaRPr lang="tr-TR" sz="2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4</xdr:col>
      <xdr:colOff>688950</xdr:colOff>
      <xdr:row>6</xdr:row>
      <xdr:rowOff>0</xdr:rowOff>
    </xdr:from>
    <xdr:to>
      <xdr:col>6</xdr:col>
      <xdr:colOff>0</xdr:colOff>
      <xdr:row>9</xdr:row>
      <xdr:rowOff>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9143D9E1-AED0-4D52-A966-7CFDB0548470}"/>
            </a:ext>
          </a:extLst>
        </xdr:cNvPr>
        <xdr:cNvGrpSpPr/>
      </xdr:nvGrpSpPr>
      <xdr:grpSpPr>
        <a:xfrm>
          <a:off x="6051525" y="857250"/>
          <a:ext cx="2340000" cy="742950"/>
          <a:chOff x="6231525" y="923925"/>
          <a:chExt cx="2160000" cy="1080000"/>
        </a:xfrm>
      </xdr:grpSpPr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7E26B73C-010F-409B-BFC8-751DBF5A9730}"/>
              </a:ext>
            </a:extLst>
          </xdr:cNvPr>
          <xdr:cNvSpPr/>
        </xdr:nvSpPr>
        <xdr:spPr>
          <a:xfrm>
            <a:off x="6231525" y="923925"/>
            <a:ext cx="2160000" cy="1080000"/>
          </a:xfrm>
          <a:prstGeom prst="rect">
            <a:avLst/>
          </a:prstGeom>
          <a:solidFill>
            <a:srgbClr val="2E86A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ctr"/>
            <a:endParaRPr lang="tr-TR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64FA6D85-9EF5-41C2-8658-2AB989B2E9FE}"/>
              </a:ext>
            </a:extLst>
          </xdr:cNvPr>
          <xdr:cNvSpPr txBox="1"/>
        </xdr:nvSpPr>
        <xdr:spPr>
          <a:xfrm>
            <a:off x="6231525" y="1171575"/>
            <a:ext cx="2160000" cy="2476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0" bIns="0" rtlCol="0" anchor="ctr"/>
          <a:lstStyle/>
          <a:p>
            <a:r>
              <a:rPr lang="tr-TR" sz="1400" b="1">
                <a:solidFill>
                  <a:srgbClr val="2E86AB"/>
                </a:solidFill>
              </a:rPr>
              <a:t>TOTAL</a:t>
            </a:r>
            <a:r>
              <a:rPr lang="tr-TR" sz="1400" b="1" baseline="0">
                <a:solidFill>
                  <a:srgbClr val="2E86AB"/>
                </a:solidFill>
              </a:rPr>
              <a:t> POINTS</a:t>
            </a:r>
            <a:endParaRPr lang="tr-TR" sz="1400" b="1">
              <a:solidFill>
                <a:srgbClr val="2E86AB"/>
              </a:solidFill>
            </a:endParaRPr>
          </a:p>
        </xdr:txBody>
      </xdr:sp>
      <xdr:sp macro="" textlink="Calc!AC9">
        <xdr:nvSpPr>
          <xdr:cNvPr id="23" name="TextBox 22">
            <a:extLst>
              <a:ext uri="{FF2B5EF4-FFF2-40B4-BE49-F238E27FC236}">
                <a16:creationId xmlns:a16="http://schemas.microsoft.com/office/drawing/2014/main" id="{58CEE7D5-575D-4495-AF95-A396836984B2}"/>
              </a:ext>
            </a:extLst>
          </xdr:cNvPr>
          <xdr:cNvSpPr txBox="1"/>
        </xdr:nvSpPr>
        <xdr:spPr>
          <a:xfrm>
            <a:off x="6231525" y="1463925"/>
            <a:ext cx="2017125" cy="540000"/>
          </a:xfrm>
          <a:prstGeom prst="rect">
            <a:avLst/>
          </a:prstGeom>
          <a:solidFill>
            <a:srgbClr val="2E86AB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36000" bIns="0" rtlCol="0" anchor="ctr"/>
          <a:lstStyle/>
          <a:p>
            <a:pPr marL="0" indent="0" algn="r"/>
            <a:fld id="{41619F82-B63F-4A19-8EAC-9F43D0CE55DA}" type="TxLink">
              <a:rPr lang="en-US" sz="2400" b="1" i="0" u="none" strike="noStrike">
                <a:solidFill>
                  <a:schemeClr val="bg1"/>
                </a:solidFill>
                <a:latin typeface="Arial"/>
                <a:ea typeface="+mn-ea"/>
                <a:cs typeface="Arial"/>
              </a:rPr>
              <a:pPr marL="0" indent="0" algn="r"/>
              <a:t>199</a:t>
            </a:fld>
            <a:endParaRPr lang="tr-TR" sz="2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1</xdr:col>
      <xdr:colOff>95250</xdr:colOff>
      <xdr:row>1</xdr:row>
      <xdr:rowOff>53775</xdr:rowOff>
    </xdr:from>
    <xdr:to>
      <xdr:col>2</xdr:col>
      <xdr:colOff>279600</xdr:colOff>
      <xdr:row>2</xdr:row>
      <xdr:rowOff>238125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A77F4DF0-C229-4C04-AA28-044FDE9CA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" y="2442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2643900</xdr:colOff>
      <xdr:row>1</xdr:row>
      <xdr:rowOff>104775</xdr:rowOff>
    </xdr:from>
    <xdr:to>
      <xdr:col>3</xdr:col>
      <xdr:colOff>266700</xdr:colOff>
      <xdr:row>2</xdr:row>
      <xdr:rowOff>217125</xdr:rowOff>
    </xdr:to>
    <xdr:sp macro="" textlink="">
      <xdr:nvSpPr>
        <xdr:cNvPr id="24" name="Rectangle: Rounded Corners 23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FC216106-95CA-4D02-964F-03B004DA100C}"/>
            </a:ext>
          </a:extLst>
        </xdr:cNvPr>
        <xdr:cNvSpPr/>
      </xdr:nvSpPr>
      <xdr:spPr>
        <a:xfrm>
          <a:off x="3139200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3</xdr:col>
      <xdr:colOff>443625</xdr:colOff>
      <xdr:row>1</xdr:row>
      <xdr:rowOff>104775</xdr:rowOff>
    </xdr:from>
    <xdr:to>
      <xdr:col>3</xdr:col>
      <xdr:colOff>1419225</xdr:colOff>
      <xdr:row>2</xdr:row>
      <xdr:rowOff>217125</xdr:rowOff>
    </xdr:to>
    <xdr:sp macro="" textlink="">
      <xdr:nvSpPr>
        <xdr:cNvPr id="25" name="Rectangle: Rounded Corners 24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2175E9B6-3372-4717-9DC2-5F9C6E0A0F22}"/>
            </a:ext>
          </a:extLst>
        </xdr:cNvPr>
        <xdr:cNvSpPr/>
      </xdr:nvSpPr>
      <xdr:spPr>
        <a:xfrm>
          <a:off x="4320300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QUICK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CALCULATORS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110250</xdr:colOff>
      <xdr:row>1</xdr:row>
      <xdr:rowOff>104775</xdr:rowOff>
    </xdr:from>
    <xdr:to>
      <xdr:col>4</xdr:col>
      <xdr:colOff>1085850</xdr:colOff>
      <xdr:row>2</xdr:row>
      <xdr:rowOff>217125</xdr:rowOff>
    </xdr:to>
    <xdr:sp macro="" textlink="">
      <xdr:nvSpPr>
        <xdr:cNvPr id="26" name="Rectangle: Rounded Corners 25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4F43103C-5425-46FB-BF10-D298F647EC0D}"/>
            </a:ext>
          </a:extLst>
        </xdr:cNvPr>
        <xdr:cNvSpPr/>
      </xdr:nvSpPr>
      <xdr:spPr>
        <a:xfrm>
          <a:off x="4901325" y="190500"/>
          <a:ext cx="975600" cy="360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33228</xdr:colOff>
      <xdr:row>21</xdr:row>
      <xdr:rowOff>82649</xdr:rowOff>
    </xdr:from>
    <xdr:to>
      <xdr:col>8</xdr:col>
      <xdr:colOff>128478</xdr:colOff>
      <xdr:row>24</xdr:row>
      <xdr:rowOff>30944</xdr:rowOff>
    </xdr:to>
    <xdr:sp macro="" textlink="">
      <xdr:nvSpPr>
        <xdr:cNvPr id="37" name="Left Arrow 1">
          <a:extLst>
            <a:ext uri="{FF2B5EF4-FFF2-40B4-BE49-F238E27FC236}">
              <a16:creationId xmlns:a16="http://schemas.microsoft.com/office/drawing/2014/main" id="{4DBC819F-9A30-4121-8623-A0851AFFFE7F}"/>
            </a:ext>
          </a:extLst>
        </xdr:cNvPr>
        <xdr:cNvSpPr/>
      </xdr:nvSpPr>
      <xdr:spPr>
        <a:xfrm rot="18914712">
          <a:off x="8672403" y="3845024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5</xdr:col>
      <xdr:colOff>352425</xdr:colOff>
      <xdr:row>1</xdr:row>
      <xdr:rowOff>47625</xdr:rowOff>
    </xdr:from>
    <xdr:ext cx="1325166" cy="381000"/>
    <xdr:pic>
      <xdr:nvPicPr>
        <xdr:cNvPr id="1037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283E2C7-ADCD-4442-BFEE-EF585A93888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754FDBD-636F-43AF-804E-4173E2D4034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E0721A8-7191-4D00-BC38-31CE866CDAA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78CBDB-9863-478C-88D5-84F597E150F3}" name="Semester1" displayName="Semester1" ref="C28:F40" totalsRowShown="0" headerRowDxfId="79" headerRowBorderDxfId="78" tableBorderDxfId="77" totalsRowBorderDxfId="76">
  <autoFilter ref="C28:F40" xr:uid="{6378CBDB-9863-478C-88D5-84F597E150F3}">
    <filterColumn colId="0" hiddenButton="1"/>
    <filterColumn colId="1" hiddenButton="1"/>
    <filterColumn colId="2" hiddenButton="1"/>
    <filterColumn colId="3" hiddenButton="1"/>
  </autoFilter>
  <tableColumns count="4">
    <tableColumn id="1" xr3:uid="{B95AC98E-D583-4AFF-B819-6EE65590FDE7}" name="Course" dataDxfId="75"/>
    <tableColumn id="2" xr3:uid="{3BA07154-164F-42C4-B876-4319E766980E}" name="Grade" dataDxfId="74"/>
    <tableColumn id="3" xr3:uid="{C64FD794-F03D-409F-9C8E-C409E8D1A729}" name="Credits" dataDxfId="73"/>
    <tableColumn id="4" xr3:uid="{81644597-0F6C-4109-AAE4-9A6B8AB0B63F}" name="Points" dataDxfId="72">
      <calculatedColumnFormula>IFERROR(IF(OR(LEN(C29)=0,LEN(D29)=0,LEN(E29)=0),"",E29*INDEX(Calc!$Z$8:$Z$20,MATCH(D29,Calc!$Y$8:$Y$20,0))),"")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2CF48A-4EB9-4A99-AB03-05B697DF1E35}" name="Semester2" displayName="Semester2" ref="C49:F61" totalsRowShown="0" headerRowDxfId="71" headerRowBorderDxfId="70" tableBorderDxfId="69" totalsRowBorderDxfId="68">
  <autoFilter ref="C49:F61" xr:uid="{D12CF48A-4EB9-4A99-AB03-05B697DF1E35}">
    <filterColumn colId="0" hiddenButton="1"/>
    <filterColumn colId="1" hiddenButton="1"/>
    <filterColumn colId="2" hiddenButton="1"/>
    <filterColumn colId="3" hiddenButton="1"/>
  </autoFilter>
  <tableColumns count="4">
    <tableColumn id="1" xr3:uid="{ED48785C-C2C0-4503-92CC-CC666AE1FCC7}" name="Course" dataDxfId="67"/>
    <tableColumn id="2" xr3:uid="{A6F6C554-ECF4-4B7B-A626-A577F3EAA257}" name="Grade" dataDxfId="66"/>
    <tableColumn id="3" xr3:uid="{A2F8E8EF-E9D5-41B6-BE50-2B47B547A192}" name="Credits" dataDxfId="65"/>
    <tableColumn id="4" xr3:uid="{C1D6C473-FB36-4483-A554-17442F8EE594}" name="Points" dataDxfId="64">
      <calculatedColumnFormula>IFERROR(IF(OR(LEN(C50)=0,LEN(D50)=0,LEN(E50)=0),"",E50*INDEX(Calc!$Z$8:$Z$20,MATCH(D50,Calc!$Y$8:$Y$20,0))),"")</calculatedColumnFormula>
    </tableColumn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8F15A9-AE89-409C-BF4B-DDF9D9A07694}" name="Semester3" displayName="Semester3" ref="C70:F82" totalsRowShown="0" headerRowDxfId="63" headerRowBorderDxfId="62" tableBorderDxfId="61" totalsRowBorderDxfId="60">
  <autoFilter ref="C70:F82" xr:uid="{B68F15A9-AE89-409C-BF4B-DDF9D9A07694}">
    <filterColumn colId="0" hiddenButton="1"/>
    <filterColumn colId="1" hiddenButton="1"/>
    <filterColumn colId="2" hiddenButton="1"/>
    <filterColumn colId="3" hiddenButton="1"/>
  </autoFilter>
  <tableColumns count="4">
    <tableColumn id="1" xr3:uid="{99A6EF7D-B025-491C-B0EE-1E14A365FEA9}" name="Course" dataDxfId="59"/>
    <tableColumn id="2" xr3:uid="{B834510C-B61A-420E-B860-177070E9F66B}" name="Grade" dataDxfId="58"/>
    <tableColumn id="3" xr3:uid="{6DDB97E9-33BF-47EE-8443-54003B2089FF}" name="Credits" dataDxfId="57"/>
    <tableColumn id="4" xr3:uid="{7D19F408-3016-4A0A-9162-00E3D0025850}" name="Points" dataDxfId="56">
      <calculatedColumnFormula>IFERROR(IF(OR(LEN(C71)=0,LEN(D71)=0,LEN(E71)=0),"",E71*INDEX(Calc!$Z$8:$Z$20,MATCH(D71,Calc!$Y$8:$Y$20,0))),"")</calculatedColumnFormula>
    </tableColumn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A33C51F-C3E3-4AAC-8291-154A42A30EC5}" name="Semester4" displayName="Semester4" ref="C91:F103" totalsRowShown="0" headerRowDxfId="55" headerRowBorderDxfId="54" tableBorderDxfId="53" totalsRowBorderDxfId="52">
  <autoFilter ref="C91:F103" xr:uid="{0A33C51F-C3E3-4AAC-8291-154A42A30EC5}">
    <filterColumn colId="0" hiddenButton="1"/>
    <filterColumn colId="1" hiddenButton="1"/>
    <filterColumn colId="2" hiddenButton="1"/>
    <filterColumn colId="3" hiddenButton="1"/>
  </autoFilter>
  <tableColumns count="4">
    <tableColumn id="1" xr3:uid="{0FBBB711-CAA8-44F6-8549-61D1AA244E42}" name="Course" dataDxfId="51"/>
    <tableColumn id="2" xr3:uid="{7ABBED75-CF7A-414A-839D-6620280D3A91}" name="Grade" dataDxfId="50"/>
    <tableColumn id="3" xr3:uid="{90E483AF-5797-4D40-874D-7E9FA2EE2AE6}" name="Credits" dataDxfId="49"/>
    <tableColumn id="4" xr3:uid="{AB0CE00C-E641-4392-A0F9-7099840AD6C9}" name="Points" dataDxfId="48">
      <calculatedColumnFormula>IFERROR(IF(OR(LEN(C92)=0,LEN(D92)=0,LEN(E92)=0),"",E92*INDEX(Calc!$Z$8:$Z$20,MATCH(D92,Calc!$Y$8:$Y$20,0))),"")</calculatedColumnFormula>
    </tableColumn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7D2606-2D6A-4907-9A7F-6104165CA170}" name="Semester5" displayName="Semester5" ref="C112:F124" totalsRowShown="0" headerRowDxfId="47" headerRowBorderDxfId="46" tableBorderDxfId="45" totalsRowBorderDxfId="44">
  <autoFilter ref="C112:F124" xr:uid="{507D2606-2D6A-4907-9A7F-6104165CA170}">
    <filterColumn colId="0" hiddenButton="1"/>
    <filterColumn colId="1" hiddenButton="1"/>
    <filterColumn colId="2" hiddenButton="1"/>
    <filterColumn colId="3" hiddenButton="1"/>
  </autoFilter>
  <tableColumns count="4">
    <tableColumn id="1" xr3:uid="{C5AC02E3-A86B-4B0D-BF81-DAC1BD6158FB}" name="Course" dataDxfId="43"/>
    <tableColumn id="2" xr3:uid="{0F5FFE61-6527-40ED-A479-F57761170C9C}" name="Grade" dataDxfId="42"/>
    <tableColumn id="3" xr3:uid="{AD5AAFD0-6F83-4D72-A399-4D8CC4141A42}" name="Credits" dataDxfId="41"/>
    <tableColumn id="4" xr3:uid="{127335D3-DBA0-4FA3-AD93-35D53F9B4E43}" name="Points" dataDxfId="40">
      <calculatedColumnFormula>IFERROR(IF(OR(LEN(C113)=0,LEN(D113)=0,LEN(E113)=0),"",E113*INDEX(Calc!$Z$8:$Z$20,MATCH(D113,Calc!$Y$8:$Y$20,0))),"")</calculatedColumnFormula>
    </tableColumn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F59EA6F-55F8-491E-8403-1436058C20AB}" name="Semester6" displayName="Semester6" ref="C133:F145" totalsRowShown="0" headerRowDxfId="39" headerRowBorderDxfId="38" tableBorderDxfId="37" totalsRowBorderDxfId="36">
  <autoFilter ref="C133:F145" xr:uid="{EF59EA6F-55F8-491E-8403-1436058C20AB}">
    <filterColumn colId="0" hiddenButton="1"/>
    <filterColumn colId="1" hiddenButton="1"/>
    <filterColumn colId="2" hiddenButton="1"/>
    <filterColumn colId="3" hiddenButton="1"/>
  </autoFilter>
  <tableColumns count="4">
    <tableColumn id="1" xr3:uid="{B02BA4BE-A0A9-4AD2-A4D8-0B5E319BF0F4}" name="Course" dataDxfId="35"/>
    <tableColumn id="2" xr3:uid="{13AE5778-6710-4480-8E5E-793381745D33}" name="Grade" dataDxfId="34"/>
    <tableColumn id="3" xr3:uid="{1AE7088D-B8AF-44DC-930B-02A625168B16}" name="Credits" dataDxfId="33"/>
    <tableColumn id="4" xr3:uid="{3D2E7FE1-0236-4D38-8B06-7D6E80A5F63D}" name="Points" dataDxfId="32">
      <calculatedColumnFormula>IFERROR(IF(OR(LEN(C134)=0,LEN(D134)=0,LEN(E134)=0),"",E134*INDEX(Calc!$Z$8:$Z$20,MATCH(D134,Calc!$Y$8:$Y$20,0))),"")</calculatedColumnFormula>
    </tableColumn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485CF67-AE50-4DEC-B218-49A9769BD948}" name="Semester7" displayName="Semester7" ref="C154:F166" totalsRowShown="0" headerRowDxfId="31" headerRowBorderDxfId="30" tableBorderDxfId="29" totalsRowBorderDxfId="28">
  <autoFilter ref="C154:F166" xr:uid="{6485CF67-AE50-4DEC-B218-49A9769BD948}">
    <filterColumn colId="0" hiddenButton="1"/>
    <filterColumn colId="1" hiddenButton="1"/>
    <filterColumn colId="2" hiddenButton="1"/>
    <filterColumn colId="3" hiddenButton="1"/>
  </autoFilter>
  <tableColumns count="4">
    <tableColumn id="1" xr3:uid="{E79FF921-FAFE-45A1-BF89-BF1680CA37E0}" name="Course" dataDxfId="27"/>
    <tableColumn id="2" xr3:uid="{21E0CD4E-5954-4D44-85E4-F5A0D47B70FB}" name="Grade" dataDxfId="26"/>
    <tableColumn id="3" xr3:uid="{802E14BE-E5AC-4532-AEA1-5DA8D89C1B19}" name="Credits" dataDxfId="25"/>
    <tableColumn id="4" xr3:uid="{FDC54BDA-1A53-4F5F-AD17-3FB2B53C6AD3}" name="Points" dataDxfId="24">
      <calculatedColumnFormula>IFERROR(IF(OR(LEN(C155)=0,LEN(D155)=0,LEN(E155)=0),"",E155*INDEX(Calc!$Z$8:$Z$20,MATCH(D155,Calc!$Y$8:$Y$20,0))),"")</calculatedColumnFormula>
    </tableColumn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E3979EB-8EB4-48AA-8B97-A3C1C39ADAFB}" name="Semester8" displayName="Semester8" ref="C175:F187" totalsRowShown="0" headerRowDxfId="23" headerRowBorderDxfId="22" tableBorderDxfId="21" totalsRowBorderDxfId="20">
  <autoFilter ref="C175:F187" xr:uid="{9E3979EB-8EB4-48AA-8B97-A3C1C39ADAFB}">
    <filterColumn colId="0" hiddenButton="1"/>
    <filterColumn colId="1" hiddenButton="1"/>
    <filterColumn colId="2" hiddenButton="1"/>
    <filterColumn colId="3" hiddenButton="1"/>
  </autoFilter>
  <tableColumns count="4">
    <tableColumn id="1" xr3:uid="{57335F03-7F1C-437E-9A1F-3B5AFEA739BC}" name="Course" dataDxfId="19"/>
    <tableColumn id="2" xr3:uid="{F7435002-DFBA-401E-B953-696C0A24C3F3}" name="Grade" dataDxfId="18"/>
    <tableColumn id="3" xr3:uid="{CA67AA3A-A371-4EC9-858E-47490C7CF4F8}" name="Credits" dataDxfId="17"/>
    <tableColumn id="4" xr3:uid="{75AA1356-EA3F-437D-96BE-F0C2D15590B1}" name="Points" dataDxfId="16">
      <calculatedColumnFormula>IFERROR(IF(OR(LEN(C176)=0,LEN(D176)=0,LEN(E176)=0),"",E176*INDEX(Calc!$Z$8:$Z$20,MATCH(D176,Calc!$Y$8:$Y$20,0))),"")</calculatedColumnFormula>
    </tableColumn>
  </tableColumns>
  <tableStyleInfo name="Table Style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EA8548-AED0-41FB-9133-CF703017D428}" name="Semester9" displayName="Semester9" ref="C196:F208" totalsRowShown="0" headerRowDxfId="15" headerRowBorderDxfId="14" tableBorderDxfId="13" totalsRowBorderDxfId="12">
  <autoFilter ref="C196:F208" xr:uid="{1BEA8548-AED0-41FB-9133-CF703017D428}">
    <filterColumn colId="0" hiddenButton="1"/>
    <filterColumn colId="1" hiddenButton="1"/>
    <filterColumn colId="2" hiddenButton="1"/>
    <filterColumn colId="3" hiddenButton="1"/>
  </autoFilter>
  <tableColumns count="4">
    <tableColumn id="1" xr3:uid="{52E09208-D73C-425E-8015-5311A7894196}" name="Course" dataDxfId="11"/>
    <tableColumn id="2" xr3:uid="{E4ADDC6E-19C2-4460-A0FF-23C53A116A2C}" name="Grade" dataDxfId="10"/>
    <tableColumn id="3" xr3:uid="{C196C0B2-745E-478D-A9F6-E957697C6095}" name="Credits" dataDxfId="9"/>
    <tableColumn id="4" xr3:uid="{44F0CA74-B4E1-4F9E-8FA8-1FAF0B64585E}" name="Points" dataDxfId="8">
      <calculatedColumnFormula>IFERROR(IF(OR(LEN(C197)=0,LEN(D197)=0,LEN(E197)=0),"",E197*INDEX(Calc!$Z$8:$Z$20,MATCH(D197,Calc!$Y$8:$Y$20,0))),"")</calculatedColumnFormula>
    </tableColumn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2E3B401-3C54-4634-991E-B4EB8DED7189}" name="Semester10" displayName="Semester10" ref="C217:F229" totalsRowShown="0" headerRowDxfId="7" headerRowBorderDxfId="6" tableBorderDxfId="5" totalsRowBorderDxfId="4">
  <autoFilter ref="C217:F229" xr:uid="{A2E3B401-3C54-4634-991E-B4EB8DED7189}">
    <filterColumn colId="0" hiddenButton="1"/>
    <filterColumn colId="1" hiddenButton="1"/>
    <filterColumn colId="2" hiddenButton="1"/>
    <filterColumn colId="3" hiddenButton="1"/>
  </autoFilter>
  <tableColumns count="4">
    <tableColumn id="1" xr3:uid="{0116C36D-7D1F-4D71-96E3-218D0BCB3837}" name="Course" dataDxfId="3"/>
    <tableColumn id="2" xr3:uid="{522952B6-FE46-4A28-89A6-0BFE816AF6F8}" name="Grade" dataDxfId="2"/>
    <tableColumn id="3" xr3:uid="{555B3F09-B359-4785-8542-2B1E437B7D11}" name="Credits" dataDxfId="1"/>
    <tableColumn id="4" xr3:uid="{549FD5C4-0A36-48B9-A932-ADAFBC3B9266}" name="Points" dataDxfId="0">
      <calculatedColumnFormula>IFERROR(IF(OR(LEN(C218)=0,LEN(D218)=0,LEN(E218)=0),"",E218*INDEX(Calc!$Z$8:$Z$20,MATCH(D218,Calc!$Y$8:$Y$20,0))),"")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1:I92"/>
  <sheetViews>
    <sheetView showGridLines="0" showRowColHeaders="0" tabSelected="1" zoomScaleNormal="100" zoomScaleSheetLayoutView="11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2" width="3.7109375" style="1" customWidth="1"/>
    <col min="3" max="4" width="27.5703125" style="1" customWidth="1"/>
    <col min="5" max="6" width="4.140625" style="1" customWidth="1"/>
    <col min="7" max="8" width="27.5703125" style="1" customWidth="1"/>
    <col min="9" max="10" width="3.7109375" style="1" customWidth="1"/>
    <col min="11" max="11" width="8.85546875" style="1"/>
    <col min="12" max="13" width="8.85546875" style="1" customWidth="1"/>
    <col min="14" max="16384" width="8.85546875" style="1"/>
  </cols>
  <sheetData>
    <row r="1" spans="2:9" ht="6.75" customHeight="1" x14ac:dyDescent="0.25"/>
    <row r="2" spans="2:9" s="109" customFormat="1" ht="20.100000000000001" customHeight="1" x14ac:dyDescent="0.25">
      <c r="B2" s="2"/>
      <c r="C2" s="3" t="s">
        <v>122</v>
      </c>
      <c r="D2" s="2"/>
      <c r="E2" s="2"/>
      <c r="F2" s="2"/>
      <c r="G2" s="2"/>
      <c r="H2" s="110"/>
      <c r="I2" s="110"/>
    </row>
    <row r="3" spans="2:9" s="116" customFormat="1" ht="24" customHeight="1" x14ac:dyDescent="0.25">
      <c r="B3" s="113"/>
      <c r="C3" s="117" t="s">
        <v>137</v>
      </c>
      <c r="D3" s="113"/>
      <c r="E3" s="113"/>
      <c r="F3" s="113"/>
      <c r="G3" s="113"/>
      <c r="H3" s="114"/>
      <c r="I3" s="114"/>
    </row>
    <row r="4" spans="2:9" ht="3.95" customHeight="1" x14ac:dyDescent="0.25"/>
    <row r="5" spans="2:9" ht="3.95" customHeight="1" x14ac:dyDescent="0.25">
      <c r="B5" s="98"/>
      <c r="C5" s="98"/>
      <c r="D5" s="98"/>
      <c r="E5" s="98"/>
      <c r="F5" s="98"/>
      <c r="G5" s="98"/>
      <c r="H5" s="98"/>
      <c r="I5" s="98"/>
    </row>
    <row r="6" spans="2:9" ht="15" customHeight="1" x14ac:dyDescent="0.25">
      <c r="B6" s="157"/>
      <c r="C6" s="158"/>
      <c r="D6" s="158"/>
      <c r="E6" s="158"/>
      <c r="F6" s="158"/>
      <c r="G6" s="158"/>
      <c r="H6" s="158"/>
      <c r="I6" s="159"/>
    </row>
    <row r="7" spans="2:9" ht="15" customHeight="1" x14ac:dyDescent="0.25">
      <c r="B7" s="160"/>
      <c r="C7" s="99" t="s">
        <v>137</v>
      </c>
      <c r="D7" s="99"/>
      <c r="E7" s="99"/>
      <c r="F7" s="99"/>
      <c r="G7" s="99"/>
      <c r="H7" s="99"/>
      <c r="I7" s="161"/>
    </row>
    <row r="8" spans="2:9" ht="8.1" customHeight="1" x14ac:dyDescent="0.25">
      <c r="B8" s="160"/>
      <c r="C8" s="100"/>
      <c r="D8" s="100"/>
      <c r="E8" s="100"/>
      <c r="F8" s="100"/>
      <c r="G8" s="100"/>
      <c r="H8" s="100"/>
      <c r="I8" s="161"/>
    </row>
    <row r="9" spans="2:9" ht="15" customHeight="1" x14ac:dyDescent="0.25">
      <c r="B9" s="160"/>
      <c r="C9" s="97" t="s">
        <v>138</v>
      </c>
      <c r="D9" s="103" t="s">
        <v>27</v>
      </c>
      <c r="E9" s="100"/>
      <c r="F9" s="101"/>
      <c r="G9" s="166" t="s">
        <v>136</v>
      </c>
      <c r="H9" s="104" t="s">
        <v>140</v>
      </c>
      <c r="I9" s="161"/>
    </row>
    <row r="10" spans="2:9" ht="8.1" customHeight="1" x14ac:dyDescent="0.25">
      <c r="B10" s="160"/>
      <c r="C10" s="100"/>
      <c r="D10" s="100"/>
      <c r="E10" s="100"/>
      <c r="F10" s="101"/>
      <c r="G10" s="100"/>
      <c r="H10" s="100"/>
      <c r="I10" s="161"/>
    </row>
    <row r="11" spans="2:9" ht="15" customHeight="1" x14ac:dyDescent="0.25">
      <c r="B11" s="160"/>
      <c r="C11" s="105" t="s">
        <v>28</v>
      </c>
      <c r="D11" s="105" t="s">
        <v>29</v>
      </c>
      <c r="E11" s="100"/>
      <c r="F11" s="101"/>
      <c r="G11" s="106" t="s">
        <v>28</v>
      </c>
      <c r="H11" s="106" t="s">
        <v>29</v>
      </c>
      <c r="I11" s="161"/>
    </row>
    <row r="12" spans="2:9" ht="15" customHeight="1" x14ac:dyDescent="0.25">
      <c r="B12" s="160"/>
      <c r="C12" s="107" t="str">
        <f>IFERROR(IF(AND(LEN($D$9)=0,LEN(Calc!Y8)=0),"",Calc!Y8),"")</f>
        <v>AA</v>
      </c>
      <c r="D12" s="108">
        <f>IFERROR(IF(AND(LEN($D$9)=0,LEN(Calc!Z8)=0),"",Calc!Z8),"")</f>
        <v>4</v>
      </c>
      <c r="E12" s="100"/>
      <c r="F12" s="102"/>
      <c r="G12" s="176" t="s">
        <v>141</v>
      </c>
      <c r="H12" s="177">
        <v>100</v>
      </c>
      <c r="I12" s="161"/>
    </row>
    <row r="13" spans="2:9" ht="15" customHeight="1" x14ac:dyDescent="0.25">
      <c r="B13" s="160"/>
      <c r="C13" s="107" t="str">
        <f>IFERROR(IF(AND(LEN($D$9)=0,LEN(Calc!Y9)=0),"",Calc!Y9),"")</f>
        <v>BA</v>
      </c>
      <c r="D13" s="108">
        <f>IFERROR(IF(AND(LEN($D$9)=0,LEN(Calc!Z9)=0),"",Calc!Z9),"")</f>
        <v>3.5</v>
      </c>
      <c r="E13" s="100"/>
      <c r="F13" s="102"/>
      <c r="G13" s="176" t="s">
        <v>142</v>
      </c>
      <c r="H13" s="177">
        <v>50</v>
      </c>
      <c r="I13" s="161"/>
    </row>
    <row r="14" spans="2:9" ht="15" customHeight="1" x14ac:dyDescent="0.25">
      <c r="B14" s="160"/>
      <c r="C14" s="107" t="str">
        <f>IFERROR(IF(AND(LEN($D$9)=0,LEN(Calc!Y10)=0),"",Calc!Y10),"")</f>
        <v>BB</v>
      </c>
      <c r="D14" s="108">
        <f>IFERROR(IF(AND(LEN($D$9)=0,LEN(Calc!Z10)=0),"",Calc!Z10),"")</f>
        <v>3</v>
      </c>
      <c r="E14" s="100"/>
      <c r="F14" s="102"/>
      <c r="G14" s="176" t="s">
        <v>143</v>
      </c>
      <c r="H14" s="177">
        <v>20</v>
      </c>
      <c r="I14" s="161"/>
    </row>
    <row r="15" spans="2:9" ht="15" customHeight="1" x14ac:dyDescent="0.25">
      <c r="B15" s="160"/>
      <c r="C15" s="107" t="str">
        <f>IFERROR(IF(AND(LEN($D$9)=0,LEN(Calc!Y11)=0),"",Calc!Y11),"")</f>
        <v>CB</v>
      </c>
      <c r="D15" s="108">
        <f>IFERROR(IF(AND(LEN($D$9)=0,LEN(Calc!Z11)=0),"",Calc!Z11),"")</f>
        <v>2.5</v>
      </c>
      <c r="E15" s="100"/>
      <c r="F15" s="102"/>
      <c r="G15" s="176"/>
      <c r="H15" s="177"/>
      <c r="I15" s="161"/>
    </row>
    <row r="16" spans="2:9" ht="15" customHeight="1" x14ac:dyDescent="0.25">
      <c r="B16" s="160"/>
      <c r="C16" s="107" t="str">
        <f>IFERROR(IF(AND(LEN($D$9)=0,LEN(Calc!Y12)=0),"",Calc!Y12),"")</f>
        <v>CC</v>
      </c>
      <c r="D16" s="108">
        <f>IFERROR(IF(AND(LEN($D$9)=0,LEN(Calc!Z12)=0),"",Calc!Z12),"")</f>
        <v>2</v>
      </c>
      <c r="E16" s="100"/>
      <c r="F16" s="102"/>
      <c r="G16" s="176"/>
      <c r="H16" s="177"/>
      <c r="I16" s="161"/>
    </row>
    <row r="17" spans="2:9" ht="15" customHeight="1" x14ac:dyDescent="0.25">
      <c r="B17" s="160"/>
      <c r="C17" s="107" t="str">
        <f>IFERROR(IF(AND(LEN($D$9)=0,LEN(Calc!Y13)=0),"",Calc!Y13),"")</f>
        <v>DC</v>
      </c>
      <c r="D17" s="108">
        <f>IFERROR(IF(AND(LEN($D$9)=0,LEN(Calc!Z13)=0),"",Calc!Z13),"")</f>
        <v>1.5</v>
      </c>
      <c r="E17" s="100"/>
      <c r="F17" s="102"/>
      <c r="G17" s="176"/>
      <c r="H17" s="177"/>
      <c r="I17" s="161"/>
    </row>
    <row r="18" spans="2:9" ht="15" customHeight="1" x14ac:dyDescent="0.25">
      <c r="B18" s="160"/>
      <c r="C18" s="107" t="str">
        <f>IFERROR(IF(AND(LEN($D$9)=0,LEN(Calc!Y14)=0),"",Calc!Y14),"")</f>
        <v>DD</v>
      </c>
      <c r="D18" s="108">
        <f>IFERROR(IF(AND(LEN($D$9)=0,LEN(Calc!Z14)=0),"",Calc!Z14),"")</f>
        <v>1</v>
      </c>
      <c r="E18" s="100"/>
      <c r="F18" s="102"/>
      <c r="G18" s="176"/>
      <c r="H18" s="177"/>
      <c r="I18" s="161"/>
    </row>
    <row r="19" spans="2:9" ht="15" customHeight="1" x14ac:dyDescent="0.25">
      <c r="B19" s="160"/>
      <c r="C19" s="107" t="str">
        <f>IFERROR(IF(AND(LEN($D$9)=0,LEN(Calc!Y15)=0),"",Calc!Y15),"")</f>
        <v>FD</v>
      </c>
      <c r="D19" s="108">
        <f>IFERROR(IF(AND(LEN($D$9)=0,LEN(Calc!Z15)=0),"",Calc!Z15),"")</f>
        <v>0.5</v>
      </c>
      <c r="E19" s="100"/>
      <c r="F19" s="102"/>
      <c r="G19" s="176"/>
      <c r="H19" s="177"/>
      <c r="I19" s="161"/>
    </row>
    <row r="20" spans="2:9" ht="15" customHeight="1" x14ac:dyDescent="0.25">
      <c r="B20" s="160"/>
      <c r="C20" s="107" t="str">
        <f>IFERROR(IF(AND(LEN($D$9)=0,LEN(Calc!Y16)=0),"",Calc!Y16),"")</f>
        <v>FF</v>
      </c>
      <c r="D20" s="108">
        <f>IFERROR(IF(AND(LEN($D$9)=0,LEN(Calc!Z16)=0),"",Calc!Z16),"")</f>
        <v>0</v>
      </c>
      <c r="E20" s="100"/>
      <c r="F20" s="102"/>
      <c r="G20" s="176"/>
      <c r="H20" s="177"/>
      <c r="I20" s="161"/>
    </row>
    <row r="21" spans="2:9" ht="15" customHeight="1" x14ac:dyDescent="0.25">
      <c r="B21" s="160"/>
      <c r="C21" s="107" t="str">
        <f>IFERROR(IF(AND(LEN($D$9)=0,LEN(Calc!Y17)=0),"",Calc!Y17),"")</f>
        <v/>
      </c>
      <c r="D21" s="108" t="str">
        <f>IFERROR(IF(AND(LEN($D$9)=0,LEN(Calc!Z17)=0),"",Calc!Z17),"")</f>
        <v/>
      </c>
      <c r="E21" s="100"/>
      <c r="F21" s="102"/>
      <c r="G21" s="176"/>
      <c r="H21" s="177"/>
      <c r="I21" s="161"/>
    </row>
    <row r="22" spans="2:9" ht="15" customHeight="1" x14ac:dyDescent="0.25">
      <c r="B22" s="160"/>
      <c r="C22" s="107" t="str">
        <f>IFERROR(IF(AND(LEN($D$9)=0,LEN(Calc!Y18)=0),"",Calc!Y18),"")</f>
        <v/>
      </c>
      <c r="D22" s="108" t="str">
        <f>IFERROR(IF(AND(LEN($D$9)=0,LEN(Calc!Z18)=0),"",Calc!Z18),"")</f>
        <v/>
      </c>
      <c r="E22" s="100"/>
      <c r="F22" s="102"/>
      <c r="G22" s="176"/>
      <c r="H22" s="177"/>
      <c r="I22" s="161"/>
    </row>
    <row r="23" spans="2:9" ht="15" customHeight="1" x14ac:dyDescent="0.25">
      <c r="B23" s="160"/>
      <c r="C23" s="107" t="str">
        <f>IFERROR(IF(AND(LEN($D$9)=0,LEN(Calc!Y19)=0),"",Calc!Y19),"")</f>
        <v/>
      </c>
      <c r="D23" s="108" t="str">
        <f>IFERROR(IF(AND(LEN($D$9)=0,LEN(Calc!Z19)=0),"",Calc!Z19),"")</f>
        <v/>
      </c>
      <c r="E23" s="100"/>
      <c r="F23" s="102"/>
      <c r="G23" s="176"/>
      <c r="H23" s="177"/>
      <c r="I23" s="161"/>
    </row>
    <row r="24" spans="2:9" ht="15" customHeight="1" x14ac:dyDescent="0.25">
      <c r="B24" s="160"/>
      <c r="C24" s="107" t="str">
        <f>IFERROR(IF(AND(LEN($D$9)=0,LEN(Calc!Y20)=0),"",Calc!Y20),"")</f>
        <v/>
      </c>
      <c r="D24" s="108" t="str">
        <f>IFERROR(IF(AND(LEN($D$9)=0,LEN(Calc!Z20)=0),"",Calc!Z20),"")</f>
        <v/>
      </c>
      <c r="E24" s="100"/>
      <c r="F24" s="102"/>
      <c r="G24" s="176"/>
      <c r="H24" s="177"/>
      <c r="I24" s="161"/>
    </row>
    <row r="25" spans="2:9" ht="15" customHeight="1" x14ac:dyDescent="0.25">
      <c r="B25" s="162"/>
      <c r="C25" s="163"/>
      <c r="D25" s="163"/>
      <c r="E25" s="163"/>
      <c r="F25" s="163"/>
      <c r="G25" s="163"/>
      <c r="H25" s="163"/>
      <c r="I25" s="164"/>
    </row>
    <row r="26" spans="2:9" ht="7.35" customHeight="1" x14ac:dyDescent="0.25"/>
    <row r="27" spans="2:9" ht="23.1" customHeight="1" x14ac:dyDescent="0.25">
      <c r="B27" s="139"/>
      <c r="C27" s="139"/>
      <c r="D27" s="139"/>
      <c r="E27" s="139"/>
      <c r="F27" s="139"/>
      <c r="G27" s="139"/>
      <c r="H27" s="139"/>
      <c r="I27" s="139"/>
    </row>
    <row r="28" spans="2:9" ht="15" customHeight="1" x14ac:dyDescent="0.25"/>
    <row r="29" spans="2:9" ht="15" customHeight="1" x14ac:dyDescent="0.25"/>
    <row r="30" spans="2:9" ht="15" customHeight="1" x14ac:dyDescent="0.25"/>
    <row r="31" spans="2:9" ht="15" customHeight="1" x14ac:dyDescent="0.25"/>
    <row r="32" spans="2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74" ht="9" customHeight="1" x14ac:dyDescent="0.25"/>
    <row r="88" ht="9" customHeight="1" x14ac:dyDescent="0.25"/>
    <row r="90" ht="9" customHeight="1" x14ac:dyDescent="0.25"/>
    <row r="91" ht="9" customHeight="1" x14ac:dyDescent="0.25"/>
    <row r="92" ht="22.9" customHeight="1" x14ac:dyDescent="0.25"/>
  </sheetData>
  <sheetProtection algorithmName="SHA-512" hashValue="zFfMSqP0C5sXZYagGLZgA8uZ5HxtOr9synW00kmFcK3N4hzJ7SzFJ39MFzh1O26LLc4077rF3BiW3ACxLDC8aA==" saltValue="uYt0UBLIbo2E7c8uGP0CP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Calc!$S$7:$S$13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B1:K56"/>
  <sheetViews>
    <sheetView showGridLines="0" showRowColHeaders="0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2" width="3.7109375" style="30" customWidth="1"/>
    <col min="3" max="3" width="35.7109375" style="30" customWidth="1"/>
    <col min="4" max="4" width="17.7109375" style="30" customWidth="1"/>
    <col min="5" max="6" width="12.7109375" style="30" customWidth="1"/>
    <col min="7" max="7" width="3.7109375" style="30" customWidth="1"/>
    <col min="8" max="8" width="3.42578125" style="30" customWidth="1"/>
    <col min="9" max="9" width="3.7109375" style="30" customWidth="1"/>
    <col min="10" max="10" width="28.7109375" style="30" customWidth="1"/>
    <col min="11" max="11" width="3.7109375" style="30" customWidth="1"/>
    <col min="12" max="16384" width="8.85546875" style="30"/>
  </cols>
  <sheetData>
    <row r="1" spans="2:11" s="1" customFormat="1" ht="6.75" customHeight="1" x14ac:dyDescent="0.25"/>
    <row r="2" spans="2:11" s="109" customFormat="1" ht="20.100000000000001" customHeight="1" x14ac:dyDescent="0.25">
      <c r="B2" s="2"/>
      <c r="C2" s="3" t="s">
        <v>122</v>
      </c>
      <c r="D2" s="2"/>
      <c r="E2" s="2"/>
      <c r="F2" s="2"/>
      <c r="G2" s="110"/>
      <c r="H2" s="110"/>
      <c r="I2" s="110"/>
      <c r="J2" s="110"/>
      <c r="K2" s="112"/>
    </row>
    <row r="3" spans="2:11" s="116" customFormat="1" ht="24" customHeight="1" x14ac:dyDescent="0.25">
      <c r="B3" s="113"/>
      <c r="C3" s="117" t="s">
        <v>144</v>
      </c>
      <c r="D3" s="113"/>
      <c r="E3" s="113"/>
      <c r="F3" s="113"/>
      <c r="G3" s="114"/>
      <c r="H3" s="114"/>
      <c r="I3" s="114"/>
      <c r="J3" s="114"/>
      <c r="K3" s="115"/>
    </row>
    <row r="4" spans="2:11" s="1" customFormat="1" ht="3.95" customHeight="1" x14ac:dyDescent="0.25"/>
    <row r="5" spans="2:11" ht="3.95" customHeight="1" x14ac:dyDescent="0.25"/>
    <row r="6" spans="2:11" ht="9.9499999999999993" customHeight="1" x14ac:dyDescent="0.25">
      <c r="B6" s="31"/>
      <c r="C6" s="32"/>
      <c r="D6" s="32"/>
      <c r="E6" s="32"/>
      <c r="F6" s="32"/>
      <c r="G6" s="33"/>
      <c r="I6" s="31"/>
      <c r="J6" s="32"/>
      <c r="K6" s="33"/>
    </row>
    <row r="7" spans="2:11" ht="18" customHeight="1" x14ac:dyDescent="0.25">
      <c r="B7" s="34"/>
      <c r="C7" s="59" t="s">
        <v>90</v>
      </c>
      <c r="D7" s="59"/>
      <c r="E7" s="59"/>
      <c r="F7" s="59"/>
      <c r="G7" s="35"/>
      <c r="H7" s="36"/>
      <c r="I7" s="37"/>
      <c r="J7" s="58" t="s">
        <v>113</v>
      </c>
      <c r="K7" s="38"/>
    </row>
    <row r="8" spans="2:11" ht="8.1" customHeight="1" x14ac:dyDescent="0.25">
      <c r="B8" s="34"/>
      <c r="C8" s="39"/>
      <c r="D8" s="39"/>
      <c r="E8" s="39"/>
      <c r="F8" s="39"/>
      <c r="G8" s="35"/>
      <c r="H8" s="36"/>
      <c r="I8" s="37"/>
      <c r="J8" s="39"/>
      <c r="K8" s="38"/>
    </row>
    <row r="9" spans="2:11" ht="18" customHeight="1" x14ac:dyDescent="0.25">
      <c r="B9" s="34"/>
      <c r="C9" s="135" t="s">
        <v>36</v>
      </c>
      <c r="D9" s="135" t="s">
        <v>28</v>
      </c>
      <c r="E9" s="135" t="s">
        <v>37</v>
      </c>
      <c r="F9" s="135" t="s">
        <v>29</v>
      </c>
      <c r="G9" s="21"/>
      <c r="H9" s="22"/>
      <c r="I9" s="23"/>
      <c r="J9" s="111" t="s">
        <v>34</v>
      </c>
      <c r="K9" s="25"/>
    </row>
    <row r="10" spans="2:11" ht="18" customHeight="1" x14ac:dyDescent="0.25">
      <c r="B10" s="34"/>
      <c r="C10" s="136" t="s">
        <v>38</v>
      </c>
      <c r="D10" s="137" t="s">
        <v>19</v>
      </c>
      <c r="E10" s="138">
        <v>3</v>
      </c>
      <c r="F10" s="165">
        <f>IFERROR(IF(OR(LEN(C10)=0,LEN(D10)=0,LEN(E10)=0),"",E10*INDEX(Calc!$Z$8:$Z$20,MATCH(Quick!D10,Calc!$Y$8:$Y$20,0))),"")</f>
        <v>10.5</v>
      </c>
      <c r="G10" s="21"/>
      <c r="H10" s="22"/>
      <c r="I10" s="23"/>
      <c r="J10" s="40">
        <v>47</v>
      </c>
      <c r="K10" s="25"/>
    </row>
    <row r="11" spans="2:11" ht="18" customHeight="1" x14ac:dyDescent="0.25">
      <c r="B11" s="34"/>
      <c r="C11" s="136" t="s">
        <v>39</v>
      </c>
      <c r="D11" s="137" t="s">
        <v>19</v>
      </c>
      <c r="E11" s="138">
        <v>4</v>
      </c>
      <c r="F11" s="165">
        <f>IFERROR(IF(OR(LEN(C11)=0,LEN(D11)=0,LEN(E11)=0),"",E11*INDEX(Calc!$Z$8:$Z$20,MATCH(Quick!D11,Calc!$Y$8:$Y$20,0))),"")</f>
        <v>14</v>
      </c>
      <c r="G11" s="21"/>
      <c r="H11" s="22"/>
      <c r="I11" s="23"/>
      <c r="J11" s="111" t="s">
        <v>35</v>
      </c>
      <c r="K11" s="25"/>
    </row>
    <row r="12" spans="2:11" ht="18" customHeight="1" x14ac:dyDescent="0.25">
      <c r="B12" s="34"/>
      <c r="C12" s="136" t="s">
        <v>40</v>
      </c>
      <c r="D12" s="137" t="s">
        <v>21</v>
      </c>
      <c r="E12" s="138">
        <v>5</v>
      </c>
      <c r="F12" s="165">
        <f>IFERROR(IF(OR(LEN(C12)=0,LEN(D12)=0,LEN(E12)=0),"",E12*INDEX(Calc!$Z$8:$Z$20,MATCH(Quick!D12,Calc!$Y$8:$Y$20,0))),"")</f>
        <v>12.5</v>
      </c>
      <c r="G12" s="21"/>
      <c r="H12" s="22"/>
      <c r="I12" s="23"/>
      <c r="J12" s="40">
        <v>144.5</v>
      </c>
      <c r="K12" s="25"/>
    </row>
    <row r="13" spans="2:11" ht="18" customHeight="1" x14ac:dyDescent="0.25">
      <c r="B13" s="34"/>
      <c r="C13" s="136" t="s">
        <v>41</v>
      </c>
      <c r="D13" s="137" t="s">
        <v>18</v>
      </c>
      <c r="E13" s="138">
        <v>2</v>
      </c>
      <c r="F13" s="165">
        <f>IFERROR(IF(OR(LEN(C13)=0,LEN(D13)=0,LEN(E13)=0),"",E13*INDEX(Calc!$Z$8:$Z$20,MATCH(Quick!D13,Calc!$Y$8:$Y$20,0))),"")</f>
        <v>8</v>
      </c>
      <c r="G13" s="21"/>
      <c r="H13" s="22"/>
      <c r="I13" s="23"/>
      <c r="J13" s="53" t="s">
        <v>55</v>
      </c>
      <c r="K13" s="25"/>
    </row>
    <row r="14" spans="2:11" ht="18" customHeight="1" x14ac:dyDescent="0.25">
      <c r="B14" s="34"/>
      <c r="C14" s="167"/>
      <c r="D14" s="168"/>
      <c r="E14" s="169"/>
      <c r="F14" s="170" t="str">
        <f>IFERROR(IF(OR(LEN(C14)=0,LEN(D14)=0,LEN(E14)=0),"",E14*INDEX(Calc!$Z$8:$Z$20,MATCH(Quick!D14,Calc!$Y$8:$Y$20,0))),"")</f>
        <v/>
      </c>
      <c r="G14" s="21"/>
      <c r="H14" s="22"/>
      <c r="I14" s="23"/>
      <c r="J14" s="55">
        <f>IFERROR(J12/J10,"")</f>
        <v>3.0744680851063828</v>
      </c>
      <c r="K14" s="25"/>
    </row>
    <row r="15" spans="2:11" ht="18" customHeight="1" x14ac:dyDescent="0.25">
      <c r="B15" s="34"/>
      <c r="C15" s="180"/>
      <c r="D15" s="181"/>
      <c r="E15" s="182"/>
      <c r="F15" s="183"/>
      <c r="G15" s="21"/>
      <c r="H15" s="22"/>
      <c r="I15" s="56"/>
      <c r="J15" s="57"/>
      <c r="K15" s="29"/>
    </row>
    <row r="16" spans="2:11" ht="18" customHeight="1" x14ac:dyDescent="0.25">
      <c r="B16" s="34"/>
      <c r="C16" s="184"/>
      <c r="D16" s="171"/>
      <c r="E16" s="172"/>
      <c r="F16" s="185"/>
      <c r="G16" s="21"/>
      <c r="H16" s="22"/>
      <c r="I16" s="22"/>
      <c r="J16" s="22"/>
      <c r="K16" s="26"/>
    </row>
    <row r="17" spans="2:11" ht="18" customHeight="1" x14ac:dyDescent="0.25">
      <c r="B17" s="34"/>
      <c r="C17" s="184"/>
      <c r="D17" s="171"/>
      <c r="E17" s="172"/>
      <c r="F17" s="185"/>
      <c r="G17" s="21"/>
      <c r="H17" s="22"/>
      <c r="I17" s="22"/>
      <c r="J17" s="22"/>
      <c r="K17" s="26"/>
    </row>
    <row r="18" spans="2:11" ht="18" customHeight="1" x14ac:dyDescent="0.25">
      <c r="B18" s="34"/>
      <c r="C18" s="184"/>
      <c r="D18" s="171"/>
      <c r="E18" s="172"/>
      <c r="F18" s="185"/>
      <c r="G18" s="21"/>
      <c r="H18" s="22"/>
      <c r="I18" s="22"/>
      <c r="J18" s="22"/>
      <c r="K18" s="26"/>
    </row>
    <row r="19" spans="2:11" ht="18" customHeight="1" x14ac:dyDescent="0.25">
      <c r="B19" s="34"/>
      <c r="C19" s="184"/>
      <c r="D19" s="171"/>
      <c r="E19" s="172"/>
      <c r="F19" s="185"/>
      <c r="G19" s="21"/>
      <c r="H19" s="22"/>
      <c r="I19" s="22"/>
      <c r="J19" s="22"/>
      <c r="K19" s="26"/>
    </row>
    <row r="20" spans="2:11" ht="18" customHeight="1" x14ac:dyDescent="0.25">
      <c r="B20" s="34"/>
      <c r="C20" s="184"/>
      <c r="D20" s="171"/>
      <c r="E20" s="172"/>
      <c r="F20" s="185"/>
      <c r="G20" s="21"/>
      <c r="H20" s="22"/>
      <c r="I20" s="22"/>
      <c r="J20" s="22"/>
      <c r="K20" s="26"/>
    </row>
    <row r="21" spans="2:11" ht="18" customHeight="1" x14ac:dyDescent="0.25">
      <c r="B21" s="34"/>
      <c r="C21" s="184"/>
      <c r="D21" s="171"/>
      <c r="E21" s="172"/>
      <c r="F21" s="185"/>
      <c r="G21" s="21"/>
      <c r="H21" s="22"/>
      <c r="I21" s="22"/>
      <c r="J21" s="22"/>
      <c r="K21" s="26"/>
    </row>
    <row r="22" spans="2:11" ht="18" customHeight="1" x14ac:dyDescent="0.25">
      <c r="B22" s="34"/>
      <c r="C22" s="184"/>
      <c r="D22" s="171"/>
      <c r="E22" s="172"/>
      <c r="F22" s="185"/>
      <c r="G22" s="21"/>
      <c r="H22" s="22"/>
      <c r="I22" s="22"/>
      <c r="J22" s="22"/>
      <c r="K22" s="26"/>
    </row>
    <row r="23" spans="2:11" ht="18" customHeight="1" x14ac:dyDescent="0.25">
      <c r="B23" s="34"/>
      <c r="C23" s="184"/>
      <c r="D23" s="171"/>
      <c r="E23" s="172"/>
      <c r="F23" s="185"/>
      <c r="G23" s="21"/>
      <c r="H23" s="22"/>
      <c r="I23" s="22"/>
      <c r="J23" s="22"/>
      <c r="K23" s="26"/>
    </row>
    <row r="24" spans="2:11" ht="18" customHeight="1" x14ac:dyDescent="0.25">
      <c r="B24" s="34"/>
      <c r="C24" s="184"/>
      <c r="D24" s="171"/>
      <c r="E24" s="172"/>
      <c r="F24" s="185"/>
      <c r="G24" s="21"/>
      <c r="H24" s="22"/>
      <c r="I24" s="22"/>
      <c r="J24" s="22"/>
      <c r="K24" s="26"/>
    </row>
    <row r="25" spans="2:11" ht="18" customHeight="1" x14ac:dyDescent="0.25">
      <c r="B25" s="34"/>
      <c r="C25" s="184"/>
      <c r="D25" s="171"/>
      <c r="E25" s="172"/>
      <c r="F25" s="185"/>
      <c r="G25" s="21"/>
      <c r="H25" s="22"/>
      <c r="I25" s="22"/>
      <c r="J25" s="22"/>
      <c r="K25" s="26"/>
    </row>
    <row r="26" spans="2:11" ht="18" customHeight="1" x14ac:dyDescent="0.25">
      <c r="B26" s="34"/>
      <c r="C26" s="186"/>
      <c r="D26" s="187"/>
      <c r="E26" s="188"/>
      <c r="F26" s="189"/>
      <c r="G26" s="21"/>
      <c r="H26" s="22"/>
      <c r="I26" s="22"/>
      <c r="J26" s="26"/>
      <c r="K26" s="26"/>
    </row>
    <row r="27" spans="2:11" ht="18" customHeight="1" x14ac:dyDescent="0.25">
      <c r="B27" s="34"/>
      <c r="C27" s="178"/>
      <c r="D27" s="178" t="s">
        <v>114</v>
      </c>
      <c r="E27" s="179">
        <f>IFERROR(SUM(E10:E14),"")</f>
        <v>14</v>
      </c>
      <c r="F27" s="165">
        <f>IFERROR(SUM(F10:F14),"")</f>
        <v>45</v>
      </c>
      <c r="G27" s="41"/>
      <c r="H27" s="42"/>
      <c r="I27" s="42"/>
      <c r="J27" s="27"/>
      <c r="K27" s="26"/>
    </row>
    <row r="28" spans="2:11" ht="8.1" customHeight="1" x14ac:dyDescent="0.25">
      <c r="B28" s="34"/>
      <c r="C28" s="43"/>
      <c r="D28" s="44"/>
      <c r="E28" s="24"/>
      <c r="F28" s="24"/>
      <c r="G28" s="25"/>
      <c r="H28" s="26"/>
      <c r="I28" s="26"/>
      <c r="J28" s="45"/>
      <c r="K28" s="26"/>
    </row>
    <row r="29" spans="2:11" ht="18" customHeight="1" x14ac:dyDescent="0.25">
      <c r="B29" s="34"/>
      <c r="C29" s="43"/>
      <c r="D29" s="52" t="s">
        <v>55</v>
      </c>
      <c r="E29" s="51"/>
      <c r="F29" s="54">
        <f>IFERROR(F27/E27,"")</f>
        <v>3.2142857142857144</v>
      </c>
      <c r="G29" s="47"/>
      <c r="H29" s="46"/>
      <c r="I29" s="46"/>
      <c r="J29" s="48"/>
      <c r="K29" s="26"/>
    </row>
    <row r="30" spans="2:11" ht="9.9499999999999993" customHeight="1" x14ac:dyDescent="0.25">
      <c r="B30" s="49"/>
      <c r="C30" s="28"/>
      <c r="D30" s="28"/>
      <c r="E30" s="28"/>
      <c r="F30" s="28"/>
      <c r="G30" s="29"/>
      <c r="H30" s="26"/>
      <c r="I30" s="26"/>
      <c r="J30" s="26"/>
      <c r="K30" s="26"/>
    </row>
    <row r="31" spans="2:11" ht="7.35" customHeight="1" x14ac:dyDescent="0.25"/>
    <row r="32" spans="2:11" ht="23.1" customHeight="1" x14ac:dyDescent="0.25">
      <c r="B32" s="50"/>
      <c r="C32" s="50"/>
      <c r="D32" s="50"/>
      <c r="E32" s="50"/>
      <c r="F32" s="50"/>
      <c r="G32" s="50"/>
      <c r="H32" s="50"/>
      <c r="I32" s="50"/>
      <c r="J32" s="50"/>
      <c r="K32" s="50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</sheetData>
  <sheetProtection algorithmName="SHA-512" hashValue="IKJVfT72BZVbzfrwBC7/nIyoQijBBHAe+Cuz1nnHPfAU8zfDK9F5aX1u5NOFHzuJNjLKJztz2Pk3MnNETDUVuw==" saltValue="JSDtWmoKBw9Nao6RfpmH6w==" spinCount="100000" sheet="1" objects="1" scenarios="1"/>
  <phoneticPr fontId="7" type="noConversion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821BA93-6E6D-4A7C-8124-F43837DD833C}">
            <xm:f>AND(LEN(D10)&gt;0,COUNTIF(Calc!$Y$8:$Y$20,D10)&lt;1)</xm:f>
            <x14:dxf>
              <fill>
                <patternFill>
                  <bgColor theme="7" tint="0.79998168889431442"/>
                </patternFill>
              </fill>
            </x14:dxf>
          </x14:cfRule>
          <xm:sqref>D10:D26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8DD6A8-4B95-4E6A-991C-AF628F9C1A26}">
          <x14:formula1>
            <xm:f>OFFSET(Calc!$Y$8,0,0,Calc!$V$10,1)</xm:f>
          </x14:formula1>
          <xm:sqref>D10:D14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A6FD-6809-4CF1-9DA7-A9DDFC79A480}">
  <sheetPr>
    <pageSetUpPr autoPageBreaks="0" fitToPage="1"/>
  </sheetPr>
  <dimension ref="B1:G234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3.7109375" style="12" customWidth="1"/>
    <col min="3" max="3" width="50.28515625" style="12" customWidth="1"/>
    <col min="4" max="6" width="22.7109375" style="12" customWidth="1"/>
    <col min="7" max="8" width="3.7109375" style="12" customWidth="1"/>
    <col min="9" max="16384" width="9.140625" style="12"/>
  </cols>
  <sheetData>
    <row r="1" spans="2:7" ht="6.75" customHeight="1" x14ac:dyDescent="0.25"/>
    <row r="2" spans="2:7" s="83" customFormat="1" ht="20.100000000000001" customHeight="1" x14ac:dyDescent="0.3">
      <c r="B2" s="80"/>
      <c r="C2" s="81" t="s">
        <v>122</v>
      </c>
      <c r="D2" s="80"/>
      <c r="E2" s="80"/>
      <c r="F2" s="80"/>
      <c r="G2" s="80"/>
    </row>
    <row r="3" spans="2:7" s="82" customFormat="1" ht="24" customHeight="1" x14ac:dyDescent="0.35">
      <c r="B3" s="78"/>
      <c r="C3" s="79" t="s">
        <v>0</v>
      </c>
      <c r="D3" s="78"/>
      <c r="E3" s="78"/>
      <c r="F3" s="78"/>
      <c r="G3" s="78"/>
    </row>
    <row r="4" spans="2:7" ht="3.95" customHeight="1" x14ac:dyDescent="0.25"/>
    <row r="5" spans="2:7" ht="3.95" customHeight="1" thickBot="1" x14ac:dyDescent="0.3"/>
    <row r="6" spans="2:7" ht="9.9499999999999993" customHeight="1" x14ac:dyDescent="0.25">
      <c r="B6" s="84"/>
      <c r="C6" s="85"/>
      <c r="D6" s="85"/>
      <c r="E6" s="85"/>
      <c r="F6" s="85"/>
      <c r="G6" s="86"/>
    </row>
    <row r="7" spans="2:7" ht="20.100000000000001" customHeight="1" x14ac:dyDescent="0.25">
      <c r="B7" s="87"/>
      <c r="C7" s="74"/>
      <c r="D7" s="13"/>
      <c r="E7" s="74"/>
      <c r="F7" s="13"/>
      <c r="G7" s="88"/>
    </row>
    <row r="8" spans="2:7" ht="20.100000000000001" customHeight="1" x14ac:dyDescent="0.25">
      <c r="B8" s="87"/>
      <c r="C8" s="74"/>
      <c r="D8" s="13"/>
      <c r="E8" s="74"/>
      <c r="F8" s="13"/>
      <c r="G8" s="88"/>
    </row>
    <row r="9" spans="2:7" ht="20.100000000000001" customHeight="1" x14ac:dyDescent="0.25">
      <c r="B9" s="87"/>
      <c r="C9" s="74"/>
      <c r="D9" s="73"/>
      <c r="E9" s="74"/>
      <c r="F9" s="20"/>
      <c r="G9" s="88"/>
    </row>
    <row r="10" spans="2:7" ht="9.9499999999999993" customHeight="1" x14ac:dyDescent="0.25">
      <c r="B10" s="87"/>
      <c r="C10" s="74"/>
      <c r="D10" s="72"/>
      <c r="E10" s="74"/>
      <c r="F10" s="20"/>
      <c r="G10" s="88"/>
    </row>
    <row r="11" spans="2:7" ht="15" customHeight="1" x14ac:dyDescent="0.25">
      <c r="B11" s="87"/>
      <c r="C11" s="74"/>
      <c r="D11" s="73"/>
      <c r="E11" s="20"/>
      <c r="F11" s="20"/>
      <c r="G11" s="88"/>
    </row>
    <row r="12" spans="2:7" ht="15" customHeight="1" x14ac:dyDescent="0.25">
      <c r="B12" s="87"/>
      <c r="C12" s="74"/>
      <c r="D12" s="73"/>
      <c r="E12" s="20"/>
      <c r="F12" s="20"/>
      <c r="G12" s="88"/>
    </row>
    <row r="13" spans="2:7" ht="15" customHeight="1" x14ac:dyDescent="0.25">
      <c r="B13" s="87"/>
      <c r="C13" s="74"/>
      <c r="D13" s="73"/>
      <c r="E13" s="20"/>
      <c r="F13" s="20"/>
      <c r="G13" s="88"/>
    </row>
    <row r="14" spans="2:7" ht="15" customHeight="1" x14ac:dyDescent="0.25">
      <c r="B14" s="87"/>
      <c r="C14" s="74"/>
      <c r="D14" s="73"/>
      <c r="E14" s="20"/>
      <c r="F14" s="20"/>
      <c r="G14" s="88"/>
    </row>
    <row r="15" spans="2:7" ht="15" customHeight="1" x14ac:dyDescent="0.25">
      <c r="B15" s="87"/>
      <c r="C15" s="74"/>
      <c r="D15" s="73"/>
      <c r="E15" s="73"/>
      <c r="F15" s="20"/>
      <c r="G15" s="88"/>
    </row>
    <row r="16" spans="2:7" ht="15" customHeight="1" x14ac:dyDescent="0.25">
      <c r="B16" s="87"/>
      <c r="C16" s="74"/>
      <c r="D16" s="20"/>
      <c r="E16" s="73"/>
      <c r="F16" s="20"/>
      <c r="G16" s="88"/>
    </row>
    <row r="17" spans="2:7" ht="15" customHeight="1" x14ac:dyDescent="0.25">
      <c r="B17" s="87"/>
      <c r="C17" s="74"/>
      <c r="D17" s="20"/>
      <c r="E17" s="20"/>
      <c r="F17" s="20"/>
      <c r="G17" s="88"/>
    </row>
    <row r="18" spans="2:7" ht="15" customHeight="1" x14ac:dyDescent="0.25">
      <c r="B18" s="87"/>
      <c r="C18" s="73"/>
      <c r="D18" s="20"/>
      <c r="E18" s="20"/>
      <c r="F18" s="20"/>
      <c r="G18" s="88"/>
    </row>
    <row r="19" spans="2:7" ht="15" customHeight="1" x14ac:dyDescent="0.25">
      <c r="B19" s="87"/>
      <c r="C19" s="60"/>
      <c r="D19" s="13"/>
      <c r="E19" s="13"/>
      <c r="F19" s="13"/>
      <c r="G19" s="88"/>
    </row>
    <row r="20" spans="2:7" ht="15" customHeight="1" x14ac:dyDescent="0.25">
      <c r="B20" s="87"/>
      <c r="C20" s="74"/>
      <c r="D20" s="13"/>
      <c r="E20" s="13"/>
      <c r="F20" s="13"/>
      <c r="G20" s="88"/>
    </row>
    <row r="21" spans="2:7" ht="15" customHeight="1" x14ac:dyDescent="0.25">
      <c r="B21" s="87"/>
      <c r="C21" s="13"/>
      <c r="D21" s="13"/>
      <c r="E21" s="13"/>
      <c r="F21" s="13"/>
      <c r="G21" s="88"/>
    </row>
    <row r="22" spans="2:7" ht="9.9499999999999993" customHeight="1" thickBot="1" x14ac:dyDescent="0.3">
      <c r="B22" s="89"/>
      <c r="C22" s="90"/>
      <c r="D22" s="90"/>
      <c r="E22" s="90"/>
      <c r="F22" s="90"/>
      <c r="G22" s="91"/>
    </row>
    <row r="23" spans="2:7" ht="8.1" customHeight="1" thickBot="1" x14ac:dyDescent="0.3">
      <c r="B23" s="14"/>
      <c r="C23" s="14"/>
      <c r="D23" s="14"/>
      <c r="E23" s="14"/>
      <c r="F23" s="14"/>
      <c r="G23" s="14"/>
    </row>
    <row r="24" spans="2:7" ht="8.1" customHeight="1" x14ac:dyDescent="0.25">
      <c r="B24" s="84"/>
      <c r="C24" s="92"/>
      <c r="D24" s="93"/>
      <c r="E24" s="93"/>
      <c r="F24" s="93"/>
      <c r="G24" s="86"/>
    </row>
    <row r="25" spans="2:7" ht="19.5" thickBot="1" x14ac:dyDescent="0.3">
      <c r="B25" s="87"/>
      <c r="C25" s="64" t="s">
        <v>44</v>
      </c>
      <c r="D25" s="63"/>
      <c r="E25" s="63"/>
      <c r="F25" s="63"/>
      <c r="G25" s="88"/>
    </row>
    <row r="26" spans="2:7" ht="9.9499999999999993" customHeight="1" x14ac:dyDescent="0.25">
      <c r="B26" s="87"/>
      <c r="C26" s="7"/>
      <c r="D26" s="9"/>
      <c r="E26" s="9"/>
      <c r="F26" s="9"/>
      <c r="G26" s="88"/>
    </row>
    <row r="27" spans="2:7" x14ac:dyDescent="0.25">
      <c r="B27" s="87"/>
      <c r="C27" s="65" t="s">
        <v>43</v>
      </c>
      <c r="D27" s="65"/>
      <c r="E27" s="65"/>
      <c r="F27" s="65"/>
      <c r="G27" s="88"/>
    </row>
    <row r="28" spans="2:7" x14ac:dyDescent="0.25">
      <c r="B28" s="87"/>
      <c r="C28" s="68" t="s">
        <v>36</v>
      </c>
      <c r="D28" s="69" t="s">
        <v>28</v>
      </c>
      <c r="E28" s="69" t="s">
        <v>37</v>
      </c>
      <c r="F28" s="70" t="s">
        <v>29</v>
      </c>
      <c r="G28" s="88"/>
    </row>
    <row r="29" spans="2:7" x14ac:dyDescent="0.25">
      <c r="B29" s="87"/>
      <c r="C29" s="67" t="s">
        <v>38</v>
      </c>
      <c r="D29" s="190" t="s">
        <v>19</v>
      </c>
      <c r="E29" s="190">
        <v>4</v>
      </c>
      <c r="F29" s="191">
        <f>IFERROR(IF(OR(LEN(C29)=0,LEN(D29)=0,LEN(E29)=0),"",E29*INDEX(Calc!$Z$8:$Z$20,MATCH(D29,Calc!$Y$8:$Y$20,0))),"")</f>
        <v>14</v>
      </c>
      <c r="G29" s="88"/>
    </row>
    <row r="30" spans="2:7" x14ac:dyDescent="0.25">
      <c r="B30" s="87"/>
      <c r="C30" s="67" t="s">
        <v>39</v>
      </c>
      <c r="D30" s="190" t="s">
        <v>19</v>
      </c>
      <c r="E30" s="190">
        <v>4</v>
      </c>
      <c r="F30" s="191">
        <f>IFERROR(IF(OR(LEN(C30)=0,LEN(D30)=0,LEN(E30)=0),"",E30*INDEX(Calc!$Z$8:$Z$20,MATCH(D30,Calc!$Y$8:$Y$20,0))),"")</f>
        <v>14</v>
      </c>
      <c r="G30" s="88"/>
    </row>
    <row r="31" spans="2:7" x14ac:dyDescent="0.25">
      <c r="B31" s="87"/>
      <c r="C31" s="71"/>
      <c r="D31" s="192"/>
      <c r="E31" s="192"/>
      <c r="F31" s="193" t="str">
        <f>IFERROR(IF(OR(LEN(C31)=0,LEN(D31)=0,LEN(E31)=0),"",E31*INDEX(Calc!$Z$8:$Z$20,MATCH(D31,Calc!$Y$8:$Y$20,0))),"")</f>
        <v/>
      </c>
      <c r="G31" s="88"/>
    </row>
    <row r="32" spans="2:7" x14ac:dyDescent="0.25">
      <c r="B32" s="87"/>
      <c r="C32" s="173"/>
      <c r="D32" s="174"/>
      <c r="E32" s="174"/>
      <c r="F32" s="175"/>
      <c r="G32" s="88"/>
    </row>
    <row r="33" spans="2:7" x14ac:dyDescent="0.25">
      <c r="B33" s="87"/>
      <c r="C33" s="173"/>
      <c r="D33" s="174"/>
      <c r="E33" s="174"/>
      <c r="F33" s="175"/>
      <c r="G33" s="88"/>
    </row>
    <row r="34" spans="2:7" x14ac:dyDescent="0.25">
      <c r="B34" s="87"/>
      <c r="C34" s="173"/>
      <c r="D34" s="174"/>
      <c r="E34" s="174"/>
      <c r="F34" s="175"/>
      <c r="G34" s="88"/>
    </row>
    <row r="35" spans="2:7" x14ac:dyDescent="0.25">
      <c r="B35" s="87"/>
      <c r="C35" s="173"/>
      <c r="D35" s="174"/>
      <c r="E35" s="174"/>
      <c r="F35" s="175"/>
      <c r="G35" s="88"/>
    </row>
    <row r="36" spans="2:7" x14ac:dyDescent="0.25">
      <c r="B36" s="87"/>
      <c r="C36" s="173"/>
      <c r="D36" s="174"/>
      <c r="E36" s="174"/>
      <c r="F36" s="175"/>
      <c r="G36" s="88"/>
    </row>
    <row r="37" spans="2:7" x14ac:dyDescent="0.25">
      <c r="B37" s="87"/>
      <c r="C37" s="173"/>
      <c r="D37" s="174"/>
      <c r="E37" s="174"/>
      <c r="F37" s="175"/>
      <c r="G37" s="88"/>
    </row>
    <row r="38" spans="2:7" x14ac:dyDescent="0.25">
      <c r="B38" s="87"/>
      <c r="C38" s="173"/>
      <c r="D38" s="174"/>
      <c r="E38" s="174"/>
      <c r="F38" s="175"/>
      <c r="G38" s="88"/>
    </row>
    <row r="39" spans="2:7" x14ac:dyDescent="0.25">
      <c r="B39" s="87"/>
      <c r="C39" s="173"/>
      <c r="D39" s="174"/>
      <c r="E39" s="174"/>
      <c r="F39" s="175"/>
      <c r="G39" s="88"/>
    </row>
    <row r="40" spans="2:7" x14ac:dyDescent="0.25">
      <c r="B40" s="87"/>
      <c r="C40" s="173"/>
      <c r="D40" s="174"/>
      <c r="E40" s="174"/>
      <c r="F40" s="175"/>
      <c r="G40" s="88"/>
    </row>
    <row r="41" spans="2:7" ht="8.1" customHeight="1" x14ac:dyDescent="0.25">
      <c r="B41" s="87"/>
      <c r="C41" s="10"/>
      <c r="D41" s="10"/>
      <c r="E41" s="8"/>
      <c r="F41" s="11"/>
      <c r="G41" s="88"/>
    </row>
    <row r="42" spans="2:7" x14ac:dyDescent="0.25">
      <c r="B42" s="87"/>
      <c r="C42" s="66" t="s">
        <v>45</v>
      </c>
      <c r="D42" s="194">
        <f>IFERROR(SUM(F29:F31)/SUM(E29:E31),"")</f>
        <v>3.5</v>
      </c>
      <c r="E42" s="13"/>
      <c r="F42" s="13"/>
      <c r="G42" s="88"/>
    </row>
    <row r="43" spans="2:7" ht="8.1" customHeight="1" thickBot="1" x14ac:dyDescent="0.3">
      <c r="B43" s="89"/>
      <c r="C43" s="94"/>
      <c r="D43" s="94"/>
      <c r="E43" s="95"/>
      <c r="F43" s="96"/>
      <c r="G43" s="91"/>
    </row>
    <row r="44" spans="2:7" ht="8.1" customHeight="1" thickBot="1" x14ac:dyDescent="0.3">
      <c r="B44" s="14"/>
      <c r="C44" s="14"/>
      <c r="D44" s="14"/>
      <c r="E44" s="14"/>
      <c r="F44" s="14"/>
      <c r="G44" s="14"/>
    </row>
    <row r="45" spans="2:7" ht="8.1" customHeight="1" x14ac:dyDescent="0.25">
      <c r="B45" s="84"/>
      <c r="C45" s="92"/>
      <c r="D45" s="93"/>
      <c r="E45" s="93"/>
      <c r="F45" s="93"/>
      <c r="G45" s="86"/>
    </row>
    <row r="46" spans="2:7" ht="19.5" thickBot="1" x14ac:dyDescent="0.3">
      <c r="B46" s="87"/>
      <c r="C46" s="64" t="s">
        <v>46</v>
      </c>
      <c r="D46" s="63"/>
      <c r="E46" s="63"/>
      <c r="F46" s="63"/>
      <c r="G46" s="88"/>
    </row>
    <row r="47" spans="2:7" ht="9.9499999999999993" customHeight="1" x14ac:dyDescent="0.25">
      <c r="B47" s="87"/>
      <c r="C47" s="7"/>
      <c r="D47" s="9"/>
      <c r="E47" s="9"/>
      <c r="F47" s="9"/>
      <c r="G47" s="88"/>
    </row>
    <row r="48" spans="2:7" x14ac:dyDescent="0.25">
      <c r="B48" s="87"/>
      <c r="C48" s="65" t="s">
        <v>43</v>
      </c>
      <c r="D48" s="65"/>
      <c r="E48" s="65"/>
      <c r="F48" s="65"/>
      <c r="G48" s="88"/>
    </row>
    <row r="49" spans="2:7" x14ac:dyDescent="0.25">
      <c r="B49" s="87"/>
      <c r="C49" s="68" t="s">
        <v>36</v>
      </c>
      <c r="D49" s="69" t="s">
        <v>28</v>
      </c>
      <c r="E49" s="69" t="s">
        <v>37</v>
      </c>
      <c r="F49" s="70" t="s">
        <v>29</v>
      </c>
      <c r="G49" s="88"/>
    </row>
    <row r="50" spans="2:7" x14ac:dyDescent="0.25">
      <c r="B50" s="87"/>
      <c r="C50" s="67" t="s">
        <v>123</v>
      </c>
      <c r="D50" s="190" t="s">
        <v>20</v>
      </c>
      <c r="E50" s="190">
        <v>4</v>
      </c>
      <c r="F50" s="191">
        <f>IFERROR(IF(OR(LEN(C50)=0,LEN(D50)=0,LEN(E50)=0),"",E50*INDEX(Calc!$Z$8:$Z$20,MATCH(D50,Calc!$Y$8:$Y$20,0))),"")</f>
        <v>12</v>
      </c>
      <c r="G50" s="88"/>
    </row>
    <row r="51" spans="2:7" x14ac:dyDescent="0.25">
      <c r="B51" s="87"/>
      <c r="C51" s="67" t="s">
        <v>124</v>
      </c>
      <c r="D51" s="190" t="s">
        <v>21</v>
      </c>
      <c r="E51" s="190">
        <v>4</v>
      </c>
      <c r="F51" s="191">
        <f>IFERROR(IF(OR(LEN(C51)=0,LEN(D51)=0,LEN(E51)=0),"",E51*INDEX(Calc!$Z$8:$Z$20,MATCH(D51,Calc!$Y$8:$Y$20,0))),"")</f>
        <v>10</v>
      </c>
      <c r="G51" s="88"/>
    </row>
    <row r="52" spans="2:7" x14ac:dyDescent="0.25">
      <c r="B52" s="87"/>
      <c r="C52" s="71"/>
      <c r="D52" s="192"/>
      <c r="E52" s="192"/>
      <c r="F52" s="193" t="str">
        <f>IFERROR(IF(OR(LEN(C52)=0,LEN(D52)=0,LEN(E52)=0),"",E52*INDEX(Calc!$Z$8:$Z$20,MATCH(D52,Calc!$Y$8:$Y$20,0))),"")</f>
        <v/>
      </c>
      <c r="G52" s="88"/>
    </row>
    <row r="53" spans="2:7" x14ac:dyDescent="0.25">
      <c r="B53" s="87"/>
      <c r="C53" s="173"/>
      <c r="D53" s="174"/>
      <c r="E53" s="174"/>
      <c r="F53" s="175"/>
      <c r="G53" s="88"/>
    </row>
    <row r="54" spans="2:7" x14ac:dyDescent="0.25">
      <c r="B54" s="87"/>
      <c r="C54" s="173"/>
      <c r="D54" s="174"/>
      <c r="E54" s="174"/>
      <c r="F54" s="175"/>
      <c r="G54" s="88"/>
    </row>
    <row r="55" spans="2:7" x14ac:dyDescent="0.25">
      <c r="B55" s="87"/>
      <c r="C55" s="173"/>
      <c r="D55" s="174"/>
      <c r="E55" s="174"/>
      <c r="F55" s="175"/>
      <c r="G55" s="88"/>
    </row>
    <row r="56" spans="2:7" x14ac:dyDescent="0.25">
      <c r="B56" s="87"/>
      <c r="C56" s="173"/>
      <c r="D56" s="174"/>
      <c r="E56" s="174"/>
      <c r="F56" s="175"/>
      <c r="G56" s="88"/>
    </row>
    <row r="57" spans="2:7" x14ac:dyDescent="0.25">
      <c r="B57" s="87"/>
      <c r="C57" s="173"/>
      <c r="D57" s="174"/>
      <c r="E57" s="174"/>
      <c r="F57" s="175"/>
      <c r="G57" s="88"/>
    </row>
    <row r="58" spans="2:7" x14ac:dyDescent="0.25">
      <c r="B58" s="87"/>
      <c r="C58" s="173"/>
      <c r="D58" s="174"/>
      <c r="E58" s="174"/>
      <c r="F58" s="175"/>
      <c r="G58" s="88"/>
    </row>
    <row r="59" spans="2:7" x14ac:dyDescent="0.25">
      <c r="B59" s="87"/>
      <c r="C59" s="173"/>
      <c r="D59" s="174"/>
      <c r="E59" s="174"/>
      <c r="F59" s="175"/>
      <c r="G59" s="88"/>
    </row>
    <row r="60" spans="2:7" x14ac:dyDescent="0.25">
      <c r="B60" s="87"/>
      <c r="C60" s="173"/>
      <c r="D60" s="174"/>
      <c r="E60" s="174"/>
      <c r="F60" s="175"/>
      <c r="G60" s="88"/>
    </row>
    <row r="61" spans="2:7" x14ac:dyDescent="0.25">
      <c r="B61" s="87"/>
      <c r="C61" s="173"/>
      <c r="D61" s="174"/>
      <c r="E61" s="174"/>
      <c r="F61" s="175"/>
      <c r="G61" s="88"/>
    </row>
    <row r="62" spans="2:7" ht="8.1" customHeight="1" x14ac:dyDescent="0.25">
      <c r="B62" s="87"/>
      <c r="C62" s="10"/>
      <c r="D62" s="10"/>
      <c r="E62" s="8"/>
      <c r="F62" s="11"/>
      <c r="G62" s="88"/>
    </row>
    <row r="63" spans="2:7" x14ac:dyDescent="0.25">
      <c r="B63" s="87"/>
      <c r="C63" s="66" t="s">
        <v>45</v>
      </c>
      <c r="D63" s="194">
        <f>IFERROR(SUM(F50:F52)/SUM(E50:E52),"")</f>
        <v>2.75</v>
      </c>
      <c r="E63" s="13"/>
      <c r="F63" s="13"/>
      <c r="G63" s="88"/>
    </row>
    <row r="64" spans="2:7" ht="8.1" customHeight="1" thickBot="1" x14ac:dyDescent="0.3">
      <c r="B64" s="89"/>
      <c r="C64" s="94"/>
      <c r="D64" s="94"/>
      <c r="E64" s="95"/>
      <c r="F64" s="96"/>
      <c r="G64" s="91"/>
    </row>
    <row r="65" spans="2:7" ht="8.1" customHeight="1" thickBot="1" x14ac:dyDescent="0.3">
      <c r="B65" s="14"/>
      <c r="C65" s="61"/>
      <c r="D65" s="61"/>
      <c r="E65" s="62"/>
      <c r="F65" s="15"/>
      <c r="G65" s="14"/>
    </row>
    <row r="66" spans="2:7" ht="8.1" customHeight="1" x14ac:dyDescent="0.25">
      <c r="B66" s="84"/>
      <c r="C66" s="92"/>
      <c r="D66" s="93"/>
      <c r="E66" s="93"/>
      <c r="F66" s="93"/>
      <c r="G66" s="86"/>
    </row>
    <row r="67" spans="2:7" ht="19.5" thickBot="1" x14ac:dyDescent="0.3">
      <c r="B67" s="87"/>
      <c r="C67" s="64" t="s">
        <v>47</v>
      </c>
      <c r="D67" s="63"/>
      <c r="E67" s="63"/>
      <c r="F67" s="63"/>
      <c r="G67" s="88"/>
    </row>
    <row r="68" spans="2:7" ht="9.9499999999999993" customHeight="1" x14ac:dyDescent="0.25">
      <c r="B68" s="87"/>
      <c r="C68" s="7"/>
      <c r="D68" s="9"/>
      <c r="E68" s="9"/>
      <c r="F68" s="9"/>
      <c r="G68" s="88"/>
    </row>
    <row r="69" spans="2:7" x14ac:dyDescent="0.25">
      <c r="B69" s="87"/>
      <c r="C69" s="65" t="s">
        <v>43</v>
      </c>
      <c r="D69" s="65"/>
      <c r="E69" s="65"/>
      <c r="F69" s="65"/>
      <c r="G69" s="88"/>
    </row>
    <row r="70" spans="2:7" x14ac:dyDescent="0.25">
      <c r="B70" s="87"/>
      <c r="C70" s="68" t="s">
        <v>36</v>
      </c>
      <c r="D70" s="69" t="s">
        <v>28</v>
      </c>
      <c r="E70" s="69" t="s">
        <v>37</v>
      </c>
      <c r="F70" s="70" t="s">
        <v>29</v>
      </c>
      <c r="G70" s="88"/>
    </row>
    <row r="71" spans="2:7" x14ac:dyDescent="0.25">
      <c r="B71" s="87"/>
      <c r="C71" s="67" t="s">
        <v>125</v>
      </c>
      <c r="D71" s="190" t="s">
        <v>19</v>
      </c>
      <c r="E71" s="190">
        <v>4</v>
      </c>
      <c r="F71" s="191">
        <f>IFERROR(IF(OR(LEN(C71)=0,LEN(D71)=0,LEN(E71)=0),"",E71*INDEX(Calc!$Z$8:$Z$20,MATCH(D71,Calc!$Y$8:$Y$20,0))),"")</f>
        <v>14</v>
      </c>
      <c r="G71" s="88"/>
    </row>
    <row r="72" spans="2:7" x14ac:dyDescent="0.25">
      <c r="B72" s="87"/>
      <c r="C72" s="67" t="s">
        <v>42</v>
      </c>
      <c r="D72" s="190" t="s">
        <v>21</v>
      </c>
      <c r="E72" s="190">
        <v>4</v>
      </c>
      <c r="F72" s="191">
        <f>IFERROR(IF(OR(LEN(C72)=0,LEN(D72)=0,LEN(E72)=0),"",E72*INDEX(Calc!$Z$8:$Z$20,MATCH(D72,Calc!$Y$8:$Y$20,0))),"")</f>
        <v>10</v>
      </c>
      <c r="G72" s="88"/>
    </row>
    <row r="73" spans="2:7" x14ac:dyDescent="0.25">
      <c r="B73" s="87"/>
      <c r="C73" s="71"/>
      <c r="D73" s="192"/>
      <c r="E73" s="192"/>
      <c r="F73" s="193" t="str">
        <f>IFERROR(IF(OR(LEN(C73)=0,LEN(D73)=0,LEN(E73)=0),"",E73*INDEX(Calc!$Z$8:$Z$20,MATCH(D73,Calc!$Y$8:$Y$20,0))),"")</f>
        <v/>
      </c>
      <c r="G73" s="88"/>
    </row>
    <row r="74" spans="2:7" x14ac:dyDescent="0.25">
      <c r="B74" s="87"/>
      <c r="C74" s="173"/>
      <c r="D74" s="174"/>
      <c r="E74" s="174"/>
      <c r="F74" s="175"/>
      <c r="G74" s="88"/>
    </row>
    <row r="75" spans="2:7" x14ac:dyDescent="0.25">
      <c r="B75" s="87"/>
      <c r="C75" s="173"/>
      <c r="D75" s="174"/>
      <c r="E75" s="174"/>
      <c r="F75" s="175"/>
      <c r="G75" s="88"/>
    </row>
    <row r="76" spans="2:7" x14ac:dyDescent="0.25">
      <c r="B76" s="87"/>
      <c r="C76" s="173"/>
      <c r="D76" s="174"/>
      <c r="E76" s="174"/>
      <c r="F76" s="175"/>
      <c r="G76" s="88"/>
    </row>
    <row r="77" spans="2:7" x14ac:dyDescent="0.25">
      <c r="B77" s="87"/>
      <c r="C77" s="173"/>
      <c r="D77" s="174"/>
      <c r="E77" s="174"/>
      <c r="F77" s="175"/>
      <c r="G77" s="88"/>
    </row>
    <row r="78" spans="2:7" x14ac:dyDescent="0.25">
      <c r="B78" s="87"/>
      <c r="C78" s="173"/>
      <c r="D78" s="174"/>
      <c r="E78" s="174"/>
      <c r="F78" s="175"/>
      <c r="G78" s="88"/>
    </row>
    <row r="79" spans="2:7" x14ac:dyDescent="0.25">
      <c r="B79" s="87"/>
      <c r="C79" s="173"/>
      <c r="D79" s="174"/>
      <c r="E79" s="174"/>
      <c r="F79" s="175"/>
      <c r="G79" s="88"/>
    </row>
    <row r="80" spans="2:7" x14ac:dyDescent="0.25">
      <c r="B80" s="87"/>
      <c r="C80" s="173"/>
      <c r="D80" s="174"/>
      <c r="E80" s="174"/>
      <c r="F80" s="175"/>
      <c r="G80" s="88"/>
    </row>
    <row r="81" spans="2:7" x14ac:dyDescent="0.25">
      <c r="B81" s="87"/>
      <c r="C81" s="173"/>
      <c r="D81" s="174"/>
      <c r="E81" s="174"/>
      <c r="F81" s="175"/>
      <c r="G81" s="88"/>
    </row>
    <row r="82" spans="2:7" x14ac:dyDescent="0.25">
      <c r="B82" s="87"/>
      <c r="C82" s="173"/>
      <c r="D82" s="174"/>
      <c r="E82" s="174"/>
      <c r="F82" s="175"/>
      <c r="G82" s="88"/>
    </row>
    <row r="83" spans="2:7" ht="8.1" customHeight="1" x14ac:dyDescent="0.25">
      <c r="B83" s="87"/>
      <c r="C83" s="10"/>
      <c r="D83" s="10"/>
      <c r="E83" s="8"/>
      <c r="F83" s="11"/>
      <c r="G83" s="88"/>
    </row>
    <row r="84" spans="2:7" x14ac:dyDescent="0.25">
      <c r="B84" s="87"/>
      <c r="C84" s="66" t="s">
        <v>45</v>
      </c>
      <c r="D84" s="194">
        <f>IFERROR(SUM(F71:F73)/SUM(E71:E73),"")</f>
        <v>3</v>
      </c>
      <c r="E84" s="13"/>
      <c r="F84" s="13"/>
      <c r="G84" s="88"/>
    </row>
    <row r="85" spans="2:7" ht="8.1" customHeight="1" thickBot="1" x14ac:dyDescent="0.3">
      <c r="B85" s="89"/>
      <c r="C85" s="94"/>
      <c r="D85" s="94"/>
      <c r="E85" s="95"/>
      <c r="F85" s="96"/>
      <c r="G85" s="91"/>
    </row>
    <row r="86" spans="2:7" ht="8.1" customHeight="1" thickBot="1" x14ac:dyDescent="0.3">
      <c r="B86" s="14"/>
      <c r="C86" s="61"/>
      <c r="D86" s="61"/>
      <c r="E86" s="62"/>
      <c r="F86" s="15"/>
      <c r="G86" s="14"/>
    </row>
    <row r="87" spans="2:7" ht="8.1" customHeight="1" x14ac:dyDescent="0.25">
      <c r="B87" s="84"/>
      <c r="C87" s="92"/>
      <c r="D87" s="93"/>
      <c r="E87" s="93"/>
      <c r="F87" s="93"/>
      <c r="G87" s="86"/>
    </row>
    <row r="88" spans="2:7" ht="19.5" thickBot="1" x14ac:dyDescent="0.3">
      <c r="B88" s="87"/>
      <c r="C88" s="64" t="s">
        <v>48</v>
      </c>
      <c r="D88" s="63"/>
      <c r="E88" s="63"/>
      <c r="F88" s="63"/>
      <c r="G88" s="88"/>
    </row>
    <row r="89" spans="2:7" ht="9.9499999999999993" customHeight="1" x14ac:dyDescent="0.25">
      <c r="B89" s="87"/>
      <c r="C89" s="7"/>
      <c r="D89" s="9"/>
      <c r="E89" s="9"/>
      <c r="F89" s="9"/>
      <c r="G89" s="88"/>
    </row>
    <row r="90" spans="2:7" x14ac:dyDescent="0.25">
      <c r="B90" s="87"/>
      <c r="C90" s="65" t="s">
        <v>43</v>
      </c>
      <c r="D90" s="65"/>
      <c r="E90" s="65"/>
      <c r="F90" s="65"/>
      <c r="G90" s="88"/>
    </row>
    <row r="91" spans="2:7" x14ac:dyDescent="0.25">
      <c r="B91" s="87"/>
      <c r="C91" s="68" t="s">
        <v>36</v>
      </c>
      <c r="D91" s="69" t="s">
        <v>28</v>
      </c>
      <c r="E91" s="69" t="s">
        <v>37</v>
      </c>
      <c r="F91" s="70" t="s">
        <v>29</v>
      </c>
      <c r="G91" s="88"/>
    </row>
    <row r="92" spans="2:7" x14ac:dyDescent="0.25">
      <c r="B92" s="87"/>
      <c r="C92" s="67" t="s">
        <v>126</v>
      </c>
      <c r="D92" s="190" t="s">
        <v>19</v>
      </c>
      <c r="E92" s="190">
        <v>3</v>
      </c>
      <c r="F92" s="191">
        <f>IFERROR(IF(OR(LEN(C92)=0,LEN(D92)=0,LEN(E92)=0),"",E92*INDEX(Calc!$Z$8:$Z$20,MATCH(D92,Calc!$Y$8:$Y$20,0))),"")</f>
        <v>10.5</v>
      </c>
      <c r="G92" s="88"/>
    </row>
    <row r="93" spans="2:7" x14ac:dyDescent="0.25">
      <c r="B93" s="87"/>
      <c r="C93" s="67" t="s">
        <v>127</v>
      </c>
      <c r="D93" s="190" t="s">
        <v>21</v>
      </c>
      <c r="E93" s="190">
        <v>5</v>
      </c>
      <c r="F93" s="191">
        <f>IFERROR(IF(OR(LEN(C93)=0,LEN(D93)=0,LEN(E93)=0),"",E93*INDEX(Calc!$Z$8:$Z$20,MATCH(D93,Calc!$Y$8:$Y$20,0))),"")</f>
        <v>12.5</v>
      </c>
      <c r="G93" s="88"/>
    </row>
    <row r="94" spans="2:7" x14ac:dyDescent="0.25">
      <c r="B94" s="87"/>
      <c r="C94" s="71"/>
      <c r="D94" s="192"/>
      <c r="E94" s="192"/>
      <c r="F94" s="193" t="str">
        <f>IFERROR(IF(OR(LEN(C94)=0,LEN(D94)=0,LEN(E94)=0),"",E94*INDEX(Calc!$Z$8:$Z$20,MATCH(D94,Calc!$Y$8:$Y$20,0))),"")</f>
        <v/>
      </c>
      <c r="G94" s="88"/>
    </row>
    <row r="95" spans="2:7" x14ac:dyDescent="0.25">
      <c r="B95" s="87"/>
      <c r="C95" s="173"/>
      <c r="D95" s="174"/>
      <c r="E95" s="174"/>
      <c r="F95" s="175"/>
      <c r="G95" s="88"/>
    </row>
    <row r="96" spans="2:7" x14ac:dyDescent="0.25">
      <c r="B96" s="87"/>
      <c r="C96" s="173"/>
      <c r="D96" s="174"/>
      <c r="E96" s="174"/>
      <c r="F96" s="175"/>
      <c r="G96" s="88"/>
    </row>
    <row r="97" spans="2:7" x14ac:dyDescent="0.25">
      <c r="B97" s="87"/>
      <c r="C97" s="173"/>
      <c r="D97" s="174"/>
      <c r="E97" s="174"/>
      <c r="F97" s="175"/>
      <c r="G97" s="88"/>
    </row>
    <row r="98" spans="2:7" x14ac:dyDescent="0.25">
      <c r="B98" s="87"/>
      <c r="C98" s="173"/>
      <c r="D98" s="174"/>
      <c r="E98" s="174"/>
      <c r="F98" s="175"/>
      <c r="G98" s="88"/>
    </row>
    <row r="99" spans="2:7" x14ac:dyDescent="0.25">
      <c r="B99" s="87"/>
      <c r="C99" s="173"/>
      <c r="D99" s="174"/>
      <c r="E99" s="174"/>
      <c r="F99" s="175"/>
      <c r="G99" s="88"/>
    </row>
    <row r="100" spans="2:7" x14ac:dyDescent="0.25">
      <c r="B100" s="87"/>
      <c r="C100" s="173"/>
      <c r="D100" s="174"/>
      <c r="E100" s="174"/>
      <c r="F100" s="175"/>
      <c r="G100" s="88"/>
    </row>
    <row r="101" spans="2:7" x14ac:dyDescent="0.25">
      <c r="B101" s="87"/>
      <c r="C101" s="173"/>
      <c r="D101" s="174"/>
      <c r="E101" s="174"/>
      <c r="F101" s="175"/>
      <c r="G101" s="88"/>
    </row>
    <row r="102" spans="2:7" x14ac:dyDescent="0.25">
      <c r="B102" s="87"/>
      <c r="C102" s="173"/>
      <c r="D102" s="174"/>
      <c r="E102" s="174"/>
      <c r="F102" s="175"/>
      <c r="G102" s="88"/>
    </row>
    <row r="103" spans="2:7" x14ac:dyDescent="0.25">
      <c r="B103" s="87"/>
      <c r="C103" s="173"/>
      <c r="D103" s="174"/>
      <c r="E103" s="174"/>
      <c r="F103" s="175"/>
      <c r="G103" s="88"/>
    </row>
    <row r="104" spans="2:7" ht="8.1" customHeight="1" x14ac:dyDescent="0.25">
      <c r="B104" s="87"/>
      <c r="C104" s="10"/>
      <c r="D104" s="10"/>
      <c r="E104" s="8"/>
      <c r="F104" s="11"/>
      <c r="G104" s="88"/>
    </row>
    <row r="105" spans="2:7" x14ac:dyDescent="0.25">
      <c r="B105" s="87"/>
      <c r="C105" s="66" t="s">
        <v>45</v>
      </c>
      <c r="D105" s="194">
        <f>IFERROR(SUM(F92:F94)/SUM(E92:E94),"")</f>
        <v>2.875</v>
      </c>
      <c r="E105" s="13"/>
      <c r="F105" s="13"/>
      <c r="G105" s="88"/>
    </row>
    <row r="106" spans="2:7" ht="8.1" customHeight="1" thickBot="1" x14ac:dyDescent="0.3">
      <c r="B106" s="89"/>
      <c r="C106" s="94"/>
      <c r="D106" s="94"/>
      <c r="E106" s="95"/>
      <c r="F106" s="96"/>
      <c r="G106" s="91"/>
    </row>
    <row r="107" spans="2:7" ht="8.1" customHeight="1" thickBot="1" x14ac:dyDescent="0.3">
      <c r="B107" s="14"/>
      <c r="C107" s="61"/>
      <c r="D107" s="61"/>
      <c r="E107" s="62"/>
      <c r="F107" s="15"/>
      <c r="G107" s="14"/>
    </row>
    <row r="108" spans="2:7" ht="8.1" customHeight="1" x14ac:dyDescent="0.25">
      <c r="B108" s="84"/>
      <c r="C108" s="92"/>
      <c r="D108" s="93"/>
      <c r="E108" s="93"/>
      <c r="F108" s="93"/>
      <c r="G108" s="86"/>
    </row>
    <row r="109" spans="2:7" ht="19.5" thickBot="1" x14ac:dyDescent="0.3">
      <c r="B109" s="87"/>
      <c r="C109" s="64" t="s">
        <v>49</v>
      </c>
      <c r="D109" s="63"/>
      <c r="E109" s="63"/>
      <c r="F109" s="63"/>
      <c r="G109" s="88"/>
    </row>
    <row r="110" spans="2:7" ht="9.9499999999999993" customHeight="1" x14ac:dyDescent="0.25">
      <c r="B110" s="87"/>
      <c r="C110" s="7"/>
      <c r="D110" s="9"/>
      <c r="E110" s="9"/>
      <c r="F110" s="9"/>
      <c r="G110" s="88"/>
    </row>
    <row r="111" spans="2:7" x14ac:dyDescent="0.25">
      <c r="B111" s="87"/>
      <c r="C111" s="65" t="s">
        <v>43</v>
      </c>
      <c r="D111" s="65"/>
      <c r="E111" s="65"/>
      <c r="F111" s="65"/>
      <c r="G111" s="88"/>
    </row>
    <row r="112" spans="2:7" x14ac:dyDescent="0.25">
      <c r="B112" s="87"/>
      <c r="C112" s="68" t="s">
        <v>36</v>
      </c>
      <c r="D112" s="69" t="s">
        <v>28</v>
      </c>
      <c r="E112" s="69" t="s">
        <v>37</v>
      </c>
      <c r="F112" s="70" t="s">
        <v>29</v>
      </c>
      <c r="G112" s="88"/>
    </row>
    <row r="113" spans="2:7" x14ac:dyDescent="0.25">
      <c r="B113" s="87"/>
      <c r="C113" s="67" t="s">
        <v>128</v>
      </c>
      <c r="D113" s="190" t="s">
        <v>19</v>
      </c>
      <c r="E113" s="190">
        <v>5</v>
      </c>
      <c r="F113" s="191">
        <f>IFERROR(IF(OR(LEN(C113)=0,LEN(D113)=0,LEN(E113)=0),"",E113*INDEX(Calc!$Z$8:$Z$20,MATCH(D113,Calc!$Y$8:$Y$20,0))),"")</f>
        <v>17.5</v>
      </c>
      <c r="G113" s="88"/>
    </row>
    <row r="114" spans="2:7" x14ac:dyDescent="0.25">
      <c r="B114" s="87"/>
      <c r="C114" s="67" t="s">
        <v>129</v>
      </c>
      <c r="D114" s="190" t="s">
        <v>20</v>
      </c>
      <c r="E114" s="190">
        <v>4</v>
      </c>
      <c r="F114" s="191">
        <f>IFERROR(IF(OR(LEN(C114)=0,LEN(D114)=0,LEN(E114)=0),"",E114*INDEX(Calc!$Z$8:$Z$20,MATCH(D114,Calc!$Y$8:$Y$20,0))),"")</f>
        <v>12</v>
      </c>
      <c r="G114" s="88"/>
    </row>
    <row r="115" spans="2:7" x14ac:dyDescent="0.25">
      <c r="B115" s="87"/>
      <c r="C115" s="71"/>
      <c r="D115" s="192"/>
      <c r="E115" s="192"/>
      <c r="F115" s="193" t="str">
        <f>IFERROR(IF(OR(LEN(C115)=0,LEN(D115)=0,LEN(E115)=0),"",E115*INDEX(Calc!$Z$8:$Z$20,MATCH(D115,Calc!$Y$8:$Y$20,0))),"")</f>
        <v/>
      </c>
      <c r="G115" s="88"/>
    </row>
    <row r="116" spans="2:7" x14ac:dyDescent="0.25">
      <c r="B116" s="87"/>
      <c r="C116" s="173"/>
      <c r="D116" s="174"/>
      <c r="E116" s="174"/>
      <c r="F116" s="175"/>
      <c r="G116" s="88"/>
    </row>
    <row r="117" spans="2:7" x14ac:dyDescent="0.25">
      <c r="B117" s="87"/>
      <c r="C117" s="173"/>
      <c r="D117" s="174"/>
      <c r="E117" s="174"/>
      <c r="F117" s="175"/>
      <c r="G117" s="88"/>
    </row>
    <row r="118" spans="2:7" x14ac:dyDescent="0.25">
      <c r="B118" s="87"/>
      <c r="C118" s="173"/>
      <c r="D118" s="174"/>
      <c r="E118" s="174"/>
      <c r="F118" s="175"/>
      <c r="G118" s="88"/>
    </row>
    <row r="119" spans="2:7" x14ac:dyDescent="0.25">
      <c r="B119" s="87"/>
      <c r="C119" s="173"/>
      <c r="D119" s="174"/>
      <c r="E119" s="174"/>
      <c r="F119" s="175"/>
      <c r="G119" s="88"/>
    </row>
    <row r="120" spans="2:7" x14ac:dyDescent="0.25">
      <c r="B120" s="87"/>
      <c r="C120" s="173"/>
      <c r="D120" s="174"/>
      <c r="E120" s="174"/>
      <c r="F120" s="175"/>
      <c r="G120" s="88"/>
    </row>
    <row r="121" spans="2:7" x14ac:dyDescent="0.25">
      <c r="B121" s="87"/>
      <c r="C121" s="173"/>
      <c r="D121" s="174"/>
      <c r="E121" s="174"/>
      <c r="F121" s="175"/>
      <c r="G121" s="88"/>
    </row>
    <row r="122" spans="2:7" x14ac:dyDescent="0.25">
      <c r="B122" s="87"/>
      <c r="C122" s="173"/>
      <c r="D122" s="174"/>
      <c r="E122" s="174"/>
      <c r="F122" s="175"/>
      <c r="G122" s="88"/>
    </row>
    <row r="123" spans="2:7" x14ac:dyDescent="0.25">
      <c r="B123" s="87"/>
      <c r="C123" s="173"/>
      <c r="D123" s="174"/>
      <c r="E123" s="174"/>
      <c r="F123" s="175"/>
      <c r="G123" s="88"/>
    </row>
    <row r="124" spans="2:7" x14ac:dyDescent="0.25">
      <c r="B124" s="87"/>
      <c r="C124" s="173"/>
      <c r="D124" s="174"/>
      <c r="E124" s="174"/>
      <c r="F124" s="175"/>
      <c r="G124" s="88"/>
    </row>
    <row r="125" spans="2:7" ht="8.1" customHeight="1" x14ac:dyDescent="0.25">
      <c r="B125" s="87"/>
      <c r="C125" s="10"/>
      <c r="D125" s="10"/>
      <c r="E125" s="8"/>
      <c r="F125" s="11"/>
      <c r="G125" s="88"/>
    </row>
    <row r="126" spans="2:7" x14ac:dyDescent="0.25">
      <c r="B126" s="87"/>
      <c r="C126" s="66" t="s">
        <v>45</v>
      </c>
      <c r="D126" s="194">
        <f>IFERROR(SUM(F113:F115)/SUM(E113:E115),"")</f>
        <v>3.2777777777777777</v>
      </c>
      <c r="E126" s="13"/>
      <c r="F126" s="13"/>
      <c r="G126" s="88"/>
    </row>
    <row r="127" spans="2:7" ht="8.1" customHeight="1" thickBot="1" x14ac:dyDescent="0.3">
      <c r="B127" s="89"/>
      <c r="C127" s="94"/>
      <c r="D127" s="94"/>
      <c r="E127" s="95"/>
      <c r="F127" s="96"/>
      <c r="G127" s="91"/>
    </row>
    <row r="128" spans="2:7" ht="8.1" customHeight="1" thickBot="1" x14ac:dyDescent="0.3">
      <c r="B128" s="14"/>
      <c r="C128" s="61"/>
      <c r="D128" s="61"/>
      <c r="E128" s="62"/>
      <c r="F128" s="15"/>
      <c r="G128" s="14"/>
    </row>
    <row r="129" spans="2:7" ht="8.1" customHeight="1" x14ac:dyDescent="0.25">
      <c r="B129" s="84"/>
      <c r="C129" s="92"/>
      <c r="D129" s="93"/>
      <c r="E129" s="93"/>
      <c r="F129" s="93"/>
      <c r="G129" s="86"/>
    </row>
    <row r="130" spans="2:7" ht="19.5" thickBot="1" x14ac:dyDescent="0.3">
      <c r="B130" s="87"/>
      <c r="C130" s="64" t="s">
        <v>50</v>
      </c>
      <c r="D130" s="63"/>
      <c r="E130" s="63"/>
      <c r="F130" s="63"/>
      <c r="G130" s="88"/>
    </row>
    <row r="131" spans="2:7" ht="9.9499999999999993" customHeight="1" x14ac:dyDescent="0.25">
      <c r="B131" s="87"/>
      <c r="C131" s="7"/>
      <c r="D131" s="9"/>
      <c r="E131" s="9"/>
      <c r="F131" s="9"/>
      <c r="G131" s="88"/>
    </row>
    <row r="132" spans="2:7" x14ac:dyDescent="0.25">
      <c r="B132" s="87"/>
      <c r="C132" s="65" t="s">
        <v>43</v>
      </c>
      <c r="D132" s="65"/>
      <c r="E132" s="65"/>
      <c r="F132" s="65"/>
      <c r="G132" s="88"/>
    </row>
    <row r="133" spans="2:7" x14ac:dyDescent="0.25">
      <c r="B133" s="87"/>
      <c r="C133" s="68" t="s">
        <v>36</v>
      </c>
      <c r="D133" s="69" t="s">
        <v>28</v>
      </c>
      <c r="E133" s="69" t="s">
        <v>37</v>
      </c>
      <c r="F133" s="70" t="s">
        <v>29</v>
      </c>
      <c r="G133" s="88"/>
    </row>
    <row r="134" spans="2:7" x14ac:dyDescent="0.25">
      <c r="B134" s="87"/>
      <c r="C134" s="67" t="s">
        <v>130</v>
      </c>
      <c r="D134" s="190" t="s">
        <v>20</v>
      </c>
      <c r="E134" s="190">
        <v>5</v>
      </c>
      <c r="F134" s="191">
        <f>IFERROR(IF(OR(LEN(C134)=0,LEN(D134)=0,LEN(E134)=0),"",E134*INDEX(Calc!$Z$8:$Z$20,MATCH(D134,Calc!$Y$8:$Y$20,0))),"")</f>
        <v>15</v>
      </c>
      <c r="G134" s="88"/>
    </row>
    <row r="135" spans="2:7" x14ac:dyDescent="0.25">
      <c r="B135" s="87"/>
      <c r="C135" s="67" t="s">
        <v>131</v>
      </c>
      <c r="D135" s="190" t="s">
        <v>23</v>
      </c>
      <c r="E135" s="190">
        <v>5</v>
      </c>
      <c r="F135" s="191">
        <f>IFERROR(IF(OR(LEN(C135)=0,LEN(D135)=0,LEN(E135)=0),"",E135*INDEX(Calc!$Z$8:$Z$20,MATCH(D135,Calc!$Y$8:$Y$20,0))),"")</f>
        <v>7.5</v>
      </c>
      <c r="G135" s="88"/>
    </row>
    <row r="136" spans="2:7" x14ac:dyDescent="0.25">
      <c r="B136" s="87"/>
      <c r="C136" s="71"/>
      <c r="D136" s="192"/>
      <c r="E136" s="192"/>
      <c r="F136" s="193" t="str">
        <f>IFERROR(IF(OR(LEN(C136)=0,LEN(D136)=0,LEN(E136)=0),"",E136*INDEX(Calc!$Z$8:$Z$20,MATCH(D136,Calc!$Y$8:$Y$20,0))),"")</f>
        <v/>
      </c>
      <c r="G136" s="88"/>
    </row>
    <row r="137" spans="2:7" x14ac:dyDescent="0.25">
      <c r="B137" s="87"/>
      <c r="C137" s="173"/>
      <c r="D137" s="174"/>
      <c r="E137" s="174"/>
      <c r="F137" s="175"/>
      <c r="G137" s="88"/>
    </row>
    <row r="138" spans="2:7" x14ac:dyDescent="0.25">
      <c r="B138" s="87"/>
      <c r="C138" s="173"/>
      <c r="D138" s="174"/>
      <c r="E138" s="174"/>
      <c r="F138" s="175"/>
      <c r="G138" s="88"/>
    </row>
    <row r="139" spans="2:7" x14ac:dyDescent="0.25">
      <c r="B139" s="87"/>
      <c r="C139" s="173"/>
      <c r="D139" s="174"/>
      <c r="E139" s="174"/>
      <c r="F139" s="175"/>
      <c r="G139" s="88"/>
    </row>
    <row r="140" spans="2:7" x14ac:dyDescent="0.25">
      <c r="B140" s="87"/>
      <c r="C140" s="173"/>
      <c r="D140" s="174"/>
      <c r="E140" s="174"/>
      <c r="F140" s="175"/>
      <c r="G140" s="88"/>
    </row>
    <row r="141" spans="2:7" x14ac:dyDescent="0.25">
      <c r="B141" s="87"/>
      <c r="C141" s="173"/>
      <c r="D141" s="174"/>
      <c r="E141" s="174"/>
      <c r="F141" s="175"/>
      <c r="G141" s="88"/>
    </row>
    <row r="142" spans="2:7" x14ac:dyDescent="0.25">
      <c r="B142" s="87"/>
      <c r="C142" s="173"/>
      <c r="D142" s="174"/>
      <c r="E142" s="174"/>
      <c r="F142" s="175"/>
      <c r="G142" s="88"/>
    </row>
    <row r="143" spans="2:7" x14ac:dyDescent="0.25">
      <c r="B143" s="87"/>
      <c r="C143" s="173"/>
      <c r="D143" s="174"/>
      <c r="E143" s="174"/>
      <c r="F143" s="175"/>
      <c r="G143" s="88"/>
    </row>
    <row r="144" spans="2:7" x14ac:dyDescent="0.25">
      <c r="B144" s="87"/>
      <c r="C144" s="173"/>
      <c r="D144" s="174"/>
      <c r="E144" s="174"/>
      <c r="F144" s="175"/>
      <c r="G144" s="88"/>
    </row>
    <row r="145" spans="2:7" x14ac:dyDescent="0.25">
      <c r="B145" s="87"/>
      <c r="C145" s="173"/>
      <c r="D145" s="174"/>
      <c r="E145" s="174"/>
      <c r="F145" s="175"/>
      <c r="G145" s="88"/>
    </row>
    <row r="146" spans="2:7" ht="8.1" customHeight="1" x14ac:dyDescent="0.25">
      <c r="B146" s="87"/>
      <c r="C146" s="10"/>
      <c r="D146" s="10"/>
      <c r="E146" s="8"/>
      <c r="F146" s="11"/>
      <c r="G146" s="88"/>
    </row>
    <row r="147" spans="2:7" x14ac:dyDescent="0.25">
      <c r="B147" s="87"/>
      <c r="C147" s="66" t="s">
        <v>45</v>
      </c>
      <c r="D147" s="194">
        <f>IFERROR(SUM(F134:F136)/SUM(E134:E136),"")</f>
        <v>2.25</v>
      </c>
      <c r="E147" s="13"/>
      <c r="F147" s="13"/>
      <c r="G147" s="88"/>
    </row>
    <row r="148" spans="2:7" ht="8.1" customHeight="1" thickBot="1" x14ac:dyDescent="0.3">
      <c r="B148" s="89"/>
      <c r="C148" s="94"/>
      <c r="D148" s="94"/>
      <c r="E148" s="95"/>
      <c r="F148" s="96"/>
      <c r="G148" s="91"/>
    </row>
    <row r="149" spans="2:7" ht="8.1" customHeight="1" thickBot="1" x14ac:dyDescent="0.3">
      <c r="B149" s="14"/>
      <c r="C149" s="61"/>
      <c r="D149" s="61"/>
      <c r="E149" s="62"/>
      <c r="F149" s="15"/>
      <c r="G149" s="14"/>
    </row>
    <row r="150" spans="2:7" ht="8.1" customHeight="1" x14ac:dyDescent="0.25">
      <c r="B150" s="84"/>
      <c r="C150" s="92"/>
      <c r="D150" s="93"/>
      <c r="E150" s="93"/>
      <c r="F150" s="93"/>
      <c r="G150" s="86"/>
    </row>
    <row r="151" spans="2:7" ht="19.5" thickBot="1" x14ac:dyDescent="0.3">
      <c r="B151" s="87"/>
      <c r="C151" s="64" t="s">
        <v>51</v>
      </c>
      <c r="D151" s="63"/>
      <c r="E151" s="63"/>
      <c r="F151" s="63"/>
      <c r="G151" s="88"/>
    </row>
    <row r="152" spans="2:7" ht="9.9499999999999993" customHeight="1" x14ac:dyDescent="0.25">
      <c r="B152" s="87"/>
      <c r="C152" s="7"/>
      <c r="D152" s="9"/>
      <c r="E152" s="9"/>
      <c r="F152" s="9"/>
      <c r="G152" s="88"/>
    </row>
    <row r="153" spans="2:7" x14ac:dyDescent="0.25">
      <c r="B153" s="87"/>
      <c r="C153" s="65" t="s">
        <v>43</v>
      </c>
      <c r="D153" s="65"/>
      <c r="E153" s="65"/>
      <c r="F153" s="65"/>
      <c r="G153" s="88"/>
    </row>
    <row r="154" spans="2:7" x14ac:dyDescent="0.25">
      <c r="B154" s="87"/>
      <c r="C154" s="68" t="s">
        <v>36</v>
      </c>
      <c r="D154" s="69" t="s">
        <v>28</v>
      </c>
      <c r="E154" s="69" t="s">
        <v>37</v>
      </c>
      <c r="F154" s="70" t="s">
        <v>29</v>
      </c>
      <c r="G154" s="88"/>
    </row>
    <row r="155" spans="2:7" x14ac:dyDescent="0.25">
      <c r="B155" s="87"/>
      <c r="C155" s="67" t="s">
        <v>132</v>
      </c>
      <c r="D155" s="190" t="s">
        <v>19</v>
      </c>
      <c r="E155" s="190">
        <v>3</v>
      </c>
      <c r="F155" s="191">
        <f>IFERROR(IF(OR(LEN(C155)=0,LEN(D155)=0,LEN(E155)=0),"",E155*INDEX(Calc!$Z$8:$Z$20,MATCH(D155,Calc!$Y$8:$Y$20,0))),"")</f>
        <v>10.5</v>
      </c>
      <c r="G155" s="88"/>
    </row>
    <row r="156" spans="2:7" x14ac:dyDescent="0.25">
      <c r="B156" s="87"/>
      <c r="C156" s="67" t="s">
        <v>133</v>
      </c>
      <c r="D156" s="190" t="s">
        <v>21</v>
      </c>
      <c r="E156" s="190">
        <v>4</v>
      </c>
      <c r="F156" s="191">
        <f>IFERROR(IF(OR(LEN(C156)=0,LEN(D156)=0,LEN(E156)=0),"",E156*INDEX(Calc!$Z$8:$Z$20,MATCH(D156,Calc!$Y$8:$Y$20,0))),"")</f>
        <v>10</v>
      </c>
      <c r="G156" s="88"/>
    </row>
    <row r="157" spans="2:7" x14ac:dyDescent="0.25">
      <c r="B157" s="87"/>
      <c r="C157" s="71"/>
      <c r="D157" s="192"/>
      <c r="E157" s="192"/>
      <c r="F157" s="193" t="str">
        <f>IFERROR(IF(OR(LEN(C157)=0,LEN(D157)=0,LEN(E157)=0),"",E157*INDEX(Calc!$Z$8:$Z$20,MATCH(D157,Calc!$Y$8:$Y$20,0))),"")</f>
        <v/>
      </c>
      <c r="G157" s="88"/>
    </row>
    <row r="158" spans="2:7" x14ac:dyDescent="0.25">
      <c r="B158" s="87"/>
      <c r="C158" s="173"/>
      <c r="D158" s="174"/>
      <c r="E158" s="174"/>
      <c r="F158" s="175"/>
      <c r="G158" s="88"/>
    </row>
    <row r="159" spans="2:7" x14ac:dyDescent="0.25">
      <c r="B159" s="87"/>
      <c r="C159" s="173"/>
      <c r="D159" s="174"/>
      <c r="E159" s="174"/>
      <c r="F159" s="175"/>
      <c r="G159" s="88"/>
    </row>
    <row r="160" spans="2:7" x14ac:dyDescent="0.25">
      <c r="B160" s="87"/>
      <c r="C160" s="173"/>
      <c r="D160" s="174"/>
      <c r="E160" s="174"/>
      <c r="F160" s="175"/>
      <c r="G160" s="88"/>
    </row>
    <row r="161" spans="2:7" x14ac:dyDescent="0.25">
      <c r="B161" s="87"/>
      <c r="C161" s="173"/>
      <c r="D161" s="174"/>
      <c r="E161" s="174"/>
      <c r="F161" s="175"/>
      <c r="G161" s="88"/>
    </row>
    <row r="162" spans="2:7" x14ac:dyDescent="0.25">
      <c r="B162" s="87"/>
      <c r="C162" s="173"/>
      <c r="D162" s="174"/>
      <c r="E162" s="174"/>
      <c r="F162" s="175"/>
      <c r="G162" s="88"/>
    </row>
    <row r="163" spans="2:7" x14ac:dyDescent="0.25">
      <c r="B163" s="87"/>
      <c r="C163" s="173"/>
      <c r="D163" s="174"/>
      <c r="E163" s="174"/>
      <c r="F163" s="175"/>
      <c r="G163" s="88"/>
    </row>
    <row r="164" spans="2:7" x14ac:dyDescent="0.25">
      <c r="B164" s="87"/>
      <c r="C164" s="173"/>
      <c r="D164" s="174"/>
      <c r="E164" s="174"/>
      <c r="F164" s="175"/>
      <c r="G164" s="88"/>
    </row>
    <row r="165" spans="2:7" x14ac:dyDescent="0.25">
      <c r="B165" s="87"/>
      <c r="C165" s="173"/>
      <c r="D165" s="174"/>
      <c r="E165" s="174"/>
      <c r="F165" s="175"/>
      <c r="G165" s="88"/>
    </row>
    <row r="166" spans="2:7" x14ac:dyDescent="0.25">
      <c r="B166" s="87"/>
      <c r="C166" s="173"/>
      <c r="D166" s="174"/>
      <c r="E166" s="174"/>
      <c r="F166" s="175"/>
      <c r="G166" s="88"/>
    </row>
    <row r="167" spans="2:7" ht="8.1" customHeight="1" x14ac:dyDescent="0.25">
      <c r="B167" s="87"/>
      <c r="C167" s="10"/>
      <c r="D167" s="10"/>
      <c r="E167" s="8"/>
      <c r="F167" s="11"/>
      <c r="G167" s="88"/>
    </row>
    <row r="168" spans="2:7" x14ac:dyDescent="0.25">
      <c r="B168" s="87"/>
      <c r="C168" s="66" t="s">
        <v>45</v>
      </c>
      <c r="D168" s="194">
        <f>IFERROR(SUM(F155:F157)/SUM(E155:E157),"")</f>
        <v>2.9285714285714284</v>
      </c>
      <c r="E168" s="13"/>
      <c r="F168" s="13"/>
      <c r="G168" s="88"/>
    </row>
    <row r="169" spans="2:7" ht="8.1" customHeight="1" thickBot="1" x14ac:dyDescent="0.3">
      <c r="B169" s="89"/>
      <c r="C169" s="94"/>
      <c r="D169" s="94"/>
      <c r="E169" s="95"/>
      <c r="F169" s="96"/>
      <c r="G169" s="91"/>
    </row>
    <row r="170" spans="2:7" ht="8.1" customHeight="1" thickBot="1" x14ac:dyDescent="0.3">
      <c r="B170" s="14"/>
      <c r="C170" s="61"/>
      <c r="D170" s="61"/>
      <c r="E170" s="62"/>
      <c r="F170" s="15"/>
      <c r="G170" s="14"/>
    </row>
    <row r="171" spans="2:7" ht="8.1" customHeight="1" x14ac:dyDescent="0.25">
      <c r="B171" s="84"/>
      <c r="C171" s="92"/>
      <c r="D171" s="93"/>
      <c r="E171" s="93"/>
      <c r="F171" s="93"/>
      <c r="G171" s="86"/>
    </row>
    <row r="172" spans="2:7" ht="19.5" thickBot="1" x14ac:dyDescent="0.3">
      <c r="B172" s="87"/>
      <c r="C172" s="64" t="s">
        <v>52</v>
      </c>
      <c r="D172" s="63"/>
      <c r="E172" s="63"/>
      <c r="F172" s="63"/>
      <c r="G172" s="88"/>
    </row>
    <row r="173" spans="2:7" ht="9.9499999999999993" customHeight="1" x14ac:dyDescent="0.25">
      <c r="B173" s="87"/>
      <c r="C173" s="7"/>
      <c r="D173" s="9"/>
      <c r="E173" s="9"/>
      <c r="F173" s="9"/>
      <c r="G173" s="88"/>
    </row>
    <row r="174" spans="2:7" x14ac:dyDescent="0.25">
      <c r="B174" s="87"/>
      <c r="C174" s="65" t="s">
        <v>43</v>
      </c>
      <c r="D174" s="65"/>
      <c r="E174" s="65"/>
      <c r="F174" s="65"/>
      <c r="G174" s="88"/>
    </row>
    <row r="175" spans="2:7" x14ac:dyDescent="0.25">
      <c r="B175" s="87"/>
      <c r="C175" s="68" t="s">
        <v>36</v>
      </c>
      <c r="D175" s="69" t="s">
        <v>28</v>
      </c>
      <c r="E175" s="69" t="s">
        <v>37</v>
      </c>
      <c r="F175" s="70" t="s">
        <v>29</v>
      </c>
      <c r="G175" s="88"/>
    </row>
    <row r="176" spans="2:7" x14ac:dyDescent="0.25">
      <c r="B176" s="87"/>
      <c r="C176" s="67" t="s">
        <v>134</v>
      </c>
      <c r="D176" s="190" t="s">
        <v>19</v>
      </c>
      <c r="E176" s="190">
        <v>5</v>
      </c>
      <c r="F176" s="191">
        <f>IFERROR(IF(OR(LEN(C176)=0,LEN(D176)=0,LEN(E176)=0),"",E176*INDEX(Calc!$Z$8:$Z$20,MATCH(D176,Calc!$Y$8:$Y$20,0))),"")</f>
        <v>17.5</v>
      </c>
      <c r="G176" s="88"/>
    </row>
    <row r="177" spans="2:7" x14ac:dyDescent="0.25">
      <c r="B177" s="87"/>
      <c r="C177" s="67" t="s">
        <v>135</v>
      </c>
      <c r="D177" s="190" t="s">
        <v>20</v>
      </c>
      <c r="E177" s="190">
        <v>4</v>
      </c>
      <c r="F177" s="191">
        <f>IFERROR(IF(OR(LEN(C177)=0,LEN(D177)=0,LEN(E177)=0),"",E177*INDEX(Calc!$Z$8:$Z$20,MATCH(D177,Calc!$Y$8:$Y$20,0))),"")</f>
        <v>12</v>
      </c>
      <c r="G177" s="88"/>
    </row>
    <row r="178" spans="2:7" x14ac:dyDescent="0.25">
      <c r="B178" s="87"/>
      <c r="C178" s="71"/>
      <c r="D178" s="192"/>
      <c r="E178" s="192"/>
      <c r="F178" s="193" t="str">
        <f>IFERROR(IF(OR(LEN(C178)=0,LEN(D178)=0,LEN(E178)=0),"",E178*INDEX(Calc!$Z$8:$Z$20,MATCH(D178,Calc!$Y$8:$Y$20,0))),"")</f>
        <v/>
      </c>
      <c r="G178" s="88"/>
    </row>
    <row r="179" spans="2:7" x14ac:dyDescent="0.25">
      <c r="B179" s="87"/>
      <c r="C179" s="173"/>
      <c r="D179" s="174"/>
      <c r="E179" s="174"/>
      <c r="F179" s="175"/>
      <c r="G179" s="88"/>
    </row>
    <row r="180" spans="2:7" x14ac:dyDescent="0.25">
      <c r="B180" s="87"/>
      <c r="C180" s="173"/>
      <c r="D180" s="174"/>
      <c r="E180" s="174"/>
      <c r="F180" s="175"/>
      <c r="G180" s="88"/>
    </row>
    <row r="181" spans="2:7" x14ac:dyDescent="0.25">
      <c r="B181" s="87"/>
      <c r="C181" s="173"/>
      <c r="D181" s="174"/>
      <c r="E181" s="174"/>
      <c r="F181" s="175"/>
      <c r="G181" s="88"/>
    </row>
    <row r="182" spans="2:7" x14ac:dyDescent="0.25">
      <c r="B182" s="87"/>
      <c r="C182" s="173"/>
      <c r="D182" s="174"/>
      <c r="E182" s="174"/>
      <c r="F182" s="175"/>
      <c r="G182" s="88"/>
    </row>
    <row r="183" spans="2:7" x14ac:dyDescent="0.25">
      <c r="B183" s="87"/>
      <c r="C183" s="173"/>
      <c r="D183" s="174"/>
      <c r="E183" s="174"/>
      <c r="F183" s="175"/>
      <c r="G183" s="88"/>
    </row>
    <row r="184" spans="2:7" x14ac:dyDescent="0.25">
      <c r="B184" s="87"/>
      <c r="C184" s="173"/>
      <c r="D184" s="174"/>
      <c r="E184" s="174"/>
      <c r="F184" s="175"/>
      <c r="G184" s="88"/>
    </row>
    <row r="185" spans="2:7" x14ac:dyDescent="0.25">
      <c r="B185" s="87"/>
      <c r="C185" s="173"/>
      <c r="D185" s="174"/>
      <c r="E185" s="174"/>
      <c r="F185" s="175"/>
      <c r="G185" s="88"/>
    </row>
    <row r="186" spans="2:7" x14ac:dyDescent="0.25">
      <c r="B186" s="87"/>
      <c r="C186" s="173"/>
      <c r="D186" s="174"/>
      <c r="E186" s="174"/>
      <c r="F186" s="175"/>
      <c r="G186" s="88"/>
    </row>
    <row r="187" spans="2:7" x14ac:dyDescent="0.25">
      <c r="B187" s="87"/>
      <c r="C187" s="173"/>
      <c r="D187" s="174"/>
      <c r="E187" s="174"/>
      <c r="F187" s="175"/>
      <c r="G187" s="88"/>
    </row>
    <row r="188" spans="2:7" ht="8.1" customHeight="1" x14ac:dyDescent="0.25">
      <c r="B188" s="87"/>
      <c r="C188" s="10"/>
      <c r="D188" s="10"/>
      <c r="E188" s="8"/>
      <c r="F188" s="11"/>
      <c r="G188" s="88"/>
    </row>
    <row r="189" spans="2:7" x14ac:dyDescent="0.25">
      <c r="B189" s="87"/>
      <c r="C189" s="66" t="s">
        <v>45</v>
      </c>
      <c r="D189" s="194">
        <f>IFERROR(SUM(F176:F178)/SUM(E176:E178),"")</f>
        <v>3.2777777777777777</v>
      </c>
      <c r="E189" s="13"/>
      <c r="F189" s="13"/>
      <c r="G189" s="88"/>
    </row>
    <row r="190" spans="2:7" ht="8.1" customHeight="1" thickBot="1" x14ac:dyDescent="0.3">
      <c r="B190" s="89"/>
      <c r="C190" s="94"/>
      <c r="D190" s="94"/>
      <c r="E190" s="95"/>
      <c r="F190" s="96"/>
      <c r="G190" s="91"/>
    </row>
    <row r="191" spans="2:7" ht="8.1" customHeight="1" thickBot="1" x14ac:dyDescent="0.3">
      <c r="B191" s="14"/>
      <c r="C191" s="14"/>
      <c r="D191" s="14"/>
      <c r="E191" s="14"/>
      <c r="F191" s="14"/>
      <c r="G191" s="14"/>
    </row>
    <row r="192" spans="2:7" ht="8.1" customHeight="1" x14ac:dyDescent="0.25">
      <c r="B192" s="84"/>
      <c r="C192" s="92"/>
      <c r="D192" s="93"/>
      <c r="E192" s="93"/>
      <c r="F192" s="93"/>
      <c r="G192" s="86"/>
    </row>
    <row r="193" spans="2:7" ht="19.5" thickBot="1" x14ac:dyDescent="0.3">
      <c r="B193" s="87"/>
      <c r="C193" s="64" t="s">
        <v>153</v>
      </c>
      <c r="D193" s="63"/>
      <c r="E193" s="63"/>
      <c r="F193" s="63"/>
      <c r="G193" s="88"/>
    </row>
    <row r="194" spans="2:7" ht="9.9499999999999993" customHeight="1" x14ac:dyDescent="0.25">
      <c r="B194" s="87"/>
      <c r="C194" s="7"/>
      <c r="D194" s="9"/>
      <c r="E194" s="9"/>
      <c r="F194" s="9"/>
      <c r="G194" s="88"/>
    </row>
    <row r="195" spans="2:7" x14ac:dyDescent="0.25">
      <c r="B195" s="87"/>
      <c r="C195" s="65" t="s">
        <v>43</v>
      </c>
      <c r="D195" s="65"/>
      <c r="E195" s="65"/>
      <c r="F195" s="65"/>
      <c r="G195" s="88"/>
    </row>
    <row r="196" spans="2:7" x14ac:dyDescent="0.25">
      <c r="B196" s="87"/>
      <c r="C196" s="68" t="s">
        <v>36</v>
      </c>
      <c r="D196" s="69" t="s">
        <v>28</v>
      </c>
      <c r="E196" s="69" t="s">
        <v>37</v>
      </c>
      <c r="F196" s="70" t="s">
        <v>29</v>
      </c>
      <c r="G196" s="88"/>
    </row>
    <row r="197" spans="2:7" x14ac:dyDescent="0.25">
      <c r="B197" s="87"/>
      <c r="C197" s="67"/>
      <c r="D197" s="190"/>
      <c r="E197" s="190"/>
      <c r="F197" s="191" t="str">
        <f>IFERROR(IF(OR(LEN(C197)=0,LEN(D197)=0,LEN(E197)=0),"",E197*INDEX(Calc!$Z$8:$Z$20,MATCH(D197,Calc!$Y$8:$Y$20,0))),"")</f>
        <v/>
      </c>
      <c r="G197" s="88"/>
    </row>
    <row r="198" spans="2:7" x14ac:dyDescent="0.25">
      <c r="B198" s="87"/>
      <c r="C198" s="67"/>
      <c r="D198" s="190"/>
      <c r="E198" s="190"/>
      <c r="F198" s="191" t="str">
        <f>IFERROR(IF(OR(LEN(C198)=0,LEN(D198)=0,LEN(E198)=0),"",E198*INDEX(Calc!$Z$8:$Z$20,MATCH(D198,Calc!$Y$8:$Y$20,0))),"")</f>
        <v/>
      </c>
      <c r="G198" s="88"/>
    </row>
    <row r="199" spans="2:7" x14ac:dyDescent="0.25">
      <c r="B199" s="87"/>
      <c r="C199" s="71"/>
      <c r="D199" s="192"/>
      <c r="E199" s="192"/>
      <c r="F199" s="193" t="str">
        <f>IFERROR(IF(OR(LEN(C199)=0,LEN(D199)=0,LEN(E199)=0),"",E199*INDEX(Calc!$Z$8:$Z$20,MATCH(D199,Calc!$Y$8:$Y$20,0))),"")</f>
        <v/>
      </c>
      <c r="G199" s="88"/>
    </row>
    <row r="200" spans="2:7" x14ac:dyDescent="0.25">
      <c r="B200" s="87"/>
      <c r="C200" s="173"/>
      <c r="D200" s="174"/>
      <c r="E200" s="174"/>
      <c r="F200" s="175"/>
      <c r="G200" s="88"/>
    </row>
    <row r="201" spans="2:7" x14ac:dyDescent="0.25">
      <c r="B201" s="87"/>
      <c r="C201" s="173"/>
      <c r="D201" s="174"/>
      <c r="E201" s="174"/>
      <c r="F201" s="175"/>
      <c r="G201" s="88"/>
    </row>
    <row r="202" spans="2:7" x14ac:dyDescent="0.25">
      <c r="B202" s="87"/>
      <c r="C202" s="173"/>
      <c r="D202" s="174"/>
      <c r="E202" s="174"/>
      <c r="F202" s="175"/>
      <c r="G202" s="88"/>
    </row>
    <row r="203" spans="2:7" x14ac:dyDescent="0.25">
      <c r="B203" s="87"/>
      <c r="C203" s="173"/>
      <c r="D203" s="174"/>
      <c r="E203" s="174"/>
      <c r="F203" s="175"/>
      <c r="G203" s="88"/>
    </row>
    <row r="204" spans="2:7" x14ac:dyDescent="0.25">
      <c r="B204" s="87"/>
      <c r="C204" s="173"/>
      <c r="D204" s="174"/>
      <c r="E204" s="174"/>
      <c r="F204" s="175"/>
      <c r="G204" s="88"/>
    </row>
    <row r="205" spans="2:7" x14ac:dyDescent="0.25">
      <c r="B205" s="87"/>
      <c r="C205" s="173"/>
      <c r="D205" s="174"/>
      <c r="E205" s="174"/>
      <c r="F205" s="175"/>
      <c r="G205" s="88"/>
    </row>
    <row r="206" spans="2:7" x14ac:dyDescent="0.25">
      <c r="B206" s="87"/>
      <c r="C206" s="173"/>
      <c r="D206" s="174"/>
      <c r="E206" s="174"/>
      <c r="F206" s="175"/>
      <c r="G206" s="88"/>
    </row>
    <row r="207" spans="2:7" x14ac:dyDescent="0.25">
      <c r="B207" s="87"/>
      <c r="C207" s="173"/>
      <c r="D207" s="174"/>
      <c r="E207" s="174"/>
      <c r="F207" s="175"/>
      <c r="G207" s="88"/>
    </row>
    <row r="208" spans="2:7" x14ac:dyDescent="0.25">
      <c r="B208" s="87"/>
      <c r="C208" s="173"/>
      <c r="D208" s="174"/>
      <c r="E208" s="174"/>
      <c r="F208" s="175"/>
      <c r="G208" s="88"/>
    </row>
    <row r="209" spans="2:7" ht="8.1" customHeight="1" x14ac:dyDescent="0.25">
      <c r="B209" s="87"/>
      <c r="C209" s="10"/>
      <c r="D209" s="10"/>
      <c r="E209" s="8"/>
      <c r="F209" s="11"/>
      <c r="G209" s="88"/>
    </row>
    <row r="210" spans="2:7" x14ac:dyDescent="0.25">
      <c r="B210" s="87"/>
      <c r="C210" s="66" t="s">
        <v>45</v>
      </c>
      <c r="D210" s="194" t="str">
        <f>IFERROR(SUM(F197:F199)/SUM(E197:E199),"")</f>
        <v/>
      </c>
      <c r="E210" s="13"/>
      <c r="F210" s="13"/>
      <c r="G210" s="88"/>
    </row>
    <row r="211" spans="2:7" ht="8.1" customHeight="1" thickBot="1" x14ac:dyDescent="0.3">
      <c r="B211" s="89"/>
      <c r="C211" s="94"/>
      <c r="D211" s="94"/>
      <c r="E211" s="95"/>
      <c r="F211" s="96"/>
      <c r="G211" s="91"/>
    </row>
    <row r="212" spans="2:7" ht="8.1" customHeight="1" thickBot="1" x14ac:dyDescent="0.3">
      <c r="B212" s="14"/>
      <c r="C212" s="14"/>
      <c r="D212" s="14"/>
      <c r="E212" s="14"/>
      <c r="F212" s="14"/>
      <c r="G212" s="14"/>
    </row>
    <row r="213" spans="2:7" ht="8.1" customHeight="1" x14ac:dyDescent="0.25">
      <c r="B213" s="84"/>
      <c r="C213" s="92"/>
      <c r="D213" s="93"/>
      <c r="E213" s="93"/>
      <c r="F213" s="93"/>
      <c r="G213" s="86"/>
    </row>
    <row r="214" spans="2:7" ht="19.5" thickBot="1" x14ac:dyDescent="0.3">
      <c r="B214" s="87"/>
      <c r="C214" s="64" t="s">
        <v>154</v>
      </c>
      <c r="D214" s="63"/>
      <c r="E214" s="63"/>
      <c r="F214" s="63"/>
      <c r="G214" s="88"/>
    </row>
    <row r="215" spans="2:7" ht="9.9499999999999993" customHeight="1" x14ac:dyDescent="0.25">
      <c r="B215" s="87"/>
      <c r="C215" s="7"/>
      <c r="D215" s="9"/>
      <c r="E215" s="9"/>
      <c r="F215" s="9"/>
      <c r="G215" s="88"/>
    </row>
    <row r="216" spans="2:7" x14ac:dyDescent="0.25">
      <c r="B216" s="87"/>
      <c r="C216" s="65" t="s">
        <v>43</v>
      </c>
      <c r="D216" s="65"/>
      <c r="E216" s="65"/>
      <c r="F216" s="65"/>
      <c r="G216" s="88"/>
    </row>
    <row r="217" spans="2:7" x14ac:dyDescent="0.25">
      <c r="B217" s="87"/>
      <c r="C217" s="68" t="s">
        <v>36</v>
      </c>
      <c r="D217" s="69" t="s">
        <v>28</v>
      </c>
      <c r="E217" s="69" t="s">
        <v>37</v>
      </c>
      <c r="F217" s="70" t="s">
        <v>29</v>
      </c>
      <c r="G217" s="88"/>
    </row>
    <row r="218" spans="2:7" x14ac:dyDescent="0.25">
      <c r="B218" s="87"/>
      <c r="C218" s="67"/>
      <c r="D218" s="190"/>
      <c r="E218" s="190"/>
      <c r="F218" s="191" t="str">
        <f>IFERROR(IF(OR(LEN(C218)=0,LEN(D218)=0,LEN(E218)=0),"",E218*INDEX(Calc!$Z$8:$Z$20,MATCH(D218,Calc!$Y$8:$Y$20,0))),"")</f>
        <v/>
      </c>
      <c r="G218" s="88"/>
    </row>
    <row r="219" spans="2:7" x14ac:dyDescent="0.25">
      <c r="B219" s="87"/>
      <c r="C219" s="67"/>
      <c r="D219" s="190"/>
      <c r="E219" s="190"/>
      <c r="F219" s="191" t="str">
        <f>IFERROR(IF(OR(LEN(C219)=0,LEN(D219)=0,LEN(E219)=0),"",E219*INDEX(Calc!$Z$8:$Z$20,MATCH(D219,Calc!$Y$8:$Y$20,0))),"")</f>
        <v/>
      </c>
      <c r="G219" s="88"/>
    </row>
    <row r="220" spans="2:7" x14ac:dyDescent="0.25">
      <c r="B220" s="87"/>
      <c r="C220" s="71"/>
      <c r="D220" s="192"/>
      <c r="E220" s="192"/>
      <c r="F220" s="193" t="str">
        <f>IFERROR(IF(OR(LEN(C220)=0,LEN(D220)=0,LEN(E220)=0),"",E220*INDEX(Calc!$Z$8:$Z$20,MATCH(D220,Calc!$Y$8:$Y$20,0))),"")</f>
        <v/>
      </c>
      <c r="G220" s="88"/>
    </row>
    <row r="221" spans="2:7" x14ac:dyDescent="0.25">
      <c r="B221" s="87"/>
      <c r="C221" s="173"/>
      <c r="D221" s="174"/>
      <c r="E221" s="174"/>
      <c r="F221" s="175"/>
      <c r="G221" s="88"/>
    </row>
    <row r="222" spans="2:7" x14ac:dyDescent="0.25">
      <c r="B222" s="87"/>
      <c r="C222" s="173"/>
      <c r="D222" s="174"/>
      <c r="E222" s="174"/>
      <c r="F222" s="175"/>
      <c r="G222" s="88"/>
    </row>
    <row r="223" spans="2:7" x14ac:dyDescent="0.25">
      <c r="B223" s="87"/>
      <c r="C223" s="173"/>
      <c r="D223" s="174"/>
      <c r="E223" s="174"/>
      <c r="F223" s="175"/>
      <c r="G223" s="88"/>
    </row>
    <row r="224" spans="2:7" x14ac:dyDescent="0.25">
      <c r="B224" s="87"/>
      <c r="C224" s="173"/>
      <c r="D224" s="174"/>
      <c r="E224" s="174"/>
      <c r="F224" s="175"/>
      <c r="G224" s="88"/>
    </row>
    <row r="225" spans="2:7" x14ac:dyDescent="0.25">
      <c r="B225" s="87"/>
      <c r="C225" s="173"/>
      <c r="D225" s="174"/>
      <c r="E225" s="174"/>
      <c r="F225" s="175"/>
      <c r="G225" s="88"/>
    </row>
    <row r="226" spans="2:7" x14ac:dyDescent="0.25">
      <c r="B226" s="87"/>
      <c r="C226" s="173"/>
      <c r="D226" s="174"/>
      <c r="E226" s="174"/>
      <c r="F226" s="175"/>
      <c r="G226" s="88"/>
    </row>
    <row r="227" spans="2:7" x14ac:dyDescent="0.25">
      <c r="B227" s="87"/>
      <c r="C227" s="173"/>
      <c r="D227" s="174"/>
      <c r="E227" s="174"/>
      <c r="F227" s="175"/>
      <c r="G227" s="88"/>
    </row>
    <row r="228" spans="2:7" x14ac:dyDescent="0.25">
      <c r="B228" s="87"/>
      <c r="C228" s="173"/>
      <c r="D228" s="174"/>
      <c r="E228" s="174"/>
      <c r="F228" s="175"/>
      <c r="G228" s="88"/>
    </row>
    <row r="229" spans="2:7" x14ac:dyDescent="0.25">
      <c r="B229" s="87"/>
      <c r="C229" s="173"/>
      <c r="D229" s="174"/>
      <c r="E229" s="174"/>
      <c r="F229" s="175"/>
      <c r="G229" s="88"/>
    </row>
    <row r="230" spans="2:7" ht="8.1" customHeight="1" x14ac:dyDescent="0.25">
      <c r="B230" s="87"/>
      <c r="C230" s="10"/>
      <c r="D230" s="10"/>
      <c r="E230" s="8"/>
      <c r="F230" s="11"/>
      <c r="G230" s="88"/>
    </row>
    <row r="231" spans="2:7" x14ac:dyDescent="0.25">
      <c r="B231" s="87"/>
      <c r="C231" s="66" t="s">
        <v>45</v>
      </c>
      <c r="D231" s="194" t="str">
        <f>IFERROR(SUM(F218:F220)/SUM(E218:E220),"")</f>
        <v/>
      </c>
      <c r="E231" s="13"/>
      <c r="F231" s="13"/>
      <c r="G231" s="88"/>
    </row>
    <row r="232" spans="2:7" ht="8.1" customHeight="1" thickBot="1" x14ac:dyDescent="0.3">
      <c r="B232" s="89"/>
      <c r="C232" s="94"/>
      <c r="D232" s="94"/>
      <c r="E232" s="95"/>
      <c r="F232" s="96"/>
      <c r="G232" s="91"/>
    </row>
    <row r="233" spans="2:7" ht="7.35" customHeight="1" x14ac:dyDescent="0.25">
      <c r="B233" s="14"/>
      <c r="C233" s="61"/>
      <c r="D233" s="61"/>
      <c r="E233" s="62"/>
      <c r="F233" s="15"/>
      <c r="G233" s="14"/>
    </row>
    <row r="234" spans="2:7" ht="23.1" customHeight="1" x14ac:dyDescent="0.25">
      <c r="B234" s="50"/>
      <c r="C234" s="50"/>
      <c r="D234" s="50"/>
      <c r="E234" s="50"/>
      <c r="F234" s="50"/>
      <c r="G234" s="50"/>
    </row>
  </sheetData>
  <sheetProtection algorithmName="SHA-512" hashValue="kQjAcRP72FRqxXzKTjzw0Vf67YKzS9/eGAGEIUEIsAs9vTZml9sSle4Ca+uC65TTxKqNBHCUlELLNHk+zaPM9w==" saltValue="lFqkZwyPTKHsPAETojeSd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79" fitToHeight="0" orientation="portrait" r:id="rId1"/>
  <rowBreaks count="3" manualBreakCount="3">
    <brk id="65" max="16383" man="1"/>
    <brk id="128" max="16383" man="1"/>
    <brk id="190" max="16383" man="1"/>
  </rowBreaks>
  <drawing r:id="rId2"/>
  <tableParts count="10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4DED28DF-7A74-461C-B7E0-07FBCF8807B1}">
            <xm:f>AND(LEN(D29)&gt;0,COUNTIF(Calc!$Y$8:$Y$20,D29)&lt;1)</xm:f>
            <x14:dxf>
              <fill>
                <patternFill>
                  <bgColor theme="7" tint="0.79998168889431442"/>
                </patternFill>
              </fill>
            </x14:dxf>
          </x14:cfRule>
          <xm:sqref>D176:D187 D155:D166 D134:D145 D113:D124 D92:D103 D71:D82 D50:D61 D29:D40</xm:sqref>
        </x14:conditionalFormatting>
        <x14:conditionalFormatting xmlns:xm="http://schemas.microsoft.com/office/excel/2006/main">
          <x14:cfRule type="expression" priority="2" id="{B1348A48-1586-4AEC-8AFA-0A622418CE97}">
            <xm:f>AND(LEN(D197)&gt;0,COUNTIF(Calc!$Y$8:$Y$20,D197)&lt;1)</xm:f>
            <x14:dxf>
              <fill>
                <patternFill>
                  <bgColor theme="7" tint="0.79998168889431442"/>
                </patternFill>
              </fill>
            </x14:dxf>
          </x14:cfRule>
          <xm:sqref>D197:D208</xm:sqref>
        </x14:conditionalFormatting>
        <x14:conditionalFormatting xmlns:xm="http://schemas.microsoft.com/office/excel/2006/main">
          <x14:cfRule type="expression" priority="1" id="{7DCB2F99-34FE-4C81-B7CE-F2958CF535B2}">
            <xm:f>AND(LEN(D218)&gt;0,COUNTIF(Calc!$Y$8:$Y$20,D218)&lt;1)</xm:f>
            <x14:dxf>
              <fill>
                <patternFill>
                  <bgColor theme="7" tint="0.79998168889431442"/>
                </patternFill>
              </fill>
            </x14:dxf>
          </x14:cfRule>
          <xm:sqref>D218:D229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318136-69CA-4737-8630-5E3C5D6D6548}">
          <x14:formula1>
            <xm:f>OFFSET(Calc!$Y$8,0,0,Calc!$V$10,1)</xm:f>
          </x14:formula1>
          <xm:sqref>D197:D199 D29:D31 D50:D52 D71:D73 D92:D94 D113:D115 D134:D136 D155:D157 D176:D178 D218:D220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0990-2A5C-41A5-84FE-69A8A0515532}">
  <dimension ref="B4:AG21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16" customWidth="1"/>
    <col min="2" max="2" width="9.140625" style="16"/>
    <col min="3" max="16" width="15.7109375" style="16" customWidth="1"/>
    <col min="17" max="17" width="3.7109375" style="16" customWidth="1"/>
    <col min="18" max="18" width="14.7109375" style="16" customWidth="1"/>
    <col min="19" max="19" width="15.140625" style="16" customWidth="1"/>
    <col min="20" max="20" width="3.7109375" style="16" customWidth="1"/>
    <col min="21" max="21" width="16.7109375" style="16" customWidth="1"/>
    <col min="22" max="22" width="15.5703125" style="16" customWidth="1"/>
    <col min="23" max="23" width="3.7109375" style="16" customWidth="1"/>
    <col min="24" max="24" width="9.140625" style="16"/>
    <col min="25" max="25" width="16.7109375" style="16" customWidth="1"/>
    <col min="26" max="26" width="17.5703125" style="16" customWidth="1"/>
    <col min="27" max="27" width="3.7109375" style="16" customWidth="1"/>
    <col min="28" max="28" width="13.85546875" style="16" customWidth="1"/>
    <col min="29" max="29" width="9.140625" style="16"/>
    <col min="30" max="30" width="3.7109375" style="16" customWidth="1"/>
    <col min="31" max="16384" width="9.140625" style="16"/>
  </cols>
  <sheetData>
    <row r="4" spans="2:33" x14ac:dyDescent="0.25">
      <c r="B4" s="126" t="s">
        <v>139</v>
      </c>
      <c r="C4" s="126"/>
      <c r="D4" s="126"/>
      <c r="E4" s="126"/>
      <c r="F4" s="126"/>
      <c r="G4" s="126"/>
      <c r="H4" s="126"/>
      <c r="I4" s="127"/>
      <c r="J4" s="126"/>
      <c r="K4" s="126"/>
      <c r="L4" s="126"/>
      <c r="M4" s="126"/>
      <c r="N4" s="126"/>
      <c r="O4" s="126"/>
      <c r="P4" s="126"/>
      <c r="R4" s="124" t="s">
        <v>145</v>
      </c>
      <c r="S4" s="125"/>
      <c r="U4" s="124" t="s">
        <v>110</v>
      </c>
      <c r="V4" s="125"/>
      <c r="X4" s="124" t="s">
        <v>146</v>
      </c>
      <c r="Y4" s="125"/>
      <c r="Z4" s="124"/>
      <c r="AB4" s="124" t="s">
        <v>148</v>
      </c>
      <c r="AC4" s="125"/>
      <c r="AD4" s="124"/>
      <c r="AE4" s="124"/>
      <c r="AF4" s="125"/>
      <c r="AG4" s="125"/>
    </row>
    <row r="6" spans="2:33" x14ac:dyDescent="0.25">
      <c r="B6" s="118" t="s">
        <v>112</v>
      </c>
      <c r="C6" s="118" t="s">
        <v>94</v>
      </c>
      <c r="D6" s="118" t="s">
        <v>95</v>
      </c>
      <c r="E6" s="118" t="s">
        <v>96</v>
      </c>
      <c r="F6" s="118" t="s">
        <v>97</v>
      </c>
      <c r="G6" s="118" t="s">
        <v>98</v>
      </c>
      <c r="H6" s="118" t="s">
        <v>99</v>
      </c>
      <c r="I6" s="118" t="s">
        <v>100</v>
      </c>
      <c r="J6" s="118" t="s">
        <v>101</v>
      </c>
      <c r="K6" s="118" t="s">
        <v>102</v>
      </c>
      <c r="L6" s="118" t="s">
        <v>103</v>
      </c>
      <c r="M6" s="118" t="s">
        <v>104</v>
      </c>
      <c r="N6" s="118" t="s">
        <v>105</v>
      </c>
      <c r="O6" s="118" t="s">
        <v>118</v>
      </c>
      <c r="P6" s="118" t="s">
        <v>119</v>
      </c>
      <c r="R6" s="17" t="s">
        <v>89</v>
      </c>
      <c r="S6" s="17" t="s">
        <v>89</v>
      </c>
      <c r="U6" s="17" t="s">
        <v>106</v>
      </c>
      <c r="V6" s="17" t="str">
        <f>IFERROR(IF(LEN(Settings!D9)=0,Calc!S7,Settings!D9),"")</f>
        <v>AA System</v>
      </c>
      <c r="AE6" s="131" t="s">
        <v>117</v>
      </c>
      <c r="AF6" s="131"/>
      <c r="AG6" s="131"/>
    </row>
    <row r="7" spans="2:33" x14ac:dyDescent="0.25">
      <c r="B7" s="122" t="s">
        <v>111</v>
      </c>
      <c r="C7" s="17" t="s">
        <v>6</v>
      </c>
      <c r="D7" s="17" t="s">
        <v>6</v>
      </c>
      <c r="E7" s="17" t="s">
        <v>17</v>
      </c>
      <c r="F7" s="17" t="s">
        <v>17</v>
      </c>
      <c r="G7" s="17" t="s">
        <v>27</v>
      </c>
      <c r="H7" s="17" t="s">
        <v>27</v>
      </c>
      <c r="I7" s="17" t="s">
        <v>57</v>
      </c>
      <c r="J7" s="18" t="s">
        <v>57</v>
      </c>
      <c r="K7" s="17" t="s">
        <v>58</v>
      </c>
      <c r="L7" s="17" t="s">
        <v>58</v>
      </c>
      <c r="M7" s="17" t="s">
        <v>88</v>
      </c>
      <c r="N7" s="17" t="s">
        <v>88</v>
      </c>
      <c r="O7" s="17" t="s">
        <v>120</v>
      </c>
      <c r="P7" s="17" t="s">
        <v>120</v>
      </c>
      <c r="R7" s="122">
        <v>1</v>
      </c>
      <c r="S7" s="129" t="s">
        <v>6</v>
      </c>
      <c r="U7" s="130" t="s">
        <v>107</v>
      </c>
      <c r="V7" s="122">
        <f>IFERROR(INDEX(R7:R13,MATCH(V6,S7:S13,0)),"")</f>
        <v>3</v>
      </c>
      <c r="X7" s="17" t="s">
        <v>147</v>
      </c>
      <c r="Y7" s="17" t="s">
        <v>91</v>
      </c>
      <c r="Z7" s="17" t="s">
        <v>29</v>
      </c>
      <c r="AB7" s="17" t="s">
        <v>54</v>
      </c>
      <c r="AC7" s="132">
        <f>IFERROR(SUM(Dashboard!E28:E229),"")</f>
        <v>67</v>
      </c>
      <c r="AD7" s="75"/>
      <c r="AE7" s="122">
        <v>1</v>
      </c>
      <c r="AF7" s="134">
        <f>IFERROR(Dashboard!D42,"")</f>
        <v>3.5</v>
      </c>
      <c r="AG7" s="122">
        <f>IFERROR(IF(LEN(Dashboard!D42)&gt;0,1,0),"")</f>
        <v>1</v>
      </c>
    </row>
    <row r="8" spans="2:33" x14ac:dyDescent="0.25">
      <c r="B8" s="122">
        <v>1</v>
      </c>
      <c r="C8" s="119" t="s">
        <v>7</v>
      </c>
      <c r="D8" s="119">
        <v>4.3</v>
      </c>
      <c r="E8" s="119" t="s">
        <v>8</v>
      </c>
      <c r="F8" s="119">
        <v>4</v>
      </c>
      <c r="G8" s="119" t="s">
        <v>18</v>
      </c>
      <c r="H8" s="119">
        <v>4</v>
      </c>
      <c r="I8" s="119" t="s">
        <v>68</v>
      </c>
      <c r="J8" s="120">
        <v>100</v>
      </c>
      <c r="K8" s="119" t="s">
        <v>59</v>
      </c>
      <c r="L8" s="119">
        <v>4</v>
      </c>
      <c r="M8" s="119" t="s">
        <v>81</v>
      </c>
      <c r="N8" s="119">
        <v>7</v>
      </c>
      <c r="O8" s="128" t="str">
        <f>IFERROR(IF(AND(LEN(Settings!$H$9)&gt;0,LEN(Settings!G12)&gt;0),Settings!G12,""),"")</f>
        <v>X</v>
      </c>
      <c r="P8" s="128">
        <f>IFERROR(IF(AND(LEN(Settings!$H$9)&gt;0,LEN(Settings!H12)&gt;0),Settings!H12,""),"")</f>
        <v>100</v>
      </c>
      <c r="R8" s="122">
        <v>2</v>
      </c>
      <c r="S8" s="129" t="s">
        <v>17</v>
      </c>
      <c r="U8" s="130" t="s">
        <v>108</v>
      </c>
      <c r="V8" s="122" t="str">
        <f>IFERROR($V$7&amp;S15,"")</f>
        <v>3g</v>
      </c>
      <c r="X8" s="122">
        <v>1</v>
      </c>
      <c r="Y8" s="122" t="str">
        <f>IFERROR(IF(X8&gt;$V$10,"",INDEX($C$8:$P$20,MATCH(X8,$B$8:$B$20,0),MATCH($V$8,$C$6:$P$6,0))),"")</f>
        <v>AA</v>
      </c>
      <c r="Z8" s="122">
        <f>IFERROR(IF(X8&gt;$V$10,"",INDEX($C$8:$P$20,MATCH(X8,$B$8:$B$20,0),MATCH($V$9,$C$6:$P$6,0))),"")</f>
        <v>4</v>
      </c>
      <c r="AB8" s="19"/>
      <c r="AE8" s="122">
        <v>2</v>
      </c>
      <c r="AF8" s="134">
        <f>IFERROR(Dashboard!D63,"")</f>
        <v>2.75</v>
      </c>
      <c r="AG8" s="122">
        <f>IFERROR(IF(LEN(Dashboard!D63)&gt;0,1,0),"")</f>
        <v>1</v>
      </c>
    </row>
    <row r="9" spans="2:33" x14ac:dyDescent="0.25">
      <c r="B9" s="122">
        <v>2</v>
      </c>
      <c r="C9" s="119" t="s">
        <v>8</v>
      </c>
      <c r="D9" s="119">
        <v>4</v>
      </c>
      <c r="E9" s="119" t="s">
        <v>9</v>
      </c>
      <c r="F9" s="119">
        <v>3.5</v>
      </c>
      <c r="G9" s="119" t="s">
        <v>19</v>
      </c>
      <c r="H9" s="119">
        <v>3.5</v>
      </c>
      <c r="I9" s="119" t="s">
        <v>69</v>
      </c>
      <c r="J9" s="120">
        <v>95</v>
      </c>
      <c r="K9" s="119" t="s">
        <v>60</v>
      </c>
      <c r="L9" s="119">
        <v>3.5</v>
      </c>
      <c r="M9" s="119" t="s">
        <v>82</v>
      </c>
      <c r="N9" s="119">
        <v>6</v>
      </c>
      <c r="O9" s="128" t="str">
        <f>IFERROR(IF(AND(LEN(Settings!$H$9)&gt;0,LEN(Settings!G13)&gt;0),Settings!G13,""),"")</f>
        <v>Y</v>
      </c>
      <c r="P9" s="128">
        <f>IFERROR(IF(AND(LEN(Settings!$H$9)&gt;0,LEN(Settings!H13)&gt;0),Settings!H13,""),"")</f>
        <v>50</v>
      </c>
      <c r="R9" s="122">
        <v>3</v>
      </c>
      <c r="S9" s="129" t="s">
        <v>27</v>
      </c>
      <c r="U9" s="130" t="s">
        <v>109</v>
      </c>
      <c r="V9" s="122" t="str">
        <f>IFERROR($V$7&amp;S16,"")</f>
        <v>3p</v>
      </c>
      <c r="X9" s="122">
        <v>2</v>
      </c>
      <c r="Y9" s="122" t="str">
        <f t="shared" ref="Y9:Y20" si="0">IFERROR(IF(X9&gt;$V$10,"",INDEX($C$8:$P$20,MATCH(X9,$B$8:$B$20,0),MATCH($V$8,$C$6:$P$6,0))),"")</f>
        <v>BA</v>
      </c>
      <c r="Z9" s="122">
        <f t="shared" ref="Z9:Z20" si="1">IFERROR(IF(X9&gt;$V$10,"",INDEX($C$8:$P$20,MATCH(X9,$B$8:$B$20,0),MATCH($V$9,$C$6:$P$6,0))),"")</f>
        <v>3.5</v>
      </c>
      <c r="AB9" s="17" t="s">
        <v>53</v>
      </c>
      <c r="AC9" s="132">
        <f>IFERROR(SUM(Dashboard!F28:F229),"")</f>
        <v>199</v>
      </c>
      <c r="AE9" s="122">
        <v>3</v>
      </c>
      <c r="AF9" s="134">
        <f>IFERROR(Dashboard!D84,"")</f>
        <v>3</v>
      </c>
      <c r="AG9" s="122">
        <f>IFERROR(IF(LEN(Dashboard!D84)&gt;0,1,0),"")</f>
        <v>1</v>
      </c>
    </row>
    <row r="10" spans="2:33" x14ac:dyDescent="0.25">
      <c r="B10" s="122">
        <v>3</v>
      </c>
      <c r="C10" s="119" t="s">
        <v>30</v>
      </c>
      <c r="D10" s="119">
        <v>3.7</v>
      </c>
      <c r="E10" s="119" t="s">
        <v>10</v>
      </c>
      <c r="F10" s="119">
        <v>3</v>
      </c>
      <c r="G10" s="119" t="s">
        <v>20</v>
      </c>
      <c r="H10" s="119">
        <v>3</v>
      </c>
      <c r="I10" s="119" t="s">
        <v>70</v>
      </c>
      <c r="J10" s="120">
        <v>90</v>
      </c>
      <c r="K10" s="119" t="s">
        <v>61</v>
      </c>
      <c r="L10" s="119">
        <v>3</v>
      </c>
      <c r="M10" s="119" t="s">
        <v>83</v>
      </c>
      <c r="N10" s="119">
        <v>5</v>
      </c>
      <c r="O10" s="128" t="str">
        <f>IFERROR(IF(AND(LEN(Settings!$H$9)&gt;0,LEN(Settings!G14)&gt;0),Settings!G14,""),"")</f>
        <v>Z</v>
      </c>
      <c r="P10" s="128">
        <f>IFERROR(IF(AND(LEN(Settings!$H$9)&gt;0,LEN(Settings!H14)&gt;0),Settings!H14,""),"")</f>
        <v>20</v>
      </c>
      <c r="R10" s="122">
        <v>4</v>
      </c>
      <c r="S10" s="129" t="s">
        <v>58</v>
      </c>
      <c r="U10" s="121" t="s">
        <v>115</v>
      </c>
      <c r="V10" s="122">
        <f>IFERROR(INDEX(C21:P21,MATCH(V8,C6:P6,0)),13)</f>
        <v>9</v>
      </c>
      <c r="X10" s="122">
        <v>3</v>
      </c>
      <c r="Y10" s="122" t="str">
        <f t="shared" si="0"/>
        <v>BB</v>
      </c>
      <c r="Z10" s="122">
        <f t="shared" si="1"/>
        <v>3</v>
      </c>
      <c r="AD10" s="75"/>
      <c r="AE10" s="122">
        <v>4</v>
      </c>
      <c r="AF10" s="134">
        <f>IFERROR(Dashboard!D105,"")</f>
        <v>2.875</v>
      </c>
      <c r="AG10" s="122">
        <f>IFERROR(IF(LEN(Dashboard!D105)&gt;0,1,0),"")</f>
        <v>1</v>
      </c>
    </row>
    <row r="11" spans="2:33" x14ac:dyDescent="0.25">
      <c r="B11" s="122">
        <v>4</v>
      </c>
      <c r="C11" s="119" t="s">
        <v>9</v>
      </c>
      <c r="D11" s="119">
        <v>3.3</v>
      </c>
      <c r="E11" s="119" t="s">
        <v>11</v>
      </c>
      <c r="F11" s="119">
        <v>2.5</v>
      </c>
      <c r="G11" s="119" t="s">
        <v>21</v>
      </c>
      <c r="H11" s="119">
        <v>2.5</v>
      </c>
      <c r="I11" s="119" t="s">
        <v>71</v>
      </c>
      <c r="J11" s="120">
        <v>85</v>
      </c>
      <c r="K11" s="119" t="s">
        <v>62</v>
      </c>
      <c r="L11" s="119">
        <v>2.5</v>
      </c>
      <c r="M11" s="119" t="s">
        <v>84</v>
      </c>
      <c r="N11" s="119">
        <v>4</v>
      </c>
      <c r="O11" s="128" t="str">
        <f>IFERROR(IF(AND(LEN(Settings!$H$9)&gt;0,LEN(Settings!G15)&gt;0),Settings!G15,""),"")</f>
        <v/>
      </c>
      <c r="P11" s="128" t="str">
        <f>IFERROR(IF(AND(LEN(Settings!$H$9)&gt;0,LEN(Settings!H15)&gt;0),Settings!H15,""),"")</f>
        <v/>
      </c>
      <c r="R11" s="122">
        <v>5</v>
      </c>
      <c r="S11" s="129" t="s">
        <v>57</v>
      </c>
      <c r="X11" s="122">
        <v>4</v>
      </c>
      <c r="Y11" s="122" t="str">
        <f t="shared" si="0"/>
        <v>CB</v>
      </c>
      <c r="Z11" s="122">
        <f t="shared" si="1"/>
        <v>2.5</v>
      </c>
      <c r="AB11" s="17" t="s">
        <v>121</v>
      </c>
      <c r="AC11" s="133">
        <f>IFERROR(AC9/AC7,"")</f>
        <v>2.9701492537313432</v>
      </c>
      <c r="AE11" s="122">
        <v>5</v>
      </c>
      <c r="AF11" s="134">
        <f>IFERROR(Dashboard!D126,"")</f>
        <v>3.2777777777777777</v>
      </c>
      <c r="AG11" s="122">
        <f>IFERROR(IF(LEN(Dashboard!D126)&gt;0,1,0),"")</f>
        <v>1</v>
      </c>
    </row>
    <row r="12" spans="2:33" x14ac:dyDescent="0.25">
      <c r="B12" s="122">
        <v>5</v>
      </c>
      <c r="C12" s="119" t="s">
        <v>10</v>
      </c>
      <c r="D12" s="119">
        <v>3</v>
      </c>
      <c r="E12" s="119" t="s">
        <v>12</v>
      </c>
      <c r="F12" s="119">
        <v>2</v>
      </c>
      <c r="G12" s="119" t="s">
        <v>22</v>
      </c>
      <c r="H12" s="119">
        <v>2</v>
      </c>
      <c r="I12" s="119" t="s">
        <v>72</v>
      </c>
      <c r="J12" s="120">
        <v>80</v>
      </c>
      <c r="K12" s="119" t="s">
        <v>63</v>
      </c>
      <c r="L12" s="119">
        <v>2</v>
      </c>
      <c r="M12" s="119" t="s">
        <v>85</v>
      </c>
      <c r="N12" s="119">
        <v>1.5</v>
      </c>
      <c r="O12" s="128" t="str">
        <f>IFERROR(IF(AND(LEN(Settings!$H$9)&gt;0,LEN(Settings!G16)&gt;0),Settings!G16,""),"")</f>
        <v/>
      </c>
      <c r="P12" s="128" t="str">
        <f>IFERROR(IF(AND(LEN(Settings!$H$9)&gt;0,LEN(Settings!H16)&gt;0),Settings!H16,""),"")</f>
        <v/>
      </c>
      <c r="R12" s="122">
        <v>6</v>
      </c>
      <c r="S12" s="129" t="s">
        <v>88</v>
      </c>
      <c r="X12" s="122">
        <v>5</v>
      </c>
      <c r="Y12" s="122" t="str">
        <f t="shared" si="0"/>
        <v>CC</v>
      </c>
      <c r="Z12" s="122">
        <f t="shared" si="1"/>
        <v>2</v>
      </c>
      <c r="AB12" s="19"/>
      <c r="AE12" s="122">
        <v>6</v>
      </c>
      <c r="AF12" s="134">
        <f>IFERROR(Dashboard!D147,"")</f>
        <v>2.25</v>
      </c>
      <c r="AG12" s="122">
        <f>IFERROR(IF(LEN(Dashboard!D147)&gt;0,1,0),"")</f>
        <v>1</v>
      </c>
    </row>
    <row r="13" spans="2:33" x14ac:dyDescent="0.25">
      <c r="B13" s="122">
        <v>6</v>
      </c>
      <c r="C13" s="119" t="s">
        <v>31</v>
      </c>
      <c r="D13" s="119">
        <v>2.7</v>
      </c>
      <c r="E13" s="119" t="s">
        <v>13</v>
      </c>
      <c r="F13" s="119">
        <v>1.5</v>
      </c>
      <c r="G13" s="119" t="s">
        <v>23</v>
      </c>
      <c r="H13" s="119">
        <v>1.5</v>
      </c>
      <c r="I13" s="119" t="s">
        <v>73</v>
      </c>
      <c r="J13" s="120">
        <v>75</v>
      </c>
      <c r="K13" s="119" t="s">
        <v>64</v>
      </c>
      <c r="L13" s="119">
        <v>1.5</v>
      </c>
      <c r="M13" s="119" t="s">
        <v>86</v>
      </c>
      <c r="N13" s="119">
        <v>1.5</v>
      </c>
      <c r="O13" s="128" t="str">
        <f>IFERROR(IF(AND(LEN(Settings!$H$9)&gt;0,LEN(Settings!G17)&gt;0),Settings!G17,""),"")</f>
        <v/>
      </c>
      <c r="P13" s="128" t="str">
        <f>IFERROR(IF(AND(LEN(Settings!$H$9)&gt;0,LEN(Settings!H17)&gt;0),Settings!H17,""),"")</f>
        <v/>
      </c>
      <c r="R13" s="122">
        <v>7</v>
      </c>
      <c r="S13" s="130" t="str">
        <f>IFERROR(IF(LEN(Settings!H9)=0,"",Settings!H9),"")</f>
        <v>Custom System</v>
      </c>
      <c r="X13" s="122">
        <v>6</v>
      </c>
      <c r="Y13" s="122" t="str">
        <f t="shared" si="0"/>
        <v>DC</v>
      </c>
      <c r="Z13" s="122">
        <f t="shared" si="1"/>
        <v>1.5</v>
      </c>
      <c r="AD13" s="76"/>
      <c r="AE13" s="122">
        <v>7</v>
      </c>
      <c r="AF13" s="134">
        <f>IFERROR(Dashboard!D168,"")</f>
        <v>2.9285714285714284</v>
      </c>
      <c r="AG13" s="122">
        <f>IFERROR(IF(LEN(Dashboard!D168)&gt;0,1,0),"")</f>
        <v>1</v>
      </c>
    </row>
    <row r="14" spans="2:33" x14ac:dyDescent="0.25">
      <c r="B14" s="122">
        <v>7</v>
      </c>
      <c r="C14" s="119" t="s">
        <v>11</v>
      </c>
      <c r="D14" s="119">
        <v>2.2999999999999998</v>
      </c>
      <c r="E14" s="119" t="s">
        <v>14</v>
      </c>
      <c r="F14" s="119">
        <v>1</v>
      </c>
      <c r="G14" s="119" t="s">
        <v>24</v>
      </c>
      <c r="H14" s="119">
        <v>1</v>
      </c>
      <c r="I14" s="119" t="s">
        <v>74</v>
      </c>
      <c r="J14" s="120">
        <v>70</v>
      </c>
      <c r="K14" s="119" t="s">
        <v>65</v>
      </c>
      <c r="L14" s="119">
        <v>1</v>
      </c>
      <c r="M14" s="119" t="s">
        <v>87</v>
      </c>
      <c r="N14" s="119">
        <v>0</v>
      </c>
      <c r="O14" s="128" t="str">
        <f>IFERROR(IF(AND(LEN(Settings!$H$9)&gt;0,LEN(Settings!G18)&gt;0),Settings!G18,""),"")</f>
        <v/>
      </c>
      <c r="P14" s="128" t="str">
        <f>IFERROR(IF(AND(LEN(Settings!$H$9)&gt;0,LEN(Settings!H18)&gt;0),Settings!H18,""),"")</f>
        <v/>
      </c>
      <c r="X14" s="122">
        <v>7</v>
      </c>
      <c r="Y14" s="122" t="str">
        <f t="shared" si="0"/>
        <v>DD</v>
      </c>
      <c r="Z14" s="122">
        <f t="shared" si="1"/>
        <v>1</v>
      </c>
      <c r="AC14" s="77"/>
      <c r="AE14" s="122">
        <v>8</v>
      </c>
      <c r="AF14" s="134">
        <f>IFERROR(Dashboard!D189,"")</f>
        <v>3.2777777777777777</v>
      </c>
      <c r="AG14" s="122">
        <f>IFERROR(IF(LEN(Dashboard!D189)&gt;0,1,0),"")</f>
        <v>1</v>
      </c>
    </row>
    <row r="15" spans="2:33" x14ac:dyDescent="0.25">
      <c r="B15" s="122">
        <v>8</v>
      </c>
      <c r="C15" s="119" t="s">
        <v>12</v>
      </c>
      <c r="D15" s="119">
        <v>2</v>
      </c>
      <c r="E15" s="119" t="s">
        <v>15</v>
      </c>
      <c r="F15" s="119">
        <v>0.5</v>
      </c>
      <c r="G15" s="119" t="s">
        <v>25</v>
      </c>
      <c r="H15" s="119">
        <v>0.5</v>
      </c>
      <c r="I15" s="119" t="s">
        <v>75</v>
      </c>
      <c r="J15" s="119">
        <v>65</v>
      </c>
      <c r="K15" s="119" t="s">
        <v>66</v>
      </c>
      <c r="L15" s="119">
        <v>0.5</v>
      </c>
      <c r="M15" s="119"/>
      <c r="N15" s="119"/>
      <c r="O15" s="128" t="str">
        <f>IFERROR(IF(AND(LEN(Settings!$H$9)&gt;0,LEN(Settings!G19)&gt;0),Settings!G19,""),"")</f>
        <v/>
      </c>
      <c r="P15" s="128" t="str">
        <f>IFERROR(IF(AND(LEN(Settings!$H$9)&gt;0,LEN(Settings!H19)&gt;0),Settings!H19,""),"")</f>
        <v/>
      </c>
      <c r="R15" s="17" t="s">
        <v>91</v>
      </c>
      <c r="S15" s="122" t="s">
        <v>92</v>
      </c>
      <c r="X15" s="122">
        <v>8</v>
      </c>
      <c r="Y15" s="122" t="str">
        <f t="shared" si="0"/>
        <v>FD</v>
      </c>
      <c r="Z15" s="122">
        <f t="shared" si="1"/>
        <v>0.5</v>
      </c>
      <c r="AE15" s="122">
        <v>9</v>
      </c>
      <c r="AF15" s="134" t="str">
        <f>IFERROR(Dashboard!D210,"")</f>
        <v/>
      </c>
      <c r="AG15" s="122">
        <f>IFERROR(IF(LEN(Dashboard!D210)&gt;0,1,0),"")</f>
        <v>0</v>
      </c>
    </row>
    <row r="16" spans="2:33" x14ac:dyDescent="0.25">
      <c r="B16" s="122">
        <v>9</v>
      </c>
      <c r="C16" s="119" t="s">
        <v>32</v>
      </c>
      <c r="D16" s="119">
        <v>1.7</v>
      </c>
      <c r="E16" s="119" t="s">
        <v>16</v>
      </c>
      <c r="F16" s="119">
        <v>0</v>
      </c>
      <c r="G16" s="119" t="s">
        <v>26</v>
      </c>
      <c r="H16" s="119">
        <v>0</v>
      </c>
      <c r="I16" s="119" t="s">
        <v>76</v>
      </c>
      <c r="J16" s="119">
        <v>60</v>
      </c>
      <c r="K16" s="119" t="s">
        <v>67</v>
      </c>
      <c r="L16" s="119">
        <v>0</v>
      </c>
      <c r="M16" s="119"/>
      <c r="N16" s="119"/>
      <c r="O16" s="128" t="str">
        <f>IFERROR(IF(AND(LEN(Settings!$H$9)&gt;0,LEN(Settings!G20)&gt;0),Settings!G20,""),"")</f>
        <v/>
      </c>
      <c r="P16" s="128" t="str">
        <f>IFERROR(IF(AND(LEN(Settings!$H$9)&gt;0,LEN(Settings!H20)&gt;0),Settings!H20,""),"")</f>
        <v/>
      </c>
      <c r="R16" s="17" t="s">
        <v>29</v>
      </c>
      <c r="S16" s="122" t="s">
        <v>93</v>
      </c>
      <c r="X16" s="122">
        <v>9</v>
      </c>
      <c r="Y16" s="122" t="str">
        <f t="shared" si="0"/>
        <v>FF</v>
      </c>
      <c r="Z16" s="122">
        <f t="shared" si="1"/>
        <v>0</v>
      </c>
      <c r="AE16" s="122">
        <v>10</v>
      </c>
      <c r="AF16" s="134" t="str">
        <f>IFERROR(Dashboard!D231,"")</f>
        <v/>
      </c>
      <c r="AG16" s="122">
        <f>IFERROR(IF(LEN(Dashboard!D231)&gt;0,1,0),"")</f>
        <v>0</v>
      </c>
    </row>
    <row r="17" spans="2:32" x14ac:dyDescent="0.25">
      <c r="B17" s="122">
        <v>10</v>
      </c>
      <c r="C17" s="119" t="s">
        <v>13</v>
      </c>
      <c r="D17" s="119">
        <v>1.3</v>
      </c>
      <c r="E17" s="119"/>
      <c r="F17" s="119"/>
      <c r="G17" s="119"/>
      <c r="H17" s="119"/>
      <c r="I17" s="119" t="s">
        <v>77</v>
      </c>
      <c r="J17" s="119">
        <v>55</v>
      </c>
      <c r="K17" s="119"/>
      <c r="L17" s="119"/>
      <c r="M17" s="119"/>
      <c r="N17" s="119"/>
      <c r="O17" s="128" t="str">
        <f>IFERROR(IF(AND(LEN(Settings!$H$9)&gt;0,LEN(Settings!G21)&gt;0),Settings!G21,""),"")</f>
        <v/>
      </c>
      <c r="P17" s="128" t="str">
        <f>IFERROR(IF(AND(LEN(Settings!$H$9)&gt;0,LEN(Settings!H21)&gt;0),Settings!H21,""),"")</f>
        <v/>
      </c>
      <c r="X17" s="122">
        <v>10</v>
      </c>
      <c r="Y17" s="122" t="str">
        <f t="shared" si="0"/>
        <v/>
      </c>
      <c r="Z17" s="122" t="str">
        <f t="shared" si="1"/>
        <v/>
      </c>
    </row>
    <row r="18" spans="2:32" x14ac:dyDescent="0.25">
      <c r="B18" s="122">
        <v>11</v>
      </c>
      <c r="C18" s="119" t="s">
        <v>14</v>
      </c>
      <c r="D18" s="119">
        <v>1</v>
      </c>
      <c r="E18" s="119"/>
      <c r="F18" s="119"/>
      <c r="G18" s="119"/>
      <c r="H18" s="119"/>
      <c r="I18" s="119" t="s">
        <v>78</v>
      </c>
      <c r="J18" s="119">
        <v>50</v>
      </c>
      <c r="K18" s="119"/>
      <c r="L18" s="119"/>
      <c r="M18" s="119"/>
      <c r="N18" s="119"/>
      <c r="O18" s="128" t="str">
        <f>IFERROR(IF(AND(LEN(Settings!$H$9)&gt;0,LEN(Settings!G22)&gt;0),Settings!G22,""),"")</f>
        <v/>
      </c>
      <c r="P18" s="128" t="str">
        <f>IFERROR(IF(AND(LEN(Settings!$H$9)&gt;0,LEN(Settings!H22)&gt;0),Settings!H22,""),"")</f>
        <v/>
      </c>
      <c r="X18" s="122">
        <v>11</v>
      </c>
      <c r="Y18" s="122" t="str">
        <f t="shared" si="0"/>
        <v/>
      </c>
      <c r="Z18" s="122" t="str">
        <f t="shared" si="1"/>
        <v/>
      </c>
    </row>
    <row r="19" spans="2:32" x14ac:dyDescent="0.25">
      <c r="B19" s="122">
        <v>12</v>
      </c>
      <c r="C19" s="119" t="s">
        <v>33</v>
      </c>
      <c r="D19" s="119">
        <v>0.7</v>
      </c>
      <c r="E19" s="119"/>
      <c r="F19" s="119"/>
      <c r="G19" s="119"/>
      <c r="H19" s="119"/>
      <c r="I19" s="119" t="s">
        <v>79</v>
      </c>
      <c r="J19" s="119">
        <v>45</v>
      </c>
      <c r="K19" s="119"/>
      <c r="L19" s="119"/>
      <c r="M19" s="119"/>
      <c r="N19" s="119"/>
      <c r="O19" s="128" t="str">
        <f>IFERROR(IF(AND(LEN(Settings!$H$9)&gt;0,LEN(Settings!G23)&gt;0),Settings!G23,""),"")</f>
        <v/>
      </c>
      <c r="P19" s="128" t="str">
        <f>IFERROR(IF(AND(LEN(Settings!$H$9)&gt;0,LEN(Settings!H23)&gt;0),Settings!H23,""),"")</f>
        <v/>
      </c>
      <c r="X19" s="122">
        <v>12</v>
      </c>
      <c r="Y19" s="122" t="str">
        <f t="shared" si="0"/>
        <v/>
      </c>
      <c r="Z19" s="122" t="str">
        <f t="shared" si="1"/>
        <v/>
      </c>
      <c r="AE19" s="17" t="s">
        <v>149</v>
      </c>
      <c r="AF19" s="122">
        <f>IFERROR(SUM(AG7:AG16),10)</f>
        <v>8</v>
      </c>
    </row>
    <row r="20" spans="2:32" x14ac:dyDescent="0.25">
      <c r="B20" s="122">
        <v>13</v>
      </c>
      <c r="C20" s="119" t="s">
        <v>16</v>
      </c>
      <c r="D20" s="119">
        <v>0</v>
      </c>
      <c r="E20" s="119"/>
      <c r="F20" s="119"/>
      <c r="G20" s="119"/>
      <c r="H20" s="119"/>
      <c r="I20" s="119" t="s">
        <v>80</v>
      </c>
      <c r="J20" s="119">
        <v>40</v>
      </c>
      <c r="K20" s="119"/>
      <c r="L20" s="119"/>
      <c r="M20" s="119"/>
      <c r="N20" s="119"/>
      <c r="O20" s="128" t="str">
        <f>IFERROR(IF(AND(LEN(Settings!$H$9)&gt;0,LEN(Settings!G24)&gt;0),Settings!G24,""),"")</f>
        <v/>
      </c>
      <c r="P20" s="128" t="str">
        <f>IFERROR(IF(AND(LEN(Settings!$H$9)&gt;0,LEN(Settings!H24)&gt;0),Settings!H24,""),"")</f>
        <v/>
      </c>
      <c r="X20" s="122">
        <v>13</v>
      </c>
      <c r="Y20" s="122" t="str">
        <f t="shared" si="0"/>
        <v/>
      </c>
      <c r="Z20" s="122" t="str">
        <f t="shared" si="1"/>
        <v/>
      </c>
    </row>
    <row r="21" spans="2:32" x14ac:dyDescent="0.25">
      <c r="B21" s="123" t="s">
        <v>116</v>
      </c>
      <c r="C21" s="123">
        <f>COUNTIF(C$8:C$20,"?*")</f>
        <v>13</v>
      </c>
      <c r="D21" s="123"/>
      <c r="E21" s="123">
        <f t="shared" ref="E21:O21" si="2">COUNTIF(E$8:E$20,"?*")</f>
        <v>9</v>
      </c>
      <c r="F21" s="123"/>
      <c r="G21" s="123">
        <f t="shared" si="2"/>
        <v>9</v>
      </c>
      <c r="H21" s="123"/>
      <c r="I21" s="123">
        <f t="shared" si="2"/>
        <v>13</v>
      </c>
      <c r="J21" s="123"/>
      <c r="K21" s="123">
        <f t="shared" si="2"/>
        <v>9</v>
      </c>
      <c r="L21" s="123"/>
      <c r="M21" s="123">
        <f t="shared" si="2"/>
        <v>7</v>
      </c>
      <c r="N21" s="123"/>
      <c r="O21" s="123">
        <f>COUNTIF(O$8:O$20,"?*")+COUNT(O8:O20)</f>
        <v>3</v>
      </c>
      <c r="P21" s="1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Settings</vt:lpstr>
      <vt:lpstr>Quick</vt:lpstr>
      <vt:lpstr>Dashboard</vt:lpstr>
      <vt:lpstr>Calc</vt:lpstr>
      <vt:lpstr>ToU</vt:lpstr>
      <vt:lpstr>Dashboard!Print_Area</vt:lpstr>
      <vt:lpstr>Quick!Print_Area</vt:lpstr>
      <vt:lpstr>Settings!Print_Area</vt:lpstr>
      <vt:lpstr>ToU!Print_Area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2022-05-05T13:37:43Z</cp:lastPrinted>
  <dcterms:created xsi:type="dcterms:W3CDTF">2015-06-05T18:17:20Z</dcterms:created>
  <dcterms:modified xsi:type="dcterms:W3CDTF">2022-05-11T06:07:30Z</dcterms:modified>
  <dc:title>GPA Calculator V2 Template</dc:title>
  <dc:subject>GPA Calculator V2</dc:subject>
  <dc:description>GPA Calculator V2 template by Master Productivity Kit — masterproductivitykit.com</dc:description>
  <cp:keywords>Master Productivity Kit, Excel template, Google Sheets template</cp:keywords>
  <cp:category>Business Template</cp:category>
</cp:coreProperties>
</file>